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66925"/>
  <mc:AlternateContent xmlns:mc="http://schemas.openxmlformats.org/markup-compatibility/2006">
    <mc:Choice Requires="x15">
      <x15ac:absPath xmlns:x15ac="http://schemas.microsoft.com/office/spreadsheetml/2010/11/ac" url="\\LBBARNET.LOCAL\SharedAreas\Accountancy\Schools accountancy\Quarterly Returns\2023-24\QUARTER 4\"/>
    </mc:Choice>
  </mc:AlternateContent>
  <xr:revisionPtr revIDLastSave="0" documentId="13_ncr:1_{1C1C22E6-9F1F-4C91-9EAB-A3E32A267962}" xr6:coauthVersionLast="47" xr6:coauthVersionMax="47" xr10:uidLastSave="{00000000-0000-0000-0000-000000000000}"/>
  <workbookProtection workbookAlgorithmName="SHA-512" workbookHashValue="JNYoE3s9pZMr9C/+y5SnsRLRLLEfvz8IVQrG5hlwrU91pemWDqaPI2Yigv1aaG1AevYWOByVXya5ot5tvbBLHQ==" workbookSaltValue="w9mCYTSA8kafNQLjPeCoAg==" workbookSpinCount="100000" lockStructure="1"/>
  <bookViews>
    <workbookView xWindow="-120" yWindow="-120" windowWidth="38640" windowHeight="21240" tabRatio="954" xr2:uid="{00000000-000D-0000-FFFF-FFFF00000000}"/>
  </bookViews>
  <sheets>
    <sheet name="Template Tabs" sheetId="75" r:id="rId1"/>
    <sheet name="1) Instructions" sheetId="74" r:id="rId2"/>
    <sheet name="2a) YE Income &amp; Expenditure" sheetId="1" r:id="rId3"/>
    <sheet name="Sch. System spend-to-date" sheetId="16" r:id="rId4"/>
    <sheet name="Central Account Pre Accruals" sheetId="32" r:id="rId5"/>
    <sheet name="2b) Q4 Budget monitoring report" sheetId="62" r:id="rId6"/>
    <sheet name="3a) Reconciliation" sheetId="6" r:id="rId7"/>
    <sheet name=" Bank Statement 31 Mar 2024" sheetId="29" r:id="rId8"/>
    <sheet name="Bank Rec as at 31 Mar 2024" sheetId="54" r:id="rId9"/>
    <sheet name="Unpresented Items" sheetId="30" r:id="rId10"/>
    <sheet name="3b) List of Accruals" sheetId="63" r:id="rId11"/>
    <sheet name="Central Account Post Accrual" sheetId="66" r:id="rId12"/>
    <sheet name="4) VAT Reconciliation" sheetId="7" r:id="rId13"/>
    <sheet name="VAT Report for year end" sheetId="76" r:id="rId14"/>
    <sheet name="5) Central Salary Account Rec" sheetId="13" r:id="rId15"/>
    <sheet name="Schools Quarterly VAT Totals" sheetId="57" state="hidden" r:id="rId16"/>
    <sheet name="2023-24_Budget" sheetId="67" state="hidden" r:id="rId17"/>
    <sheet name="2022-23_Outturn" sheetId="68" state="hidden" r:id="rId18"/>
    <sheet name="2021-22 Budget" sheetId="48" state="hidden" r:id="rId19"/>
    <sheet name="Lookup" sheetId="64" state="hidden" r:id="rId20"/>
    <sheet name="Salary Miscoding Journal" sheetId="50" state="hidden" r:id="rId21"/>
    <sheet name="Salary Data - Apr-Feb " sheetId="58" state="hidden" r:id="rId22"/>
    <sheet name="Schools Data" sheetId="3" state="hidden" r:id="rId23"/>
    <sheet name="Extraction Sheet" sheetId="9" state="hidden" r:id="rId24"/>
  </sheets>
  <definedNames>
    <definedName name="___v2" localSheetId="20" hidden="1">#REF!</definedName>
    <definedName name="___v2" localSheetId="15" hidden="1">#REF!</definedName>
    <definedName name="___v2" hidden="1">#REF!</definedName>
    <definedName name="__1__123Graph_LBL_ACHART_1" hidden="1">#REF!</definedName>
    <definedName name="__123Graph_ADUMMY" localSheetId="20" hidden="1">#REF!</definedName>
    <definedName name="__123Graph_ADUMMY" hidden="1">#REF!</definedName>
    <definedName name="__123Graph_AMAIN" localSheetId="20" hidden="1">#REF!</definedName>
    <definedName name="__123Graph_AMAIN" hidden="1">#REF!</definedName>
    <definedName name="__123Graph_AMONTHLY" hidden="1">#REF!</definedName>
    <definedName name="__123Graph_AMONTHLY2" hidden="1">#REF!</definedName>
    <definedName name="__123Graph_BDUMMY" hidden="1">#REF!</definedName>
    <definedName name="__123Graph_BMAIN" hidden="1">#REF!</definedName>
    <definedName name="__123Graph_BMONTHLY" hidden="1">#REF!</definedName>
    <definedName name="__123Graph_BMONTHLY2" hidden="1">#REF!</definedName>
    <definedName name="__123Graph_CDUMMY" hidden="1">#REF!</definedName>
    <definedName name="__123Graph_CMONTHLY" hidden="1">#REF!</definedName>
    <definedName name="__123Graph_CMONTHLY2" hidden="1">#REF!</definedName>
    <definedName name="__123Graph_DMONTHLY2" hidden="1">#REF!</definedName>
    <definedName name="__123Graph_EMONTHLY2" hidden="1">#REF!</definedName>
    <definedName name="__123Graph_FMONTHLY2" hidden="1">#REF!</definedName>
    <definedName name="__123Graph_XMAIN" hidden="1">#REF!</definedName>
    <definedName name="__123Graph_XMONTHLY" hidden="1">#REF!</definedName>
    <definedName name="__123Graph_XMONTHLY2" hidden="1">#REF!</definedName>
    <definedName name="__v2" localSheetId="20" hidden="1">#REF!</definedName>
    <definedName name="__v2" localSheetId="15" hidden="1">#REF!</definedName>
    <definedName name="__v2" hidden="1">#REF!</definedName>
    <definedName name="_1__123Graph_LBL_ACHART_1" hidden="1">#REF!</definedName>
    <definedName name="_xlnm._FilterDatabase" localSheetId="1" hidden="1">'1) Instructions'!$D$5:$K$5</definedName>
    <definedName name="_xlnm._FilterDatabase" localSheetId="18" hidden="1">'2021-22 Budget'!$D$11:$Q$3099</definedName>
    <definedName name="_xlnm._FilterDatabase" localSheetId="16" hidden="1">'2023-24_Budget'!$B$4:$CF$92</definedName>
    <definedName name="_xlnm._FilterDatabase" localSheetId="21" hidden="1">'Salary Data - Apr-Feb '!$A$1:$O$8465</definedName>
    <definedName name="_xlnm._FilterDatabase" localSheetId="20" hidden="1">'Salary Miscoding Journal'!$B$21:$E$21</definedName>
    <definedName name="_Key1" localSheetId="8" hidden="1">#REF!</definedName>
    <definedName name="_Key1" localSheetId="20" hidden="1">#REF!</definedName>
    <definedName name="_Key1" localSheetId="15" hidden="1">#REF!</definedName>
    <definedName name="_Key1" hidden="1">#REF!</definedName>
    <definedName name="_Order1" hidden="1">255</definedName>
    <definedName name="_Order2" hidden="1">0</definedName>
    <definedName name="_Sort" localSheetId="20" hidden="1">#REF!</definedName>
    <definedName name="_Sort" localSheetId="15" hidden="1">#REF!</definedName>
    <definedName name="_Sort" hidden="1">#REF!</definedName>
    <definedName name="_v2" localSheetId="20" hidden="1">#REF!</definedName>
    <definedName name="_v2" localSheetId="15" hidden="1">#REF!</definedName>
    <definedName name="_v2" hidden="1">#REF!</definedName>
    <definedName name="Access_Button" hidden="1">"BeneOUTb_database_List"</definedName>
    <definedName name="AccessDatabase" hidden="1">"N:\USERS\BENCHMARKING\Benefits Admin\BeneOUTb.mdb"</definedName>
    <definedName name="_xlnm.Print_Area" localSheetId="10">'3b) List of Accruals'!$A$1:$O$94</definedName>
    <definedName name="SAPBEXdnldView" hidden="1">"BCEJYAJ6X8YV681YS90CP9DMD"</definedName>
    <definedName name="SAPBEXsysID" hidden="1">"BWP"</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Z_C4A84D59_2AF9_4FD2_A090_5116ADF8FF22_.wvu.Cols" localSheetId="20" hidden="1">'Salary Miscoding Journal'!$F:$H</definedName>
    <definedName name="Z_C4A84D59_2AF9_4FD2_A090_5116ADF8FF22_.wvu.Rows" localSheetId="20" hidden="1">'Salary Miscoding Journal'!#REF!</definedName>
    <definedName name="Z_CE6FD0D1_E225_4AE7_A0EE_C16C246DE68B_.wvu.Cols" localSheetId="20" hidden="1">'Salary Miscoding Journal'!$F:$H</definedName>
    <definedName name="Z_CE6FD0D1_E225_4AE7_A0EE_C16C246DE68B_.wvu.Rows" localSheetId="20" hidden="1">'Salary Miscoding Journal'!#REF!</definedName>
    <definedName name="Z_D565F637_8083_4692_BA0E_233B316AB1BE_.wvu.Cols" localSheetId="20" hidden="1">'Salary Miscoding Journal'!$F:$H</definedName>
    <definedName name="Z_D565F637_8083_4692_BA0E_233B316AB1BE_.wvu.Rows" localSheetId="20" hidden="1">'Salary Miscoding Journal'!#REF!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1" l="1" a="1"/>
  <c r="F13" i="1"/>
  <c r="F13" i="62" a="1"/>
  <c r="F13" i="62" s="1"/>
  <c r="F111" i="1"/>
  <c r="D44" i="6" s="1"/>
  <c r="F81" i="1"/>
  <c r="D43" i="6" s="1"/>
  <c r="F80" i="1"/>
  <c r="I17" i="54"/>
  <c r="G4" i="54" a="1"/>
  <c r="G4" i="54" s="1"/>
  <c r="E19" i="7"/>
  <c r="E20" i="7"/>
  <c r="E21" i="7"/>
  <c r="E22" i="7"/>
  <c r="E23" i="7"/>
  <c r="E24" i="7"/>
  <c r="E25" i="7"/>
  <c r="E26" i="7"/>
  <c r="E27" i="7"/>
  <c r="E28" i="7"/>
  <c r="E18" i="7"/>
  <c r="D42" i="6"/>
  <c r="D110" i="62"/>
  <c r="C110" i="62"/>
  <c r="D103" i="62"/>
  <c r="C103" i="62"/>
  <c r="D102" i="62"/>
  <c r="C102" i="62"/>
  <c r="D101" i="62"/>
  <c r="C101" i="62"/>
  <c r="D100" i="62"/>
  <c r="C100" i="62"/>
  <c r="D96" i="62"/>
  <c r="C96" i="62"/>
  <c r="D95" i="62"/>
  <c r="C95" i="62"/>
  <c r="D94" i="62"/>
  <c r="C94" i="62"/>
  <c r="D87" i="62"/>
  <c r="C87" i="62"/>
  <c r="D86" i="62"/>
  <c r="C86" i="62"/>
  <c r="D82" i="62"/>
  <c r="C82" i="62"/>
  <c r="D81" i="62"/>
  <c r="C81" i="62"/>
  <c r="D74" i="62"/>
  <c r="C74" i="62"/>
  <c r="D73" i="62"/>
  <c r="C73" i="62"/>
  <c r="D72" i="62"/>
  <c r="C72" i="62"/>
  <c r="D71" i="62"/>
  <c r="C71" i="62"/>
  <c r="D70" i="62"/>
  <c r="C70" i="62"/>
  <c r="D69" i="62"/>
  <c r="C69" i="62"/>
  <c r="D68" i="62"/>
  <c r="C68" i="62"/>
  <c r="D67" i="62"/>
  <c r="C67" i="62"/>
  <c r="D66" i="62"/>
  <c r="C66" i="62"/>
  <c r="D65" i="62"/>
  <c r="C65" i="62"/>
  <c r="D64" i="62"/>
  <c r="C64" i="62"/>
  <c r="D63" i="62"/>
  <c r="C63" i="62"/>
  <c r="D62" i="62"/>
  <c r="C62" i="62"/>
  <c r="D61" i="62"/>
  <c r="C61" i="62"/>
  <c r="D60" i="62"/>
  <c r="C60" i="62"/>
  <c r="D59" i="62"/>
  <c r="C59" i="62"/>
  <c r="D58" i="62"/>
  <c r="C58" i="62"/>
  <c r="D57" i="62"/>
  <c r="C57" i="62"/>
  <c r="D56" i="62"/>
  <c r="C56" i="62"/>
  <c r="D55" i="62"/>
  <c r="C55" i="62"/>
  <c r="D54" i="62"/>
  <c r="C54" i="62"/>
  <c r="D53" i="62"/>
  <c r="C53" i="62"/>
  <c r="D52" i="62"/>
  <c r="C52" i="62"/>
  <c r="D51" i="62"/>
  <c r="C51" i="62"/>
  <c r="D50" i="62"/>
  <c r="C50" i="62"/>
  <c r="D49" i="62"/>
  <c r="C49" i="62"/>
  <c r="D48" i="62"/>
  <c r="C48" i="62"/>
  <c r="D47" i="62"/>
  <c r="C47" i="62"/>
  <c r="D46" i="62"/>
  <c r="C46" i="62"/>
  <c r="D45" i="62"/>
  <c r="C45" i="62"/>
  <c r="D44" i="62"/>
  <c r="C44" i="62"/>
  <c r="D43" i="62"/>
  <c r="C43" i="62"/>
  <c r="D42" i="62"/>
  <c r="C42" i="62"/>
  <c r="D36" i="62"/>
  <c r="C36" i="62"/>
  <c r="D35" i="62"/>
  <c r="C35" i="62"/>
  <c r="D34" i="62"/>
  <c r="C34" i="62"/>
  <c r="D33" i="62"/>
  <c r="C33" i="62"/>
  <c r="D32" i="62"/>
  <c r="C32" i="62"/>
  <c r="D31" i="62"/>
  <c r="C31" i="62"/>
  <c r="D30" i="62"/>
  <c r="C30" i="62"/>
  <c r="D29" i="62"/>
  <c r="C29" i="62"/>
  <c r="D28" i="62"/>
  <c r="C28" i="62"/>
  <c r="D27" i="62"/>
  <c r="C27" i="62"/>
  <c r="D26" i="62"/>
  <c r="C26" i="62"/>
  <c r="D25" i="62"/>
  <c r="C25" i="62"/>
  <c r="D24" i="62"/>
  <c r="C24" i="62"/>
  <c r="D23" i="62"/>
  <c r="C23" i="62"/>
  <c r="D22" i="62"/>
  <c r="C22" i="62"/>
  <c r="D21" i="62"/>
  <c r="C21" i="62"/>
  <c r="D20" i="62"/>
  <c r="C20" i="62"/>
  <c r="D19" i="62"/>
  <c r="C19" i="62"/>
  <c r="D18" i="62"/>
  <c r="C18" i="62"/>
  <c r="D17" i="62"/>
  <c r="C17" i="62"/>
  <c r="D16" i="62"/>
  <c r="C16" i="62"/>
  <c r="D7" i="74"/>
  <c r="D13" i="62" a="1"/>
  <c r="D13" i="62" s="1"/>
  <c r="D13" i="1" a="1"/>
  <c r="D13" i="1" s="1"/>
  <c r="L82" i="63"/>
  <c r="L81" i="63"/>
  <c r="L80" i="63"/>
  <c r="L79" i="63"/>
  <c r="L78" i="63"/>
  <c r="L77" i="63"/>
  <c r="L76" i="63"/>
  <c r="L75" i="63"/>
  <c r="L74" i="63"/>
  <c r="L73" i="63"/>
  <c r="L72" i="63"/>
  <c r="L71" i="63"/>
  <c r="L70" i="63"/>
  <c r="L69" i="63"/>
  <c r="L68" i="63"/>
  <c r="L67" i="63"/>
  <c r="L66" i="63"/>
  <c r="L65" i="63"/>
  <c r="L64" i="63"/>
  <c r="L63" i="63"/>
  <c r="L62" i="63"/>
  <c r="L61" i="63"/>
  <c r="L60" i="63"/>
  <c r="L59" i="63"/>
  <c r="L58" i="63"/>
  <c r="L57" i="63"/>
  <c r="L56" i="63"/>
  <c r="L55" i="63"/>
  <c r="L54" i="63"/>
  <c r="L53" i="63"/>
  <c r="L52" i="63"/>
  <c r="L51" i="63"/>
  <c r="L50" i="63"/>
  <c r="L49" i="63"/>
  <c r="L48" i="63"/>
  <c r="L47" i="63"/>
  <c r="L46" i="63"/>
  <c r="L45" i="63"/>
  <c r="L44" i="63"/>
  <c r="L43" i="63"/>
  <c r="L42" i="63"/>
  <c r="L41" i="63"/>
  <c r="L40" i="63"/>
  <c r="L39" i="63"/>
  <c r="L38" i="63"/>
  <c r="L37" i="63"/>
  <c r="L36" i="63"/>
  <c r="L35" i="63"/>
  <c r="L34" i="63"/>
  <c r="L33" i="63"/>
  <c r="L32" i="63"/>
  <c r="L31" i="63"/>
  <c r="L30" i="63"/>
  <c r="L29" i="63"/>
  <c r="L28" i="63"/>
  <c r="L27" i="63"/>
  <c r="L26" i="63"/>
  <c r="L25" i="63"/>
  <c r="L24" i="63"/>
  <c r="L22" i="63"/>
  <c r="L21" i="63"/>
  <c r="L23" i="63"/>
  <c r="A126" i="1" l="1" a="1"/>
  <c r="A126" i="1" s="1"/>
  <c r="F113" i="1" a="1"/>
  <c r="F113" i="1" s="1"/>
  <c r="F110" i="1" a="1"/>
  <c r="F110" i="1" s="1"/>
  <c r="A1" i="63" a="1"/>
  <c r="A1" i="63" s="1"/>
  <c r="B3" i="63" a="1"/>
  <c r="B3" i="63" s="1"/>
  <c r="B4" i="63" a="1"/>
  <c r="B4" i="63" s="1"/>
  <c r="G9" i="7" a="1"/>
  <c r="G9" i="7" s="1"/>
  <c r="E9" i="7" l="1" a="1"/>
  <c r="E9" i="7" s="1"/>
  <c r="B3" i="6" a="1"/>
  <c r="B3" i="6" s="1"/>
  <c r="C5" i="6" a="1"/>
  <c r="C5" i="6" s="1"/>
  <c r="E13" i="1" a="1"/>
  <c r="E13" i="1" s="1"/>
  <c r="G29" i="7" l="1"/>
  <c r="F30" i="7"/>
  <c r="D19" i="6" l="1"/>
  <c r="A3" i="9" l="1" a="1"/>
  <c r="A3" i="9" s="1"/>
  <c r="D22" i="50"/>
  <c r="O82" i="63"/>
  <c r="N82" i="63"/>
  <c r="O81" i="63"/>
  <c r="N81" i="63"/>
  <c r="O80" i="63"/>
  <c r="N80" i="63"/>
  <c r="O79" i="63"/>
  <c r="N79" i="63"/>
  <c r="O78" i="63"/>
  <c r="N78" i="63"/>
  <c r="O77" i="63"/>
  <c r="N77" i="63"/>
  <c r="O76" i="63"/>
  <c r="N76" i="63"/>
  <c r="O75" i="63"/>
  <c r="N75" i="63"/>
  <c r="O74" i="63"/>
  <c r="N74" i="63"/>
  <c r="O73" i="63"/>
  <c r="N73" i="63"/>
  <c r="O72" i="63"/>
  <c r="N72" i="63"/>
  <c r="O71" i="63"/>
  <c r="N71" i="63"/>
  <c r="O70" i="63"/>
  <c r="N70" i="63"/>
  <c r="O69" i="63"/>
  <c r="N69" i="63"/>
  <c r="O68" i="63"/>
  <c r="N68" i="63"/>
  <c r="O67" i="63"/>
  <c r="N67" i="63"/>
  <c r="O66" i="63"/>
  <c r="N66" i="63"/>
  <c r="O65" i="63"/>
  <c r="N65" i="63"/>
  <c r="O64" i="63"/>
  <c r="N64" i="63"/>
  <c r="O63" i="63"/>
  <c r="N63" i="63"/>
  <c r="O62" i="63"/>
  <c r="N62" i="63"/>
  <c r="O61" i="63"/>
  <c r="N61" i="63"/>
  <c r="O60" i="63"/>
  <c r="N60" i="63"/>
  <c r="O59" i="63"/>
  <c r="N59" i="63"/>
  <c r="O58" i="63"/>
  <c r="N58" i="63"/>
  <c r="O57" i="63"/>
  <c r="N57" i="63"/>
  <c r="O56" i="63"/>
  <c r="N56" i="63"/>
  <c r="O55" i="63"/>
  <c r="N55" i="63"/>
  <c r="O54" i="63"/>
  <c r="N54" i="63"/>
  <c r="O53" i="63"/>
  <c r="N53" i="63"/>
  <c r="O52" i="63"/>
  <c r="N52" i="63"/>
  <c r="O51" i="63"/>
  <c r="N51" i="63"/>
  <c r="O50" i="63"/>
  <c r="N50" i="63"/>
  <c r="O49" i="63"/>
  <c r="N49" i="63"/>
  <c r="O48" i="63"/>
  <c r="N48" i="63"/>
  <c r="O47" i="63"/>
  <c r="N47" i="63"/>
  <c r="O46" i="63"/>
  <c r="N46" i="63"/>
  <c r="O45" i="63"/>
  <c r="N45" i="63"/>
  <c r="O44" i="63"/>
  <c r="N44" i="63"/>
  <c r="O43" i="63"/>
  <c r="N43" i="63"/>
  <c r="O42" i="63"/>
  <c r="N42" i="63"/>
  <c r="O41" i="63"/>
  <c r="N41" i="63"/>
  <c r="O40" i="63"/>
  <c r="N40" i="63"/>
  <c r="O39" i="63"/>
  <c r="N39" i="63"/>
  <c r="O38" i="63"/>
  <c r="N38" i="63"/>
  <c r="O37" i="63"/>
  <c r="N37" i="63"/>
  <c r="O36" i="63"/>
  <c r="N36" i="63"/>
  <c r="O35" i="63"/>
  <c r="N35" i="63"/>
  <c r="O34" i="63"/>
  <c r="N34" i="63"/>
  <c r="O33" i="63"/>
  <c r="N33" i="63"/>
  <c r="O32" i="63"/>
  <c r="N32" i="63"/>
  <c r="O31" i="63"/>
  <c r="N31" i="63"/>
  <c r="O30" i="63"/>
  <c r="N30" i="63"/>
  <c r="O29" i="63"/>
  <c r="N29" i="63"/>
  <c r="O28" i="63"/>
  <c r="N28" i="63"/>
  <c r="O27" i="63"/>
  <c r="N27" i="63"/>
  <c r="O26" i="63"/>
  <c r="N26" i="63"/>
  <c r="O25" i="63"/>
  <c r="N25" i="63"/>
  <c r="O24" i="63"/>
  <c r="N24" i="63"/>
  <c r="O23" i="63"/>
  <c r="N23" i="63"/>
  <c r="O22" i="63"/>
  <c r="N22" i="63"/>
  <c r="O21" i="63"/>
  <c r="N21" i="63"/>
  <c r="M27" i="63"/>
  <c r="M82" i="63"/>
  <c r="M81" i="63"/>
  <c r="M80" i="63"/>
  <c r="M79" i="63"/>
  <c r="M78" i="63"/>
  <c r="M77" i="63"/>
  <c r="M76" i="63"/>
  <c r="M75" i="63"/>
  <c r="M74" i="63"/>
  <c r="M73" i="63"/>
  <c r="M72" i="63"/>
  <c r="M71" i="63"/>
  <c r="M70" i="63"/>
  <c r="M69" i="63"/>
  <c r="M68" i="63"/>
  <c r="M67" i="63"/>
  <c r="M66" i="63"/>
  <c r="M65" i="63"/>
  <c r="M64" i="63"/>
  <c r="M63" i="63"/>
  <c r="M62" i="63"/>
  <c r="M61" i="63"/>
  <c r="M60" i="63"/>
  <c r="M59" i="63"/>
  <c r="M58" i="63"/>
  <c r="M57" i="63"/>
  <c r="M56" i="63"/>
  <c r="M55" i="63"/>
  <c r="M54" i="63"/>
  <c r="M53" i="63"/>
  <c r="M52" i="63"/>
  <c r="M51" i="63"/>
  <c r="M50" i="63"/>
  <c r="M49" i="63"/>
  <c r="M48" i="63"/>
  <c r="M47" i="63"/>
  <c r="M46" i="63"/>
  <c r="M45" i="63"/>
  <c r="M44" i="63"/>
  <c r="M43" i="63"/>
  <c r="M42" i="63"/>
  <c r="M41" i="63"/>
  <c r="M40" i="63"/>
  <c r="M39" i="63"/>
  <c r="M38" i="63"/>
  <c r="M37" i="63"/>
  <c r="M36" i="63"/>
  <c r="M35" i="63"/>
  <c r="M34" i="63"/>
  <c r="M33" i="63"/>
  <c r="M32" i="63"/>
  <c r="M31" i="63"/>
  <c r="M30" i="63"/>
  <c r="M29" i="63"/>
  <c r="M28" i="63"/>
  <c r="M26" i="63"/>
  <c r="M25" i="63"/>
  <c r="M24" i="63"/>
  <c r="M23" i="63"/>
  <c r="M22" i="63"/>
  <c r="M21" i="63"/>
  <c r="P21" i="63" l="1"/>
  <c r="P27" i="63"/>
  <c r="L20" i="63"/>
  <c r="F9" i="13" l="1" a="1"/>
  <c r="F9" i="13" s="1"/>
  <c r="E9" i="13" a="1"/>
  <c r="E9" i="13" s="1"/>
  <c r="D9" i="1" a="1"/>
  <c r="D9" i="1" s="1"/>
  <c r="C9" i="62" s="1"/>
  <c r="D7" i="1" a="1"/>
  <c r="D7" i="1" s="1"/>
  <c r="C7" i="62" s="1"/>
  <c r="D6" i="1" a="1"/>
  <c r="D6" i="1" s="1"/>
  <c r="C6" i="62" s="1"/>
  <c r="D3" i="1" a="1"/>
  <c r="D3" i="1" s="1"/>
  <c r="E7" i="7" s="1"/>
  <c r="E7" i="13" l="1"/>
  <c r="C8" i="6"/>
  <c r="B8" i="63"/>
  <c r="C3" i="62"/>
  <c r="L42" i="13" l="1"/>
  <c r="B36" i="13"/>
  <c r="C37" i="13"/>
  <c r="D38" i="13"/>
  <c r="E39" i="13"/>
  <c r="F40" i="13"/>
  <c r="G41" i="13"/>
  <c r="H42" i="13"/>
  <c r="K34" i="13"/>
  <c r="C36" i="13"/>
  <c r="G40" i="13"/>
  <c r="H41" i="13"/>
  <c r="L34" i="13"/>
  <c r="G39" i="13"/>
  <c r="H40" i="13"/>
  <c r="B34" i="13"/>
  <c r="B35" i="13"/>
  <c r="C35" i="13"/>
  <c r="D35" i="13"/>
  <c r="E36" i="13"/>
  <c r="F37" i="13"/>
  <c r="G38" i="13"/>
  <c r="H39" i="13"/>
  <c r="I40" i="13"/>
  <c r="J41" i="13"/>
  <c r="K42" i="13"/>
  <c r="F36" i="13"/>
  <c r="G37" i="13"/>
  <c r="H38" i="13"/>
  <c r="I39" i="13"/>
  <c r="J40" i="13"/>
  <c r="K41" i="13"/>
  <c r="C34" i="13"/>
  <c r="H35" i="13"/>
  <c r="I36" i="13"/>
  <c r="K38" i="13"/>
  <c r="L39" i="13"/>
  <c r="B41" i="13"/>
  <c r="C42" i="13"/>
  <c r="F34" i="13"/>
  <c r="L38" i="13"/>
  <c r="E35" i="13"/>
  <c r="C41" i="13"/>
  <c r="F35" i="13"/>
  <c r="G36" i="13"/>
  <c r="H37" i="13"/>
  <c r="I38" i="13"/>
  <c r="J39" i="13"/>
  <c r="K40" i="13"/>
  <c r="L41" i="13"/>
  <c r="D34" i="13"/>
  <c r="H36" i="13"/>
  <c r="I37" i="13"/>
  <c r="J38" i="13"/>
  <c r="K39" i="13"/>
  <c r="L40" i="13"/>
  <c r="B42" i="13"/>
  <c r="E34" i="13"/>
  <c r="J37" i="13"/>
  <c r="I35" i="13"/>
  <c r="J36" i="13"/>
  <c r="K37" i="13"/>
  <c r="B40" i="13"/>
  <c r="D42" i="13"/>
  <c r="G34" i="13"/>
  <c r="G35" i="13"/>
  <c r="J35" i="13"/>
  <c r="K36" i="13"/>
  <c r="L37" i="13"/>
  <c r="B39" i="13"/>
  <c r="C40" i="13"/>
  <c r="D41" i="13"/>
  <c r="E42" i="13"/>
  <c r="H34" i="13"/>
  <c r="K35" i="13"/>
  <c r="L36" i="13"/>
  <c r="B38" i="13"/>
  <c r="C39" i="13"/>
  <c r="D40" i="13"/>
  <c r="E41" i="13"/>
  <c r="F42" i="13"/>
  <c r="I34" i="13"/>
  <c r="L35" i="13"/>
  <c r="B37" i="13"/>
  <c r="C38" i="13"/>
  <c r="D39" i="13"/>
  <c r="E40" i="13"/>
  <c r="F41" i="13"/>
  <c r="G42" i="13"/>
  <c r="D37" i="13"/>
  <c r="F39" i="13"/>
  <c r="I42" i="13"/>
  <c r="E37" i="13"/>
  <c r="J42" i="13"/>
  <c r="J34" i="13"/>
  <c r="E38" i="13"/>
  <c r="F38" i="13"/>
  <c r="I41" i="13"/>
  <c r="D36" i="13"/>
  <c r="E75" i="62"/>
  <c r="P82" i="63"/>
  <c r="P81" i="63"/>
  <c r="P80" i="63"/>
  <c r="P79" i="63"/>
  <c r="P78" i="63"/>
  <c r="P76" i="63"/>
  <c r="P75" i="63"/>
  <c r="P74" i="63"/>
  <c r="P73" i="63"/>
  <c r="P72" i="63"/>
  <c r="P70" i="63"/>
  <c r="P69" i="63"/>
  <c r="P68" i="63"/>
  <c r="P67" i="63"/>
  <c r="P66" i="63"/>
  <c r="P64" i="63"/>
  <c r="P63" i="63"/>
  <c r="P62" i="63"/>
  <c r="P61" i="63"/>
  <c r="P60" i="63"/>
  <c r="P58" i="63"/>
  <c r="P57" i="63"/>
  <c r="P56" i="63"/>
  <c r="P55" i="63"/>
  <c r="P54" i="63"/>
  <c r="P52" i="63"/>
  <c r="P51" i="63"/>
  <c r="P50" i="63"/>
  <c r="P49" i="63"/>
  <c r="P48" i="63"/>
  <c r="P46" i="63"/>
  <c r="P45" i="63"/>
  <c r="P44" i="63"/>
  <c r="P43" i="63"/>
  <c r="P42" i="63"/>
  <c r="P40" i="63"/>
  <c r="P39" i="63"/>
  <c r="P38" i="63"/>
  <c r="P37" i="63"/>
  <c r="P36" i="63"/>
  <c r="P34" i="63"/>
  <c r="P33" i="63"/>
  <c r="P32" i="63"/>
  <c r="P31" i="63"/>
  <c r="P30" i="63"/>
  <c r="P26" i="63"/>
  <c r="P22" i="63"/>
  <c r="I11" i="74"/>
  <c r="D9" i="74"/>
  <c r="D5" i="1" s="1" a="1"/>
  <c r="D5" i="1" s="1"/>
  <c r="D8" i="74"/>
  <c r="E15" i="13" l="1"/>
  <c r="D2" i="1" a="1"/>
  <c r="D2" i="1" s="1"/>
  <c r="D3" i="9" a="1"/>
  <c r="D3" i="9" s="1"/>
  <c r="D4" i="1" a="1"/>
  <c r="D4" i="1" s="1"/>
  <c r="B9" i="63" s="1"/>
  <c r="B3" i="9" a="1"/>
  <c r="B3" i="9" s="1"/>
  <c r="P29" i="63"/>
  <c r="P35" i="63"/>
  <c r="P41" i="63"/>
  <c r="P47" i="63"/>
  <c r="P53" i="63"/>
  <c r="P59" i="63"/>
  <c r="P23" i="63"/>
  <c r="P28" i="63"/>
  <c r="P24" i="63"/>
  <c r="P25" i="63"/>
  <c r="P65" i="63"/>
  <c r="P71" i="63"/>
  <c r="P77" i="63"/>
  <c r="C5" i="62"/>
  <c r="C10" i="6"/>
  <c r="B10" i="63"/>
  <c r="E8" i="13"/>
  <c r="E8" i="7"/>
  <c r="N20" i="63"/>
  <c r="D26" i="6" s="1"/>
  <c r="O20" i="63"/>
  <c r="D34" i="6" s="1"/>
  <c r="M20" i="63"/>
  <c r="D33" i="6" s="1"/>
  <c r="D25" i="6"/>
  <c r="E6" i="7" l="1"/>
  <c r="BQ3" i="9"/>
  <c r="I3" i="9"/>
  <c r="H3" i="9"/>
  <c r="G19" i="7"/>
  <c r="G21" i="7"/>
  <c r="G27" i="7"/>
  <c r="G28" i="7"/>
  <c r="G22" i="7"/>
  <c r="G25" i="7"/>
  <c r="G26" i="7"/>
  <c r="G24" i="7"/>
  <c r="G18" i="7"/>
  <c r="G23" i="7"/>
  <c r="G20" i="7"/>
  <c r="D28" i="6"/>
  <c r="C4" i="62"/>
  <c r="C9" i="6"/>
  <c r="B7" i="63"/>
  <c r="E6" i="13"/>
  <c r="C7" i="6"/>
  <c r="C2" i="62"/>
  <c r="G3" i="9"/>
  <c r="F3" i="9"/>
  <c r="E3" i="9"/>
  <c r="C3" i="9"/>
  <c r="E43" i="1"/>
  <c r="E41" i="1"/>
  <c r="F41" i="1" s="1"/>
  <c r="F73" i="62" l="1"/>
  <c r="F21" i="62"/>
  <c r="F71" i="62"/>
  <c r="F23" i="62"/>
  <c r="F72" i="62"/>
  <c r="F60" i="62"/>
  <c r="F48" i="62"/>
  <c r="F22" i="62"/>
  <c r="F34" i="62"/>
  <c r="F44" i="62"/>
  <c r="F55" i="62"/>
  <c r="F66" i="62"/>
  <c r="F17" i="62"/>
  <c r="F81" i="62"/>
  <c r="F63" i="62"/>
  <c r="F62" i="62"/>
  <c r="F70" i="62"/>
  <c r="F58" i="62"/>
  <c r="F46" i="62"/>
  <c r="F24" i="62"/>
  <c r="F36" i="62"/>
  <c r="F56" i="62"/>
  <c r="F43" i="62"/>
  <c r="F42" i="62"/>
  <c r="F53" i="62"/>
  <c r="F19" i="62"/>
  <c r="F32" i="62"/>
  <c r="F69" i="62"/>
  <c r="F45" i="62"/>
  <c r="F25" i="62"/>
  <c r="F16" i="62"/>
  <c r="F68" i="62"/>
  <c r="F26" i="62"/>
  <c r="F67" i="62"/>
  <c r="F28" i="62"/>
  <c r="F65" i="62"/>
  <c r="F29" i="62"/>
  <c r="F64" i="62"/>
  <c r="F30" i="62"/>
  <c r="F51" i="62"/>
  <c r="F31" i="62"/>
  <c r="F50" i="62"/>
  <c r="F20" i="62"/>
  <c r="G30" i="7"/>
  <c r="F82" i="62"/>
  <c r="H82" i="62" s="1"/>
  <c r="F49" i="62"/>
  <c r="F18" i="62"/>
  <c r="F47" i="62"/>
  <c r="F52" i="62"/>
  <c r="F33" i="62"/>
  <c r="F59" i="62"/>
  <c r="F54" i="62"/>
  <c r="F74" i="62"/>
  <c r="F27" i="62"/>
  <c r="F35" i="62"/>
  <c r="F57" i="62"/>
  <c r="F61" i="62"/>
  <c r="F83" i="62" l="1"/>
  <c r="C83" i="62"/>
  <c r="D88" i="62"/>
  <c r="F87" i="62"/>
  <c r="F86" i="62"/>
  <c r="C88" i="62"/>
  <c r="C117" i="62" s="1"/>
  <c r="D83" i="62"/>
  <c r="BS5" i="68"/>
  <c r="BS6" i="68"/>
  <c r="BS7" i="68"/>
  <c r="BS8" i="68"/>
  <c r="BS9" i="68"/>
  <c r="BS10" i="68"/>
  <c r="BS11" i="68"/>
  <c r="BS12" i="68"/>
  <c r="BS13" i="68"/>
  <c r="BS14" i="68"/>
  <c r="BS15" i="68"/>
  <c r="BS16" i="68"/>
  <c r="BS17" i="68"/>
  <c r="BS18" i="68"/>
  <c r="BS19" i="68"/>
  <c r="BS20" i="68"/>
  <c r="BS21" i="68"/>
  <c r="BS22" i="68"/>
  <c r="BS23" i="68"/>
  <c r="BS24" i="68"/>
  <c r="BS25" i="68"/>
  <c r="BS26" i="68"/>
  <c r="BS27" i="68"/>
  <c r="BS28" i="68"/>
  <c r="BS29" i="68"/>
  <c r="BS30" i="68"/>
  <c r="BS31" i="68"/>
  <c r="BS32" i="68"/>
  <c r="BS33" i="68"/>
  <c r="BS34" i="68"/>
  <c r="BS35" i="68"/>
  <c r="BS36" i="68"/>
  <c r="BS37" i="68"/>
  <c r="BS38" i="68"/>
  <c r="BS39" i="68"/>
  <c r="BS40" i="68"/>
  <c r="BS41" i="68"/>
  <c r="BS42" i="68"/>
  <c r="BS43" i="68"/>
  <c r="BS44" i="68"/>
  <c r="BS45" i="68"/>
  <c r="BS46" i="68"/>
  <c r="BS47" i="68"/>
  <c r="BS48" i="68"/>
  <c r="BS49" i="68"/>
  <c r="BS50" i="68"/>
  <c r="BS51" i="68"/>
  <c r="BS52" i="68"/>
  <c r="BS53" i="68"/>
  <c r="BS54" i="68"/>
  <c r="BS55" i="68"/>
  <c r="BS56" i="68"/>
  <c r="BS57" i="68"/>
  <c r="BS58" i="68"/>
  <c r="BS59" i="68"/>
  <c r="BS60" i="68"/>
  <c r="BS61" i="68"/>
  <c r="BS62" i="68"/>
  <c r="BS63" i="68"/>
  <c r="BS64" i="68"/>
  <c r="BS65" i="68"/>
  <c r="BS66" i="68"/>
  <c r="BS67" i="68"/>
  <c r="BS68" i="68"/>
  <c r="BS69" i="68"/>
  <c r="BS70" i="68"/>
  <c r="BS71" i="68"/>
  <c r="BS72" i="68"/>
  <c r="BS73" i="68"/>
  <c r="BS74" i="68"/>
  <c r="BS75" i="68"/>
  <c r="BS76" i="68"/>
  <c r="BS77" i="68"/>
  <c r="BS78" i="68"/>
  <c r="BS79" i="68"/>
  <c r="BS80" i="68"/>
  <c r="BS81" i="68"/>
  <c r="BS82" i="68"/>
  <c r="BS83" i="68"/>
  <c r="BS84" i="68"/>
  <c r="BS85" i="68"/>
  <c r="BS86" i="68"/>
  <c r="BS87" i="68"/>
  <c r="BS88" i="68"/>
  <c r="BS89" i="68"/>
  <c r="BS90" i="68"/>
  <c r="BS4" i="68"/>
  <c r="BO5" i="68"/>
  <c r="BO6" i="68"/>
  <c r="BO7" i="68"/>
  <c r="BO8" i="68"/>
  <c r="BO9" i="68"/>
  <c r="BO10" i="68"/>
  <c r="BO11" i="68"/>
  <c r="BO12" i="68"/>
  <c r="BO13" i="68"/>
  <c r="BO14" i="68"/>
  <c r="BO15" i="68"/>
  <c r="BO16" i="68"/>
  <c r="BO17" i="68"/>
  <c r="BO18" i="68"/>
  <c r="BO19" i="68"/>
  <c r="BO20" i="68"/>
  <c r="BO21" i="68"/>
  <c r="BO22" i="68"/>
  <c r="BO23" i="68"/>
  <c r="BO24" i="68"/>
  <c r="BO25" i="68"/>
  <c r="BO26" i="68"/>
  <c r="BO27" i="68"/>
  <c r="BO28" i="68"/>
  <c r="BO29" i="68"/>
  <c r="BO30" i="68"/>
  <c r="BO31" i="68"/>
  <c r="BO32" i="68"/>
  <c r="BO33" i="68"/>
  <c r="BO34" i="68"/>
  <c r="BO35" i="68"/>
  <c r="BO36" i="68"/>
  <c r="BO37" i="68"/>
  <c r="BO38" i="68"/>
  <c r="BO39" i="68"/>
  <c r="BO40" i="68"/>
  <c r="BO41" i="68"/>
  <c r="BO42" i="68"/>
  <c r="BO43" i="68"/>
  <c r="BO44" i="68"/>
  <c r="BO45" i="68"/>
  <c r="BO46" i="68"/>
  <c r="BO47" i="68"/>
  <c r="BO48" i="68"/>
  <c r="BO49" i="68"/>
  <c r="BO50" i="68"/>
  <c r="BO51" i="68"/>
  <c r="BO52" i="68"/>
  <c r="BO53" i="68"/>
  <c r="BO54" i="68"/>
  <c r="BO55" i="68"/>
  <c r="BO56" i="68"/>
  <c r="BO57" i="68"/>
  <c r="BO58" i="68"/>
  <c r="BO59" i="68"/>
  <c r="BO60" i="68"/>
  <c r="BO61" i="68"/>
  <c r="BO62" i="68"/>
  <c r="BO63" i="68"/>
  <c r="BO64" i="68"/>
  <c r="BO65" i="68"/>
  <c r="BO66" i="68"/>
  <c r="BO67" i="68"/>
  <c r="BO68" i="68"/>
  <c r="BO69" i="68"/>
  <c r="BO70" i="68"/>
  <c r="BO71" i="68"/>
  <c r="BO72" i="68"/>
  <c r="BO73" i="68"/>
  <c r="BO74" i="68"/>
  <c r="BO75" i="68"/>
  <c r="BO76" i="68"/>
  <c r="BO77" i="68"/>
  <c r="BO78" i="68"/>
  <c r="BO79" i="68"/>
  <c r="BO80" i="68"/>
  <c r="BO81" i="68"/>
  <c r="BO82" i="68"/>
  <c r="BO83" i="68"/>
  <c r="BO84" i="68"/>
  <c r="BO85" i="68"/>
  <c r="BO86" i="68"/>
  <c r="BO87" i="68"/>
  <c r="BO88" i="68"/>
  <c r="BO89" i="68"/>
  <c r="BO90" i="68"/>
  <c r="BO4" i="68"/>
  <c r="CC4" i="68"/>
  <c r="CC5" i="68"/>
  <c r="CC6" i="68"/>
  <c r="CC7" i="68"/>
  <c r="CC8" i="68"/>
  <c r="CC9" i="68"/>
  <c r="CC10" i="68"/>
  <c r="CC11" i="68"/>
  <c r="CC12" i="68"/>
  <c r="CC13" i="68"/>
  <c r="CC14" i="68"/>
  <c r="CC15" i="68"/>
  <c r="CC16" i="68"/>
  <c r="CC17" i="68"/>
  <c r="CC18" i="68"/>
  <c r="CC19" i="68"/>
  <c r="CC20" i="68"/>
  <c r="CC21" i="68"/>
  <c r="CC22" i="68"/>
  <c r="CC23" i="68"/>
  <c r="CC24" i="68"/>
  <c r="CC25" i="68"/>
  <c r="CC26" i="68"/>
  <c r="CC27" i="68"/>
  <c r="CC28" i="68"/>
  <c r="CC29" i="68"/>
  <c r="CC30" i="68"/>
  <c r="CC31" i="68"/>
  <c r="CC32" i="68"/>
  <c r="CC33" i="68"/>
  <c r="CC34" i="68"/>
  <c r="CC35" i="68"/>
  <c r="CC36" i="68"/>
  <c r="CC37" i="68"/>
  <c r="CC38" i="68"/>
  <c r="CC39" i="68"/>
  <c r="CC40" i="68"/>
  <c r="CC41" i="68"/>
  <c r="CC42" i="68"/>
  <c r="CC43" i="68"/>
  <c r="CC44" i="68"/>
  <c r="CC45" i="68"/>
  <c r="CC46" i="68"/>
  <c r="CC47" i="68"/>
  <c r="CC48" i="68"/>
  <c r="CC49" i="68"/>
  <c r="CC50" i="68"/>
  <c r="CC51" i="68"/>
  <c r="CC52" i="68"/>
  <c r="CC53" i="68"/>
  <c r="CC54" i="68"/>
  <c r="CC55" i="68"/>
  <c r="CC56" i="68"/>
  <c r="CC57" i="68"/>
  <c r="CC58" i="68"/>
  <c r="CC59" i="68"/>
  <c r="CC60" i="68"/>
  <c r="CC61" i="68"/>
  <c r="CC62" i="68"/>
  <c r="CC63" i="68"/>
  <c r="CC64" i="68"/>
  <c r="CC65" i="68"/>
  <c r="CC66" i="68"/>
  <c r="CC67" i="68"/>
  <c r="CC68" i="68"/>
  <c r="CC69" i="68"/>
  <c r="CC70" i="68"/>
  <c r="CC71" i="68"/>
  <c r="CC72" i="68"/>
  <c r="CC73" i="68"/>
  <c r="CC74" i="68"/>
  <c r="CC75" i="68"/>
  <c r="CC76" i="68"/>
  <c r="CC77" i="68"/>
  <c r="CC78" i="68"/>
  <c r="CC79" i="68"/>
  <c r="CC80" i="68"/>
  <c r="CC81" i="68"/>
  <c r="CC82" i="68"/>
  <c r="CC83" i="68"/>
  <c r="CC84" i="68"/>
  <c r="CC85" i="68"/>
  <c r="CC86" i="68"/>
  <c r="CC87" i="68"/>
  <c r="CC88" i="68"/>
  <c r="CC89" i="68"/>
  <c r="CC90" i="68"/>
  <c r="BX5" i="68"/>
  <c r="BX6" i="68"/>
  <c r="BX7" i="68"/>
  <c r="BX8" i="68"/>
  <c r="BX9" i="68"/>
  <c r="BX10" i="68"/>
  <c r="BX11" i="68"/>
  <c r="BX12" i="68"/>
  <c r="BX13" i="68"/>
  <c r="BX14" i="68"/>
  <c r="CD14" i="68" s="1"/>
  <c r="BX15" i="68"/>
  <c r="BX16" i="68"/>
  <c r="BX17" i="68"/>
  <c r="BX18" i="68"/>
  <c r="BX19" i="68"/>
  <c r="BX20" i="68"/>
  <c r="BX21" i="68"/>
  <c r="BX22" i="68"/>
  <c r="BX23" i="68"/>
  <c r="BX24" i="68"/>
  <c r="BX25" i="68"/>
  <c r="BX26" i="68"/>
  <c r="CD26" i="68" s="1"/>
  <c r="BX27" i="68"/>
  <c r="BX28" i="68"/>
  <c r="BX29" i="68"/>
  <c r="BX30" i="68"/>
  <c r="BX31" i="68"/>
  <c r="BX32" i="68"/>
  <c r="BX33" i="68"/>
  <c r="BX34" i="68"/>
  <c r="BX35" i="68"/>
  <c r="BX36" i="68"/>
  <c r="BX37" i="68"/>
  <c r="BX38" i="68"/>
  <c r="CD38" i="68" s="1"/>
  <c r="BX39" i="68"/>
  <c r="BX40" i="68"/>
  <c r="BX41" i="68"/>
  <c r="BX42" i="68"/>
  <c r="BX43" i="68"/>
  <c r="BX44" i="68"/>
  <c r="BX45" i="68"/>
  <c r="BX46" i="68"/>
  <c r="BX47" i="68"/>
  <c r="BX48" i="68"/>
  <c r="BX49" i="68"/>
  <c r="BX50" i="68"/>
  <c r="CD50" i="68" s="1"/>
  <c r="BX51" i="68"/>
  <c r="BX52" i="68"/>
  <c r="BX53" i="68"/>
  <c r="BX54" i="68"/>
  <c r="BX55" i="68"/>
  <c r="BX56" i="68"/>
  <c r="BX57" i="68"/>
  <c r="BX58" i="68"/>
  <c r="BX59" i="68"/>
  <c r="BX60" i="68"/>
  <c r="BX61" i="68"/>
  <c r="BX62" i="68"/>
  <c r="CD62" i="68" s="1"/>
  <c r="BX63" i="68"/>
  <c r="BX64" i="68"/>
  <c r="BX65" i="68"/>
  <c r="BX66" i="68"/>
  <c r="BX67" i="68"/>
  <c r="BX68" i="68"/>
  <c r="BX69" i="68"/>
  <c r="BX70" i="68"/>
  <c r="BX71" i="68"/>
  <c r="BX72" i="68"/>
  <c r="BX73" i="68"/>
  <c r="BX74" i="68"/>
  <c r="CD74" i="68" s="1"/>
  <c r="BX75" i="68"/>
  <c r="BX76" i="68"/>
  <c r="BX77" i="68"/>
  <c r="BX78" i="68"/>
  <c r="BX79" i="68"/>
  <c r="BX80" i="68"/>
  <c r="BX81" i="68"/>
  <c r="BX82" i="68"/>
  <c r="BX83" i="68"/>
  <c r="BX84" i="68"/>
  <c r="BX85" i="68"/>
  <c r="BX86" i="68"/>
  <c r="CD86" i="68" s="1"/>
  <c r="BX87" i="68"/>
  <c r="BX88" i="68"/>
  <c r="BX89" i="68"/>
  <c r="BX90" i="68"/>
  <c r="BX4" i="68"/>
  <c r="BR5" i="67"/>
  <c r="CD6" i="67"/>
  <c r="CD7" i="67"/>
  <c r="CD8" i="67"/>
  <c r="CD9" i="67"/>
  <c r="CD10" i="67"/>
  <c r="CD11" i="67"/>
  <c r="CD12" i="67"/>
  <c r="CD13" i="67"/>
  <c r="CD14" i="67"/>
  <c r="CD15" i="67"/>
  <c r="CD16" i="67"/>
  <c r="CD17" i="67"/>
  <c r="CD18" i="67"/>
  <c r="CD19" i="67"/>
  <c r="CD20" i="67"/>
  <c r="CD21" i="67"/>
  <c r="CD22" i="67"/>
  <c r="CD23" i="67"/>
  <c r="CD24" i="67"/>
  <c r="CD25" i="67"/>
  <c r="CD26" i="67"/>
  <c r="CD27" i="67"/>
  <c r="CD28" i="67"/>
  <c r="CD29" i="67"/>
  <c r="CD30" i="67"/>
  <c r="CD31" i="67"/>
  <c r="CD32" i="67"/>
  <c r="CD33" i="67"/>
  <c r="CD34" i="67"/>
  <c r="CD35" i="67"/>
  <c r="CD36" i="67"/>
  <c r="CD37" i="67"/>
  <c r="CD38" i="67"/>
  <c r="CD39" i="67"/>
  <c r="CD40" i="67"/>
  <c r="CD41" i="67"/>
  <c r="CD42" i="67"/>
  <c r="CD43" i="67"/>
  <c r="CD44" i="67"/>
  <c r="CD45" i="67"/>
  <c r="CD46" i="67"/>
  <c r="CD47" i="67"/>
  <c r="CD48" i="67"/>
  <c r="CD49" i="67"/>
  <c r="CD50" i="67"/>
  <c r="CD51" i="67"/>
  <c r="CD52" i="67"/>
  <c r="CD53" i="67"/>
  <c r="CD54" i="67"/>
  <c r="CD55" i="67"/>
  <c r="CD56" i="67"/>
  <c r="CD57" i="67"/>
  <c r="CD58" i="67"/>
  <c r="CD59" i="67"/>
  <c r="CD60" i="67"/>
  <c r="CD61" i="67"/>
  <c r="CD62" i="67"/>
  <c r="CD63" i="67"/>
  <c r="CD64" i="67"/>
  <c r="CD65" i="67"/>
  <c r="CD66" i="67"/>
  <c r="CD67" i="67"/>
  <c r="CD68" i="67"/>
  <c r="CD69" i="67"/>
  <c r="CD70" i="67"/>
  <c r="CD71" i="67"/>
  <c r="CD72" i="67"/>
  <c r="CD73" i="67"/>
  <c r="CD74" i="67"/>
  <c r="CD75" i="67"/>
  <c r="CD76" i="67"/>
  <c r="CD77" i="67"/>
  <c r="CD78" i="67"/>
  <c r="CD79" i="67"/>
  <c r="CD80" i="67"/>
  <c r="CD81" i="67"/>
  <c r="CD82" i="67"/>
  <c r="CD83" i="67"/>
  <c r="CD84" i="67"/>
  <c r="CD85" i="67"/>
  <c r="CD86" i="67"/>
  <c r="CD87" i="67"/>
  <c r="CD88" i="67"/>
  <c r="CD89" i="67"/>
  <c r="CD90" i="67"/>
  <c r="CD91" i="67"/>
  <c r="CD92" i="67"/>
  <c r="CD5" i="67"/>
  <c r="BP6" i="67"/>
  <c r="BQ6" i="67"/>
  <c r="BP7" i="67"/>
  <c r="BQ7" i="67"/>
  <c r="BP8" i="67"/>
  <c r="BQ8" i="67"/>
  <c r="BP9" i="67"/>
  <c r="BQ9" i="67"/>
  <c r="BP10" i="67"/>
  <c r="BQ10" i="67"/>
  <c r="BP11" i="67"/>
  <c r="BQ11" i="67"/>
  <c r="BP12" i="67"/>
  <c r="BQ12" i="67"/>
  <c r="BP13" i="67"/>
  <c r="BQ13" i="67"/>
  <c r="BP14" i="67"/>
  <c r="BQ14" i="67"/>
  <c r="BP15" i="67"/>
  <c r="BQ15" i="67"/>
  <c r="BP16" i="67"/>
  <c r="BQ16" i="67"/>
  <c r="BP17" i="67"/>
  <c r="BQ17" i="67"/>
  <c r="BP18" i="67"/>
  <c r="BQ18" i="67"/>
  <c r="BP19" i="67"/>
  <c r="BQ19" i="67"/>
  <c r="BP20" i="67"/>
  <c r="BQ20" i="67"/>
  <c r="BP21" i="67"/>
  <c r="BQ21" i="67"/>
  <c r="BP22" i="67"/>
  <c r="BQ22" i="67"/>
  <c r="BP23" i="67"/>
  <c r="BQ23" i="67"/>
  <c r="BP24" i="67"/>
  <c r="BQ24" i="67"/>
  <c r="BP25" i="67"/>
  <c r="BQ25" i="67"/>
  <c r="BP26" i="67"/>
  <c r="BQ26" i="67"/>
  <c r="BP27" i="67"/>
  <c r="BQ27" i="67"/>
  <c r="BP28" i="67"/>
  <c r="BQ28" i="67"/>
  <c r="BP29" i="67"/>
  <c r="BQ29" i="67"/>
  <c r="BP30" i="67"/>
  <c r="BQ30" i="67"/>
  <c r="BP31" i="67"/>
  <c r="BQ31" i="67"/>
  <c r="BP32" i="67"/>
  <c r="BQ32" i="67"/>
  <c r="BP33" i="67"/>
  <c r="BQ33" i="67"/>
  <c r="BP34" i="67"/>
  <c r="BQ34" i="67"/>
  <c r="BP35" i="67"/>
  <c r="BQ35" i="67"/>
  <c r="BP36" i="67"/>
  <c r="BQ36" i="67"/>
  <c r="BP37" i="67"/>
  <c r="BQ37" i="67"/>
  <c r="BP38" i="67"/>
  <c r="BQ38" i="67"/>
  <c r="BP39" i="67"/>
  <c r="BQ39" i="67"/>
  <c r="BP40" i="67"/>
  <c r="BQ40" i="67"/>
  <c r="BP41" i="67"/>
  <c r="BQ41" i="67"/>
  <c r="BP42" i="67"/>
  <c r="BQ42" i="67"/>
  <c r="BP43" i="67"/>
  <c r="BQ43" i="67"/>
  <c r="BP44" i="67"/>
  <c r="BQ44" i="67"/>
  <c r="BP45" i="67"/>
  <c r="BQ45" i="67"/>
  <c r="BP46" i="67"/>
  <c r="BQ46" i="67"/>
  <c r="BP47" i="67"/>
  <c r="BQ47" i="67"/>
  <c r="BP48" i="67"/>
  <c r="BQ48" i="67"/>
  <c r="BP49" i="67"/>
  <c r="BQ49" i="67"/>
  <c r="BP50" i="67"/>
  <c r="BQ50" i="67"/>
  <c r="BP51" i="67"/>
  <c r="BQ51" i="67"/>
  <c r="BP52" i="67"/>
  <c r="BQ52" i="67"/>
  <c r="BP53" i="67"/>
  <c r="BQ53" i="67"/>
  <c r="BP54" i="67"/>
  <c r="BQ54" i="67"/>
  <c r="BP55" i="67"/>
  <c r="BQ55" i="67"/>
  <c r="BP56" i="67"/>
  <c r="BQ56" i="67"/>
  <c r="BP57" i="67"/>
  <c r="BQ57" i="67"/>
  <c r="BP58" i="67"/>
  <c r="BQ58" i="67"/>
  <c r="BP59" i="67"/>
  <c r="BQ59" i="67"/>
  <c r="BP60" i="67"/>
  <c r="BQ60" i="67"/>
  <c r="BP61" i="67"/>
  <c r="BQ61" i="67"/>
  <c r="BP62" i="67"/>
  <c r="BQ62" i="67"/>
  <c r="BP63" i="67"/>
  <c r="BQ63" i="67"/>
  <c r="BP64" i="67"/>
  <c r="BQ64" i="67"/>
  <c r="BP65" i="67"/>
  <c r="BQ65" i="67"/>
  <c r="BP66" i="67"/>
  <c r="BQ66" i="67"/>
  <c r="BP67" i="67"/>
  <c r="BQ67" i="67"/>
  <c r="BP68" i="67"/>
  <c r="BQ68" i="67"/>
  <c r="BP69" i="67"/>
  <c r="BQ69" i="67"/>
  <c r="BP70" i="67"/>
  <c r="BQ70" i="67"/>
  <c r="BP71" i="67"/>
  <c r="BQ71" i="67"/>
  <c r="BP72" i="67"/>
  <c r="BQ72" i="67"/>
  <c r="BP73" i="67"/>
  <c r="BQ73" i="67"/>
  <c r="BP74" i="67"/>
  <c r="BQ74" i="67"/>
  <c r="BP75" i="67"/>
  <c r="BQ75" i="67"/>
  <c r="BP76" i="67"/>
  <c r="BQ76" i="67"/>
  <c r="BP77" i="67"/>
  <c r="BQ77" i="67"/>
  <c r="BP78" i="67"/>
  <c r="BQ78" i="67"/>
  <c r="BP79" i="67"/>
  <c r="BQ79" i="67"/>
  <c r="BP80" i="67"/>
  <c r="BQ80" i="67"/>
  <c r="BP81" i="67"/>
  <c r="BQ81" i="67"/>
  <c r="BP82" i="67"/>
  <c r="BQ82" i="67"/>
  <c r="BP83" i="67"/>
  <c r="BQ83" i="67"/>
  <c r="BP84" i="67"/>
  <c r="BQ84" i="67"/>
  <c r="BP85" i="67"/>
  <c r="BQ85" i="67"/>
  <c r="BP86" i="67"/>
  <c r="BQ86" i="67"/>
  <c r="BP87" i="67"/>
  <c r="BQ87" i="67"/>
  <c r="BP88" i="67"/>
  <c r="BQ88" i="67"/>
  <c r="BP89" i="67"/>
  <c r="BQ89" i="67"/>
  <c r="BP90" i="67"/>
  <c r="BQ90" i="67"/>
  <c r="BP91" i="67"/>
  <c r="BQ91" i="67"/>
  <c r="BP92" i="67"/>
  <c r="BQ92" i="67"/>
  <c r="BQ5" i="67"/>
  <c r="BP5" i="67"/>
  <c r="BR62" i="67"/>
  <c r="CF62" i="67" s="1"/>
  <c r="BR63" i="67"/>
  <c r="CF63" i="67" s="1"/>
  <c r="BR64" i="67"/>
  <c r="CF64" i="67" s="1"/>
  <c r="BR65" i="67"/>
  <c r="CF65" i="67" s="1"/>
  <c r="BR66" i="67"/>
  <c r="CF66" i="67" s="1"/>
  <c r="BR67" i="67"/>
  <c r="CF67" i="67" s="1"/>
  <c r="BR68" i="67"/>
  <c r="CF68" i="67" s="1"/>
  <c r="BR69" i="67"/>
  <c r="CF69" i="67" s="1"/>
  <c r="BR70" i="67"/>
  <c r="CF70" i="67" s="1"/>
  <c r="BR71" i="67"/>
  <c r="CF71" i="67" s="1"/>
  <c r="BR72" i="67"/>
  <c r="CF72" i="67" s="1"/>
  <c r="BR73" i="67"/>
  <c r="CF73" i="67" s="1"/>
  <c r="BR74" i="67"/>
  <c r="CF74" i="67" s="1"/>
  <c r="BR75" i="67"/>
  <c r="CF75" i="67" s="1"/>
  <c r="BR76" i="67"/>
  <c r="CF76" i="67" s="1"/>
  <c r="BR77" i="67"/>
  <c r="CF77" i="67" s="1"/>
  <c r="BR78" i="67"/>
  <c r="CF78" i="67" s="1"/>
  <c r="BR79" i="67"/>
  <c r="CF79" i="67" s="1"/>
  <c r="BR80" i="67"/>
  <c r="CF80" i="67" s="1"/>
  <c r="BR81" i="67"/>
  <c r="CF81" i="67" s="1"/>
  <c r="BR82" i="67"/>
  <c r="CF82" i="67" s="1"/>
  <c r="BR83" i="67"/>
  <c r="CF83" i="67" s="1"/>
  <c r="BR84" i="67"/>
  <c r="CF84" i="67" s="1"/>
  <c r="BR85" i="67"/>
  <c r="CF85" i="67" s="1"/>
  <c r="BR86" i="67"/>
  <c r="CF86" i="67" s="1"/>
  <c r="BR87" i="67"/>
  <c r="CF87" i="67" s="1"/>
  <c r="BR88" i="67"/>
  <c r="CF88" i="67" s="1"/>
  <c r="BR89" i="67"/>
  <c r="CF89" i="67" s="1"/>
  <c r="BR90" i="67"/>
  <c r="CF90" i="67" s="1"/>
  <c r="BR91" i="67"/>
  <c r="CF91" i="67" s="1"/>
  <c r="BR92" i="67"/>
  <c r="CF92" i="67" s="1"/>
  <c r="BR6" i="67"/>
  <c r="CF6" i="67" s="1"/>
  <c r="BR7" i="67"/>
  <c r="CF7" i="67" s="1"/>
  <c r="BR8" i="67"/>
  <c r="CF8" i="67" s="1"/>
  <c r="BR9" i="67"/>
  <c r="CF9" i="67" s="1"/>
  <c r="BR10" i="67"/>
  <c r="CF10" i="67" s="1"/>
  <c r="BR11" i="67"/>
  <c r="CF11" i="67" s="1"/>
  <c r="BR12" i="67"/>
  <c r="CF12" i="67" s="1"/>
  <c r="BR13" i="67"/>
  <c r="CF13" i="67" s="1"/>
  <c r="BR14" i="67"/>
  <c r="CF14" i="67" s="1"/>
  <c r="BR15" i="67"/>
  <c r="CF15" i="67" s="1"/>
  <c r="BR16" i="67"/>
  <c r="CF16" i="67" s="1"/>
  <c r="BR17" i="67"/>
  <c r="CF17" i="67" s="1"/>
  <c r="BR18" i="67"/>
  <c r="CF18" i="67" s="1"/>
  <c r="BR19" i="67"/>
  <c r="CF19" i="67" s="1"/>
  <c r="BR20" i="67"/>
  <c r="CF20" i="67" s="1"/>
  <c r="BR21" i="67"/>
  <c r="CF21" i="67" s="1"/>
  <c r="BR22" i="67"/>
  <c r="CF22" i="67" s="1"/>
  <c r="BR23" i="67"/>
  <c r="CF23" i="67" s="1"/>
  <c r="BR24" i="67"/>
  <c r="CF24" i="67" s="1"/>
  <c r="BR25" i="67"/>
  <c r="CF25" i="67" s="1"/>
  <c r="BR26" i="67"/>
  <c r="CF26" i="67" s="1"/>
  <c r="BR27" i="67"/>
  <c r="CF27" i="67" s="1"/>
  <c r="BR28" i="67"/>
  <c r="CF28" i="67" s="1"/>
  <c r="BR29" i="67"/>
  <c r="CF29" i="67" s="1"/>
  <c r="BR30" i="67"/>
  <c r="CF30" i="67" s="1"/>
  <c r="BR31" i="67"/>
  <c r="CF31" i="67" s="1"/>
  <c r="BR32" i="67"/>
  <c r="CF32" i="67" s="1"/>
  <c r="BR33" i="67"/>
  <c r="CF33" i="67" s="1"/>
  <c r="BR34" i="67"/>
  <c r="CF34" i="67" s="1"/>
  <c r="BR35" i="67"/>
  <c r="CF35" i="67" s="1"/>
  <c r="BR36" i="67"/>
  <c r="CF36" i="67" s="1"/>
  <c r="BR37" i="67"/>
  <c r="CF37" i="67" s="1"/>
  <c r="BR38" i="67"/>
  <c r="CF38" i="67" s="1"/>
  <c r="BR39" i="67"/>
  <c r="CF39" i="67" s="1"/>
  <c r="BR40" i="67"/>
  <c r="CF40" i="67" s="1"/>
  <c r="BR41" i="67"/>
  <c r="CF41" i="67" s="1"/>
  <c r="BR42" i="67"/>
  <c r="CF42" i="67" s="1"/>
  <c r="BR43" i="67"/>
  <c r="CF43" i="67" s="1"/>
  <c r="BR44" i="67"/>
  <c r="CF44" i="67" s="1"/>
  <c r="BR45" i="67"/>
  <c r="CF45" i="67" s="1"/>
  <c r="BR46" i="67"/>
  <c r="CF46" i="67" s="1"/>
  <c r="BR47" i="67"/>
  <c r="CF47" i="67" s="1"/>
  <c r="BR48" i="67"/>
  <c r="CF48" i="67" s="1"/>
  <c r="BR49" i="67"/>
  <c r="CF49" i="67" s="1"/>
  <c r="BR50" i="67"/>
  <c r="CF50" i="67" s="1"/>
  <c r="BR51" i="67"/>
  <c r="CF51" i="67" s="1"/>
  <c r="BR52" i="67"/>
  <c r="CF52" i="67" s="1"/>
  <c r="BR53" i="67"/>
  <c r="CF53" i="67" s="1"/>
  <c r="BR54" i="67"/>
  <c r="CF54" i="67" s="1"/>
  <c r="BR55" i="67"/>
  <c r="CF55" i="67" s="1"/>
  <c r="BR56" i="67"/>
  <c r="CF56" i="67" s="1"/>
  <c r="BR57" i="67"/>
  <c r="CF57" i="67" s="1"/>
  <c r="BR58" i="67"/>
  <c r="CF58" i="67" s="1"/>
  <c r="BR59" i="67"/>
  <c r="CF59" i="67" s="1"/>
  <c r="BR60" i="67"/>
  <c r="CF60" i="67" s="1"/>
  <c r="BR61" i="67"/>
  <c r="CF61" i="67" s="1"/>
  <c r="CF5" i="67"/>
  <c r="F88" i="62" l="1"/>
  <c r="CD79" i="68"/>
  <c r="CD19" i="68"/>
  <c r="CD7" i="68"/>
  <c r="CD90" i="68"/>
  <c r="CD78" i="68"/>
  <c r="CD66" i="68"/>
  <c r="CD30" i="68"/>
  <c r="CD18" i="68"/>
  <c r="CD6" i="68"/>
  <c r="CD75" i="68"/>
  <c r="CD51" i="68"/>
  <c r="CD39" i="68"/>
  <c r="CD27" i="68"/>
  <c r="CD15" i="68"/>
  <c r="CD81" i="68"/>
  <c r="CD69" i="68"/>
  <c r="CD57" i="68"/>
  <c r="CD45" i="68"/>
  <c r="CD33" i="68"/>
  <c r="CD21" i="68"/>
  <c r="CD9" i="68"/>
  <c r="CD67" i="68"/>
  <c r="CD55" i="68"/>
  <c r="CD54" i="68"/>
  <c r="CD4" i="68"/>
  <c r="CD80" i="68"/>
  <c r="CD68" i="68"/>
  <c r="CD56" i="68"/>
  <c r="CD44" i="68"/>
  <c r="CD32" i="68"/>
  <c r="CD20" i="68"/>
  <c r="CD8" i="68"/>
  <c r="CD71" i="68"/>
  <c r="CD47" i="68"/>
  <c r="CD11" i="68"/>
  <c r="CD83" i="68"/>
  <c r="CD59" i="68"/>
  <c r="CD35" i="68"/>
  <c r="CD23" i="68"/>
  <c r="CD82" i="68"/>
  <c r="CD70" i="68"/>
  <c r="CD58" i="68"/>
  <c r="CD46" i="68"/>
  <c r="CD34" i="68"/>
  <c r="CD22" i="68"/>
  <c r="CD10" i="68"/>
  <c r="CD43" i="68"/>
  <c r="CD42" i="68"/>
  <c r="CD31" i="68"/>
  <c r="CD89" i="68"/>
  <c r="CD77" i="68"/>
  <c r="CD65" i="68"/>
  <c r="CD53" i="68"/>
  <c r="CD41" i="68"/>
  <c r="CD29" i="68"/>
  <c r="CD17" i="68"/>
  <c r="CD5" i="68"/>
  <c r="CD64" i="68"/>
  <c r="CD52" i="68"/>
  <c r="CD28" i="68"/>
  <c r="CD85" i="68"/>
  <c r="CD73" i="68"/>
  <c r="CD61" i="68"/>
  <c r="CD49" i="68"/>
  <c r="CD37" i="68"/>
  <c r="CD25" i="68"/>
  <c r="CD13" i="68"/>
  <c r="CD84" i="68"/>
  <c r="CD72" i="68"/>
  <c r="CD60" i="68"/>
  <c r="CD48" i="68"/>
  <c r="CD36" i="68"/>
  <c r="CD24" i="68"/>
  <c r="CD12" i="68"/>
  <c r="CD88" i="68"/>
  <c r="CD76" i="68"/>
  <c r="CD40" i="68"/>
  <c r="CD16" i="68"/>
  <c r="CD87" i="68"/>
  <c r="CD63" i="68"/>
  <c r="CB91" i="68"/>
  <c r="CA91" i="68"/>
  <c r="BZ91" i="68"/>
  <c r="BY91" i="68"/>
  <c r="BW91" i="68"/>
  <c r="BV91" i="68"/>
  <c r="BU91" i="68"/>
  <c r="BN91" i="68"/>
  <c r="BM91" i="68"/>
  <c r="BL91" i="68"/>
  <c r="BK91" i="68"/>
  <c r="BJ91" i="68"/>
  <c r="BI91" i="68"/>
  <c r="BH91" i="68"/>
  <c r="BG91" i="68"/>
  <c r="BF91" i="68"/>
  <c r="BE91" i="68"/>
  <c r="BD91" i="68"/>
  <c r="BC91" i="68"/>
  <c r="BB91" i="68"/>
  <c r="BA91" i="68"/>
  <c r="AZ91" i="68"/>
  <c r="AY91" i="68"/>
  <c r="AX91" i="68"/>
  <c r="AW91" i="68"/>
  <c r="AV91" i="68"/>
  <c r="AU91" i="68"/>
  <c r="AT91" i="68"/>
  <c r="AS91" i="68"/>
  <c r="AR91" i="68"/>
  <c r="AQ91" i="68"/>
  <c r="AP91" i="68"/>
  <c r="AO91" i="68"/>
  <c r="AN91" i="68"/>
  <c r="AM91" i="68"/>
  <c r="AL91" i="68"/>
  <c r="AK91" i="68"/>
  <c r="AJ91" i="68"/>
  <c r="AI91" i="68"/>
  <c r="AH91" i="68"/>
  <c r="AF91" i="68"/>
  <c r="AE91" i="68"/>
  <c r="AD91" i="68"/>
  <c r="AC91" i="68"/>
  <c r="AB91" i="68"/>
  <c r="AA91" i="68"/>
  <c r="Z91" i="68"/>
  <c r="Y91" i="68"/>
  <c r="X91" i="68"/>
  <c r="W91" i="68"/>
  <c r="V91" i="68"/>
  <c r="U91" i="68"/>
  <c r="T91" i="68"/>
  <c r="S91" i="68"/>
  <c r="R91" i="68"/>
  <c r="Q91" i="68"/>
  <c r="P91" i="68"/>
  <c r="O91" i="68"/>
  <c r="N91" i="68"/>
  <c r="M91" i="68"/>
  <c r="L91" i="68"/>
  <c r="BT91" i="68"/>
  <c r="J91" i="68"/>
  <c r="I91" i="68"/>
  <c r="AG90" i="68"/>
  <c r="BP90" i="68" s="1"/>
  <c r="K90" i="68"/>
  <c r="AG89" i="68"/>
  <c r="BP89" i="68" s="1"/>
  <c r="K89" i="68"/>
  <c r="AG88" i="68"/>
  <c r="BP88" i="68" s="1"/>
  <c r="K88" i="68"/>
  <c r="AG87" i="68"/>
  <c r="BP87" i="68" s="1"/>
  <c r="K87" i="68"/>
  <c r="AG86" i="68"/>
  <c r="BP86" i="68" s="1"/>
  <c r="K86" i="68"/>
  <c r="AG85" i="68"/>
  <c r="BP85" i="68" s="1"/>
  <c r="K85" i="68"/>
  <c r="AG84" i="68"/>
  <c r="BP84" i="68" s="1"/>
  <c r="K84" i="68"/>
  <c r="AG83" i="68"/>
  <c r="BP83" i="68" s="1"/>
  <c r="K83" i="68"/>
  <c r="AG82" i="68"/>
  <c r="BP82" i="68" s="1"/>
  <c r="K82" i="68"/>
  <c r="AG81" i="68"/>
  <c r="BP81" i="68" s="1"/>
  <c r="K81" i="68"/>
  <c r="AG80" i="68"/>
  <c r="BP80" i="68" s="1"/>
  <c r="K80" i="68"/>
  <c r="AG79" i="68"/>
  <c r="BP79" i="68" s="1"/>
  <c r="K79" i="68"/>
  <c r="AG78" i="68"/>
  <c r="BP78" i="68" s="1"/>
  <c r="K78" i="68"/>
  <c r="AG77" i="68"/>
  <c r="BP77" i="68" s="1"/>
  <c r="K77" i="68"/>
  <c r="AG76" i="68"/>
  <c r="BP76" i="68" s="1"/>
  <c r="K76" i="68"/>
  <c r="AG75" i="68"/>
  <c r="BP75" i="68" s="1"/>
  <c r="K75" i="68"/>
  <c r="AG74" i="68"/>
  <c r="BP74" i="68" s="1"/>
  <c r="K74" i="68"/>
  <c r="AG73" i="68"/>
  <c r="BP73" i="68" s="1"/>
  <c r="K73" i="68"/>
  <c r="AG72" i="68"/>
  <c r="BP72" i="68" s="1"/>
  <c r="K72" i="68"/>
  <c r="AG71" i="68"/>
  <c r="BP71" i="68" s="1"/>
  <c r="K71" i="68"/>
  <c r="AG70" i="68"/>
  <c r="BP70" i="68" s="1"/>
  <c r="K70" i="68"/>
  <c r="AG69" i="68"/>
  <c r="BP69" i="68" s="1"/>
  <c r="K69" i="68"/>
  <c r="AG68" i="68"/>
  <c r="BP68" i="68" s="1"/>
  <c r="K68" i="68"/>
  <c r="AG67" i="68"/>
  <c r="BP67" i="68" s="1"/>
  <c r="K67" i="68"/>
  <c r="AG66" i="68"/>
  <c r="BP66" i="68" s="1"/>
  <c r="K66" i="68"/>
  <c r="AG65" i="68"/>
  <c r="BP65" i="68" s="1"/>
  <c r="K65" i="68"/>
  <c r="AG64" i="68"/>
  <c r="BP64" i="68" s="1"/>
  <c r="K64" i="68"/>
  <c r="AG63" i="68"/>
  <c r="BP63" i="68" s="1"/>
  <c r="K63" i="68"/>
  <c r="AG62" i="68"/>
  <c r="BP62" i="68" s="1"/>
  <c r="K62" i="68"/>
  <c r="AG61" i="68"/>
  <c r="BP61" i="68" s="1"/>
  <c r="K61" i="68"/>
  <c r="AG60" i="68"/>
  <c r="BP60" i="68" s="1"/>
  <c r="K60" i="68"/>
  <c r="AG59" i="68"/>
  <c r="BP59" i="68" s="1"/>
  <c r="K59" i="68"/>
  <c r="AG58" i="68"/>
  <c r="BP58" i="68" s="1"/>
  <c r="K58" i="68"/>
  <c r="AG57" i="68"/>
  <c r="BP57" i="68" s="1"/>
  <c r="K57" i="68"/>
  <c r="AG56" i="68"/>
  <c r="BP56" i="68" s="1"/>
  <c r="K56" i="68"/>
  <c r="AG55" i="68"/>
  <c r="BP55" i="68" s="1"/>
  <c r="K55" i="68"/>
  <c r="AG54" i="68"/>
  <c r="BP54" i="68" s="1"/>
  <c r="K54" i="68"/>
  <c r="AG53" i="68"/>
  <c r="BP53" i="68" s="1"/>
  <c r="K53" i="68"/>
  <c r="AG52" i="68"/>
  <c r="BP52" i="68" s="1"/>
  <c r="K52" i="68"/>
  <c r="AG51" i="68"/>
  <c r="BP51" i="68" s="1"/>
  <c r="K51" i="68"/>
  <c r="AG50" i="68"/>
  <c r="BP50" i="68" s="1"/>
  <c r="K50" i="68"/>
  <c r="AG49" i="68"/>
  <c r="BP49" i="68" s="1"/>
  <c r="K49" i="68"/>
  <c r="AG48" i="68"/>
  <c r="BP48" i="68" s="1"/>
  <c r="K48" i="68"/>
  <c r="AG47" i="68"/>
  <c r="BP47" i="68" s="1"/>
  <c r="K47" i="68"/>
  <c r="AG46" i="68"/>
  <c r="BP46" i="68" s="1"/>
  <c r="K46" i="68"/>
  <c r="AG45" i="68"/>
  <c r="BP45" i="68" s="1"/>
  <c r="K45" i="68"/>
  <c r="AG44" i="68"/>
  <c r="BP44" i="68" s="1"/>
  <c r="K44" i="68"/>
  <c r="AG43" i="68"/>
  <c r="BP43" i="68" s="1"/>
  <c r="K43" i="68"/>
  <c r="AG42" i="68"/>
  <c r="BP42" i="68" s="1"/>
  <c r="K42" i="68"/>
  <c r="AG41" i="68"/>
  <c r="BP41" i="68" s="1"/>
  <c r="K41" i="68"/>
  <c r="AG40" i="68"/>
  <c r="BP40" i="68" s="1"/>
  <c r="K40" i="68"/>
  <c r="AG39" i="68"/>
  <c r="BP39" i="68" s="1"/>
  <c r="K39" i="68"/>
  <c r="AG38" i="68"/>
  <c r="BP38" i="68" s="1"/>
  <c r="K38" i="68"/>
  <c r="AG37" i="68"/>
  <c r="BP37" i="68" s="1"/>
  <c r="K37" i="68"/>
  <c r="AG36" i="68"/>
  <c r="BP36" i="68" s="1"/>
  <c r="K36" i="68"/>
  <c r="AG35" i="68"/>
  <c r="BP35" i="68" s="1"/>
  <c r="K35" i="68"/>
  <c r="AG34" i="68"/>
  <c r="BP34" i="68" s="1"/>
  <c r="K34" i="68"/>
  <c r="AG33" i="68"/>
  <c r="BP33" i="68" s="1"/>
  <c r="K33" i="68"/>
  <c r="AG32" i="68"/>
  <c r="BP32" i="68" s="1"/>
  <c r="K32" i="68"/>
  <c r="AG31" i="68"/>
  <c r="BP31" i="68" s="1"/>
  <c r="K31" i="68"/>
  <c r="AG30" i="68"/>
  <c r="BP30" i="68" s="1"/>
  <c r="K30" i="68"/>
  <c r="AG29" i="68"/>
  <c r="BP29" i="68" s="1"/>
  <c r="K29" i="68"/>
  <c r="AG28" i="68"/>
  <c r="BP28" i="68" s="1"/>
  <c r="K28" i="68"/>
  <c r="AG27" i="68"/>
  <c r="BP27" i="68" s="1"/>
  <c r="K27" i="68"/>
  <c r="AG26" i="68"/>
  <c r="BP26" i="68" s="1"/>
  <c r="K26" i="68"/>
  <c r="AG25" i="68"/>
  <c r="BP25" i="68" s="1"/>
  <c r="K25" i="68"/>
  <c r="AG24" i="68"/>
  <c r="BP24" i="68" s="1"/>
  <c r="K24" i="68"/>
  <c r="AG23" i="68"/>
  <c r="BP23" i="68" s="1"/>
  <c r="K23" i="68"/>
  <c r="AG22" i="68"/>
  <c r="BP22" i="68" s="1"/>
  <c r="K22" i="68"/>
  <c r="AG21" i="68"/>
  <c r="BP21" i="68" s="1"/>
  <c r="K21" i="68"/>
  <c r="AG20" i="68"/>
  <c r="BP20" i="68" s="1"/>
  <c r="K20" i="68"/>
  <c r="AG19" i="68"/>
  <c r="BP19" i="68" s="1"/>
  <c r="K19" i="68"/>
  <c r="AG18" i="68"/>
  <c r="BP18" i="68" s="1"/>
  <c r="K18" i="68"/>
  <c r="AG17" i="68"/>
  <c r="BP17" i="68" s="1"/>
  <c r="K17" i="68"/>
  <c r="AG16" i="68"/>
  <c r="BP16" i="68" s="1"/>
  <c r="K16" i="68"/>
  <c r="AG15" i="68"/>
  <c r="BP15" i="68" s="1"/>
  <c r="K15" i="68"/>
  <c r="AG14" i="68"/>
  <c r="BP14" i="68" s="1"/>
  <c r="K14" i="68"/>
  <c r="AG13" i="68"/>
  <c r="BP13" i="68" s="1"/>
  <c r="K13" i="68"/>
  <c r="AG12" i="68"/>
  <c r="BP12" i="68" s="1"/>
  <c r="K12" i="68"/>
  <c r="AG11" i="68"/>
  <c r="BP11" i="68" s="1"/>
  <c r="K11" i="68"/>
  <c r="AG10" i="68"/>
  <c r="BP10" i="68" s="1"/>
  <c r="K10" i="68"/>
  <c r="AG9" i="68"/>
  <c r="BP9" i="68" s="1"/>
  <c r="K9" i="68"/>
  <c r="AG8" i="68"/>
  <c r="BP8" i="68" s="1"/>
  <c r="K8" i="68"/>
  <c r="AG7" i="68"/>
  <c r="BP7" i="68" s="1"/>
  <c r="K7" i="68"/>
  <c r="AG6" i="68"/>
  <c r="BP6" i="68" s="1"/>
  <c r="K6" i="68"/>
  <c r="AG5" i="68"/>
  <c r="BP5" i="68" s="1"/>
  <c r="K5" i="68"/>
  <c r="AG4" i="68"/>
  <c r="BP4" i="68" s="1"/>
  <c r="K4" i="68"/>
  <c r="AG91" i="68" l="1"/>
  <c r="K91" i="68"/>
  <c r="CE3" i="9" l="1"/>
  <c r="CQ3" i="9"/>
  <c r="CR3" i="9"/>
  <c r="CT3" i="9"/>
  <c r="CU3" i="9"/>
  <c r="CW3" i="9"/>
  <c r="CM3" i="9"/>
  <c r="CF3" i="9"/>
  <c r="CG3" i="9"/>
  <c r="CS3" i="9"/>
  <c r="CK3" i="9"/>
  <c r="CL3" i="9"/>
  <c r="CH3" i="9"/>
  <c r="CJ3" i="9"/>
  <c r="CD3" i="9"/>
  <c r="CN3" i="9"/>
  <c r="DB3" i="9"/>
  <c r="CO3" i="9"/>
  <c r="DC3" i="9"/>
  <c r="CP3" i="9"/>
  <c r="DD3" i="9"/>
  <c r="CV3" i="9"/>
  <c r="CY3" i="9"/>
  <c r="CZ3" i="9"/>
  <c r="D45" i="6"/>
  <c r="DE3" i="9" s="1"/>
  <c r="E103" i="1" l="1"/>
  <c r="E102" i="1"/>
  <c r="E101" i="1"/>
  <c r="E100" i="1"/>
  <c r="E96" i="1"/>
  <c r="E95" i="1"/>
  <c r="E94" i="1"/>
  <c r="E73" i="1"/>
  <c r="F73" i="1" s="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2" i="1"/>
  <c r="E36" i="1"/>
  <c r="E35" i="1"/>
  <c r="E34" i="1"/>
  <c r="E33" i="1"/>
  <c r="E32" i="1"/>
  <c r="E31" i="1"/>
  <c r="E30" i="1"/>
  <c r="E29" i="1"/>
  <c r="E28" i="1"/>
  <c r="E27" i="1"/>
  <c r="E26" i="1"/>
  <c r="E25" i="1"/>
  <c r="E24" i="1"/>
  <c r="E23" i="1"/>
  <c r="E22" i="1"/>
  <c r="E21" i="1"/>
  <c r="E20" i="1"/>
  <c r="E19" i="1"/>
  <c r="E18" i="1"/>
  <c r="E17" i="1"/>
  <c r="E16" i="1"/>
  <c r="C5" i="63"/>
  <c r="E37" i="1" l="1"/>
  <c r="C92" i="62"/>
  <c r="F80" i="62"/>
  <c r="H80" i="62" s="1"/>
  <c r="J92" i="62"/>
  <c r="F39" i="62"/>
  <c r="D92" i="62"/>
  <c r="E37" i="62"/>
  <c r="E39" i="62"/>
  <c r="F16" i="1"/>
  <c r="H13" i="62"/>
  <c r="H39" i="62" s="1"/>
  <c r="E91" i="1"/>
  <c r="D91" i="1"/>
  <c r="F82" i="1"/>
  <c r="C39" i="62"/>
  <c r="L9" i="62"/>
  <c r="H16" i="62" l="1"/>
  <c r="J16" i="62" s="1"/>
  <c r="K16" i="62" s="1"/>
  <c r="J3" i="9"/>
  <c r="F92" i="62"/>
  <c r="H92" i="62"/>
  <c r="D39" i="62"/>
  <c r="E77" i="62"/>
  <c r="F101" i="62" l="1"/>
  <c r="F100" i="62"/>
  <c r="F96" i="62"/>
  <c r="F95" i="62"/>
  <c r="F102" i="62"/>
  <c r="F94" i="62"/>
  <c r="F103" i="62"/>
  <c r="N1" i="62"/>
  <c r="F104" i="62" l="1"/>
  <c r="C75" i="62"/>
  <c r="D75" i="62"/>
  <c r="F97" i="62"/>
  <c r="F75" i="62"/>
  <c r="D37" i="62"/>
  <c r="C37" i="62"/>
  <c r="D104" i="62"/>
  <c r="C104" i="62"/>
  <c r="D97" i="62"/>
  <c r="C97" i="62"/>
  <c r="F9" i="54"/>
  <c r="F12" i="54" s="1"/>
  <c r="F17" i="54"/>
  <c r="F106" i="62" l="1"/>
  <c r="D77" i="62"/>
  <c r="F37" i="62"/>
  <c r="F77" i="62" s="1"/>
  <c r="D106" i="62"/>
  <c r="C77" i="62"/>
  <c r="C106" i="62"/>
  <c r="C113" i="62" s="1"/>
  <c r="C118" i="62" s="1"/>
  <c r="C119" i="62" s="1"/>
  <c r="H81" i="62"/>
  <c r="D117" i="62"/>
  <c r="J17" i="54"/>
  <c r="F91" i="1"/>
  <c r="F39" i="1"/>
  <c r="E39" i="1"/>
  <c r="D39" i="1"/>
  <c r="H83" i="62" l="1"/>
  <c r="F117" i="62"/>
  <c r="F110" i="62"/>
  <c r="F113" i="62" s="1"/>
  <c r="F23" i="1"/>
  <c r="Q3" i="9" s="1"/>
  <c r="E26" i="13"/>
  <c r="D113" i="62" l="1"/>
  <c r="D118" i="62" s="1"/>
  <c r="D119" i="62" s="1"/>
  <c r="H23" i="62"/>
  <c r="H110" i="62"/>
  <c r="J23" i="62" l="1"/>
  <c r="K23" i="62" s="1"/>
  <c r="F118" i="62"/>
  <c r="F119" i="62" s="1"/>
  <c r="M43" i="13"/>
  <c r="F101" i="1"/>
  <c r="BW3" i="9" s="1"/>
  <c r="F102" i="1"/>
  <c r="F103" i="1"/>
  <c r="F100" i="1"/>
  <c r="BV3" i="9" s="1"/>
  <c r="F95" i="1"/>
  <c r="F96" i="1"/>
  <c r="F94" i="1"/>
  <c r="BR3" i="9" s="1"/>
  <c r="H103" i="62" l="1"/>
  <c r="J103" i="62" s="1"/>
  <c r="BY3" i="9"/>
  <c r="H96" i="62"/>
  <c r="J96" i="62" s="1"/>
  <c r="BT3" i="9"/>
  <c r="H95" i="62"/>
  <c r="J95" i="62" s="1"/>
  <c r="BS3" i="9"/>
  <c r="H102" i="62"/>
  <c r="J102" i="62" s="1"/>
  <c r="BX3" i="9"/>
  <c r="H94" i="62"/>
  <c r="F97" i="1"/>
  <c r="BU3" i="9" s="1"/>
  <c r="H100" i="62"/>
  <c r="J100" i="62" s="1"/>
  <c r="F104" i="1"/>
  <c r="H101" i="62"/>
  <c r="J101" i="62" s="1"/>
  <c r="F42" i="1"/>
  <c r="F43" i="1"/>
  <c r="AH3" i="9" s="1"/>
  <c r="F44" i="1"/>
  <c r="AI3" i="9" s="1"/>
  <c r="F45" i="1"/>
  <c r="AJ3" i="9" s="1"/>
  <c r="F46" i="1"/>
  <c r="AK3" i="9" s="1"/>
  <c r="F47" i="1"/>
  <c r="AL3" i="9" s="1"/>
  <c r="F48" i="1"/>
  <c r="AM3" i="9" s="1"/>
  <c r="F49" i="1"/>
  <c r="AN3" i="9" s="1"/>
  <c r="F50" i="1"/>
  <c r="AO3" i="9" s="1"/>
  <c r="F51" i="1"/>
  <c r="AP3" i="9" s="1"/>
  <c r="F52" i="1"/>
  <c r="AQ3" i="9" s="1"/>
  <c r="F53" i="1"/>
  <c r="AR3" i="9" s="1"/>
  <c r="F54" i="1"/>
  <c r="AS3" i="9" s="1"/>
  <c r="F55" i="1"/>
  <c r="AT3" i="9" s="1"/>
  <c r="F56" i="1"/>
  <c r="AU3" i="9" s="1"/>
  <c r="F57" i="1"/>
  <c r="AV3" i="9" s="1"/>
  <c r="F58" i="1"/>
  <c r="AW3" i="9" s="1"/>
  <c r="F59" i="1"/>
  <c r="AX3" i="9" s="1"/>
  <c r="F60" i="1"/>
  <c r="AY3" i="9" s="1"/>
  <c r="F61" i="1"/>
  <c r="AZ3" i="9" s="1"/>
  <c r="F62" i="1"/>
  <c r="BA3" i="9" s="1"/>
  <c r="F63" i="1"/>
  <c r="BB3" i="9" s="1"/>
  <c r="F64" i="1"/>
  <c r="BC3" i="9" s="1"/>
  <c r="F65" i="1"/>
  <c r="BD3" i="9" s="1"/>
  <c r="F66" i="1"/>
  <c r="BE3" i="9" s="1"/>
  <c r="F67" i="1"/>
  <c r="BF3" i="9" s="1"/>
  <c r="F68" i="1"/>
  <c r="BG3" i="9" s="1"/>
  <c r="F69" i="1"/>
  <c r="BH3" i="9" s="1"/>
  <c r="F70" i="1"/>
  <c r="BI3" i="9" s="1"/>
  <c r="F71" i="1"/>
  <c r="BJ3" i="9" s="1"/>
  <c r="F72" i="1"/>
  <c r="BK3" i="9" s="1"/>
  <c r="BL3" i="9"/>
  <c r="F17" i="1"/>
  <c r="F18" i="1"/>
  <c r="L3" i="9" s="1"/>
  <c r="F19" i="1"/>
  <c r="M3" i="9" s="1"/>
  <c r="F20" i="1"/>
  <c r="N3" i="9" s="1"/>
  <c r="F21" i="1"/>
  <c r="O3" i="9" s="1"/>
  <c r="F22" i="1"/>
  <c r="P3" i="9" s="1"/>
  <c r="F24" i="1"/>
  <c r="R3" i="9" s="1"/>
  <c r="F25" i="1"/>
  <c r="S3" i="9" s="1"/>
  <c r="F26" i="1"/>
  <c r="T3" i="9" s="1"/>
  <c r="F27" i="1"/>
  <c r="U3" i="9" s="1"/>
  <c r="F28" i="1"/>
  <c r="V3" i="9" s="1"/>
  <c r="F29" i="1"/>
  <c r="W3" i="9" s="1"/>
  <c r="F30" i="1"/>
  <c r="X3" i="9" s="1"/>
  <c r="F31" i="1"/>
  <c r="F32" i="1"/>
  <c r="Z3" i="9" s="1"/>
  <c r="F33" i="1"/>
  <c r="AA3" i="9" s="1"/>
  <c r="F34" i="1"/>
  <c r="AB3" i="9" s="1"/>
  <c r="F35" i="1"/>
  <c r="AC3" i="9" s="1"/>
  <c r="F36" i="1"/>
  <c r="AD3" i="9" s="1"/>
  <c r="AG3" i="9" l="1"/>
  <c r="F74" i="1"/>
  <c r="H42" i="62"/>
  <c r="J42" i="62" s="1"/>
  <c r="K42" i="62" s="1"/>
  <c r="AF3" i="9"/>
  <c r="H31" i="62"/>
  <c r="J31" i="62" s="1"/>
  <c r="K31" i="62" s="1"/>
  <c r="Y3" i="9"/>
  <c r="H17" i="62"/>
  <c r="J17" i="62" s="1"/>
  <c r="K17" i="62" s="1"/>
  <c r="K3" i="9"/>
  <c r="H61" i="62"/>
  <c r="H60" i="62"/>
  <c r="H48" i="62"/>
  <c r="H27" i="62"/>
  <c r="H59" i="62"/>
  <c r="H47" i="62"/>
  <c r="H49" i="62"/>
  <c r="H72" i="62"/>
  <c r="H71" i="62"/>
  <c r="H24" i="62"/>
  <c r="H70" i="62"/>
  <c r="H46" i="62"/>
  <c r="H22" i="62"/>
  <c r="H57" i="62"/>
  <c r="H34" i="62"/>
  <c r="H68" i="62"/>
  <c r="H56" i="62"/>
  <c r="H44" i="62"/>
  <c r="H73" i="62"/>
  <c r="H26" i="62"/>
  <c r="H25" i="62"/>
  <c r="H36" i="62"/>
  <c r="H58" i="62"/>
  <c r="H35" i="62"/>
  <c r="H69" i="62"/>
  <c r="H45" i="62"/>
  <c r="H21" i="62"/>
  <c r="H33" i="62"/>
  <c r="H20" i="62"/>
  <c r="H67" i="62"/>
  <c r="H55" i="62"/>
  <c r="H43" i="62"/>
  <c r="H54" i="62"/>
  <c r="H66" i="62"/>
  <c r="H52" i="62"/>
  <c r="H18" i="62"/>
  <c r="H65" i="62"/>
  <c r="H53" i="62"/>
  <c r="H30" i="62"/>
  <c r="H64" i="62"/>
  <c r="H29" i="62"/>
  <c r="H32" i="62"/>
  <c r="H19" i="62"/>
  <c r="H63" i="62"/>
  <c r="H51" i="62"/>
  <c r="H28" i="62"/>
  <c r="H74" i="62"/>
  <c r="H62" i="62"/>
  <c r="H50" i="62"/>
  <c r="H97" i="62"/>
  <c r="J94" i="62"/>
  <c r="J97" i="62" s="1"/>
  <c r="H104" i="62"/>
  <c r="J104" i="62"/>
  <c r="F86" i="1"/>
  <c r="BP3" i="9" s="1"/>
  <c r="H37" i="62" l="1"/>
  <c r="H86" i="62"/>
  <c r="H87" i="62"/>
  <c r="H75" i="62"/>
  <c r="J24" i="62"/>
  <c r="K24" i="62" s="1"/>
  <c r="J71" i="62"/>
  <c r="K71" i="62" s="1"/>
  <c r="J72" i="62"/>
  <c r="K72" i="62" s="1"/>
  <c r="J25" i="62"/>
  <c r="K25" i="62" s="1"/>
  <c r="J27" i="62"/>
  <c r="K27" i="62" s="1"/>
  <c r="J19" i="62"/>
  <c r="K19" i="62" s="1"/>
  <c r="J44" i="62"/>
  <c r="K44" i="62" s="1"/>
  <c r="J20" i="62"/>
  <c r="K20" i="62" s="1"/>
  <c r="J34" i="62"/>
  <c r="K34" i="62" s="1"/>
  <c r="J63" i="62"/>
  <c r="K63" i="62" s="1"/>
  <c r="J54" i="62"/>
  <c r="K54" i="62" s="1"/>
  <c r="J26" i="62"/>
  <c r="K26" i="62" s="1"/>
  <c r="J55" i="62"/>
  <c r="K55" i="62" s="1"/>
  <c r="J64" i="62"/>
  <c r="K64" i="62" s="1"/>
  <c r="J59" i="62"/>
  <c r="K59" i="62" s="1"/>
  <c r="J60" i="62"/>
  <c r="K60" i="62" s="1"/>
  <c r="J66" i="62"/>
  <c r="K66" i="62" s="1"/>
  <c r="J32" i="62"/>
  <c r="K32" i="62" s="1"/>
  <c r="J47" i="62"/>
  <c r="K47" i="62" s="1"/>
  <c r="J61" i="62"/>
  <c r="K61" i="62" s="1"/>
  <c r="J36" i="62"/>
  <c r="K36" i="62" s="1"/>
  <c r="J43" i="62"/>
  <c r="K43" i="62" s="1"/>
  <c r="J73" i="62"/>
  <c r="K73" i="62" s="1"/>
  <c r="J30" i="62"/>
  <c r="K30" i="62" s="1"/>
  <c r="J29" i="62"/>
  <c r="K29" i="62" s="1"/>
  <c r="J49" i="62"/>
  <c r="K49" i="62" s="1"/>
  <c r="J67" i="62"/>
  <c r="K67" i="62" s="1"/>
  <c r="J56" i="62"/>
  <c r="K56" i="62" s="1"/>
  <c r="J53" i="62"/>
  <c r="K53" i="62" s="1"/>
  <c r="J33" i="62"/>
  <c r="K33" i="62" s="1"/>
  <c r="J68" i="62"/>
  <c r="K68" i="62" s="1"/>
  <c r="J50" i="62"/>
  <c r="K50" i="62" s="1"/>
  <c r="J65" i="62"/>
  <c r="K65" i="62" s="1"/>
  <c r="J21" i="62"/>
  <c r="K21" i="62" s="1"/>
  <c r="J48" i="62"/>
  <c r="K48" i="62" s="1"/>
  <c r="J62" i="62"/>
  <c r="K62" i="62" s="1"/>
  <c r="J18" i="62"/>
  <c r="K18" i="62" s="1"/>
  <c r="J45" i="62"/>
  <c r="K45" i="62" s="1"/>
  <c r="J57" i="62"/>
  <c r="K57" i="62" s="1"/>
  <c r="J74" i="62"/>
  <c r="K74" i="62" s="1"/>
  <c r="J69" i="62"/>
  <c r="K69" i="62" s="1"/>
  <c r="J22" i="62"/>
  <c r="K22" i="62" s="1"/>
  <c r="J28" i="62"/>
  <c r="K28" i="62" s="1"/>
  <c r="J52" i="62"/>
  <c r="K52" i="62" s="1"/>
  <c r="J35" i="62"/>
  <c r="K35" i="62" s="1"/>
  <c r="J46" i="62"/>
  <c r="K46" i="62" s="1"/>
  <c r="J51" i="62"/>
  <c r="K51" i="62" s="1"/>
  <c r="J58" i="62"/>
  <c r="K58" i="62" s="1"/>
  <c r="J70" i="62"/>
  <c r="K70" i="62" s="1"/>
  <c r="H106" i="62"/>
  <c r="H113" i="62" s="1"/>
  <c r="H118" i="62" s="1"/>
  <c r="J106" i="62"/>
  <c r="H88" i="62" l="1"/>
  <c r="H117" i="62" s="1"/>
  <c r="H119" i="62" s="1"/>
  <c r="H77" i="62"/>
  <c r="J75" i="62"/>
  <c r="K75" i="62" s="1"/>
  <c r="J37" i="62"/>
  <c r="K37" i="62" s="1"/>
  <c r="J77" i="62" l="1"/>
  <c r="D28" i="50"/>
  <c r="D23" i="50"/>
  <c r="D24" i="50"/>
  <c r="D25" i="50"/>
  <c r="D26" i="50"/>
  <c r="D27" i="50"/>
  <c r="D29" i="50"/>
  <c r="D30" i="50"/>
  <c r="R43" i="13"/>
  <c r="E23" i="50"/>
  <c r="E24" i="50"/>
  <c r="E25" i="50"/>
  <c r="E26" i="50"/>
  <c r="E27" i="50"/>
  <c r="E28" i="50"/>
  <c r="E29" i="50"/>
  <c r="E30" i="50"/>
  <c r="E22" i="50"/>
  <c r="S44" i="13" l="1"/>
  <c r="B14" i="50"/>
  <c r="M15" i="50" s="1"/>
  <c r="C11" i="50"/>
  <c r="C12" i="50" s="1"/>
  <c r="E17" i="50" l="1"/>
  <c r="E34" i="50"/>
  <c r="D34" i="50"/>
  <c r="E11" i="50" s="1"/>
  <c r="E12" i="50" l="1"/>
  <c r="E13" i="50" s="1"/>
  <c r="E36" i="50"/>
  <c r="E13" i="48" l="1"/>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2" i="48"/>
  <c r="E63" i="48"/>
  <c r="E64" i="48"/>
  <c r="E65" i="48"/>
  <c r="E66" i="48"/>
  <c r="E67" i="48"/>
  <c r="E68" i="48"/>
  <c r="E69" i="48"/>
  <c r="E70" i="48"/>
  <c r="E71" i="48"/>
  <c r="E72" i="48"/>
  <c r="E73" i="48"/>
  <c r="E74" i="48"/>
  <c r="E75" i="48"/>
  <c r="E76" i="48"/>
  <c r="E77" i="48"/>
  <c r="E78" i="48"/>
  <c r="E79" i="48"/>
  <c r="E80" i="48"/>
  <c r="E81" i="48"/>
  <c r="E82" i="48"/>
  <c r="E83" i="48"/>
  <c r="E84" i="48"/>
  <c r="E85" i="48"/>
  <c r="E86" i="48"/>
  <c r="E87" i="48"/>
  <c r="E88" i="48"/>
  <c r="E89" i="48"/>
  <c r="E90" i="48"/>
  <c r="E91" i="48"/>
  <c r="E92" i="48"/>
  <c r="E93" i="48"/>
  <c r="E94" i="48"/>
  <c r="E95" i="48"/>
  <c r="E96" i="48"/>
  <c r="E97" i="48"/>
  <c r="E98" i="48"/>
  <c r="E99" i="48"/>
  <c r="E100" i="48"/>
  <c r="E101" i="48"/>
  <c r="E102" i="48"/>
  <c r="E103" i="48"/>
  <c r="E104" i="48"/>
  <c r="E105" i="48"/>
  <c r="E106" i="48"/>
  <c r="E107" i="48"/>
  <c r="E108" i="48"/>
  <c r="E109" i="48"/>
  <c r="E110" i="48"/>
  <c r="E111" i="48"/>
  <c r="E112" i="48"/>
  <c r="E113" i="48"/>
  <c r="E114" i="48"/>
  <c r="E115" i="48"/>
  <c r="E116" i="48"/>
  <c r="E117" i="48"/>
  <c r="E118" i="48"/>
  <c r="E119" i="48"/>
  <c r="E120" i="48"/>
  <c r="E121" i="48"/>
  <c r="E122" i="48"/>
  <c r="E123" i="48"/>
  <c r="E124" i="48"/>
  <c r="E125" i="48"/>
  <c r="E126" i="48"/>
  <c r="E127" i="48"/>
  <c r="E128" i="48"/>
  <c r="E129" i="48"/>
  <c r="E130" i="48"/>
  <c r="E131" i="48"/>
  <c r="E132" i="48"/>
  <c r="E133" i="48"/>
  <c r="E134" i="48"/>
  <c r="E135" i="48"/>
  <c r="E136" i="48"/>
  <c r="E137" i="48"/>
  <c r="E138" i="48"/>
  <c r="E139" i="48"/>
  <c r="E140" i="48"/>
  <c r="E141" i="48"/>
  <c r="E142" i="48"/>
  <c r="E143" i="48"/>
  <c r="E144" i="48"/>
  <c r="E145" i="48"/>
  <c r="E146" i="48"/>
  <c r="E147" i="48"/>
  <c r="E148" i="48"/>
  <c r="E149" i="48"/>
  <c r="E150" i="48"/>
  <c r="E151" i="48"/>
  <c r="E152" i="48"/>
  <c r="E153" i="48"/>
  <c r="E154" i="48"/>
  <c r="E155" i="48"/>
  <c r="E156" i="48"/>
  <c r="E157" i="48"/>
  <c r="E158" i="48"/>
  <c r="E159" i="48"/>
  <c r="E160" i="48"/>
  <c r="E161" i="48"/>
  <c r="E162" i="48"/>
  <c r="E163" i="48"/>
  <c r="E164" i="48"/>
  <c r="E165" i="48"/>
  <c r="E166" i="48"/>
  <c r="E167" i="48"/>
  <c r="E168" i="48"/>
  <c r="E169" i="48"/>
  <c r="E170" i="48"/>
  <c r="E171" i="48"/>
  <c r="E172" i="48"/>
  <c r="E173" i="48"/>
  <c r="E174" i="48"/>
  <c r="E175" i="48"/>
  <c r="E176" i="48"/>
  <c r="E177" i="48"/>
  <c r="E178" i="48"/>
  <c r="E179" i="48"/>
  <c r="E180" i="48"/>
  <c r="E181" i="48"/>
  <c r="E182" i="48"/>
  <c r="E183" i="48"/>
  <c r="E184" i="48"/>
  <c r="E185" i="48"/>
  <c r="E186" i="48"/>
  <c r="E187" i="48"/>
  <c r="E188" i="48"/>
  <c r="E189" i="48"/>
  <c r="E190" i="48"/>
  <c r="E191" i="48"/>
  <c r="E192" i="48"/>
  <c r="E193" i="48"/>
  <c r="E194" i="48"/>
  <c r="E195" i="48"/>
  <c r="E196" i="48"/>
  <c r="E197" i="48"/>
  <c r="E198" i="48"/>
  <c r="E199" i="48"/>
  <c r="E200" i="48"/>
  <c r="E201" i="48"/>
  <c r="E202" i="48"/>
  <c r="E203" i="48"/>
  <c r="E204" i="48"/>
  <c r="E205" i="48"/>
  <c r="E206" i="48"/>
  <c r="E207" i="48"/>
  <c r="E208" i="48"/>
  <c r="E209" i="48"/>
  <c r="E210" i="48"/>
  <c r="E211" i="48"/>
  <c r="E212" i="48"/>
  <c r="E213" i="48"/>
  <c r="E214" i="48"/>
  <c r="E215" i="48"/>
  <c r="E216" i="48"/>
  <c r="E217" i="48"/>
  <c r="E218" i="48"/>
  <c r="E219" i="48"/>
  <c r="E220" i="48"/>
  <c r="E221" i="48"/>
  <c r="E222" i="48"/>
  <c r="E223" i="48"/>
  <c r="E224" i="48"/>
  <c r="E225" i="48"/>
  <c r="E226" i="48"/>
  <c r="E227" i="48"/>
  <c r="E228" i="48"/>
  <c r="E229" i="48"/>
  <c r="E230" i="48"/>
  <c r="E231" i="48"/>
  <c r="E232" i="48"/>
  <c r="E233" i="48"/>
  <c r="E234" i="48"/>
  <c r="E235" i="48"/>
  <c r="E236" i="48"/>
  <c r="E237" i="48"/>
  <c r="E238" i="48"/>
  <c r="E239" i="48"/>
  <c r="E240" i="48"/>
  <c r="E241" i="48"/>
  <c r="E242" i="48"/>
  <c r="E243" i="48"/>
  <c r="E244" i="48"/>
  <c r="E245" i="48"/>
  <c r="E246" i="48"/>
  <c r="E247" i="48"/>
  <c r="E248" i="48"/>
  <c r="E249" i="48"/>
  <c r="E250" i="48"/>
  <c r="E251" i="48"/>
  <c r="E252" i="48"/>
  <c r="E253" i="48"/>
  <c r="E254" i="48"/>
  <c r="E255" i="48"/>
  <c r="E256" i="48"/>
  <c r="E257" i="48"/>
  <c r="E258" i="48"/>
  <c r="E259" i="48"/>
  <c r="E260" i="48"/>
  <c r="E261" i="48"/>
  <c r="E262" i="48"/>
  <c r="E263" i="48"/>
  <c r="E264" i="48"/>
  <c r="E265" i="48"/>
  <c r="E266" i="48"/>
  <c r="E267" i="48"/>
  <c r="E268" i="48"/>
  <c r="E269" i="48"/>
  <c r="E270" i="48"/>
  <c r="E271" i="48"/>
  <c r="E272" i="48"/>
  <c r="E273" i="48"/>
  <c r="E274" i="48"/>
  <c r="E275" i="48"/>
  <c r="E276" i="48"/>
  <c r="E277" i="48"/>
  <c r="E278" i="48"/>
  <c r="E279" i="48"/>
  <c r="E280" i="48"/>
  <c r="E281" i="48"/>
  <c r="E282" i="48"/>
  <c r="E283" i="48"/>
  <c r="E284" i="48"/>
  <c r="E285" i="48"/>
  <c r="E286" i="48"/>
  <c r="E287" i="48"/>
  <c r="E288" i="48"/>
  <c r="E289" i="48"/>
  <c r="E290" i="48"/>
  <c r="E291" i="48"/>
  <c r="E292" i="48"/>
  <c r="E293" i="48"/>
  <c r="E294" i="48"/>
  <c r="E295" i="48"/>
  <c r="E296" i="48"/>
  <c r="E297" i="48"/>
  <c r="E298" i="48"/>
  <c r="E299" i="48"/>
  <c r="E300" i="48"/>
  <c r="E301" i="48"/>
  <c r="E302" i="48"/>
  <c r="E303" i="48"/>
  <c r="E304" i="48"/>
  <c r="E305" i="48"/>
  <c r="E306" i="48"/>
  <c r="E307" i="48"/>
  <c r="E308" i="48"/>
  <c r="E309" i="48"/>
  <c r="E310" i="48"/>
  <c r="E311" i="48"/>
  <c r="E312" i="48"/>
  <c r="E313" i="48"/>
  <c r="E314" i="48"/>
  <c r="E315" i="48"/>
  <c r="E316" i="48"/>
  <c r="E317" i="48"/>
  <c r="E318" i="48"/>
  <c r="E319" i="48"/>
  <c r="E320" i="48"/>
  <c r="E321" i="48"/>
  <c r="E322" i="48"/>
  <c r="E323" i="48"/>
  <c r="E324" i="48"/>
  <c r="E325" i="48"/>
  <c r="E326" i="48"/>
  <c r="E327" i="48"/>
  <c r="E328" i="48"/>
  <c r="E329" i="48"/>
  <c r="E330" i="48"/>
  <c r="E331" i="48"/>
  <c r="E332" i="48"/>
  <c r="E333" i="48"/>
  <c r="E334" i="48"/>
  <c r="E335" i="48"/>
  <c r="E336" i="48"/>
  <c r="E337" i="48"/>
  <c r="E338" i="48"/>
  <c r="E339" i="48"/>
  <c r="E340" i="48"/>
  <c r="E341" i="48"/>
  <c r="E342" i="48"/>
  <c r="E343" i="48"/>
  <c r="E344" i="48"/>
  <c r="E345" i="48"/>
  <c r="E346" i="48"/>
  <c r="E347" i="48"/>
  <c r="E348" i="48"/>
  <c r="E349" i="48"/>
  <c r="E350" i="48"/>
  <c r="E351" i="48"/>
  <c r="E352" i="48"/>
  <c r="E353" i="48"/>
  <c r="E354" i="48"/>
  <c r="E355" i="48"/>
  <c r="E356" i="48"/>
  <c r="E357" i="48"/>
  <c r="E358" i="48"/>
  <c r="E359" i="48"/>
  <c r="E360" i="48"/>
  <c r="E361" i="48"/>
  <c r="E362" i="48"/>
  <c r="E363" i="48"/>
  <c r="E364" i="48"/>
  <c r="E365" i="48"/>
  <c r="E366" i="48"/>
  <c r="E367" i="48"/>
  <c r="E368" i="48"/>
  <c r="E369" i="48"/>
  <c r="E370" i="48"/>
  <c r="E371" i="48"/>
  <c r="E372" i="48"/>
  <c r="E373" i="48"/>
  <c r="E374" i="48"/>
  <c r="E375" i="48"/>
  <c r="E376" i="48"/>
  <c r="E377" i="48"/>
  <c r="E378" i="48"/>
  <c r="E379" i="48"/>
  <c r="E380" i="48"/>
  <c r="E381" i="48"/>
  <c r="E382" i="48"/>
  <c r="E383" i="48"/>
  <c r="E384" i="48"/>
  <c r="E385" i="48"/>
  <c r="E386" i="48"/>
  <c r="E387" i="48"/>
  <c r="E388" i="48"/>
  <c r="E389" i="48"/>
  <c r="E390" i="48"/>
  <c r="E391" i="48"/>
  <c r="E392" i="48"/>
  <c r="E393" i="48"/>
  <c r="E394" i="48"/>
  <c r="E395" i="48"/>
  <c r="E396" i="48"/>
  <c r="E397" i="48"/>
  <c r="E398" i="48"/>
  <c r="E399" i="48"/>
  <c r="E400" i="48"/>
  <c r="E401" i="48"/>
  <c r="E402" i="48"/>
  <c r="E403" i="48"/>
  <c r="E404" i="48"/>
  <c r="E405" i="48"/>
  <c r="E406" i="48"/>
  <c r="E407" i="48"/>
  <c r="E408" i="48"/>
  <c r="E409" i="48"/>
  <c r="E410" i="48"/>
  <c r="E411" i="48"/>
  <c r="E412" i="48"/>
  <c r="E413" i="48"/>
  <c r="E414" i="48"/>
  <c r="E415" i="48"/>
  <c r="E416" i="48"/>
  <c r="E417" i="48"/>
  <c r="E418" i="48"/>
  <c r="E419" i="48"/>
  <c r="E420" i="48"/>
  <c r="E421" i="48"/>
  <c r="E422" i="48"/>
  <c r="E423" i="48"/>
  <c r="E424" i="48"/>
  <c r="E425" i="48"/>
  <c r="E426" i="48"/>
  <c r="E427" i="48"/>
  <c r="E428" i="48"/>
  <c r="E429" i="48"/>
  <c r="E430" i="48"/>
  <c r="E431" i="48"/>
  <c r="E432" i="48"/>
  <c r="E433" i="48"/>
  <c r="E434" i="48"/>
  <c r="E435" i="48"/>
  <c r="E436" i="48"/>
  <c r="E437" i="48"/>
  <c r="E438" i="48"/>
  <c r="E439" i="48"/>
  <c r="E440" i="48"/>
  <c r="E441" i="48"/>
  <c r="E442" i="48"/>
  <c r="E443" i="48"/>
  <c r="E444" i="48"/>
  <c r="E445" i="48"/>
  <c r="E446" i="48"/>
  <c r="E447" i="48"/>
  <c r="E448" i="48"/>
  <c r="E449" i="48"/>
  <c r="E450" i="48"/>
  <c r="E451" i="48"/>
  <c r="E452" i="48"/>
  <c r="E453" i="48"/>
  <c r="E454" i="48"/>
  <c r="E455" i="48"/>
  <c r="E456" i="48"/>
  <c r="E457" i="48"/>
  <c r="E458" i="48"/>
  <c r="E459" i="48"/>
  <c r="E460" i="48"/>
  <c r="E461" i="48"/>
  <c r="E462" i="48"/>
  <c r="E463" i="48"/>
  <c r="E464" i="48"/>
  <c r="E465" i="48"/>
  <c r="E466" i="48"/>
  <c r="E467" i="48"/>
  <c r="E468" i="48"/>
  <c r="E469" i="48"/>
  <c r="E470" i="48"/>
  <c r="E471" i="48"/>
  <c r="E472" i="48"/>
  <c r="E473" i="48"/>
  <c r="E474" i="48"/>
  <c r="E475" i="48"/>
  <c r="E476" i="48"/>
  <c r="E477" i="48"/>
  <c r="E478" i="48"/>
  <c r="E479" i="48"/>
  <c r="E480" i="48"/>
  <c r="E481" i="48"/>
  <c r="E482" i="48"/>
  <c r="E483" i="48"/>
  <c r="E484" i="48"/>
  <c r="E485" i="48"/>
  <c r="E486" i="48"/>
  <c r="E487" i="48"/>
  <c r="E488" i="48"/>
  <c r="E489" i="48"/>
  <c r="E490" i="48"/>
  <c r="E491" i="48"/>
  <c r="E492" i="48"/>
  <c r="E493" i="48"/>
  <c r="E494" i="48"/>
  <c r="E495" i="48"/>
  <c r="E496" i="48"/>
  <c r="E497" i="48"/>
  <c r="E498" i="48"/>
  <c r="E499" i="48"/>
  <c r="E500" i="48"/>
  <c r="E501" i="48"/>
  <c r="E502" i="48"/>
  <c r="E503" i="48"/>
  <c r="E504" i="48"/>
  <c r="E505" i="48"/>
  <c r="E506" i="48"/>
  <c r="E507" i="48"/>
  <c r="E508" i="48"/>
  <c r="E509" i="48"/>
  <c r="E510" i="48"/>
  <c r="E511" i="48"/>
  <c r="E512" i="48"/>
  <c r="E513" i="48"/>
  <c r="E514" i="48"/>
  <c r="E515" i="48"/>
  <c r="E516" i="48"/>
  <c r="E517" i="48"/>
  <c r="E518" i="48"/>
  <c r="E519" i="48"/>
  <c r="E520" i="48"/>
  <c r="E521" i="48"/>
  <c r="E522" i="48"/>
  <c r="E523" i="48"/>
  <c r="E524" i="48"/>
  <c r="E525" i="48"/>
  <c r="E526" i="48"/>
  <c r="E527" i="48"/>
  <c r="E528" i="48"/>
  <c r="E529" i="48"/>
  <c r="E530" i="48"/>
  <c r="E531" i="48"/>
  <c r="E532" i="48"/>
  <c r="E533" i="48"/>
  <c r="E534" i="48"/>
  <c r="E535" i="48"/>
  <c r="E536" i="48"/>
  <c r="E537" i="48"/>
  <c r="E538" i="48"/>
  <c r="E539" i="48"/>
  <c r="E540" i="48"/>
  <c r="E541" i="48"/>
  <c r="E542" i="48"/>
  <c r="E543" i="48"/>
  <c r="E544" i="48"/>
  <c r="E545" i="48"/>
  <c r="E546" i="48"/>
  <c r="E547" i="48"/>
  <c r="E548" i="48"/>
  <c r="E549" i="48"/>
  <c r="E550" i="48"/>
  <c r="E551" i="48"/>
  <c r="E552" i="48"/>
  <c r="E553" i="48"/>
  <c r="E554" i="48"/>
  <c r="E555" i="48"/>
  <c r="E556" i="48"/>
  <c r="E557" i="48"/>
  <c r="E558" i="48"/>
  <c r="E559" i="48"/>
  <c r="E560" i="48"/>
  <c r="E561" i="48"/>
  <c r="E562" i="48"/>
  <c r="E563" i="48"/>
  <c r="E564" i="48"/>
  <c r="E565" i="48"/>
  <c r="E566" i="48"/>
  <c r="E567" i="48"/>
  <c r="E568" i="48"/>
  <c r="E569" i="48"/>
  <c r="E570" i="48"/>
  <c r="E571" i="48"/>
  <c r="E572" i="48"/>
  <c r="E573" i="48"/>
  <c r="E574" i="48"/>
  <c r="E575" i="48"/>
  <c r="E576" i="48"/>
  <c r="E577" i="48"/>
  <c r="E578" i="48"/>
  <c r="E579" i="48"/>
  <c r="E580" i="48"/>
  <c r="E581" i="48"/>
  <c r="E582" i="48"/>
  <c r="E583" i="48"/>
  <c r="E584" i="48"/>
  <c r="E585" i="48"/>
  <c r="E586" i="48"/>
  <c r="E587" i="48"/>
  <c r="E588" i="48"/>
  <c r="E589" i="48"/>
  <c r="E590" i="48"/>
  <c r="E591" i="48"/>
  <c r="E592" i="48"/>
  <c r="E593" i="48"/>
  <c r="E594" i="48"/>
  <c r="E595" i="48"/>
  <c r="E596" i="48"/>
  <c r="E597" i="48"/>
  <c r="E598" i="48"/>
  <c r="E599" i="48"/>
  <c r="E600" i="48"/>
  <c r="E601" i="48"/>
  <c r="E602" i="48"/>
  <c r="E603" i="48"/>
  <c r="E604" i="48"/>
  <c r="E605" i="48"/>
  <c r="E606" i="48"/>
  <c r="E607" i="48"/>
  <c r="E608" i="48"/>
  <c r="E609" i="48"/>
  <c r="E610" i="48"/>
  <c r="E611" i="48"/>
  <c r="E612" i="48"/>
  <c r="E613" i="48"/>
  <c r="E614" i="48"/>
  <c r="E615" i="48"/>
  <c r="E616" i="48"/>
  <c r="E617" i="48"/>
  <c r="E618" i="48"/>
  <c r="E619" i="48"/>
  <c r="E620" i="48"/>
  <c r="E621" i="48"/>
  <c r="E622" i="48"/>
  <c r="E623" i="48"/>
  <c r="E624" i="48"/>
  <c r="E625" i="48"/>
  <c r="E626" i="48"/>
  <c r="E627" i="48"/>
  <c r="E628" i="48"/>
  <c r="E629" i="48"/>
  <c r="E630" i="48"/>
  <c r="E631" i="48"/>
  <c r="E632" i="48"/>
  <c r="E633" i="48"/>
  <c r="E634" i="48"/>
  <c r="E635" i="48"/>
  <c r="E636" i="48"/>
  <c r="E637" i="48"/>
  <c r="E638" i="48"/>
  <c r="E639" i="48"/>
  <c r="E640" i="48"/>
  <c r="E641" i="48"/>
  <c r="E642" i="48"/>
  <c r="E643" i="48"/>
  <c r="E644" i="48"/>
  <c r="E645" i="48"/>
  <c r="E646" i="48"/>
  <c r="E647" i="48"/>
  <c r="E648" i="48"/>
  <c r="E649" i="48"/>
  <c r="E650" i="48"/>
  <c r="E651" i="48"/>
  <c r="E652" i="48"/>
  <c r="E653" i="48"/>
  <c r="E654" i="48"/>
  <c r="E655" i="48"/>
  <c r="E656" i="48"/>
  <c r="E657" i="48"/>
  <c r="E658" i="48"/>
  <c r="E659" i="48"/>
  <c r="E660" i="48"/>
  <c r="E661" i="48"/>
  <c r="E662" i="48"/>
  <c r="E663" i="48"/>
  <c r="E664" i="48"/>
  <c r="E665" i="48"/>
  <c r="E666" i="48"/>
  <c r="E667" i="48"/>
  <c r="E668" i="48"/>
  <c r="E669" i="48"/>
  <c r="E670" i="48"/>
  <c r="E671" i="48"/>
  <c r="E672" i="48"/>
  <c r="E673" i="48"/>
  <c r="E674" i="48"/>
  <c r="E675" i="48"/>
  <c r="E676" i="48"/>
  <c r="E677" i="48"/>
  <c r="E678" i="48"/>
  <c r="E679" i="48"/>
  <c r="E680" i="48"/>
  <c r="E681" i="48"/>
  <c r="E682" i="48"/>
  <c r="E683" i="48"/>
  <c r="E684" i="48"/>
  <c r="E685" i="48"/>
  <c r="E686" i="48"/>
  <c r="E687" i="48"/>
  <c r="E688" i="48"/>
  <c r="E689" i="48"/>
  <c r="E690" i="48"/>
  <c r="E691" i="48"/>
  <c r="E692" i="48"/>
  <c r="E693" i="48"/>
  <c r="E694" i="48"/>
  <c r="E695" i="48"/>
  <c r="E696" i="48"/>
  <c r="E697" i="48"/>
  <c r="E698" i="48"/>
  <c r="E699" i="48"/>
  <c r="E700" i="48"/>
  <c r="E701" i="48"/>
  <c r="E702" i="48"/>
  <c r="E703" i="48"/>
  <c r="E704" i="48"/>
  <c r="E705" i="48"/>
  <c r="E706" i="48"/>
  <c r="E707" i="48"/>
  <c r="E708" i="48"/>
  <c r="E709" i="48"/>
  <c r="E710" i="48"/>
  <c r="E711" i="48"/>
  <c r="E712" i="48"/>
  <c r="E713" i="48"/>
  <c r="E714" i="48"/>
  <c r="E715" i="48"/>
  <c r="E716" i="48"/>
  <c r="E717" i="48"/>
  <c r="E718" i="48"/>
  <c r="E719" i="48"/>
  <c r="E720" i="48"/>
  <c r="E721" i="48"/>
  <c r="E722" i="48"/>
  <c r="E723" i="48"/>
  <c r="E724" i="48"/>
  <c r="E725" i="48"/>
  <c r="E726" i="48"/>
  <c r="E727" i="48"/>
  <c r="E728" i="48"/>
  <c r="E729" i="48"/>
  <c r="E730" i="48"/>
  <c r="E731" i="48"/>
  <c r="E732" i="48"/>
  <c r="E733" i="48"/>
  <c r="E734" i="48"/>
  <c r="E735" i="48"/>
  <c r="E736" i="48"/>
  <c r="E737" i="48"/>
  <c r="E738" i="48"/>
  <c r="E739" i="48"/>
  <c r="E740" i="48"/>
  <c r="E741" i="48"/>
  <c r="E742" i="48"/>
  <c r="E743" i="48"/>
  <c r="E744" i="48"/>
  <c r="E745" i="48"/>
  <c r="E746" i="48"/>
  <c r="E747" i="48"/>
  <c r="E748" i="48"/>
  <c r="E749" i="48"/>
  <c r="E750" i="48"/>
  <c r="E751" i="48"/>
  <c r="E752" i="48"/>
  <c r="E753" i="48"/>
  <c r="E754" i="48"/>
  <c r="E755" i="48"/>
  <c r="E756" i="48"/>
  <c r="E757" i="48"/>
  <c r="E758" i="48"/>
  <c r="E759" i="48"/>
  <c r="E760" i="48"/>
  <c r="E761" i="48"/>
  <c r="E762" i="48"/>
  <c r="E763" i="48"/>
  <c r="E764" i="48"/>
  <c r="E765" i="48"/>
  <c r="E766" i="48"/>
  <c r="E767" i="48"/>
  <c r="E768" i="48"/>
  <c r="E769" i="48"/>
  <c r="E770" i="48"/>
  <c r="E771" i="48"/>
  <c r="E772" i="48"/>
  <c r="E773" i="48"/>
  <c r="E774" i="48"/>
  <c r="E775" i="48"/>
  <c r="E776" i="48"/>
  <c r="E777" i="48"/>
  <c r="E778" i="48"/>
  <c r="E779" i="48"/>
  <c r="E780" i="48"/>
  <c r="E781" i="48"/>
  <c r="E782" i="48"/>
  <c r="E783" i="48"/>
  <c r="E784" i="48"/>
  <c r="E785" i="48"/>
  <c r="E786" i="48"/>
  <c r="E787" i="48"/>
  <c r="E788" i="48"/>
  <c r="E789" i="48"/>
  <c r="E790" i="48"/>
  <c r="E791" i="48"/>
  <c r="E792" i="48"/>
  <c r="E793" i="48"/>
  <c r="E794" i="48"/>
  <c r="E795" i="48"/>
  <c r="E796" i="48"/>
  <c r="E797" i="48"/>
  <c r="E798" i="48"/>
  <c r="E799" i="48"/>
  <c r="E800" i="48"/>
  <c r="E801" i="48"/>
  <c r="E802" i="48"/>
  <c r="E803" i="48"/>
  <c r="E804" i="48"/>
  <c r="E805" i="48"/>
  <c r="E806" i="48"/>
  <c r="E807" i="48"/>
  <c r="E808" i="48"/>
  <c r="E809" i="48"/>
  <c r="E810" i="48"/>
  <c r="E811" i="48"/>
  <c r="E812" i="48"/>
  <c r="E813" i="48"/>
  <c r="E814" i="48"/>
  <c r="E815" i="48"/>
  <c r="E816" i="48"/>
  <c r="E817" i="48"/>
  <c r="E818" i="48"/>
  <c r="E819" i="48"/>
  <c r="E820" i="48"/>
  <c r="E821" i="48"/>
  <c r="E822" i="48"/>
  <c r="E823" i="48"/>
  <c r="E824" i="48"/>
  <c r="E825" i="48"/>
  <c r="E826" i="48"/>
  <c r="E827" i="48"/>
  <c r="E828" i="48"/>
  <c r="E829" i="48"/>
  <c r="E830" i="48"/>
  <c r="E831" i="48"/>
  <c r="E832" i="48"/>
  <c r="E833" i="48"/>
  <c r="E834" i="48"/>
  <c r="E835" i="48"/>
  <c r="E836" i="48"/>
  <c r="E837" i="48"/>
  <c r="E838" i="48"/>
  <c r="E839" i="48"/>
  <c r="E840" i="48"/>
  <c r="E841" i="48"/>
  <c r="E842" i="48"/>
  <c r="E843" i="48"/>
  <c r="E844" i="48"/>
  <c r="E845" i="48"/>
  <c r="E846" i="48"/>
  <c r="E847" i="48"/>
  <c r="E848" i="48"/>
  <c r="E849" i="48"/>
  <c r="E850" i="48"/>
  <c r="E851" i="48"/>
  <c r="E852" i="48"/>
  <c r="E853" i="48"/>
  <c r="E854" i="48"/>
  <c r="E855" i="48"/>
  <c r="E856" i="48"/>
  <c r="E857" i="48"/>
  <c r="E858" i="48"/>
  <c r="E859" i="48"/>
  <c r="E860" i="48"/>
  <c r="E861" i="48"/>
  <c r="E862" i="48"/>
  <c r="E863" i="48"/>
  <c r="E864" i="48"/>
  <c r="E865" i="48"/>
  <c r="E866" i="48"/>
  <c r="E867" i="48"/>
  <c r="E868" i="48"/>
  <c r="E869" i="48"/>
  <c r="E870" i="48"/>
  <c r="E871" i="48"/>
  <c r="E872" i="48"/>
  <c r="E873" i="48"/>
  <c r="E874" i="48"/>
  <c r="E875" i="48"/>
  <c r="E876" i="48"/>
  <c r="E877" i="48"/>
  <c r="E878" i="48"/>
  <c r="E879" i="48"/>
  <c r="E880" i="48"/>
  <c r="E881" i="48"/>
  <c r="E882" i="48"/>
  <c r="E883" i="48"/>
  <c r="E884" i="48"/>
  <c r="E885" i="48"/>
  <c r="E886" i="48"/>
  <c r="E887" i="48"/>
  <c r="E888" i="48"/>
  <c r="E889" i="48"/>
  <c r="E890" i="48"/>
  <c r="E891" i="48"/>
  <c r="E892" i="48"/>
  <c r="E893" i="48"/>
  <c r="E894" i="48"/>
  <c r="E895" i="48"/>
  <c r="E896" i="48"/>
  <c r="E897" i="48"/>
  <c r="E898" i="48"/>
  <c r="E899" i="48"/>
  <c r="E900" i="48"/>
  <c r="E901" i="48"/>
  <c r="E902" i="48"/>
  <c r="E903" i="48"/>
  <c r="E904" i="48"/>
  <c r="E905" i="48"/>
  <c r="E906" i="48"/>
  <c r="E907" i="48"/>
  <c r="E908" i="48"/>
  <c r="E909" i="48"/>
  <c r="E910" i="48"/>
  <c r="E911" i="48"/>
  <c r="E912" i="48"/>
  <c r="E913" i="48"/>
  <c r="E914" i="48"/>
  <c r="E915" i="48"/>
  <c r="E916" i="48"/>
  <c r="E917" i="48"/>
  <c r="E918" i="48"/>
  <c r="E919" i="48"/>
  <c r="E920" i="48"/>
  <c r="E921" i="48"/>
  <c r="E922" i="48"/>
  <c r="E923" i="48"/>
  <c r="E924" i="48"/>
  <c r="E925" i="48"/>
  <c r="E926" i="48"/>
  <c r="E927" i="48"/>
  <c r="E928" i="48"/>
  <c r="E929" i="48"/>
  <c r="E930" i="48"/>
  <c r="E931" i="48"/>
  <c r="E932" i="48"/>
  <c r="E933" i="48"/>
  <c r="E934" i="48"/>
  <c r="E935" i="48"/>
  <c r="E936" i="48"/>
  <c r="E937" i="48"/>
  <c r="E938" i="48"/>
  <c r="E939" i="48"/>
  <c r="E940" i="48"/>
  <c r="E941" i="48"/>
  <c r="E942" i="48"/>
  <c r="E943" i="48"/>
  <c r="E944" i="48"/>
  <c r="E945" i="48"/>
  <c r="E946" i="48"/>
  <c r="E947" i="48"/>
  <c r="E948" i="48"/>
  <c r="E949" i="48"/>
  <c r="E950" i="48"/>
  <c r="E951" i="48"/>
  <c r="E952" i="48"/>
  <c r="E953" i="48"/>
  <c r="E954" i="48"/>
  <c r="E955" i="48"/>
  <c r="E956" i="48"/>
  <c r="E957" i="48"/>
  <c r="E958" i="48"/>
  <c r="E959" i="48"/>
  <c r="E960" i="48"/>
  <c r="E961" i="48"/>
  <c r="E962" i="48"/>
  <c r="E963" i="48"/>
  <c r="E964" i="48"/>
  <c r="E965" i="48"/>
  <c r="E966" i="48"/>
  <c r="E967" i="48"/>
  <c r="E968" i="48"/>
  <c r="E969" i="48"/>
  <c r="E970" i="48"/>
  <c r="E971" i="48"/>
  <c r="E972" i="48"/>
  <c r="E973" i="48"/>
  <c r="E974" i="48"/>
  <c r="E975" i="48"/>
  <c r="E976" i="48"/>
  <c r="E977" i="48"/>
  <c r="E978" i="48"/>
  <c r="E979" i="48"/>
  <c r="E980" i="48"/>
  <c r="E981" i="48"/>
  <c r="E982" i="48"/>
  <c r="E983" i="48"/>
  <c r="E984" i="48"/>
  <c r="E985" i="48"/>
  <c r="E986" i="48"/>
  <c r="E987" i="48"/>
  <c r="E988" i="48"/>
  <c r="E989" i="48"/>
  <c r="E990" i="48"/>
  <c r="E991" i="48"/>
  <c r="E992" i="48"/>
  <c r="E993" i="48"/>
  <c r="E994" i="48"/>
  <c r="E995" i="48"/>
  <c r="E996" i="48"/>
  <c r="E997" i="48"/>
  <c r="E998" i="48"/>
  <c r="E999" i="48"/>
  <c r="E1000" i="48"/>
  <c r="E1001" i="48"/>
  <c r="E1002" i="48"/>
  <c r="E1003" i="48"/>
  <c r="E1004" i="48"/>
  <c r="E1005" i="48"/>
  <c r="E1006" i="48"/>
  <c r="E1007" i="48"/>
  <c r="E1008" i="48"/>
  <c r="E1009" i="48"/>
  <c r="E1010" i="48"/>
  <c r="E1011" i="48"/>
  <c r="E1012" i="48"/>
  <c r="E1013" i="48"/>
  <c r="E1014" i="48"/>
  <c r="E1015" i="48"/>
  <c r="E1016" i="48"/>
  <c r="E1017" i="48"/>
  <c r="E1018" i="48"/>
  <c r="E1019" i="48"/>
  <c r="E1020" i="48"/>
  <c r="E1021" i="48"/>
  <c r="E1022" i="48"/>
  <c r="E1023" i="48"/>
  <c r="E1024" i="48"/>
  <c r="E1025" i="48"/>
  <c r="E1026" i="48"/>
  <c r="E1027" i="48"/>
  <c r="E1028" i="48"/>
  <c r="E1029" i="48"/>
  <c r="E1030" i="48"/>
  <c r="E1031" i="48"/>
  <c r="E1032" i="48"/>
  <c r="E1033" i="48"/>
  <c r="E1034" i="48"/>
  <c r="E1035" i="48"/>
  <c r="E1036" i="48"/>
  <c r="E1037" i="48"/>
  <c r="E1038" i="48"/>
  <c r="E1039" i="48"/>
  <c r="E1040" i="48"/>
  <c r="E1041" i="48"/>
  <c r="E1042" i="48"/>
  <c r="E1043" i="48"/>
  <c r="E1044" i="48"/>
  <c r="E1045" i="48"/>
  <c r="E1046" i="48"/>
  <c r="E1047" i="48"/>
  <c r="E1048" i="48"/>
  <c r="E1049" i="48"/>
  <c r="E1050" i="48"/>
  <c r="E1051" i="48"/>
  <c r="E1052" i="48"/>
  <c r="E1053" i="48"/>
  <c r="E1054" i="48"/>
  <c r="E1055" i="48"/>
  <c r="E1056" i="48"/>
  <c r="E1057" i="48"/>
  <c r="E1058" i="48"/>
  <c r="E1059" i="48"/>
  <c r="E1060" i="48"/>
  <c r="E1061" i="48"/>
  <c r="E1062" i="48"/>
  <c r="E1063" i="48"/>
  <c r="E1064" i="48"/>
  <c r="E1065" i="48"/>
  <c r="E1066" i="48"/>
  <c r="E1067" i="48"/>
  <c r="E1068" i="48"/>
  <c r="E1069" i="48"/>
  <c r="E1070" i="48"/>
  <c r="E1071" i="48"/>
  <c r="E1072" i="48"/>
  <c r="E1073" i="48"/>
  <c r="E1074" i="48"/>
  <c r="E1075" i="48"/>
  <c r="E1076" i="48"/>
  <c r="E1077" i="48"/>
  <c r="E1078" i="48"/>
  <c r="E1079" i="48"/>
  <c r="E1080" i="48"/>
  <c r="E1081" i="48"/>
  <c r="E1082" i="48"/>
  <c r="E1083" i="48"/>
  <c r="E1084" i="48"/>
  <c r="E1085" i="48"/>
  <c r="E1086" i="48"/>
  <c r="E1087" i="48"/>
  <c r="E1088" i="48"/>
  <c r="E1089" i="48"/>
  <c r="E1090" i="48"/>
  <c r="E1091" i="48"/>
  <c r="E1092" i="48"/>
  <c r="E1093" i="48"/>
  <c r="E1094" i="48"/>
  <c r="E1095" i="48"/>
  <c r="E1096" i="48"/>
  <c r="E1097" i="48"/>
  <c r="E1098" i="48"/>
  <c r="E1099" i="48"/>
  <c r="E1100" i="48"/>
  <c r="E1101" i="48"/>
  <c r="E1102" i="48"/>
  <c r="E1103" i="48"/>
  <c r="E1104" i="48"/>
  <c r="E1105" i="48"/>
  <c r="E1106" i="48"/>
  <c r="E1107" i="48"/>
  <c r="E1108" i="48"/>
  <c r="E1109" i="48"/>
  <c r="E1110" i="48"/>
  <c r="E1111" i="48"/>
  <c r="E1112" i="48"/>
  <c r="E1113" i="48"/>
  <c r="E1114" i="48"/>
  <c r="E1115" i="48"/>
  <c r="E1116" i="48"/>
  <c r="E1117" i="48"/>
  <c r="E1118" i="48"/>
  <c r="E1119" i="48"/>
  <c r="E1120" i="48"/>
  <c r="E1121" i="48"/>
  <c r="E1122" i="48"/>
  <c r="E1123" i="48"/>
  <c r="E1124" i="48"/>
  <c r="E1125" i="48"/>
  <c r="E1126" i="48"/>
  <c r="E1127" i="48"/>
  <c r="E1128" i="48"/>
  <c r="E1129" i="48"/>
  <c r="E1130" i="48"/>
  <c r="E1131" i="48"/>
  <c r="E1132" i="48"/>
  <c r="E1133" i="48"/>
  <c r="E1134" i="48"/>
  <c r="E1135" i="48"/>
  <c r="E1136" i="48"/>
  <c r="E1137" i="48"/>
  <c r="E1138" i="48"/>
  <c r="E1139" i="48"/>
  <c r="E1140" i="48"/>
  <c r="E1141" i="48"/>
  <c r="E1142" i="48"/>
  <c r="E1143" i="48"/>
  <c r="E1144" i="48"/>
  <c r="E1145" i="48"/>
  <c r="E1146" i="48"/>
  <c r="E1147" i="48"/>
  <c r="E1148" i="48"/>
  <c r="E1149" i="48"/>
  <c r="E1150" i="48"/>
  <c r="E1151" i="48"/>
  <c r="E1152" i="48"/>
  <c r="E1153" i="48"/>
  <c r="E1154" i="48"/>
  <c r="E1155" i="48"/>
  <c r="E1156" i="48"/>
  <c r="E1157" i="48"/>
  <c r="E1158" i="48"/>
  <c r="E1159" i="48"/>
  <c r="E1160" i="48"/>
  <c r="E1161" i="48"/>
  <c r="E1162" i="48"/>
  <c r="E1163" i="48"/>
  <c r="E1164" i="48"/>
  <c r="E1165" i="48"/>
  <c r="E1166" i="48"/>
  <c r="E1167" i="48"/>
  <c r="E1168" i="48"/>
  <c r="E1169" i="48"/>
  <c r="E1170" i="48"/>
  <c r="E1171" i="48"/>
  <c r="E1172" i="48"/>
  <c r="E1173" i="48"/>
  <c r="E1174" i="48"/>
  <c r="E1175" i="48"/>
  <c r="E1176" i="48"/>
  <c r="E1177" i="48"/>
  <c r="E1178" i="48"/>
  <c r="E1179" i="48"/>
  <c r="E1180" i="48"/>
  <c r="E1181" i="48"/>
  <c r="E1182" i="48"/>
  <c r="E1183" i="48"/>
  <c r="E1184" i="48"/>
  <c r="E1185" i="48"/>
  <c r="E1186" i="48"/>
  <c r="E1187" i="48"/>
  <c r="E1188" i="48"/>
  <c r="E1189" i="48"/>
  <c r="E1190" i="48"/>
  <c r="E1191" i="48"/>
  <c r="E1192" i="48"/>
  <c r="E1193" i="48"/>
  <c r="E1194" i="48"/>
  <c r="E1195" i="48"/>
  <c r="E1196" i="48"/>
  <c r="E1197" i="48"/>
  <c r="E1198" i="48"/>
  <c r="E1199" i="48"/>
  <c r="E1200" i="48"/>
  <c r="E1201" i="48"/>
  <c r="E1202" i="48"/>
  <c r="E1203" i="48"/>
  <c r="E1204" i="48"/>
  <c r="E1205" i="48"/>
  <c r="E1206" i="48"/>
  <c r="E1207" i="48"/>
  <c r="E1208" i="48"/>
  <c r="E1209" i="48"/>
  <c r="E1210" i="48"/>
  <c r="E1211" i="48"/>
  <c r="E1212" i="48"/>
  <c r="E1213" i="48"/>
  <c r="E1214" i="48"/>
  <c r="E1215" i="48"/>
  <c r="E1216" i="48"/>
  <c r="E1217" i="48"/>
  <c r="E1218" i="48"/>
  <c r="E1219" i="48"/>
  <c r="E1220" i="48"/>
  <c r="E1221" i="48"/>
  <c r="E1222" i="48"/>
  <c r="E1223" i="48"/>
  <c r="E1224" i="48"/>
  <c r="E1225" i="48"/>
  <c r="E1226" i="48"/>
  <c r="E1227" i="48"/>
  <c r="E1228" i="48"/>
  <c r="E1229" i="48"/>
  <c r="E1230" i="48"/>
  <c r="E1231" i="48"/>
  <c r="E1232" i="48"/>
  <c r="E1233" i="48"/>
  <c r="E1234" i="48"/>
  <c r="E1235" i="48"/>
  <c r="E1236" i="48"/>
  <c r="E1237" i="48"/>
  <c r="E1238" i="48"/>
  <c r="E1239" i="48"/>
  <c r="E1240" i="48"/>
  <c r="E1241" i="48"/>
  <c r="E1242" i="48"/>
  <c r="E1243" i="48"/>
  <c r="E1244" i="48"/>
  <c r="E1245" i="48"/>
  <c r="E1246" i="48"/>
  <c r="E1247" i="48"/>
  <c r="E1248" i="48"/>
  <c r="E1249" i="48"/>
  <c r="E1250" i="48"/>
  <c r="E1251" i="48"/>
  <c r="E1252" i="48"/>
  <c r="E1253" i="48"/>
  <c r="E1254" i="48"/>
  <c r="E1255" i="48"/>
  <c r="E1256" i="48"/>
  <c r="E1257" i="48"/>
  <c r="E1258" i="48"/>
  <c r="E1259" i="48"/>
  <c r="E1260" i="48"/>
  <c r="E1261" i="48"/>
  <c r="E1262" i="48"/>
  <c r="E1263" i="48"/>
  <c r="E1264" i="48"/>
  <c r="E1265" i="48"/>
  <c r="E1266" i="48"/>
  <c r="E1267" i="48"/>
  <c r="E1268" i="48"/>
  <c r="E1269" i="48"/>
  <c r="E1270" i="48"/>
  <c r="E1271" i="48"/>
  <c r="E1272" i="48"/>
  <c r="E1273" i="48"/>
  <c r="E1274" i="48"/>
  <c r="E1275" i="48"/>
  <c r="E1276" i="48"/>
  <c r="E1277" i="48"/>
  <c r="E1278" i="48"/>
  <c r="E1279" i="48"/>
  <c r="E1280" i="48"/>
  <c r="E1281" i="48"/>
  <c r="E1282" i="48"/>
  <c r="E1283" i="48"/>
  <c r="E1284" i="48"/>
  <c r="E1285" i="48"/>
  <c r="E1286" i="48"/>
  <c r="E1287" i="48"/>
  <c r="E1288" i="48"/>
  <c r="E1289" i="48"/>
  <c r="E1290" i="48"/>
  <c r="E1291" i="48"/>
  <c r="E1292" i="48"/>
  <c r="E1293" i="48"/>
  <c r="E1294" i="48"/>
  <c r="E1295" i="48"/>
  <c r="E1296" i="48"/>
  <c r="E1297" i="48"/>
  <c r="E1298" i="48"/>
  <c r="E1299" i="48"/>
  <c r="E1300" i="48"/>
  <c r="E1301" i="48"/>
  <c r="E1302" i="48"/>
  <c r="E1303" i="48"/>
  <c r="E1304" i="48"/>
  <c r="E1305" i="48"/>
  <c r="E1306" i="48"/>
  <c r="E1307" i="48"/>
  <c r="E1308" i="48"/>
  <c r="E1309" i="48"/>
  <c r="E1310" i="48"/>
  <c r="E1311" i="48"/>
  <c r="E1312" i="48"/>
  <c r="E1313" i="48"/>
  <c r="E1314" i="48"/>
  <c r="E1315" i="48"/>
  <c r="E1316" i="48"/>
  <c r="E1317" i="48"/>
  <c r="E1318" i="48"/>
  <c r="E1319" i="48"/>
  <c r="E1320" i="48"/>
  <c r="E1321" i="48"/>
  <c r="E1322" i="48"/>
  <c r="E1323" i="48"/>
  <c r="E1324" i="48"/>
  <c r="E1325" i="48"/>
  <c r="E1326" i="48"/>
  <c r="E1327" i="48"/>
  <c r="E1328" i="48"/>
  <c r="E1329" i="48"/>
  <c r="E1330" i="48"/>
  <c r="E1331" i="48"/>
  <c r="E1332" i="48"/>
  <c r="E1333" i="48"/>
  <c r="E1334" i="48"/>
  <c r="E1335" i="48"/>
  <c r="E1336" i="48"/>
  <c r="E1337" i="48"/>
  <c r="E1338" i="48"/>
  <c r="E1339" i="48"/>
  <c r="E1340" i="48"/>
  <c r="E1341" i="48"/>
  <c r="E1342" i="48"/>
  <c r="E1343" i="48"/>
  <c r="E1344" i="48"/>
  <c r="E1345" i="48"/>
  <c r="E1346" i="48"/>
  <c r="E1347" i="48"/>
  <c r="E1348" i="48"/>
  <c r="E1349" i="48"/>
  <c r="E1350" i="48"/>
  <c r="E1351" i="48"/>
  <c r="E1352" i="48"/>
  <c r="E1353" i="48"/>
  <c r="E1354" i="48"/>
  <c r="E1355" i="48"/>
  <c r="E1356" i="48"/>
  <c r="E1357" i="48"/>
  <c r="E1358" i="48"/>
  <c r="E1359" i="48"/>
  <c r="E1360" i="48"/>
  <c r="E1361" i="48"/>
  <c r="E1362" i="48"/>
  <c r="E1363" i="48"/>
  <c r="E1364" i="48"/>
  <c r="E1365" i="48"/>
  <c r="E1366" i="48"/>
  <c r="E1367" i="48"/>
  <c r="E1368" i="48"/>
  <c r="E1369" i="48"/>
  <c r="E1370" i="48"/>
  <c r="E1371" i="48"/>
  <c r="E1372" i="48"/>
  <c r="E1373" i="48"/>
  <c r="E1374" i="48"/>
  <c r="E1375" i="48"/>
  <c r="E1376" i="48"/>
  <c r="E1377" i="48"/>
  <c r="E1378" i="48"/>
  <c r="E1379" i="48"/>
  <c r="E1380" i="48"/>
  <c r="E1381" i="48"/>
  <c r="E1382" i="48"/>
  <c r="E1383" i="48"/>
  <c r="E1384" i="48"/>
  <c r="E1385" i="48"/>
  <c r="E1386" i="48"/>
  <c r="E1387" i="48"/>
  <c r="E1388" i="48"/>
  <c r="E1389" i="48"/>
  <c r="E1390" i="48"/>
  <c r="E1391" i="48"/>
  <c r="E1392" i="48"/>
  <c r="E1393" i="48"/>
  <c r="E1394" i="48"/>
  <c r="E1395" i="48"/>
  <c r="E1396" i="48"/>
  <c r="E1397" i="48"/>
  <c r="E1398" i="48"/>
  <c r="E1399" i="48"/>
  <c r="E1400" i="48"/>
  <c r="E1401" i="48"/>
  <c r="E1402" i="48"/>
  <c r="E1403" i="48"/>
  <c r="E1404" i="48"/>
  <c r="E1405" i="48"/>
  <c r="E1406" i="48"/>
  <c r="E1407" i="48"/>
  <c r="E1408" i="48"/>
  <c r="E1409" i="48"/>
  <c r="E1410" i="48"/>
  <c r="E1411" i="48"/>
  <c r="E1412" i="48"/>
  <c r="E1413" i="48"/>
  <c r="E1414" i="48"/>
  <c r="E1415" i="48"/>
  <c r="E1416" i="48"/>
  <c r="E1417" i="48"/>
  <c r="E1418" i="48"/>
  <c r="E1419" i="48"/>
  <c r="E1420" i="48"/>
  <c r="E1421" i="48"/>
  <c r="E1422" i="48"/>
  <c r="E1423" i="48"/>
  <c r="E1424" i="48"/>
  <c r="E1425" i="48"/>
  <c r="E1426" i="48"/>
  <c r="E1427" i="48"/>
  <c r="E1428" i="48"/>
  <c r="E1429" i="48"/>
  <c r="E1430" i="48"/>
  <c r="E1431" i="48"/>
  <c r="E1432" i="48"/>
  <c r="E1433" i="48"/>
  <c r="E1434" i="48"/>
  <c r="E1435" i="48"/>
  <c r="E1436" i="48"/>
  <c r="E1437" i="48"/>
  <c r="E1438" i="48"/>
  <c r="E1439" i="48"/>
  <c r="E1440" i="48"/>
  <c r="E1441" i="48"/>
  <c r="E1442" i="48"/>
  <c r="E1443" i="48"/>
  <c r="E1444" i="48"/>
  <c r="E1445" i="48"/>
  <c r="E1446" i="48"/>
  <c r="E1447" i="48"/>
  <c r="E1448" i="48"/>
  <c r="E1449" i="48"/>
  <c r="E1450" i="48"/>
  <c r="E1451" i="48"/>
  <c r="E1452" i="48"/>
  <c r="E1453" i="48"/>
  <c r="E1454" i="48"/>
  <c r="E1455" i="48"/>
  <c r="E1456" i="48"/>
  <c r="E1457" i="48"/>
  <c r="E1458" i="48"/>
  <c r="E1459" i="48"/>
  <c r="E1460" i="48"/>
  <c r="E1461" i="48"/>
  <c r="E1462" i="48"/>
  <c r="E1463" i="48"/>
  <c r="E1464" i="48"/>
  <c r="E1465" i="48"/>
  <c r="E1466" i="48"/>
  <c r="E1467" i="48"/>
  <c r="E1468" i="48"/>
  <c r="E1469" i="48"/>
  <c r="E1470" i="48"/>
  <c r="E1471" i="48"/>
  <c r="E1472" i="48"/>
  <c r="E1473" i="48"/>
  <c r="E1474" i="48"/>
  <c r="E1475" i="48"/>
  <c r="E1476" i="48"/>
  <c r="E1477" i="48"/>
  <c r="E1478" i="48"/>
  <c r="E1479" i="48"/>
  <c r="E1480" i="48"/>
  <c r="E1481" i="48"/>
  <c r="E1482" i="48"/>
  <c r="E1483" i="48"/>
  <c r="E1484" i="48"/>
  <c r="E1485" i="48"/>
  <c r="E1486" i="48"/>
  <c r="E1487" i="48"/>
  <c r="E1488" i="48"/>
  <c r="E1489" i="48"/>
  <c r="E1490" i="48"/>
  <c r="E1491" i="48"/>
  <c r="E1492" i="48"/>
  <c r="E1493" i="48"/>
  <c r="E1494" i="48"/>
  <c r="E1495" i="48"/>
  <c r="E1496" i="48"/>
  <c r="E1497" i="48"/>
  <c r="E1498" i="48"/>
  <c r="E1499" i="48"/>
  <c r="E1500" i="48"/>
  <c r="E1501" i="48"/>
  <c r="E1502" i="48"/>
  <c r="E1503" i="48"/>
  <c r="E1504" i="48"/>
  <c r="E1505" i="48"/>
  <c r="E1506" i="48"/>
  <c r="E1507" i="48"/>
  <c r="E1508" i="48"/>
  <c r="E1509" i="48"/>
  <c r="E1510" i="48"/>
  <c r="E1511" i="48"/>
  <c r="E1512" i="48"/>
  <c r="E1513" i="48"/>
  <c r="E1514" i="48"/>
  <c r="E1515" i="48"/>
  <c r="E1516" i="48"/>
  <c r="E1517" i="48"/>
  <c r="E1518" i="48"/>
  <c r="E1519" i="48"/>
  <c r="E1520" i="48"/>
  <c r="E1521" i="48"/>
  <c r="E1522" i="48"/>
  <c r="E1523" i="48"/>
  <c r="E1524" i="48"/>
  <c r="E1525" i="48"/>
  <c r="E1526" i="48"/>
  <c r="E1527" i="48"/>
  <c r="E1528" i="48"/>
  <c r="E1529" i="48"/>
  <c r="E1530" i="48"/>
  <c r="E1531" i="48"/>
  <c r="E1532" i="48"/>
  <c r="E1533" i="48"/>
  <c r="E1534" i="48"/>
  <c r="E1535" i="48"/>
  <c r="E1536" i="48"/>
  <c r="E1537" i="48"/>
  <c r="E1538" i="48"/>
  <c r="E1539" i="48"/>
  <c r="E1540" i="48"/>
  <c r="E1541" i="48"/>
  <c r="E1542" i="48"/>
  <c r="E1543" i="48"/>
  <c r="E1544" i="48"/>
  <c r="E1545" i="48"/>
  <c r="E1546" i="48"/>
  <c r="E1547" i="48"/>
  <c r="E1548" i="48"/>
  <c r="E1549" i="48"/>
  <c r="E1550" i="48"/>
  <c r="E1551" i="48"/>
  <c r="E1552" i="48"/>
  <c r="E1553" i="48"/>
  <c r="E1554" i="48"/>
  <c r="E1555" i="48"/>
  <c r="E1556" i="48"/>
  <c r="E1557" i="48"/>
  <c r="E1558" i="48"/>
  <c r="E1559" i="48"/>
  <c r="E1560" i="48"/>
  <c r="E1561" i="48"/>
  <c r="E1562" i="48"/>
  <c r="E1563" i="48"/>
  <c r="E1564" i="48"/>
  <c r="E1565" i="48"/>
  <c r="E1566" i="48"/>
  <c r="E1567" i="48"/>
  <c r="E1568" i="48"/>
  <c r="E1569" i="48"/>
  <c r="E1570" i="48"/>
  <c r="E1571" i="48"/>
  <c r="E1572" i="48"/>
  <c r="E1573" i="48"/>
  <c r="E1574" i="48"/>
  <c r="E1575" i="48"/>
  <c r="E1576" i="48"/>
  <c r="E1577" i="48"/>
  <c r="E1578" i="48"/>
  <c r="E1579" i="48"/>
  <c r="E1580" i="48"/>
  <c r="E1581" i="48"/>
  <c r="E1582" i="48"/>
  <c r="E1583" i="48"/>
  <c r="E1584" i="48"/>
  <c r="E1585" i="48"/>
  <c r="E1586" i="48"/>
  <c r="E1587" i="48"/>
  <c r="E1588" i="48"/>
  <c r="E1589" i="48"/>
  <c r="E1590" i="48"/>
  <c r="E1591" i="48"/>
  <c r="E1592" i="48"/>
  <c r="E1593" i="48"/>
  <c r="E1594" i="48"/>
  <c r="E1595" i="48"/>
  <c r="E1596" i="48"/>
  <c r="E1597" i="48"/>
  <c r="E1598" i="48"/>
  <c r="E1599" i="48"/>
  <c r="E1600" i="48"/>
  <c r="E1601" i="48"/>
  <c r="E1602" i="48"/>
  <c r="E1603" i="48"/>
  <c r="E1604" i="48"/>
  <c r="E1605" i="48"/>
  <c r="E1606" i="48"/>
  <c r="E1607" i="48"/>
  <c r="E1608" i="48"/>
  <c r="E1609" i="48"/>
  <c r="E1610" i="48"/>
  <c r="E1611" i="48"/>
  <c r="E1612" i="48"/>
  <c r="E1613" i="48"/>
  <c r="E1614" i="48"/>
  <c r="E1615" i="48"/>
  <c r="E1616" i="48"/>
  <c r="E1617" i="48"/>
  <c r="E1618" i="48"/>
  <c r="E1619" i="48"/>
  <c r="E1620" i="48"/>
  <c r="E1621" i="48"/>
  <c r="E1622" i="48"/>
  <c r="E1623" i="48"/>
  <c r="E1624" i="48"/>
  <c r="E1625" i="48"/>
  <c r="E1626" i="48"/>
  <c r="E1627" i="48"/>
  <c r="E1628" i="48"/>
  <c r="E1629" i="48"/>
  <c r="E1630" i="48"/>
  <c r="E1631" i="48"/>
  <c r="E1632" i="48"/>
  <c r="E1633" i="48"/>
  <c r="E1634" i="48"/>
  <c r="E1635" i="48"/>
  <c r="E1636" i="48"/>
  <c r="E1637" i="48"/>
  <c r="E1638" i="48"/>
  <c r="E1639" i="48"/>
  <c r="E1640" i="48"/>
  <c r="E1641" i="48"/>
  <c r="E1642" i="48"/>
  <c r="E1643" i="48"/>
  <c r="E1644" i="48"/>
  <c r="E1645" i="48"/>
  <c r="E1646" i="48"/>
  <c r="E1647" i="48"/>
  <c r="E1648" i="48"/>
  <c r="E1649" i="48"/>
  <c r="E1650" i="48"/>
  <c r="E1651" i="48"/>
  <c r="E1652" i="48"/>
  <c r="E1653" i="48"/>
  <c r="E1654" i="48"/>
  <c r="E1655" i="48"/>
  <c r="E1656" i="48"/>
  <c r="E1657" i="48"/>
  <c r="E1658" i="48"/>
  <c r="E1659" i="48"/>
  <c r="E1660" i="48"/>
  <c r="E1661" i="48"/>
  <c r="E1662" i="48"/>
  <c r="E1663" i="48"/>
  <c r="E1664" i="48"/>
  <c r="E1665" i="48"/>
  <c r="E1666" i="48"/>
  <c r="E1667" i="48"/>
  <c r="E1668" i="48"/>
  <c r="E1669" i="48"/>
  <c r="E1670" i="48"/>
  <c r="E1671" i="48"/>
  <c r="E1672" i="48"/>
  <c r="E1673" i="48"/>
  <c r="E1674" i="48"/>
  <c r="E1675" i="48"/>
  <c r="E1676" i="48"/>
  <c r="E1677" i="48"/>
  <c r="E1678" i="48"/>
  <c r="E1679" i="48"/>
  <c r="E1680" i="48"/>
  <c r="E1681" i="48"/>
  <c r="E1682" i="48"/>
  <c r="E1683" i="48"/>
  <c r="E1684" i="48"/>
  <c r="E1685" i="48"/>
  <c r="E1686" i="48"/>
  <c r="E1687" i="48"/>
  <c r="E1688" i="48"/>
  <c r="E1689" i="48"/>
  <c r="E1690" i="48"/>
  <c r="E1691" i="48"/>
  <c r="E1692" i="48"/>
  <c r="E1693" i="48"/>
  <c r="E1694" i="48"/>
  <c r="E1695" i="48"/>
  <c r="E1696" i="48"/>
  <c r="E1697" i="48"/>
  <c r="E1698" i="48"/>
  <c r="E1699" i="48"/>
  <c r="E1700" i="48"/>
  <c r="E1701" i="48"/>
  <c r="E1702" i="48"/>
  <c r="E1703" i="48"/>
  <c r="E1704" i="48"/>
  <c r="E1705" i="48"/>
  <c r="E1706" i="48"/>
  <c r="E1707" i="48"/>
  <c r="E1708" i="48"/>
  <c r="E1709" i="48"/>
  <c r="E1710" i="48"/>
  <c r="E1711" i="48"/>
  <c r="E1712" i="48"/>
  <c r="E1713" i="48"/>
  <c r="E1714" i="48"/>
  <c r="E1715" i="48"/>
  <c r="E1716" i="48"/>
  <c r="E1717" i="48"/>
  <c r="E1718" i="48"/>
  <c r="E1719" i="48"/>
  <c r="E1720" i="48"/>
  <c r="E1721" i="48"/>
  <c r="E1722" i="48"/>
  <c r="E1723" i="48"/>
  <c r="E1724" i="48"/>
  <c r="E1725" i="48"/>
  <c r="E1726" i="48"/>
  <c r="E1727" i="48"/>
  <c r="E1728" i="48"/>
  <c r="E1729" i="48"/>
  <c r="E1730" i="48"/>
  <c r="E1731" i="48"/>
  <c r="E1732" i="48"/>
  <c r="E1733" i="48"/>
  <c r="E1734" i="48"/>
  <c r="E1735" i="48"/>
  <c r="E1736" i="48"/>
  <c r="E1737" i="48"/>
  <c r="E1738" i="48"/>
  <c r="E1739" i="48"/>
  <c r="E1740" i="48"/>
  <c r="E1741" i="48"/>
  <c r="E1742" i="48"/>
  <c r="E1743" i="48"/>
  <c r="E1744" i="48"/>
  <c r="E1745" i="48"/>
  <c r="E1746" i="48"/>
  <c r="E1747" i="48"/>
  <c r="E1748" i="48"/>
  <c r="E1749" i="48"/>
  <c r="E1750" i="48"/>
  <c r="E1751" i="48"/>
  <c r="E1752" i="48"/>
  <c r="E1753" i="48"/>
  <c r="E1754" i="48"/>
  <c r="E1755" i="48"/>
  <c r="E1756" i="48"/>
  <c r="E1757" i="48"/>
  <c r="E1758" i="48"/>
  <c r="E1759" i="48"/>
  <c r="E1760" i="48"/>
  <c r="E1761" i="48"/>
  <c r="E1762" i="48"/>
  <c r="E1763" i="48"/>
  <c r="E1764" i="48"/>
  <c r="E1765" i="48"/>
  <c r="E1766" i="48"/>
  <c r="E1767" i="48"/>
  <c r="E1768" i="48"/>
  <c r="E1769" i="48"/>
  <c r="E1770" i="48"/>
  <c r="E1771" i="48"/>
  <c r="E1772" i="48"/>
  <c r="E1773" i="48"/>
  <c r="E1774" i="48"/>
  <c r="E1775" i="48"/>
  <c r="E1776" i="48"/>
  <c r="E1777" i="48"/>
  <c r="E1778" i="48"/>
  <c r="E1779" i="48"/>
  <c r="E1780" i="48"/>
  <c r="E1781" i="48"/>
  <c r="E1782" i="48"/>
  <c r="E1783" i="48"/>
  <c r="E1784" i="48"/>
  <c r="E1785" i="48"/>
  <c r="E1786" i="48"/>
  <c r="E1787" i="48"/>
  <c r="E1788" i="48"/>
  <c r="E1789" i="48"/>
  <c r="E1790" i="48"/>
  <c r="E1791" i="48"/>
  <c r="E1792" i="48"/>
  <c r="E1793" i="48"/>
  <c r="E1794" i="48"/>
  <c r="E1795" i="48"/>
  <c r="E1796" i="48"/>
  <c r="E1797" i="48"/>
  <c r="E1798" i="48"/>
  <c r="E1799" i="48"/>
  <c r="E1800" i="48"/>
  <c r="E1801" i="48"/>
  <c r="E1802" i="48"/>
  <c r="E1803" i="48"/>
  <c r="E1804" i="48"/>
  <c r="E1805" i="48"/>
  <c r="E1806" i="48"/>
  <c r="E1807" i="48"/>
  <c r="E1808" i="48"/>
  <c r="E1809" i="48"/>
  <c r="E1810" i="48"/>
  <c r="E1811" i="48"/>
  <c r="E1812" i="48"/>
  <c r="E1813" i="48"/>
  <c r="E1814" i="48"/>
  <c r="E1815" i="48"/>
  <c r="E1816" i="48"/>
  <c r="E1817" i="48"/>
  <c r="E1818" i="48"/>
  <c r="E1819" i="48"/>
  <c r="E1820" i="48"/>
  <c r="E1821" i="48"/>
  <c r="E1822" i="48"/>
  <c r="E1823" i="48"/>
  <c r="E1824" i="48"/>
  <c r="E1825" i="48"/>
  <c r="E1826" i="48"/>
  <c r="E1827" i="48"/>
  <c r="E1828" i="48"/>
  <c r="E1829" i="48"/>
  <c r="E1830" i="48"/>
  <c r="E1831" i="48"/>
  <c r="E1832" i="48"/>
  <c r="E1833" i="48"/>
  <c r="E1834" i="48"/>
  <c r="E1835" i="48"/>
  <c r="E1836" i="48"/>
  <c r="E1837" i="48"/>
  <c r="E1838" i="48"/>
  <c r="E1839" i="48"/>
  <c r="E1840" i="48"/>
  <c r="E1841" i="48"/>
  <c r="E1842" i="48"/>
  <c r="E1843" i="48"/>
  <c r="E1844" i="48"/>
  <c r="E1845" i="48"/>
  <c r="E1846" i="48"/>
  <c r="E1847" i="48"/>
  <c r="E1848" i="48"/>
  <c r="E1849" i="48"/>
  <c r="E1850" i="48"/>
  <c r="E1851" i="48"/>
  <c r="E1852" i="48"/>
  <c r="E1853" i="48"/>
  <c r="E1854" i="48"/>
  <c r="E1855" i="48"/>
  <c r="E1856" i="48"/>
  <c r="E1857" i="48"/>
  <c r="E1858" i="48"/>
  <c r="E1859" i="48"/>
  <c r="E1860" i="48"/>
  <c r="E1861" i="48"/>
  <c r="E1862" i="48"/>
  <c r="E1863" i="48"/>
  <c r="E1864" i="48"/>
  <c r="E1865" i="48"/>
  <c r="E1866" i="48"/>
  <c r="E1867" i="48"/>
  <c r="E1868" i="48"/>
  <c r="E1869" i="48"/>
  <c r="E1870" i="48"/>
  <c r="E1871" i="48"/>
  <c r="E1872" i="48"/>
  <c r="E1873" i="48"/>
  <c r="E1874" i="48"/>
  <c r="E1875" i="48"/>
  <c r="E1876" i="48"/>
  <c r="E1877" i="48"/>
  <c r="E1878" i="48"/>
  <c r="E1879" i="48"/>
  <c r="E1880" i="48"/>
  <c r="E1881" i="48"/>
  <c r="E1882" i="48"/>
  <c r="E1883" i="48"/>
  <c r="E1884" i="48"/>
  <c r="E1885" i="48"/>
  <c r="E1886" i="48"/>
  <c r="E1887" i="48"/>
  <c r="E1888" i="48"/>
  <c r="E1889" i="48"/>
  <c r="E1890" i="48"/>
  <c r="E1891" i="48"/>
  <c r="E1892" i="48"/>
  <c r="E1893" i="48"/>
  <c r="E1894" i="48"/>
  <c r="E1895" i="48"/>
  <c r="E1896" i="48"/>
  <c r="E1897" i="48"/>
  <c r="E1898" i="48"/>
  <c r="E1899" i="48"/>
  <c r="E1900" i="48"/>
  <c r="E1901" i="48"/>
  <c r="E1902" i="48"/>
  <c r="E1903" i="48"/>
  <c r="E1904" i="48"/>
  <c r="E1905" i="48"/>
  <c r="E1906" i="48"/>
  <c r="E1907" i="48"/>
  <c r="E1908" i="48"/>
  <c r="E1909" i="48"/>
  <c r="E1910" i="48"/>
  <c r="E1911" i="48"/>
  <c r="E1912" i="48"/>
  <c r="E1913" i="48"/>
  <c r="E1914" i="48"/>
  <c r="E1915" i="48"/>
  <c r="E1916" i="48"/>
  <c r="E1917" i="48"/>
  <c r="E1918" i="48"/>
  <c r="E1919" i="48"/>
  <c r="E1920" i="48"/>
  <c r="E1921" i="48"/>
  <c r="E1922" i="48"/>
  <c r="E1923" i="48"/>
  <c r="E1924" i="48"/>
  <c r="E1925" i="48"/>
  <c r="E1926" i="48"/>
  <c r="E1927" i="48"/>
  <c r="E1928" i="48"/>
  <c r="E1929" i="48"/>
  <c r="E1930" i="48"/>
  <c r="E1931" i="48"/>
  <c r="E1932" i="48"/>
  <c r="E1933" i="48"/>
  <c r="E1934" i="48"/>
  <c r="E1935" i="48"/>
  <c r="E1936" i="48"/>
  <c r="E1937" i="48"/>
  <c r="E1938" i="48"/>
  <c r="E1939" i="48"/>
  <c r="E1940" i="48"/>
  <c r="E1941" i="48"/>
  <c r="E1942" i="48"/>
  <c r="E1943" i="48"/>
  <c r="E1944" i="48"/>
  <c r="E1945" i="48"/>
  <c r="E1946" i="48"/>
  <c r="E1947" i="48"/>
  <c r="E1948" i="48"/>
  <c r="E1949" i="48"/>
  <c r="E1950" i="48"/>
  <c r="E1951" i="48"/>
  <c r="E1952" i="48"/>
  <c r="E1953" i="48"/>
  <c r="E1954" i="48"/>
  <c r="E1955" i="48"/>
  <c r="E1956" i="48"/>
  <c r="E1957" i="48"/>
  <c r="E1958" i="48"/>
  <c r="E1959" i="48"/>
  <c r="E1960" i="48"/>
  <c r="E1961" i="48"/>
  <c r="E1962" i="48"/>
  <c r="E1963" i="48"/>
  <c r="E1964" i="48"/>
  <c r="E1965" i="48"/>
  <c r="E1966" i="48"/>
  <c r="E1967" i="48"/>
  <c r="E1968" i="48"/>
  <c r="E1969" i="48"/>
  <c r="E1970" i="48"/>
  <c r="E1971" i="48"/>
  <c r="E1972" i="48"/>
  <c r="E1973" i="48"/>
  <c r="E1974" i="48"/>
  <c r="E1975" i="48"/>
  <c r="E1976" i="48"/>
  <c r="E1977" i="48"/>
  <c r="E1978" i="48"/>
  <c r="E1979" i="48"/>
  <c r="E1980" i="48"/>
  <c r="E1981" i="48"/>
  <c r="E1982" i="48"/>
  <c r="E1983" i="48"/>
  <c r="E1984" i="48"/>
  <c r="E1985" i="48"/>
  <c r="E1986" i="48"/>
  <c r="E1987" i="48"/>
  <c r="E1988" i="48"/>
  <c r="E1989" i="48"/>
  <c r="E1990" i="48"/>
  <c r="E1991" i="48"/>
  <c r="E1992" i="48"/>
  <c r="E1993" i="48"/>
  <c r="E1994" i="48"/>
  <c r="E1995" i="48"/>
  <c r="E1996" i="48"/>
  <c r="E1997" i="48"/>
  <c r="E1998" i="48"/>
  <c r="E1999" i="48"/>
  <c r="E2000" i="48"/>
  <c r="E2001" i="48"/>
  <c r="E2002" i="48"/>
  <c r="E2003" i="48"/>
  <c r="E2004" i="48"/>
  <c r="E2005" i="48"/>
  <c r="E2006" i="48"/>
  <c r="E2007" i="48"/>
  <c r="E2008" i="48"/>
  <c r="E2009" i="48"/>
  <c r="E2010" i="48"/>
  <c r="E2011" i="48"/>
  <c r="E2012" i="48"/>
  <c r="E2013" i="48"/>
  <c r="E2014" i="48"/>
  <c r="E2015" i="48"/>
  <c r="E2016" i="48"/>
  <c r="E2017" i="48"/>
  <c r="E2018" i="48"/>
  <c r="E2019" i="48"/>
  <c r="E2020" i="48"/>
  <c r="E2021" i="48"/>
  <c r="E2022" i="48"/>
  <c r="E2023" i="48"/>
  <c r="E2024" i="48"/>
  <c r="E2025" i="48"/>
  <c r="E2026" i="48"/>
  <c r="E2027" i="48"/>
  <c r="E2028" i="48"/>
  <c r="E2029" i="48"/>
  <c r="E2030" i="48"/>
  <c r="E2031" i="48"/>
  <c r="E2032" i="48"/>
  <c r="E2033" i="48"/>
  <c r="E2034" i="48"/>
  <c r="E2035" i="48"/>
  <c r="E2036" i="48"/>
  <c r="E2037" i="48"/>
  <c r="E2038" i="48"/>
  <c r="E2039" i="48"/>
  <c r="E2040" i="48"/>
  <c r="E2041" i="48"/>
  <c r="E2042" i="48"/>
  <c r="E2043" i="48"/>
  <c r="E2044" i="48"/>
  <c r="E2045" i="48"/>
  <c r="E2046" i="48"/>
  <c r="E2047" i="48"/>
  <c r="E2048" i="48"/>
  <c r="E2049" i="48"/>
  <c r="E2050" i="48"/>
  <c r="E2051" i="48"/>
  <c r="E2052" i="48"/>
  <c r="E2053" i="48"/>
  <c r="E2054" i="48"/>
  <c r="E2055" i="48"/>
  <c r="E2056" i="48"/>
  <c r="E2057" i="48"/>
  <c r="E2058" i="48"/>
  <c r="E2059" i="48"/>
  <c r="E2060" i="48"/>
  <c r="E2061" i="48"/>
  <c r="E2062" i="48"/>
  <c r="E2063" i="48"/>
  <c r="E2064" i="48"/>
  <c r="E2065" i="48"/>
  <c r="E2066" i="48"/>
  <c r="E2067" i="48"/>
  <c r="E2068" i="48"/>
  <c r="E2069" i="48"/>
  <c r="E2070" i="48"/>
  <c r="E2071" i="48"/>
  <c r="E2072" i="48"/>
  <c r="E2073" i="48"/>
  <c r="E2074" i="48"/>
  <c r="E2075" i="48"/>
  <c r="E2076" i="48"/>
  <c r="E2077" i="48"/>
  <c r="E2078" i="48"/>
  <c r="E2079" i="48"/>
  <c r="E2080" i="48"/>
  <c r="E2081" i="48"/>
  <c r="E2082" i="48"/>
  <c r="E2083" i="48"/>
  <c r="E2084" i="48"/>
  <c r="E2085" i="48"/>
  <c r="E2086" i="48"/>
  <c r="E2087" i="48"/>
  <c r="E2088" i="48"/>
  <c r="E2089" i="48"/>
  <c r="E2090" i="48"/>
  <c r="E2091" i="48"/>
  <c r="E2092" i="48"/>
  <c r="E2093" i="48"/>
  <c r="E2094" i="48"/>
  <c r="E2095" i="48"/>
  <c r="E2096" i="48"/>
  <c r="E2097" i="48"/>
  <c r="E2098" i="48"/>
  <c r="E2099" i="48"/>
  <c r="E2100" i="48"/>
  <c r="E2101" i="48"/>
  <c r="E2102" i="48"/>
  <c r="E2103" i="48"/>
  <c r="E2104" i="48"/>
  <c r="E2105" i="48"/>
  <c r="E2106" i="48"/>
  <c r="E2107" i="48"/>
  <c r="E2108" i="48"/>
  <c r="E2109" i="48"/>
  <c r="E2110" i="48"/>
  <c r="E2111" i="48"/>
  <c r="E2112" i="48"/>
  <c r="E2113" i="48"/>
  <c r="E2114" i="48"/>
  <c r="E2115" i="48"/>
  <c r="E2116" i="48"/>
  <c r="E2117" i="48"/>
  <c r="E2118" i="48"/>
  <c r="E2119" i="48"/>
  <c r="E2120" i="48"/>
  <c r="E2121" i="48"/>
  <c r="E2122" i="48"/>
  <c r="E2123" i="48"/>
  <c r="E2124" i="48"/>
  <c r="E2125" i="48"/>
  <c r="E2126" i="48"/>
  <c r="E2127" i="48"/>
  <c r="E2128" i="48"/>
  <c r="E2129" i="48"/>
  <c r="E2130" i="48"/>
  <c r="E2131" i="48"/>
  <c r="E2132" i="48"/>
  <c r="E2133" i="48"/>
  <c r="E2134" i="48"/>
  <c r="E2135" i="48"/>
  <c r="E2136" i="48"/>
  <c r="E2137" i="48"/>
  <c r="E2138" i="48"/>
  <c r="E2139" i="48"/>
  <c r="E2140" i="48"/>
  <c r="E2141" i="48"/>
  <c r="E2142" i="48"/>
  <c r="E2143" i="48"/>
  <c r="E2144" i="48"/>
  <c r="E2145" i="48"/>
  <c r="E2146" i="48"/>
  <c r="E2147" i="48"/>
  <c r="E2148" i="48"/>
  <c r="E2149" i="48"/>
  <c r="E2150" i="48"/>
  <c r="E2151" i="48"/>
  <c r="E2152" i="48"/>
  <c r="E2153" i="48"/>
  <c r="E2154" i="48"/>
  <c r="E2155" i="48"/>
  <c r="E2156" i="48"/>
  <c r="E2157" i="48"/>
  <c r="E2158" i="48"/>
  <c r="E2159" i="48"/>
  <c r="E2160" i="48"/>
  <c r="E2161" i="48"/>
  <c r="E2162" i="48"/>
  <c r="E2163" i="48"/>
  <c r="E2164" i="48"/>
  <c r="E2165" i="48"/>
  <c r="E2166" i="48"/>
  <c r="E2167" i="48"/>
  <c r="E2168" i="48"/>
  <c r="E2169" i="48"/>
  <c r="E2170" i="48"/>
  <c r="E2171" i="48"/>
  <c r="E2172" i="48"/>
  <c r="E2173" i="48"/>
  <c r="E2174" i="48"/>
  <c r="E2175" i="48"/>
  <c r="E2176" i="48"/>
  <c r="E2177" i="48"/>
  <c r="E2178" i="48"/>
  <c r="E2179" i="48"/>
  <c r="E2180" i="48"/>
  <c r="E2181" i="48"/>
  <c r="E2182" i="48"/>
  <c r="E2183" i="48"/>
  <c r="E2184" i="48"/>
  <c r="E2185" i="48"/>
  <c r="E2186" i="48"/>
  <c r="E2187" i="48"/>
  <c r="E2188" i="48"/>
  <c r="E2189" i="48"/>
  <c r="E2190" i="48"/>
  <c r="E2191" i="48"/>
  <c r="E2192" i="48"/>
  <c r="E2193" i="48"/>
  <c r="E2194" i="48"/>
  <c r="E2195" i="48"/>
  <c r="E2196" i="48"/>
  <c r="E2197" i="48"/>
  <c r="E2198" i="48"/>
  <c r="E2199" i="48"/>
  <c r="E2200" i="48"/>
  <c r="E2201" i="48"/>
  <c r="E2202" i="48"/>
  <c r="E2203" i="48"/>
  <c r="E2204" i="48"/>
  <c r="E2205" i="48"/>
  <c r="E2206" i="48"/>
  <c r="E2207" i="48"/>
  <c r="E2208" i="48"/>
  <c r="E2209" i="48"/>
  <c r="E2210" i="48"/>
  <c r="E2211" i="48"/>
  <c r="E2212" i="48"/>
  <c r="E2213" i="48"/>
  <c r="E2214" i="48"/>
  <c r="E2215" i="48"/>
  <c r="E2216" i="48"/>
  <c r="E2217" i="48"/>
  <c r="E2218" i="48"/>
  <c r="E2219" i="48"/>
  <c r="E2220" i="48"/>
  <c r="E2221" i="48"/>
  <c r="E2222" i="48"/>
  <c r="E2223" i="48"/>
  <c r="E2224" i="48"/>
  <c r="E2225" i="48"/>
  <c r="E2226" i="48"/>
  <c r="E2227" i="48"/>
  <c r="E2228" i="48"/>
  <c r="E2229" i="48"/>
  <c r="E2230" i="48"/>
  <c r="E2231" i="48"/>
  <c r="E2232" i="48"/>
  <c r="E2233" i="48"/>
  <c r="E2234" i="48"/>
  <c r="E2235" i="48"/>
  <c r="E2236" i="48"/>
  <c r="E2237" i="48"/>
  <c r="E2238" i="48"/>
  <c r="E2239" i="48"/>
  <c r="E2240" i="48"/>
  <c r="E2241" i="48"/>
  <c r="E2242" i="48"/>
  <c r="E2243" i="48"/>
  <c r="E2244" i="48"/>
  <c r="E2245" i="48"/>
  <c r="E2246" i="48"/>
  <c r="E2247" i="48"/>
  <c r="E2248" i="48"/>
  <c r="E2249" i="48"/>
  <c r="E2250" i="48"/>
  <c r="E2251" i="48"/>
  <c r="E2252" i="48"/>
  <c r="E2253" i="48"/>
  <c r="E2254" i="48"/>
  <c r="E2255" i="48"/>
  <c r="E2256" i="48"/>
  <c r="E2257" i="48"/>
  <c r="E2258" i="48"/>
  <c r="E2259" i="48"/>
  <c r="E2260" i="48"/>
  <c r="E2261" i="48"/>
  <c r="E2262" i="48"/>
  <c r="E2263" i="48"/>
  <c r="E2264" i="48"/>
  <c r="E2265" i="48"/>
  <c r="E2266" i="48"/>
  <c r="E2267" i="48"/>
  <c r="E2268" i="48"/>
  <c r="E2269" i="48"/>
  <c r="E2270" i="48"/>
  <c r="E2271" i="48"/>
  <c r="E2272" i="48"/>
  <c r="E2273" i="48"/>
  <c r="E2274" i="48"/>
  <c r="E2275" i="48"/>
  <c r="E2276" i="48"/>
  <c r="E2277" i="48"/>
  <c r="E2278" i="48"/>
  <c r="E2279" i="48"/>
  <c r="E2280" i="48"/>
  <c r="E2281" i="48"/>
  <c r="E2282" i="48"/>
  <c r="E2283" i="48"/>
  <c r="E2284" i="48"/>
  <c r="E2285" i="48"/>
  <c r="E2286" i="48"/>
  <c r="E2287" i="48"/>
  <c r="E2288" i="48"/>
  <c r="E2289" i="48"/>
  <c r="E2290" i="48"/>
  <c r="E2291" i="48"/>
  <c r="E2292" i="48"/>
  <c r="E2293" i="48"/>
  <c r="E2294" i="48"/>
  <c r="E2295" i="48"/>
  <c r="E2296" i="48"/>
  <c r="E2297" i="48"/>
  <c r="E2298" i="48"/>
  <c r="E2299" i="48"/>
  <c r="E2300" i="48"/>
  <c r="E2301" i="48"/>
  <c r="E2302" i="48"/>
  <c r="E2303" i="48"/>
  <c r="E2304" i="48"/>
  <c r="E2305" i="48"/>
  <c r="E2306" i="48"/>
  <c r="E2307" i="48"/>
  <c r="E2308" i="48"/>
  <c r="E2309" i="48"/>
  <c r="E2310" i="48"/>
  <c r="E2311" i="48"/>
  <c r="E2312" i="48"/>
  <c r="E2313" i="48"/>
  <c r="E2314" i="48"/>
  <c r="E2315" i="48"/>
  <c r="E2316" i="48"/>
  <c r="E2317" i="48"/>
  <c r="E2318" i="48"/>
  <c r="E2319" i="48"/>
  <c r="E2320" i="48"/>
  <c r="E2321" i="48"/>
  <c r="E2322" i="48"/>
  <c r="E2323" i="48"/>
  <c r="E2324" i="48"/>
  <c r="E2325" i="48"/>
  <c r="E2326" i="48"/>
  <c r="E2327" i="48"/>
  <c r="E2328" i="48"/>
  <c r="E2329" i="48"/>
  <c r="E2330" i="48"/>
  <c r="E2331" i="48"/>
  <c r="E2332" i="48"/>
  <c r="E2333" i="48"/>
  <c r="E2334" i="48"/>
  <c r="E2335" i="48"/>
  <c r="E2336" i="48"/>
  <c r="E2337" i="48"/>
  <c r="E2338" i="48"/>
  <c r="E2339" i="48"/>
  <c r="E2340" i="48"/>
  <c r="E2341" i="48"/>
  <c r="E2342" i="48"/>
  <c r="E2343" i="48"/>
  <c r="E2344" i="48"/>
  <c r="E2345" i="48"/>
  <c r="E2346" i="48"/>
  <c r="E2347" i="48"/>
  <c r="E2348" i="48"/>
  <c r="E2349" i="48"/>
  <c r="E2350" i="48"/>
  <c r="E2351" i="48"/>
  <c r="E2352" i="48"/>
  <c r="E2353" i="48"/>
  <c r="E2354" i="48"/>
  <c r="E2355" i="48"/>
  <c r="E2356" i="48"/>
  <c r="E2357" i="48"/>
  <c r="E2358" i="48"/>
  <c r="E2359" i="48"/>
  <c r="E2360" i="48"/>
  <c r="E2361" i="48"/>
  <c r="E2362" i="48"/>
  <c r="E2363" i="48"/>
  <c r="E2364" i="48"/>
  <c r="E2365" i="48"/>
  <c r="E2366" i="48"/>
  <c r="E2367" i="48"/>
  <c r="E2368" i="48"/>
  <c r="E2369" i="48"/>
  <c r="E2370" i="48"/>
  <c r="E2371" i="48"/>
  <c r="E2372" i="48"/>
  <c r="E2373" i="48"/>
  <c r="E2374" i="48"/>
  <c r="E2375" i="48"/>
  <c r="E2376" i="48"/>
  <c r="E2377" i="48"/>
  <c r="E2378" i="48"/>
  <c r="E2379" i="48"/>
  <c r="E2380" i="48"/>
  <c r="E2381" i="48"/>
  <c r="E2382" i="48"/>
  <c r="E2383" i="48"/>
  <c r="E2384" i="48"/>
  <c r="E2385" i="48"/>
  <c r="E2386" i="48"/>
  <c r="E2387" i="48"/>
  <c r="E2388" i="48"/>
  <c r="E2389" i="48"/>
  <c r="E2390" i="48"/>
  <c r="E2391" i="48"/>
  <c r="E2392" i="48"/>
  <c r="E2393" i="48"/>
  <c r="E2394" i="48"/>
  <c r="E2395" i="48"/>
  <c r="E2396" i="48"/>
  <c r="E2397" i="48"/>
  <c r="E2398" i="48"/>
  <c r="E2399" i="48"/>
  <c r="E2400" i="48"/>
  <c r="E2401" i="48"/>
  <c r="E2402" i="48"/>
  <c r="E2403" i="48"/>
  <c r="E2404" i="48"/>
  <c r="E2405" i="48"/>
  <c r="E2406" i="48"/>
  <c r="E2407" i="48"/>
  <c r="E2408" i="48"/>
  <c r="E2409" i="48"/>
  <c r="E2410" i="48"/>
  <c r="E2411" i="48"/>
  <c r="E2412" i="48"/>
  <c r="E2413" i="48"/>
  <c r="E2414" i="48"/>
  <c r="E2415" i="48"/>
  <c r="E2416" i="48"/>
  <c r="E2417" i="48"/>
  <c r="E2418" i="48"/>
  <c r="E2419" i="48"/>
  <c r="E2420" i="48"/>
  <c r="E2421" i="48"/>
  <c r="E2422" i="48"/>
  <c r="E2423" i="48"/>
  <c r="E2424" i="48"/>
  <c r="E2425" i="48"/>
  <c r="E2426" i="48"/>
  <c r="E2427" i="48"/>
  <c r="E2428" i="48"/>
  <c r="E2429" i="48"/>
  <c r="E2430" i="48"/>
  <c r="E2431" i="48"/>
  <c r="E2432" i="48"/>
  <c r="E2433" i="48"/>
  <c r="E2434" i="48"/>
  <c r="E2435" i="48"/>
  <c r="E2436" i="48"/>
  <c r="E2437" i="48"/>
  <c r="E2438" i="48"/>
  <c r="E2439" i="48"/>
  <c r="E2440" i="48"/>
  <c r="E2441" i="48"/>
  <c r="E2442" i="48"/>
  <c r="E2443" i="48"/>
  <c r="E2444" i="48"/>
  <c r="E2445" i="48"/>
  <c r="E2446" i="48"/>
  <c r="E2447" i="48"/>
  <c r="E2448" i="48"/>
  <c r="E2449" i="48"/>
  <c r="E2450" i="48"/>
  <c r="E2451" i="48"/>
  <c r="E2452" i="48"/>
  <c r="E2453" i="48"/>
  <c r="E2454" i="48"/>
  <c r="E2455" i="48"/>
  <c r="E2456" i="48"/>
  <c r="E2457" i="48"/>
  <c r="E2458" i="48"/>
  <c r="E2459" i="48"/>
  <c r="E2460" i="48"/>
  <c r="E2461" i="48"/>
  <c r="E2462" i="48"/>
  <c r="E2463" i="48"/>
  <c r="E2464" i="48"/>
  <c r="E2465" i="48"/>
  <c r="E2466" i="48"/>
  <c r="E2467" i="48"/>
  <c r="E2468" i="48"/>
  <c r="E2469" i="48"/>
  <c r="E2470" i="48"/>
  <c r="E2471" i="48"/>
  <c r="E2472" i="48"/>
  <c r="E2473" i="48"/>
  <c r="E2474" i="48"/>
  <c r="E2475" i="48"/>
  <c r="E2476" i="48"/>
  <c r="E2477" i="48"/>
  <c r="E2478" i="48"/>
  <c r="E2479" i="48"/>
  <c r="E2480" i="48"/>
  <c r="E2481" i="48"/>
  <c r="E2482" i="48"/>
  <c r="E2483" i="48"/>
  <c r="E2484" i="48"/>
  <c r="E2485" i="48"/>
  <c r="E2486" i="48"/>
  <c r="E2487" i="48"/>
  <c r="E2488" i="48"/>
  <c r="E2489" i="48"/>
  <c r="E2490" i="48"/>
  <c r="E2491" i="48"/>
  <c r="E2492" i="48"/>
  <c r="E2493" i="48"/>
  <c r="E2494" i="48"/>
  <c r="E2495" i="48"/>
  <c r="E2496" i="48"/>
  <c r="E2497" i="48"/>
  <c r="E2498" i="48"/>
  <c r="E2499" i="48"/>
  <c r="E2500" i="48"/>
  <c r="E2501" i="48"/>
  <c r="E2502" i="48"/>
  <c r="E2503" i="48"/>
  <c r="E2504" i="48"/>
  <c r="E2505" i="48"/>
  <c r="E2506" i="48"/>
  <c r="E2507" i="48"/>
  <c r="E2508" i="48"/>
  <c r="E2509" i="48"/>
  <c r="E2510" i="48"/>
  <c r="E2511" i="48"/>
  <c r="E2512" i="48"/>
  <c r="E2513" i="48"/>
  <c r="E2514" i="48"/>
  <c r="E2515" i="48"/>
  <c r="E2516" i="48"/>
  <c r="E2517" i="48"/>
  <c r="E2518" i="48"/>
  <c r="E2519" i="48"/>
  <c r="E2520" i="48"/>
  <c r="E2521" i="48"/>
  <c r="E2522" i="48"/>
  <c r="E2523" i="48"/>
  <c r="E2524" i="48"/>
  <c r="E2525" i="48"/>
  <c r="E2526" i="48"/>
  <c r="E2527" i="48"/>
  <c r="E2528" i="48"/>
  <c r="E2529" i="48"/>
  <c r="E2530" i="48"/>
  <c r="E2531" i="48"/>
  <c r="E2532" i="48"/>
  <c r="E2533" i="48"/>
  <c r="E2534" i="48"/>
  <c r="E2535" i="48"/>
  <c r="E2536" i="48"/>
  <c r="E2537" i="48"/>
  <c r="E2538" i="48"/>
  <c r="E2539" i="48"/>
  <c r="E2540" i="48"/>
  <c r="E2541" i="48"/>
  <c r="E2542" i="48"/>
  <c r="E2543" i="48"/>
  <c r="E2544" i="48"/>
  <c r="E2545" i="48"/>
  <c r="E2546" i="48"/>
  <c r="E2547" i="48"/>
  <c r="E2548" i="48"/>
  <c r="E2549" i="48"/>
  <c r="E2550" i="48"/>
  <c r="E2551" i="48"/>
  <c r="E2552" i="48"/>
  <c r="E2553" i="48"/>
  <c r="E2554" i="48"/>
  <c r="E2555" i="48"/>
  <c r="E2556" i="48"/>
  <c r="E2557" i="48"/>
  <c r="E2558" i="48"/>
  <c r="E2559" i="48"/>
  <c r="E2560" i="48"/>
  <c r="E2561" i="48"/>
  <c r="E2562" i="48"/>
  <c r="E2563" i="48"/>
  <c r="E2564" i="48"/>
  <c r="E2565" i="48"/>
  <c r="E2566" i="48"/>
  <c r="E2567" i="48"/>
  <c r="E2568" i="48"/>
  <c r="E2569" i="48"/>
  <c r="E2570" i="48"/>
  <c r="E2571" i="48"/>
  <c r="E2572" i="48"/>
  <c r="E2573" i="48"/>
  <c r="E2574" i="48"/>
  <c r="E2575" i="48"/>
  <c r="E2576" i="48"/>
  <c r="E2577" i="48"/>
  <c r="E2578" i="48"/>
  <c r="E2579" i="48"/>
  <c r="E2580" i="48"/>
  <c r="E2581" i="48"/>
  <c r="E2582" i="48"/>
  <c r="E2583" i="48"/>
  <c r="E2584" i="48"/>
  <c r="E2585" i="48"/>
  <c r="E2586" i="48"/>
  <c r="E2587" i="48"/>
  <c r="E2588" i="48"/>
  <c r="E2589" i="48"/>
  <c r="E2590" i="48"/>
  <c r="E2591" i="48"/>
  <c r="E2592" i="48"/>
  <c r="E2593" i="48"/>
  <c r="E2594" i="48"/>
  <c r="E2595" i="48"/>
  <c r="E2596" i="48"/>
  <c r="E2597" i="48"/>
  <c r="E2598" i="48"/>
  <c r="E2599" i="48"/>
  <c r="E2600" i="48"/>
  <c r="E2601" i="48"/>
  <c r="E2602" i="48"/>
  <c r="E2603" i="48"/>
  <c r="E2604" i="48"/>
  <c r="E2605" i="48"/>
  <c r="E2606" i="48"/>
  <c r="E2607" i="48"/>
  <c r="E2608" i="48"/>
  <c r="E2609" i="48"/>
  <c r="E2610" i="48"/>
  <c r="E2611" i="48"/>
  <c r="E2612" i="48"/>
  <c r="E2613" i="48"/>
  <c r="E2614" i="48"/>
  <c r="E2615" i="48"/>
  <c r="E2616" i="48"/>
  <c r="E2617" i="48"/>
  <c r="E2618" i="48"/>
  <c r="E2619" i="48"/>
  <c r="E2620" i="48"/>
  <c r="E2621" i="48"/>
  <c r="E2622" i="48"/>
  <c r="E2623" i="48"/>
  <c r="E2624" i="48"/>
  <c r="E2625" i="48"/>
  <c r="E2626" i="48"/>
  <c r="E2627" i="48"/>
  <c r="E2628" i="48"/>
  <c r="E2629" i="48"/>
  <c r="E2630" i="48"/>
  <c r="E2631" i="48"/>
  <c r="E2632" i="48"/>
  <c r="E2633" i="48"/>
  <c r="E2634" i="48"/>
  <c r="E2635" i="48"/>
  <c r="E2636" i="48"/>
  <c r="E2637" i="48"/>
  <c r="E2638" i="48"/>
  <c r="E2639" i="48"/>
  <c r="E2640" i="48"/>
  <c r="E2641" i="48"/>
  <c r="E2642" i="48"/>
  <c r="E2643" i="48"/>
  <c r="E2644" i="48"/>
  <c r="E2645" i="48"/>
  <c r="E2646" i="48"/>
  <c r="E2647" i="48"/>
  <c r="E2648" i="48"/>
  <c r="E2649" i="48"/>
  <c r="E2650" i="48"/>
  <c r="E2651" i="48"/>
  <c r="E2652" i="48"/>
  <c r="E2653" i="48"/>
  <c r="E2654" i="48"/>
  <c r="E2655" i="48"/>
  <c r="E2656" i="48"/>
  <c r="E2657" i="48"/>
  <c r="E2658" i="48"/>
  <c r="E2659" i="48"/>
  <c r="E2660" i="48"/>
  <c r="E2661" i="48"/>
  <c r="E2662" i="48"/>
  <c r="E2663" i="48"/>
  <c r="E2664" i="48"/>
  <c r="E2665" i="48"/>
  <c r="E2666" i="48"/>
  <c r="E2667" i="48"/>
  <c r="E2668" i="48"/>
  <c r="E2669" i="48"/>
  <c r="E2670" i="48"/>
  <c r="E2671" i="48"/>
  <c r="E2672" i="48"/>
  <c r="E2673" i="48"/>
  <c r="E2674" i="48"/>
  <c r="E2675" i="48"/>
  <c r="E2676" i="48"/>
  <c r="E2677" i="48"/>
  <c r="E2678" i="48"/>
  <c r="E2679" i="48"/>
  <c r="E2680" i="48"/>
  <c r="E2681" i="48"/>
  <c r="E2682" i="48"/>
  <c r="E2683" i="48"/>
  <c r="E2684" i="48"/>
  <c r="E2685" i="48"/>
  <c r="E2686" i="48"/>
  <c r="E2687" i="48"/>
  <c r="E2688" i="48"/>
  <c r="E2689" i="48"/>
  <c r="E2690" i="48"/>
  <c r="E2691" i="48"/>
  <c r="E2692" i="48"/>
  <c r="E2693" i="48"/>
  <c r="E2694" i="48"/>
  <c r="E2695" i="48"/>
  <c r="E2696" i="48"/>
  <c r="E2697" i="48"/>
  <c r="E2698" i="48"/>
  <c r="E2699" i="48"/>
  <c r="E2700" i="48"/>
  <c r="E2701" i="48"/>
  <c r="E2702" i="48"/>
  <c r="E2703" i="48"/>
  <c r="E2704" i="48"/>
  <c r="E2705" i="48"/>
  <c r="E2706" i="48"/>
  <c r="E2707" i="48"/>
  <c r="E2708" i="48"/>
  <c r="E2709" i="48"/>
  <c r="E2710" i="48"/>
  <c r="E2711" i="48"/>
  <c r="E2712" i="48"/>
  <c r="E2713" i="48"/>
  <c r="E2714" i="48"/>
  <c r="E2715" i="48"/>
  <c r="E2716" i="48"/>
  <c r="E2717" i="48"/>
  <c r="E2718" i="48"/>
  <c r="E2719" i="48"/>
  <c r="E2720" i="48"/>
  <c r="E2721" i="48"/>
  <c r="E2722" i="48"/>
  <c r="E2723" i="48"/>
  <c r="E2724" i="48"/>
  <c r="E2725" i="48"/>
  <c r="E2726" i="48"/>
  <c r="E2727" i="48"/>
  <c r="E2728" i="48"/>
  <c r="E2729" i="48"/>
  <c r="E2730" i="48"/>
  <c r="E2731" i="48"/>
  <c r="E2732" i="48"/>
  <c r="E2733" i="48"/>
  <c r="E2734" i="48"/>
  <c r="E2735" i="48"/>
  <c r="E2736" i="48"/>
  <c r="E2737" i="48"/>
  <c r="E2738" i="48"/>
  <c r="E2739" i="48"/>
  <c r="E2740" i="48"/>
  <c r="E2741" i="48"/>
  <c r="E2742" i="48"/>
  <c r="E2743" i="48"/>
  <c r="E2744" i="48"/>
  <c r="E2745" i="48"/>
  <c r="E2746" i="48"/>
  <c r="E2747" i="48"/>
  <c r="E2748" i="48"/>
  <c r="E2749" i="48"/>
  <c r="E2750" i="48"/>
  <c r="E2751" i="48"/>
  <c r="E2752" i="48"/>
  <c r="E2753" i="48"/>
  <c r="E2754" i="48"/>
  <c r="E2755" i="48"/>
  <c r="E2756" i="48"/>
  <c r="E2757" i="48"/>
  <c r="E2758" i="48"/>
  <c r="E2759" i="48"/>
  <c r="E2760" i="48"/>
  <c r="E2761" i="48"/>
  <c r="E2762" i="48"/>
  <c r="E2763" i="48"/>
  <c r="E2764" i="48"/>
  <c r="E2765" i="48"/>
  <c r="E2766" i="48"/>
  <c r="E2767" i="48"/>
  <c r="E2768" i="48"/>
  <c r="E2769" i="48"/>
  <c r="E2770" i="48"/>
  <c r="E2771" i="48"/>
  <c r="E2772" i="48"/>
  <c r="E2773" i="48"/>
  <c r="E2774" i="48"/>
  <c r="E2775" i="48"/>
  <c r="E2776" i="48"/>
  <c r="E2777" i="48"/>
  <c r="E2778" i="48"/>
  <c r="E2779" i="48"/>
  <c r="E2780" i="48"/>
  <c r="E2781" i="48"/>
  <c r="E2782" i="48"/>
  <c r="E2783" i="48"/>
  <c r="E2784" i="48"/>
  <c r="E2785" i="48"/>
  <c r="E2786" i="48"/>
  <c r="E2787" i="48"/>
  <c r="E2788" i="48"/>
  <c r="E2789" i="48"/>
  <c r="E2790" i="48"/>
  <c r="E2791" i="48"/>
  <c r="E2792" i="48"/>
  <c r="E2793" i="48"/>
  <c r="E2794" i="48"/>
  <c r="E2795" i="48"/>
  <c r="E2796" i="48"/>
  <c r="E2797" i="48"/>
  <c r="E2798" i="48"/>
  <c r="E2799" i="48"/>
  <c r="E2800" i="48"/>
  <c r="E2801" i="48"/>
  <c r="E2802" i="48"/>
  <c r="E2803" i="48"/>
  <c r="E2804" i="48"/>
  <c r="E2805" i="48"/>
  <c r="E2806" i="48"/>
  <c r="E2807" i="48"/>
  <c r="E2808" i="48"/>
  <c r="E2809" i="48"/>
  <c r="E2810" i="48"/>
  <c r="E2811" i="48"/>
  <c r="E2812" i="48"/>
  <c r="E2813" i="48"/>
  <c r="E2814" i="48"/>
  <c r="E2815" i="48"/>
  <c r="E2816" i="48"/>
  <c r="E2817" i="48"/>
  <c r="E2818" i="48"/>
  <c r="E2819" i="48"/>
  <c r="E2820" i="48"/>
  <c r="E2821" i="48"/>
  <c r="E2822" i="48"/>
  <c r="E2823" i="48"/>
  <c r="E2824" i="48"/>
  <c r="E2825" i="48"/>
  <c r="E2826" i="48"/>
  <c r="E2827" i="48"/>
  <c r="E2828" i="48"/>
  <c r="E2829" i="48"/>
  <c r="E2830" i="48"/>
  <c r="E2831" i="48"/>
  <c r="E2832" i="48"/>
  <c r="E2833" i="48"/>
  <c r="E2834" i="48"/>
  <c r="E2835" i="48"/>
  <c r="E2836" i="48"/>
  <c r="E2837" i="48"/>
  <c r="E2838" i="48"/>
  <c r="E2839" i="48"/>
  <c r="E2840" i="48"/>
  <c r="E2841" i="48"/>
  <c r="E2842" i="48"/>
  <c r="E2843" i="48"/>
  <c r="E2844" i="48"/>
  <c r="E2845" i="48"/>
  <c r="E2846" i="48"/>
  <c r="E2847" i="48"/>
  <c r="E2848" i="48"/>
  <c r="E2849" i="48"/>
  <c r="E2850" i="48"/>
  <c r="E2851" i="48"/>
  <c r="E2852" i="48"/>
  <c r="E2853" i="48"/>
  <c r="E2854" i="48"/>
  <c r="E2855" i="48"/>
  <c r="E2856" i="48"/>
  <c r="E2857" i="48"/>
  <c r="E2858" i="48"/>
  <c r="E2859" i="48"/>
  <c r="E2860" i="48"/>
  <c r="E2861" i="48"/>
  <c r="E2862" i="48"/>
  <c r="E2863" i="48"/>
  <c r="E2864" i="48"/>
  <c r="E2865" i="48"/>
  <c r="E2866" i="48"/>
  <c r="E2867" i="48"/>
  <c r="E2868" i="48"/>
  <c r="E2869" i="48"/>
  <c r="E2870" i="48"/>
  <c r="E2871" i="48"/>
  <c r="E2872" i="48"/>
  <c r="E2873" i="48"/>
  <c r="E2874" i="48"/>
  <c r="E2875" i="48"/>
  <c r="E2876" i="48"/>
  <c r="E2877" i="48"/>
  <c r="E2878" i="48"/>
  <c r="E2879" i="48"/>
  <c r="E2880" i="48"/>
  <c r="E2881" i="48"/>
  <c r="E2882" i="48"/>
  <c r="E2883" i="48"/>
  <c r="E2884" i="48"/>
  <c r="E2885" i="48"/>
  <c r="E2886" i="48"/>
  <c r="E2887" i="48"/>
  <c r="E2888" i="48"/>
  <c r="E2889" i="48"/>
  <c r="E2890" i="48"/>
  <c r="E2891" i="48"/>
  <c r="E2892" i="48"/>
  <c r="E2893" i="48"/>
  <c r="E2894" i="48"/>
  <c r="E2895" i="48"/>
  <c r="E2896" i="48"/>
  <c r="E2897" i="48"/>
  <c r="E2898" i="48"/>
  <c r="E2899" i="48"/>
  <c r="E2900" i="48"/>
  <c r="E2901" i="48"/>
  <c r="E2902" i="48"/>
  <c r="E2903" i="48"/>
  <c r="E2904" i="48"/>
  <c r="E2905" i="48"/>
  <c r="E2906" i="48"/>
  <c r="E2907" i="48"/>
  <c r="E2908" i="48"/>
  <c r="E2909" i="48"/>
  <c r="E2910" i="48"/>
  <c r="E2911" i="48"/>
  <c r="E2912" i="48"/>
  <c r="E2913" i="48"/>
  <c r="E2914" i="48"/>
  <c r="E2915" i="48"/>
  <c r="E2916" i="48"/>
  <c r="E2917" i="48"/>
  <c r="E2918" i="48"/>
  <c r="E2919" i="48"/>
  <c r="E2920" i="48"/>
  <c r="E2921" i="48"/>
  <c r="E2922" i="48"/>
  <c r="E2923" i="48"/>
  <c r="E2924" i="48"/>
  <c r="E2925" i="48"/>
  <c r="E2926" i="48"/>
  <c r="E2927" i="48"/>
  <c r="E2928" i="48"/>
  <c r="E2929" i="48"/>
  <c r="E2930" i="48"/>
  <c r="E2931" i="48"/>
  <c r="E2932" i="48"/>
  <c r="E2933" i="48"/>
  <c r="E2934" i="48"/>
  <c r="E2935" i="48"/>
  <c r="E2936" i="48"/>
  <c r="E2937" i="48"/>
  <c r="E2938" i="48"/>
  <c r="E2939" i="48"/>
  <c r="E2940" i="48"/>
  <c r="E2941" i="48"/>
  <c r="E2942" i="48"/>
  <c r="E2943" i="48"/>
  <c r="E2944" i="48"/>
  <c r="E2945" i="48"/>
  <c r="E2946" i="48"/>
  <c r="E2947" i="48"/>
  <c r="E2948" i="48"/>
  <c r="E2949" i="48"/>
  <c r="E2950" i="48"/>
  <c r="E2951" i="48"/>
  <c r="E2952" i="48"/>
  <c r="E2953" i="48"/>
  <c r="E2954" i="48"/>
  <c r="E2955" i="48"/>
  <c r="E2956" i="48"/>
  <c r="E2957" i="48"/>
  <c r="E2958" i="48"/>
  <c r="E2959" i="48"/>
  <c r="E2960" i="48"/>
  <c r="E2961" i="48"/>
  <c r="E2962" i="48"/>
  <c r="E2963" i="48"/>
  <c r="E2964" i="48"/>
  <c r="E2965" i="48"/>
  <c r="E2966" i="48"/>
  <c r="E2967" i="48"/>
  <c r="E2968" i="48"/>
  <c r="E2969" i="48"/>
  <c r="E2970" i="48"/>
  <c r="E2971" i="48"/>
  <c r="E2972" i="48"/>
  <c r="E2973" i="48"/>
  <c r="E2974" i="48"/>
  <c r="E2975" i="48"/>
  <c r="E2976" i="48"/>
  <c r="E2977" i="48"/>
  <c r="E2978" i="48"/>
  <c r="E2979" i="48"/>
  <c r="E2980" i="48"/>
  <c r="E2981" i="48"/>
  <c r="E2982" i="48"/>
  <c r="E2983" i="48"/>
  <c r="E2984" i="48"/>
  <c r="E2985" i="48"/>
  <c r="E2986" i="48"/>
  <c r="E2987" i="48"/>
  <c r="E2988" i="48"/>
  <c r="E2989" i="48"/>
  <c r="E2990" i="48"/>
  <c r="E2991" i="48"/>
  <c r="E2992" i="48"/>
  <c r="E2993" i="48"/>
  <c r="E2994" i="48"/>
  <c r="E2995" i="48"/>
  <c r="E2996" i="48"/>
  <c r="E2997" i="48"/>
  <c r="E2998" i="48"/>
  <c r="E2999" i="48"/>
  <c r="E3000" i="48"/>
  <c r="E3001" i="48"/>
  <c r="E3002" i="48"/>
  <c r="E3003" i="48"/>
  <c r="E3004" i="48"/>
  <c r="E3005" i="48"/>
  <c r="E3006" i="48"/>
  <c r="E3007" i="48"/>
  <c r="E3008" i="48"/>
  <c r="E3009" i="48"/>
  <c r="E3010" i="48"/>
  <c r="E3011" i="48"/>
  <c r="E3012" i="48"/>
  <c r="E3013" i="48"/>
  <c r="E3014" i="48"/>
  <c r="E3015" i="48"/>
  <c r="E3016" i="48"/>
  <c r="E3017" i="48"/>
  <c r="E3018" i="48"/>
  <c r="E3019" i="48"/>
  <c r="E3020" i="48"/>
  <c r="E3021" i="48"/>
  <c r="E3022" i="48"/>
  <c r="E3023" i="48"/>
  <c r="E3024" i="48"/>
  <c r="E3025" i="48"/>
  <c r="E3026" i="48"/>
  <c r="E3027" i="48"/>
  <c r="E3028" i="48"/>
  <c r="E3029" i="48"/>
  <c r="E3030" i="48"/>
  <c r="E3031" i="48"/>
  <c r="E3032" i="48"/>
  <c r="E3033" i="48"/>
  <c r="E3034" i="48"/>
  <c r="E3035" i="48"/>
  <c r="E3036" i="48"/>
  <c r="E3037" i="48"/>
  <c r="E3038" i="48"/>
  <c r="E3039" i="48"/>
  <c r="E3040" i="48"/>
  <c r="E3041" i="48"/>
  <c r="E3042" i="48"/>
  <c r="E3043" i="48"/>
  <c r="E3044" i="48"/>
  <c r="E3045" i="48"/>
  <c r="E3046" i="48"/>
  <c r="E3047" i="48"/>
  <c r="E3048" i="48"/>
  <c r="E3049" i="48"/>
  <c r="E3050" i="48"/>
  <c r="E3051" i="48"/>
  <c r="E3052" i="48"/>
  <c r="E3053" i="48"/>
  <c r="E3054" i="48"/>
  <c r="E3055" i="48"/>
  <c r="E3056" i="48"/>
  <c r="E3057" i="48"/>
  <c r="E3058" i="48"/>
  <c r="E3059" i="48"/>
  <c r="E3060" i="48"/>
  <c r="E3061" i="48"/>
  <c r="E3062" i="48"/>
  <c r="E3063" i="48"/>
  <c r="E3064" i="48"/>
  <c r="E3065" i="48"/>
  <c r="E3066" i="48"/>
  <c r="E3067" i="48"/>
  <c r="E3068" i="48"/>
  <c r="E3069" i="48"/>
  <c r="E3070" i="48"/>
  <c r="E3071" i="48"/>
  <c r="E3072" i="48"/>
  <c r="E3073" i="48"/>
  <c r="E3074" i="48"/>
  <c r="E3075" i="48"/>
  <c r="E3076" i="48"/>
  <c r="E3077" i="48"/>
  <c r="E3078" i="48"/>
  <c r="E3079" i="48"/>
  <c r="E3080" i="48"/>
  <c r="E3081" i="48"/>
  <c r="E3082" i="48"/>
  <c r="E3083" i="48"/>
  <c r="E3084" i="48"/>
  <c r="E3085" i="48"/>
  <c r="E3086" i="48"/>
  <c r="E3087" i="48"/>
  <c r="E3088" i="48"/>
  <c r="E3089" i="48"/>
  <c r="E3090" i="48"/>
  <c r="E3091" i="48"/>
  <c r="E3092" i="48"/>
  <c r="E3093" i="48"/>
  <c r="E3094" i="48"/>
  <c r="E3095" i="48"/>
  <c r="E3096" i="48"/>
  <c r="E3097" i="48"/>
  <c r="E3098" i="48"/>
  <c r="E3099" i="48"/>
  <c r="E12" i="48"/>
  <c r="G12" i="48"/>
  <c r="G13" i="48"/>
  <c r="G14" i="48"/>
  <c r="G15" i="48"/>
  <c r="G16" i="48"/>
  <c r="G17" i="48"/>
  <c r="G18" i="48"/>
  <c r="G19" i="48"/>
  <c r="G20" i="48"/>
  <c r="G21" i="48"/>
  <c r="G22" i="48"/>
  <c r="G23" i="48"/>
  <c r="G24" i="48"/>
  <c r="G25" i="48"/>
  <c r="G26" i="48"/>
  <c r="G27" i="48"/>
  <c r="G28" i="48"/>
  <c r="G29" i="48"/>
  <c r="G30" i="48"/>
  <c r="G31" i="48"/>
  <c r="G32" i="48"/>
  <c r="G33" i="48"/>
  <c r="G34"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W66" i="48"/>
  <c r="G67"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5" i="48"/>
  <c r="G176" i="48"/>
  <c r="G177" i="48"/>
  <c r="G178" i="48"/>
  <c r="G179" i="48"/>
  <c r="G180" i="48"/>
  <c r="G181" i="48"/>
  <c r="G182" i="48"/>
  <c r="G183" i="48"/>
  <c r="G184" i="48"/>
  <c r="G185" i="48"/>
  <c r="G186" i="48"/>
  <c r="G187" i="48"/>
  <c r="G188" i="48"/>
  <c r="G189" i="48"/>
  <c r="G190" i="48"/>
  <c r="G191" i="48"/>
  <c r="G192" i="48"/>
  <c r="G193" i="48"/>
  <c r="G194" i="48"/>
  <c r="G195" i="48"/>
  <c r="G196" i="48"/>
  <c r="G197" i="48"/>
  <c r="G198" i="48"/>
  <c r="G199" i="48"/>
  <c r="G200" i="48"/>
  <c r="G201" i="48"/>
  <c r="G202" i="48"/>
  <c r="G203" i="48"/>
  <c r="G204" i="48"/>
  <c r="G205" i="48"/>
  <c r="G206" i="48"/>
  <c r="G207" i="48"/>
  <c r="G208" i="48"/>
  <c r="G209" i="48"/>
  <c r="G210" i="48"/>
  <c r="G211" i="48"/>
  <c r="G212" i="48"/>
  <c r="G214" i="48"/>
  <c r="G215" i="48"/>
  <c r="G216" i="48"/>
  <c r="G217" i="48"/>
  <c r="G218" i="48"/>
  <c r="G219" i="48"/>
  <c r="G220" i="48"/>
  <c r="G221" i="48"/>
  <c r="G222" i="48"/>
  <c r="G223" i="48"/>
  <c r="G224" i="48"/>
  <c r="G225" i="48"/>
  <c r="G226" i="48"/>
  <c r="G227" i="48"/>
  <c r="G228" i="48"/>
  <c r="G229" i="48"/>
  <c r="G230" i="48"/>
  <c r="G231" i="48"/>
  <c r="G232" i="48"/>
  <c r="G233" i="48"/>
  <c r="G234" i="48"/>
  <c r="G235" i="48"/>
  <c r="G236" i="48"/>
  <c r="G237" i="48"/>
  <c r="G238" i="48"/>
  <c r="G239" i="48"/>
  <c r="G240" i="48"/>
  <c r="G241" i="48"/>
  <c r="G242" i="48"/>
  <c r="G243" i="48"/>
  <c r="G244" i="48"/>
  <c r="G245" i="48"/>
  <c r="G246" i="48"/>
  <c r="G247" i="48"/>
  <c r="G248" i="48"/>
  <c r="G249" i="48"/>
  <c r="G250" i="48"/>
  <c r="G251" i="48"/>
  <c r="G253" i="48"/>
  <c r="G254" i="48"/>
  <c r="G255" i="48"/>
  <c r="G256" i="48"/>
  <c r="G257" i="48"/>
  <c r="G258" i="48"/>
  <c r="G259" i="48"/>
  <c r="G260" i="48"/>
  <c r="G261" i="48"/>
  <c r="G262" i="48"/>
  <c r="G263" i="48"/>
  <c r="G264" i="48"/>
  <c r="G265" i="48"/>
  <c r="G266" i="48"/>
  <c r="G267" i="48"/>
  <c r="G268" i="48"/>
  <c r="G269" i="48"/>
  <c r="G270" i="48"/>
  <c r="G271" i="48"/>
  <c r="G272" i="48"/>
  <c r="G273" i="48"/>
  <c r="G274" i="48"/>
  <c r="G275" i="48"/>
  <c r="G276" i="48"/>
  <c r="G277" i="48"/>
  <c r="G278" i="48"/>
  <c r="G279" i="48"/>
  <c r="G280" i="48"/>
  <c r="G281" i="48"/>
  <c r="G282" i="48"/>
  <c r="G283" i="48"/>
  <c r="G284" i="48"/>
  <c r="G285" i="48"/>
  <c r="G286" i="48"/>
  <c r="G287" i="48"/>
  <c r="G288" i="48"/>
  <c r="G289" i="48"/>
  <c r="G290" i="48"/>
  <c r="G292" i="48"/>
  <c r="G293" i="48"/>
  <c r="G294" i="48"/>
  <c r="G295" i="48"/>
  <c r="G296" i="48"/>
  <c r="G297" i="48"/>
  <c r="G298" i="48"/>
  <c r="G299" i="48"/>
  <c r="G300" i="48"/>
  <c r="G301" i="48"/>
  <c r="G302" i="48"/>
  <c r="G303" i="48"/>
  <c r="G304" i="48"/>
  <c r="G305" i="48"/>
  <c r="G306" i="48"/>
  <c r="G307" i="48"/>
  <c r="G308" i="48"/>
  <c r="G309" i="48"/>
  <c r="G310" i="48"/>
  <c r="G311" i="48"/>
  <c r="G312" i="48"/>
  <c r="G313" i="48"/>
  <c r="G314" i="48"/>
  <c r="G315" i="48"/>
  <c r="G316" i="48"/>
  <c r="G317" i="48"/>
  <c r="G318" i="48"/>
  <c r="G319" i="48"/>
  <c r="G320" i="48"/>
  <c r="G321" i="48"/>
  <c r="G322" i="48"/>
  <c r="G323" i="48"/>
  <c r="G324" i="48"/>
  <c r="G325" i="48"/>
  <c r="G326" i="48"/>
  <c r="G328" i="48"/>
  <c r="G329" i="48"/>
  <c r="G330" i="48"/>
  <c r="G331" i="48"/>
  <c r="G332" i="48"/>
  <c r="G333" i="48"/>
  <c r="G334" i="48"/>
  <c r="G335" i="48"/>
  <c r="G336" i="48"/>
  <c r="G337" i="48"/>
  <c r="G338" i="48"/>
  <c r="G339" i="48"/>
  <c r="G340" i="48"/>
  <c r="G341" i="48"/>
  <c r="G342" i="48"/>
  <c r="G343" i="48"/>
  <c r="G344" i="48"/>
  <c r="G345" i="48"/>
  <c r="G346" i="48"/>
  <c r="G347" i="48"/>
  <c r="G348" i="48"/>
  <c r="G349" i="48"/>
  <c r="G350" i="48"/>
  <c r="G351" i="48"/>
  <c r="G352" i="48"/>
  <c r="G353" i="48"/>
  <c r="G354" i="48"/>
  <c r="G355" i="48"/>
  <c r="G356" i="48"/>
  <c r="G357" i="48"/>
  <c r="G358" i="48"/>
  <c r="G359" i="48"/>
  <c r="G360" i="48"/>
  <c r="G362" i="48"/>
  <c r="G363" i="48"/>
  <c r="G364" i="48"/>
  <c r="G365" i="48"/>
  <c r="G366" i="48"/>
  <c r="G367" i="48"/>
  <c r="G368" i="48"/>
  <c r="G370" i="48"/>
  <c r="G371" i="48"/>
  <c r="G372" i="48"/>
  <c r="G373" i="48"/>
  <c r="G374" i="48"/>
  <c r="G375" i="48"/>
  <c r="G376" i="48"/>
  <c r="G377" i="48"/>
  <c r="G378" i="48"/>
  <c r="G379" i="48"/>
  <c r="G380" i="48"/>
  <c r="G381" i="48"/>
  <c r="G382" i="48"/>
  <c r="G383" i="48"/>
  <c r="G384" i="48"/>
  <c r="G385" i="48"/>
  <c r="G386" i="48"/>
  <c r="G387" i="48"/>
  <c r="G388" i="48"/>
  <c r="G389" i="48"/>
  <c r="G390" i="48"/>
  <c r="G391" i="48"/>
  <c r="G392" i="48"/>
  <c r="G393" i="48"/>
  <c r="G394" i="48"/>
  <c r="G395" i="48"/>
  <c r="G396" i="48"/>
  <c r="G397" i="48"/>
  <c r="G399" i="48"/>
  <c r="G400" i="48"/>
  <c r="G401" i="48"/>
  <c r="G402" i="48"/>
  <c r="G403" i="48"/>
  <c r="G404" i="48"/>
  <c r="G405" i="48"/>
  <c r="G406" i="48"/>
  <c r="G407" i="48"/>
  <c r="G408" i="48"/>
  <c r="G409" i="48"/>
  <c r="G410" i="48"/>
  <c r="G411" i="48"/>
  <c r="G412" i="48"/>
  <c r="G413" i="48"/>
  <c r="G414" i="48"/>
  <c r="G415" i="48"/>
  <c r="G416" i="48"/>
  <c r="G417" i="48"/>
  <c r="G418" i="48"/>
  <c r="G419" i="48"/>
  <c r="G420" i="48"/>
  <c r="G421" i="48"/>
  <c r="G422" i="48"/>
  <c r="G423" i="48"/>
  <c r="G424" i="48"/>
  <c r="G425" i="48"/>
  <c r="G426" i="48"/>
  <c r="G427" i="48"/>
  <c r="G428" i="48"/>
  <c r="G429" i="48"/>
  <c r="G430" i="48"/>
  <c r="G431" i="48"/>
  <c r="G432" i="48"/>
  <c r="G433" i="48"/>
  <c r="G434" i="48"/>
  <c r="G435" i="48"/>
  <c r="G436" i="48"/>
  <c r="G437" i="48"/>
  <c r="G438" i="48"/>
  <c r="G439" i="48"/>
  <c r="G441" i="48"/>
  <c r="G442" i="48"/>
  <c r="G443" i="48"/>
  <c r="G444" i="48"/>
  <c r="G445" i="48"/>
  <c r="G446" i="48"/>
  <c r="G447" i="48"/>
  <c r="G449" i="48"/>
  <c r="G450" i="48"/>
  <c r="G451" i="48"/>
  <c r="G452" i="48"/>
  <c r="G453" i="48"/>
  <c r="G454" i="48"/>
  <c r="G455" i="48"/>
  <c r="G456" i="48"/>
  <c r="G457" i="48"/>
  <c r="G458" i="48"/>
  <c r="G459" i="48"/>
  <c r="G460" i="48"/>
  <c r="G461" i="48"/>
  <c r="G462" i="48"/>
  <c r="G463" i="48"/>
  <c r="G464" i="48"/>
  <c r="G465" i="48"/>
  <c r="G466" i="48"/>
  <c r="G467" i="48"/>
  <c r="G468" i="48"/>
  <c r="G469" i="48"/>
  <c r="G470" i="48"/>
  <c r="G471" i="48"/>
  <c r="G472" i="48"/>
  <c r="G473" i="48"/>
  <c r="G474" i="48"/>
  <c r="G475" i="48"/>
  <c r="G476" i="48"/>
  <c r="G478" i="48"/>
  <c r="G479" i="48"/>
  <c r="G480" i="48"/>
  <c r="G481" i="48"/>
  <c r="G482" i="48"/>
  <c r="G483" i="48"/>
  <c r="G484" i="48"/>
  <c r="G485" i="48"/>
  <c r="G487" i="48"/>
  <c r="G488" i="48"/>
  <c r="G489" i="48"/>
  <c r="G490" i="48"/>
  <c r="G491" i="48"/>
  <c r="G492" i="48"/>
  <c r="G493" i="48"/>
  <c r="G494" i="48"/>
  <c r="G495" i="48"/>
  <c r="G496" i="48"/>
  <c r="G497" i="48"/>
  <c r="G498" i="48"/>
  <c r="G499" i="48"/>
  <c r="G500" i="48"/>
  <c r="G501" i="48"/>
  <c r="G502" i="48"/>
  <c r="G503" i="48"/>
  <c r="G504" i="48"/>
  <c r="G505" i="48"/>
  <c r="G506" i="48"/>
  <c r="G507" i="48"/>
  <c r="G508" i="48"/>
  <c r="G509" i="48"/>
  <c r="G510" i="48"/>
  <c r="G511" i="48"/>
  <c r="G512" i="48"/>
  <c r="G513" i="48"/>
  <c r="G514" i="48"/>
  <c r="G515" i="48"/>
  <c r="G516" i="48"/>
  <c r="G518" i="48"/>
  <c r="G519" i="48"/>
  <c r="G520" i="48"/>
  <c r="G521" i="48"/>
  <c r="G522" i="48"/>
  <c r="G523" i="48"/>
  <c r="G524" i="48"/>
  <c r="G525" i="48"/>
  <c r="G527" i="48"/>
  <c r="G528" i="48"/>
  <c r="G529" i="48"/>
  <c r="G530" i="48"/>
  <c r="G531" i="48"/>
  <c r="G532" i="48"/>
  <c r="G533" i="48"/>
  <c r="G534" i="48"/>
  <c r="G535" i="48"/>
  <c r="G536" i="48"/>
  <c r="G537" i="48"/>
  <c r="G538" i="48"/>
  <c r="G539" i="48"/>
  <c r="G540" i="48"/>
  <c r="G541" i="48"/>
  <c r="G542" i="48"/>
  <c r="G543" i="48"/>
  <c r="G544" i="48"/>
  <c r="G545" i="48"/>
  <c r="G546" i="48"/>
  <c r="G547" i="48"/>
  <c r="G548" i="48"/>
  <c r="G549" i="48"/>
  <c r="G550" i="48"/>
  <c r="G551" i="48"/>
  <c r="G552" i="48"/>
  <c r="G553" i="48"/>
  <c r="G554" i="48"/>
  <c r="G555" i="48"/>
  <c r="G557" i="48"/>
  <c r="G558" i="48"/>
  <c r="G559" i="48"/>
  <c r="G560" i="48"/>
  <c r="G561" i="48"/>
  <c r="G562" i="48"/>
  <c r="G563" i="48"/>
  <c r="G565" i="48"/>
  <c r="G566" i="48"/>
  <c r="G567" i="48"/>
  <c r="G568" i="48"/>
  <c r="G569" i="48"/>
  <c r="G570" i="48"/>
  <c r="G571" i="48"/>
  <c r="G572" i="48"/>
  <c r="G573" i="48"/>
  <c r="G574" i="48"/>
  <c r="G575" i="48"/>
  <c r="G576" i="48"/>
  <c r="G577" i="48"/>
  <c r="G578" i="48"/>
  <c r="G579" i="48"/>
  <c r="G580" i="48"/>
  <c r="G581" i="48"/>
  <c r="G582" i="48"/>
  <c r="G583" i="48"/>
  <c r="G584" i="48"/>
  <c r="G585" i="48"/>
  <c r="G586" i="48"/>
  <c r="G587" i="48"/>
  <c r="G588" i="48"/>
  <c r="G589" i="48"/>
  <c r="G590" i="48"/>
  <c r="G591" i="48"/>
  <c r="G592" i="48"/>
  <c r="G593" i="48"/>
  <c r="G595" i="48"/>
  <c r="G596" i="48"/>
  <c r="G597" i="48"/>
  <c r="G598" i="48"/>
  <c r="G599" i="48"/>
  <c r="G600" i="48"/>
  <c r="G601" i="48"/>
  <c r="G603" i="48"/>
  <c r="G604" i="48"/>
  <c r="G605" i="48"/>
  <c r="G606" i="48"/>
  <c r="G607" i="48"/>
  <c r="G608" i="48"/>
  <c r="G609" i="48"/>
  <c r="G610" i="48"/>
  <c r="G611" i="48"/>
  <c r="G612" i="48"/>
  <c r="G613" i="48"/>
  <c r="G614" i="48"/>
  <c r="G615" i="48"/>
  <c r="G616" i="48"/>
  <c r="G617" i="48"/>
  <c r="G618" i="48"/>
  <c r="G619" i="48"/>
  <c r="G620" i="48"/>
  <c r="G621" i="48"/>
  <c r="G622" i="48"/>
  <c r="G623" i="48"/>
  <c r="G624" i="48"/>
  <c r="G625" i="48"/>
  <c r="G626" i="48"/>
  <c r="G627" i="48"/>
  <c r="G628" i="48"/>
  <c r="G629" i="48"/>
  <c r="G631" i="48"/>
  <c r="G632" i="48"/>
  <c r="G633" i="48"/>
  <c r="G634" i="48"/>
  <c r="G635" i="48"/>
  <c r="G636" i="48"/>
  <c r="G637" i="48"/>
  <c r="G638" i="48"/>
  <c r="G639" i="48"/>
  <c r="G640" i="48"/>
  <c r="G641" i="48"/>
  <c r="G642" i="48"/>
  <c r="G643" i="48"/>
  <c r="G644" i="48"/>
  <c r="G645" i="48"/>
  <c r="G646" i="48"/>
  <c r="G647" i="48"/>
  <c r="G648" i="48"/>
  <c r="G649" i="48"/>
  <c r="G650" i="48"/>
  <c r="G651" i="48"/>
  <c r="G652" i="48"/>
  <c r="G653" i="48"/>
  <c r="G654" i="48"/>
  <c r="G655" i="48"/>
  <c r="G656" i="48"/>
  <c r="G657" i="48"/>
  <c r="G658" i="48"/>
  <c r="G659" i="48"/>
  <c r="G660" i="48"/>
  <c r="G661" i="48"/>
  <c r="G662" i="48"/>
  <c r="G663" i="48"/>
  <c r="G664" i="48"/>
  <c r="G665" i="48"/>
  <c r="G666" i="48"/>
  <c r="G667" i="48"/>
  <c r="G669" i="48"/>
  <c r="G670" i="48"/>
  <c r="G671" i="48"/>
  <c r="G672" i="48"/>
  <c r="G673" i="48"/>
  <c r="G674" i="48"/>
  <c r="G675" i="48"/>
  <c r="G676" i="48"/>
  <c r="G678" i="48"/>
  <c r="G679" i="48"/>
  <c r="G680" i="48"/>
  <c r="G681" i="48"/>
  <c r="G682" i="48"/>
  <c r="G683" i="48"/>
  <c r="G684" i="48"/>
  <c r="G685" i="48"/>
  <c r="G686" i="48"/>
  <c r="G687" i="48"/>
  <c r="G688" i="48"/>
  <c r="G689" i="48"/>
  <c r="G690" i="48"/>
  <c r="G691" i="48"/>
  <c r="G692" i="48"/>
  <c r="G693" i="48"/>
  <c r="G694" i="48"/>
  <c r="G695" i="48"/>
  <c r="G696" i="48"/>
  <c r="G697" i="48"/>
  <c r="G698" i="48"/>
  <c r="G699" i="48"/>
  <c r="G700" i="48"/>
  <c r="G701" i="48"/>
  <c r="G702" i="48"/>
  <c r="G703" i="48"/>
  <c r="G704" i="48"/>
  <c r="G705" i="48"/>
  <c r="G706" i="48"/>
  <c r="G708" i="48"/>
  <c r="G709" i="48"/>
  <c r="G710" i="48"/>
  <c r="G711" i="48"/>
  <c r="G712" i="48"/>
  <c r="G713" i="48"/>
  <c r="G715" i="48"/>
  <c r="G716" i="48"/>
  <c r="G717" i="48"/>
  <c r="G718" i="48"/>
  <c r="G719" i="48"/>
  <c r="G720" i="48"/>
  <c r="G721" i="48"/>
  <c r="G722" i="48"/>
  <c r="G723" i="48"/>
  <c r="G724" i="48"/>
  <c r="G725" i="48"/>
  <c r="G726" i="48"/>
  <c r="G727" i="48"/>
  <c r="G728" i="48"/>
  <c r="G729" i="48"/>
  <c r="G730" i="48"/>
  <c r="G731" i="48"/>
  <c r="G732" i="48"/>
  <c r="G733" i="48"/>
  <c r="G734" i="48"/>
  <c r="G735" i="48"/>
  <c r="G736" i="48"/>
  <c r="G737" i="48"/>
  <c r="G738" i="48"/>
  <c r="G739" i="48"/>
  <c r="G740" i="48"/>
  <c r="G741" i="48"/>
  <c r="G742" i="48"/>
  <c r="G744" i="48"/>
  <c r="G745" i="48"/>
  <c r="G746" i="48"/>
  <c r="G747" i="48"/>
  <c r="G748" i="48"/>
  <c r="G749" i="48"/>
  <c r="G750" i="48"/>
  <c r="G751" i="48"/>
  <c r="G752" i="48"/>
  <c r="G753" i="48"/>
  <c r="G754" i="48"/>
  <c r="G755" i="48"/>
  <c r="G756" i="48"/>
  <c r="G757" i="48"/>
  <c r="G758" i="48"/>
  <c r="G759" i="48"/>
  <c r="G760" i="48"/>
  <c r="G761" i="48"/>
  <c r="G762" i="48"/>
  <c r="G763" i="48"/>
  <c r="G764" i="48"/>
  <c r="G765" i="48"/>
  <c r="G766" i="48"/>
  <c r="G767" i="48"/>
  <c r="G768" i="48"/>
  <c r="G769" i="48"/>
  <c r="G770" i="48"/>
  <c r="G771" i="48"/>
  <c r="G772" i="48"/>
  <c r="G773" i="48"/>
  <c r="G774" i="48"/>
  <c r="G775" i="48"/>
  <c r="G776" i="48"/>
  <c r="G777" i="48"/>
  <c r="G778" i="48"/>
  <c r="G779" i="48"/>
  <c r="G780" i="48"/>
  <c r="G781" i="48"/>
  <c r="G782" i="48"/>
  <c r="G783" i="48"/>
  <c r="G784" i="48"/>
  <c r="G785" i="48"/>
  <c r="G786" i="48"/>
  <c r="G787" i="48"/>
  <c r="G788" i="48"/>
  <c r="G789" i="48"/>
  <c r="G790" i="48"/>
  <c r="G791" i="48"/>
  <c r="G792" i="48"/>
  <c r="G793" i="48"/>
  <c r="G794" i="48"/>
  <c r="G795" i="48"/>
  <c r="G796" i="48"/>
  <c r="G797" i="48"/>
  <c r="G798" i="48"/>
  <c r="G799" i="48"/>
  <c r="G800" i="48"/>
  <c r="G801" i="48"/>
  <c r="G802" i="48"/>
  <c r="G803" i="48"/>
  <c r="G804" i="48"/>
  <c r="G805" i="48"/>
  <c r="G806" i="48"/>
  <c r="G807" i="48"/>
  <c r="G808" i="48"/>
  <c r="G809" i="48"/>
  <c r="G810" i="48"/>
  <c r="G811" i="48"/>
  <c r="G812" i="48"/>
  <c r="G814" i="48"/>
  <c r="G815" i="48"/>
  <c r="G816" i="48"/>
  <c r="G817" i="48"/>
  <c r="G818" i="48"/>
  <c r="G819" i="48"/>
  <c r="G820" i="48"/>
  <c r="G821" i="48"/>
  <c r="G822" i="48"/>
  <c r="G823" i="48"/>
  <c r="G824" i="48"/>
  <c r="G825" i="48"/>
  <c r="G826" i="48"/>
  <c r="G827" i="48"/>
  <c r="G828" i="48"/>
  <c r="G829" i="48"/>
  <c r="G830" i="48"/>
  <c r="G831" i="48"/>
  <c r="G832" i="48"/>
  <c r="G833" i="48"/>
  <c r="G834" i="48"/>
  <c r="G835" i="48"/>
  <c r="G836" i="48"/>
  <c r="G837" i="48"/>
  <c r="G838" i="48"/>
  <c r="G839" i="48"/>
  <c r="G840" i="48"/>
  <c r="G841" i="48"/>
  <c r="G842" i="48"/>
  <c r="G843" i="48"/>
  <c r="G844" i="48"/>
  <c r="G845" i="48"/>
  <c r="G846" i="48"/>
  <c r="G847" i="48"/>
  <c r="G848" i="48"/>
  <c r="G849" i="48"/>
  <c r="G850" i="48"/>
  <c r="G852" i="48"/>
  <c r="G853" i="48"/>
  <c r="G854" i="48"/>
  <c r="G855" i="48"/>
  <c r="G856" i="48"/>
  <c r="G857" i="48"/>
  <c r="G858" i="48"/>
  <c r="G860" i="48"/>
  <c r="G861" i="48"/>
  <c r="G862" i="48"/>
  <c r="G863" i="48"/>
  <c r="G864" i="48"/>
  <c r="G865" i="48"/>
  <c r="G866" i="48"/>
  <c r="G867" i="48"/>
  <c r="G868" i="48"/>
  <c r="G869" i="48"/>
  <c r="G870" i="48"/>
  <c r="G871" i="48"/>
  <c r="G872" i="48"/>
  <c r="G873" i="48"/>
  <c r="G874" i="48"/>
  <c r="G875" i="48"/>
  <c r="G876" i="48"/>
  <c r="G877" i="48"/>
  <c r="G878" i="48"/>
  <c r="G879" i="48"/>
  <c r="G880" i="48"/>
  <c r="G881" i="48"/>
  <c r="G882" i="48"/>
  <c r="G883" i="48"/>
  <c r="G884" i="48"/>
  <c r="G885" i="48"/>
  <c r="G886" i="48"/>
  <c r="G887" i="48"/>
  <c r="G888" i="48"/>
  <c r="G890" i="48"/>
  <c r="G891" i="48"/>
  <c r="G892" i="48"/>
  <c r="G893" i="48"/>
  <c r="G894" i="48"/>
  <c r="G895" i="48"/>
  <c r="G896" i="48"/>
  <c r="G898" i="48"/>
  <c r="G899" i="48"/>
  <c r="G900" i="48"/>
  <c r="G901" i="48"/>
  <c r="G902" i="48"/>
  <c r="G903" i="48"/>
  <c r="G904" i="48"/>
  <c r="G905" i="48"/>
  <c r="G906" i="48"/>
  <c r="G907" i="48"/>
  <c r="G908" i="48"/>
  <c r="G909" i="48"/>
  <c r="G910" i="48"/>
  <c r="G911" i="48"/>
  <c r="G912" i="48"/>
  <c r="G913" i="48"/>
  <c r="G914" i="48"/>
  <c r="G915" i="48"/>
  <c r="G916" i="48"/>
  <c r="G917" i="48"/>
  <c r="G918" i="48"/>
  <c r="G919" i="48"/>
  <c r="G920" i="48"/>
  <c r="G921" i="48"/>
  <c r="G922" i="48"/>
  <c r="G923" i="48"/>
  <c r="G924" i="48"/>
  <c r="G925" i="48"/>
  <c r="G926" i="48"/>
  <c r="G927" i="48"/>
  <c r="G929" i="48"/>
  <c r="G930" i="48"/>
  <c r="G931" i="48"/>
  <c r="G932" i="48"/>
  <c r="G933" i="48"/>
  <c r="G934" i="48"/>
  <c r="G935" i="48"/>
  <c r="G936" i="48"/>
  <c r="G937" i="48"/>
  <c r="G938" i="48"/>
  <c r="G939" i="48"/>
  <c r="G940" i="48"/>
  <c r="G941" i="48"/>
  <c r="G942" i="48"/>
  <c r="G943" i="48"/>
  <c r="G944" i="48"/>
  <c r="G945" i="48"/>
  <c r="G946" i="48"/>
  <c r="G947" i="48"/>
  <c r="G948" i="48"/>
  <c r="G949" i="48"/>
  <c r="G950" i="48"/>
  <c r="G951" i="48"/>
  <c r="G952" i="48"/>
  <c r="G953" i="48"/>
  <c r="G954" i="48"/>
  <c r="G955" i="48"/>
  <c r="G956" i="48"/>
  <c r="G957" i="48"/>
  <c r="G958" i="48"/>
  <c r="G959" i="48"/>
  <c r="G960" i="48"/>
  <c r="G961" i="48"/>
  <c r="G962" i="48"/>
  <c r="G963" i="48"/>
  <c r="G964" i="48"/>
  <c r="G966" i="48"/>
  <c r="G967" i="48"/>
  <c r="G968" i="48"/>
  <c r="G969" i="48"/>
  <c r="G970" i="48"/>
  <c r="G971" i="48"/>
  <c r="G972" i="48"/>
  <c r="G973" i="48"/>
  <c r="G974" i="48"/>
  <c r="G975" i="48"/>
  <c r="G976" i="48"/>
  <c r="G977" i="48"/>
  <c r="G978" i="48"/>
  <c r="G979" i="48"/>
  <c r="G980" i="48"/>
  <c r="G981" i="48"/>
  <c r="G982" i="48"/>
  <c r="G983" i="48"/>
  <c r="G984" i="48"/>
  <c r="G985" i="48"/>
  <c r="G986" i="48"/>
  <c r="G987" i="48"/>
  <c r="G988" i="48"/>
  <c r="G989" i="48"/>
  <c r="G990" i="48"/>
  <c r="G991" i="48"/>
  <c r="G992" i="48"/>
  <c r="G993" i="48"/>
  <c r="G994" i="48"/>
  <c r="G995" i="48"/>
  <c r="G996" i="48"/>
  <c r="G997" i="48"/>
  <c r="G998" i="48"/>
  <c r="G1000" i="48"/>
  <c r="G1001" i="48"/>
  <c r="G1002" i="48"/>
  <c r="G1003" i="48"/>
  <c r="G1004" i="48"/>
  <c r="G1005" i="48"/>
  <c r="G1006" i="48"/>
  <c r="G1007" i="48"/>
  <c r="G1008" i="48"/>
  <c r="G1009" i="48"/>
  <c r="G1010" i="48"/>
  <c r="G1011" i="48"/>
  <c r="G1012" i="48"/>
  <c r="G1013" i="48"/>
  <c r="G1014" i="48"/>
  <c r="G1015" i="48"/>
  <c r="G1016" i="48"/>
  <c r="G1017" i="48"/>
  <c r="G1018" i="48"/>
  <c r="G1019" i="48"/>
  <c r="G1020" i="48"/>
  <c r="G1021" i="48"/>
  <c r="G1022" i="48"/>
  <c r="G1023" i="48"/>
  <c r="G1024" i="48"/>
  <c r="G1025" i="48"/>
  <c r="G1026" i="48"/>
  <c r="G1027" i="48"/>
  <c r="G1028" i="48"/>
  <c r="G1029" i="48"/>
  <c r="G1030" i="48"/>
  <c r="G1031" i="48"/>
  <c r="G1032" i="48"/>
  <c r="G1033" i="48"/>
  <c r="G1034" i="48"/>
  <c r="G1036" i="48"/>
  <c r="G1037" i="48"/>
  <c r="G1038" i="48"/>
  <c r="G1039" i="48"/>
  <c r="G1040" i="48"/>
  <c r="G1041" i="48"/>
  <c r="G1042" i="48"/>
  <c r="G1044" i="48"/>
  <c r="G1045" i="48"/>
  <c r="G1046" i="48"/>
  <c r="G1047" i="48"/>
  <c r="G1048" i="48"/>
  <c r="G1049" i="48"/>
  <c r="G1050" i="48"/>
  <c r="G1051" i="48"/>
  <c r="G1052" i="48"/>
  <c r="G1053" i="48"/>
  <c r="G1054" i="48"/>
  <c r="G1055" i="48"/>
  <c r="G1056" i="48"/>
  <c r="G1057" i="48"/>
  <c r="G1058" i="48"/>
  <c r="G1059" i="48"/>
  <c r="G1060" i="48"/>
  <c r="G1061" i="48"/>
  <c r="G1062" i="48"/>
  <c r="G1063" i="48"/>
  <c r="G1064" i="48"/>
  <c r="G1065" i="48"/>
  <c r="G1066" i="48"/>
  <c r="G1067" i="48"/>
  <c r="G1068" i="48"/>
  <c r="G1069" i="48"/>
  <c r="G1070" i="48"/>
  <c r="G1071" i="48"/>
  <c r="G1072" i="48"/>
  <c r="G1073" i="48"/>
  <c r="G1075" i="48"/>
  <c r="G1076" i="48"/>
  <c r="G1077" i="48"/>
  <c r="G1078" i="48"/>
  <c r="G1079" i="48"/>
  <c r="G1080" i="48"/>
  <c r="G1081" i="48"/>
  <c r="G1082" i="48"/>
  <c r="G1083" i="48"/>
  <c r="G1084" i="48"/>
  <c r="G1085" i="48"/>
  <c r="G1086" i="48"/>
  <c r="G1087" i="48"/>
  <c r="G1088" i="48"/>
  <c r="G1089" i="48"/>
  <c r="G1090" i="48"/>
  <c r="G1091" i="48"/>
  <c r="G1092" i="48"/>
  <c r="G1093" i="48"/>
  <c r="G1094" i="48"/>
  <c r="G1095" i="48"/>
  <c r="G1096" i="48"/>
  <c r="G1097" i="48"/>
  <c r="G1098" i="48"/>
  <c r="G1099" i="48"/>
  <c r="G1100" i="48"/>
  <c r="G1101" i="48"/>
  <c r="G1102" i="48"/>
  <c r="G1103" i="48"/>
  <c r="G1104" i="48"/>
  <c r="G1105" i="48"/>
  <c r="G1106" i="48"/>
  <c r="G1107" i="48"/>
  <c r="G1108" i="48"/>
  <c r="G1110" i="48"/>
  <c r="G1111" i="48"/>
  <c r="G1112" i="48"/>
  <c r="G1113" i="48"/>
  <c r="G1114" i="48"/>
  <c r="G1115" i="48"/>
  <c r="G1116" i="48"/>
  <c r="G1118" i="48"/>
  <c r="G1119" i="48"/>
  <c r="G1120" i="48"/>
  <c r="G1121" i="48"/>
  <c r="G1122" i="48"/>
  <c r="G1123" i="48"/>
  <c r="G1124" i="48"/>
  <c r="G1125" i="48"/>
  <c r="G1126" i="48"/>
  <c r="G1127" i="48"/>
  <c r="G1128" i="48"/>
  <c r="G1129" i="48"/>
  <c r="G1130" i="48"/>
  <c r="G1131" i="48"/>
  <c r="G1132" i="48"/>
  <c r="G1133" i="48"/>
  <c r="G1134" i="48"/>
  <c r="G1135" i="48"/>
  <c r="G1136" i="48"/>
  <c r="G1137" i="48"/>
  <c r="G1138" i="48"/>
  <c r="G1139" i="48"/>
  <c r="G1140" i="48"/>
  <c r="G1141" i="48"/>
  <c r="G1142" i="48"/>
  <c r="G1143" i="48"/>
  <c r="G1144" i="48"/>
  <c r="G1145" i="48"/>
  <c r="G1146" i="48"/>
  <c r="G1147" i="48"/>
  <c r="G1149" i="48"/>
  <c r="G1150" i="48"/>
  <c r="G1151" i="48"/>
  <c r="G1152" i="48"/>
  <c r="G1153" i="48"/>
  <c r="G1154" i="48"/>
  <c r="G1155" i="48"/>
  <c r="G1156" i="48"/>
  <c r="G1157" i="48"/>
  <c r="G1158" i="48"/>
  <c r="G1159" i="48"/>
  <c r="G1160" i="48"/>
  <c r="G1161" i="48"/>
  <c r="G1162" i="48"/>
  <c r="G1163" i="48"/>
  <c r="G1164" i="48"/>
  <c r="G1165" i="48"/>
  <c r="G1166" i="48"/>
  <c r="G1167" i="48"/>
  <c r="G1168" i="48"/>
  <c r="G1169" i="48"/>
  <c r="G1170" i="48"/>
  <c r="G1171" i="48"/>
  <c r="G1172" i="48"/>
  <c r="G1173" i="48"/>
  <c r="G1174" i="48"/>
  <c r="G1175" i="48"/>
  <c r="G1176" i="48"/>
  <c r="G1177" i="48"/>
  <c r="G1178" i="48"/>
  <c r="G1179" i="48"/>
  <c r="G1180" i="48"/>
  <c r="G1181" i="48"/>
  <c r="G1182" i="48"/>
  <c r="G1183" i="48"/>
  <c r="G1184" i="48"/>
  <c r="G1185" i="48"/>
  <c r="G1187" i="48"/>
  <c r="G1188" i="48"/>
  <c r="G1189" i="48"/>
  <c r="G1190" i="48"/>
  <c r="G1191" i="48"/>
  <c r="G1192" i="48"/>
  <c r="G1193" i="48"/>
  <c r="G1194" i="48"/>
  <c r="G1195" i="48"/>
  <c r="G1196" i="48"/>
  <c r="G1197" i="48"/>
  <c r="G1198" i="48"/>
  <c r="G1199" i="48"/>
  <c r="G1200" i="48"/>
  <c r="G1201" i="48"/>
  <c r="G1202" i="48"/>
  <c r="G1203" i="48"/>
  <c r="G1204" i="48"/>
  <c r="G1205" i="48"/>
  <c r="G1206" i="48"/>
  <c r="G1207" i="48"/>
  <c r="G1208" i="48"/>
  <c r="G1209" i="48"/>
  <c r="G1210" i="48"/>
  <c r="G1211" i="48"/>
  <c r="G1212" i="48"/>
  <c r="G1213" i="48"/>
  <c r="G1214" i="48"/>
  <c r="G1215" i="48"/>
  <c r="G1216" i="48"/>
  <c r="G1217" i="48"/>
  <c r="G1218" i="48"/>
  <c r="G1219" i="48"/>
  <c r="G1220" i="48"/>
  <c r="G1221" i="48"/>
  <c r="G1222" i="48"/>
  <c r="G1223" i="48"/>
  <c r="G1224" i="48"/>
  <c r="G1226" i="48"/>
  <c r="G1227" i="48"/>
  <c r="G1228" i="48"/>
  <c r="G1229" i="48"/>
  <c r="G1230" i="48"/>
  <c r="G1231" i="48"/>
  <c r="G1232" i="48"/>
  <c r="G1233" i="48"/>
  <c r="G1234" i="48"/>
  <c r="G1235" i="48"/>
  <c r="G1236" i="48"/>
  <c r="G1237" i="48"/>
  <c r="G1238" i="48"/>
  <c r="G1239" i="48"/>
  <c r="G1240" i="48"/>
  <c r="G1241" i="48"/>
  <c r="G1242" i="48"/>
  <c r="G1243" i="48"/>
  <c r="G1244" i="48"/>
  <c r="G1245" i="48"/>
  <c r="G1246" i="48"/>
  <c r="G1247" i="48"/>
  <c r="G1248" i="48"/>
  <c r="G1249" i="48"/>
  <c r="G1250" i="48"/>
  <c r="G1251" i="48"/>
  <c r="G1252" i="48"/>
  <c r="G1253" i="48"/>
  <c r="G1254" i="48"/>
  <c r="G1255" i="48"/>
  <c r="G1256" i="48"/>
  <c r="G1257" i="48"/>
  <c r="G1258" i="48"/>
  <c r="G1259" i="48"/>
  <c r="G1260" i="48"/>
  <c r="G1262" i="48"/>
  <c r="G1263" i="48"/>
  <c r="G1264" i="48"/>
  <c r="G1265" i="48"/>
  <c r="G1266" i="48"/>
  <c r="G1267" i="48"/>
  <c r="G1268" i="48"/>
  <c r="G1269" i="48"/>
  <c r="G1270" i="48"/>
  <c r="G1271" i="48"/>
  <c r="G1272" i="48"/>
  <c r="G1273" i="48"/>
  <c r="G1274" i="48"/>
  <c r="G1275" i="48"/>
  <c r="G1276" i="48"/>
  <c r="G1277" i="48"/>
  <c r="G1278" i="48"/>
  <c r="G1279" i="48"/>
  <c r="G1280" i="48"/>
  <c r="G1281" i="48"/>
  <c r="G1282" i="48"/>
  <c r="G1283" i="48"/>
  <c r="G1284" i="48"/>
  <c r="G1285" i="48"/>
  <c r="G1286" i="48"/>
  <c r="G1287" i="48"/>
  <c r="G1288" i="48"/>
  <c r="G1289" i="48"/>
  <c r="G1290" i="48"/>
  <c r="G1291" i="48"/>
  <c r="G1292" i="48"/>
  <c r="G1293" i="48"/>
  <c r="G1294" i="48"/>
  <c r="G1295" i="48"/>
  <c r="G1296" i="48"/>
  <c r="G1297" i="48"/>
  <c r="G1298" i="48"/>
  <c r="G1300" i="48"/>
  <c r="G1301" i="48"/>
  <c r="G1302" i="48"/>
  <c r="G1303" i="48"/>
  <c r="G1304" i="48"/>
  <c r="G1305" i="48"/>
  <c r="G1306" i="48"/>
  <c r="G1307" i="48"/>
  <c r="G1308" i="48"/>
  <c r="G1309" i="48"/>
  <c r="G1310" i="48"/>
  <c r="G1311" i="48"/>
  <c r="G1312" i="48"/>
  <c r="G1313" i="48"/>
  <c r="G1314" i="48"/>
  <c r="G1315" i="48"/>
  <c r="G1316" i="48"/>
  <c r="G1317" i="48"/>
  <c r="G1318" i="48"/>
  <c r="G1319" i="48"/>
  <c r="G1320" i="48"/>
  <c r="G1321" i="48"/>
  <c r="G1322" i="48"/>
  <c r="G1323" i="48"/>
  <c r="G1324" i="48"/>
  <c r="G1325" i="48"/>
  <c r="G1326" i="48"/>
  <c r="G1327" i="48"/>
  <c r="G1328" i="48"/>
  <c r="G1329" i="48"/>
  <c r="G1330" i="48"/>
  <c r="G1331" i="48"/>
  <c r="G1332" i="48"/>
  <c r="G1333" i="48"/>
  <c r="G1334" i="48"/>
  <c r="G1335" i="48"/>
  <c r="G1336" i="48"/>
  <c r="G1338" i="48"/>
  <c r="G1339" i="48"/>
  <c r="G1340" i="48"/>
  <c r="G1341" i="48"/>
  <c r="G1342" i="48"/>
  <c r="G1343" i="48"/>
  <c r="G1344" i="48"/>
  <c r="G1345" i="48"/>
  <c r="G1346" i="48"/>
  <c r="G1347" i="48"/>
  <c r="G1348" i="48"/>
  <c r="G1349" i="48"/>
  <c r="G1350" i="48"/>
  <c r="G1351" i="48"/>
  <c r="G1352" i="48"/>
  <c r="G1353" i="48"/>
  <c r="G1354" i="48"/>
  <c r="G1355" i="48"/>
  <c r="G1356" i="48"/>
  <c r="G1357" i="48"/>
  <c r="G1358" i="48"/>
  <c r="G1359" i="48"/>
  <c r="G1360" i="48"/>
  <c r="G1361" i="48"/>
  <c r="G1362" i="48"/>
  <c r="G1363" i="48"/>
  <c r="G1364" i="48"/>
  <c r="G1365" i="48"/>
  <c r="G1366" i="48"/>
  <c r="G1367" i="48"/>
  <c r="G1368" i="48"/>
  <c r="G1369" i="48"/>
  <c r="G1370" i="48"/>
  <c r="G1371" i="48"/>
  <c r="G1372" i="48"/>
  <c r="G1373" i="48"/>
  <c r="G1374" i="48"/>
  <c r="G1376" i="48"/>
  <c r="G1377" i="48"/>
  <c r="G1378" i="48"/>
  <c r="G1379" i="48"/>
  <c r="G1380" i="48"/>
  <c r="G1381" i="48"/>
  <c r="G1382" i="48"/>
  <c r="G1383" i="48"/>
  <c r="G1384" i="48"/>
  <c r="G1385" i="48"/>
  <c r="G1386" i="48"/>
  <c r="G1387" i="48"/>
  <c r="G1388" i="48"/>
  <c r="G1389" i="48"/>
  <c r="G1390" i="48"/>
  <c r="G1391" i="48"/>
  <c r="G1392" i="48"/>
  <c r="G1393" i="48"/>
  <c r="G1394" i="48"/>
  <c r="G1395" i="48"/>
  <c r="G1396" i="48"/>
  <c r="G1397" i="48"/>
  <c r="G1398" i="48"/>
  <c r="G1399" i="48"/>
  <c r="G1400" i="48"/>
  <c r="G1401" i="48"/>
  <c r="G1402" i="48"/>
  <c r="G1403" i="48"/>
  <c r="G1404" i="48"/>
  <c r="G1405" i="48"/>
  <c r="G1406" i="48"/>
  <c r="G1407" i="48"/>
  <c r="G1408" i="48"/>
  <c r="G1409" i="48"/>
  <c r="G1410" i="48"/>
  <c r="G1412" i="48"/>
  <c r="G1413" i="48"/>
  <c r="G1414" i="48"/>
  <c r="G1415" i="48"/>
  <c r="G1416" i="48"/>
  <c r="G1417" i="48"/>
  <c r="G1418" i="48"/>
  <c r="G1419" i="48"/>
  <c r="G1420" i="48"/>
  <c r="G1421" i="48"/>
  <c r="G1422" i="48"/>
  <c r="G1423" i="48"/>
  <c r="G1424" i="48"/>
  <c r="G1425" i="48"/>
  <c r="G1426" i="48"/>
  <c r="G1427" i="48"/>
  <c r="G1428" i="48"/>
  <c r="G1429" i="48"/>
  <c r="G1430" i="48"/>
  <c r="G1431" i="48"/>
  <c r="G1432" i="48"/>
  <c r="G1433" i="48"/>
  <c r="G1434" i="48"/>
  <c r="G1435" i="48"/>
  <c r="G1436" i="48"/>
  <c r="G1437" i="48"/>
  <c r="G1438" i="48"/>
  <c r="G1439" i="48"/>
  <c r="G1440" i="48"/>
  <c r="G1441" i="48"/>
  <c r="G1442" i="48"/>
  <c r="G1443" i="48"/>
  <c r="G1444" i="48"/>
  <c r="G1445" i="48"/>
  <c r="G1446" i="48"/>
  <c r="G1447" i="48"/>
  <c r="G1449" i="48"/>
  <c r="G1450" i="48"/>
  <c r="G1451" i="48"/>
  <c r="G1452" i="48"/>
  <c r="G1453" i="48"/>
  <c r="G1454" i="48"/>
  <c r="G1455" i="48"/>
  <c r="G1456" i="48"/>
  <c r="G1457" i="48"/>
  <c r="G1458" i="48"/>
  <c r="G1459" i="48"/>
  <c r="G1460" i="48"/>
  <c r="G1461" i="48"/>
  <c r="G1462" i="48"/>
  <c r="G1463" i="48"/>
  <c r="G1464" i="48"/>
  <c r="G1465" i="48"/>
  <c r="G1466" i="48"/>
  <c r="G1467" i="48"/>
  <c r="G1468" i="48"/>
  <c r="G1469" i="48"/>
  <c r="G1470" i="48"/>
  <c r="G1471" i="48"/>
  <c r="G1472" i="48"/>
  <c r="G1473" i="48"/>
  <c r="G1474" i="48"/>
  <c r="G1475" i="48"/>
  <c r="G1476" i="48"/>
  <c r="G1477" i="48"/>
  <c r="G1478" i="48"/>
  <c r="G1479" i="48"/>
  <c r="G1480" i="48"/>
  <c r="G1481" i="48"/>
  <c r="G1482" i="48"/>
  <c r="G1484" i="48"/>
  <c r="G1485" i="48"/>
  <c r="G1486" i="48"/>
  <c r="G1487" i="48"/>
  <c r="G1488" i="48"/>
  <c r="G1489" i="48"/>
  <c r="G1490" i="48"/>
  <c r="G1491" i="48"/>
  <c r="G1492" i="48"/>
  <c r="G1493" i="48"/>
  <c r="G1494" i="48"/>
  <c r="G1495" i="48"/>
  <c r="G1496" i="48"/>
  <c r="G1497" i="48"/>
  <c r="G1498" i="48"/>
  <c r="G1499" i="48"/>
  <c r="G1500" i="48"/>
  <c r="G1501" i="48"/>
  <c r="G1502" i="48"/>
  <c r="G1504" i="48"/>
  <c r="G1505" i="48"/>
  <c r="G1506" i="48"/>
  <c r="G1507" i="48"/>
  <c r="G1508" i="48"/>
  <c r="G1509" i="48"/>
  <c r="G1510" i="48"/>
  <c r="G1511" i="48"/>
  <c r="G1512" i="48"/>
  <c r="G1513" i="48"/>
  <c r="G1514" i="48"/>
  <c r="G1515" i="48"/>
  <c r="G1516" i="48"/>
  <c r="G1517" i="48"/>
  <c r="G1518" i="48"/>
  <c r="G1519" i="48"/>
  <c r="G1520" i="48"/>
  <c r="G1521" i="48"/>
  <c r="G1522" i="48"/>
  <c r="G1523" i="48"/>
  <c r="G1524" i="48"/>
  <c r="G1525" i="48"/>
  <c r="G1526" i="48"/>
  <c r="G1527" i="48"/>
  <c r="G1528" i="48"/>
  <c r="G1529" i="48"/>
  <c r="G1530" i="48"/>
  <c r="G1532" i="48"/>
  <c r="G1533" i="48"/>
  <c r="G1534" i="48"/>
  <c r="G1535" i="48"/>
  <c r="G1536" i="48"/>
  <c r="G1537" i="48"/>
  <c r="G1538" i="48"/>
  <c r="G1539" i="48"/>
  <c r="G1540" i="48"/>
  <c r="G1541" i="48"/>
  <c r="G1542" i="48"/>
  <c r="G1543" i="48"/>
  <c r="G1544" i="48"/>
  <c r="G1545" i="48"/>
  <c r="G1546" i="48"/>
  <c r="G1547" i="48"/>
  <c r="G1548" i="48"/>
  <c r="G1549" i="48"/>
  <c r="G1550" i="48"/>
  <c r="G1551" i="48"/>
  <c r="G1552" i="48"/>
  <c r="G1553" i="48"/>
  <c r="G1554" i="48"/>
  <c r="G1555" i="48"/>
  <c r="G1556" i="48"/>
  <c r="G1557" i="48"/>
  <c r="G1558" i="48"/>
  <c r="G1559" i="48"/>
  <c r="G1560" i="48"/>
  <c r="G1561" i="48"/>
  <c r="G1562" i="48"/>
  <c r="G1563" i="48"/>
  <c r="G1564" i="48"/>
  <c r="G1565" i="48"/>
  <c r="G1567" i="48"/>
  <c r="G1568" i="48"/>
  <c r="G1569" i="48"/>
  <c r="G1570" i="48"/>
  <c r="G1571" i="48"/>
  <c r="G1572" i="48"/>
  <c r="G1573" i="48"/>
  <c r="G1574" i="48"/>
  <c r="G1575" i="48"/>
  <c r="G1576" i="48"/>
  <c r="G1577" i="48"/>
  <c r="G1578" i="48"/>
  <c r="G1579" i="48"/>
  <c r="G1580" i="48"/>
  <c r="G1581" i="48"/>
  <c r="G1582" i="48"/>
  <c r="G1583" i="48"/>
  <c r="G1584" i="48"/>
  <c r="G1585" i="48"/>
  <c r="G1586" i="48"/>
  <c r="G1587" i="48"/>
  <c r="G1588" i="48"/>
  <c r="G1589" i="48"/>
  <c r="G1590" i="48"/>
  <c r="G1591" i="48"/>
  <c r="G1592" i="48"/>
  <c r="G1593" i="48"/>
  <c r="G1594" i="48"/>
  <c r="G1595" i="48"/>
  <c r="G1596" i="48"/>
  <c r="G1597" i="48"/>
  <c r="G1598" i="48"/>
  <c r="G1599" i="48"/>
  <c r="G1600" i="48"/>
  <c r="G1601" i="48"/>
  <c r="G1603" i="48"/>
  <c r="G1604" i="48"/>
  <c r="G1605" i="48"/>
  <c r="G1606" i="48"/>
  <c r="G1607" i="48"/>
  <c r="G1608" i="48"/>
  <c r="G1609" i="48"/>
  <c r="G1610" i="48"/>
  <c r="G1611" i="48"/>
  <c r="G1612" i="48"/>
  <c r="G1613" i="48"/>
  <c r="G1614" i="48"/>
  <c r="G1615" i="48"/>
  <c r="G1616" i="48"/>
  <c r="G1617" i="48"/>
  <c r="G1618" i="48"/>
  <c r="G1619" i="48"/>
  <c r="G1620" i="48"/>
  <c r="G1621" i="48"/>
  <c r="G1622" i="48"/>
  <c r="G1623" i="48"/>
  <c r="G1624" i="48"/>
  <c r="G1625" i="48"/>
  <c r="G1626" i="48"/>
  <c r="G1627" i="48"/>
  <c r="G1628" i="48"/>
  <c r="G1629" i="48"/>
  <c r="G1630" i="48"/>
  <c r="G1631" i="48"/>
  <c r="G1632" i="48"/>
  <c r="G1633" i="48"/>
  <c r="G1634" i="48"/>
  <c r="G1635" i="48"/>
  <c r="G1636" i="48"/>
  <c r="G1637" i="48"/>
  <c r="G1639" i="48"/>
  <c r="G1640" i="48"/>
  <c r="G1641" i="48"/>
  <c r="G1642" i="48"/>
  <c r="G1643" i="48"/>
  <c r="G1644" i="48"/>
  <c r="G1646" i="48"/>
  <c r="G1647" i="48"/>
  <c r="G1648" i="48"/>
  <c r="G1649" i="48"/>
  <c r="G1650" i="48"/>
  <c r="G1651" i="48"/>
  <c r="G1652" i="48"/>
  <c r="G1653" i="48"/>
  <c r="G1654" i="48"/>
  <c r="G1655" i="48"/>
  <c r="G1656" i="48"/>
  <c r="G1657" i="48"/>
  <c r="G1658" i="48"/>
  <c r="G1659" i="48"/>
  <c r="G1660" i="48"/>
  <c r="G1661" i="48"/>
  <c r="G1662" i="48"/>
  <c r="G1663" i="48"/>
  <c r="G1664" i="48"/>
  <c r="G1665" i="48"/>
  <c r="G1666" i="48"/>
  <c r="G1667" i="48"/>
  <c r="G1668" i="48"/>
  <c r="G1669" i="48"/>
  <c r="G1670" i="48"/>
  <c r="G1671" i="48"/>
  <c r="G1672" i="48"/>
  <c r="G1673" i="48"/>
  <c r="G1674" i="48"/>
  <c r="G1676" i="48"/>
  <c r="G1677" i="48"/>
  <c r="G1678" i="48"/>
  <c r="G1679" i="48"/>
  <c r="G1680" i="48"/>
  <c r="G1681" i="48"/>
  <c r="G1682" i="48"/>
  <c r="G1683" i="48"/>
  <c r="G1684" i="48"/>
  <c r="G1685" i="48"/>
  <c r="G1686" i="48"/>
  <c r="G1687" i="48"/>
  <c r="G1688" i="48"/>
  <c r="G1689" i="48"/>
  <c r="G1690" i="48"/>
  <c r="G1691" i="48"/>
  <c r="G1692" i="48"/>
  <c r="G1693" i="48"/>
  <c r="G1694" i="48"/>
  <c r="G1695" i="48"/>
  <c r="G1696" i="48"/>
  <c r="G1697" i="48"/>
  <c r="G1698" i="48"/>
  <c r="G1699" i="48"/>
  <c r="G1700" i="48"/>
  <c r="G1701" i="48"/>
  <c r="G1702" i="48"/>
  <c r="G1703" i="48"/>
  <c r="G1704" i="48"/>
  <c r="G1705" i="48"/>
  <c r="G1706" i="48"/>
  <c r="G1707" i="48"/>
  <c r="G1708" i="48"/>
  <c r="G1709" i="48"/>
  <c r="G1712" i="48"/>
  <c r="G1713" i="48"/>
  <c r="G1714" i="48"/>
  <c r="G1715" i="48"/>
  <c r="G1716" i="48"/>
  <c r="G1717" i="48"/>
  <c r="G1718" i="48"/>
  <c r="G1719" i="48"/>
  <c r="G1720" i="48"/>
  <c r="G1721" i="48"/>
  <c r="G1722" i="48"/>
  <c r="G1723" i="48"/>
  <c r="G1724" i="48"/>
  <c r="G1725" i="48"/>
  <c r="G1726" i="48"/>
  <c r="G1727" i="48"/>
  <c r="G1728" i="48"/>
  <c r="G1729" i="48"/>
  <c r="G1730" i="48"/>
  <c r="G1731" i="48"/>
  <c r="G1732" i="48"/>
  <c r="G1733" i="48"/>
  <c r="G1734" i="48"/>
  <c r="G1735" i="48"/>
  <c r="G1736" i="48"/>
  <c r="G1737" i="48"/>
  <c r="G1738" i="48"/>
  <c r="G1739" i="48"/>
  <c r="G1740" i="48"/>
  <c r="G1741" i="48"/>
  <c r="G1742" i="48"/>
  <c r="G1743" i="48"/>
  <c r="G1744" i="48"/>
  <c r="G1745" i="48"/>
  <c r="G1746" i="48"/>
  <c r="G1747" i="48"/>
  <c r="G1749" i="48"/>
  <c r="G1750" i="48"/>
  <c r="G1751" i="48"/>
  <c r="G1752" i="48"/>
  <c r="G1753" i="48"/>
  <c r="G1754" i="48"/>
  <c r="G1755" i="48"/>
  <c r="G1757" i="48"/>
  <c r="G1758" i="48"/>
  <c r="G1759" i="48"/>
  <c r="G1760" i="48"/>
  <c r="G1761" i="48"/>
  <c r="G1762" i="48"/>
  <c r="G1763" i="48"/>
  <c r="G1764" i="48"/>
  <c r="G1765" i="48"/>
  <c r="G1766" i="48"/>
  <c r="G1767" i="48"/>
  <c r="G1768" i="48"/>
  <c r="G1769" i="48"/>
  <c r="G1770" i="48"/>
  <c r="G1771" i="48"/>
  <c r="G1772" i="48"/>
  <c r="G1773" i="48"/>
  <c r="G1774" i="48"/>
  <c r="G1775" i="48"/>
  <c r="G1776" i="48"/>
  <c r="G1777" i="48"/>
  <c r="G1778" i="48"/>
  <c r="G1779" i="48"/>
  <c r="G1780" i="48"/>
  <c r="G1781" i="48"/>
  <c r="G1782" i="48"/>
  <c r="G1783" i="48"/>
  <c r="G1784" i="48"/>
  <c r="G1785" i="48"/>
  <c r="G1786" i="48"/>
  <c r="G1787" i="48"/>
  <c r="G1788" i="48"/>
  <c r="G1790" i="48"/>
  <c r="G1791" i="48"/>
  <c r="G1792" i="48"/>
  <c r="G1793" i="48"/>
  <c r="G1794" i="48"/>
  <c r="G1795" i="48"/>
  <c r="G1796" i="48"/>
  <c r="G1797" i="48"/>
  <c r="G1799" i="48"/>
  <c r="G1800" i="48"/>
  <c r="G1801" i="48"/>
  <c r="G1802" i="48"/>
  <c r="G1803" i="48"/>
  <c r="G1804" i="48"/>
  <c r="G1805" i="48"/>
  <c r="G1806" i="48"/>
  <c r="G1807" i="48"/>
  <c r="G1808" i="48"/>
  <c r="G1809" i="48"/>
  <c r="G1810" i="48"/>
  <c r="G1811" i="48"/>
  <c r="G1812" i="48"/>
  <c r="G1813" i="48"/>
  <c r="G1814" i="48"/>
  <c r="G1815" i="48"/>
  <c r="G1816" i="48"/>
  <c r="G1817" i="48"/>
  <c r="G1818" i="48"/>
  <c r="G1819" i="48"/>
  <c r="G1820" i="48"/>
  <c r="G1821" i="48"/>
  <c r="G1822" i="48"/>
  <c r="G1823" i="48"/>
  <c r="G1824" i="48"/>
  <c r="G1826" i="48"/>
  <c r="G1827" i="48"/>
  <c r="G1828" i="48"/>
  <c r="G1829" i="48"/>
  <c r="G1830" i="48"/>
  <c r="G1831" i="48"/>
  <c r="G1832" i="48"/>
  <c r="G1834" i="48"/>
  <c r="G1835" i="48"/>
  <c r="G1836" i="48"/>
  <c r="G1837" i="48"/>
  <c r="G1838" i="48"/>
  <c r="G1839" i="48"/>
  <c r="G1840" i="48"/>
  <c r="G1841" i="48"/>
  <c r="G1842" i="48"/>
  <c r="G1843" i="48"/>
  <c r="G1844" i="48"/>
  <c r="G1845" i="48"/>
  <c r="G1846" i="48"/>
  <c r="G1847" i="48"/>
  <c r="G1848" i="48"/>
  <c r="G1849" i="48"/>
  <c r="G1850" i="48"/>
  <c r="G1851" i="48"/>
  <c r="G1852" i="48"/>
  <c r="G1853" i="48"/>
  <c r="G1854" i="48"/>
  <c r="G1855" i="48"/>
  <c r="G1856" i="48"/>
  <c r="G1857" i="48"/>
  <c r="G1858" i="48"/>
  <c r="G1859" i="48"/>
  <c r="G1860" i="48"/>
  <c r="G1861" i="48"/>
  <c r="G1863" i="48"/>
  <c r="G1864" i="48"/>
  <c r="G1865" i="48"/>
  <c r="G1866" i="48"/>
  <c r="G1867" i="48"/>
  <c r="G1868" i="48"/>
  <c r="G1869" i="48"/>
  <c r="G1870" i="48"/>
  <c r="G1871" i="48"/>
  <c r="G1872" i="48"/>
  <c r="G1873" i="48"/>
  <c r="G1874" i="48"/>
  <c r="G1875" i="48"/>
  <c r="G1876" i="48"/>
  <c r="G1877" i="48"/>
  <c r="G1878" i="48"/>
  <c r="G1879" i="48"/>
  <c r="G1880" i="48"/>
  <c r="G1881" i="48"/>
  <c r="G1882" i="48"/>
  <c r="G1883" i="48"/>
  <c r="G1884" i="48"/>
  <c r="G1885" i="48"/>
  <c r="G1886" i="48"/>
  <c r="G1887" i="48"/>
  <c r="G1888" i="48"/>
  <c r="G1889" i="48"/>
  <c r="G1890" i="48"/>
  <c r="G1891" i="48"/>
  <c r="G1892" i="48"/>
  <c r="G1893" i="48"/>
  <c r="G1894" i="48"/>
  <c r="G1896" i="48"/>
  <c r="G1897" i="48"/>
  <c r="G1898" i="48"/>
  <c r="G1899" i="48"/>
  <c r="G1900" i="48"/>
  <c r="G1901" i="48"/>
  <c r="G1902" i="48"/>
  <c r="G1903" i="48"/>
  <c r="G1904" i="48"/>
  <c r="G1905" i="48"/>
  <c r="G1906" i="48"/>
  <c r="G1907" i="48"/>
  <c r="G1908" i="48"/>
  <c r="G1909" i="48"/>
  <c r="G1910" i="48"/>
  <c r="G1911" i="48"/>
  <c r="G1912" i="48"/>
  <c r="G1913" i="48"/>
  <c r="G1914" i="48"/>
  <c r="G1915" i="48"/>
  <c r="G1916" i="48"/>
  <c r="G1917" i="48"/>
  <c r="G1918" i="48"/>
  <c r="G1919" i="48"/>
  <c r="G1920" i="48"/>
  <c r="G1921" i="48"/>
  <c r="G1922" i="48"/>
  <c r="G1923" i="48"/>
  <c r="G1924" i="48"/>
  <c r="G1925" i="48"/>
  <c r="G1926" i="48"/>
  <c r="G1927" i="48"/>
  <c r="G1928" i="48"/>
  <c r="G1929" i="48"/>
  <c r="G1931" i="48"/>
  <c r="G1932" i="48"/>
  <c r="G1933" i="48"/>
  <c r="G1934" i="48"/>
  <c r="G1935" i="48"/>
  <c r="G1936" i="48"/>
  <c r="G1937" i="48"/>
  <c r="G1939" i="48"/>
  <c r="G1940" i="48"/>
  <c r="G1941" i="48"/>
  <c r="G1942" i="48"/>
  <c r="G1943" i="48"/>
  <c r="G1944" i="48"/>
  <c r="G1945" i="48"/>
  <c r="G1946" i="48"/>
  <c r="G1947" i="48"/>
  <c r="G1948" i="48"/>
  <c r="G1949" i="48"/>
  <c r="G1950" i="48"/>
  <c r="G1951" i="48"/>
  <c r="G1952" i="48"/>
  <c r="G1953" i="48"/>
  <c r="G1954" i="48"/>
  <c r="G1955" i="48"/>
  <c r="G1956" i="48"/>
  <c r="G1957" i="48"/>
  <c r="G1958" i="48"/>
  <c r="G1959" i="48"/>
  <c r="G1960" i="48"/>
  <c r="G1961" i="48"/>
  <c r="G1962" i="48"/>
  <c r="G1963" i="48"/>
  <c r="G1964" i="48"/>
  <c r="G1965" i="48"/>
  <c r="G1966" i="48"/>
  <c r="G1968" i="48"/>
  <c r="G1969" i="48"/>
  <c r="G1970" i="48"/>
  <c r="G1971" i="48"/>
  <c r="G1972" i="48"/>
  <c r="G1973" i="48"/>
  <c r="G1974" i="48"/>
  <c r="G1975" i="48"/>
  <c r="G1976" i="48"/>
  <c r="G1977" i="48"/>
  <c r="G1978" i="48"/>
  <c r="G1979" i="48"/>
  <c r="G1980" i="48"/>
  <c r="G1981" i="48"/>
  <c r="G1982" i="48"/>
  <c r="G1983" i="48"/>
  <c r="G1984" i="48"/>
  <c r="G1985" i="48"/>
  <c r="G1986" i="48"/>
  <c r="G1987" i="48"/>
  <c r="G1988" i="48"/>
  <c r="G1989" i="48"/>
  <c r="G1990" i="48"/>
  <c r="G1991" i="48"/>
  <c r="G1992" i="48"/>
  <c r="G1993" i="48"/>
  <c r="G1994" i="48"/>
  <c r="G1995" i="48"/>
  <c r="G1996" i="48"/>
  <c r="G1997" i="48"/>
  <c r="G1998" i="48"/>
  <c r="G1999" i="48"/>
  <c r="G2000" i="48"/>
  <c r="G2001" i="48"/>
  <c r="G2002" i="48"/>
  <c r="G2003" i="48"/>
  <c r="G2005" i="48"/>
  <c r="G2006" i="48"/>
  <c r="G2007" i="48"/>
  <c r="G2008" i="48"/>
  <c r="G2009" i="48"/>
  <c r="G2010" i="48"/>
  <c r="G2011" i="48"/>
  <c r="G2012" i="48"/>
  <c r="G2013" i="48"/>
  <c r="G2014" i="48"/>
  <c r="G2015" i="48"/>
  <c r="G2016" i="48"/>
  <c r="G2017" i="48"/>
  <c r="G2018" i="48"/>
  <c r="G2019" i="48"/>
  <c r="G2020" i="48"/>
  <c r="G2021" i="48"/>
  <c r="G2022" i="48"/>
  <c r="G2023" i="48"/>
  <c r="G2024" i="48"/>
  <c r="G2025" i="48"/>
  <c r="G2026" i="48"/>
  <c r="G2027" i="48"/>
  <c r="G2028" i="48"/>
  <c r="G2029" i="48"/>
  <c r="G2030" i="48"/>
  <c r="G2031" i="48"/>
  <c r="G2032" i="48"/>
  <c r="G2033" i="48"/>
  <c r="G2034" i="48"/>
  <c r="G2035" i="48"/>
  <c r="G2036" i="48"/>
  <c r="G2037" i="48"/>
  <c r="G2039" i="48"/>
  <c r="G2040" i="48"/>
  <c r="G2041" i="48"/>
  <c r="G2042" i="48"/>
  <c r="G2043" i="48"/>
  <c r="G2044" i="48"/>
  <c r="G2045" i="48"/>
  <c r="G2046" i="48"/>
  <c r="G2047" i="48"/>
  <c r="G2048" i="48"/>
  <c r="G2049" i="48"/>
  <c r="G2050" i="48"/>
  <c r="G2051" i="48"/>
  <c r="G2052" i="48"/>
  <c r="G2053" i="48"/>
  <c r="G2054" i="48"/>
  <c r="G2055" i="48"/>
  <c r="G2056" i="48"/>
  <c r="G2057" i="48"/>
  <c r="G2058" i="48"/>
  <c r="G2059" i="48"/>
  <c r="G2060" i="48"/>
  <c r="G2061" i="48"/>
  <c r="G2062" i="48"/>
  <c r="G2063" i="48"/>
  <c r="G2064" i="48"/>
  <c r="G2065" i="48"/>
  <c r="G2066" i="48"/>
  <c r="G2067" i="48"/>
  <c r="G2068" i="48"/>
  <c r="G2069" i="48"/>
  <c r="G2070" i="48"/>
  <c r="G2071" i="48"/>
  <c r="G2072" i="48"/>
  <c r="G2073" i="48"/>
  <c r="G2074" i="48"/>
  <c r="G2075" i="48"/>
  <c r="G2076" i="48"/>
  <c r="G2077" i="48"/>
  <c r="G2078" i="48"/>
  <c r="G2079" i="48"/>
  <c r="G2080" i="48"/>
  <c r="G2081" i="48"/>
  <c r="G2082" i="48"/>
  <c r="G2083" i="48"/>
  <c r="G2084" i="48"/>
  <c r="G2085" i="48"/>
  <c r="G2086" i="48"/>
  <c r="G2087" i="48"/>
  <c r="G2088" i="48"/>
  <c r="G2089" i="48"/>
  <c r="G2090" i="48"/>
  <c r="G2091" i="48"/>
  <c r="G2092" i="48"/>
  <c r="G2093" i="48"/>
  <c r="G2094" i="48"/>
  <c r="G2095" i="48"/>
  <c r="G2096" i="48"/>
  <c r="G2097" i="48"/>
  <c r="G2098" i="48"/>
  <c r="G2099" i="48"/>
  <c r="G2100" i="48"/>
  <c r="G2101" i="48"/>
  <c r="G2102" i="48"/>
  <c r="G2103" i="48"/>
  <c r="G2104" i="48"/>
  <c r="G2105" i="48"/>
  <c r="G2106" i="48"/>
  <c r="G2107" i="48"/>
  <c r="G2108" i="48"/>
  <c r="G2109" i="48"/>
  <c r="G2111" i="48"/>
  <c r="G2112" i="48"/>
  <c r="G2113" i="48"/>
  <c r="G2114" i="48"/>
  <c r="G2115" i="48"/>
  <c r="G2116" i="48"/>
  <c r="G2117" i="48"/>
  <c r="G2118" i="48"/>
  <c r="G2119" i="48"/>
  <c r="G2120" i="48"/>
  <c r="G2121" i="48"/>
  <c r="G2122" i="48"/>
  <c r="G2123" i="48"/>
  <c r="G2124" i="48"/>
  <c r="G2125" i="48"/>
  <c r="G2126" i="48"/>
  <c r="G2127" i="48"/>
  <c r="G2128" i="48"/>
  <c r="G2129" i="48"/>
  <c r="G2130" i="48"/>
  <c r="G2131" i="48"/>
  <c r="G2132" i="48"/>
  <c r="G2133" i="48"/>
  <c r="G2134" i="48"/>
  <c r="G2135" i="48"/>
  <c r="G2136" i="48"/>
  <c r="G2137" i="48"/>
  <c r="G2138" i="48"/>
  <c r="G2139" i="48"/>
  <c r="G2140" i="48"/>
  <c r="G2141" i="48"/>
  <c r="G2142" i="48"/>
  <c r="G2143" i="48"/>
  <c r="G2144" i="48"/>
  <c r="G2146" i="48"/>
  <c r="G2147" i="48"/>
  <c r="G2148" i="48"/>
  <c r="G2149" i="48"/>
  <c r="G2150" i="48"/>
  <c r="G2151" i="48"/>
  <c r="G2152" i="48"/>
  <c r="G2153" i="48"/>
  <c r="G2154" i="48"/>
  <c r="G2155" i="48"/>
  <c r="G2156" i="48"/>
  <c r="G2157" i="48"/>
  <c r="G2158" i="48"/>
  <c r="G2159" i="48"/>
  <c r="G2160" i="48"/>
  <c r="G2161" i="48"/>
  <c r="G2162" i="48"/>
  <c r="G2163" i="48"/>
  <c r="G2164" i="48"/>
  <c r="G2165" i="48"/>
  <c r="G2166" i="48"/>
  <c r="G2167" i="48"/>
  <c r="G2168" i="48"/>
  <c r="G2169" i="48"/>
  <c r="G2170" i="48"/>
  <c r="G2171" i="48"/>
  <c r="G2172" i="48"/>
  <c r="G2173" i="48"/>
  <c r="G2174" i="48"/>
  <c r="G2175" i="48"/>
  <c r="G2176" i="48"/>
  <c r="G2177" i="48"/>
  <c r="G2179" i="48"/>
  <c r="G2180" i="48"/>
  <c r="G2181" i="48"/>
  <c r="G2182" i="48"/>
  <c r="G2183" i="48"/>
  <c r="G2184" i="48"/>
  <c r="G2185" i="48"/>
  <c r="G2186" i="48"/>
  <c r="G2187" i="48"/>
  <c r="G2188" i="48"/>
  <c r="G2189" i="48"/>
  <c r="G2190" i="48"/>
  <c r="G2191" i="48"/>
  <c r="G2192" i="48"/>
  <c r="G2193" i="48"/>
  <c r="G2194" i="48"/>
  <c r="G2195" i="48"/>
  <c r="G2196" i="48"/>
  <c r="G2197" i="48"/>
  <c r="G2198" i="48"/>
  <c r="G2199" i="48"/>
  <c r="G2200" i="48"/>
  <c r="G2201" i="48"/>
  <c r="G2202" i="48"/>
  <c r="G2203" i="48"/>
  <c r="G2204" i="48"/>
  <c r="G2205" i="48"/>
  <c r="G2206" i="48"/>
  <c r="G2207" i="48"/>
  <c r="G2208" i="48"/>
  <c r="G2209" i="48"/>
  <c r="G2210" i="48"/>
  <c r="G2212" i="48"/>
  <c r="G2213" i="48"/>
  <c r="G2214" i="48"/>
  <c r="G2215" i="48"/>
  <c r="G2216" i="48"/>
  <c r="G2217" i="48"/>
  <c r="G2219" i="48"/>
  <c r="G2220" i="48"/>
  <c r="G2221" i="48"/>
  <c r="G2222" i="48"/>
  <c r="G2223" i="48"/>
  <c r="G2224" i="48"/>
  <c r="G2225" i="48"/>
  <c r="G2226" i="48"/>
  <c r="G2227" i="48"/>
  <c r="G2228" i="48"/>
  <c r="G2229" i="48"/>
  <c r="G2230" i="48"/>
  <c r="G2231" i="48"/>
  <c r="G2232" i="48"/>
  <c r="G2233" i="48"/>
  <c r="G2234" i="48"/>
  <c r="G2235" i="48"/>
  <c r="G2236" i="48"/>
  <c r="G2237" i="48"/>
  <c r="G2238" i="48"/>
  <c r="G2239" i="48"/>
  <c r="G2240" i="48"/>
  <c r="G2241" i="48"/>
  <c r="G2242" i="48"/>
  <c r="G2243" i="48"/>
  <c r="G2244" i="48"/>
  <c r="G2245" i="48"/>
  <c r="G2246" i="48"/>
  <c r="G2247" i="48"/>
  <c r="G2249" i="48"/>
  <c r="G2250" i="48"/>
  <c r="G2251" i="48"/>
  <c r="G2252" i="48"/>
  <c r="G2253" i="48"/>
  <c r="G2254" i="48"/>
  <c r="G2255" i="48"/>
  <c r="G2256" i="48"/>
  <c r="G2257" i="48"/>
  <c r="G2258" i="48"/>
  <c r="G2259" i="48"/>
  <c r="G2260" i="48"/>
  <c r="G2261" i="48"/>
  <c r="G2262" i="48"/>
  <c r="G2263" i="48"/>
  <c r="G2264" i="48"/>
  <c r="G2265" i="48"/>
  <c r="G2266" i="48"/>
  <c r="G2267" i="48"/>
  <c r="G2268" i="48"/>
  <c r="G2269" i="48"/>
  <c r="G2270" i="48"/>
  <c r="G2271" i="48"/>
  <c r="G2272" i="48"/>
  <c r="G2273" i="48"/>
  <c r="G2274" i="48"/>
  <c r="G2275" i="48"/>
  <c r="G2276" i="48"/>
  <c r="G2277" i="48"/>
  <c r="G2278" i="48"/>
  <c r="G2279" i="48"/>
  <c r="G2280" i="48"/>
  <c r="G2281" i="48"/>
  <c r="G2283" i="48"/>
  <c r="G2284" i="48"/>
  <c r="G2285" i="48"/>
  <c r="G2286" i="48"/>
  <c r="G2287" i="48"/>
  <c r="G2288" i="48"/>
  <c r="G2289" i="48"/>
  <c r="G2290" i="48"/>
  <c r="G2291" i="48"/>
  <c r="G2292" i="48"/>
  <c r="G2293" i="48"/>
  <c r="G2294" i="48"/>
  <c r="G2295" i="48"/>
  <c r="G2296" i="48"/>
  <c r="G2297" i="48"/>
  <c r="G2298" i="48"/>
  <c r="G2299" i="48"/>
  <c r="G2300" i="48"/>
  <c r="G2301" i="48"/>
  <c r="G2302" i="48"/>
  <c r="G2303" i="48"/>
  <c r="G2304" i="48"/>
  <c r="G2305" i="48"/>
  <c r="G2306" i="48"/>
  <c r="G2307" i="48"/>
  <c r="G2308" i="48"/>
  <c r="G2309" i="48"/>
  <c r="G2310" i="48"/>
  <c r="G2311" i="48"/>
  <c r="G2312" i="48"/>
  <c r="G2313" i="48"/>
  <c r="G2314" i="48"/>
  <c r="G2315" i="48"/>
  <c r="G2316" i="48"/>
  <c r="G2317" i="48"/>
  <c r="G2319" i="48"/>
  <c r="G2320" i="48"/>
  <c r="G2321" i="48"/>
  <c r="G2322" i="48"/>
  <c r="G2323" i="48"/>
  <c r="G2324" i="48"/>
  <c r="G2325" i="48"/>
  <c r="G2326" i="48"/>
  <c r="G2327" i="48"/>
  <c r="G2328" i="48"/>
  <c r="G2329" i="48"/>
  <c r="G2330" i="48"/>
  <c r="G2331" i="48"/>
  <c r="G2332" i="48"/>
  <c r="G2333" i="48"/>
  <c r="G2334" i="48"/>
  <c r="G2335" i="48"/>
  <c r="G2336" i="48"/>
  <c r="G2337" i="48"/>
  <c r="G2338" i="48"/>
  <c r="G2339" i="48"/>
  <c r="G2340" i="48"/>
  <c r="G2341" i="48"/>
  <c r="G2342" i="48"/>
  <c r="G2343" i="48"/>
  <c r="G2344" i="48"/>
  <c r="G2345" i="48"/>
  <c r="G2346" i="48"/>
  <c r="G2347" i="48"/>
  <c r="G2348" i="48"/>
  <c r="G2349" i="48"/>
  <c r="G2350" i="48"/>
  <c r="G2351" i="48"/>
  <c r="G2353" i="48"/>
  <c r="G2354" i="48"/>
  <c r="G2355" i="48"/>
  <c r="G2356" i="48"/>
  <c r="G2357" i="48"/>
  <c r="G2358" i="48"/>
  <c r="G2359" i="48"/>
  <c r="G2360" i="48"/>
  <c r="G2361" i="48"/>
  <c r="G2362" i="48"/>
  <c r="G2363" i="48"/>
  <c r="G2364" i="48"/>
  <c r="G2365" i="48"/>
  <c r="G2366" i="48"/>
  <c r="G2367" i="48"/>
  <c r="G2368" i="48"/>
  <c r="G2369" i="48"/>
  <c r="G2370" i="48"/>
  <c r="G2371" i="48"/>
  <c r="G2372" i="48"/>
  <c r="G2373" i="48"/>
  <c r="G2374" i="48"/>
  <c r="G2375" i="48"/>
  <c r="G2376" i="48"/>
  <c r="G2377" i="48"/>
  <c r="G2378" i="48"/>
  <c r="G2379" i="48"/>
  <c r="G2380" i="48"/>
  <c r="G2382" i="48"/>
  <c r="G2383" i="48"/>
  <c r="G2384" i="48"/>
  <c r="G2385" i="48"/>
  <c r="G2386" i="48"/>
  <c r="G2387" i="48"/>
  <c r="G2388" i="48"/>
  <c r="G2389" i="48"/>
  <c r="G2390" i="48"/>
  <c r="G2391" i="48"/>
  <c r="G2392" i="48"/>
  <c r="G2393" i="48"/>
  <c r="G2394" i="48"/>
  <c r="G2395" i="48"/>
  <c r="G2396" i="48"/>
  <c r="G2397" i="48"/>
  <c r="G2398" i="48"/>
  <c r="G2399" i="48"/>
  <c r="G2400" i="48"/>
  <c r="G2401" i="48"/>
  <c r="G2402" i="48"/>
  <c r="G2403" i="48"/>
  <c r="G2404" i="48"/>
  <c r="G2405" i="48"/>
  <c r="G2406" i="48"/>
  <c r="G2407" i="48"/>
  <c r="G2408" i="48"/>
  <c r="G2409" i="48"/>
  <c r="G2410" i="48"/>
  <c r="G2411" i="48"/>
  <c r="G2412" i="48"/>
  <c r="G2413" i="48"/>
  <c r="G2414" i="48"/>
  <c r="G2415" i="48"/>
  <c r="G2417" i="48"/>
  <c r="G2418" i="48"/>
  <c r="G2419" i="48"/>
  <c r="G2420" i="48"/>
  <c r="G2421" i="48"/>
  <c r="G2422" i="48"/>
  <c r="G2423" i="48"/>
  <c r="G2425" i="48"/>
  <c r="G2426" i="48"/>
  <c r="G2427" i="48"/>
  <c r="G2428" i="48"/>
  <c r="G2429" i="48"/>
  <c r="G2430" i="48"/>
  <c r="G2431" i="48"/>
  <c r="G2432" i="48"/>
  <c r="G2433" i="48"/>
  <c r="G2434" i="48"/>
  <c r="G2435" i="48"/>
  <c r="G2436" i="48"/>
  <c r="G2437" i="48"/>
  <c r="G2438" i="48"/>
  <c r="G2439" i="48"/>
  <c r="G2440" i="48"/>
  <c r="G2441" i="48"/>
  <c r="G2442" i="48"/>
  <c r="G2443" i="48"/>
  <c r="G2444" i="48"/>
  <c r="G2445" i="48"/>
  <c r="G2446" i="48"/>
  <c r="G2447" i="48"/>
  <c r="G2448" i="48"/>
  <c r="G2449" i="48"/>
  <c r="G2450" i="48"/>
  <c r="G2451" i="48"/>
  <c r="G2453" i="48"/>
  <c r="G2454" i="48"/>
  <c r="G2455" i="48"/>
  <c r="G2456" i="48"/>
  <c r="G2457" i="48"/>
  <c r="G2458" i="48"/>
  <c r="G2459" i="48"/>
  <c r="G2460" i="48"/>
  <c r="G2461" i="48"/>
  <c r="G2462" i="48"/>
  <c r="G2463" i="48"/>
  <c r="G2464" i="48"/>
  <c r="G2465" i="48"/>
  <c r="G2466" i="48"/>
  <c r="G2467" i="48"/>
  <c r="G2468" i="48"/>
  <c r="G2469" i="48"/>
  <c r="G2470" i="48"/>
  <c r="G2471" i="48"/>
  <c r="G2472" i="48"/>
  <c r="G2473" i="48"/>
  <c r="G2474" i="48"/>
  <c r="G2475" i="48"/>
  <c r="G2476" i="48"/>
  <c r="G2477" i="48"/>
  <c r="G2478" i="48"/>
  <c r="G2479" i="48"/>
  <c r="G2480" i="48"/>
  <c r="G2482" i="48"/>
  <c r="G2483" i="48"/>
  <c r="G2484" i="48"/>
  <c r="G2485" i="48"/>
  <c r="G2486" i="48"/>
  <c r="G2487" i="48"/>
  <c r="G2488" i="48"/>
  <c r="G2489" i="48"/>
  <c r="G2490" i="48"/>
  <c r="G2491" i="48"/>
  <c r="G2492" i="48"/>
  <c r="G2493" i="48"/>
  <c r="G2494" i="48"/>
  <c r="G2495" i="48"/>
  <c r="G2496" i="48"/>
  <c r="G2497" i="48"/>
  <c r="G2498" i="48"/>
  <c r="G2499" i="48"/>
  <c r="G2500" i="48"/>
  <c r="G2501" i="48"/>
  <c r="G2502" i="48"/>
  <c r="G2503" i="48"/>
  <c r="G2504" i="48"/>
  <c r="G2505" i="48"/>
  <c r="G2506" i="48"/>
  <c r="G2507" i="48"/>
  <c r="G2508" i="48"/>
  <c r="G2509" i="48"/>
  <c r="G2510" i="48"/>
  <c r="G2511" i="48"/>
  <c r="G2512" i="48"/>
  <c r="G2513" i="48"/>
  <c r="G2514" i="48"/>
  <c r="G2515" i="48"/>
  <c r="G2517" i="48"/>
  <c r="G2518" i="48"/>
  <c r="G2519" i="48"/>
  <c r="G2520" i="48"/>
  <c r="G2521" i="48"/>
  <c r="G2522" i="48"/>
  <c r="G2524" i="48"/>
  <c r="G2525" i="48"/>
  <c r="G2526" i="48"/>
  <c r="G2527" i="48"/>
  <c r="G2528" i="48"/>
  <c r="G2529" i="48"/>
  <c r="G2530" i="48"/>
  <c r="G2531" i="48"/>
  <c r="G2532" i="48"/>
  <c r="G2533" i="48"/>
  <c r="G2534" i="48"/>
  <c r="G2535" i="48"/>
  <c r="G2536" i="48"/>
  <c r="G2537" i="48"/>
  <c r="G2538" i="48"/>
  <c r="G2539" i="48"/>
  <c r="G2540" i="48"/>
  <c r="G2541" i="48"/>
  <c r="G2542" i="48"/>
  <c r="G2543" i="48"/>
  <c r="G2544" i="48"/>
  <c r="G2545" i="48"/>
  <c r="G2546" i="48"/>
  <c r="G2547" i="48"/>
  <c r="G2548" i="48"/>
  <c r="G2549" i="48"/>
  <c r="G2551" i="48"/>
  <c r="G2552" i="48"/>
  <c r="G2553" i="48"/>
  <c r="G2554" i="48"/>
  <c r="G2555" i="48"/>
  <c r="G2556" i="48"/>
  <c r="G2558" i="48"/>
  <c r="G2559" i="48"/>
  <c r="G2560" i="48"/>
  <c r="G2561" i="48"/>
  <c r="G2562" i="48"/>
  <c r="G2563" i="48"/>
  <c r="G2564" i="48"/>
  <c r="G2565" i="48"/>
  <c r="G2566" i="48"/>
  <c r="G2567" i="48"/>
  <c r="G2568" i="48"/>
  <c r="G2569" i="48"/>
  <c r="G2570" i="48"/>
  <c r="G2571" i="48"/>
  <c r="G2572" i="48"/>
  <c r="G2573" i="48"/>
  <c r="G2574" i="48"/>
  <c r="G2575" i="48"/>
  <c r="G2576" i="48"/>
  <c r="G2577" i="48"/>
  <c r="G2578" i="48"/>
  <c r="G2579" i="48"/>
  <c r="G2580" i="48"/>
  <c r="G2581" i="48"/>
  <c r="G2582" i="48"/>
  <c r="G2583" i="48"/>
  <c r="G2584" i="48"/>
  <c r="G2585" i="48"/>
  <c r="G2587" i="48"/>
  <c r="G2588" i="48"/>
  <c r="G2589" i="48"/>
  <c r="G2590" i="48"/>
  <c r="G2591" i="48"/>
  <c r="G2592" i="48"/>
  <c r="G2593" i="48"/>
  <c r="G2594" i="48"/>
  <c r="G2595" i="48"/>
  <c r="G2596" i="48"/>
  <c r="G2598" i="48"/>
  <c r="G2599" i="48"/>
  <c r="G2600" i="48"/>
  <c r="G2601" i="48"/>
  <c r="G2602" i="48"/>
  <c r="G2603" i="48"/>
  <c r="G2604" i="48"/>
  <c r="G2605" i="48"/>
  <c r="G2606" i="48"/>
  <c r="G2607" i="48"/>
  <c r="G2608" i="48"/>
  <c r="G2609" i="48"/>
  <c r="G2610" i="48"/>
  <c r="G2611" i="48"/>
  <c r="G2612" i="48"/>
  <c r="G2613" i="48"/>
  <c r="G2614" i="48"/>
  <c r="G2615" i="48"/>
  <c r="G2616" i="48"/>
  <c r="G2617" i="48"/>
  <c r="G2618" i="48"/>
  <c r="G2619" i="48"/>
  <c r="G2620" i="48"/>
  <c r="G2621" i="48"/>
  <c r="G2622" i="48"/>
  <c r="G2623" i="48"/>
  <c r="G2624" i="48"/>
  <c r="G2625" i="48"/>
  <c r="G2626" i="48"/>
  <c r="G2627" i="48"/>
  <c r="G2628" i="48"/>
  <c r="G2630" i="48"/>
  <c r="G2631" i="48"/>
  <c r="G2632" i="48"/>
  <c r="G2633" i="48"/>
  <c r="G2634" i="48"/>
  <c r="G2635" i="48"/>
  <c r="G2636" i="48"/>
  <c r="G2637" i="48"/>
  <c r="G2638" i="48"/>
  <c r="G2639" i="48"/>
  <c r="G2640" i="48"/>
  <c r="G2641" i="48"/>
  <c r="G2642" i="48"/>
  <c r="G2643" i="48"/>
  <c r="G2644" i="48"/>
  <c r="G2645" i="48"/>
  <c r="G2646" i="48"/>
  <c r="G2647" i="48"/>
  <c r="G2648" i="48"/>
  <c r="G2649" i="48"/>
  <c r="G2650" i="48"/>
  <c r="G2651" i="48"/>
  <c r="G2652" i="48"/>
  <c r="G2653" i="48"/>
  <c r="G2654" i="48"/>
  <c r="G2655" i="48"/>
  <c r="G2656" i="48"/>
  <c r="G2657" i="48"/>
  <c r="G2658" i="48"/>
  <c r="G2659" i="48"/>
  <c r="G2660" i="48"/>
  <c r="G2661" i="48"/>
  <c r="G2662" i="48"/>
  <c r="G2663" i="48"/>
  <c r="G2665" i="48"/>
  <c r="G2666" i="48"/>
  <c r="G2667" i="48"/>
  <c r="G2668" i="48"/>
  <c r="G2669" i="48"/>
  <c r="G2670" i="48"/>
  <c r="G2671" i="48"/>
  <c r="G2672" i="48"/>
  <c r="G2673" i="48"/>
  <c r="G2674" i="48"/>
  <c r="G2675" i="48"/>
  <c r="G2676" i="48"/>
  <c r="G2677" i="48"/>
  <c r="G2678" i="48"/>
  <c r="G2679" i="48"/>
  <c r="G2680" i="48"/>
  <c r="G2681" i="48"/>
  <c r="G2682" i="48"/>
  <c r="G2683" i="48"/>
  <c r="G2684" i="48"/>
  <c r="G2685" i="48"/>
  <c r="G2686" i="48"/>
  <c r="G2687" i="48"/>
  <c r="G2688" i="48"/>
  <c r="G2689" i="48"/>
  <c r="G2690" i="48"/>
  <c r="G2691" i="48"/>
  <c r="G2692" i="48"/>
  <c r="G2693" i="48"/>
  <c r="G2694" i="48"/>
  <c r="G2695" i="48"/>
  <c r="G2696" i="48"/>
  <c r="G2697" i="48"/>
  <c r="G2698" i="48"/>
  <c r="G2699" i="48"/>
  <c r="G2700" i="48"/>
  <c r="G2701" i="48"/>
  <c r="G2703" i="48"/>
  <c r="G2704" i="48"/>
  <c r="G2705" i="48"/>
  <c r="G2706" i="48"/>
  <c r="G2707" i="48"/>
  <c r="G2708" i="48"/>
  <c r="G2709" i="48"/>
  <c r="G2710" i="48"/>
  <c r="G2711" i="48"/>
  <c r="G2712" i="48"/>
  <c r="G2713" i="48"/>
  <c r="G2714" i="48"/>
  <c r="G2715" i="48"/>
  <c r="G2716" i="48"/>
  <c r="G2717" i="48"/>
  <c r="G2718" i="48"/>
  <c r="G2719" i="48"/>
  <c r="G2720" i="48"/>
  <c r="G2721" i="48"/>
  <c r="G2722" i="48"/>
  <c r="G2723" i="48"/>
  <c r="G2724" i="48"/>
  <c r="G2725" i="48"/>
  <c r="G2726" i="48"/>
  <c r="G2727" i="48"/>
  <c r="G2728" i="48"/>
  <c r="G2729" i="48"/>
  <c r="G2730" i="48"/>
  <c r="G2731" i="48"/>
  <c r="G2732" i="48"/>
  <c r="G2733" i="48"/>
  <c r="G2734" i="48"/>
  <c r="G2736" i="48"/>
  <c r="G2737" i="48"/>
  <c r="G2738" i="48"/>
  <c r="G2739" i="48"/>
  <c r="G2740" i="48"/>
  <c r="G2741" i="48"/>
  <c r="G2742" i="48"/>
  <c r="G2743" i="48"/>
  <c r="G2744" i="48"/>
  <c r="G2745" i="48"/>
  <c r="G2746" i="48"/>
  <c r="G2747" i="48"/>
  <c r="G2748" i="48"/>
  <c r="G2749" i="48"/>
  <c r="G2750" i="48"/>
  <c r="G2751" i="48"/>
  <c r="G2752" i="48"/>
  <c r="G2753" i="48"/>
  <c r="G2754" i="48"/>
  <c r="G2755" i="48"/>
  <c r="G2756" i="48"/>
  <c r="G2757" i="48"/>
  <c r="G2758" i="48"/>
  <c r="G2759" i="48"/>
  <c r="G2760" i="48"/>
  <c r="G2761" i="48"/>
  <c r="G2762" i="48"/>
  <c r="G2763" i="48"/>
  <c r="G2764" i="48"/>
  <c r="G2765" i="48"/>
  <c r="G2766" i="48"/>
  <c r="G2767" i="48"/>
  <c r="G2768" i="48"/>
  <c r="G2769" i="48"/>
  <c r="G2770" i="48"/>
  <c r="G2771" i="48"/>
  <c r="G2773" i="48"/>
  <c r="G2774" i="48"/>
  <c r="G2775" i="48"/>
  <c r="G2776" i="48"/>
  <c r="G2777" i="48"/>
  <c r="G2778" i="48"/>
  <c r="G2779" i="48"/>
  <c r="G2780" i="48"/>
  <c r="G2781" i="48"/>
  <c r="G2782" i="48"/>
  <c r="G2783" i="48"/>
  <c r="G2784" i="48"/>
  <c r="G2785" i="48"/>
  <c r="G2786" i="48"/>
  <c r="G2787" i="48"/>
  <c r="G2788" i="48"/>
  <c r="G2789" i="48"/>
  <c r="G2790" i="48"/>
  <c r="G2791" i="48"/>
  <c r="G2792" i="48"/>
  <c r="G2793" i="48"/>
  <c r="G2794" i="48"/>
  <c r="G2795" i="48"/>
  <c r="G2796" i="48"/>
  <c r="G2797" i="48"/>
  <c r="G2798" i="48"/>
  <c r="G2799" i="48"/>
  <c r="G2800" i="48"/>
  <c r="G2801" i="48"/>
  <c r="G2802" i="48"/>
  <c r="G2803" i="48"/>
  <c r="G2804" i="48"/>
  <c r="G2805" i="48"/>
  <c r="G2806" i="48"/>
  <c r="G2808" i="48"/>
  <c r="G2810" i="48"/>
  <c r="G2811" i="48"/>
  <c r="G2812" i="48"/>
  <c r="G2813" i="48"/>
  <c r="G2814" i="48"/>
  <c r="G2815" i="48"/>
  <c r="G2816" i="48"/>
  <c r="G2817" i="48"/>
  <c r="G2818" i="48"/>
  <c r="G2819" i="48"/>
  <c r="G2820" i="48"/>
  <c r="G2821" i="48"/>
  <c r="G2822" i="48"/>
  <c r="G2823" i="48"/>
  <c r="G2824" i="48"/>
  <c r="G2825" i="48"/>
  <c r="G2826" i="48"/>
  <c r="G2827" i="48"/>
  <c r="G2828" i="48"/>
  <c r="G2829" i="48"/>
  <c r="G2830" i="48"/>
  <c r="G2831" i="48"/>
  <c r="G2832" i="48"/>
  <c r="G2833" i="48"/>
  <c r="G2834" i="48"/>
  <c r="G2835" i="48"/>
  <c r="G2836" i="48"/>
  <c r="G2837" i="48"/>
  <c r="G2838" i="48"/>
  <c r="G2839" i="48"/>
  <c r="G2840" i="48"/>
  <c r="G2841" i="48"/>
  <c r="G2843" i="48"/>
  <c r="G2844" i="48"/>
  <c r="G2845" i="48"/>
  <c r="G2846" i="48"/>
  <c r="G2847" i="48"/>
  <c r="G2848" i="48"/>
  <c r="G2849" i="48"/>
  <c r="G2850" i="48"/>
  <c r="G2851" i="48"/>
  <c r="G2852" i="48"/>
  <c r="G2853" i="48"/>
  <c r="G2854" i="48"/>
  <c r="G2855" i="48"/>
  <c r="G2856" i="48"/>
  <c r="G2857" i="48"/>
  <c r="G2858" i="48"/>
  <c r="G2859" i="48"/>
  <c r="G2860" i="48"/>
  <c r="G2861" i="48"/>
  <c r="G2862" i="48"/>
  <c r="G2863" i="48"/>
  <c r="G2864" i="48"/>
  <c r="G2865" i="48"/>
  <c r="G2866" i="48"/>
  <c r="G2867" i="48"/>
  <c r="G2868" i="48"/>
  <c r="G2869" i="48"/>
  <c r="G2870" i="48"/>
  <c r="G2871" i="48"/>
  <c r="G2872" i="48"/>
  <c r="G2873" i="48"/>
  <c r="G2874" i="48"/>
  <c r="G2875" i="48"/>
  <c r="G2876" i="48"/>
  <c r="G2878" i="48"/>
  <c r="G2879" i="48"/>
  <c r="G2880" i="48"/>
  <c r="G2881" i="48"/>
  <c r="G2882" i="48"/>
  <c r="G2883" i="48"/>
  <c r="G2885" i="48"/>
  <c r="G2886" i="48"/>
  <c r="G2887" i="48"/>
  <c r="G2888" i="48"/>
  <c r="G2889" i="48"/>
  <c r="G2890" i="48"/>
  <c r="G2891" i="48"/>
  <c r="G2892" i="48"/>
  <c r="G2893" i="48"/>
  <c r="G2894" i="48"/>
  <c r="G2895" i="48"/>
  <c r="G2896" i="48"/>
  <c r="G2897" i="48"/>
  <c r="G2898" i="48"/>
  <c r="G2899" i="48"/>
  <c r="G2900" i="48"/>
  <c r="G2901" i="48"/>
  <c r="G2902" i="48"/>
  <c r="G2903" i="48"/>
  <c r="G2904" i="48"/>
  <c r="G2905" i="48"/>
  <c r="G2906" i="48"/>
  <c r="G2907" i="48"/>
  <c r="G2908" i="48"/>
  <c r="G2910" i="48"/>
  <c r="G2911" i="48"/>
  <c r="G2912" i="48"/>
  <c r="G2913" i="48"/>
  <c r="G2914" i="48"/>
  <c r="G2915" i="48"/>
  <c r="G2916" i="48"/>
  <c r="G2917" i="48"/>
  <c r="G2918" i="48"/>
  <c r="G2919" i="48"/>
  <c r="G2920" i="48"/>
  <c r="G2921" i="48"/>
  <c r="G2922" i="48"/>
  <c r="G2923" i="48"/>
  <c r="G2931" i="48"/>
  <c r="G2932" i="48"/>
  <c r="G2933" i="48"/>
  <c r="G2934" i="48"/>
  <c r="G2935" i="48"/>
  <c r="G2936" i="48"/>
  <c r="G2937" i="48"/>
  <c r="G2938" i="48"/>
  <c r="G2939" i="48"/>
  <c r="G2940" i="48"/>
  <c r="G2941" i="48"/>
  <c r="G2942" i="48"/>
  <c r="G2943" i="48"/>
  <c r="G2944" i="48"/>
  <c r="G2945" i="48"/>
  <c r="G2946" i="48"/>
  <c r="G2947" i="48"/>
  <c r="G2948" i="48"/>
  <c r="G2949" i="48"/>
  <c r="G2950" i="48"/>
  <c r="G2951" i="48"/>
  <c r="G2952" i="48"/>
  <c r="G2954" i="48"/>
  <c r="G2955" i="48"/>
  <c r="G2956" i="48"/>
  <c r="G2957" i="48"/>
  <c r="G2958" i="48"/>
  <c r="G2959" i="48"/>
  <c r="G2960" i="48"/>
  <c r="G2961" i="48"/>
  <c r="G2962" i="48"/>
  <c r="G2963" i="48"/>
  <c r="G2964" i="48"/>
  <c r="G2965" i="48"/>
  <c r="G2966" i="48"/>
  <c r="G2967" i="48"/>
  <c r="G2968" i="48"/>
  <c r="G2969" i="48"/>
  <c r="G2970" i="48"/>
  <c r="G2971" i="48"/>
  <c r="G2972" i="48"/>
  <c r="G2973" i="48"/>
  <c r="G2974" i="48"/>
  <c r="G2975" i="48"/>
  <c r="G2976" i="48"/>
  <c r="G2977" i="48"/>
  <c r="G2978" i="48"/>
  <c r="G2979" i="48"/>
  <c r="G2980" i="48"/>
  <c r="G2981" i="48"/>
  <c r="G2982" i="48"/>
  <c r="G2983" i="48"/>
  <c r="G2984" i="48"/>
  <c r="G2985" i="48"/>
  <c r="G2986" i="48"/>
  <c r="G2987" i="48"/>
  <c r="G2989" i="48"/>
  <c r="G2990" i="48"/>
  <c r="G2991" i="48"/>
  <c r="G2992" i="48"/>
  <c r="G2993" i="48"/>
  <c r="G2994" i="48"/>
  <c r="G2995" i="48"/>
  <c r="G2996" i="48"/>
  <c r="G2997" i="48"/>
  <c r="G2998" i="48"/>
  <c r="G2999" i="48"/>
  <c r="G3000" i="48"/>
  <c r="G3001" i="48"/>
  <c r="G3002" i="48"/>
  <c r="G3003" i="48"/>
  <c r="G3004" i="48"/>
  <c r="G3005" i="48"/>
  <c r="G3006" i="48"/>
  <c r="G3007" i="48"/>
  <c r="G3008" i="48"/>
  <c r="G3009" i="48"/>
  <c r="G3010" i="48"/>
  <c r="G3011" i="48"/>
  <c r="G3012" i="48"/>
  <c r="G3013" i="48"/>
  <c r="G3014" i="48"/>
  <c r="G3015" i="48"/>
  <c r="G3016" i="48"/>
  <c r="G3017" i="48"/>
  <c r="G3018" i="48"/>
  <c r="G3019" i="48"/>
  <c r="G3020" i="48"/>
  <c r="G3021" i="48"/>
  <c r="G3022" i="48"/>
  <c r="G3023" i="48"/>
  <c r="G3024" i="48"/>
  <c r="G3025" i="48"/>
  <c r="G3026" i="48"/>
  <c r="G3028" i="48"/>
  <c r="G3029" i="48"/>
  <c r="G3030" i="48"/>
  <c r="G3031" i="48"/>
  <c r="G3032" i="48"/>
  <c r="G3033" i="48"/>
  <c r="G3034" i="48"/>
  <c r="G3035" i="48"/>
  <c r="G3036" i="48"/>
  <c r="G3037" i="48"/>
  <c r="G3038" i="48"/>
  <c r="G3039" i="48"/>
  <c r="G3040" i="48"/>
  <c r="G3041" i="48"/>
  <c r="G3042" i="48"/>
  <c r="G3043" i="48"/>
  <c r="G3044" i="48"/>
  <c r="G3045" i="48"/>
  <c r="G3046" i="48"/>
  <c r="G3047" i="48"/>
  <c r="G3048" i="48"/>
  <c r="G3049" i="48"/>
  <c r="G3050" i="48"/>
  <c r="G3051" i="48"/>
  <c r="G3052" i="48"/>
  <c r="G3053" i="48"/>
  <c r="G3054" i="48"/>
  <c r="G3055" i="48"/>
  <c r="G3056" i="48"/>
  <c r="G3057" i="48"/>
  <c r="G3058" i="48"/>
  <c r="G3060" i="48"/>
  <c r="G3061" i="48"/>
  <c r="G3062" i="48"/>
  <c r="G3063" i="48"/>
  <c r="G3064" i="48"/>
  <c r="G3065" i="48"/>
  <c r="G3066" i="48"/>
  <c r="G3067" i="48"/>
  <c r="G3068" i="48"/>
  <c r="G3069" i="48"/>
  <c r="G3070" i="48"/>
  <c r="G3071" i="48"/>
  <c r="G3072" i="48"/>
  <c r="G3073" i="48"/>
  <c r="G3074" i="48"/>
  <c r="G3075" i="48"/>
  <c r="G3076" i="48"/>
  <c r="G3077" i="48"/>
  <c r="G3078" i="48"/>
  <c r="G3079" i="48"/>
  <c r="G3080" i="48"/>
  <c r="G3081" i="48"/>
  <c r="G3082" i="48"/>
  <c r="G3083" i="48"/>
  <c r="G3084" i="48"/>
  <c r="G3085" i="48"/>
  <c r="G3086" i="48"/>
  <c r="G3087" i="48"/>
  <c r="G3088" i="48"/>
  <c r="G3090" i="48"/>
  <c r="G3091" i="48"/>
  <c r="G3092" i="48"/>
  <c r="G3093" i="48"/>
  <c r="G3094" i="48"/>
  <c r="G3095" i="48"/>
  <c r="G3096" i="48"/>
  <c r="G3097" i="48"/>
  <c r="G3098" i="48"/>
  <c r="G3099" i="48"/>
  <c r="D37" i="1" l="1"/>
  <c r="O34" i="13" l="1"/>
  <c r="O35" i="13"/>
  <c r="O36" i="13"/>
  <c r="O37" i="13"/>
  <c r="O38" i="13"/>
  <c r="O39" i="13"/>
  <c r="O40" i="13"/>
  <c r="O41" i="13"/>
  <c r="O42" i="13"/>
  <c r="Q43" i="13" l="1"/>
  <c r="E16" i="13" l="1"/>
  <c r="L15" i="50" l="1"/>
  <c r="C8" i="50" s="1"/>
  <c r="C22" i="50" l="1"/>
  <c r="C26" i="50"/>
  <c r="C30" i="50"/>
  <c r="C23" i="50"/>
  <c r="C24" i="50"/>
  <c r="B28" i="50"/>
  <c r="C27" i="50"/>
  <c r="C28" i="50"/>
  <c r="B25" i="50"/>
  <c r="B24" i="50"/>
  <c r="B26" i="50"/>
  <c r="B27" i="50"/>
  <c r="C29" i="50"/>
  <c r="B29" i="50"/>
  <c r="B30" i="50"/>
  <c r="B22" i="50"/>
  <c r="B23" i="50"/>
  <c r="C25" i="50"/>
  <c r="N35" i="13" l="1"/>
  <c r="N38" i="13"/>
  <c r="N37" i="13"/>
  <c r="K43" i="13"/>
  <c r="E24" i="13"/>
  <c r="N41" i="13"/>
  <c r="N34" i="13"/>
  <c r="E25" i="13"/>
  <c r="L43" i="13"/>
  <c r="N36" i="13"/>
  <c r="N40" i="13"/>
  <c r="N39" i="13"/>
  <c r="H43" i="13"/>
  <c r="F37" i="1"/>
  <c r="AE3" i="9" s="1"/>
  <c r="BM3" i="9"/>
  <c r="E18" i="13"/>
  <c r="G43" i="13"/>
  <c r="E21" i="13"/>
  <c r="E22" i="13"/>
  <c r="E20" i="13"/>
  <c r="E23" i="13"/>
  <c r="E17" i="13"/>
  <c r="C43" i="13"/>
  <c r="J43" i="13"/>
  <c r="E19" i="13"/>
  <c r="I43" i="13"/>
  <c r="F76" i="1" l="1"/>
  <c r="BN3" i="9" s="1"/>
  <c r="F85" i="1"/>
  <c r="F106" i="1"/>
  <c r="D48" i="6" s="1"/>
  <c r="O43" i="13"/>
  <c r="D47" i="6" l="1"/>
  <c r="DF3" i="9" s="1"/>
  <c r="F87" i="1"/>
  <c r="BO3" i="9"/>
  <c r="D52" i="6"/>
  <c r="DJ3" i="9" s="1"/>
  <c r="DG3" i="9"/>
  <c r="F114" i="1"/>
  <c r="F119" i="1" s="1"/>
  <c r="D51" i="6" l="1"/>
  <c r="D53" i="6" s="1"/>
  <c r="DK3" i="9" s="1"/>
  <c r="D49" i="6"/>
  <c r="DH3" i="9" s="1"/>
  <c r="D5" i="6"/>
  <c r="H9" i="1"/>
  <c r="DI3" i="9" l="1"/>
  <c r="E74" i="1"/>
  <c r="D74" i="1" l="1"/>
  <c r="Q1" i="13" l="1"/>
  <c r="H12" i="7"/>
  <c r="H13" i="7"/>
  <c r="G14" i="7"/>
  <c r="F43" i="13" l="1"/>
  <c r="E43" i="13"/>
  <c r="D43" i="13"/>
  <c r="P34" i="13" l="1"/>
  <c r="T34" i="13" s="1"/>
  <c r="P39" i="13"/>
  <c r="P35" i="13"/>
  <c r="P41" i="13"/>
  <c r="P38" i="13"/>
  <c r="P36" i="13"/>
  <c r="P37" i="13"/>
  <c r="P40" i="13"/>
  <c r="D37" i="6"/>
  <c r="D104" i="1"/>
  <c r="E104" i="1"/>
  <c r="D97" i="1"/>
  <c r="E97" i="1"/>
  <c r="DA3" i="9" l="1"/>
  <c r="CX3" i="9"/>
  <c r="T37" i="13"/>
  <c r="T40" i="13"/>
  <c r="T38" i="13"/>
  <c r="T35" i="13"/>
  <c r="T36" i="13"/>
  <c r="T41" i="13"/>
  <c r="T39" i="13"/>
  <c r="BZ3" i="9"/>
  <c r="J1" i="1"/>
  <c r="D76" i="1"/>
  <c r="E76" i="1"/>
  <c r="E106" i="1"/>
  <c r="CB3" i="9" s="1"/>
  <c r="D106" i="1"/>
  <c r="CA3" i="9" l="1"/>
  <c r="E30" i="7"/>
  <c r="E32" i="7" s="1"/>
  <c r="F118" i="1" l="1"/>
  <c r="F120" i="1" s="1"/>
  <c r="B43" i="13" l="1"/>
  <c r="N42" i="13"/>
  <c r="P42" i="13" s="1"/>
  <c r="E27" i="13" l="1"/>
  <c r="T42" i="13"/>
  <c r="P43" i="13"/>
  <c r="N43" i="13"/>
  <c r="E30" i="13" l="1"/>
  <c r="S43" i="13"/>
  <c r="D39" i="6" l="1"/>
  <c r="D55" i="6" s="1"/>
  <c r="DL3" i="9" s="1"/>
  <c r="CI3" i="9"/>
  <c r="F5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Gunatilake, Sanjaya</author>
  </authors>
  <commentList>
    <comment ref="A72" authorId="0" shapeId="0" xr:uid="{AC09781D-52D8-44FC-8950-9401570CDB4D}">
      <text>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Lexi Schultz</author>
    <author>James, Claudette</author>
  </authors>
  <commentList>
    <comment ref="D19" authorId="0" shapeId="0" xr:uid="{7330E733-7FF2-4DAB-B8B2-7928C22FE86A}">
      <text>
        <r>
          <rPr>
            <b/>
            <sz val="9"/>
            <color rgb="FF000000"/>
            <rFont val="Tahoma"/>
            <family val="2"/>
          </rPr>
          <t>Comment:</t>
        </r>
        <r>
          <rPr>
            <sz val="9"/>
            <color rgb="FF000000"/>
            <rFont val="Tahoma"/>
            <family val="2"/>
          </rPr>
          <t xml:space="preserve">
Headteacher or Business Manager</t>
        </r>
      </text>
    </comment>
    <comment ref="E19" authorId="0" shapeId="0" xr:uid="{858E9F7E-0BD0-4E45-A2B4-26E667380426}">
      <text>
        <r>
          <rPr>
            <b/>
            <sz val="9"/>
            <color rgb="FF000000"/>
            <rFont val="Tahoma"/>
            <family val="2"/>
          </rPr>
          <t>Comment: Who provided the good/service. Or who are you owed income from.</t>
        </r>
        <r>
          <rPr>
            <sz val="9"/>
            <color rgb="FF000000"/>
            <rFont val="Tahoma"/>
            <family val="2"/>
          </rPr>
          <t xml:space="preserve">
</t>
        </r>
      </text>
    </comment>
    <comment ref="H19" authorId="0" shapeId="0" xr:uid="{FF0064A6-6A63-495A-8113-1BDD185F0023}">
      <text>
        <r>
          <rPr>
            <sz val="9"/>
            <color rgb="FF000000"/>
            <rFont val="Tahoma"/>
            <family val="2"/>
          </rPr>
          <t xml:space="preserve">
Any information to identify the invoice. If the amount is estimated please provide any additional information on the accrual.</t>
        </r>
      </text>
    </comment>
    <comment ref="I19" authorId="0" shapeId="0" xr:uid="{0C1FBCF5-8A47-49C6-92E7-8FE09A935290}">
      <text>
        <r>
          <rPr>
            <b/>
            <sz val="9"/>
            <color rgb="FF000000"/>
            <rFont val="Tahoma"/>
            <family val="2"/>
          </rPr>
          <t>Comments:</t>
        </r>
        <r>
          <rPr>
            <sz val="9"/>
            <color rgb="FF000000"/>
            <rFont val="Tahoma"/>
            <family val="2"/>
          </rPr>
          <t xml:space="preserve">
Have you estimated the amount or do you know the actual amount?</t>
        </r>
      </text>
    </comment>
    <comment ref="C87" authorId="1" shapeId="0" xr:uid="{FB36DA92-3B15-47AB-A307-9126B38F188D}">
      <text>
        <r>
          <rPr>
            <b/>
            <sz val="9"/>
            <color indexed="81"/>
            <rFont val="Tahoma"/>
            <family val="2"/>
          </rPr>
          <t>James, Claudette:</t>
        </r>
        <r>
          <rPr>
            <sz val="9"/>
            <color indexed="81"/>
            <rFont val="Tahoma"/>
            <family val="2"/>
          </rPr>
          <t xml:space="preserve">
this cell is fixed.  Do not change.  For other accruals use row 23 onwards.
</t>
        </r>
      </text>
    </comment>
    <comment ref="C88" authorId="1" shapeId="0" xr:uid="{96BE36BA-156C-4DFA-B732-1BDC873C7B5A}">
      <text>
        <r>
          <rPr>
            <b/>
            <sz val="9"/>
            <color indexed="81"/>
            <rFont val="Tahoma"/>
            <family val="2"/>
          </rPr>
          <t>James, Claudette:</t>
        </r>
        <r>
          <rPr>
            <sz val="9"/>
            <color indexed="81"/>
            <rFont val="Tahoma"/>
            <family val="2"/>
          </rPr>
          <t xml:space="preserve">
this cell is fixed.  Do not change.  For other accruals use row 23 onwards.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M33" authorId="0" shapeId="0" xr:uid="{389F1BF5-1E0E-4254-AC12-E8302AD80876}">
      <text>
        <r>
          <rPr>
            <b/>
            <sz val="9"/>
            <color indexed="81"/>
            <rFont val="Tahoma"/>
            <family val="2"/>
          </rPr>
          <t>Evans, Gareth:</t>
        </r>
        <r>
          <rPr>
            <sz val="9"/>
            <color indexed="81"/>
            <rFont val="Tahoma"/>
            <family val="2"/>
          </rPr>
          <t xml:space="preserve">
Please complete this column with March payroll data sent by Barnet.</t>
        </r>
      </text>
    </comment>
    <comment ref="Q33" authorId="0" shapeId="0" xr:uid="{00000000-0006-0000-1200-000001000000}">
      <text>
        <r>
          <rPr>
            <b/>
            <sz val="9"/>
            <color indexed="81"/>
            <rFont val="Tahoma"/>
            <family val="2"/>
          </rPr>
          <t>Evans, Gareth:</t>
        </r>
        <r>
          <rPr>
            <sz val="9"/>
            <color indexed="81"/>
            <rFont val="Tahoma"/>
            <family val="2"/>
          </rPr>
          <t xml:space="preserve">
Expected variance - e.g. where a school has paid an item coded to E01 - E08/E32 that DID NOT go through payroll</t>
        </r>
      </text>
    </comment>
    <comment ref="R33" authorId="0" shapeId="0" xr:uid="{00000000-0006-0000-1200-000002000000}">
      <text>
        <r>
          <rPr>
            <b/>
            <sz val="9"/>
            <color indexed="81"/>
            <rFont val="Tahoma"/>
            <family val="2"/>
          </rPr>
          <t>Evans, Gareth:</t>
        </r>
        <r>
          <rPr>
            <sz val="9"/>
            <color indexed="81"/>
            <rFont val="Tahoma"/>
            <family val="2"/>
          </rPr>
          <t xml:space="preserve">
Where there is a discrepency between the CFR code posted to integra and the CFR code you would like the expense to be coded to. Figures entered here will be corrected by the Schools Finance team on integra. MUST NET TO 0.</t>
        </r>
      </text>
    </comment>
    <comment ref="S33" authorId="0" shapeId="0" xr:uid="{00000000-0006-0000-1200-000003000000}">
      <text>
        <r>
          <rPr>
            <b/>
            <sz val="9"/>
            <color indexed="81"/>
            <rFont val="Tahoma"/>
            <family val="2"/>
          </rPr>
          <t>Evans, Gareth:</t>
        </r>
        <r>
          <rPr>
            <sz val="9"/>
            <color indexed="81"/>
            <rFont val="Tahoma"/>
            <family val="2"/>
          </rPr>
          <t xml:space="preserve">
Where there is a discrepency between what has been posted to integra and what the school believes should have been posted to integra. The school must raise this issue with Capita and resolve before next quarter return.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Support</author>
  </authors>
  <commentList>
    <comment ref="C89" authorId="0" shapeId="0" xr:uid="{20ED7075-E323-4BB4-9B6B-71BA512241C4}">
      <text>
        <r>
          <rPr>
            <sz val="9"/>
            <color indexed="81"/>
            <rFont val="Tahoma"/>
            <family val="2"/>
          </rPr>
          <t xml:space="preserve">Brookhill Nursery's details used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<sst xmlns="http://schemas.openxmlformats.org/spreadsheetml/2006/main" count="135473" uniqueCount="11701">
  <si>
    <t xml:space="preserve">All figures should be net of VAT
</t>
  </si>
  <si>
    <t xml:space="preserve">Explanation of material variances </t>
  </si>
  <si>
    <t>CFR Code</t>
  </si>
  <si>
    <t>£</t>
  </si>
  <si>
    <t>Funding for sixth form students</t>
  </si>
  <si>
    <t>Funding for minority ethnic pupils</t>
  </si>
  <si>
    <t>Pupil premium</t>
  </si>
  <si>
    <t>Other government grants</t>
  </si>
  <si>
    <t>Other grants and payments</t>
  </si>
  <si>
    <t>Income from catering</t>
  </si>
  <si>
    <t>Receipts from supply teacher insurance claims</t>
  </si>
  <si>
    <t>Receipts from other insurance claims</t>
  </si>
  <si>
    <t>Income from contributions to visits etc.</t>
  </si>
  <si>
    <t>Donations and/or voluntary funds</t>
  </si>
  <si>
    <t>Pupil focused extended school funding and/or grants</t>
  </si>
  <si>
    <t>Additional grant for schools</t>
  </si>
  <si>
    <t>I02</t>
  </si>
  <si>
    <t>I06</t>
  </si>
  <si>
    <t>I07</t>
  </si>
  <si>
    <t>I09</t>
  </si>
  <si>
    <t>I10</t>
  </si>
  <si>
    <t>I11</t>
  </si>
  <si>
    <t>I12</t>
  </si>
  <si>
    <t>I13</t>
  </si>
  <si>
    <t>I15</t>
  </si>
  <si>
    <t>Total Revenue Income</t>
  </si>
  <si>
    <t>Teaching staff</t>
  </si>
  <si>
    <t>E01</t>
  </si>
  <si>
    <t>Supply staff</t>
  </si>
  <si>
    <t>E02</t>
  </si>
  <si>
    <t>Education support staff</t>
  </si>
  <si>
    <t>E03</t>
  </si>
  <si>
    <t>Premises staff</t>
  </si>
  <si>
    <t>E04</t>
  </si>
  <si>
    <t>Administrative and clerical staff</t>
  </si>
  <si>
    <t>E05</t>
  </si>
  <si>
    <t>Catering staff</t>
  </si>
  <si>
    <t>E06</t>
  </si>
  <si>
    <t>Cost of other staff</t>
  </si>
  <si>
    <t>E07</t>
  </si>
  <si>
    <t>Indirect employee expenses</t>
  </si>
  <si>
    <t>E08</t>
  </si>
  <si>
    <t>Development and training</t>
  </si>
  <si>
    <t>E09</t>
  </si>
  <si>
    <t>Supply teacher insurance</t>
  </si>
  <si>
    <t>E10</t>
  </si>
  <si>
    <t>Staff related insurance</t>
  </si>
  <si>
    <t>E11</t>
  </si>
  <si>
    <t>Building maintenance and improvement</t>
  </si>
  <si>
    <t>E12</t>
  </si>
  <si>
    <t>Grounds maintenance and improvement</t>
  </si>
  <si>
    <t>E13</t>
  </si>
  <si>
    <t>Cleaning and caretaking</t>
  </si>
  <si>
    <t>E14</t>
  </si>
  <si>
    <t>Water and sewerage</t>
  </si>
  <si>
    <t>E15</t>
  </si>
  <si>
    <t>Energy</t>
  </si>
  <si>
    <t>E16</t>
  </si>
  <si>
    <t>Rates</t>
  </si>
  <si>
    <t>E17</t>
  </si>
  <si>
    <t>Other occupation costs</t>
  </si>
  <si>
    <t>E18</t>
  </si>
  <si>
    <t>Learning resources (not ICT equipment)</t>
  </si>
  <si>
    <t>E19</t>
  </si>
  <si>
    <t>ICT learning resources</t>
  </si>
  <si>
    <t>E20</t>
  </si>
  <si>
    <t>Exam fees</t>
  </si>
  <si>
    <t>E21</t>
  </si>
  <si>
    <t>Administrative supplies</t>
  </si>
  <si>
    <t>E22</t>
  </si>
  <si>
    <t>Other insurance premiums</t>
  </si>
  <si>
    <t>E23</t>
  </si>
  <si>
    <t>Special facilities</t>
  </si>
  <si>
    <t>E24</t>
  </si>
  <si>
    <t>Catering supplies</t>
  </si>
  <si>
    <t>E25</t>
  </si>
  <si>
    <t>Agency supply teaching staff</t>
  </si>
  <si>
    <t>E26</t>
  </si>
  <si>
    <t>Bought-in professional services - curriculum</t>
  </si>
  <si>
    <t>E27</t>
  </si>
  <si>
    <t>Bought-in professional services - other (except PFI)</t>
  </si>
  <si>
    <t>Bought-in professional services - other (PFI)</t>
  </si>
  <si>
    <t>Loan interest</t>
  </si>
  <si>
    <t>E29</t>
  </si>
  <si>
    <t>Direct revenue financing (rev. contributions to capital)</t>
  </si>
  <si>
    <t>E30</t>
  </si>
  <si>
    <t>TOTAL REVENUE EXPENDITURE</t>
  </si>
  <si>
    <t>Capital Income</t>
  </si>
  <si>
    <t>Capital income</t>
  </si>
  <si>
    <t>Voluntary or private income</t>
  </si>
  <si>
    <t>CI01</t>
  </si>
  <si>
    <t>CI03</t>
  </si>
  <si>
    <t>CI04</t>
  </si>
  <si>
    <t>Acquisition of land and existing buildings</t>
  </si>
  <si>
    <t>New construction conversion and renovation</t>
  </si>
  <si>
    <t>Vehicles, plant, equipment and machinery</t>
  </si>
  <si>
    <t>Information and communication technology</t>
  </si>
  <si>
    <t>Capital expenditure</t>
  </si>
  <si>
    <t>CE01</t>
  </si>
  <si>
    <t>CE02</t>
  </si>
  <si>
    <t>CE03</t>
  </si>
  <si>
    <t>CE04</t>
  </si>
  <si>
    <t>Community-focused school funding and/or grants</t>
  </si>
  <si>
    <t>Community-focused school facilities income</t>
  </si>
  <si>
    <t>I16</t>
  </si>
  <si>
    <t>I17</t>
  </si>
  <si>
    <t>Community-focused school staff</t>
  </si>
  <si>
    <t>Community-focused school costs</t>
  </si>
  <si>
    <t>E31</t>
  </si>
  <si>
    <t>E32</t>
  </si>
  <si>
    <t>TOTAL CAPITAL INCOME</t>
  </si>
  <si>
    <t>TOTAL CAPITAL EXPENDITURE</t>
  </si>
  <si>
    <t>Signed</t>
  </si>
  <si>
    <t>Name</t>
  </si>
  <si>
    <t>Position</t>
  </si>
  <si>
    <t>Date</t>
  </si>
  <si>
    <t>Head Teacher</t>
  </si>
  <si>
    <t>DfE Number</t>
  </si>
  <si>
    <t>School Name</t>
  </si>
  <si>
    <t>Phase</t>
  </si>
  <si>
    <t>Reporting Period</t>
  </si>
  <si>
    <t>Year</t>
  </si>
  <si>
    <t>LBB Schools Quarterly Return</t>
  </si>
  <si>
    <t>URN</t>
  </si>
  <si>
    <t>Current LAESTAB</t>
  </si>
  <si>
    <t>Sector</t>
  </si>
  <si>
    <t>Please choose a school</t>
  </si>
  <si>
    <t>BEYA</t>
  </si>
  <si>
    <t>Nursery</t>
  </si>
  <si>
    <t>Moss Hall Nursery</t>
  </si>
  <si>
    <t>Akiva School</t>
  </si>
  <si>
    <t>Primary</t>
  </si>
  <si>
    <t>All Saints' CE Primary School NW2</t>
  </si>
  <si>
    <t>All Saints' CE Primary School, N20</t>
  </si>
  <si>
    <t>Annunciation Catholic Infant School</t>
  </si>
  <si>
    <t>Annunciation Catholic Junior School</t>
  </si>
  <si>
    <t>Barnfield School</t>
  </si>
  <si>
    <t>Beis Yaakov</t>
  </si>
  <si>
    <t>Beit Shvidler Primary School</t>
  </si>
  <si>
    <t>Bell Lane Primary School</t>
  </si>
  <si>
    <t>Blessed Dominic School</t>
  </si>
  <si>
    <t>Brookland Infant  &amp; Nursery School</t>
  </si>
  <si>
    <t>Brookland Junior School</t>
  </si>
  <si>
    <t>Brunswick Park Primary &amp; Nursery School</t>
  </si>
  <si>
    <t>Chalgrove Primary School</t>
  </si>
  <si>
    <t>Christ Church CE Primary School</t>
  </si>
  <si>
    <t>Church Hill Primary School</t>
  </si>
  <si>
    <t>Colindale School</t>
  </si>
  <si>
    <t>Coppetts Wood</t>
  </si>
  <si>
    <t>Courtland School</t>
  </si>
  <si>
    <t>Cromer Road Primary School</t>
  </si>
  <si>
    <t>Danegrove JMI School</t>
  </si>
  <si>
    <t>Deansbrook Infant School</t>
  </si>
  <si>
    <t>Dollis Primary School</t>
  </si>
  <si>
    <t>Edgware Primary School</t>
  </si>
  <si>
    <t>Fairway Primary School</t>
  </si>
  <si>
    <t>Foulds</t>
  </si>
  <si>
    <t>Frith Manor School</t>
  </si>
  <si>
    <t>Garden Suburb Infant School</t>
  </si>
  <si>
    <t>Garden Suburb Junior</t>
  </si>
  <si>
    <t>Goldbeaters Primary School</t>
  </si>
  <si>
    <t>Hasmonean Primary School</t>
  </si>
  <si>
    <t>Hollickwood JMI School</t>
  </si>
  <si>
    <t>Holly Park School</t>
  </si>
  <si>
    <t>Holy Trinity School</t>
  </si>
  <si>
    <t>Livingstone School</t>
  </si>
  <si>
    <t>Manorside Primary School</t>
  </si>
  <si>
    <t>Martin Primary School</t>
  </si>
  <si>
    <t>Mathilda Marks-Kennedy School</t>
  </si>
  <si>
    <t>Menorah Foundation School</t>
  </si>
  <si>
    <t>Menorah Primary School</t>
  </si>
  <si>
    <t>Monken Hadley C E Primary School</t>
  </si>
  <si>
    <t>Monkfrith School</t>
  </si>
  <si>
    <t>Moss Hall Infant School</t>
  </si>
  <si>
    <t>Moss Hall Junior School</t>
  </si>
  <si>
    <t>Northside School</t>
  </si>
  <si>
    <t>Orion Primary School</t>
  </si>
  <si>
    <t>Osidge Primary School</t>
  </si>
  <si>
    <t>Our Lady of Lourdes School</t>
  </si>
  <si>
    <t>Pardes House School</t>
  </si>
  <si>
    <t>Queenswell Junior School</t>
  </si>
  <si>
    <t>Rosh Pinah</t>
  </si>
  <si>
    <t>Sacred Heart School</t>
  </si>
  <si>
    <t>St Agnes RC Primary School</t>
  </si>
  <si>
    <t>St Andrew's C E</t>
  </si>
  <si>
    <t>St John's CE School N11</t>
  </si>
  <si>
    <t>St Joseph's Primary School</t>
  </si>
  <si>
    <t>St Mary's C E Primary School N3</t>
  </si>
  <si>
    <t>St Mary's School EN4</t>
  </si>
  <si>
    <t>St Paul's School, N11</t>
  </si>
  <si>
    <t>St Theresa's R.C. Primary School</t>
  </si>
  <si>
    <t>St Vincent's Catholic Primary School</t>
  </si>
  <si>
    <t>Sunnyfields Primary School</t>
  </si>
  <si>
    <t>Trent  C of E Primary School</t>
  </si>
  <si>
    <t>Tudor School</t>
  </si>
  <si>
    <t>Underhill School</t>
  </si>
  <si>
    <t>Wessex  Gardens Primary School</t>
  </si>
  <si>
    <t>Whitings Hill Primary School</t>
  </si>
  <si>
    <t>Woodcroft Primary School</t>
  </si>
  <si>
    <t>Woodridge  Primary School</t>
  </si>
  <si>
    <t>Northgate</t>
  </si>
  <si>
    <t>PRU</t>
  </si>
  <si>
    <t>Pavilion</t>
  </si>
  <si>
    <t>Secondary</t>
  </si>
  <si>
    <t>Finchley Catholic High School</t>
  </si>
  <si>
    <t>Friern Barnet School</t>
  </si>
  <si>
    <t>JCoSS</t>
  </si>
  <si>
    <t>Menorah High School (Girls)</t>
  </si>
  <si>
    <t>St. James' Catholic High School</t>
  </si>
  <si>
    <t>Special</t>
  </si>
  <si>
    <t>Mapledown</t>
  </si>
  <si>
    <t>Northway</t>
  </si>
  <si>
    <t>Oakleigh</t>
  </si>
  <si>
    <t>All through</t>
  </si>
  <si>
    <t>St Mary's &amp; St John's CE School</t>
  </si>
  <si>
    <t>DFE No:</t>
  </si>
  <si>
    <t>Phase:</t>
  </si>
  <si>
    <t xml:space="preserve">Step 1: </t>
  </si>
  <si>
    <t xml:space="preserve">Step 3: </t>
  </si>
  <si>
    <t>Barnet School Funding</t>
  </si>
  <si>
    <t>DfE</t>
  </si>
  <si>
    <t>DFE</t>
  </si>
  <si>
    <t>Reserves</t>
  </si>
  <si>
    <t>Period:</t>
  </si>
  <si>
    <t>Period</t>
  </si>
  <si>
    <t>IN YEAR REVENUE ACCOUNTS</t>
  </si>
  <si>
    <t>VAT RECONCILIATION STATEMENT</t>
  </si>
  <si>
    <t>March</t>
  </si>
  <si>
    <t>April</t>
  </si>
  <si>
    <t>May</t>
  </si>
  <si>
    <t>June</t>
  </si>
  <si>
    <t>July</t>
  </si>
  <si>
    <t>August</t>
  </si>
  <si>
    <t>September</t>
  </si>
  <si>
    <t>October</t>
  </si>
  <si>
    <t>November</t>
  </si>
  <si>
    <t>December</t>
  </si>
  <si>
    <t>January</t>
  </si>
  <si>
    <t>February</t>
  </si>
  <si>
    <t>OUTSTANDING REIMBURSEMENTS</t>
  </si>
  <si>
    <t>VARIANCE</t>
  </si>
  <si>
    <t>Akiva</t>
  </si>
  <si>
    <t>Edgware Primary</t>
  </si>
  <si>
    <t>Martin Primary</t>
  </si>
  <si>
    <t>I01</t>
  </si>
  <si>
    <t>I03</t>
  </si>
  <si>
    <t>I04</t>
  </si>
  <si>
    <t>I05</t>
  </si>
  <si>
    <t>High needs SEN top-up funding</t>
  </si>
  <si>
    <t>E28a</t>
  </si>
  <si>
    <t>E28b</t>
  </si>
  <si>
    <t>OB01</t>
  </si>
  <si>
    <t>OB03</t>
  </si>
  <si>
    <t>OB02</t>
  </si>
  <si>
    <t>REVENUE BALANCES</t>
  </si>
  <si>
    <t>Pupil focused revenue balance brought forward</t>
  </si>
  <si>
    <t>Community focused revenue balance brought forward</t>
  </si>
  <si>
    <t>Balances carried to next year</t>
  </si>
  <si>
    <t>Pupil focused revenue balance carried forwards</t>
  </si>
  <si>
    <t>Community focused revenue balance carried forwards</t>
  </si>
  <si>
    <t>IN YEAR CAPITAL ACCOUNTS</t>
  </si>
  <si>
    <t>All figures should be net of VAT</t>
  </si>
  <si>
    <t>CAPITAL BALANCES</t>
  </si>
  <si>
    <t>IN-YEAR REVENUE MOVEMENT [surplus/(deficit)]</t>
  </si>
  <si>
    <t>IN-YEAR CAPITAL MOVEMENT [surplus/(deficit)]</t>
  </si>
  <si>
    <t>Capital balance carried forwards</t>
  </si>
  <si>
    <t xml:space="preserve">Capital balance brought forwards </t>
  </si>
  <si>
    <t>OB01 + OB02</t>
  </si>
  <si>
    <t>Total revenue balance carried forward</t>
  </si>
  <si>
    <t>Step 5:</t>
  </si>
  <si>
    <t>Pupil focused revenue</t>
  </si>
  <si>
    <t>Community focused revenue</t>
  </si>
  <si>
    <t>Capital balance</t>
  </si>
  <si>
    <t>Salary Expenditure to date:</t>
  </si>
  <si>
    <t>TOTAL TO DATE</t>
  </si>
  <si>
    <t>REMAINING BALANCE</t>
  </si>
  <si>
    <t>Budget</t>
  </si>
  <si>
    <t>Cost Centre</t>
  </si>
  <si>
    <t>RBS Number</t>
  </si>
  <si>
    <t>Total Revenue Expenditure</t>
  </si>
  <si>
    <t>In Year Movement</t>
  </si>
  <si>
    <t>Total Capital Income</t>
  </si>
  <si>
    <t>Total Capital Expenditure</t>
  </si>
  <si>
    <t>Reporting Date</t>
  </si>
  <si>
    <t>REPORTING DATE</t>
  </si>
  <si>
    <t>Petty cash (positive figure)</t>
  </si>
  <si>
    <t>In year capital movement</t>
  </si>
  <si>
    <t/>
  </si>
  <si>
    <t>JCOSS</t>
  </si>
  <si>
    <t>Mathilda Marks Kennedy</t>
  </si>
  <si>
    <t>Woodcroft Primary</t>
  </si>
  <si>
    <t>I certify that the balances above agree with the balances position as per our School Financial System:</t>
  </si>
  <si>
    <t>Total VAT Reimbursements claimed on expenditure to date (+ figure)</t>
  </si>
  <si>
    <r>
      <t xml:space="preserve">Total VAT payments to be paid on income received to date </t>
    </r>
    <r>
      <rPr>
        <sz val="11"/>
        <color rgb="FFFF0000"/>
        <rFont val="Calibri"/>
        <family val="2"/>
        <scheme val="minor"/>
      </rPr>
      <t>(negative figure)</t>
    </r>
  </si>
  <si>
    <t>I08a</t>
  </si>
  <si>
    <t>Income from letting premises</t>
  </si>
  <si>
    <t>Other income from facilities and services</t>
  </si>
  <si>
    <t>I08b</t>
  </si>
  <si>
    <t>TOTAL</t>
  </si>
  <si>
    <t>Variance</t>
  </si>
  <si>
    <t>As Posted to Integra</t>
  </si>
  <si>
    <t>Integra Figures</t>
  </si>
  <si>
    <t>SALARY ACCOUNT RECONCILIATION STATEMENT</t>
  </si>
  <si>
    <t>Screen Data Export</t>
  </si>
  <si>
    <t>Option</t>
  </si>
  <si>
    <t>NML400</t>
  </si>
  <si>
    <t>Username</t>
  </si>
  <si>
    <t>EVANSG01</t>
  </si>
  <si>
    <t>Time</t>
  </si>
  <si>
    <t>Journal Reference</t>
  </si>
  <si>
    <t>Source Code</t>
  </si>
  <si>
    <t>Journal Voucher Type</t>
  </si>
  <si>
    <t>Amount (Posted)</t>
  </si>
  <si>
    <t>Narrative</t>
  </si>
  <si>
    <t>Journal Line</t>
  </si>
  <si>
    <t>Journal Date</t>
  </si>
  <si>
    <t>TRNTPAYM1</t>
  </si>
  <si>
    <t>PR</t>
  </si>
  <si>
    <t>PR02</t>
  </si>
  <si>
    <t>000001</t>
  </si>
  <si>
    <t>TRNTPAYM2</t>
  </si>
  <si>
    <t>TRNTPAYM3</t>
  </si>
  <si>
    <t>000002</t>
  </si>
  <si>
    <t>000003</t>
  </si>
  <si>
    <t>000004</t>
  </si>
  <si>
    <t>000005</t>
  </si>
  <si>
    <t>000006</t>
  </si>
  <si>
    <t>000007</t>
  </si>
  <si>
    <t>000008</t>
  </si>
  <si>
    <t>000009</t>
  </si>
  <si>
    <t>000010</t>
  </si>
  <si>
    <t>000011</t>
  </si>
  <si>
    <t>000012</t>
  </si>
  <si>
    <t>000013</t>
  </si>
  <si>
    <t>000014</t>
  </si>
  <si>
    <t>000015</t>
  </si>
  <si>
    <t>000016</t>
  </si>
  <si>
    <t>000017</t>
  </si>
  <si>
    <t>000018</t>
  </si>
  <si>
    <t>000019</t>
  </si>
  <si>
    <t>000020</t>
  </si>
  <si>
    <t>000021</t>
  </si>
  <si>
    <t>000022</t>
  </si>
  <si>
    <t>000023</t>
  </si>
  <si>
    <t>000024</t>
  </si>
  <si>
    <t>000025</t>
  </si>
  <si>
    <t>000026</t>
  </si>
  <si>
    <t>000027</t>
  </si>
  <si>
    <t>000028</t>
  </si>
  <si>
    <t>000029</t>
  </si>
  <si>
    <t>000030</t>
  </si>
  <si>
    <t>000031</t>
  </si>
  <si>
    <t>000032</t>
  </si>
  <si>
    <t>000033</t>
  </si>
  <si>
    <t>000034</t>
  </si>
  <si>
    <t>000035</t>
  </si>
  <si>
    <t>000036</t>
  </si>
  <si>
    <t>000037</t>
  </si>
  <si>
    <t>000038</t>
  </si>
  <si>
    <t>000039</t>
  </si>
  <si>
    <t>000040</t>
  </si>
  <si>
    <t>000041</t>
  </si>
  <si>
    <t>000042</t>
  </si>
  <si>
    <t>000043</t>
  </si>
  <si>
    <t>000044</t>
  </si>
  <si>
    <t>000045</t>
  </si>
  <si>
    <t>000046</t>
  </si>
  <si>
    <t>000047</t>
  </si>
  <si>
    <t>000048</t>
  </si>
  <si>
    <t>000049</t>
  </si>
  <si>
    <t>000050</t>
  </si>
  <si>
    <t>000051</t>
  </si>
  <si>
    <t>000052</t>
  </si>
  <si>
    <t>000053</t>
  </si>
  <si>
    <t>000054</t>
  </si>
  <si>
    <t>000055</t>
  </si>
  <si>
    <t>000056</t>
  </si>
  <si>
    <t>000057</t>
  </si>
  <si>
    <t>000058</t>
  </si>
  <si>
    <t>000059</t>
  </si>
  <si>
    <t>000060</t>
  </si>
  <si>
    <t>000061</t>
  </si>
  <si>
    <t>000062</t>
  </si>
  <si>
    <t>000063</t>
  </si>
  <si>
    <t>000064</t>
  </si>
  <si>
    <t>000065</t>
  </si>
  <si>
    <t>000066</t>
  </si>
  <si>
    <t>000067</t>
  </si>
  <si>
    <t>000068</t>
  </si>
  <si>
    <t>000069</t>
  </si>
  <si>
    <t>000070</t>
  </si>
  <si>
    <t>000071</t>
  </si>
  <si>
    <t>000072</t>
  </si>
  <si>
    <t>000073</t>
  </si>
  <si>
    <t>000074</t>
  </si>
  <si>
    <t>000075</t>
  </si>
  <si>
    <t>000076</t>
  </si>
  <si>
    <t>000077</t>
  </si>
  <si>
    <t>000078</t>
  </si>
  <si>
    <t>000079</t>
  </si>
  <si>
    <t>000080</t>
  </si>
  <si>
    <t>000081</t>
  </si>
  <si>
    <t>000082</t>
  </si>
  <si>
    <t>000083</t>
  </si>
  <si>
    <t>000084</t>
  </si>
  <si>
    <t>000085</t>
  </si>
  <si>
    <t>000086</t>
  </si>
  <si>
    <t>000087</t>
  </si>
  <si>
    <t>000088</t>
  </si>
  <si>
    <t>000089</t>
  </si>
  <si>
    <t>000090</t>
  </si>
  <si>
    <t>000091</t>
  </si>
  <si>
    <t>000092</t>
  </si>
  <si>
    <t>000093</t>
  </si>
  <si>
    <t>000094</t>
  </si>
  <si>
    <t>000095</t>
  </si>
  <si>
    <t>000096</t>
  </si>
  <si>
    <t>000097</t>
  </si>
  <si>
    <t>000098</t>
  </si>
  <si>
    <t>000099</t>
  </si>
  <si>
    <t>000100</t>
  </si>
  <si>
    <t>000101</t>
  </si>
  <si>
    <t>000102</t>
  </si>
  <si>
    <t>000103</t>
  </si>
  <si>
    <t>000104</t>
  </si>
  <si>
    <t>000105</t>
  </si>
  <si>
    <t>000106</t>
  </si>
  <si>
    <t>000107</t>
  </si>
  <si>
    <t>000108</t>
  </si>
  <si>
    <t>000109</t>
  </si>
  <si>
    <t>000110</t>
  </si>
  <si>
    <t>000111</t>
  </si>
  <si>
    <t>000112</t>
  </si>
  <si>
    <t>000113</t>
  </si>
  <si>
    <t>000114</t>
  </si>
  <si>
    <t>000115</t>
  </si>
  <si>
    <t>000116</t>
  </si>
  <si>
    <t>000117</t>
  </si>
  <si>
    <t>000118</t>
  </si>
  <si>
    <t>000119</t>
  </si>
  <si>
    <t>000120</t>
  </si>
  <si>
    <t>000121</t>
  </si>
  <si>
    <t>000122</t>
  </si>
  <si>
    <t>000123</t>
  </si>
  <si>
    <t>000124</t>
  </si>
  <si>
    <t>000125</t>
  </si>
  <si>
    <t>000126</t>
  </si>
  <si>
    <t>000127</t>
  </si>
  <si>
    <t>000128</t>
  </si>
  <si>
    <t>000129</t>
  </si>
  <si>
    <t>000130</t>
  </si>
  <si>
    <t>000131</t>
  </si>
  <si>
    <t>000132</t>
  </si>
  <si>
    <t>000133</t>
  </si>
  <si>
    <t>000134</t>
  </si>
  <si>
    <t>000135</t>
  </si>
  <si>
    <t>000136</t>
  </si>
  <si>
    <t>000137</t>
  </si>
  <si>
    <t>000138</t>
  </si>
  <si>
    <t>000139</t>
  </si>
  <si>
    <t>000140</t>
  </si>
  <si>
    <t>000141</t>
  </si>
  <si>
    <t>000142</t>
  </si>
  <si>
    <t>000143</t>
  </si>
  <si>
    <t>000144</t>
  </si>
  <si>
    <t>000145</t>
  </si>
  <si>
    <t>000146</t>
  </si>
  <si>
    <t>000147</t>
  </si>
  <si>
    <t>000148</t>
  </si>
  <si>
    <t>000149</t>
  </si>
  <si>
    <t>000150</t>
  </si>
  <si>
    <t>000151</t>
  </si>
  <si>
    <t>000152</t>
  </si>
  <si>
    <t>000153</t>
  </si>
  <si>
    <t>000154</t>
  </si>
  <si>
    <t>000155</t>
  </si>
  <si>
    <t>000156</t>
  </si>
  <si>
    <t>000157</t>
  </si>
  <si>
    <t>000158</t>
  </si>
  <si>
    <t>000159</t>
  </si>
  <si>
    <t>000160</t>
  </si>
  <si>
    <t>000161</t>
  </si>
  <si>
    <t>000162</t>
  </si>
  <si>
    <t>000163</t>
  </si>
  <si>
    <t>000164</t>
  </si>
  <si>
    <t>000165</t>
  </si>
  <si>
    <t>000166</t>
  </si>
  <si>
    <t>000167</t>
  </si>
  <si>
    <t>000168</t>
  </si>
  <si>
    <t>000169</t>
  </si>
  <si>
    <t>000170</t>
  </si>
  <si>
    <t>000171</t>
  </si>
  <si>
    <t>000172</t>
  </si>
  <si>
    <t>000173</t>
  </si>
  <si>
    <t>000174</t>
  </si>
  <si>
    <t>000175</t>
  </si>
  <si>
    <t>000176</t>
  </si>
  <si>
    <t>000177</t>
  </si>
  <si>
    <t>000178</t>
  </si>
  <si>
    <t>000179</t>
  </si>
  <si>
    <t>000180</t>
  </si>
  <si>
    <t>000181</t>
  </si>
  <si>
    <t>000182</t>
  </si>
  <si>
    <t>000183</t>
  </si>
  <si>
    <t>000184</t>
  </si>
  <si>
    <t>000185</t>
  </si>
  <si>
    <t>000186</t>
  </si>
  <si>
    <t>000187</t>
  </si>
  <si>
    <t>000188</t>
  </si>
  <si>
    <t>000189</t>
  </si>
  <si>
    <t>000190</t>
  </si>
  <si>
    <t>000191</t>
  </si>
  <si>
    <t>000192</t>
  </si>
  <si>
    <t>000193</t>
  </si>
  <si>
    <t>000194</t>
  </si>
  <si>
    <t>000195</t>
  </si>
  <si>
    <t>000196</t>
  </si>
  <si>
    <t>000197</t>
  </si>
  <si>
    <t>000198</t>
  </si>
  <si>
    <t>000199</t>
  </si>
  <si>
    <t>000200</t>
  </si>
  <si>
    <t>000201</t>
  </si>
  <si>
    <t>000202</t>
  </si>
  <si>
    <t>000203</t>
  </si>
  <si>
    <t>000204</t>
  </si>
  <si>
    <t>000205</t>
  </si>
  <si>
    <t>000206</t>
  </si>
  <si>
    <t>000207</t>
  </si>
  <si>
    <t>000208</t>
  </si>
  <si>
    <t>000209</t>
  </si>
  <si>
    <t>000210</t>
  </si>
  <si>
    <t>000211</t>
  </si>
  <si>
    <t>000212</t>
  </si>
  <si>
    <t>000213</t>
  </si>
  <si>
    <t>000214</t>
  </si>
  <si>
    <t>000215</t>
  </si>
  <si>
    <t>000216</t>
  </si>
  <si>
    <t>000217</t>
  </si>
  <si>
    <t>000218</t>
  </si>
  <si>
    <t>000219</t>
  </si>
  <si>
    <t>000220</t>
  </si>
  <si>
    <t>000221</t>
  </si>
  <si>
    <t>000222</t>
  </si>
  <si>
    <t>000223</t>
  </si>
  <si>
    <t>000224</t>
  </si>
  <si>
    <t>000225</t>
  </si>
  <si>
    <t>000226</t>
  </si>
  <si>
    <t>000227</t>
  </si>
  <si>
    <t>000228</t>
  </si>
  <si>
    <t>000229</t>
  </si>
  <si>
    <t>000230</t>
  </si>
  <si>
    <t>000231</t>
  </si>
  <si>
    <t>000232</t>
  </si>
  <si>
    <t>000233</t>
  </si>
  <si>
    <t>000234</t>
  </si>
  <si>
    <t>000235</t>
  </si>
  <si>
    <t>000236</t>
  </si>
  <si>
    <t>000237</t>
  </si>
  <si>
    <t>000238</t>
  </si>
  <si>
    <t>000239</t>
  </si>
  <si>
    <t>000240</t>
  </si>
  <si>
    <t>000241</t>
  </si>
  <si>
    <t>000242</t>
  </si>
  <si>
    <t>000243</t>
  </si>
  <si>
    <t>000244</t>
  </si>
  <si>
    <t>000245</t>
  </si>
  <si>
    <t>000246</t>
  </si>
  <si>
    <t>000247</t>
  </si>
  <si>
    <t>000248</t>
  </si>
  <si>
    <t>000249</t>
  </si>
  <si>
    <t>000250</t>
  </si>
  <si>
    <t>000251</t>
  </si>
  <si>
    <t>000252</t>
  </si>
  <si>
    <t>000253</t>
  </si>
  <si>
    <t>000254</t>
  </si>
  <si>
    <t>000255</t>
  </si>
  <si>
    <t>000256</t>
  </si>
  <si>
    <t>000257</t>
  </si>
  <si>
    <t>000258</t>
  </si>
  <si>
    <t>000259</t>
  </si>
  <si>
    <t>000260</t>
  </si>
  <si>
    <t>000261</t>
  </si>
  <si>
    <t>000262</t>
  </si>
  <si>
    <t>000263</t>
  </si>
  <si>
    <t>000264</t>
  </si>
  <si>
    <t>000265</t>
  </si>
  <si>
    <t>000266</t>
  </si>
  <si>
    <t>000267</t>
  </si>
  <si>
    <t>000268</t>
  </si>
  <si>
    <t>000269</t>
  </si>
  <si>
    <t>000270</t>
  </si>
  <si>
    <t>000271</t>
  </si>
  <si>
    <t>000272</t>
  </si>
  <si>
    <t>000273</t>
  </si>
  <si>
    <t>000274</t>
  </si>
  <si>
    <t>000275</t>
  </si>
  <si>
    <t>000276</t>
  </si>
  <si>
    <t>000277</t>
  </si>
  <si>
    <t>000278</t>
  </si>
  <si>
    <t>000279</t>
  </si>
  <si>
    <t>000280</t>
  </si>
  <si>
    <t>000281</t>
  </si>
  <si>
    <t>000282</t>
  </si>
  <si>
    <t>000283</t>
  </si>
  <si>
    <t>000284</t>
  </si>
  <si>
    <t>000285</t>
  </si>
  <si>
    <t>000286</t>
  </si>
  <si>
    <t>000287</t>
  </si>
  <si>
    <t>000288</t>
  </si>
  <si>
    <t>000289</t>
  </si>
  <si>
    <t>000290</t>
  </si>
  <si>
    <t>000291</t>
  </si>
  <si>
    <t>000292</t>
  </si>
  <si>
    <t>000293</t>
  </si>
  <si>
    <t>000294</t>
  </si>
  <si>
    <t>000295</t>
  </si>
  <si>
    <t>000296</t>
  </si>
  <si>
    <t>000297</t>
  </si>
  <si>
    <t>000298</t>
  </si>
  <si>
    <t>000299</t>
  </si>
  <si>
    <t>000300</t>
  </si>
  <si>
    <t>000301</t>
  </si>
  <si>
    <t>000302</t>
  </si>
  <si>
    <t>000303</t>
  </si>
  <si>
    <t>000304</t>
  </si>
  <si>
    <t>000305</t>
  </si>
  <si>
    <t>000306</t>
  </si>
  <si>
    <t>000307</t>
  </si>
  <si>
    <t>000308</t>
  </si>
  <si>
    <t>000309</t>
  </si>
  <si>
    <t>000310</t>
  </si>
  <si>
    <t>000311</t>
  </si>
  <si>
    <t>000312</t>
  </si>
  <si>
    <t>000313</t>
  </si>
  <si>
    <t>000314</t>
  </si>
  <si>
    <t>000315</t>
  </si>
  <si>
    <t>000316</t>
  </si>
  <si>
    <t>000317</t>
  </si>
  <si>
    <t>000318</t>
  </si>
  <si>
    <t>000319</t>
  </si>
  <si>
    <t>000320</t>
  </si>
  <si>
    <t>000321</t>
  </si>
  <si>
    <t>000322</t>
  </si>
  <si>
    <t>000323</t>
  </si>
  <si>
    <t>000324</t>
  </si>
  <si>
    <t>000325</t>
  </si>
  <si>
    <t>000326</t>
  </si>
  <si>
    <t>000327</t>
  </si>
  <si>
    <t>000328</t>
  </si>
  <si>
    <t>000329</t>
  </si>
  <si>
    <t>000330</t>
  </si>
  <si>
    <t>000331</t>
  </si>
  <si>
    <t>000332</t>
  </si>
  <si>
    <t>000333</t>
  </si>
  <si>
    <t>000334</t>
  </si>
  <si>
    <t>000335</t>
  </si>
  <si>
    <t>000336</t>
  </si>
  <si>
    <t>000337</t>
  </si>
  <si>
    <t>000338</t>
  </si>
  <si>
    <t>000339</t>
  </si>
  <si>
    <t>000340</t>
  </si>
  <si>
    <t>000341</t>
  </si>
  <si>
    <t>000342</t>
  </si>
  <si>
    <t>000343</t>
  </si>
  <si>
    <t>000344</t>
  </si>
  <si>
    <t>000345</t>
  </si>
  <si>
    <t>000346</t>
  </si>
  <si>
    <t>000347</t>
  </si>
  <si>
    <t>000348</t>
  </si>
  <si>
    <t>000349</t>
  </si>
  <si>
    <t>000350</t>
  </si>
  <si>
    <t>000351</t>
  </si>
  <si>
    <t>000352</t>
  </si>
  <si>
    <t>000353</t>
  </si>
  <si>
    <t>000354</t>
  </si>
  <si>
    <t>000355</t>
  </si>
  <si>
    <t>000356</t>
  </si>
  <si>
    <t>000357</t>
  </si>
  <si>
    <t>000358</t>
  </si>
  <si>
    <t>000359</t>
  </si>
  <si>
    <t>000360</t>
  </si>
  <si>
    <t>000361</t>
  </si>
  <si>
    <t>000362</t>
  </si>
  <si>
    <t>000363</t>
  </si>
  <si>
    <t>000364</t>
  </si>
  <si>
    <t>000365</t>
  </si>
  <si>
    <t>000366</t>
  </si>
  <si>
    <t>000367</t>
  </si>
  <si>
    <t>000368</t>
  </si>
  <si>
    <t>000369</t>
  </si>
  <si>
    <t>000370</t>
  </si>
  <si>
    <t>000371</t>
  </si>
  <si>
    <t>000372</t>
  </si>
  <si>
    <t>000373</t>
  </si>
  <si>
    <t>000374</t>
  </si>
  <si>
    <t>000375</t>
  </si>
  <si>
    <t>000376</t>
  </si>
  <si>
    <t>000377</t>
  </si>
  <si>
    <t>000378</t>
  </si>
  <si>
    <t>000379</t>
  </si>
  <si>
    <t>000380</t>
  </si>
  <si>
    <t>000381</t>
  </si>
  <si>
    <t>000382</t>
  </si>
  <si>
    <t>000383</t>
  </si>
  <si>
    <t>000384</t>
  </si>
  <si>
    <t>000385</t>
  </si>
  <si>
    <t>000386</t>
  </si>
  <si>
    <t>000387</t>
  </si>
  <si>
    <t>000388</t>
  </si>
  <si>
    <t>000389</t>
  </si>
  <si>
    <t>000390</t>
  </si>
  <si>
    <t>000391</t>
  </si>
  <si>
    <t>000392</t>
  </si>
  <si>
    <t>000393</t>
  </si>
  <si>
    <t>000394</t>
  </si>
  <si>
    <t>000395</t>
  </si>
  <si>
    <t>000396</t>
  </si>
  <si>
    <t>000397</t>
  </si>
  <si>
    <t>000398</t>
  </si>
  <si>
    <t>000399</t>
  </si>
  <si>
    <t>000400</t>
  </si>
  <si>
    <t>000401</t>
  </si>
  <si>
    <t>000402</t>
  </si>
  <si>
    <t>000403</t>
  </si>
  <si>
    <t>000404</t>
  </si>
  <si>
    <t>000405</t>
  </si>
  <si>
    <t>000406</t>
  </si>
  <si>
    <t>000407</t>
  </si>
  <si>
    <t>000408</t>
  </si>
  <si>
    <t>000409</t>
  </si>
  <si>
    <t>000410</t>
  </si>
  <si>
    <t>000411</t>
  </si>
  <si>
    <t>000412</t>
  </si>
  <si>
    <t>000413</t>
  </si>
  <si>
    <t>000414</t>
  </si>
  <si>
    <t>000415</t>
  </si>
  <si>
    <t>000416</t>
  </si>
  <si>
    <t>000417</t>
  </si>
  <si>
    <t>000418</t>
  </si>
  <si>
    <t>000419</t>
  </si>
  <si>
    <t>000420</t>
  </si>
  <si>
    <t>000421</t>
  </si>
  <si>
    <t>000422</t>
  </si>
  <si>
    <t>000423</t>
  </si>
  <si>
    <t>000424</t>
  </si>
  <si>
    <t>000425</t>
  </si>
  <si>
    <t>000426</t>
  </si>
  <si>
    <t>000427</t>
  </si>
  <si>
    <t>000428</t>
  </si>
  <si>
    <t>000429</t>
  </si>
  <si>
    <t>000430</t>
  </si>
  <si>
    <t>000431</t>
  </si>
  <si>
    <t>000432</t>
  </si>
  <si>
    <t>000433</t>
  </si>
  <si>
    <t>000434</t>
  </si>
  <si>
    <t>000435</t>
  </si>
  <si>
    <t>000436</t>
  </si>
  <si>
    <t>000437</t>
  </si>
  <si>
    <t>000438</t>
  </si>
  <si>
    <t>000439</t>
  </si>
  <si>
    <t>000440</t>
  </si>
  <si>
    <t>000441</t>
  </si>
  <si>
    <t>000442</t>
  </si>
  <si>
    <t>000443</t>
  </si>
  <si>
    <t>000444</t>
  </si>
  <si>
    <t>000445</t>
  </si>
  <si>
    <t>000446</t>
  </si>
  <si>
    <t>000447</t>
  </si>
  <si>
    <t>000448</t>
  </si>
  <si>
    <t>000449</t>
  </si>
  <si>
    <t>000450</t>
  </si>
  <si>
    <t>000451</t>
  </si>
  <si>
    <t>000452</t>
  </si>
  <si>
    <t>000453</t>
  </si>
  <si>
    <t>000454</t>
  </si>
  <si>
    <t>000455</t>
  </si>
  <si>
    <t>000456</t>
  </si>
  <si>
    <t>000457</t>
  </si>
  <si>
    <t>000458</t>
  </si>
  <si>
    <t>000459</t>
  </si>
  <si>
    <t>000460</t>
  </si>
  <si>
    <t>000461</t>
  </si>
  <si>
    <t>000462</t>
  </si>
  <si>
    <t>000463</t>
  </si>
  <si>
    <t>000464</t>
  </si>
  <si>
    <t>000465</t>
  </si>
  <si>
    <t>000466</t>
  </si>
  <si>
    <t>000467</t>
  </si>
  <si>
    <t>000468</t>
  </si>
  <si>
    <t>000469</t>
  </si>
  <si>
    <t>000470</t>
  </si>
  <si>
    <t>000471</t>
  </si>
  <si>
    <t>000472</t>
  </si>
  <si>
    <t>000473</t>
  </si>
  <si>
    <t>000474</t>
  </si>
  <si>
    <t>000475</t>
  </si>
  <si>
    <t>000476</t>
  </si>
  <si>
    <t>000477</t>
  </si>
  <si>
    <t>000478</t>
  </si>
  <si>
    <t>000479</t>
  </si>
  <si>
    <t>000480</t>
  </si>
  <si>
    <t>000481</t>
  </si>
  <si>
    <t>000482</t>
  </si>
  <si>
    <t>000483</t>
  </si>
  <si>
    <t>000484</t>
  </si>
  <si>
    <t>000485</t>
  </si>
  <si>
    <t>000486</t>
  </si>
  <si>
    <t>000487</t>
  </si>
  <si>
    <t>000488</t>
  </si>
  <si>
    <t>000489</t>
  </si>
  <si>
    <t>000490</t>
  </si>
  <si>
    <t>000491</t>
  </si>
  <si>
    <t>000492</t>
  </si>
  <si>
    <t>000493</t>
  </si>
  <si>
    <t>000494</t>
  </si>
  <si>
    <t>000495</t>
  </si>
  <si>
    <t>000496</t>
  </si>
  <si>
    <t>000497</t>
  </si>
  <si>
    <t>000498</t>
  </si>
  <si>
    <t>000499</t>
  </si>
  <si>
    <t>000500</t>
  </si>
  <si>
    <t>000501</t>
  </si>
  <si>
    <t>000502</t>
  </si>
  <si>
    <t>000503</t>
  </si>
  <si>
    <t>000504</t>
  </si>
  <si>
    <t>000505</t>
  </si>
  <si>
    <t>000506</t>
  </si>
  <si>
    <t>000507</t>
  </si>
  <si>
    <t>000508</t>
  </si>
  <si>
    <t>000509</t>
  </si>
  <si>
    <t>000510</t>
  </si>
  <si>
    <t>000511</t>
  </si>
  <si>
    <t>000512</t>
  </si>
  <si>
    <t>000513</t>
  </si>
  <si>
    <t>000514</t>
  </si>
  <si>
    <t>000515</t>
  </si>
  <si>
    <t>000516</t>
  </si>
  <si>
    <t>000517</t>
  </si>
  <si>
    <t>000518</t>
  </si>
  <si>
    <t>000519</t>
  </si>
  <si>
    <t>000520</t>
  </si>
  <si>
    <t>000521</t>
  </si>
  <si>
    <t>000522</t>
  </si>
  <si>
    <t>000523</t>
  </si>
  <si>
    <t>000524</t>
  </si>
  <si>
    <t>000525</t>
  </si>
  <si>
    <t>000526</t>
  </si>
  <si>
    <t>000527</t>
  </si>
  <si>
    <t>000528</t>
  </si>
  <si>
    <t>000529</t>
  </si>
  <si>
    <t>000530</t>
  </si>
  <si>
    <t>000531</t>
  </si>
  <si>
    <t>000532</t>
  </si>
  <si>
    <t>000533</t>
  </si>
  <si>
    <t>000534</t>
  </si>
  <si>
    <t>000535</t>
  </si>
  <si>
    <t>000536</t>
  </si>
  <si>
    <t>000537</t>
  </si>
  <si>
    <t>000538</t>
  </si>
  <si>
    <t>000539</t>
  </si>
  <si>
    <t>000540</t>
  </si>
  <si>
    <t>000541</t>
  </si>
  <si>
    <t>000542</t>
  </si>
  <si>
    <t>000543</t>
  </si>
  <si>
    <t>000544</t>
  </si>
  <si>
    <t>000545</t>
  </si>
  <si>
    <t>000546</t>
  </si>
  <si>
    <t>000547</t>
  </si>
  <si>
    <t>000548</t>
  </si>
  <si>
    <t>000549</t>
  </si>
  <si>
    <t>000550</t>
  </si>
  <si>
    <t>000551</t>
  </si>
  <si>
    <t>000552</t>
  </si>
  <si>
    <t>000553</t>
  </si>
  <si>
    <t>000554</t>
  </si>
  <si>
    <t>000555</t>
  </si>
  <si>
    <t>000556</t>
  </si>
  <si>
    <t>000557</t>
  </si>
  <si>
    <t>000558</t>
  </si>
  <si>
    <t>000559</t>
  </si>
  <si>
    <t>000560</t>
  </si>
  <si>
    <t>000561</t>
  </si>
  <si>
    <t>000562</t>
  </si>
  <si>
    <t>000563</t>
  </si>
  <si>
    <t>000564</t>
  </si>
  <si>
    <t>000565</t>
  </si>
  <si>
    <t>000566</t>
  </si>
  <si>
    <t>000567</t>
  </si>
  <si>
    <t>000568</t>
  </si>
  <si>
    <t>000569</t>
  </si>
  <si>
    <t>000570</t>
  </si>
  <si>
    <t>000571</t>
  </si>
  <si>
    <t>000572</t>
  </si>
  <si>
    <t>000573</t>
  </si>
  <si>
    <t>000574</t>
  </si>
  <si>
    <t>000575</t>
  </si>
  <si>
    <t>000576</t>
  </si>
  <si>
    <t>000577</t>
  </si>
  <si>
    <t>000578</t>
  </si>
  <si>
    <t>000579</t>
  </si>
  <si>
    <t>000580</t>
  </si>
  <si>
    <t>000581</t>
  </si>
  <si>
    <t>000582</t>
  </si>
  <si>
    <t>000583</t>
  </si>
  <si>
    <t>000584</t>
  </si>
  <si>
    <t>000585</t>
  </si>
  <si>
    <t>000586</t>
  </si>
  <si>
    <t>000587</t>
  </si>
  <si>
    <t>000588</t>
  </si>
  <si>
    <t>000589</t>
  </si>
  <si>
    <t>000590</t>
  </si>
  <si>
    <t>000591</t>
  </si>
  <si>
    <t>000592</t>
  </si>
  <si>
    <t>000593</t>
  </si>
  <si>
    <t>000594</t>
  </si>
  <si>
    <t>000595</t>
  </si>
  <si>
    <t>000596</t>
  </si>
  <si>
    <t>000597</t>
  </si>
  <si>
    <t>000598</t>
  </si>
  <si>
    <t>000599</t>
  </si>
  <si>
    <t>000600</t>
  </si>
  <si>
    <t>000601</t>
  </si>
  <si>
    <t>000602</t>
  </si>
  <si>
    <t>000603</t>
  </si>
  <si>
    <t>000604</t>
  </si>
  <si>
    <t>000605</t>
  </si>
  <si>
    <t>000606</t>
  </si>
  <si>
    <t>000607</t>
  </si>
  <si>
    <t>000608</t>
  </si>
  <si>
    <t>000609</t>
  </si>
  <si>
    <t>000610</t>
  </si>
  <si>
    <t>000611</t>
  </si>
  <si>
    <t>000612</t>
  </si>
  <si>
    <t>000613</t>
  </si>
  <si>
    <t>000614</t>
  </si>
  <si>
    <t>000615</t>
  </si>
  <si>
    <t>000616</t>
  </si>
  <si>
    <t>000617</t>
  </si>
  <si>
    <t>000618</t>
  </si>
  <si>
    <t>000619</t>
  </si>
  <si>
    <t>000620</t>
  </si>
  <si>
    <t>000621</t>
  </si>
  <si>
    <t>000622</t>
  </si>
  <si>
    <t>000623</t>
  </si>
  <si>
    <t>000624</t>
  </si>
  <si>
    <t>000625</t>
  </si>
  <si>
    <t>000626</t>
  </si>
  <si>
    <t>000627</t>
  </si>
  <si>
    <t>000628</t>
  </si>
  <si>
    <t>000629</t>
  </si>
  <si>
    <t>000630</t>
  </si>
  <si>
    <t>000631</t>
  </si>
  <si>
    <t>000632</t>
  </si>
  <si>
    <t>000633</t>
  </si>
  <si>
    <t>000634</t>
  </si>
  <si>
    <t>000635</t>
  </si>
  <si>
    <t>000636</t>
  </si>
  <si>
    <t>000637</t>
  </si>
  <si>
    <t>000638</t>
  </si>
  <si>
    <t>000639</t>
  </si>
  <si>
    <t>000640</t>
  </si>
  <si>
    <t>000641</t>
  </si>
  <si>
    <t>000642</t>
  </si>
  <si>
    <t>000643</t>
  </si>
  <si>
    <t>000644</t>
  </si>
  <si>
    <t>000645</t>
  </si>
  <si>
    <t>000646</t>
  </si>
  <si>
    <t>000647</t>
  </si>
  <si>
    <t>000648</t>
  </si>
  <si>
    <t>000649</t>
  </si>
  <si>
    <t>000650</t>
  </si>
  <si>
    <t>000651</t>
  </si>
  <si>
    <t>000652</t>
  </si>
  <si>
    <t>000653</t>
  </si>
  <si>
    <t>000654</t>
  </si>
  <si>
    <t>000655</t>
  </si>
  <si>
    <t>000656</t>
  </si>
  <si>
    <t>000657</t>
  </si>
  <si>
    <t>000658</t>
  </si>
  <si>
    <t>000659</t>
  </si>
  <si>
    <t>000660</t>
  </si>
  <si>
    <t>000661</t>
  </si>
  <si>
    <t>000662</t>
  </si>
  <si>
    <t>000663</t>
  </si>
  <si>
    <t>000664</t>
  </si>
  <si>
    <t>000665</t>
  </si>
  <si>
    <t>000666</t>
  </si>
  <si>
    <t>000667</t>
  </si>
  <si>
    <t>000668</t>
  </si>
  <si>
    <t>000669</t>
  </si>
  <si>
    <t>000670</t>
  </si>
  <si>
    <t>000671</t>
  </si>
  <si>
    <t>000672</t>
  </si>
  <si>
    <t>000673</t>
  </si>
  <si>
    <t>000674</t>
  </si>
  <si>
    <t>000675</t>
  </si>
  <si>
    <t>000676</t>
  </si>
  <si>
    <t>000677</t>
  </si>
  <si>
    <t>000678</t>
  </si>
  <si>
    <t>000679</t>
  </si>
  <si>
    <t>000680</t>
  </si>
  <si>
    <t>000681</t>
  </si>
  <si>
    <t>000682</t>
  </si>
  <si>
    <t>000683</t>
  </si>
  <si>
    <t>000684</t>
  </si>
  <si>
    <t>000685</t>
  </si>
  <si>
    <t>000686</t>
  </si>
  <si>
    <t>000687</t>
  </si>
  <si>
    <t>000688</t>
  </si>
  <si>
    <t>000689</t>
  </si>
  <si>
    <t>000690</t>
  </si>
  <si>
    <t>000691</t>
  </si>
  <si>
    <t>000692</t>
  </si>
  <si>
    <t>000693</t>
  </si>
  <si>
    <t>000694</t>
  </si>
  <si>
    <t>000695</t>
  </si>
  <si>
    <t>000696</t>
  </si>
  <si>
    <t>000697</t>
  </si>
  <si>
    <t>000698</t>
  </si>
  <si>
    <t>000699</t>
  </si>
  <si>
    <t>000700</t>
  </si>
  <si>
    <t>000701</t>
  </si>
  <si>
    <t>000702</t>
  </si>
  <si>
    <t>000703</t>
  </si>
  <si>
    <t>000704</t>
  </si>
  <si>
    <t>000705</t>
  </si>
  <si>
    <t>000706</t>
  </si>
  <si>
    <t>000707</t>
  </si>
  <si>
    <t>000708</t>
  </si>
  <si>
    <t>000709</t>
  </si>
  <si>
    <t>000710</t>
  </si>
  <si>
    <t>000711</t>
  </si>
  <si>
    <t>000712</t>
  </si>
  <si>
    <t>000713</t>
  </si>
  <si>
    <t>000714</t>
  </si>
  <si>
    <t>000715</t>
  </si>
  <si>
    <t>000716</t>
  </si>
  <si>
    <t>000717</t>
  </si>
  <si>
    <t>000718</t>
  </si>
  <si>
    <t>000719</t>
  </si>
  <si>
    <t>000720</t>
  </si>
  <si>
    <t>000721</t>
  </si>
  <si>
    <t>000722</t>
  </si>
  <si>
    <t>000723</t>
  </si>
  <si>
    <t>000724</t>
  </si>
  <si>
    <t>000725</t>
  </si>
  <si>
    <t>000726</t>
  </si>
  <si>
    <t>000727</t>
  </si>
  <si>
    <t>000728</t>
  </si>
  <si>
    <t>000729</t>
  </si>
  <si>
    <t>000730</t>
  </si>
  <si>
    <t>000731</t>
  </si>
  <si>
    <t>000732</t>
  </si>
  <si>
    <t>000733</t>
  </si>
  <si>
    <t>000734</t>
  </si>
  <si>
    <t>000735</t>
  </si>
  <si>
    <t>000736</t>
  </si>
  <si>
    <t>000737</t>
  </si>
  <si>
    <t>000738</t>
  </si>
  <si>
    <t>000739</t>
  </si>
  <si>
    <t>000740</t>
  </si>
  <si>
    <t>000741</t>
  </si>
  <si>
    <t>000742</t>
  </si>
  <si>
    <t>000743</t>
  </si>
  <si>
    <t>000744</t>
  </si>
  <si>
    <t>000745</t>
  </si>
  <si>
    <t>000746</t>
  </si>
  <si>
    <t>000747</t>
  </si>
  <si>
    <t>000748</t>
  </si>
  <si>
    <t>000749</t>
  </si>
  <si>
    <t>000750</t>
  </si>
  <si>
    <t>000751</t>
  </si>
  <si>
    <t>000752</t>
  </si>
  <si>
    <t>000753</t>
  </si>
  <si>
    <t>000754</t>
  </si>
  <si>
    <t>000755</t>
  </si>
  <si>
    <t>000756</t>
  </si>
  <si>
    <t>000757</t>
  </si>
  <si>
    <t>000758</t>
  </si>
  <si>
    <t>000759</t>
  </si>
  <si>
    <t>000760</t>
  </si>
  <si>
    <t>000761</t>
  </si>
  <si>
    <t>000762</t>
  </si>
  <si>
    <t>000763</t>
  </si>
  <si>
    <t>000764</t>
  </si>
  <si>
    <t>000765</t>
  </si>
  <si>
    <t>000766</t>
  </si>
  <si>
    <t>000767</t>
  </si>
  <si>
    <t>000768</t>
  </si>
  <si>
    <t>000769</t>
  </si>
  <si>
    <t>000770</t>
  </si>
  <si>
    <t>000771</t>
  </si>
  <si>
    <t>000772</t>
  </si>
  <si>
    <t>000773</t>
  </si>
  <si>
    <t>000774</t>
  </si>
  <si>
    <t>000775</t>
  </si>
  <si>
    <t>000776</t>
  </si>
  <si>
    <t>000777</t>
  </si>
  <si>
    <t>000778</t>
  </si>
  <si>
    <t>000779</t>
  </si>
  <si>
    <t>000780</t>
  </si>
  <si>
    <t>Total Integra</t>
  </si>
  <si>
    <t>Direct revenue financing (from E30)</t>
  </si>
  <si>
    <t>Cost Centre:</t>
  </si>
  <si>
    <t>Total</t>
  </si>
  <si>
    <t>00</t>
  </si>
  <si>
    <t>Please attach system spend to date report in the relevant sheet</t>
  </si>
  <si>
    <t>N</t>
  </si>
  <si>
    <t>St Michael's Catholic Grammar School</t>
  </si>
  <si>
    <t>St Catherine's R C Primary</t>
  </si>
  <si>
    <t>St Paul's CE Primary, NW7</t>
  </si>
  <si>
    <t>St John's CE N20</t>
  </si>
  <si>
    <t>B06</t>
  </si>
  <si>
    <t>Estab Number</t>
  </si>
  <si>
    <t>Amount (Pending)</t>
  </si>
  <si>
    <t>TRNTPAYM4</t>
  </si>
  <si>
    <t>JV01</t>
  </si>
  <si>
    <t>Bell Lane School</t>
  </si>
  <si>
    <t>Brookland Infant School</t>
  </si>
  <si>
    <t>Brunswick Park School</t>
  </si>
  <si>
    <t>Chalgrove School</t>
  </si>
  <si>
    <t>Christ Church CE School</t>
  </si>
  <si>
    <t>Church Hill School</t>
  </si>
  <si>
    <t>Coppetts Wood School</t>
  </si>
  <si>
    <t>Cromer Road School</t>
  </si>
  <si>
    <t>Danegrove School</t>
  </si>
  <si>
    <t>Fairway School</t>
  </si>
  <si>
    <t>Foulds School</t>
  </si>
  <si>
    <t>Goldbeaters School</t>
  </si>
  <si>
    <t>Hollickwood School</t>
  </si>
  <si>
    <t>Holy Trinity CE School</t>
  </si>
  <si>
    <t>Monken Hadley CE School</t>
  </si>
  <si>
    <t>Osidge School</t>
  </si>
  <si>
    <t>Rosh Pinah School</t>
  </si>
  <si>
    <t>Sacred Heart RC School</t>
  </si>
  <si>
    <t>Sunnyfields School</t>
  </si>
  <si>
    <t>Trent CE School</t>
  </si>
  <si>
    <t>Wessex Gardens School</t>
  </si>
  <si>
    <t>Whitings Hill School</t>
  </si>
  <si>
    <t>Woodridge School</t>
  </si>
  <si>
    <t>Menorah High School</t>
  </si>
  <si>
    <t>Mapledown School</t>
  </si>
  <si>
    <t>Northway School</t>
  </si>
  <si>
    <t>Oakleigh School</t>
  </si>
  <si>
    <t>Moss Hall Nursery School</t>
  </si>
  <si>
    <t>The LA is no longer retaining budget share on behalf of the schools. Budget share will be paid monthly with the previous month's salary expenditure subtracted.</t>
  </si>
  <si>
    <t>Expected Variance</t>
  </si>
  <si>
    <t>CFR Coding Error</t>
  </si>
  <si>
    <t>Error to be investigated with Capita. Please contact Capita</t>
  </si>
  <si>
    <t>EXPLANATION OF VARIANCES</t>
  </si>
  <si>
    <t>Further Variance</t>
  </si>
  <si>
    <t>Explanation of Further Variance if necessary</t>
  </si>
  <si>
    <t>B01&amp; B02</t>
  </si>
  <si>
    <t>B01 + B02 + B06</t>
  </si>
  <si>
    <t>B03+B05</t>
  </si>
  <si>
    <t>TRNTPAYM8</t>
  </si>
  <si>
    <t>Please break down the variances shown in column M across columns N - P.</t>
  </si>
  <si>
    <t>Funding allocated for salary expenditure / netted against payments to school</t>
  </si>
  <si>
    <t>Figures from I&amp;E
tab 2</t>
  </si>
  <si>
    <t>Our Lady Of Lourdes</t>
  </si>
  <si>
    <t>TRNTPAYM11</t>
  </si>
  <si>
    <t>TRNTPAYM10</t>
  </si>
  <si>
    <t>Menorah Foundation</t>
  </si>
  <si>
    <t>Q3 Salary Coding Corr</t>
  </si>
  <si>
    <t>Description</t>
  </si>
  <si>
    <t>Journal Type</t>
  </si>
  <si>
    <t>I18a</t>
  </si>
  <si>
    <t>I18b</t>
  </si>
  <si>
    <t>I18c</t>
  </si>
  <si>
    <t>I18d</t>
  </si>
  <si>
    <t>0.00</t>
  </si>
  <si>
    <t>count Code</t>
  </si>
  <si>
    <t>GL Ac</t>
  </si>
  <si>
    <t>This figure should be the amount of salaries netted against the cash payment to the school PLUS any invoices for excess paid by the school</t>
  </si>
  <si>
    <t>A</t>
  </si>
  <si>
    <t>GIBSONN01</t>
  </si>
  <si>
    <t>2021/22 Initial School Budgets</t>
  </si>
  <si>
    <t>11</t>
  </si>
  <si>
    <t>15432464</t>
  </si>
  <si>
    <t>24/08/2021</t>
  </si>
  <si>
    <t>05</t>
  </si>
  <si>
    <t>2122</t>
  </si>
  <si>
    <t>Menorah High School Education CFR Donations and Vo</t>
  </si>
  <si>
    <t>&lt;- Auto Budget Upload Jrnl -&gt;</t>
  </si>
  <si>
    <t>0000150966</t>
  </si>
  <si>
    <t>15432461</t>
  </si>
  <si>
    <t>Menorah High School I18 - Additional Grants for Sc</t>
  </si>
  <si>
    <t>0000150965</t>
  </si>
  <si>
    <t>15432459</t>
  </si>
  <si>
    <t>Menorah High School I06 - Other Government Grants</t>
  </si>
  <si>
    <t>0000150964</t>
  </si>
  <si>
    <t>15432456</t>
  </si>
  <si>
    <t>Menorah High School Education CFR Curriculum Profe</t>
  </si>
  <si>
    <t>0000150963</t>
  </si>
  <si>
    <t>15432454</t>
  </si>
  <si>
    <t>Menorah High School Education CFR Other Profession</t>
  </si>
  <si>
    <t>0000150962</t>
  </si>
  <si>
    <t>15432452</t>
  </si>
  <si>
    <t>Menorah High School Education CFR Pupil Premium Sc</t>
  </si>
  <si>
    <t>0000150961</t>
  </si>
  <si>
    <t>15432448</t>
  </si>
  <si>
    <t>Menorah High School I03 - SEN Funding</t>
  </si>
  <si>
    <t>0000150960</t>
  </si>
  <si>
    <t>15432445</t>
  </si>
  <si>
    <t>Menorah High School I02 -  Funding for Sixth Form</t>
  </si>
  <si>
    <t>0000150959</t>
  </si>
  <si>
    <t>15432443</t>
  </si>
  <si>
    <t>Menorah High School Education CFR Funds Delegated</t>
  </si>
  <si>
    <t>0000150958</t>
  </si>
  <si>
    <t>15432439</t>
  </si>
  <si>
    <t>Menorah High School Contigency</t>
  </si>
  <si>
    <t>Cont</t>
  </si>
  <si>
    <t>0000150957</t>
  </si>
  <si>
    <t>15432437</t>
  </si>
  <si>
    <t>Menorah High School Education CFR ICT Learning Res</t>
  </si>
  <si>
    <t>0000150956</t>
  </si>
  <si>
    <t>15432434</t>
  </si>
  <si>
    <t>Menorah High School E26 - Agency Supply Teachers</t>
  </si>
  <si>
    <t>0000150955</t>
  </si>
  <si>
    <t>15432430</t>
  </si>
  <si>
    <t>Menorah High School E21 - Exam Fees</t>
  </si>
  <si>
    <t>0000150954</t>
  </si>
  <si>
    <t>15432426</t>
  </si>
  <si>
    <t>Menorah High School Education CFR Administrative S</t>
  </si>
  <si>
    <t>0000150953</t>
  </si>
  <si>
    <t>15432423</t>
  </si>
  <si>
    <t>Menorah High School E19 - Learning Resources</t>
  </si>
  <si>
    <t>0000150952</t>
  </si>
  <si>
    <t>15432421</t>
  </si>
  <si>
    <t>Menorah High School E25 - Catering Supplies</t>
  </si>
  <si>
    <t>0000150951</t>
  </si>
  <si>
    <t>15432417</t>
  </si>
  <si>
    <t>Menorah High School Insurance-Premises</t>
  </si>
  <si>
    <t>0000150950</t>
  </si>
  <si>
    <t>15432414</t>
  </si>
  <si>
    <t>Menorah High School Education CFR Other Occupation</t>
  </si>
  <si>
    <t>0000150949</t>
  </si>
  <si>
    <t>15432412</t>
  </si>
  <si>
    <t>Menorah High School Contract Cleaning</t>
  </si>
  <si>
    <t>0000150948</t>
  </si>
  <si>
    <t>15432495</t>
  </si>
  <si>
    <t>Menorah High School Water Services</t>
  </si>
  <si>
    <t>0000150947</t>
  </si>
  <si>
    <t>Menorah High School Rates</t>
  </si>
  <si>
    <t>0000150946</t>
  </si>
  <si>
    <t>15432424</t>
  </si>
  <si>
    <t>Menorah High School Other Energy</t>
  </si>
  <si>
    <t>0000150945</t>
  </si>
  <si>
    <t>15432399</t>
  </si>
  <si>
    <t>Menorah High School Building Repairs &amp; Maintenance</t>
  </si>
  <si>
    <t>0000150944</t>
  </si>
  <si>
    <t>15432396</t>
  </si>
  <si>
    <t>Menorah High School Other Indirect Employee Expens</t>
  </si>
  <si>
    <t>0000150943</t>
  </si>
  <si>
    <t>15432393</t>
  </si>
  <si>
    <t>Menorah High School Training</t>
  </si>
  <si>
    <t>0000150942</t>
  </si>
  <si>
    <t>15432391</t>
  </si>
  <si>
    <t>Menorah High School Education CFR Staff Education</t>
  </si>
  <si>
    <t>0000150941</t>
  </si>
  <si>
    <t>15432388</t>
  </si>
  <si>
    <t>Menorah High School E01 - Teaching Staff GPay</t>
  </si>
  <si>
    <t>0000150940</t>
  </si>
  <si>
    <t>15432385</t>
  </si>
  <si>
    <t>Menorah High School E04 - Premises Staff GPay</t>
  </si>
  <si>
    <t>0000150939</t>
  </si>
  <si>
    <t>15432382</t>
  </si>
  <si>
    <t>Menorah High School Education CFR Staff Admin &amp; Cl</t>
  </si>
  <si>
    <t>0000150938</t>
  </si>
  <si>
    <t>14335379</t>
  </si>
  <si>
    <t>Beit Schvidler Education CFR Donations and Vo</t>
  </si>
  <si>
    <t>0000150469</t>
  </si>
  <si>
    <t>14335377</t>
  </si>
  <si>
    <t>Beit Schvidler Education CFR Income from Cont</t>
  </si>
  <si>
    <t>0000150468</t>
  </si>
  <si>
    <t>14335374</t>
  </si>
  <si>
    <t>Beit Schvidler I09 - Income from Catering</t>
  </si>
  <si>
    <t>0000150467</t>
  </si>
  <si>
    <t>14335372</t>
  </si>
  <si>
    <t>Beit Schvidler I08b other inc-facil &amp; serv</t>
  </si>
  <si>
    <t>0000150466</t>
  </si>
  <si>
    <t>14335370</t>
  </si>
  <si>
    <t>Beit Schvidler I18 - Additional Grants for Sc</t>
  </si>
  <si>
    <t>0000150465</t>
  </si>
  <si>
    <t>14335367</t>
  </si>
  <si>
    <t>Beit Schvidler Education CFR Curriculum Profe</t>
  </si>
  <si>
    <t>0000150464</t>
  </si>
  <si>
    <t>14335365</t>
  </si>
  <si>
    <t>Beit Schvidler Education CFR Other Profession</t>
  </si>
  <si>
    <t>0000150463</t>
  </si>
  <si>
    <t>14335363</t>
  </si>
  <si>
    <t>Beit Schvidler Education CFR Pupil Premium Sc</t>
  </si>
  <si>
    <t>0000150462</t>
  </si>
  <si>
    <t>14335361</t>
  </si>
  <si>
    <t>Beit Schvidler I03 - SEN Funding</t>
  </si>
  <si>
    <t>0000150461</t>
  </si>
  <si>
    <t>14335358</t>
  </si>
  <si>
    <t>Beit Schvidler Education CFR Funds Delegated</t>
  </si>
  <si>
    <t>0000150460</t>
  </si>
  <si>
    <t>14335356</t>
  </si>
  <si>
    <t>Beit Schvidler Contigency</t>
  </si>
  <si>
    <t>0000150459</t>
  </si>
  <si>
    <t>14335354</t>
  </si>
  <si>
    <t>Beit Schvidler Education CFR ICT Learning Res</t>
  </si>
  <si>
    <t>0000150458</t>
  </si>
  <si>
    <t>14335352</t>
  </si>
  <si>
    <t>Beit Schvidler E26 - Agency Supply Teachers</t>
  </si>
  <si>
    <t>0000150457</t>
  </si>
  <si>
    <t>14335350</t>
  </si>
  <si>
    <t>Beit Schvidler E24 - Special Facilities</t>
  </si>
  <si>
    <t>0000150456</t>
  </si>
  <si>
    <t>14335348</t>
  </si>
  <si>
    <t>Beit Schvidler Education CFR Administrative S</t>
  </si>
  <si>
    <t>0000150455</t>
  </si>
  <si>
    <t>14335345</t>
  </si>
  <si>
    <t>Beit Schvidler E19 - Learning Resources</t>
  </si>
  <si>
    <t>0000150454</t>
  </si>
  <si>
    <t>14335344</t>
  </si>
  <si>
    <t>Beit Schvidler E25 - Catering Supplies</t>
  </si>
  <si>
    <t>0000150453</t>
  </si>
  <si>
    <t>14335342</t>
  </si>
  <si>
    <t>Beit Schvidler Insurance-Premises</t>
  </si>
  <si>
    <t>0000150452</t>
  </si>
  <si>
    <t>14335339</t>
  </si>
  <si>
    <t>Beit Schvidler Education CFR Other Occupation</t>
  </si>
  <si>
    <t>0000150451</t>
  </si>
  <si>
    <t>14335336</t>
  </si>
  <si>
    <t>Beit Schvidler Contract Cleaning</t>
  </si>
  <si>
    <t>0000150450</t>
  </si>
  <si>
    <t>14335333</t>
  </si>
  <si>
    <t>Beit Schvidler Water Services</t>
  </si>
  <si>
    <t>0000150449</t>
  </si>
  <si>
    <t>14335331</t>
  </si>
  <si>
    <t>Beit Schvidler Rates</t>
  </si>
  <si>
    <t>0000150448</t>
  </si>
  <si>
    <t>14335330</t>
  </si>
  <si>
    <t>Beit Schvidler Other Energy</t>
  </si>
  <si>
    <t>0000150447</t>
  </si>
  <si>
    <t>14335327</t>
  </si>
  <si>
    <t>Beit Schvidler Building Repairs &amp; Maintenance</t>
  </si>
  <si>
    <t>0000150446</t>
  </si>
  <si>
    <t>14335326</t>
  </si>
  <si>
    <t>Beit Schvidler Employee Insurance</t>
  </si>
  <si>
    <t>0000150445</t>
  </si>
  <si>
    <t>14335323</t>
  </si>
  <si>
    <t>Beit Schvidler Education CFR Supply Teacher I</t>
  </si>
  <si>
    <t>0000150444</t>
  </si>
  <si>
    <t>14335320</t>
  </si>
  <si>
    <t>Beit Schvidler Other Indirect Employee Expens</t>
  </si>
  <si>
    <t>0000150443</t>
  </si>
  <si>
    <t>14335318</t>
  </si>
  <si>
    <t>Beit Schvidler Training</t>
  </si>
  <si>
    <t>0000150442</t>
  </si>
  <si>
    <t>14335315</t>
  </si>
  <si>
    <t>Beit Schvidler Non Education Staff GPay</t>
  </si>
  <si>
    <t>0000150441</t>
  </si>
  <si>
    <t>14335312</t>
  </si>
  <si>
    <t>Beit Schvidler Education CFR Staff Education</t>
  </si>
  <si>
    <t>0000150440</t>
  </si>
  <si>
    <t>14335310</t>
  </si>
  <si>
    <t>Beit Schvidler E01 - Teaching Staff GPay</t>
  </si>
  <si>
    <t>0000150439</t>
  </si>
  <si>
    <t>14335373</t>
  </si>
  <si>
    <t>Beit Schvidler E04 - Premises Staff GPay</t>
  </si>
  <si>
    <t>0000150438</t>
  </si>
  <si>
    <t>14335346</t>
  </si>
  <si>
    <t>Beit Schvidler Education CFR Staff Admin &amp; Cl</t>
  </si>
  <si>
    <t>0000150437</t>
  </si>
  <si>
    <t>15432377</t>
  </si>
  <si>
    <t>JCOSS Education CFR Donations and Vo</t>
  </si>
  <si>
    <t>0000150937</t>
  </si>
  <si>
    <t>15432374</t>
  </si>
  <si>
    <t>JCOSS I09 - Income from Catering</t>
  </si>
  <si>
    <t>0000150936</t>
  </si>
  <si>
    <t>15432371</t>
  </si>
  <si>
    <t>JCOSS I06 - Other Government Grants</t>
  </si>
  <si>
    <t>0000150935</t>
  </si>
  <si>
    <t>15432368</t>
  </si>
  <si>
    <t>JCOSS Education CFR Curriculum Profe</t>
  </si>
  <si>
    <t>0000150934</t>
  </si>
  <si>
    <t>15432364</t>
  </si>
  <si>
    <t>JCOSS Education CFR Other Profession</t>
  </si>
  <si>
    <t>0000150933</t>
  </si>
  <si>
    <t>15432361</t>
  </si>
  <si>
    <t>JCOSS Education CFR Pupil Premium Sc</t>
  </si>
  <si>
    <t>0000150932</t>
  </si>
  <si>
    <t>15432357</t>
  </si>
  <si>
    <t>JCOSS I03 - SEN Funding</t>
  </si>
  <si>
    <t>0000150931</t>
  </si>
  <si>
    <t>15432354</t>
  </si>
  <si>
    <t>JCOSS I02 -  Funding for Sixth Form</t>
  </si>
  <si>
    <t>0000150930</t>
  </si>
  <si>
    <t>15432351</t>
  </si>
  <si>
    <t>JCOSS Education CFR Funds Delegated</t>
  </si>
  <si>
    <t>0000150929</t>
  </si>
  <si>
    <t>15432348</t>
  </si>
  <si>
    <t>JCOSS Contigency</t>
  </si>
  <si>
    <t>0000150928</t>
  </si>
  <si>
    <t>15432345</t>
  </si>
  <si>
    <t>JCOSS Education CFR ICT Learning Res</t>
  </si>
  <si>
    <t>0000150927</t>
  </si>
  <si>
    <t>15432343</t>
  </si>
  <si>
    <t>JCOSS E26 - Agency Supply Teachers</t>
  </si>
  <si>
    <t>0000150926</t>
  </si>
  <si>
    <t>15432340</t>
  </si>
  <si>
    <t>JCOSS E21 - Exam Fees</t>
  </si>
  <si>
    <t>0000150925</t>
  </si>
  <si>
    <t>15432338</t>
  </si>
  <si>
    <t>JCOSS Education CFR Administrative S</t>
  </si>
  <si>
    <t>0000150924</t>
  </si>
  <si>
    <t>15432335</t>
  </si>
  <si>
    <t>JCOSS E19 - Learning Resources</t>
  </si>
  <si>
    <t>0000150923</t>
  </si>
  <si>
    <t>15432331</t>
  </si>
  <si>
    <t>JCOSS E25 - Catering Supplies</t>
  </si>
  <si>
    <t>0000150922</t>
  </si>
  <si>
    <t>15432328</t>
  </si>
  <si>
    <t>JCOSS Insurance-Premises</t>
  </si>
  <si>
    <t>0000150921</t>
  </si>
  <si>
    <t>15432326</t>
  </si>
  <si>
    <t>JCOSS Grounds maintenance</t>
  </si>
  <si>
    <t>0000150920</t>
  </si>
  <si>
    <t>15432324</t>
  </si>
  <si>
    <t>JCOSS Education CFR Other Occupation</t>
  </si>
  <si>
    <t>0000150919</t>
  </si>
  <si>
    <t>15432321</t>
  </si>
  <si>
    <t>JCOSS Contract Cleaning</t>
  </si>
  <si>
    <t>0000150918</t>
  </si>
  <si>
    <t>15432318</t>
  </si>
  <si>
    <t>JCOSS Water Services</t>
  </si>
  <si>
    <t>0000150917</t>
  </si>
  <si>
    <t>15432314</t>
  </si>
  <si>
    <t>JCOSS Rates</t>
  </si>
  <si>
    <t>0000150916</t>
  </si>
  <si>
    <t>15432311</t>
  </si>
  <si>
    <t>JCOSS Other Energy</t>
  </si>
  <si>
    <t>0000150915</t>
  </si>
  <si>
    <t>15432378</t>
  </si>
  <si>
    <t>JCOSS Building Repairs &amp; Maintenance</t>
  </si>
  <si>
    <t>0000150914</t>
  </si>
  <si>
    <t>JCOSS Employee Insurance</t>
  </si>
  <si>
    <t>0000150913</t>
  </si>
  <si>
    <t>JCOSS Education CFR Supply Teacher I</t>
  </si>
  <si>
    <t>0000150912</t>
  </si>
  <si>
    <t>15432312</t>
  </si>
  <si>
    <t>JCOSS Other Indirect Employee Expens</t>
  </si>
  <si>
    <t>0000150911</t>
  </si>
  <si>
    <t>15432299</t>
  </si>
  <si>
    <t>JCOSS Training</t>
  </si>
  <si>
    <t>0000150910</t>
  </si>
  <si>
    <t>15432296</t>
  </si>
  <si>
    <t>JCOSS Non Education Staff GPay</t>
  </si>
  <si>
    <t>0000150909</t>
  </si>
  <si>
    <t>15432294</t>
  </si>
  <si>
    <t>JCOSS Education CFR Staff Education</t>
  </si>
  <si>
    <t>0000150908</t>
  </si>
  <si>
    <t>15432291</t>
  </si>
  <si>
    <t>JCOSS Education CFR Staff Supply Tea</t>
  </si>
  <si>
    <t>0000150907</t>
  </si>
  <si>
    <t>15432287</t>
  </si>
  <si>
    <t>JCOSS E01 - Teaching Staff GPay</t>
  </si>
  <si>
    <t>0000150906</t>
  </si>
  <si>
    <t>15432284</t>
  </si>
  <si>
    <t>JCOSS E04 - Premises Staff GPay</t>
  </si>
  <si>
    <t>0000150905</t>
  </si>
  <si>
    <t>15432281</t>
  </si>
  <si>
    <t>JCOSS Education CFR Staff Admin &amp; Cl</t>
  </si>
  <si>
    <t>0000150904</t>
  </si>
  <si>
    <t>Akiva Education CFR Donations and Vo</t>
  </si>
  <si>
    <t>0000150436</t>
  </si>
  <si>
    <t>14335303</t>
  </si>
  <si>
    <t>Akiva Education CFR Income from Cont</t>
  </si>
  <si>
    <t>0000150435</t>
  </si>
  <si>
    <t>14335297</t>
  </si>
  <si>
    <t>Akiva Edu CFR Rept Suply Teach Insur</t>
  </si>
  <si>
    <t>0000150434</t>
  </si>
  <si>
    <t>14335294</t>
  </si>
  <si>
    <t>Akiva I09 - Income from Catering</t>
  </si>
  <si>
    <t>0000150433</t>
  </si>
  <si>
    <t>14335289</t>
  </si>
  <si>
    <t>Akiva I18c COVID-19 catch-up package</t>
  </si>
  <si>
    <t>0000150432</t>
  </si>
  <si>
    <t>14335287</t>
  </si>
  <si>
    <t>Akiva I08b other inc-facil &amp; serv</t>
  </si>
  <si>
    <t>0000150431</t>
  </si>
  <si>
    <t>14335284</t>
  </si>
  <si>
    <t>Akiva I08a inc fm letting premises</t>
  </si>
  <si>
    <t>0000150430</t>
  </si>
  <si>
    <t>14335282</t>
  </si>
  <si>
    <t>Akiva I18 - Additional Grants for Sc</t>
  </si>
  <si>
    <t>0000150429</t>
  </si>
  <si>
    <t>14335281</t>
  </si>
  <si>
    <t>Akiva I06 - Other Government Grants</t>
  </si>
  <si>
    <t>0000150428</t>
  </si>
  <si>
    <t>14335280</t>
  </si>
  <si>
    <t>Akiva Education CFR Curriculum Profe</t>
  </si>
  <si>
    <t>0000150427</t>
  </si>
  <si>
    <t>14335279</t>
  </si>
  <si>
    <t>Akiva Education CFR Other Profession</t>
  </si>
  <si>
    <t>0000150426</t>
  </si>
  <si>
    <t>14335277</t>
  </si>
  <si>
    <t>Akiva Education CFR Pupil Premium Sc</t>
  </si>
  <si>
    <t>0000150425</t>
  </si>
  <si>
    <t>14335274</t>
  </si>
  <si>
    <t>Akiva I03 - SEN Funding</t>
  </si>
  <si>
    <t>0000150424</t>
  </si>
  <si>
    <t>14335272</t>
  </si>
  <si>
    <t>Akiva Education CFR Funds Delegated</t>
  </si>
  <si>
    <t>0000150423</t>
  </si>
  <si>
    <t>14335270</t>
  </si>
  <si>
    <t>Akiva Contigency</t>
  </si>
  <si>
    <t>0000150422</t>
  </si>
  <si>
    <t>14335268</t>
  </si>
  <si>
    <t>Akiva Education CFR ICT Learning Res</t>
  </si>
  <si>
    <t>0000150421</t>
  </si>
  <si>
    <t>14335266</t>
  </si>
  <si>
    <t>Akiva E26 - Agency Supply Teachers</t>
  </si>
  <si>
    <t>0000150420</t>
  </si>
  <si>
    <t>14335264</t>
  </si>
  <si>
    <t>Akiva E24 - Special Facilities</t>
  </si>
  <si>
    <t>0000150419</t>
  </si>
  <si>
    <t>14335262</t>
  </si>
  <si>
    <t>Akiva Education CFR Administrative S</t>
  </si>
  <si>
    <t>0000150418</t>
  </si>
  <si>
    <t>14335260</t>
  </si>
  <si>
    <t>Akiva E19 - Learning Resources</t>
  </si>
  <si>
    <t>0000150417</t>
  </si>
  <si>
    <t>14335258</t>
  </si>
  <si>
    <t>Akiva E25 - Catering Supplies</t>
  </si>
  <si>
    <t>0000150416</t>
  </si>
  <si>
    <t>14335255</t>
  </si>
  <si>
    <t>Akiva Insurance-Premises</t>
  </si>
  <si>
    <t>0000150415</t>
  </si>
  <si>
    <t>14335251</t>
  </si>
  <si>
    <t>Akiva Grounds maintenance</t>
  </si>
  <si>
    <t>0000150414</t>
  </si>
  <si>
    <t>14335249</t>
  </si>
  <si>
    <t>Akiva Education CFR Other Occupation</t>
  </si>
  <si>
    <t>0000150413</t>
  </si>
  <si>
    <t>14335247</t>
  </si>
  <si>
    <t>Akiva Contract Cleaning</t>
  </si>
  <si>
    <t>0000150412</t>
  </si>
  <si>
    <t>14335245</t>
  </si>
  <si>
    <t>Akiva Water Services</t>
  </si>
  <si>
    <t>0000150411</t>
  </si>
  <si>
    <t>14335244</t>
  </si>
  <si>
    <t>Akiva Rates</t>
  </si>
  <si>
    <t>0000150410</t>
  </si>
  <si>
    <t>14335242</t>
  </si>
  <si>
    <t>Akiva Other Energy</t>
  </si>
  <si>
    <t>0000150409</t>
  </si>
  <si>
    <t>14335239</t>
  </si>
  <si>
    <t>Akiva Building Repairs &amp; Maintenance</t>
  </si>
  <si>
    <t>0000150408</t>
  </si>
  <si>
    <t>14335238</t>
  </si>
  <si>
    <t>Akiva Education CFR Supply Teacher I</t>
  </si>
  <si>
    <t>0000150407</t>
  </si>
  <si>
    <t>14335236</t>
  </si>
  <si>
    <t>Akiva Other Indirect Employee Expens</t>
  </si>
  <si>
    <t>0000150406</t>
  </si>
  <si>
    <t>14335233</t>
  </si>
  <si>
    <t>Akiva Training</t>
  </si>
  <si>
    <t>0000150405</t>
  </si>
  <si>
    <t>14335231</t>
  </si>
  <si>
    <t>Akiva Non Education Staff GPay</t>
  </si>
  <si>
    <t>0000150404</t>
  </si>
  <si>
    <t>14335228</t>
  </si>
  <si>
    <t>Akiva Education CFR Staff Education</t>
  </si>
  <si>
    <t>0000150403</t>
  </si>
  <si>
    <t>14335226</t>
  </si>
  <si>
    <t>Akiva E01 - Teaching Staff GPay</t>
  </si>
  <si>
    <t>0000150402</t>
  </si>
  <si>
    <t>14335223</t>
  </si>
  <si>
    <t>Akiva E04 - Premises Staff GPay</t>
  </si>
  <si>
    <t>0000150401</t>
  </si>
  <si>
    <t>14335221</t>
  </si>
  <si>
    <t>Akiva Education CFR Staff Admin &amp; Cl</t>
  </si>
  <si>
    <t>0000150400</t>
  </si>
  <si>
    <t>11063344</t>
  </si>
  <si>
    <t>Martin Primary Education CFR Donations and Vo</t>
  </si>
  <si>
    <t>0000149233</t>
  </si>
  <si>
    <t>11063343</t>
  </si>
  <si>
    <t>Martin Primary Education CFR Income from Cont</t>
  </si>
  <si>
    <t>0000149232</t>
  </si>
  <si>
    <t>11063341</t>
  </si>
  <si>
    <t>Martin Primary I09 - Income from Catering</t>
  </si>
  <si>
    <t>0000149231</t>
  </si>
  <si>
    <t>11063339</t>
  </si>
  <si>
    <t>Martin Primary I08b other inc-facil &amp; serv</t>
  </si>
  <si>
    <t>0000149230</t>
  </si>
  <si>
    <t>11063337</t>
  </si>
  <si>
    <t>Martin Primary I18 - Additional Grants for Sc</t>
  </si>
  <si>
    <t>0000149229</t>
  </si>
  <si>
    <t>11063336</t>
  </si>
  <si>
    <t>Martin Primary Education CFR Information Comm</t>
  </si>
  <si>
    <t>0000149228</t>
  </si>
  <si>
    <t>11063333</t>
  </si>
  <si>
    <t>Martin Primary Education CFR Curriculum Profe</t>
  </si>
  <si>
    <t>0000149227</t>
  </si>
  <si>
    <t>11063330</t>
  </si>
  <si>
    <t>Martin Primary Education CFR Other Profession</t>
  </si>
  <si>
    <t>0000149226</t>
  </si>
  <si>
    <t>11063328</t>
  </si>
  <si>
    <t>Martin Primary CI01 - Capital Income</t>
  </si>
  <si>
    <t>0000149225</t>
  </si>
  <si>
    <t>11063325</t>
  </si>
  <si>
    <t>Martin Primary Education CFR Pupil Premium Sc</t>
  </si>
  <si>
    <t>0000149224</t>
  </si>
  <si>
    <t>11063321</t>
  </si>
  <si>
    <t>Martin Primary I03 - SEN Funding</t>
  </si>
  <si>
    <t>0000149223</t>
  </si>
  <si>
    <t>11063318</t>
  </si>
  <si>
    <t>Martin Primary Education CFR Funds Delegated</t>
  </si>
  <si>
    <t>0000149222</t>
  </si>
  <si>
    <t>11063314</t>
  </si>
  <si>
    <t>Martin Primary Contigency</t>
  </si>
  <si>
    <t>0000149221</t>
  </si>
  <si>
    <t>11063311</t>
  </si>
  <si>
    <t>Martin Primary Education CFR ICT Learning Res</t>
  </si>
  <si>
    <t>0000149220</t>
  </si>
  <si>
    <t>11063392</t>
  </si>
  <si>
    <t>Martin Primary E26 - Agency Supply Teachers</t>
  </si>
  <si>
    <t>0000149219</t>
  </si>
  <si>
    <t>11063360</t>
  </si>
  <si>
    <t>Martin Primary E24 - Special Facilities</t>
  </si>
  <si>
    <t>0000149218</t>
  </si>
  <si>
    <t>Martin Primary Education CFR Administrative S</t>
  </si>
  <si>
    <t>0000149217</t>
  </si>
  <si>
    <t>11063317</t>
  </si>
  <si>
    <t>Martin Primary E19 - Learning Resources</t>
  </si>
  <si>
    <t>0000149216</t>
  </si>
  <si>
    <t>11063299</t>
  </si>
  <si>
    <t>Martin Primary E25 - Catering Supplies</t>
  </si>
  <si>
    <t>0000149215</t>
  </si>
  <si>
    <t>11063296</t>
  </si>
  <si>
    <t>Martin Primary Insurance-Premises</t>
  </si>
  <si>
    <t>0000149214</t>
  </si>
  <si>
    <t>11063294</t>
  </si>
  <si>
    <t>Martin Primary Grounds maintenance</t>
  </si>
  <si>
    <t>0000149213</t>
  </si>
  <si>
    <t>11063289</t>
  </si>
  <si>
    <t>Martin Primary Education CFR Other Occupation</t>
  </si>
  <si>
    <t>0000149212</t>
  </si>
  <si>
    <t>11063286</t>
  </si>
  <si>
    <t>Martin Primary Contract Cleaning</t>
  </si>
  <si>
    <t>0000149211</t>
  </si>
  <si>
    <t>11063283</t>
  </si>
  <si>
    <t>Martin Primary Water Services</t>
  </si>
  <si>
    <t>0000149210</t>
  </si>
  <si>
    <t>11063280</t>
  </si>
  <si>
    <t>Martin Primary Rates</t>
  </si>
  <si>
    <t>0000149209</t>
  </si>
  <si>
    <t>11063278</t>
  </si>
  <si>
    <t>Martin Primary Other Energy</t>
  </si>
  <si>
    <t>0000149208</t>
  </si>
  <si>
    <t>11063276</t>
  </si>
  <si>
    <t>Martin Primary Building Repairs &amp; Maintenance</t>
  </si>
  <si>
    <t>0000149207</t>
  </si>
  <si>
    <t>11063273</t>
  </si>
  <si>
    <t>Martin Primary Education CFR Supply Teacher I</t>
  </si>
  <si>
    <t>0000149206</t>
  </si>
  <si>
    <t>11063271</t>
  </si>
  <si>
    <t>Martin Primary Other Indirect Employee Expens</t>
  </si>
  <si>
    <t>0000149205</t>
  </si>
  <si>
    <t>11063266</t>
  </si>
  <si>
    <t>Martin Primary Training</t>
  </si>
  <si>
    <t>0000149204</t>
  </si>
  <si>
    <t>11063263</t>
  </si>
  <si>
    <t>Martin Primary Non Education Staff GPay</t>
  </si>
  <si>
    <t>0000149203</t>
  </si>
  <si>
    <t>11063261</t>
  </si>
  <si>
    <t>Martin Primary Education CFR Staff Education</t>
  </si>
  <si>
    <t>0000149202</t>
  </si>
  <si>
    <t>11063259</t>
  </si>
  <si>
    <t>Martin Primary E01 - Teaching Staff GPay</t>
  </si>
  <si>
    <t>0000149201</t>
  </si>
  <si>
    <t>11063256</t>
  </si>
  <si>
    <t>Martin Primary E04 - Premises Staff GPay</t>
  </si>
  <si>
    <t>0000149200</t>
  </si>
  <si>
    <t>11063254</t>
  </si>
  <si>
    <t>Martin Primary Education CFR Staff Admin &amp; Cl</t>
  </si>
  <si>
    <t>0000149199</t>
  </si>
  <si>
    <t>R</t>
  </si>
  <si>
    <t>15432277</t>
  </si>
  <si>
    <t>Use Balances - Special Educ CFR Trsf to/from Sch Bal</t>
  </si>
  <si>
    <t>in year</t>
  </si>
  <si>
    <t>0000150903</t>
  </si>
  <si>
    <t>15432276</t>
  </si>
  <si>
    <t>0000150902</t>
  </si>
  <si>
    <t>15432274</t>
  </si>
  <si>
    <t>Use Balances - Secondary Educ CFR Trsf to/from Sch Bal</t>
  </si>
  <si>
    <t>0000150901</t>
  </si>
  <si>
    <t>15432272</t>
  </si>
  <si>
    <t>Use Balances - Primary Educ CFR Trsf to/from Sch Bal</t>
  </si>
  <si>
    <t>0000150900</t>
  </si>
  <si>
    <t>14335213</t>
  </si>
  <si>
    <t>0000150399</t>
  </si>
  <si>
    <t>11063250</t>
  </si>
  <si>
    <t>0000149198</t>
  </si>
  <si>
    <t>15432270</t>
  </si>
  <si>
    <t>Use Balances - Nursery Educ CFR Trsf to/from Sch Bal</t>
  </si>
  <si>
    <t>0000150899</t>
  </si>
  <si>
    <t>15432265</t>
  </si>
  <si>
    <t>St Marys and St Johns Primary Education CFR Donations and Vo</t>
  </si>
  <si>
    <t>0000150898</t>
  </si>
  <si>
    <t>15432262</t>
  </si>
  <si>
    <t>St Marys and St Johns Primary Education CFR Income from Cont</t>
  </si>
  <si>
    <t>0000150897</t>
  </si>
  <si>
    <t>15432260</t>
  </si>
  <si>
    <t>St Marys and St Johns Primary I09 - Income from Catering</t>
  </si>
  <si>
    <t>0000150896</t>
  </si>
  <si>
    <t>15432257</t>
  </si>
  <si>
    <t>St Marys and St Johns Primary I18c COVID-19 catch-up package</t>
  </si>
  <si>
    <t>0000150895</t>
  </si>
  <si>
    <t>15432255</t>
  </si>
  <si>
    <t>St Marys and St Johns Primary I08b other inc-facil &amp; serv</t>
  </si>
  <si>
    <t>0000150894</t>
  </si>
  <si>
    <t>15432252</t>
  </si>
  <si>
    <t>St Marys and St Johns Primary I08a inc fm letting premises</t>
  </si>
  <si>
    <t>0000150893</t>
  </si>
  <si>
    <t>15432250</t>
  </si>
  <si>
    <t>St Marys and St Johns Primary I18 - Additional Grants for Sc</t>
  </si>
  <si>
    <t>0000150892</t>
  </si>
  <si>
    <t>15432247</t>
  </si>
  <si>
    <t>St Marys and St Johns Primary Education CFR Curriculum Profe</t>
  </si>
  <si>
    <t>0000150891</t>
  </si>
  <si>
    <t>15432244</t>
  </si>
  <si>
    <t>St Marys and St Johns Primary Education CFR Other Profession</t>
  </si>
  <si>
    <t>0000150890</t>
  </si>
  <si>
    <t>15432242</t>
  </si>
  <si>
    <t>St Marys and St Johns Primary Education CFR Pupil Premium Sc</t>
  </si>
  <si>
    <t>0000150889</t>
  </si>
  <si>
    <t>15432239</t>
  </si>
  <si>
    <t>St Marys and St Johns Primary I03 - SEN Funding</t>
  </si>
  <si>
    <t>0000150888</t>
  </si>
  <si>
    <t>15432236</t>
  </si>
  <si>
    <t>St Marys and St Johns Primary I02 -  Funding for Sixth Form</t>
  </si>
  <si>
    <t>0000150887</t>
  </si>
  <si>
    <t>15432234</t>
  </si>
  <si>
    <t>St Marys and St Johns Primary Education CFR Funds Delegated</t>
  </si>
  <si>
    <t>0000150886</t>
  </si>
  <si>
    <t>15432232</t>
  </si>
  <si>
    <t>St Marys and St Johns Primary Edu CFR Direct Revenue E30</t>
  </si>
  <si>
    <t>0000150885</t>
  </si>
  <si>
    <t>15432231</t>
  </si>
  <si>
    <t>St Marys and St Johns Primary Contigency</t>
  </si>
  <si>
    <t>0000150884</t>
  </si>
  <si>
    <t>15432229</t>
  </si>
  <si>
    <t>St Marys and St Johns Primary Education CFR ICT Learning Res</t>
  </si>
  <si>
    <t>0000150883</t>
  </si>
  <si>
    <t>15432227</t>
  </si>
  <si>
    <t>St Marys and St Johns Primary E26 - Agency Supply Teachers</t>
  </si>
  <si>
    <t>0000150882</t>
  </si>
  <si>
    <t>15432225</t>
  </si>
  <si>
    <t>St Marys and St Johns Primary E21 - Exam Fees</t>
  </si>
  <si>
    <t>0000150881</t>
  </si>
  <si>
    <t>15432224</t>
  </si>
  <si>
    <t>St Marys and St Johns Primary E24 - Special Facilities</t>
  </si>
  <si>
    <t>0000150880</t>
  </si>
  <si>
    <t>15432222</t>
  </si>
  <si>
    <t>St Marys and St Johns Primary Education CFR Administrative S</t>
  </si>
  <si>
    <t>0000150879</t>
  </si>
  <si>
    <t>15432219</t>
  </si>
  <si>
    <t>St Marys and St Johns Primary E19 - Learning Resources</t>
  </si>
  <si>
    <t>0000150878</t>
  </si>
  <si>
    <t>15432216</t>
  </si>
  <si>
    <t>St Marys and St Johns Primary E25 - Catering Supplies</t>
  </si>
  <si>
    <t>0000150877</t>
  </si>
  <si>
    <t>15432214</t>
  </si>
  <si>
    <t>St Marys and St Johns Primary Insurance-Premises</t>
  </si>
  <si>
    <t>0000150876</t>
  </si>
  <si>
    <t>15432212</t>
  </si>
  <si>
    <t>St Marys and St Johns Primary Grounds maintenance</t>
  </si>
  <si>
    <t>0000150875</t>
  </si>
  <si>
    <t>15432210</t>
  </si>
  <si>
    <t>St Marys and St Johns Primary Education CFR Other Occupation</t>
  </si>
  <si>
    <t>0000150874</t>
  </si>
  <si>
    <t>15432278</t>
  </si>
  <si>
    <t>St Marys and St Johns Primary Contract Cleaning</t>
  </si>
  <si>
    <t>0000150873</t>
  </si>
  <si>
    <t>St Marys and St Johns Primary Water Services</t>
  </si>
  <si>
    <t>0000150872</t>
  </si>
  <si>
    <t>St Marys and St Johns Primary Rates</t>
  </si>
  <si>
    <t>0000150871</t>
  </si>
  <si>
    <t>15432203</t>
  </si>
  <si>
    <t>St Marys and St Johns Primary Other Energy</t>
  </si>
  <si>
    <t>0000150870</t>
  </si>
  <si>
    <t>15432197</t>
  </si>
  <si>
    <t>St Marys and St Johns Primary Building Repairs &amp; Maintenance</t>
  </si>
  <si>
    <t>0000150869</t>
  </si>
  <si>
    <t>15432194</t>
  </si>
  <si>
    <t>St Marys and St Johns Primary Education CFR Supply Teacher I</t>
  </si>
  <si>
    <t>0000150868</t>
  </si>
  <si>
    <t>15432191</t>
  </si>
  <si>
    <t>St Marys and St Johns Primary Other Indirect Employee Expens</t>
  </si>
  <si>
    <t>0000150867</t>
  </si>
  <si>
    <t>15432189</t>
  </si>
  <si>
    <t>St Marys and St Johns Primary Training</t>
  </si>
  <si>
    <t>0000150866</t>
  </si>
  <si>
    <t>15432186</t>
  </si>
  <si>
    <t>St Marys and St Johns Primary Non Education Staff GPay</t>
  </si>
  <si>
    <t>0000150865</t>
  </si>
  <si>
    <t>15432184</t>
  </si>
  <si>
    <t>St Marys and St Johns Primary Education CFR Staff Education</t>
  </si>
  <si>
    <t>0000150864</t>
  </si>
  <si>
    <t>15432181</t>
  </si>
  <si>
    <t>St Marys and St Johns Primary E01 - Teaching Staff GPay</t>
  </si>
  <si>
    <t>0000150863</t>
  </si>
  <si>
    <t>15432178</t>
  </si>
  <si>
    <t>St Marys and St Johns Primary E04 - Premises Staff GPay</t>
  </si>
  <si>
    <t>0000150862</t>
  </si>
  <si>
    <t>15432175</t>
  </si>
  <si>
    <t>St Marys and St Johns Primary Education CFR Staff Admin &amp; Cl</t>
  </si>
  <si>
    <t>0000150861</t>
  </si>
  <si>
    <t>15432171</t>
  </si>
  <si>
    <t>Pavilion StudyCt PRU I08b other inc-facil &amp; serv</t>
  </si>
  <si>
    <t>0000150860</t>
  </si>
  <si>
    <t>15432168</t>
  </si>
  <si>
    <t>Pavilion StudyCt PRU Education CFR Capital Resource</t>
  </si>
  <si>
    <t>cap b/f</t>
  </si>
  <si>
    <t>0000150859</t>
  </si>
  <si>
    <t>15432164</t>
  </si>
  <si>
    <t>Pavilion StudyCt PRU Education CFR Curriculum Profe</t>
  </si>
  <si>
    <t>0000150858</t>
  </si>
  <si>
    <t>15432161</t>
  </si>
  <si>
    <t>Pavilion StudyCt PRU Education CFR Other Profession</t>
  </si>
  <si>
    <t>0000150857</t>
  </si>
  <si>
    <t>15432158</t>
  </si>
  <si>
    <t>Pavilion StudyCt PRU CI01 - Capital Income</t>
  </si>
  <si>
    <t>0000150856</t>
  </si>
  <si>
    <t>15432155</t>
  </si>
  <si>
    <t>Pavilion StudyCt PRU Education CFR Pupil Premium Sc</t>
  </si>
  <si>
    <t>0000150855</t>
  </si>
  <si>
    <t>15432153</t>
  </si>
  <si>
    <t>Pavilion StudyCt PRU I03 - SEN Funding</t>
  </si>
  <si>
    <t>0000150854</t>
  </si>
  <si>
    <t>15432150</t>
  </si>
  <si>
    <t>Pavilion StudyCt PRU Education CFR Funds Delegated</t>
  </si>
  <si>
    <t>0000150853</t>
  </si>
  <si>
    <t>15432147</t>
  </si>
  <si>
    <t>Pavilion StudyCt PRU Contigency</t>
  </si>
  <si>
    <t>0000150852</t>
  </si>
  <si>
    <t>15432145</t>
  </si>
  <si>
    <t>Pavilion StudyCt PRU Education CFR ICT Learning Res</t>
  </si>
  <si>
    <t>0000150851</t>
  </si>
  <si>
    <t>15432142</t>
  </si>
  <si>
    <t>Pavilion StudyCt PRU E26 - Agency Supply Teachers</t>
  </si>
  <si>
    <t>0000150850</t>
  </si>
  <si>
    <t>15432141</t>
  </si>
  <si>
    <t>Pavilion StudyCt PRU E21 - Exam Fees</t>
  </si>
  <si>
    <t>0000150849</t>
  </si>
  <si>
    <t>15432139</t>
  </si>
  <si>
    <t>Pavilion StudyCt PRU E24 - Special Facilities</t>
  </si>
  <si>
    <t>0000150848</t>
  </si>
  <si>
    <t>15432135</t>
  </si>
  <si>
    <t>Pavilion StudyCt PRU Education CFR Administrative S</t>
  </si>
  <si>
    <t>0000150847</t>
  </si>
  <si>
    <t>15432132</t>
  </si>
  <si>
    <t>Pavilion StudyCt PRU E19 - Learning Resources</t>
  </si>
  <si>
    <t>0000150846</t>
  </si>
  <si>
    <t>15432128</t>
  </si>
  <si>
    <t>Pavilion StudyCt PRU E25 - Catering Supplies</t>
  </si>
  <si>
    <t>0000150845</t>
  </si>
  <si>
    <t>15432125</t>
  </si>
  <si>
    <t>Pavilion StudyCt PRU Insurance-Premises</t>
  </si>
  <si>
    <t>0000150844</t>
  </si>
  <si>
    <t>15432122</t>
  </si>
  <si>
    <t>Pavilion StudyCt PRU Grounds maintenance</t>
  </si>
  <si>
    <t>0000150843</t>
  </si>
  <si>
    <t>15432118</t>
  </si>
  <si>
    <t>Pavilion StudyCt PRU Education CFR Other Occupation</t>
  </si>
  <si>
    <t>0000150842</t>
  </si>
  <si>
    <t>15432114</t>
  </si>
  <si>
    <t>Pavilion StudyCt PRU Contract Cleaning</t>
  </si>
  <si>
    <t>0000150841</t>
  </si>
  <si>
    <t>Pavilion StudyCt PRU Water Services</t>
  </si>
  <si>
    <t>0000150840</t>
  </si>
  <si>
    <t>15432163</t>
  </si>
  <si>
    <t>Pavilion StudyCt PRU Rates</t>
  </si>
  <si>
    <t>0000150839</t>
  </si>
  <si>
    <t>15432134</t>
  </si>
  <si>
    <t>Pavilion StudyCt PRU Other Energy</t>
  </si>
  <si>
    <t>0000150838</t>
  </si>
  <si>
    <t>15432104</t>
  </si>
  <si>
    <t>Pavilion StudyCt PRU Building Repairs &amp; Maintenance</t>
  </si>
  <si>
    <t>0000150837</t>
  </si>
  <si>
    <t>15432097</t>
  </si>
  <si>
    <t>Pavilion StudyCt PRU Employee Insurance</t>
  </si>
  <si>
    <t>0000150836</t>
  </si>
  <si>
    <t>15432095</t>
  </si>
  <si>
    <t>Pavilion StudyCt PRU Education CFR Supply Teacher I</t>
  </si>
  <si>
    <t>0000150835</t>
  </si>
  <si>
    <t>15432093</t>
  </si>
  <si>
    <t>Pavilion StudyCt PRU Other Indirect Employee Expens</t>
  </si>
  <si>
    <t>0000150834</t>
  </si>
  <si>
    <t>15432091</t>
  </si>
  <si>
    <t>Pavilion StudyCt PRU Training</t>
  </si>
  <si>
    <t>0000150833</t>
  </si>
  <si>
    <t>15432089</t>
  </si>
  <si>
    <t>Pavilion StudyCt PRU Education CFR Staff Education</t>
  </si>
  <si>
    <t>0000150832</t>
  </si>
  <si>
    <t>15432086</t>
  </si>
  <si>
    <t>Pavilion StudyCt PRU Education CFR Staff Supply Tea</t>
  </si>
  <si>
    <t>0000150831</t>
  </si>
  <si>
    <t>15432083</t>
  </si>
  <si>
    <t>Pavilion StudyCt PRU E01 - Teaching Staff GPay</t>
  </si>
  <si>
    <t>0000150830</t>
  </si>
  <si>
    <t>15432080</t>
  </si>
  <si>
    <t>Pavilion StudyCt PRU E04 - Premises Staff GPay</t>
  </si>
  <si>
    <t>0000150829</t>
  </si>
  <si>
    <t>15432078</t>
  </si>
  <si>
    <t>Pavilion StudyCt PRU Education CFR Staff Admin &amp; Cl</t>
  </si>
  <si>
    <t>0000150828</t>
  </si>
  <si>
    <t>15432071</t>
  </si>
  <si>
    <t>Northgate PRU Educ CFR Repts Sup Other Insur</t>
  </si>
  <si>
    <t>0000150827</t>
  </si>
  <si>
    <t>15432070</t>
  </si>
  <si>
    <t>Northgate PRU I08b other inc-facil &amp; serv</t>
  </si>
  <si>
    <t>0000150826</t>
  </si>
  <si>
    <t>15432068</t>
  </si>
  <si>
    <t>Northgate PRU I18 - Additional Grants for Sc</t>
  </si>
  <si>
    <t>0000150825</t>
  </si>
  <si>
    <t>15432065</t>
  </si>
  <si>
    <t>Northgate PRU Education CFR Other Grants and</t>
  </si>
  <si>
    <t>0000150824</t>
  </si>
  <si>
    <t>15432063</t>
  </si>
  <si>
    <t>Northgate PRU Education CFR Information Comm</t>
  </si>
  <si>
    <t>0000150823</t>
  </si>
  <si>
    <t>15432060</t>
  </si>
  <si>
    <t>Northgate PRU Education CFR Curriculum Profe</t>
  </si>
  <si>
    <t>0000150822</t>
  </si>
  <si>
    <t>15432058</t>
  </si>
  <si>
    <t>Northgate PRU Education CFR Other Profession</t>
  </si>
  <si>
    <t>0000150821</t>
  </si>
  <si>
    <t>15432056</t>
  </si>
  <si>
    <t>Northgate PRU CI01 - Capital Income</t>
  </si>
  <si>
    <t>0000150820</t>
  </si>
  <si>
    <t>15432054</t>
  </si>
  <si>
    <t>Northgate PRU Education CFR Pupil Premium Sc</t>
  </si>
  <si>
    <t>0000150819</t>
  </si>
  <si>
    <t>15432052</t>
  </si>
  <si>
    <t>Northgate PRU Education CFR Funds Delegated</t>
  </si>
  <si>
    <t>0000150818</t>
  </si>
  <si>
    <t>15432050</t>
  </si>
  <si>
    <t>Northgate PRU Contigency</t>
  </si>
  <si>
    <t>0000150817</t>
  </si>
  <si>
    <t>15432046</t>
  </si>
  <si>
    <t>Northgate PRU Education CFR ICT Learning Res</t>
  </si>
  <si>
    <t>0000150816</t>
  </si>
  <si>
    <t>15432044</t>
  </si>
  <si>
    <t>Northgate PRU E26 - Agency Supply Teachers</t>
  </si>
  <si>
    <t>0000150815</t>
  </si>
  <si>
    <t>15432039</t>
  </si>
  <si>
    <t>Northgate PRU E21 - Exam Fees</t>
  </si>
  <si>
    <t>0000150814</t>
  </si>
  <si>
    <t>15432036</t>
  </si>
  <si>
    <t>Northgate PRU Education CFR Administrative S</t>
  </si>
  <si>
    <t>0000150813</t>
  </si>
  <si>
    <t>15432034</t>
  </si>
  <si>
    <t>Northgate PRU E19 - Learning Resources</t>
  </si>
  <si>
    <t>0000150812</t>
  </si>
  <si>
    <t>15432031</t>
  </si>
  <si>
    <t>Northgate PRU E25 - Catering Supplies</t>
  </si>
  <si>
    <t>0000150811</t>
  </si>
  <si>
    <t>15432027</t>
  </si>
  <si>
    <t>Northgate PRU Insurance-Premises</t>
  </si>
  <si>
    <t>0000150810</t>
  </si>
  <si>
    <t>15432023</t>
  </si>
  <si>
    <t>Northgate PRU Grounds maintenance</t>
  </si>
  <si>
    <t>0000150809</t>
  </si>
  <si>
    <t>15432020</t>
  </si>
  <si>
    <t>Northgate PRU Education CFR Other Occupation</t>
  </si>
  <si>
    <t>0000150808</t>
  </si>
  <si>
    <t>15432018</t>
  </si>
  <si>
    <t>Northgate PRU Contract Cleaning</t>
  </si>
  <si>
    <t>0000150807</t>
  </si>
  <si>
    <t>15432016</t>
  </si>
  <si>
    <t>Northgate PRU Building Repairs &amp; Maintenance</t>
  </si>
  <si>
    <t>0000150806</t>
  </si>
  <si>
    <t>15432013</t>
  </si>
  <si>
    <t>Northgate PRU Education CFR Supply Teacher I</t>
  </si>
  <si>
    <t>0000150805</t>
  </si>
  <si>
    <t>15432010</t>
  </si>
  <si>
    <t>Northgate PRU Other Indirect Employee Expens</t>
  </si>
  <si>
    <t>0000150804</t>
  </si>
  <si>
    <t>15432077</t>
  </si>
  <si>
    <t>Northgate PRU Training</t>
  </si>
  <si>
    <t>0000150803</t>
  </si>
  <si>
    <t>15432043</t>
  </si>
  <si>
    <t>Northgate PRU Education CFR Staff Education</t>
  </si>
  <si>
    <t>0000150802</t>
  </si>
  <si>
    <t>15432017</t>
  </si>
  <si>
    <t>Northgate PRU E01 - Teaching Staff GPay</t>
  </si>
  <si>
    <t>0000150801</t>
  </si>
  <si>
    <t>15431999</t>
  </si>
  <si>
    <t>Northgate PRU Education CFR Staff Admin &amp; Cl</t>
  </si>
  <si>
    <t>0000150800</t>
  </si>
  <si>
    <t>15431995</t>
  </si>
  <si>
    <t>Mapledown School I09 - Income from Catering</t>
  </si>
  <si>
    <t>0000150799</t>
  </si>
  <si>
    <t>15431993</t>
  </si>
  <si>
    <t>Mapledown School I18c COVID-19 catch-up package</t>
  </si>
  <si>
    <t>0000150798</t>
  </si>
  <si>
    <t>15431991</t>
  </si>
  <si>
    <t>Mapledown School I08a inc fm letting premises</t>
  </si>
  <si>
    <t>0000150797</t>
  </si>
  <si>
    <t>15431989</t>
  </si>
  <si>
    <t>Mapledown School Education CFR Other Grants and</t>
  </si>
  <si>
    <t>0000150796</t>
  </si>
  <si>
    <t>15431987</t>
  </si>
  <si>
    <t>Mapledown School Education CFR Information Comm</t>
  </si>
  <si>
    <t>0000150795</t>
  </si>
  <si>
    <t>15431985</t>
  </si>
  <si>
    <t>Mapledown School Education CFR Vehicles  Plant</t>
  </si>
  <si>
    <t>0000150794</t>
  </si>
  <si>
    <t>15431981</t>
  </si>
  <si>
    <t>Mapledown School Education CFR New Construct  C</t>
  </si>
  <si>
    <t>0000150793</t>
  </si>
  <si>
    <t>15431978</t>
  </si>
  <si>
    <t>Mapledown School Education CFR Curriculum Profe</t>
  </si>
  <si>
    <t>0000150792</t>
  </si>
  <si>
    <t>15431976</t>
  </si>
  <si>
    <t>Mapledown School Education CFR Other Profession</t>
  </si>
  <si>
    <t>0000150791</t>
  </si>
  <si>
    <t>15431974</t>
  </si>
  <si>
    <t>Mapledown School Edu CFR Direct Revenue CI04</t>
  </si>
  <si>
    <t>0000150790</t>
  </si>
  <si>
    <t>15431973</t>
  </si>
  <si>
    <t>Mapledown School CI01 - Capital Income</t>
  </si>
  <si>
    <t>0000150789</t>
  </si>
  <si>
    <t>15431970</t>
  </si>
  <si>
    <t>Mapledown School Education CFR Pupil Premium Sc</t>
  </si>
  <si>
    <t>0000150788</t>
  </si>
  <si>
    <t>15431968</t>
  </si>
  <si>
    <t>Mapledown School I03 - SEN Funding</t>
  </si>
  <si>
    <t>0000150787</t>
  </si>
  <si>
    <t>15431965</t>
  </si>
  <si>
    <t>Mapledown School I02 -  Funding for Sixth Form</t>
  </si>
  <si>
    <t>0000150786</t>
  </si>
  <si>
    <t>15431962</t>
  </si>
  <si>
    <t>Mapledown School Education CFR Funds Delegated</t>
  </si>
  <si>
    <t>0000150785</t>
  </si>
  <si>
    <t>15431960</t>
  </si>
  <si>
    <t>Mapledown School Education CFR Rev project futu</t>
  </si>
  <si>
    <t>c/f</t>
  </si>
  <si>
    <t>0000150784</t>
  </si>
  <si>
    <t>15431958</t>
  </si>
  <si>
    <t>Mapledown School Edu CFR Direct Revenue E30</t>
  </si>
  <si>
    <t>0000150783</t>
  </si>
  <si>
    <t>15431957</t>
  </si>
  <si>
    <t>Mapledown School Contigency</t>
  </si>
  <si>
    <t>0000150782</t>
  </si>
  <si>
    <t>15431955</t>
  </si>
  <si>
    <t>Mapledown School Education CFR ICT Learning Res</t>
  </si>
  <si>
    <t>0000150781</t>
  </si>
  <si>
    <t>15431954</t>
  </si>
  <si>
    <t>Mapledown School E21 - Exam Fees</t>
  </si>
  <si>
    <t>0000150780</t>
  </si>
  <si>
    <t>15431952</t>
  </si>
  <si>
    <t>Mapledown School Education CFR Administrative S</t>
  </si>
  <si>
    <t>0000150779</t>
  </si>
  <si>
    <t>15431950</t>
  </si>
  <si>
    <t>Mapledown School E19 - Learning Resources</t>
  </si>
  <si>
    <t>0000150778</t>
  </si>
  <si>
    <t>15431947</t>
  </si>
  <si>
    <t>Mapledown School E25 - Catering Supplies</t>
  </si>
  <si>
    <t>0000150777</t>
  </si>
  <si>
    <t>15431944</t>
  </si>
  <si>
    <t>Mapledown School Insurance-Premises</t>
  </si>
  <si>
    <t>0000150776</t>
  </si>
  <si>
    <t>15431942</t>
  </si>
  <si>
    <t>Mapledown School Grounds maintenance</t>
  </si>
  <si>
    <t>0000150775</t>
  </si>
  <si>
    <t>15431939</t>
  </si>
  <si>
    <t>Mapledown School Education CFR Other Occupation</t>
  </si>
  <si>
    <t>0000150774</t>
  </si>
  <si>
    <t>15431937</t>
  </si>
  <si>
    <t>Mapledown School Contract Cleaning</t>
  </si>
  <si>
    <t>0000150773</t>
  </si>
  <si>
    <t>15431935</t>
  </si>
  <si>
    <t>Mapledown School Water Services</t>
  </si>
  <si>
    <t>0000150772</t>
  </si>
  <si>
    <t>15431933</t>
  </si>
  <si>
    <t>Mapledown School Other Energy</t>
  </si>
  <si>
    <t>0000150771</t>
  </si>
  <si>
    <t>15431931</t>
  </si>
  <si>
    <t>Mapledown School Building Repairs &amp; Maintenance</t>
  </si>
  <si>
    <t>0000150770</t>
  </si>
  <si>
    <t>15431930</t>
  </si>
  <si>
    <t>Mapledown School Other Indirect Employee Expens</t>
  </si>
  <si>
    <t>0000150769</t>
  </si>
  <si>
    <t>15431927</t>
  </si>
  <si>
    <t>Mapledown School Training</t>
  </si>
  <si>
    <t>0000150768</t>
  </si>
  <si>
    <t>15431926</t>
  </si>
  <si>
    <t>Mapledown School Non Education Staff GPay</t>
  </si>
  <si>
    <t>0000150767</t>
  </si>
  <si>
    <t>15431924</t>
  </si>
  <si>
    <t>Mapledown School Education CFR Staff Education</t>
  </si>
  <si>
    <t>0000150766</t>
  </si>
  <si>
    <t>15431923</t>
  </si>
  <si>
    <t>Mapledown School E01 - Teaching Staff GPay</t>
  </si>
  <si>
    <t>0000150765</t>
  </si>
  <si>
    <t>15431921</t>
  </si>
  <si>
    <t>Mapledown School E04 - Premises Staff GPay</t>
  </si>
  <si>
    <t>0000150764</t>
  </si>
  <si>
    <t>15431920</t>
  </si>
  <si>
    <t>Mapledown School Education CFR Staff Admin &amp; Cl</t>
  </si>
  <si>
    <t>0000150763</t>
  </si>
  <si>
    <t>15431916</t>
  </si>
  <si>
    <t>Oakleigh School Education CFR Donations and Vo</t>
  </si>
  <si>
    <t>0000150762</t>
  </si>
  <si>
    <t>15431915</t>
  </si>
  <si>
    <t>Oakleigh School Education CFR Income from Cont</t>
  </si>
  <si>
    <t>0000150761</t>
  </si>
  <si>
    <t>15431914</t>
  </si>
  <si>
    <t>Oakleigh School I09 - Income from Catering</t>
  </si>
  <si>
    <t>0000150760</t>
  </si>
  <si>
    <t>15431911</t>
  </si>
  <si>
    <t>Oakleigh School I08b other inc-facil &amp; serv</t>
  </si>
  <si>
    <t>0000150759</t>
  </si>
  <si>
    <t>Oakleigh School I18 - Additional Grants for Sc</t>
  </si>
  <si>
    <t>0000150758</t>
  </si>
  <si>
    <t>15431971</t>
  </si>
  <si>
    <t>Oakleigh School Education CFR Other Grants and</t>
  </si>
  <si>
    <t>0000150757</t>
  </si>
  <si>
    <t>15431936</t>
  </si>
  <si>
    <t>Oakleigh School Education CFR Information Comm</t>
  </si>
  <si>
    <t>0000150756</t>
  </si>
  <si>
    <t>15431905</t>
  </si>
  <si>
    <t>Oakleigh School Education CFR New Construct  C</t>
  </si>
  <si>
    <t>0000150755</t>
  </si>
  <si>
    <t>15431898</t>
  </si>
  <si>
    <t>Oakleigh School Education CFR Curriculum Profe</t>
  </si>
  <si>
    <t>0000150754</t>
  </si>
  <si>
    <t>15431895</t>
  </si>
  <si>
    <t>Oakleigh School Education CFR Other Profession</t>
  </si>
  <si>
    <t>0000150753</t>
  </si>
  <si>
    <t>15431894</t>
  </si>
  <si>
    <t>Oakleigh School CI01 - Capital Income</t>
  </si>
  <si>
    <t>0000150752</t>
  </si>
  <si>
    <t>15431892</t>
  </si>
  <si>
    <t>Oakleigh School Education CFR Pupil Premium Sc</t>
  </si>
  <si>
    <t>0000150751</t>
  </si>
  <si>
    <t>15431890</t>
  </si>
  <si>
    <t>Oakleigh School I03 - SEN Funding</t>
  </si>
  <si>
    <t>0000150750</t>
  </si>
  <si>
    <t>15431888</t>
  </si>
  <si>
    <t>Oakleigh School Education CFR Funds Delegated</t>
  </si>
  <si>
    <t>0000150749</t>
  </si>
  <si>
    <t>15431886</t>
  </si>
  <si>
    <t>Oakleigh School Education CFR Extended Schl Fu</t>
  </si>
  <si>
    <t>0000150748</t>
  </si>
  <si>
    <t>15431883</t>
  </si>
  <si>
    <t>Oakleigh School Contigency</t>
  </si>
  <si>
    <t>0000150747</t>
  </si>
  <si>
    <t>15431880</t>
  </si>
  <si>
    <t>Oakleigh School Education CFR ICT Learning Res</t>
  </si>
  <si>
    <t>0000150746</t>
  </si>
  <si>
    <t>15431877</t>
  </si>
  <si>
    <t>Oakleigh School E24 - Special Facilities</t>
  </si>
  <si>
    <t>0000150745</t>
  </si>
  <si>
    <t>15431875</t>
  </si>
  <si>
    <t>Oakleigh School Education CFR Administrative S</t>
  </si>
  <si>
    <t>0000150744</t>
  </si>
  <si>
    <t>15431873</t>
  </si>
  <si>
    <t>Oakleigh School E19 - Learning Resources</t>
  </si>
  <si>
    <t>0000150743</t>
  </si>
  <si>
    <t>15431871</t>
  </si>
  <si>
    <t>Oakleigh School E25 - Catering Supplies</t>
  </si>
  <si>
    <t>0000150742</t>
  </si>
  <si>
    <t>15431869</t>
  </si>
  <si>
    <t>Oakleigh School Insurance-Premises</t>
  </si>
  <si>
    <t>0000150741</t>
  </si>
  <si>
    <t>15431866</t>
  </si>
  <si>
    <t>Oakleigh School Grounds maintenance</t>
  </si>
  <si>
    <t>0000150740</t>
  </si>
  <si>
    <t>15431864</t>
  </si>
  <si>
    <t>Oakleigh School Education CFR Other Occupation</t>
  </si>
  <si>
    <t>0000150739</t>
  </si>
  <si>
    <t>15431862</t>
  </si>
  <si>
    <t>Oakleigh School Contract Cleaning</t>
  </si>
  <si>
    <t>0000150738</t>
  </si>
  <si>
    <t>15431855</t>
  </si>
  <si>
    <t>Oakleigh School Water Services</t>
  </si>
  <si>
    <t>0000150737</t>
  </si>
  <si>
    <t>15431851</t>
  </si>
  <si>
    <t>Oakleigh School Other Energy</t>
  </si>
  <si>
    <t>0000150736</t>
  </si>
  <si>
    <t>15431848</t>
  </si>
  <si>
    <t>Oakleigh School Building Repairs &amp; Maintenance</t>
  </si>
  <si>
    <t>0000150735</t>
  </si>
  <si>
    <t>15431847</t>
  </si>
  <si>
    <t>Oakleigh School Other Indirect Employee Expens</t>
  </si>
  <si>
    <t>0000150734</t>
  </si>
  <si>
    <t>15431845</t>
  </si>
  <si>
    <t>Oakleigh School Training</t>
  </si>
  <si>
    <t>0000150733</t>
  </si>
  <si>
    <t>15431844</t>
  </si>
  <si>
    <t>Oakleigh School Non Education Staff GPay</t>
  </si>
  <si>
    <t>0000150732</t>
  </si>
  <si>
    <t>15431843</t>
  </si>
  <si>
    <t>Oakleigh School Education CFR Staff Education</t>
  </si>
  <si>
    <t>0000150731</t>
  </si>
  <si>
    <t>15431841</t>
  </si>
  <si>
    <t>Oakleigh School Education CFR Staff Supply Tea</t>
  </si>
  <si>
    <t>0000150730</t>
  </si>
  <si>
    <t>15431840</t>
  </si>
  <si>
    <t>Oakleigh School E01 - Teaching Staff GPay</t>
  </si>
  <si>
    <t>0000150729</t>
  </si>
  <si>
    <t>15431838</t>
  </si>
  <si>
    <t>Oakleigh School E04 - Premises Staff GPay</t>
  </si>
  <si>
    <t>0000150728</t>
  </si>
  <si>
    <t>15431836</t>
  </si>
  <si>
    <t>Oakleigh School Education CFR Staff Admin &amp; Cl</t>
  </si>
  <si>
    <t>0000150727</t>
  </si>
  <si>
    <t>15431835</t>
  </si>
  <si>
    <t>Northway School Education CFR Donations and Vo</t>
  </si>
  <si>
    <t>0000150726</t>
  </si>
  <si>
    <t>15431833</t>
  </si>
  <si>
    <t>Northway School I09 - Income from Catering</t>
  </si>
  <si>
    <t>0000150725</t>
  </si>
  <si>
    <t>15431832</t>
  </si>
  <si>
    <t>Northway School I18c COVID-19 catch-up package</t>
  </si>
  <si>
    <t>0000150724</t>
  </si>
  <si>
    <t>15431830</t>
  </si>
  <si>
    <t>Northway School I18b except'l costs re COVID</t>
  </si>
  <si>
    <t>0000150723</t>
  </si>
  <si>
    <t>15431829</t>
  </si>
  <si>
    <t>Northway School I08a inc fm letting premises</t>
  </si>
  <si>
    <t>0000150722</t>
  </si>
  <si>
    <t>15431827</t>
  </si>
  <si>
    <t>Northway School I18 - Additional Grants for Sc</t>
  </si>
  <si>
    <t>0000150721</t>
  </si>
  <si>
    <t>15431825</t>
  </si>
  <si>
    <t>Northway School Education CFR Other Grants and</t>
  </si>
  <si>
    <t>0000150720</t>
  </si>
  <si>
    <t>15431824</t>
  </si>
  <si>
    <t>Northway School Education CFR New Construct  C</t>
  </si>
  <si>
    <t>0000150719</t>
  </si>
  <si>
    <t>15431822</t>
  </si>
  <si>
    <t>Northway School Education CFR Curriculum Profe</t>
  </si>
  <si>
    <t>0000150718</t>
  </si>
  <si>
    <t>15431821</t>
  </si>
  <si>
    <t>Northway School Education CFR Other Profession</t>
  </si>
  <si>
    <t>0000150717</t>
  </si>
  <si>
    <t>15431820</t>
  </si>
  <si>
    <t>Northway School Edu CFR Direct Revenue CI04</t>
  </si>
  <si>
    <t>0000150716</t>
  </si>
  <si>
    <t>15431818</t>
  </si>
  <si>
    <t>Northway School CI01 - Capital Income</t>
  </si>
  <si>
    <t>0000150715</t>
  </si>
  <si>
    <t>15431817</t>
  </si>
  <si>
    <t>Northway School Education CFR Pupil Premium Sc</t>
  </si>
  <si>
    <t>0000150714</t>
  </si>
  <si>
    <t>15431815</t>
  </si>
  <si>
    <t>Northway School I03 - SEN Funding</t>
  </si>
  <si>
    <t>0000150713</t>
  </si>
  <si>
    <t>15431812</t>
  </si>
  <si>
    <t>Northway School Education CFR Funds Delegated</t>
  </si>
  <si>
    <t>0000150712</t>
  </si>
  <si>
    <t>15431811</t>
  </si>
  <si>
    <t>Northway School Edu CFR Direct Revenue E30</t>
  </si>
  <si>
    <t>0000150711</t>
  </si>
  <si>
    <t>15431897</t>
  </si>
  <si>
    <t>Northway School Contigency</t>
  </si>
  <si>
    <t>0000150710</t>
  </si>
  <si>
    <t>Northway School Education CFR ICT Learning Res</t>
  </si>
  <si>
    <t>0000150709</t>
  </si>
  <si>
    <t>15431867</t>
  </si>
  <si>
    <t>Northway School Education CFR Administrative S</t>
  </si>
  <si>
    <t>0000150708</t>
  </si>
  <si>
    <t>15431853</t>
  </si>
  <si>
    <t>Northway School E19 - Learning Resources</t>
  </si>
  <si>
    <t>0000150707</t>
  </si>
  <si>
    <t>15431842</t>
  </si>
  <si>
    <t>Northway School E25 - Catering Supplies</t>
  </si>
  <si>
    <t>0000150706</t>
  </si>
  <si>
    <t>Northway School Insurance-Premises</t>
  </si>
  <si>
    <t>0000150705</t>
  </si>
  <si>
    <t>15431816</t>
  </si>
  <si>
    <t>Northway School Grounds maintenance</t>
  </si>
  <si>
    <t>0000150704</t>
  </si>
  <si>
    <t>15431805</t>
  </si>
  <si>
    <t>Northway School Education CFR Other Occupation</t>
  </si>
  <si>
    <t>0000150703</t>
  </si>
  <si>
    <t>15431798</t>
  </si>
  <si>
    <t>Northway School Contract Cleaning</t>
  </si>
  <si>
    <t>0000150702</t>
  </si>
  <si>
    <t>15431797</t>
  </si>
  <si>
    <t>Northway School Water Services</t>
  </si>
  <si>
    <t>0000150701</t>
  </si>
  <si>
    <t>15431796</t>
  </si>
  <si>
    <t>Northway School Other Energy</t>
  </si>
  <si>
    <t>0000150700</t>
  </si>
  <si>
    <t>15431794</t>
  </si>
  <si>
    <t>Northway School Building Repairs &amp; Maintenance</t>
  </si>
  <si>
    <t>0000150699</t>
  </si>
  <si>
    <t>15431792</t>
  </si>
  <si>
    <t>Northway School Education CFR Supply Teacher I</t>
  </si>
  <si>
    <t>0000150698</t>
  </si>
  <si>
    <t>15431788</t>
  </si>
  <si>
    <t>Northway School Other Indirect Employee Expens</t>
  </si>
  <si>
    <t>0000150697</t>
  </si>
  <si>
    <t>15431785</t>
  </si>
  <si>
    <t>Northway School Training</t>
  </si>
  <si>
    <t>0000150696</t>
  </si>
  <si>
    <t>15431782</t>
  </si>
  <si>
    <t>Northway School Non Education Staff GPay</t>
  </si>
  <si>
    <t>0000150695</t>
  </si>
  <si>
    <t>15431779</t>
  </si>
  <si>
    <t>Northway School Education CFR Staff Education</t>
  </si>
  <si>
    <t>0000150694</t>
  </si>
  <si>
    <t>15431778</t>
  </si>
  <si>
    <t>Northway School E01 - Teaching Staff GPay</t>
  </si>
  <si>
    <t>0000150693</t>
  </si>
  <si>
    <t>15431777</t>
  </si>
  <si>
    <t>Northway School E04 - Premises Staff GPay</t>
  </si>
  <si>
    <t>0000150692</t>
  </si>
  <si>
    <t>15431775</t>
  </si>
  <si>
    <t>Northway School Education CFR Staff Admin &amp; Cl</t>
  </si>
  <si>
    <t>0000150691</t>
  </si>
  <si>
    <t>15431773</t>
  </si>
  <si>
    <t>St Michael's Catholic Education CFR Donations and Vo</t>
  </si>
  <si>
    <t>0000150690</t>
  </si>
  <si>
    <t>15431770</t>
  </si>
  <si>
    <t>St Michael's Catholic Education CFR Income from Cont</t>
  </si>
  <si>
    <t>0000150689</t>
  </si>
  <si>
    <t>15431768</t>
  </si>
  <si>
    <t>St Michael's Catholic I09 - Income from Catering</t>
  </si>
  <si>
    <t>0000150688</t>
  </si>
  <si>
    <t>15431764</t>
  </si>
  <si>
    <t>St Michael's Catholic I18c COVID-19 catch-up package</t>
  </si>
  <si>
    <t>0000150687</t>
  </si>
  <si>
    <t>15431761</t>
  </si>
  <si>
    <t>St Michael's Catholic I08b other inc-facil &amp; serv</t>
  </si>
  <si>
    <t>0000150686</t>
  </si>
  <si>
    <t>15431755</t>
  </si>
  <si>
    <t>St Michael's Catholic I08a inc fm letting premises</t>
  </si>
  <si>
    <t>0000150685</t>
  </si>
  <si>
    <t>15431751</t>
  </si>
  <si>
    <t>St Michael's Catholic I06 - Other Government Grants</t>
  </si>
  <si>
    <t>0000150684</t>
  </si>
  <si>
    <t>15431748</t>
  </si>
  <si>
    <t>St Michael's Catholic Education CFR Curriculum Profe</t>
  </si>
  <si>
    <t>0000150683</t>
  </si>
  <si>
    <t>15431744</t>
  </si>
  <si>
    <t>St Michael's Catholic Education CFR Other Profession</t>
  </si>
  <si>
    <t>0000150682</t>
  </si>
  <si>
    <t>15431740</t>
  </si>
  <si>
    <t>St Michael's Catholic Education CFR Pupil Premium Sc</t>
  </si>
  <si>
    <t>0000150681</t>
  </si>
  <si>
    <t>15431738</t>
  </si>
  <si>
    <t>St Michael's Catholic I03 - SEN Funding</t>
  </si>
  <si>
    <t>0000150680</t>
  </si>
  <si>
    <t>15431735</t>
  </si>
  <si>
    <t>St Michael's Catholic I02 -  Funding for Sixth Form</t>
  </si>
  <si>
    <t>0000150679</t>
  </si>
  <si>
    <t>15431733</t>
  </si>
  <si>
    <t>St Michael's Catholic Education CFR Funds Delegated</t>
  </si>
  <si>
    <t>0000150678</t>
  </si>
  <si>
    <t>15431731</t>
  </si>
  <si>
    <t>St Michael's Catholic Contigency</t>
  </si>
  <si>
    <t>0000150677</t>
  </si>
  <si>
    <t>15431728</t>
  </si>
  <si>
    <t>St Michael's Catholic Education CFR ICT Learning Res</t>
  </si>
  <si>
    <t>0000150676</t>
  </si>
  <si>
    <t>15431727</t>
  </si>
  <si>
    <t>St Michael's Catholic E26 - Agency Supply Teachers</t>
  </si>
  <si>
    <t>0000150675</t>
  </si>
  <si>
    <t>15431724</t>
  </si>
  <si>
    <t>St Michael's Catholic E21 - Exam Fees</t>
  </si>
  <si>
    <t>0000150674</t>
  </si>
  <si>
    <t>15431722</t>
  </si>
  <si>
    <t>St Michael's Catholic E24 - Special Facilities</t>
  </si>
  <si>
    <t>0000150673</t>
  </si>
  <si>
    <t>15431721</t>
  </si>
  <si>
    <t>St Michael's Catholic Education CFR Administrative S</t>
  </si>
  <si>
    <t>0000150672</t>
  </si>
  <si>
    <t>15431720</t>
  </si>
  <si>
    <t>St Michael's Catholic E19 - Learning Resources</t>
  </si>
  <si>
    <t>0000150671</t>
  </si>
  <si>
    <t>15431719</t>
  </si>
  <si>
    <t>St Michael's Catholic E25 - Catering Supplies</t>
  </si>
  <si>
    <t>0000150670</t>
  </si>
  <si>
    <t>15431716</t>
  </si>
  <si>
    <t>St Michael's Catholic Insurance-Premises</t>
  </si>
  <si>
    <t>0000150669</t>
  </si>
  <si>
    <t>15431714</t>
  </si>
  <si>
    <t>St Michael's Catholic Grounds maintenance</t>
  </si>
  <si>
    <t>0000150668</t>
  </si>
  <si>
    <t>15431712</t>
  </si>
  <si>
    <t>St Michael's Catholic Education CFR Other Occupation</t>
  </si>
  <si>
    <t>0000150667</t>
  </si>
  <si>
    <t>15431711</t>
  </si>
  <si>
    <t>St Michael's Catholic Contract Cleaning</t>
  </si>
  <si>
    <t>0000150666</t>
  </si>
  <si>
    <t>15431710</t>
  </si>
  <si>
    <t>St Michael's Catholic Water Services</t>
  </si>
  <si>
    <t>0000150665</t>
  </si>
  <si>
    <t>15431780</t>
  </si>
  <si>
    <t>St Michael's Catholic Rates</t>
  </si>
  <si>
    <t>0000150664</t>
  </si>
  <si>
    <t>St Michael's Catholic Other Energy</t>
  </si>
  <si>
    <t>0000150663</t>
  </si>
  <si>
    <t>15431749</t>
  </si>
  <si>
    <t>St Michael's Catholic Building Repairs &amp; Maintenance</t>
  </si>
  <si>
    <t>0000150662</t>
  </si>
  <si>
    <t>15431737</t>
  </si>
  <si>
    <t>St Michael's Catholic Education CFR Supply Teacher I</t>
  </si>
  <si>
    <t>0000150661</t>
  </si>
  <si>
    <t>15431723</t>
  </si>
  <si>
    <t>St Michael's Catholic Other Indirect Employee Expens</t>
  </si>
  <si>
    <t>0000150660</t>
  </si>
  <si>
    <t>15431708</t>
  </si>
  <si>
    <t>St Michael's Catholic Training</t>
  </si>
  <si>
    <t>0000150659</t>
  </si>
  <si>
    <t>15431699</t>
  </si>
  <si>
    <t>St Michael's Catholic Non Education Staff GPay</t>
  </si>
  <si>
    <t>0000150658</t>
  </si>
  <si>
    <t>15431698</t>
  </si>
  <si>
    <t>St Michael's Catholic Education CFR Staff Education</t>
  </si>
  <si>
    <t>0000150657</t>
  </si>
  <si>
    <t>15431696</t>
  </si>
  <si>
    <t>St Michael's Catholic E01 - Teaching Staff GPay</t>
  </si>
  <si>
    <t>0000150656</t>
  </si>
  <si>
    <t>15431694</t>
  </si>
  <si>
    <t>St Michael's Catholic E06 - Catering Staff GPay</t>
  </si>
  <si>
    <t>0000150655</t>
  </si>
  <si>
    <t>15431693</t>
  </si>
  <si>
    <t>St Michael's Catholic E04 - Premises Staff GPay</t>
  </si>
  <si>
    <t>0000150654</t>
  </si>
  <si>
    <t>15431692</t>
  </si>
  <si>
    <t>St Michael's Catholic Education CFR Staff Admin &amp; Cl</t>
  </si>
  <si>
    <t>0000150653</t>
  </si>
  <si>
    <t>15431690</t>
  </si>
  <si>
    <t>Finchley Catholic Education CFR Income from Cont</t>
  </si>
  <si>
    <t>0000150652</t>
  </si>
  <si>
    <t>15431688</t>
  </si>
  <si>
    <t>Finchley Catholic I09 - Income from Catering</t>
  </si>
  <si>
    <t>0000150651</t>
  </si>
  <si>
    <t>15431686</t>
  </si>
  <si>
    <t>Finchley Catholic  I08b other inc-facil &amp; serv</t>
  </si>
  <si>
    <t>0000150650</t>
  </si>
  <si>
    <t>15431685</t>
  </si>
  <si>
    <t>Finchley Catholic  I08a inc fm letting premises</t>
  </si>
  <si>
    <t>0000150649</t>
  </si>
  <si>
    <t>15431682</t>
  </si>
  <si>
    <t>Finchley Catholic I18 - Additional Grants for Sc</t>
  </si>
  <si>
    <t>0000150648</t>
  </si>
  <si>
    <t>15431681</t>
  </si>
  <si>
    <t>Finchley Catholic Education CFR Other Grants and</t>
  </si>
  <si>
    <t>0000150647</t>
  </si>
  <si>
    <t>15431679</t>
  </si>
  <si>
    <t>Finchley Catholic I06 - Other Government Grants</t>
  </si>
  <si>
    <t>0000150646</t>
  </si>
  <si>
    <t>15431677</t>
  </si>
  <si>
    <t>Finchley Catholic Education CFR Curriculum Profe</t>
  </si>
  <si>
    <t>0000150645</t>
  </si>
  <si>
    <t>15431676</t>
  </si>
  <si>
    <t>Finchley Catholic Education CFR Other Profession</t>
  </si>
  <si>
    <t>0000150644</t>
  </si>
  <si>
    <t>15431675</t>
  </si>
  <si>
    <t>Finchley Catholic Education CFR Pupil Premium Sc</t>
  </si>
  <si>
    <t>0000150643</t>
  </si>
  <si>
    <t>15431673</t>
  </si>
  <si>
    <t>Finchley Catholic I03 - SEN Funding</t>
  </si>
  <si>
    <t>0000150642</t>
  </si>
  <si>
    <t>15431672</t>
  </si>
  <si>
    <t>Finchley Catholic I02 -  Funding for Sixth Form</t>
  </si>
  <si>
    <t>0000150641</t>
  </si>
  <si>
    <t>15431670</t>
  </si>
  <si>
    <t>Finchley Catholic Education CFR Funds Delegated</t>
  </si>
  <si>
    <t>0000150640</t>
  </si>
  <si>
    <t>15431667</t>
  </si>
  <si>
    <t>Finchley Catholic Contigency</t>
  </si>
  <si>
    <t>0000150639</t>
  </si>
  <si>
    <t>15431660</t>
  </si>
  <si>
    <t>Finchley Catholic Education CFR ICT Learning Res</t>
  </si>
  <si>
    <t>0000150638</t>
  </si>
  <si>
    <t>15431658</t>
  </si>
  <si>
    <t>Finchley Catholic E26 - Agency Supply Teachers</t>
  </si>
  <si>
    <t>0000150637</t>
  </si>
  <si>
    <t>15431656</t>
  </si>
  <si>
    <t>Finchley Catholic E21 - Exam Fees</t>
  </si>
  <si>
    <t>0000150636</t>
  </si>
  <si>
    <t>15431654</t>
  </si>
  <si>
    <t>Finchley Catholic Education CFR Administrative S</t>
  </si>
  <si>
    <t>0000150635</t>
  </si>
  <si>
    <t>15431652</t>
  </si>
  <si>
    <t>Finchley Catholic E19 - Learning Resources</t>
  </si>
  <si>
    <t>0000150634</t>
  </si>
  <si>
    <t>15431651</t>
  </si>
  <si>
    <t>Finchley Catholic E25 - Catering Supplies</t>
  </si>
  <si>
    <t>0000150633</t>
  </si>
  <si>
    <t>15431649</t>
  </si>
  <si>
    <t>Finchley Catholic Insurance-Premises</t>
  </si>
  <si>
    <t>0000150632</t>
  </si>
  <si>
    <t>15431647</t>
  </si>
  <si>
    <t>Finchley Catholic Grounds maintenance</t>
  </si>
  <si>
    <t>0000150631</t>
  </si>
  <si>
    <t>15431646</t>
  </si>
  <si>
    <t>Finchley Catholic Education CFR Other Occupation</t>
  </si>
  <si>
    <t>0000150630</t>
  </si>
  <si>
    <t>15431644</t>
  </si>
  <si>
    <t>Finchley Catholic Contract Cleaning</t>
  </si>
  <si>
    <t>0000150629</t>
  </si>
  <si>
    <t>15431642</t>
  </si>
  <si>
    <t>Finchley Catholic Water Services</t>
  </si>
  <si>
    <t>0000150628</t>
  </si>
  <si>
    <t>15431639</t>
  </si>
  <si>
    <t>Finchley Catholic Rates</t>
  </si>
  <si>
    <t>0000150627</t>
  </si>
  <si>
    <t>15431637</t>
  </si>
  <si>
    <t>Finchley Catholic Other Energy</t>
  </si>
  <si>
    <t>0000150626</t>
  </si>
  <si>
    <t>15431634</t>
  </si>
  <si>
    <t>Finchley Catholic Building Repairs &amp; Maintenance</t>
  </si>
  <si>
    <t>0000150625</t>
  </si>
  <si>
    <t>15431632</t>
  </si>
  <si>
    <t>Finchley Catholic Employee Insurance</t>
  </si>
  <si>
    <t>0000150624</t>
  </si>
  <si>
    <t>15431628</t>
  </si>
  <si>
    <t>Finchley Catholic Education CFR Supply Teacher I</t>
  </si>
  <si>
    <t>0000150623</t>
  </si>
  <si>
    <t>15431625</t>
  </si>
  <si>
    <t>Finchley Catholic Other Indirect Employee Expens</t>
  </si>
  <si>
    <t>0000150622</t>
  </si>
  <si>
    <t>15431622</t>
  </si>
  <si>
    <t>Finchley Catholic Training</t>
  </si>
  <si>
    <t>0000150621</t>
  </si>
  <si>
    <t>15431619</t>
  </si>
  <si>
    <t>Finchley Catholic Education CFR Staff Education</t>
  </si>
  <si>
    <t>0000150620</t>
  </si>
  <si>
    <t>15431617</t>
  </si>
  <si>
    <t>Finchley Catholic E01 - Teaching Staff GPay</t>
  </si>
  <si>
    <t>0000150619</t>
  </si>
  <si>
    <t>15431614</t>
  </si>
  <si>
    <t>Finchley Catholic E06 - Catering Staff GPay</t>
  </si>
  <si>
    <t>0000150618</t>
  </si>
  <si>
    <t>15431612</t>
  </si>
  <si>
    <t>Finchley Catholic E04 - Premises Staff GPay</t>
  </si>
  <si>
    <t>0000150617</t>
  </si>
  <si>
    <t>15431610</t>
  </si>
  <si>
    <t>Finchley Catholic Education CFR Staff Admin &amp; Cl</t>
  </si>
  <si>
    <t>0000150616</t>
  </si>
  <si>
    <t>15431687</t>
  </si>
  <si>
    <t>St James' Catholic Education CFR Donations and Vo</t>
  </si>
  <si>
    <t>0000150615</t>
  </si>
  <si>
    <t>15431663</t>
  </si>
  <si>
    <t>St James' Catholic Education CFR Income from Cont</t>
  </si>
  <si>
    <t>0000150614</t>
  </si>
  <si>
    <t>15431650</t>
  </si>
  <si>
    <t>St James' Catholic  I18c COVID-19 catch-up package</t>
  </si>
  <si>
    <t>0000150613</t>
  </si>
  <si>
    <t>15431636</t>
  </si>
  <si>
    <t>St James' Catholic  I08a inc fm letting premises</t>
  </si>
  <si>
    <t>0000150612</t>
  </si>
  <si>
    <t>St James' Catholic I06 - Other Government Grants</t>
  </si>
  <si>
    <t>0000150611</t>
  </si>
  <si>
    <t>15431600</t>
  </si>
  <si>
    <t>St James' Catholic Education CFR Curriculum Profe</t>
  </si>
  <si>
    <t>0000150610</t>
  </si>
  <si>
    <t>15431598</t>
  </si>
  <si>
    <t>St James' Catholic Education CFR Other Profession</t>
  </si>
  <si>
    <t>0000150609</t>
  </si>
  <si>
    <t>15431596</t>
  </si>
  <si>
    <t>St James' Catholic Education CFR Pupil Premium Sc</t>
  </si>
  <si>
    <t>0000150608</t>
  </si>
  <si>
    <t>15431595</t>
  </si>
  <si>
    <t>St James' Catholic I03 - SEN Funding</t>
  </si>
  <si>
    <t>0000150607</t>
  </si>
  <si>
    <t>15431592</t>
  </si>
  <si>
    <t>St James' Catholic I02 -  Funding for Sixth Form</t>
  </si>
  <si>
    <t>0000150606</t>
  </si>
  <si>
    <t>15431590</t>
  </si>
  <si>
    <t>St James' Catholic Education CFR Funds Delegated</t>
  </si>
  <si>
    <t>0000150605</t>
  </si>
  <si>
    <t>15431588</t>
  </si>
  <si>
    <t>St James' Catholic Contigency</t>
  </si>
  <si>
    <t>0000150604</t>
  </si>
  <si>
    <t>15431586</t>
  </si>
  <si>
    <t>St James' Catholic Education CFR ICT Learning Res</t>
  </si>
  <si>
    <t>0000150603</t>
  </si>
  <si>
    <t>15431583</t>
  </si>
  <si>
    <t>St James' Catholic E26 - Agency Supply Teachers</t>
  </si>
  <si>
    <t>0000150602</t>
  </si>
  <si>
    <t>15431578</t>
  </si>
  <si>
    <t>St James' Catholic E21 - Exam Fees</t>
  </si>
  <si>
    <t>0000150601</t>
  </si>
  <si>
    <t>15431574</t>
  </si>
  <si>
    <t>St James' Catholic E24 - Special Facilities</t>
  </si>
  <si>
    <t>0000150600</t>
  </si>
  <si>
    <t>15431570</t>
  </si>
  <si>
    <t>St James' Catholic Education CFR Administrative S</t>
  </si>
  <si>
    <t>0000150599</t>
  </si>
  <si>
    <t>15431567</t>
  </si>
  <si>
    <t>St James' Catholic E19 - Learning Resources</t>
  </si>
  <si>
    <t>0000150598</t>
  </si>
  <si>
    <t>15431564</t>
  </si>
  <si>
    <t>St James' Catholic E25 - Catering Supplies</t>
  </si>
  <si>
    <t>0000150597</t>
  </si>
  <si>
    <t>15431561</t>
  </si>
  <si>
    <t>St James' Catholic Insurance-Premises</t>
  </si>
  <si>
    <t>0000150596</t>
  </si>
  <si>
    <t>15431557</t>
  </si>
  <si>
    <t>St James' Catholic Grounds maintenance</t>
  </si>
  <si>
    <t>0000150595</t>
  </si>
  <si>
    <t>15431555</t>
  </si>
  <si>
    <t>St James' Catholic Education CFR Other Occupation</t>
  </si>
  <si>
    <t>0000150594</t>
  </si>
  <si>
    <t>15431553</t>
  </si>
  <si>
    <t>St James' Catholic Contract Cleaning</t>
  </si>
  <si>
    <t>0000150593</t>
  </si>
  <si>
    <t>15431551</t>
  </si>
  <si>
    <t>St James' Catholic Water Services</t>
  </si>
  <si>
    <t>0000150592</t>
  </si>
  <si>
    <t>15431549</t>
  </si>
  <si>
    <t>St James' Catholic Rates</t>
  </si>
  <si>
    <t>0000150591</t>
  </si>
  <si>
    <t>15431546</t>
  </si>
  <si>
    <t>St James' Catholic Other Energy</t>
  </si>
  <si>
    <t>0000150590</t>
  </si>
  <si>
    <t>15431543</t>
  </si>
  <si>
    <t>St James' Catholic Building Repairs &amp; Maintenance</t>
  </si>
  <si>
    <t>0000150589</t>
  </si>
  <si>
    <t>15431541</t>
  </si>
  <si>
    <t>St James' Catholic Employee Insurance</t>
  </si>
  <si>
    <t>0000150588</t>
  </si>
  <si>
    <t>15431538</t>
  </si>
  <si>
    <t>St James' Catholic Education CFR Supply Teacher I</t>
  </si>
  <si>
    <t>0000150587</t>
  </si>
  <si>
    <t>15431536</t>
  </si>
  <si>
    <t>St James' Catholic Other Indirect Employee Expens</t>
  </si>
  <si>
    <t>0000150586</t>
  </si>
  <si>
    <t>15431533</t>
  </si>
  <si>
    <t>St James' Catholic Training</t>
  </si>
  <si>
    <t>0000150585</t>
  </si>
  <si>
    <t>15431530</t>
  </si>
  <si>
    <t>St James' Catholic Non Education Staff GPay</t>
  </si>
  <si>
    <t>0000150584</t>
  </si>
  <si>
    <t>15431527</t>
  </si>
  <si>
    <t>St James' Catholic Education CFR Staff Education</t>
  </si>
  <si>
    <t>0000150583</t>
  </si>
  <si>
    <t>15431524</t>
  </si>
  <si>
    <t>St James' Catholic E01 - Teaching Staff GPay</t>
  </si>
  <si>
    <t>0000150582</t>
  </si>
  <si>
    <t>15431522</t>
  </si>
  <si>
    <t>St James' Catholic E04 - Premises Staff GPay</t>
  </si>
  <si>
    <t>0000150581</t>
  </si>
  <si>
    <t>15431519</t>
  </si>
  <si>
    <t>St James' Catholic Education CFR Staff Admin &amp; Cl</t>
  </si>
  <si>
    <t>0000150580</t>
  </si>
  <si>
    <t>15431513</t>
  </si>
  <si>
    <t>Friern Barnet School Education CFR Donations and Vo</t>
  </si>
  <si>
    <t>0000150579</t>
  </si>
  <si>
    <t>15431511</t>
  </si>
  <si>
    <t>Friern Barnet School Education CFR Income from Cont</t>
  </si>
  <si>
    <t>0000150578</t>
  </si>
  <si>
    <t>15431594</t>
  </si>
  <si>
    <t>Friern Barnet School I09 - Income from Catering</t>
  </si>
  <si>
    <t>0000150577</t>
  </si>
  <si>
    <t>Friern Barnet School I18c COVID-19 catch-up package</t>
  </si>
  <si>
    <t>0000150576</t>
  </si>
  <si>
    <t>Friern Barnet School I08b other inc-facil &amp; serv</t>
  </si>
  <si>
    <t>0000150575</t>
  </si>
  <si>
    <t>15431503</t>
  </si>
  <si>
    <t>Friern Barnet School I08a inc fm letting premises</t>
  </si>
  <si>
    <t>0000150574</t>
  </si>
  <si>
    <t>15431497</t>
  </si>
  <si>
    <t>Friern Barnet School I06 - Other Government Grants</t>
  </si>
  <si>
    <t>0000150573</t>
  </si>
  <si>
    <t>15431495</t>
  </si>
  <si>
    <t>Friern Barnet School Education CFR Capital Resource</t>
  </si>
  <si>
    <t>0000150572</t>
  </si>
  <si>
    <t>15431493</t>
  </si>
  <si>
    <t>Friern Barnet School Education CFR Information Comm</t>
  </si>
  <si>
    <t>0000150571</t>
  </si>
  <si>
    <t>15431490</t>
  </si>
  <si>
    <t>Friern Barnet School Education CFR New Construct  C</t>
  </si>
  <si>
    <t>0000150570</t>
  </si>
  <si>
    <t>15431486</t>
  </si>
  <si>
    <t>Friern Barnet School Education CFR Curriculum Profe</t>
  </si>
  <si>
    <t>0000150569</t>
  </si>
  <si>
    <t>15431481</t>
  </si>
  <si>
    <t>Friern Barnet School Education CFR Other Profession</t>
  </si>
  <si>
    <t>0000150568</t>
  </si>
  <si>
    <t>15431477</t>
  </si>
  <si>
    <t>Friern Barnet School Edu CFR Direct Revenue CI04</t>
  </si>
  <si>
    <t>0000150567</t>
  </si>
  <si>
    <t>15431474</t>
  </si>
  <si>
    <t>Friern Barnet School CI01 - Capital Income</t>
  </si>
  <si>
    <t>0000150566</t>
  </si>
  <si>
    <t>15431472</t>
  </si>
  <si>
    <t>Friern Barnet School Education CFR Pupil Premium Sc</t>
  </si>
  <si>
    <t>0000150565</t>
  </si>
  <si>
    <t>15431469</t>
  </si>
  <si>
    <t>Friern Barnet School I03 - SEN Funding</t>
  </si>
  <si>
    <t>0000150564</t>
  </si>
  <si>
    <t>15431467</t>
  </si>
  <si>
    <t>Friern Barnet School Education CFR Funds Delegated</t>
  </si>
  <si>
    <t>0000150563</t>
  </si>
  <si>
    <t>15431464</t>
  </si>
  <si>
    <t>Friern Barnet School Edu CFR Direct Revenue E30</t>
  </si>
  <si>
    <t>0000150562</t>
  </si>
  <si>
    <t>15431462</t>
  </si>
  <si>
    <t>Friern Barnet School Contigency</t>
  </si>
  <si>
    <t>0000150561</t>
  </si>
  <si>
    <t>15431460</t>
  </si>
  <si>
    <t>Friern Barnet School Education CFR ICT Learning Res</t>
  </si>
  <si>
    <t>0000150560</t>
  </si>
  <si>
    <t>15431457</t>
  </si>
  <si>
    <t>Friern Barnet School E26 - Agency Supply Teachers</t>
  </si>
  <si>
    <t>0000150559</t>
  </si>
  <si>
    <t>15431453</t>
  </si>
  <si>
    <t>Friern Barnet School E21 - Exam Fees</t>
  </si>
  <si>
    <t>0000150558</t>
  </si>
  <si>
    <t>15431452</t>
  </si>
  <si>
    <t>Friern Barnet School Education CFR Administrative S</t>
  </si>
  <si>
    <t>0000150557</t>
  </si>
  <si>
    <t>15431450</t>
  </si>
  <si>
    <t>Friern Barnet School E19 - Learning Resources</t>
  </si>
  <si>
    <t>0000150556</t>
  </si>
  <si>
    <t>15431448</t>
  </si>
  <si>
    <t>Friern Barnet School E25 - Catering Supplies</t>
  </si>
  <si>
    <t>0000150555</t>
  </si>
  <si>
    <t>15431445</t>
  </si>
  <si>
    <t>Friern Barnet School Insurance-Premises</t>
  </si>
  <si>
    <t>0000150554</t>
  </si>
  <si>
    <t>15431444</t>
  </si>
  <si>
    <t>Friern Barnet School Grounds maintenance</t>
  </si>
  <si>
    <t>0000150553</t>
  </si>
  <si>
    <t>15431443</t>
  </si>
  <si>
    <t>Friern Barnet School Education CFR Other Occupation</t>
  </si>
  <si>
    <t>0000150552</t>
  </si>
  <si>
    <t>15431442</t>
  </si>
  <si>
    <t>Friern Barnet School Contract Cleaning</t>
  </si>
  <si>
    <t>0000150551</t>
  </si>
  <si>
    <t>15431440</t>
  </si>
  <si>
    <t>Friern Barnet School Water Services</t>
  </si>
  <si>
    <t>0000150550</t>
  </si>
  <si>
    <t>15431439</t>
  </si>
  <si>
    <t>Friern Barnet School Rates</t>
  </si>
  <si>
    <t>0000150549</t>
  </si>
  <si>
    <t>15431437</t>
  </si>
  <si>
    <t>Friern Barnet School Other Energy</t>
  </si>
  <si>
    <t>0000150548</t>
  </si>
  <si>
    <t>15431436</t>
  </si>
  <si>
    <t>Friern Barnet School Building Repairs &amp; Maintenance</t>
  </si>
  <si>
    <t>0000150547</t>
  </si>
  <si>
    <t>15431434</t>
  </si>
  <si>
    <t>Friern Barnet School Employee Insurance</t>
  </si>
  <si>
    <t>0000150546</t>
  </si>
  <si>
    <t>15431431</t>
  </si>
  <si>
    <t>Friern Barnet School Education CFR Supply Teacher I</t>
  </si>
  <si>
    <t>0000150545</t>
  </si>
  <si>
    <t>15431429</t>
  </si>
  <si>
    <t>Friern Barnet School Other Indirect Employee Expens</t>
  </si>
  <si>
    <t>0000150544</t>
  </si>
  <si>
    <t>15431425</t>
  </si>
  <si>
    <t>Friern Barnet School Training</t>
  </si>
  <si>
    <t>0000150543</t>
  </si>
  <si>
    <t>15431422</t>
  </si>
  <si>
    <t>Friern Barnet School Non Education Staff GPay</t>
  </si>
  <si>
    <t>0000150542</t>
  </si>
  <si>
    <t>15431419</t>
  </si>
  <si>
    <t>Friern Barnet School Education CFR Staff Education</t>
  </si>
  <si>
    <t>0000150541</t>
  </si>
  <si>
    <t>15431417</t>
  </si>
  <si>
    <t>Friern Barnet School E01 - Teaching Staff GPay</t>
  </si>
  <si>
    <t>0000150540</t>
  </si>
  <si>
    <t>15431414</t>
  </si>
  <si>
    <t>Friern Barnet School E04 - Premises Staff GPay</t>
  </si>
  <si>
    <t>0000150539</t>
  </si>
  <si>
    <t>15431411</t>
  </si>
  <si>
    <t>Friern Barnet School Education CFR Staff Admin &amp; Cl</t>
  </si>
  <si>
    <t>0000150538</t>
  </si>
  <si>
    <t>Barnet Early Years Alliance Education CFR Donations and Vo</t>
  </si>
  <si>
    <t>0000150537</t>
  </si>
  <si>
    <t>15431456</t>
  </si>
  <si>
    <t>Barnet Early Years Alliance I09 - Income from Catering</t>
  </si>
  <si>
    <t>0000150536</t>
  </si>
  <si>
    <t>Barnet Early Years Alliance I08b other inc-facil &amp; serv</t>
  </si>
  <si>
    <t>0000150535</t>
  </si>
  <si>
    <t>15431402</t>
  </si>
  <si>
    <t>Barnet Early Years Alliance Education CFR Other Grants and</t>
  </si>
  <si>
    <t>0000150534</t>
  </si>
  <si>
    <t>15431395</t>
  </si>
  <si>
    <t>Barnet Early Years Alliance I06 - Other Government Grants</t>
  </si>
  <si>
    <t>0000150533</t>
  </si>
  <si>
    <t>15431391</t>
  </si>
  <si>
    <t>Barnet Early Years Alliance Education CFR Capital Resource</t>
  </si>
  <si>
    <t>0000150532</t>
  </si>
  <si>
    <t>15431388</t>
  </si>
  <si>
    <t>Barnet Early Years Alliance Education CFR Curriculum Profe</t>
  </si>
  <si>
    <t>0000150531</t>
  </si>
  <si>
    <t>15431384</t>
  </si>
  <si>
    <t>Barnet Early Years Alliance Education CFR Other Profession</t>
  </si>
  <si>
    <t>0000150530</t>
  </si>
  <si>
    <t>15431381</t>
  </si>
  <si>
    <t>Barnet Early Years Alliance CI01 - Capital Income</t>
  </si>
  <si>
    <t>0000150529</t>
  </si>
  <si>
    <t>15431378</t>
  </si>
  <si>
    <t>Barnet Early Years Alliance I03 - SEN Funding</t>
  </si>
  <si>
    <t>0000150528</t>
  </si>
  <si>
    <t>15431375</t>
  </si>
  <si>
    <t>Barnet Early Years Alliance Education CFR Funds Delegated</t>
  </si>
  <si>
    <t>0000150527</t>
  </si>
  <si>
    <t>15431366</t>
  </si>
  <si>
    <t>Barnet Early Years Alliance Education CFR Commty Focused S</t>
  </si>
  <si>
    <t>0000150526</t>
  </si>
  <si>
    <t>15431363</t>
  </si>
  <si>
    <t>Barnet Early Years Alliance Contigency</t>
  </si>
  <si>
    <t>0000150525</t>
  </si>
  <si>
    <t>15431357</t>
  </si>
  <si>
    <t>Barnet Early Years Alliance Education CFR ICT Learning Res</t>
  </si>
  <si>
    <t>0000150524</t>
  </si>
  <si>
    <t>15431354</t>
  </si>
  <si>
    <t>Barnet Early Years Alliance Education CFR Administrative S</t>
  </si>
  <si>
    <t>0000150523</t>
  </si>
  <si>
    <t>15431352</t>
  </si>
  <si>
    <t>Barnet Early Years Alliance E19 - Learning Resources</t>
  </si>
  <si>
    <t>0000150522</t>
  </si>
  <si>
    <t>15431349</t>
  </si>
  <si>
    <t>Barnet Early Years Alliance Education CFR Community Focuse</t>
  </si>
  <si>
    <t>0000150521</t>
  </si>
  <si>
    <t>15431346</t>
  </si>
  <si>
    <t>Barnet Early Years Alliance E25 - Catering Supplies</t>
  </si>
  <si>
    <t>0000150520</t>
  </si>
  <si>
    <t>15431343</t>
  </si>
  <si>
    <t>Barnet Early Years Alliance Insurance-Premises</t>
  </si>
  <si>
    <t>0000150519</t>
  </si>
  <si>
    <t>15431340</t>
  </si>
  <si>
    <t>Barnet Early Years Alliance Grounds maintenance</t>
  </si>
  <si>
    <t>0000150518</t>
  </si>
  <si>
    <t>15431337</t>
  </si>
  <si>
    <t>Barnet Early Years Alliance Education CFR Other Occupation</t>
  </si>
  <si>
    <t>0000150517</t>
  </si>
  <si>
    <t>15431335</t>
  </si>
  <si>
    <t>Barnet Early Years Alliance Contract Cleaning</t>
  </si>
  <si>
    <t>0000150516</t>
  </si>
  <si>
    <t>15431332</t>
  </si>
  <si>
    <t>Barnet Early Years Alliance Water Services</t>
  </si>
  <si>
    <t>0000150515</t>
  </si>
  <si>
    <t>15431326</t>
  </si>
  <si>
    <t>Barnet Early Years Alliance Rates</t>
  </si>
  <si>
    <t>0000150514</t>
  </si>
  <si>
    <t>15431323</t>
  </si>
  <si>
    <t>Barnet Early Years Alliance Other Energy</t>
  </si>
  <si>
    <t>0000150513</t>
  </si>
  <si>
    <t>15431321</t>
  </si>
  <si>
    <t>Barnet Early Years Alliance Building Repairs &amp; Maintenance</t>
  </si>
  <si>
    <t>0000150512</t>
  </si>
  <si>
    <t>15431318</t>
  </si>
  <si>
    <t>Barnet Early Years Alliance Employee Insurance</t>
  </si>
  <si>
    <t>0000150511</t>
  </si>
  <si>
    <t>15431316</t>
  </si>
  <si>
    <t>Barnet Early Years Alliance Other Indirect Employee Expens</t>
  </si>
  <si>
    <t>0000150510</t>
  </si>
  <si>
    <t>15431313</t>
  </si>
  <si>
    <t>Barnet Early Years Alliance Training</t>
  </si>
  <si>
    <t>0000150509</t>
  </si>
  <si>
    <t>15431311</t>
  </si>
  <si>
    <t>Barnet Early Years Alliance Non Education Staff GPay</t>
  </si>
  <si>
    <t>0000150508</t>
  </si>
  <si>
    <t>15431394</t>
  </si>
  <si>
    <t>Barnet Early Years Alliance Education CFR Staff Education</t>
  </si>
  <si>
    <t>0000150507</t>
  </si>
  <si>
    <t>15431370</t>
  </si>
  <si>
    <t>Barnet Early Years Alliance Educ CFR Community Focused Sch</t>
  </si>
  <si>
    <t>0000150506</t>
  </si>
  <si>
    <t>Barnet Early Years Alliance E01 - Teaching Staff GPay</t>
  </si>
  <si>
    <t>0000150505</t>
  </si>
  <si>
    <t>Barnet Early Years Alliance E04 - Premises Staff GPay</t>
  </si>
  <si>
    <t>0000150504</t>
  </si>
  <si>
    <t>15431299</t>
  </si>
  <si>
    <t>Barnet Early Years Alliance Education CFR Staff Admin &amp; Cl</t>
  </si>
  <si>
    <t>0000150503</t>
  </si>
  <si>
    <t>15431295</t>
  </si>
  <si>
    <t>Moss Hall Nursery School Education CFR Donations and Vo</t>
  </si>
  <si>
    <t>0000150502</t>
  </si>
  <si>
    <t>15431293</t>
  </si>
  <si>
    <t>Moss Hall Nursery School I09 - Income from Catering</t>
  </si>
  <si>
    <t>0000150501</t>
  </si>
  <si>
    <t>15431291</t>
  </si>
  <si>
    <t>Moss Hall Nursery School I08b other inc-facil &amp; serv</t>
  </si>
  <si>
    <t>0000150500</t>
  </si>
  <si>
    <t>15431289</t>
  </si>
  <si>
    <t>Moss Hall Nursery School Education CFR Other Grants and</t>
  </si>
  <si>
    <t>0000150499</t>
  </si>
  <si>
    <t>15431287</t>
  </si>
  <si>
    <t>Moss Hall Nursery School Education CFR Capital Resource</t>
  </si>
  <si>
    <t>0000150498</t>
  </si>
  <si>
    <t>15431280</t>
  </si>
  <si>
    <t>Moss Hall Nursery School Education CFR New Construct  C</t>
  </si>
  <si>
    <t>0000150497</t>
  </si>
  <si>
    <t>15431277</t>
  </si>
  <si>
    <t>Moss Hall Nursery School Education CFR Curriculum Profe</t>
  </si>
  <si>
    <t>0000150496</t>
  </si>
  <si>
    <t>15431276</t>
  </si>
  <si>
    <t>Moss Hall Nursery School Education CFR Other Profession</t>
  </si>
  <si>
    <t>0000150495</t>
  </si>
  <si>
    <t>15431270</t>
  </si>
  <si>
    <t>Moss Hall Nursery School CI01 - Capital Income</t>
  </si>
  <si>
    <t>0000150494</t>
  </si>
  <si>
    <t>15431269</t>
  </si>
  <si>
    <t>Moss Hall Nursery School I03 - SEN Funding</t>
  </si>
  <si>
    <t>0000150493</t>
  </si>
  <si>
    <t>15431267</t>
  </si>
  <si>
    <t>Moss Hall Nursery School Education CFR Funds Delegated</t>
  </si>
  <si>
    <t>0000150492</t>
  </si>
  <si>
    <t>15431266</t>
  </si>
  <si>
    <t>Moss Hall Nursery School Contigency</t>
  </si>
  <si>
    <t>0000150491</t>
  </si>
  <si>
    <t>15431264</t>
  </si>
  <si>
    <t>Moss Hall Nursery School Education CFR ICT Learning Res</t>
  </si>
  <si>
    <t>0000150490</t>
  </si>
  <si>
    <t>15431263</t>
  </si>
  <si>
    <t>Moss Hall Nursery School E26 - Agency Supply Teachers</t>
  </si>
  <si>
    <t>0000150489</t>
  </si>
  <si>
    <t>15431262</t>
  </si>
  <si>
    <t>Moss Hall Nursery School E24 - Special Facilities</t>
  </si>
  <si>
    <t>0000150488</t>
  </si>
  <si>
    <t>15431260</t>
  </si>
  <si>
    <t>Moss Hall Nursery School Education CFR Administrative S</t>
  </si>
  <si>
    <t>0000150487</t>
  </si>
  <si>
    <t>15431259</t>
  </si>
  <si>
    <t>Moss Hall Nursery School E19 - Learning Resources</t>
  </si>
  <si>
    <t>0000150486</t>
  </si>
  <si>
    <t>15431257</t>
  </si>
  <si>
    <t>Moss Hall Nursery School E25 - Catering Supplies</t>
  </si>
  <si>
    <t>0000150485</t>
  </si>
  <si>
    <t>15431255</t>
  </si>
  <si>
    <t>Moss Hall Nursery School Insurance-Premises</t>
  </si>
  <si>
    <t>0000150484</t>
  </si>
  <si>
    <t>15431253</t>
  </si>
  <si>
    <t>Moss Hall Nursery School Grounds maintenance</t>
  </si>
  <si>
    <t>0000150483</t>
  </si>
  <si>
    <t>15431252</t>
  </si>
  <si>
    <t>Moss Hall Nursery School Education CFR Other Occupation</t>
  </si>
  <si>
    <t>0000150482</t>
  </si>
  <si>
    <t>15431250</t>
  </si>
  <si>
    <t>Moss Hall Nursery School Contract Cleaning</t>
  </si>
  <si>
    <t>0000150481</t>
  </si>
  <si>
    <t>15431249</t>
  </si>
  <si>
    <t>Moss Hall Nursery School Water Services</t>
  </si>
  <si>
    <t>0000150480</t>
  </si>
  <si>
    <t>15431247</t>
  </si>
  <si>
    <t>Moss Hall Nursery School Rates</t>
  </si>
  <si>
    <t>0000150479</t>
  </si>
  <si>
    <t>15431245</t>
  </si>
  <si>
    <t>Moss Hall Nursery School Other Energy</t>
  </si>
  <si>
    <t>0000150478</t>
  </si>
  <si>
    <t>15431242</t>
  </si>
  <si>
    <t>Moss Hall Nursery School Building Repairs &amp; Maintenance</t>
  </si>
  <si>
    <t>0000150477</t>
  </si>
  <si>
    <t>15431240</t>
  </si>
  <si>
    <t>Moss Hall Nursery School Other Indirect Employee Expens</t>
  </si>
  <si>
    <t>0000150476</t>
  </si>
  <si>
    <t>15431236</t>
  </si>
  <si>
    <t>Moss Hall Nursery School Training</t>
  </si>
  <si>
    <t>0000150475</t>
  </si>
  <si>
    <t>15431234</t>
  </si>
  <si>
    <t>Moss Hall Nursery School Non Education Staff GPay</t>
  </si>
  <si>
    <t>0000150474</t>
  </si>
  <si>
    <t>15431231</t>
  </si>
  <si>
    <t>Moss Hall Nursery School Education CFR Staff Education</t>
  </si>
  <si>
    <t>0000150473</t>
  </si>
  <si>
    <t>15431229</t>
  </si>
  <si>
    <t>Moss Hall Nursery School E01 - Teaching Staff GPay</t>
  </si>
  <si>
    <t>0000150472</t>
  </si>
  <si>
    <t>15431226</t>
  </si>
  <si>
    <t>Moss Hall Nursery School E04 - Premises Staff GPay</t>
  </si>
  <si>
    <t>0000150471</t>
  </si>
  <si>
    <t>15431199</t>
  </si>
  <si>
    <t>Moss Hall Nursery School Education CFR Staff Admin &amp; Cl</t>
  </si>
  <si>
    <t>0000150470</t>
  </si>
  <si>
    <t>11063246</t>
  </si>
  <si>
    <t>Pardes House School Education CFR Donations and Vo</t>
  </si>
  <si>
    <t>0000149197</t>
  </si>
  <si>
    <t>11063245</t>
  </si>
  <si>
    <t>Pardes House School Education CFR Income from Cont</t>
  </si>
  <si>
    <t>0000149196</t>
  </si>
  <si>
    <t>11063244</t>
  </si>
  <si>
    <t>Pardes House School Edu CFR Rept Suply Teach Insur</t>
  </si>
  <si>
    <t>0000149195</t>
  </si>
  <si>
    <t>11063242</t>
  </si>
  <si>
    <t>Pardes House School I08b other inc-facil &amp; serv</t>
  </si>
  <si>
    <t>0000149194</t>
  </si>
  <si>
    <t>11063241</t>
  </si>
  <si>
    <t>Pardes House School I08a inc fm letting premises</t>
  </si>
  <si>
    <t>0000149193</t>
  </si>
  <si>
    <t>11063239</t>
  </si>
  <si>
    <t>Pardes House School I18 - Additional Grants for Sc</t>
  </si>
  <si>
    <t>0000149192</t>
  </si>
  <si>
    <t>11063237</t>
  </si>
  <si>
    <t>Pardes House School I06 - Other Government Grants</t>
  </si>
  <si>
    <t>0000149191</t>
  </si>
  <si>
    <t>11063235</t>
  </si>
  <si>
    <t>Pardes House School Education CFR Information Comm</t>
  </si>
  <si>
    <t>0000149190</t>
  </si>
  <si>
    <t>11063232</t>
  </si>
  <si>
    <t>Pardes House School Education CFR Curriculum Profe</t>
  </si>
  <si>
    <t>0000149189</t>
  </si>
  <si>
    <t>11063230</t>
  </si>
  <si>
    <t>Pardes House School Education CFR Other Profession</t>
  </si>
  <si>
    <t>0000149188</t>
  </si>
  <si>
    <t>11063228</t>
  </si>
  <si>
    <t>Pardes House School Education CFR Pupil Premium Sc</t>
  </si>
  <si>
    <t>0000149187</t>
  </si>
  <si>
    <t>11063226</t>
  </si>
  <si>
    <t>Pardes House School I03 - SEN Funding</t>
  </si>
  <si>
    <t>0000149186</t>
  </si>
  <si>
    <t>11063224</t>
  </si>
  <si>
    <t>Pardes House School Education CFR Funds Delegated</t>
  </si>
  <si>
    <t>0000149185</t>
  </si>
  <si>
    <t>11063222</t>
  </si>
  <si>
    <t>Pardes House School Contigency</t>
  </si>
  <si>
    <t>0000149184</t>
  </si>
  <si>
    <t>11063220</t>
  </si>
  <si>
    <t>Pardes House School Education CFR ICT Learning Res</t>
  </si>
  <si>
    <t>0000149183</t>
  </si>
  <si>
    <t>11063219</t>
  </si>
  <si>
    <t>Pardes House School E26 - Agency Supply Teachers</t>
  </si>
  <si>
    <t>0000149182</t>
  </si>
  <si>
    <t>11063216</t>
  </si>
  <si>
    <t>Pardes House School E24 - Special Facilities</t>
  </si>
  <si>
    <t>0000149181</t>
  </si>
  <si>
    <t>11063213</t>
  </si>
  <si>
    <t>Pardes House School Education CFR Administrative S</t>
  </si>
  <si>
    <t>0000149180</t>
  </si>
  <si>
    <t>11063211</t>
  </si>
  <si>
    <t>Pardes House School E19 - Learning Resources</t>
  </si>
  <si>
    <t>0000149179</t>
  </si>
  <si>
    <t>11063281</t>
  </si>
  <si>
    <t>Pardes House School E25 - Catering Supplies</t>
  </si>
  <si>
    <t>0000149178</t>
  </si>
  <si>
    <t>Pardes House School Insurance-Premises</t>
  </si>
  <si>
    <t>0000149177</t>
  </si>
  <si>
    <t>11063247</t>
  </si>
  <si>
    <t>Pardes House School Education CFR Other Occupation</t>
  </si>
  <si>
    <t>0000149176</t>
  </si>
  <si>
    <t>11063227</t>
  </si>
  <si>
    <t>Pardes House School Contract Cleaning</t>
  </si>
  <si>
    <t>0000149175</t>
  </si>
  <si>
    <t>11063199</t>
  </si>
  <si>
    <t>Pardes House School Water Services</t>
  </si>
  <si>
    <t>0000149174</t>
  </si>
  <si>
    <t>11063196</t>
  </si>
  <si>
    <t>Pardes House School Rates</t>
  </si>
  <si>
    <t>0000149173</t>
  </si>
  <si>
    <t>11063193</t>
  </si>
  <si>
    <t>Pardes House School Other Energy</t>
  </si>
  <si>
    <t>0000149172</t>
  </si>
  <si>
    <t>11063190</t>
  </si>
  <si>
    <t>Pardes House School Building Repairs &amp; Maintenance</t>
  </si>
  <si>
    <t>0000149171</t>
  </si>
  <si>
    <t>11063185</t>
  </si>
  <si>
    <t>Pardes House School Education CFR Supply Teacher I</t>
  </si>
  <si>
    <t>0000149170</t>
  </si>
  <si>
    <t>11063181</t>
  </si>
  <si>
    <t>Pardes House School Other Indirect Employee Expens</t>
  </si>
  <si>
    <t>0000149169</t>
  </si>
  <si>
    <t>11063179</t>
  </si>
  <si>
    <t>Pardes House School Training</t>
  </si>
  <si>
    <t>0000149168</t>
  </si>
  <si>
    <t>11063175</t>
  </si>
  <si>
    <t>Pardes House School Non Education Staff GPay</t>
  </si>
  <si>
    <t>0000149167</t>
  </si>
  <si>
    <t>11063172</t>
  </si>
  <si>
    <t>Pardes House School Education CFR Staff Education</t>
  </si>
  <si>
    <t>0000149166</t>
  </si>
  <si>
    <t>11063169</t>
  </si>
  <si>
    <t>Pardes House School E01 - Teaching Staff GPay</t>
  </si>
  <si>
    <t>0000149165</t>
  </si>
  <si>
    <t>11063166</t>
  </si>
  <si>
    <t>Pardes House School Education CFR Staff Admin &amp; Cl</t>
  </si>
  <si>
    <t>0000149164</t>
  </si>
  <si>
    <t>14335211</t>
  </si>
  <si>
    <t>Beis Yaakov School Education CFR Income from Cont</t>
  </si>
  <si>
    <t>0000150398</t>
  </si>
  <si>
    <t>14335291</t>
  </si>
  <si>
    <t>Beis Yaakov School I18 - Additional Grants for Sc</t>
  </si>
  <si>
    <t>0000150397</t>
  </si>
  <si>
    <t>Beis Yaakov School I06 - Other Government Grants</t>
  </si>
  <si>
    <t>0000150396</t>
  </si>
  <si>
    <t>Beis Yaakov School Education CFR Curriculum Profe</t>
  </si>
  <si>
    <t>0000150395</t>
  </si>
  <si>
    <t>14335222</t>
  </si>
  <si>
    <t>Beis Yaakov School Education CFR Other Profession</t>
  </si>
  <si>
    <t>0000150394</t>
  </si>
  <si>
    <t>14335202</t>
  </si>
  <si>
    <t>Beis Yaakov School Education CFR Pupil Premium Sc</t>
  </si>
  <si>
    <t>0000150393</t>
  </si>
  <si>
    <t>14335198</t>
  </si>
  <si>
    <t>Beis Yaakov School I03 - SEN Funding</t>
  </si>
  <si>
    <t>0000150392</t>
  </si>
  <si>
    <t>14335196</t>
  </si>
  <si>
    <t>Beis Yaakov School Education CFR Funds Delegated</t>
  </si>
  <si>
    <t>0000150391</t>
  </si>
  <si>
    <t>14335194</t>
  </si>
  <si>
    <t>Beis Yaakov School Contigency</t>
  </si>
  <si>
    <t>0000150390</t>
  </si>
  <si>
    <t>14335192</t>
  </si>
  <si>
    <t>Beis Yaakov School Education CFR ICT Learning Res</t>
  </si>
  <si>
    <t>0000150389</t>
  </si>
  <si>
    <t>14335191</t>
  </si>
  <si>
    <t>Beis Yaakov School E24 - Special Facilities</t>
  </si>
  <si>
    <t>0000150388</t>
  </si>
  <si>
    <t>14335190</t>
  </si>
  <si>
    <t>Beis Yaakov School Education CFR Administrative S</t>
  </si>
  <si>
    <t>0000150387</t>
  </si>
  <si>
    <t>14335189</t>
  </si>
  <si>
    <t>Beis Yaakov School E19 - Learning Resources</t>
  </si>
  <si>
    <t>0000150386</t>
  </si>
  <si>
    <t>14335187</t>
  </si>
  <si>
    <t>Beis Yaakov School E25 - Catering Supplies</t>
  </si>
  <si>
    <t>0000150385</t>
  </si>
  <si>
    <t>14335186</t>
  </si>
  <si>
    <t>Beis Yaakov School Insurance-Premises</t>
  </si>
  <si>
    <t>0000150384</t>
  </si>
  <si>
    <t>14335185</t>
  </si>
  <si>
    <t>Beis Yaakov School Education CFR Other Occupation</t>
  </si>
  <si>
    <t>0000150383</t>
  </si>
  <si>
    <t>14335183</t>
  </si>
  <si>
    <t>Beis Yaakov School Contract Cleaning</t>
  </si>
  <si>
    <t>0000150382</t>
  </si>
  <si>
    <t>14335181</t>
  </si>
  <si>
    <t>Beis Yaakov School Water Services</t>
  </si>
  <si>
    <t>0000150381</t>
  </si>
  <si>
    <t>14335179</t>
  </si>
  <si>
    <t>Beis Yaakov School Rates</t>
  </si>
  <si>
    <t>0000150380</t>
  </si>
  <si>
    <t>14335178</t>
  </si>
  <si>
    <t>Beis Yaakov School Other Energy</t>
  </si>
  <si>
    <t>0000150379</t>
  </si>
  <si>
    <t>14335176</t>
  </si>
  <si>
    <t>Beis Yaakov School Building Repairs &amp; Maintenance</t>
  </si>
  <si>
    <t>0000150378</t>
  </si>
  <si>
    <t>14335173</t>
  </si>
  <si>
    <t>Beis Yaakov School Education CFR Supply Teacher I</t>
  </si>
  <si>
    <t>0000150377</t>
  </si>
  <si>
    <t>14335171</t>
  </si>
  <si>
    <t>Beis Yaakov School Other Indirect Employee Expens</t>
  </si>
  <si>
    <t>0000150376</t>
  </si>
  <si>
    <t>14335169</t>
  </si>
  <si>
    <t>Beis Yaakov School Training</t>
  </si>
  <si>
    <t>0000150375</t>
  </si>
  <si>
    <t>14335166</t>
  </si>
  <si>
    <t>Beis Yaakov School Non Education Staff GPay</t>
  </si>
  <si>
    <t>0000150374</t>
  </si>
  <si>
    <t>14335164</t>
  </si>
  <si>
    <t>Beis Yaakov School Education CFR Staff Education</t>
  </si>
  <si>
    <t>0000150373</t>
  </si>
  <si>
    <t>14335161</t>
  </si>
  <si>
    <t>Beis Yaakov School E01 - Teaching Staff GPay</t>
  </si>
  <si>
    <t>0000150372</t>
  </si>
  <si>
    <t>14335159</t>
  </si>
  <si>
    <t>Beis Yaakov School E04 - Premises Staff GPay</t>
  </si>
  <si>
    <t>0000150371</t>
  </si>
  <si>
    <t>14335157</t>
  </si>
  <si>
    <t>Beis Yaakov School Education CFR Staff Admin &amp; Cl</t>
  </si>
  <si>
    <t>0000150370</t>
  </si>
  <si>
    <t>11063163</t>
  </si>
  <si>
    <t>Orion School Education CFR Donations and Vo</t>
  </si>
  <si>
    <t>0000149163</t>
  </si>
  <si>
    <t>11063161</t>
  </si>
  <si>
    <t>Orion School Education CFR Income from Cont</t>
  </si>
  <si>
    <t>0000149162</t>
  </si>
  <si>
    <t>11063157</t>
  </si>
  <si>
    <t>Orion School I09 - Income from Catering</t>
  </si>
  <si>
    <t>0000149161</t>
  </si>
  <si>
    <t>11063154</t>
  </si>
  <si>
    <t>Orion School  I18c COVID-19 catch-up package</t>
  </si>
  <si>
    <t>0000149160</t>
  </si>
  <si>
    <t>11063152</t>
  </si>
  <si>
    <t>Orion School  I08b other inc-facil &amp; serv</t>
  </si>
  <si>
    <t>0000149159</t>
  </si>
  <si>
    <t>11063150</t>
  </si>
  <si>
    <t>Orion School I18 - Additional Grants for Sc</t>
  </si>
  <si>
    <t>0000149158</t>
  </si>
  <si>
    <t>11063149</t>
  </si>
  <si>
    <t>Orion School I06 - Other Government Grants</t>
  </si>
  <si>
    <t>0000149157</t>
  </si>
  <si>
    <t>11063146</t>
  </si>
  <si>
    <t>Orion School Education CFR Capital Resource</t>
  </si>
  <si>
    <t>0000149156</t>
  </si>
  <si>
    <t>11063143</t>
  </si>
  <si>
    <t>Orion School Education CFR Information Comm</t>
  </si>
  <si>
    <t>0000149155</t>
  </si>
  <si>
    <t>11063141</t>
  </si>
  <si>
    <t>Orion School Education CFR Curriculum Profe</t>
  </si>
  <si>
    <t>0000149154</t>
  </si>
  <si>
    <t>11063139</t>
  </si>
  <si>
    <t>Orion School Education CFR Other Profession</t>
  </si>
  <si>
    <t>0000149153</t>
  </si>
  <si>
    <t>11063137</t>
  </si>
  <si>
    <t>Orion School CI01 - Capital Income</t>
  </si>
  <si>
    <t>0000149152</t>
  </si>
  <si>
    <t>11063135</t>
  </si>
  <si>
    <t>Orion School Education CFR Pupil Premium Sc</t>
  </si>
  <si>
    <t>0000149151</t>
  </si>
  <si>
    <t>11063134</t>
  </si>
  <si>
    <t>Orion School I03 - SEN Funding</t>
  </si>
  <si>
    <t>0000149150</t>
  </si>
  <si>
    <t>11063132</t>
  </si>
  <si>
    <t>Orion School Education CFR Funds Delegated</t>
  </si>
  <si>
    <t>0000149149</t>
  </si>
  <si>
    <t>11063129</t>
  </si>
  <si>
    <t>Orion School Contigency</t>
  </si>
  <si>
    <t>0000149148</t>
  </si>
  <si>
    <t>11063127</t>
  </si>
  <si>
    <t>Orion School Education CFR ICT Learning Res</t>
  </si>
  <si>
    <t>0000149147</t>
  </si>
  <si>
    <t>11063124</t>
  </si>
  <si>
    <t>Orion School E26 - Agency Supply Teachers</t>
  </si>
  <si>
    <t>0000149146</t>
  </si>
  <si>
    <t>11063122</t>
  </si>
  <si>
    <t>Orion School E24 - Special Facilities</t>
  </si>
  <si>
    <t>0000149145</t>
  </si>
  <si>
    <t>11063119</t>
  </si>
  <si>
    <t>Orion School Education CFR Administrative S</t>
  </si>
  <si>
    <t>0000149144</t>
  </si>
  <si>
    <t>11063116</t>
  </si>
  <si>
    <t>Orion School E19 - Learning Resources</t>
  </si>
  <si>
    <t>0000149143</t>
  </si>
  <si>
    <t>11063113</t>
  </si>
  <si>
    <t>Orion School E25 - Catering Supplies</t>
  </si>
  <si>
    <t>0000149142</t>
  </si>
  <si>
    <t>11063198</t>
  </si>
  <si>
    <t>Orion School Insurance-Premises</t>
  </si>
  <si>
    <t>0000149141</t>
  </si>
  <si>
    <t>Orion School Grounds maintenance</t>
  </si>
  <si>
    <t>0000149140</t>
  </si>
  <si>
    <t>11063120</t>
  </si>
  <si>
    <t>Orion School Education CFR Other Occupation</t>
  </si>
  <si>
    <t>0000149139</t>
  </si>
  <si>
    <t>11063100</t>
  </si>
  <si>
    <t>Orion School Contract Cleaning</t>
  </si>
  <si>
    <t>0000149138</t>
  </si>
  <si>
    <t>11063097</t>
  </si>
  <si>
    <t>Orion School Water Services</t>
  </si>
  <si>
    <t>0000149137</t>
  </si>
  <si>
    <t>11063095</t>
  </si>
  <si>
    <t>Orion School Rates</t>
  </si>
  <si>
    <t>0000149136</t>
  </si>
  <si>
    <t>11063091</t>
  </si>
  <si>
    <t>Orion School Other Energy</t>
  </si>
  <si>
    <t>0000149135</t>
  </si>
  <si>
    <t>11063088</t>
  </si>
  <si>
    <t>Orion School Building Repairs &amp; Maintenance</t>
  </si>
  <si>
    <t>0000149134</t>
  </si>
  <si>
    <t>11063086</t>
  </si>
  <si>
    <t>Orion School Education CFR Supply Teacher I</t>
  </si>
  <si>
    <t>0000149133</t>
  </si>
  <si>
    <t>11063084</t>
  </si>
  <si>
    <t>Orion School Other Indirect Employee Expens</t>
  </si>
  <si>
    <t>0000149132</t>
  </si>
  <si>
    <t>11063081</t>
  </si>
  <si>
    <t>Orion School Training</t>
  </si>
  <si>
    <t>0000149131</t>
  </si>
  <si>
    <t>11063079</t>
  </si>
  <si>
    <t>Orion School Non Education Staff GPay</t>
  </si>
  <si>
    <t>0000149130</t>
  </si>
  <si>
    <t>11063075</t>
  </si>
  <si>
    <t>Orion School Education CFR Staff Education</t>
  </si>
  <si>
    <t>0000149129</t>
  </si>
  <si>
    <t>11063073</t>
  </si>
  <si>
    <t>Orion School E01 - Teaching Staff GPay</t>
  </si>
  <si>
    <t>0000149128</t>
  </si>
  <si>
    <t>11063071</t>
  </si>
  <si>
    <t>Orion School E06 - Catering Staff GPay</t>
  </si>
  <si>
    <t>0000149127</t>
  </si>
  <si>
    <t>11063069</t>
  </si>
  <si>
    <t>Orion School E04 - Premises Staff GPay</t>
  </si>
  <si>
    <t>0000149126</t>
  </si>
  <si>
    <t>11063066</t>
  </si>
  <si>
    <t>Orion School Education CFR Staff Admin &amp; Cl</t>
  </si>
  <si>
    <t>0000149125</t>
  </si>
  <si>
    <t>11063064</t>
  </si>
  <si>
    <t>Menorah Foundation Education CFR Donations and Vo</t>
  </si>
  <si>
    <t>0000149124</t>
  </si>
  <si>
    <t>11063063</t>
  </si>
  <si>
    <t>Menorah Foundation Education CFR Income from Cont</t>
  </si>
  <si>
    <t>0000149123</t>
  </si>
  <si>
    <t>11063060</t>
  </si>
  <si>
    <t>Menorah Foundation I09 - Income from Catering</t>
  </si>
  <si>
    <t>0000149122</t>
  </si>
  <si>
    <t>11063057</t>
  </si>
  <si>
    <t>Menorah Foundation  I08b other inc-facil &amp; serv</t>
  </si>
  <si>
    <t>0000149121</t>
  </si>
  <si>
    <t>11063054</t>
  </si>
  <si>
    <t>Menorah Foundation I18 - Additional Grants for Sc</t>
  </si>
  <si>
    <t>0000149120</t>
  </si>
  <si>
    <t>11063050</t>
  </si>
  <si>
    <t>Menorah Foundation Education CFR Other Grants and</t>
  </si>
  <si>
    <t>0000149119</t>
  </si>
  <si>
    <t>11063048</t>
  </si>
  <si>
    <t>Menorah Foundation Education CFR Curriculum Profe</t>
  </si>
  <si>
    <t>0000149118</t>
  </si>
  <si>
    <t>11063046</t>
  </si>
  <si>
    <t>Menorah Foundation Education CFR Other Profession</t>
  </si>
  <si>
    <t>0000149117</t>
  </si>
  <si>
    <t>11063044</t>
  </si>
  <si>
    <t>Menorah Foundation Education CFR Pupil Premium Sc</t>
  </si>
  <si>
    <t>0000149116</t>
  </si>
  <si>
    <t>11063042</t>
  </si>
  <si>
    <t>Menorah Foundation I03 - SEN Funding</t>
  </si>
  <si>
    <t>0000149115</t>
  </si>
  <si>
    <t>11063039</t>
  </si>
  <si>
    <t>Menorah Foundation Education CFR Funds Delegated</t>
  </si>
  <si>
    <t>0000149114</t>
  </si>
  <si>
    <t>11063037</t>
  </si>
  <si>
    <t>Menorah Foundation Contigency</t>
  </si>
  <si>
    <t>0000149113</t>
  </si>
  <si>
    <t>11063035</t>
  </si>
  <si>
    <t>Menorah Foundation Education CFR ICT Learning Res</t>
  </si>
  <si>
    <t>0000149112</t>
  </si>
  <si>
    <t>11063031</t>
  </si>
  <si>
    <t>Menorah Foundation E26 - Agency Supply Teachers</t>
  </si>
  <si>
    <t>0000149111</t>
  </si>
  <si>
    <t>11063029</t>
  </si>
  <si>
    <t>Menorah Foundation E24 - Special Facilities</t>
  </si>
  <si>
    <t>0000149110</t>
  </si>
  <si>
    <t>11063026</t>
  </si>
  <si>
    <t>Menorah Foundation Education CFR Administrative S</t>
  </si>
  <si>
    <t>0000149109</t>
  </si>
  <si>
    <t>11063023</t>
  </si>
  <si>
    <t>Menorah Foundation E19 - Learning Resources</t>
  </si>
  <si>
    <t>0000149108</t>
  </si>
  <si>
    <t>11063019</t>
  </si>
  <si>
    <t>Menorah Foundation E25 - Catering Supplies</t>
  </si>
  <si>
    <t>0000149107</t>
  </si>
  <si>
    <t>11063016</t>
  </si>
  <si>
    <t>Menorah Foundation Insurance-Premises</t>
  </si>
  <si>
    <t>0000149106</t>
  </si>
  <si>
    <t>11063012</t>
  </si>
  <si>
    <t>Menorah Foundation Education CFR Other Occupation</t>
  </si>
  <si>
    <t>0000149105</t>
  </si>
  <si>
    <t>11063070</t>
  </si>
  <si>
    <t>Menorah Foundation Contract Cleaning</t>
  </si>
  <si>
    <t>0000149104</t>
  </si>
  <si>
    <t>Menorah Foundation Water Services</t>
  </si>
  <si>
    <t>0000149103</t>
  </si>
  <si>
    <t>11062999</t>
  </si>
  <si>
    <t>Menorah Foundation Rates</t>
  </si>
  <si>
    <t>0000149102</t>
  </si>
  <si>
    <t>11062995</t>
  </si>
  <si>
    <t>Menorah Foundation Other Energy</t>
  </si>
  <si>
    <t>0000149101</t>
  </si>
  <si>
    <t>11062992</t>
  </si>
  <si>
    <t>Menorah Foundation Building Repairs &amp; Maintenance</t>
  </si>
  <si>
    <t>0000149100</t>
  </si>
  <si>
    <t>11062989</t>
  </si>
  <si>
    <t>Menorah Foundation Education CFR Supply Teacher I</t>
  </si>
  <si>
    <t>0000149099</t>
  </si>
  <si>
    <t>11062986</t>
  </si>
  <si>
    <t>Menorah Foundation Other Indirect Employee Expens</t>
  </si>
  <si>
    <t>0000149098</t>
  </si>
  <si>
    <t>11062983</t>
  </si>
  <si>
    <t>Menorah Foundation Training</t>
  </si>
  <si>
    <t>0000149097</t>
  </si>
  <si>
    <t>11062980</t>
  </si>
  <si>
    <t>Menorah Foundation Non Education Staff GPay</t>
  </si>
  <si>
    <t>0000149096</t>
  </si>
  <si>
    <t>11062977</t>
  </si>
  <si>
    <t>Menorah Foundation Education CFR Staff Education</t>
  </si>
  <si>
    <t>0000149095</t>
  </si>
  <si>
    <t>11062974</t>
  </si>
  <si>
    <t>Menorah Foundation E01 - Teaching Staff GPay</t>
  </si>
  <si>
    <t>0000149094</t>
  </si>
  <si>
    <t>11062969</t>
  </si>
  <si>
    <t>Menorah Foundation E04 - Premises Staff GPay</t>
  </si>
  <si>
    <t>0000149093</t>
  </si>
  <si>
    <t>11062966</t>
  </si>
  <si>
    <t>Menorah Foundation Education CFR Staff Admin &amp; Cl</t>
  </si>
  <si>
    <t>0000149092</t>
  </si>
  <si>
    <t>11062963</t>
  </si>
  <si>
    <t>Mathilda Marks Kennedy Education CFR Donations and Vo</t>
  </si>
  <si>
    <t>0000149091</t>
  </si>
  <si>
    <t>11062960</t>
  </si>
  <si>
    <t>Mathilda Marks Kennedy I18 - Additional Grants for Sc</t>
  </si>
  <si>
    <t>0000149090</t>
  </si>
  <si>
    <t>11062958</t>
  </si>
  <si>
    <t>Mathilda Marks Kennedy Education CFR Curriculum Profe</t>
  </si>
  <si>
    <t>0000149089</t>
  </si>
  <si>
    <t>11062955</t>
  </si>
  <si>
    <t>Mathilda Marks Kennedy Education CFR Other Profession</t>
  </si>
  <si>
    <t>0000149088</t>
  </si>
  <si>
    <t>11062952</t>
  </si>
  <si>
    <t>Mathilda Marks Kennedy Education CFR Pupil Premium Sc</t>
  </si>
  <si>
    <t>0000149087</t>
  </si>
  <si>
    <t>11062949</t>
  </si>
  <si>
    <t>Mathilda Marks Kennedy I03 - SEN Funding</t>
  </si>
  <si>
    <t>0000149086</t>
  </si>
  <si>
    <t>11062946</t>
  </si>
  <si>
    <t>Mathilda Marks Kennedy Education CFR Funds Delegated</t>
  </si>
  <si>
    <t>0000149085</t>
  </si>
  <si>
    <t>11062943</t>
  </si>
  <si>
    <t>Mathilda Marks Kennedy Contigency</t>
  </si>
  <si>
    <t>0000149084</t>
  </si>
  <si>
    <t>11062939</t>
  </si>
  <si>
    <t>Mathilda Marks Kennedy Education CFR ICT Learning Res</t>
  </si>
  <si>
    <t>0000149083</t>
  </si>
  <si>
    <t>11062936</t>
  </si>
  <si>
    <t>Mathilda Marks Kennedy Education CFR Administrative S</t>
  </si>
  <si>
    <t>0000149082</t>
  </si>
  <si>
    <t>11062933</t>
  </si>
  <si>
    <t>Mathilda Marks Kennedy E19 - Learning Resources</t>
  </si>
  <si>
    <t>0000149081</t>
  </si>
  <si>
    <t>11062930</t>
  </si>
  <si>
    <t>Mathilda Marks Kennedy E25 - Catering Supplies</t>
  </si>
  <si>
    <t>0000149080</t>
  </si>
  <si>
    <t>11062927</t>
  </si>
  <si>
    <t>Mathilda Marks Kennedy Insurance-Premises</t>
  </si>
  <si>
    <t>0000149079</t>
  </si>
  <si>
    <t>11062922</t>
  </si>
  <si>
    <t>Mathilda Marks Kennedy Grounds maintenance</t>
  </si>
  <si>
    <t>0000149078</t>
  </si>
  <si>
    <t>11062919</t>
  </si>
  <si>
    <t>Mathilda Marks Kennedy Education CFR Other Occupation</t>
  </si>
  <si>
    <t>0000149077</t>
  </si>
  <si>
    <t>11062916</t>
  </si>
  <si>
    <t>Mathilda Marks Kennedy Contract Cleaning</t>
  </si>
  <si>
    <t>0000149076</t>
  </si>
  <si>
    <t>11062913</t>
  </si>
  <si>
    <t>Mathilda Marks Kennedy Water Services</t>
  </si>
  <si>
    <t>0000149075</t>
  </si>
  <si>
    <t>11062910</t>
  </si>
  <si>
    <t>Mathilda Marks Kennedy Rates</t>
  </si>
  <si>
    <t>0000149074</t>
  </si>
  <si>
    <t>11062978</t>
  </si>
  <si>
    <t>Mathilda Marks Kennedy Other Energy</t>
  </si>
  <si>
    <t>0000149073</t>
  </si>
  <si>
    <t>11062938</t>
  </si>
  <si>
    <t>Mathilda Marks Kennedy Building Repairs &amp; Maintenance</t>
  </si>
  <si>
    <t>0000149072</t>
  </si>
  <si>
    <t>11062900</t>
  </si>
  <si>
    <t>Mathilda Marks Kennedy Employee Insurance</t>
  </si>
  <si>
    <t>0000149071</t>
  </si>
  <si>
    <t>11062897</t>
  </si>
  <si>
    <t>Mathilda Marks Kennedy Other Indirect Employee Expens</t>
  </si>
  <si>
    <t>0000149070</t>
  </si>
  <si>
    <t>11062894</t>
  </si>
  <si>
    <t>Mathilda Marks Kennedy Training</t>
  </si>
  <si>
    <t>0000149069</t>
  </si>
  <si>
    <t>11062891</t>
  </si>
  <si>
    <t>Mathilda Marks Kennedy Non Education Staff GPay</t>
  </si>
  <si>
    <t>0000149068</t>
  </si>
  <si>
    <t>11062888</t>
  </si>
  <si>
    <t>Mathilda Marks Kennedy Education CFR Staff Education</t>
  </si>
  <si>
    <t>0000149067</t>
  </si>
  <si>
    <t>11062886</t>
  </si>
  <si>
    <t>Mathilda Marks Kennedy E01 - Teaching Staff GPay</t>
  </si>
  <si>
    <t>0000149066</t>
  </si>
  <si>
    <t>11062883</t>
  </si>
  <si>
    <t>Mathilda Marks Kennedy Education CFR Staff Admin &amp; Cl</t>
  </si>
  <si>
    <t>0000149065</t>
  </si>
  <si>
    <t>11062881</t>
  </si>
  <si>
    <t>Wessex Gardens School I09 - Income from Catering</t>
  </si>
  <si>
    <t>0000149064</t>
  </si>
  <si>
    <t>11062879</t>
  </si>
  <si>
    <t>Wessex Gardens School I18c COVID-19 catch-up package</t>
  </si>
  <si>
    <t>0000149063</t>
  </si>
  <si>
    <t>11062875</t>
  </si>
  <si>
    <t>Wessex Gardens School I08b other inc-facil &amp; serv</t>
  </si>
  <si>
    <t>0000149062</t>
  </si>
  <si>
    <t>11062871</t>
  </si>
  <si>
    <t>Wessex Gardens School I08a inc fm letting premises</t>
  </si>
  <si>
    <t>0000149061</t>
  </si>
  <si>
    <t>11062869</t>
  </si>
  <si>
    <t>Wessex Gardens School I18 - Additional Grants for Sc</t>
  </si>
  <si>
    <t>0000149060</t>
  </si>
  <si>
    <t>11062867</t>
  </si>
  <si>
    <t>Wessex Gardens School Education CFR New Construct  C</t>
  </si>
  <si>
    <t>0000149059</t>
  </si>
  <si>
    <t>11062864</t>
  </si>
  <si>
    <t>Wessex Gardens School Education CFR Curriculum Profe</t>
  </si>
  <si>
    <t>0000149058</t>
  </si>
  <si>
    <t>11062861</t>
  </si>
  <si>
    <t>Wessex Gardens School Education CFR Other Profession</t>
  </si>
  <si>
    <t>0000149057</t>
  </si>
  <si>
    <t>11062857</t>
  </si>
  <si>
    <t>Wessex Gardens School Edu CFR Direct Revenue CI04</t>
  </si>
  <si>
    <t>0000149056</t>
  </si>
  <si>
    <t>11062854</t>
  </si>
  <si>
    <t>Wessex Gardens School CI01 - Capital Income</t>
  </si>
  <si>
    <t>0000149055</t>
  </si>
  <si>
    <t>11062849</t>
  </si>
  <si>
    <t>Wessex Gardens School Education CFR Pupil Premium Sc</t>
  </si>
  <si>
    <t>0000149054</t>
  </si>
  <si>
    <t>11062845</t>
  </si>
  <si>
    <t>Wessex Gardens School I03 - SEN Funding</t>
  </si>
  <si>
    <t>0000149053</t>
  </si>
  <si>
    <t>11062841</t>
  </si>
  <si>
    <t>Wessex Gardens School Education CFR Funds Delegated</t>
  </si>
  <si>
    <t>0000149052</t>
  </si>
  <si>
    <t>11062837</t>
  </si>
  <si>
    <t>Wessex Gardens School Edu CFR Direct Revenue E30</t>
  </si>
  <si>
    <t>0000149051</t>
  </si>
  <si>
    <t>11062834</t>
  </si>
  <si>
    <t>Wessex Gardens School Contigency</t>
  </si>
  <si>
    <t>0000149050</t>
  </si>
  <si>
    <t>11062832</t>
  </si>
  <si>
    <t>Wessex Gardens School Education CFR ICT Learning Res</t>
  </si>
  <si>
    <t>0000149049</t>
  </si>
  <si>
    <t>11062830</t>
  </si>
  <si>
    <t>Wessex Gardens School E24 - Special Facilities</t>
  </si>
  <si>
    <t>0000149048</t>
  </si>
  <si>
    <t>11062828</t>
  </si>
  <si>
    <t>Wessex Gardens School Education CFR Administrative S</t>
  </si>
  <si>
    <t>0000149047</t>
  </si>
  <si>
    <t>11062825</t>
  </si>
  <si>
    <t>Wessex Gardens School E19 - Learning Resources</t>
  </si>
  <si>
    <t>0000149046</t>
  </si>
  <si>
    <t>11062822</t>
  </si>
  <si>
    <t>Wessex Gardens School E25 - Catering Supplies</t>
  </si>
  <si>
    <t>0000149045</t>
  </si>
  <si>
    <t>11062820</t>
  </si>
  <si>
    <t>Wessex Gardens School Insurance-Premises</t>
  </si>
  <si>
    <t>0000149044</t>
  </si>
  <si>
    <t>11062817</t>
  </si>
  <si>
    <t>Wessex Gardens School Grounds maintenance</t>
  </si>
  <si>
    <t>0000149043</t>
  </si>
  <si>
    <t>11062814</t>
  </si>
  <si>
    <t>Wessex Gardens School Education CFR Other Occupation</t>
  </si>
  <si>
    <t>0000149042</t>
  </si>
  <si>
    <t>11062812</t>
  </si>
  <si>
    <t>Wessex Gardens School Contract Cleaning</t>
  </si>
  <si>
    <t>0000149041</t>
  </si>
  <si>
    <t>11062811</t>
  </si>
  <si>
    <t>Wessex Gardens School Water Services</t>
  </si>
  <si>
    <t>0000149040</t>
  </si>
  <si>
    <t>11062889</t>
  </si>
  <si>
    <t>Wessex Gardens School Rates</t>
  </si>
  <si>
    <t>0000149039</t>
  </si>
  <si>
    <t>Wessex Gardens School Other Energy</t>
  </si>
  <si>
    <t>0000149038</t>
  </si>
  <si>
    <t>Wessex Gardens School Building Repairs &amp; Maintenance</t>
  </si>
  <si>
    <t>0000149037</t>
  </si>
  <si>
    <t>Wessex Gardens School Employee Insurance</t>
  </si>
  <si>
    <t>0000149036</t>
  </si>
  <si>
    <t>11062804</t>
  </si>
  <si>
    <t>Wessex Gardens School Education CFR Supply Teacher I</t>
  </si>
  <si>
    <t>0000149035</t>
  </si>
  <si>
    <t>11062798</t>
  </si>
  <si>
    <t>Wessex Gardens School Other Indirect Employee Expens</t>
  </si>
  <si>
    <t>0000149034</t>
  </si>
  <si>
    <t>11062796</t>
  </si>
  <si>
    <t>Wessex Gardens School Training</t>
  </si>
  <si>
    <t>0000149033</t>
  </si>
  <si>
    <t>11062791</t>
  </si>
  <si>
    <t>Wessex Gardens School Non Education Staff GPay</t>
  </si>
  <si>
    <t>0000149032</t>
  </si>
  <si>
    <t>11062786</t>
  </si>
  <si>
    <t>Wessex Gardens School Education CFR Staff Education</t>
  </si>
  <si>
    <t>0000149031</t>
  </si>
  <si>
    <t>11062782</t>
  </si>
  <si>
    <t>Wessex Gardens School Education CFR Staff Supply Tea</t>
  </si>
  <si>
    <t>0000149030</t>
  </si>
  <si>
    <t>11062778</t>
  </si>
  <si>
    <t>Wessex Gardens School E01 - Teaching Staff GPay</t>
  </si>
  <si>
    <t>0000149029</t>
  </si>
  <si>
    <t>11062775</t>
  </si>
  <si>
    <t>Wessex Gardens School E04 - Premises Staff GPay</t>
  </si>
  <si>
    <t>0000149028</t>
  </si>
  <si>
    <t>11062772</t>
  </si>
  <si>
    <t>Wessex Gardens School Education CFR Staff Admin &amp; Cl</t>
  </si>
  <si>
    <t>0000149027</t>
  </si>
  <si>
    <t>11062768</t>
  </si>
  <si>
    <t>Woodcroft Primary Education CFR Income from Cont</t>
  </si>
  <si>
    <t>0000149026</t>
  </si>
  <si>
    <t>11062765</t>
  </si>
  <si>
    <t>Woodcroft Primary Edu CFR Rept Suply Teach Insur</t>
  </si>
  <si>
    <t>0000149025</t>
  </si>
  <si>
    <t>11062762</t>
  </si>
  <si>
    <t>Woodcroft Primary I09 - Income from Catering</t>
  </si>
  <si>
    <t>0000149024</t>
  </si>
  <si>
    <t>11062759</t>
  </si>
  <si>
    <t>Woodcroft Primary I08b other inc-facil &amp; serv</t>
  </si>
  <si>
    <t>0000149023</t>
  </si>
  <si>
    <t>11062756</t>
  </si>
  <si>
    <t>Woodcroft Primary I18 - Additional Grants for Sc</t>
  </si>
  <si>
    <t>0000149022</t>
  </si>
  <si>
    <t>11062752</t>
  </si>
  <si>
    <t>Woodcroft Primary Education CFR Information Comm</t>
  </si>
  <si>
    <t>0000149021</t>
  </si>
  <si>
    <t>11062749</t>
  </si>
  <si>
    <t>Woodcroft Primary Education CFR Curriculum Profe</t>
  </si>
  <si>
    <t>0000149020</t>
  </si>
  <si>
    <t>11062746</t>
  </si>
  <si>
    <t>Woodcroft Primary Education CFR Other Profession</t>
  </si>
  <si>
    <t>0000149019</t>
  </si>
  <si>
    <t>11062742</t>
  </si>
  <si>
    <t>Woodcroft Primary CI01 - Capital Income</t>
  </si>
  <si>
    <t>0000149018</t>
  </si>
  <si>
    <t>11062738</t>
  </si>
  <si>
    <t>Woodcroft Primary Education CFR Pupil Premium Sc</t>
  </si>
  <si>
    <t>0000149017</t>
  </si>
  <si>
    <t>11062735</t>
  </si>
  <si>
    <t>Woodcroft Primary I03 - SEN Funding</t>
  </si>
  <si>
    <t>0000149016</t>
  </si>
  <si>
    <t>11062732</t>
  </si>
  <si>
    <t>Woodcroft Primary Education CFR Funds Delegated</t>
  </si>
  <si>
    <t>0000149015</t>
  </si>
  <si>
    <t>11062728</t>
  </si>
  <si>
    <t>Woodcroft Primary Contigency</t>
  </si>
  <si>
    <t>0000149014</t>
  </si>
  <si>
    <t>11062725</t>
  </si>
  <si>
    <t>Woodcroft Primary Education CFR ICT Learning Res</t>
  </si>
  <si>
    <t>0000149013</t>
  </si>
  <si>
    <t>11062721</t>
  </si>
  <si>
    <t>Woodcroft Primary E26 - Agency Supply Teachers</t>
  </si>
  <si>
    <t>0000149012</t>
  </si>
  <si>
    <t>11062718</t>
  </si>
  <si>
    <t>Woodcroft Primary E24 - Special Facilities</t>
  </si>
  <si>
    <t>0000149011</t>
  </si>
  <si>
    <t>11062715</t>
  </si>
  <si>
    <t>Woodcroft Primary Education CFR Administrative S</t>
  </si>
  <si>
    <t>0000149010</t>
  </si>
  <si>
    <t>11062712</t>
  </si>
  <si>
    <t>Woodcroft Primary E19 - Learning Resources</t>
  </si>
  <si>
    <t>0000149009</t>
  </si>
  <si>
    <t>11062710</t>
  </si>
  <si>
    <t>Woodcroft Primary E25 - Catering Supplies</t>
  </si>
  <si>
    <t>0000149008</t>
  </si>
  <si>
    <t>Woodcroft Primary Insurance-Premises</t>
  </si>
  <si>
    <t>0000149007</t>
  </si>
  <si>
    <t>11062753</t>
  </si>
  <si>
    <t>Woodcroft Primary Grounds maintenance</t>
  </si>
  <si>
    <t>0000149006</t>
  </si>
  <si>
    <t>11062730</t>
  </si>
  <si>
    <t>Woodcroft Primary Education CFR Other Occupation</t>
  </si>
  <si>
    <t>0000149005</t>
  </si>
  <si>
    <t>11062709</t>
  </si>
  <si>
    <t>Woodcroft Primary Contract Cleaning</t>
  </si>
  <si>
    <t>0000149004</t>
  </si>
  <si>
    <t>11062698</t>
  </si>
  <si>
    <t>Woodcroft Primary Water Services</t>
  </si>
  <si>
    <t>0000149003</t>
  </si>
  <si>
    <t>11062696</t>
  </si>
  <si>
    <t>Woodcroft Primary Rates</t>
  </si>
  <si>
    <t>0000149002</t>
  </si>
  <si>
    <t>11062695</t>
  </si>
  <si>
    <t>Woodcroft Primary Other Energy</t>
  </si>
  <si>
    <t>0000149001</t>
  </si>
  <si>
    <t>11062691</t>
  </si>
  <si>
    <t>Woodcroft Primary Building Repairs &amp; Maintenance</t>
  </si>
  <si>
    <t>0000149000</t>
  </si>
  <si>
    <t>11062688</t>
  </si>
  <si>
    <t>Woodcroft Primary Education CFR Supply Teacher I</t>
  </si>
  <si>
    <t>0000148999</t>
  </si>
  <si>
    <t>11062685</t>
  </si>
  <si>
    <t>Woodcroft Primary Other Indirect Employee Expens</t>
  </si>
  <si>
    <t>0000148998</t>
  </si>
  <si>
    <t>11062682</t>
  </si>
  <si>
    <t>Woodcroft Primary Training</t>
  </si>
  <si>
    <t>0000148997</t>
  </si>
  <si>
    <t>11062678</t>
  </si>
  <si>
    <t>Woodcroft Primary Non Education Staff GPay</t>
  </si>
  <si>
    <t>0000148996</t>
  </si>
  <si>
    <t>11062674</t>
  </si>
  <si>
    <t>Woodcroft Primary Education CFR Staff Education</t>
  </si>
  <si>
    <t>0000148995</t>
  </si>
  <si>
    <t>11062671</t>
  </si>
  <si>
    <t>Woodcroft Primary Education CFR Staff Supply Tea</t>
  </si>
  <si>
    <t>0000148994</t>
  </si>
  <si>
    <t>11062668</t>
  </si>
  <si>
    <t>Woodcroft Primary E01 - Teaching Staff GPay</t>
  </si>
  <si>
    <t>0000148993</t>
  </si>
  <si>
    <t>11062666</t>
  </si>
  <si>
    <t>Woodcroft Primary E04 - Premises Staff GPay</t>
  </si>
  <si>
    <t>0000148992</t>
  </si>
  <si>
    <t>11062662</t>
  </si>
  <si>
    <t>Woodcroft Primary Education CFR Staff Admin &amp; Cl</t>
  </si>
  <si>
    <t>0000148991</t>
  </si>
  <si>
    <t>14335153</t>
  </si>
  <si>
    <t>Hasmonean Primary School Education CFR Donations and Vo</t>
  </si>
  <si>
    <t>0000150369</t>
  </si>
  <si>
    <t>14335151</t>
  </si>
  <si>
    <t>Hasmonean Primary School I18c COVID-19 catch-up package</t>
  </si>
  <si>
    <t>0000150368</t>
  </si>
  <si>
    <t>14335148</t>
  </si>
  <si>
    <t>Hasmonean Primary School I08b other inc-facil &amp; serv</t>
  </si>
  <si>
    <t>0000150367</t>
  </si>
  <si>
    <t>14335147</t>
  </si>
  <si>
    <t>Hasmonean Primary School I18 - Additional Grants for Sc</t>
  </si>
  <si>
    <t>0000150366</t>
  </si>
  <si>
    <t>14335145</t>
  </si>
  <si>
    <t>Hasmonean Primary School I06 - Other Government Grants</t>
  </si>
  <si>
    <t>0000150365</t>
  </si>
  <si>
    <t>14335142</t>
  </si>
  <si>
    <t>Hasmonean Primary School Education CFR Curriculum Profe</t>
  </si>
  <si>
    <t>0000150364</t>
  </si>
  <si>
    <t>14335140</t>
  </si>
  <si>
    <t>Hasmonean Primary School Education CFR Other Profession</t>
  </si>
  <si>
    <t>0000150363</t>
  </si>
  <si>
    <t>14335138</t>
  </si>
  <si>
    <t>Hasmonean Primary School Education CFR Pupil Premium Sc</t>
  </si>
  <si>
    <t>0000150362</t>
  </si>
  <si>
    <t>14335136</t>
  </si>
  <si>
    <t>Hasmonean Primary School I03 - SEN Funding</t>
  </si>
  <si>
    <t>0000150361</t>
  </si>
  <si>
    <t>14335134</t>
  </si>
  <si>
    <t>Hasmonean Primary School Education CFR Funds Delegated</t>
  </si>
  <si>
    <t>0000150360</t>
  </si>
  <si>
    <t>14335132</t>
  </si>
  <si>
    <t>Hasmonean Primary School Contigency</t>
  </si>
  <si>
    <t>0000150359</t>
  </si>
  <si>
    <t>14335129</t>
  </si>
  <si>
    <t>Hasmonean Primary School Education CFR ICT Learning Res</t>
  </si>
  <si>
    <t>0000150358</t>
  </si>
  <si>
    <t>14335126</t>
  </si>
  <si>
    <t>Hasmonean Primary School E26 - Agency Supply Teachers</t>
  </si>
  <si>
    <t>0000150357</t>
  </si>
  <si>
    <t>14335124</t>
  </si>
  <si>
    <t>Hasmonean Primary School E24 - Special Facilities</t>
  </si>
  <si>
    <t>0000150356</t>
  </si>
  <si>
    <t>14335122</t>
  </si>
  <si>
    <t>Hasmonean Primary School Education CFR Administrative S</t>
  </si>
  <si>
    <t>0000150355</t>
  </si>
  <si>
    <t>14335120</t>
  </si>
  <si>
    <t>Hasmonean Primary School E19 - Learning Resources</t>
  </si>
  <si>
    <t>0000150354</t>
  </si>
  <si>
    <t>14335118</t>
  </si>
  <si>
    <t>Hasmonean Primary School E25 - Catering Supplies</t>
  </si>
  <si>
    <t>0000150353</t>
  </si>
  <si>
    <t>14335115</t>
  </si>
  <si>
    <t>Hasmonean Primary School Insurance-Premises</t>
  </si>
  <si>
    <t>0000150352</t>
  </si>
  <si>
    <t>14335113</t>
  </si>
  <si>
    <t>Hasmonean Primary School Grounds maintenance</t>
  </si>
  <si>
    <t>0000150351</t>
  </si>
  <si>
    <t>14335111</t>
  </si>
  <si>
    <t>Hasmonean Primary School Education CFR Other Occupation</t>
  </si>
  <si>
    <t>0000150350</t>
  </si>
  <si>
    <t>14335193</t>
  </si>
  <si>
    <t>Hasmonean Primary School Contract Cleaning</t>
  </si>
  <si>
    <t>0000150349</t>
  </si>
  <si>
    <t>14335170</t>
  </si>
  <si>
    <t>Hasmonean Primary School Water Services</t>
  </si>
  <si>
    <t>0000150348</t>
  </si>
  <si>
    <t>14335149</t>
  </si>
  <si>
    <t>Hasmonean Primary School Rates</t>
  </si>
  <si>
    <t>0000150347</t>
  </si>
  <si>
    <t>14335128</t>
  </si>
  <si>
    <t>Hasmonean Primary School Other Energy</t>
  </si>
  <si>
    <t>0000150346</t>
  </si>
  <si>
    <t>14335104</t>
  </si>
  <si>
    <t>Hasmonean Primary School Building Repairs &amp; Maintenance</t>
  </si>
  <si>
    <t>0000150345</t>
  </si>
  <si>
    <t>14335098</t>
  </si>
  <si>
    <t>Hasmonean Primary School Employee Insurance</t>
  </si>
  <si>
    <t>0000150344</t>
  </si>
  <si>
    <t>14335096</t>
  </si>
  <si>
    <t>Hasmonean Primary School Education CFR Supply Teacher I</t>
  </si>
  <si>
    <t>0000150343</t>
  </si>
  <si>
    <t>14335094</t>
  </si>
  <si>
    <t>Hasmonean Primary School Other Indirect Employee Expens</t>
  </si>
  <si>
    <t>0000150342</t>
  </si>
  <si>
    <t>14335091</t>
  </si>
  <si>
    <t>Hasmonean Primary School Training</t>
  </si>
  <si>
    <t>0000150341</t>
  </si>
  <si>
    <t>14335089</t>
  </si>
  <si>
    <t>Hasmonean Primary School Non Education Staff GPay</t>
  </si>
  <si>
    <t>0000150340</t>
  </si>
  <si>
    <t>14335087</t>
  </si>
  <si>
    <t>Hasmonean Primary School Education CFR Staff Education</t>
  </si>
  <si>
    <t>0000150339</t>
  </si>
  <si>
    <t>14335085</t>
  </si>
  <si>
    <t>Hasmonean Primary School E01 - Teaching Staff GPay</t>
  </si>
  <si>
    <t>0000150338</t>
  </si>
  <si>
    <t>14335083</t>
  </si>
  <si>
    <t>Hasmonean Primary School E04 - Premises Staff GPay</t>
  </si>
  <si>
    <t>0000150337</t>
  </si>
  <si>
    <t>14335080</t>
  </si>
  <si>
    <t>Hasmonean Primary School Education CFR Staff Admin &amp; Cl</t>
  </si>
  <si>
    <t>0000150336</t>
  </si>
  <si>
    <t>14335078</t>
  </si>
  <si>
    <t>Chalgrove School Education CFR Donations and Vo</t>
  </si>
  <si>
    <t>0000150335</t>
  </si>
  <si>
    <t>14335076</t>
  </si>
  <si>
    <t>Chalgrove School Education CFR Income from Cont</t>
  </si>
  <si>
    <t>0000150334</t>
  </si>
  <si>
    <t>14335073</t>
  </si>
  <si>
    <t>Chalgrove School I09 - Income from Catering</t>
  </si>
  <si>
    <t>0000150333</t>
  </si>
  <si>
    <t>14335071</t>
  </si>
  <si>
    <t>Chalgrove School I08b other inc-facil &amp; serv</t>
  </si>
  <si>
    <t>0000150332</t>
  </si>
  <si>
    <t>14335070</t>
  </si>
  <si>
    <t>Chalgrove School I18 - Additional Grants for Sc</t>
  </si>
  <si>
    <t>0000150331</t>
  </si>
  <si>
    <t>14335069</t>
  </si>
  <si>
    <t>Chalgrove School Education CFR Other Grants and</t>
  </si>
  <si>
    <t>0000150330</t>
  </si>
  <si>
    <t>14335068</t>
  </si>
  <si>
    <t>Chalgrove School Education CFR Capital Resource</t>
  </si>
  <si>
    <t>0000150329</t>
  </si>
  <si>
    <t>14335066</t>
  </si>
  <si>
    <t>Chalgrove School Education CFR Curriculum Profe</t>
  </si>
  <si>
    <t>0000150328</t>
  </si>
  <si>
    <t>14335065</t>
  </si>
  <si>
    <t>Chalgrove School Education CFR Other Profession</t>
  </si>
  <si>
    <t>0000150327</t>
  </si>
  <si>
    <t>14335064</t>
  </si>
  <si>
    <t>Chalgrove School CI01 - Capital Income</t>
  </si>
  <si>
    <t>0000150326</t>
  </si>
  <si>
    <t>14335063</t>
  </si>
  <si>
    <t>Chalgrove School Education CFR Pupil Premium Sc</t>
  </si>
  <si>
    <t>0000150325</t>
  </si>
  <si>
    <t>14335062</t>
  </si>
  <si>
    <t>Chalgrove School I03 - SEN Funding</t>
  </si>
  <si>
    <t>0000150324</t>
  </si>
  <si>
    <t>14335061</t>
  </si>
  <si>
    <t>Chalgrove School Education CFR Funds Delegated</t>
  </si>
  <si>
    <t>0000150323</t>
  </si>
  <si>
    <t>14335059</t>
  </si>
  <si>
    <t>Chalgrove School Contigency</t>
  </si>
  <si>
    <t>0000150322</t>
  </si>
  <si>
    <t>14335058</t>
  </si>
  <si>
    <t>Chalgrove School Education CFR ICT Learning Res</t>
  </si>
  <si>
    <t>0000150321</t>
  </si>
  <si>
    <t>14335056</t>
  </si>
  <si>
    <t>Chalgrove School E26 - Agency Supply Teachers</t>
  </si>
  <si>
    <t>0000150320</t>
  </si>
  <si>
    <t>14335054</t>
  </si>
  <si>
    <t>Chalgrove School E24 - Special Facilities</t>
  </si>
  <si>
    <t>0000150319</t>
  </si>
  <si>
    <t>14335052</t>
  </si>
  <si>
    <t>Chalgrove School Education CFR Administrative S</t>
  </si>
  <si>
    <t>0000150318</t>
  </si>
  <si>
    <t>14335047</t>
  </si>
  <si>
    <t>Chalgrove School E19 - Learning Resources</t>
  </si>
  <si>
    <t>0000150317</t>
  </si>
  <si>
    <t>14335045</t>
  </si>
  <si>
    <t>Chalgrove School E25 - Catering Supplies</t>
  </si>
  <si>
    <t>0000150316</t>
  </si>
  <si>
    <t>14335041</t>
  </si>
  <si>
    <t>Chalgrove School Insurance-Premises</t>
  </si>
  <si>
    <t>0000150315</t>
  </si>
  <si>
    <t>14335040</t>
  </si>
  <si>
    <t>Chalgrove School Grounds maintenance</t>
  </si>
  <si>
    <t>0000150314</t>
  </si>
  <si>
    <t>14335038</t>
  </si>
  <si>
    <t>Chalgrove School Education CFR Other Occupation</t>
  </si>
  <si>
    <t>0000150313</t>
  </si>
  <si>
    <t>14335037</t>
  </si>
  <si>
    <t>Chalgrove School Contract Cleaning</t>
  </si>
  <si>
    <t>0000150312</t>
  </si>
  <si>
    <t>14335036</t>
  </si>
  <si>
    <t>Chalgrove School Water Services</t>
  </si>
  <si>
    <t>0000150311</t>
  </si>
  <si>
    <t>14335034</t>
  </si>
  <si>
    <t>Chalgrove School Rates</t>
  </si>
  <si>
    <t>0000150310</t>
  </si>
  <si>
    <t>14335033</t>
  </si>
  <si>
    <t>Chalgrove School Other Energy</t>
  </si>
  <si>
    <t>0000150309</t>
  </si>
  <si>
    <t>14335032</t>
  </si>
  <si>
    <t>Chalgrove School Building Repairs &amp; Maintenance</t>
  </si>
  <si>
    <t>0000150308</t>
  </si>
  <si>
    <t>14335030</t>
  </si>
  <si>
    <t>Chalgrove School Other Indirect Employee Expens</t>
  </si>
  <si>
    <t>0000150307</t>
  </si>
  <si>
    <t>14335028</t>
  </si>
  <si>
    <t>Chalgrove School Training</t>
  </si>
  <si>
    <t>0000150306</t>
  </si>
  <si>
    <t>14335027</t>
  </si>
  <si>
    <t>Chalgrove School Non Education Staff GPay</t>
  </si>
  <si>
    <t>0000150305</t>
  </si>
  <si>
    <t>14335026</t>
  </si>
  <si>
    <t>Chalgrove School Education CFR Staff Education</t>
  </si>
  <si>
    <t>0000150304</t>
  </si>
  <si>
    <t>14335025</t>
  </si>
  <si>
    <t>Chalgrove School E01 - Teaching Staff GPay</t>
  </si>
  <si>
    <t>0000150303</t>
  </si>
  <si>
    <t>14335024</t>
  </si>
  <si>
    <t>Chalgrove School E04 - Premises Staff GPay</t>
  </si>
  <si>
    <t>0000150302</t>
  </si>
  <si>
    <t>14335023</t>
  </si>
  <si>
    <t>Chalgrove School Education CFR Staff Admin &amp; Cl</t>
  </si>
  <si>
    <t>0000150301</t>
  </si>
  <si>
    <t>14335021</t>
  </si>
  <si>
    <t>Annunciation RC Junior Education CFR Donations and Vo</t>
  </si>
  <si>
    <t>0000150300</t>
  </si>
  <si>
    <t>14335020</t>
  </si>
  <si>
    <t>Annunciation RC Junior Education CFR Income from Cont</t>
  </si>
  <si>
    <t>0000150299</t>
  </si>
  <si>
    <t>14335018</t>
  </si>
  <si>
    <t>Annunciation RC Junior I09 - Income from Catering</t>
  </si>
  <si>
    <t>0000150298</t>
  </si>
  <si>
    <t>14335015</t>
  </si>
  <si>
    <t>Annunciation RC Junior I18c COVID-19 catch-up package</t>
  </si>
  <si>
    <t>0000150297</t>
  </si>
  <si>
    <t>14335014</t>
  </si>
  <si>
    <t>Annunciation RC Junior I08a inc fm letting premises</t>
  </si>
  <si>
    <t>0000150296</t>
  </si>
  <si>
    <t>14335012</t>
  </si>
  <si>
    <t>Annunciation RC Junior I18 - Additional Grants for Sc</t>
  </si>
  <si>
    <t>0000150295</t>
  </si>
  <si>
    <t>14335010</t>
  </si>
  <si>
    <t>Annunciation RC Junior Education CFR Curriculum Profe</t>
  </si>
  <si>
    <t>0000150294</t>
  </si>
  <si>
    <t>Annunciation RC Junior Education CFR Other Profession</t>
  </si>
  <si>
    <t>0000150293</t>
  </si>
  <si>
    <t>14335072</t>
  </si>
  <si>
    <t>Annunciation RC Junior Education CFR Pupil Premium Sc</t>
  </si>
  <si>
    <t>0000150292</t>
  </si>
  <si>
    <t>Annunciation RC Junior I03 - SEN Funding</t>
  </si>
  <si>
    <t>0000150291</t>
  </si>
  <si>
    <t>Annunciation RC Junior Education CFR Funds Delegated</t>
  </si>
  <si>
    <t>0000150290</t>
  </si>
  <si>
    <t>Annunciation RC Junior Contigency</t>
  </si>
  <si>
    <t>0000150289</t>
  </si>
  <si>
    <t>Annunciation RC Junior Education CFR ICT Learning Res</t>
  </si>
  <si>
    <t>0000150288</t>
  </si>
  <si>
    <t>14335007</t>
  </si>
  <si>
    <t>Annunciation RC Junior E24 - Special Facilities</t>
  </si>
  <si>
    <t>0000150287</t>
  </si>
  <si>
    <t>14334999</t>
  </si>
  <si>
    <t>Annunciation RC Junior Education CFR Administrative S</t>
  </si>
  <si>
    <t>0000150286</t>
  </si>
  <si>
    <t>14334997</t>
  </si>
  <si>
    <t>Annunciation RC Junior E19 - Learning Resources</t>
  </si>
  <si>
    <t>0000150285</t>
  </si>
  <si>
    <t>14334995</t>
  </si>
  <si>
    <t>Annunciation RC Junior E25 - Catering Supplies</t>
  </si>
  <si>
    <t>0000150284</t>
  </si>
  <si>
    <t>14334993</t>
  </si>
  <si>
    <t>Annunciation RC Junior Insurance-Premises</t>
  </si>
  <si>
    <t>0000150283</t>
  </si>
  <si>
    <t>14334991</t>
  </si>
  <si>
    <t>Annunciation RC Junior Grounds maintenance</t>
  </si>
  <si>
    <t>0000150282</t>
  </si>
  <si>
    <t>14334989</t>
  </si>
  <si>
    <t>Annunciation RC Junior Education CFR Other Occupation</t>
  </si>
  <si>
    <t>0000150281</t>
  </si>
  <si>
    <t>14334987</t>
  </si>
  <si>
    <t>Annunciation RC Junior Contract Cleaning</t>
  </si>
  <si>
    <t>0000150280</t>
  </si>
  <si>
    <t>14334985</t>
  </si>
  <si>
    <t>Annunciation RC Junior Water Services</t>
  </si>
  <si>
    <t>0000150279</t>
  </si>
  <si>
    <t>14334983</t>
  </si>
  <si>
    <t>Annunciation RC Junior Rates</t>
  </si>
  <si>
    <t>0000150278</t>
  </si>
  <si>
    <t>14334981</t>
  </si>
  <si>
    <t>Annunciation RC Junior Other Energy</t>
  </si>
  <si>
    <t>0000150277</t>
  </si>
  <si>
    <t>14334978</t>
  </si>
  <si>
    <t>Annunciation RC Junior Building Repairs &amp; Maintenance</t>
  </si>
  <si>
    <t>0000150276</t>
  </si>
  <si>
    <t>14334976</t>
  </si>
  <si>
    <t>Annunciation RC Junior Education CFR Supply Teacher I</t>
  </si>
  <si>
    <t>0000150275</t>
  </si>
  <si>
    <t>14334973</t>
  </si>
  <si>
    <t>Annunciation RC Junior Other Indirect Employee Expens</t>
  </si>
  <si>
    <t>0000150274</t>
  </si>
  <si>
    <t>14334970</t>
  </si>
  <si>
    <t>Annunciation RC Junior Training</t>
  </si>
  <si>
    <t>0000150273</t>
  </si>
  <si>
    <t>14334968</t>
  </si>
  <si>
    <t>Annunciation RC Junior Non Education Staff GPay</t>
  </si>
  <si>
    <t>0000150272</t>
  </si>
  <si>
    <t>14334965</t>
  </si>
  <si>
    <t>Annunciation RC Junior Education CFR Staff Education</t>
  </si>
  <si>
    <t>0000150271</t>
  </si>
  <si>
    <t>14334963</t>
  </si>
  <si>
    <t>Annunciation RC Junior E01 - Teaching Staff GPay</t>
  </si>
  <si>
    <t>0000150270</t>
  </si>
  <si>
    <t>14334960</t>
  </si>
  <si>
    <t>Annunciation RC Junior E04 - Premises Staff GPay</t>
  </si>
  <si>
    <t>0000150269</t>
  </si>
  <si>
    <t>14334958</t>
  </si>
  <si>
    <t>Annunciation RC Junior Education CFR Staff Admin &amp; Cl</t>
  </si>
  <si>
    <t>0000150268</t>
  </si>
  <si>
    <t>11062658</t>
  </si>
  <si>
    <t>St John's CE N20 Education CFR Donations and Vo</t>
  </si>
  <si>
    <t>0000148990</t>
  </si>
  <si>
    <t>11062655</t>
  </si>
  <si>
    <t>St John's CE N20 Education CFR Income from Cont</t>
  </si>
  <si>
    <t>0000148989</t>
  </si>
  <si>
    <t>11062651</t>
  </si>
  <si>
    <t>St John's CE N20 I09 - Income from Catering</t>
  </si>
  <si>
    <t>0000148988</t>
  </si>
  <si>
    <t>11062648</t>
  </si>
  <si>
    <t>St John's CE N20 I08b other inc-facil &amp; serv</t>
  </si>
  <si>
    <t>0000148987</t>
  </si>
  <si>
    <t>11062645</t>
  </si>
  <si>
    <t>St John's CE N20 I18 - Additional Grants for Sc</t>
  </si>
  <si>
    <t>0000148986</t>
  </si>
  <si>
    <t>11062643</t>
  </si>
  <si>
    <t>St John's CE N20 Education CFR Other Grants and</t>
  </si>
  <si>
    <t>0000148985</t>
  </si>
  <si>
    <t>11062639</t>
  </si>
  <si>
    <t>St John's CE N20 Education CFR Curriculum Profe</t>
  </si>
  <si>
    <t>0000148984</t>
  </si>
  <si>
    <t>11062636</t>
  </si>
  <si>
    <t>St John's CE N20 Education CFR Other Profession</t>
  </si>
  <si>
    <t>0000148983</t>
  </si>
  <si>
    <t>11062633</t>
  </si>
  <si>
    <t>St John's CE N20 Education CFR Pupil Premium Sc</t>
  </si>
  <si>
    <t>0000148982</t>
  </si>
  <si>
    <t>11062630</t>
  </si>
  <si>
    <t>St John's CE N20 I03 - SEN Funding</t>
  </si>
  <si>
    <t>0000148981</t>
  </si>
  <si>
    <t>11062628</t>
  </si>
  <si>
    <t>St John's CE N20 Education CFR Funds Delegated</t>
  </si>
  <si>
    <t>0000148980</t>
  </si>
  <si>
    <t>11062626</t>
  </si>
  <si>
    <t>St John's CE N20 Contigency</t>
  </si>
  <si>
    <t>0000148979</t>
  </si>
  <si>
    <t>11062622</t>
  </si>
  <si>
    <t>St John's CE N20 Education CFR ICT Learning Res</t>
  </si>
  <si>
    <t>0000148978</t>
  </si>
  <si>
    <t>11062619</t>
  </si>
  <si>
    <t>St John's CE N20 E26 - Agency Supply Teachers</t>
  </si>
  <si>
    <t>0000148977</t>
  </si>
  <si>
    <t>11062616</t>
  </si>
  <si>
    <t>St John's CE N20 E24 - Special Facilities</t>
  </si>
  <si>
    <t>0000148976</t>
  </si>
  <si>
    <t>11062613</t>
  </si>
  <si>
    <t>St John's CE N20 Education CFR Administrative S</t>
  </si>
  <si>
    <t>0000148975</t>
  </si>
  <si>
    <t>11062610</t>
  </si>
  <si>
    <t>St John's CE N20 E19 - Learning Resources</t>
  </si>
  <si>
    <t>0000148974</t>
  </si>
  <si>
    <t>St John's CE N20 E25 - Catering Supplies</t>
  </si>
  <si>
    <t>0000148973</t>
  </si>
  <si>
    <t>11062663</t>
  </si>
  <si>
    <t>St John's CE N20 Insurance-Premises</t>
  </si>
  <si>
    <t>0000148972</t>
  </si>
  <si>
    <t>11062640</t>
  </si>
  <si>
    <t>St John's CE N20 Grounds maintenance</t>
  </si>
  <si>
    <t>0000148971</t>
  </si>
  <si>
    <t>11062614</t>
  </si>
  <si>
    <t>St John's CE N20 Education CFR Other Occupation</t>
  </si>
  <si>
    <t>0000148970</t>
  </si>
  <si>
    <t>11062599</t>
  </si>
  <si>
    <t>St John's CE N20 Contract Cleaning</t>
  </si>
  <si>
    <t>0000148969</t>
  </si>
  <si>
    <t>11062596</t>
  </si>
  <si>
    <t>St John's CE N20 Water Services</t>
  </si>
  <si>
    <t>0000148968</t>
  </si>
  <si>
    <t>11062594</t>
  </si>
  <si>
    <t>St John's CE N20 Rates</t>
  </si>
  <si>
    <t>0000148967</t>
  </si>
  <si>
    <t>11062592</t>
  </si>
  <si>
    <t>St John's CE N20 Other Energy</t>
  </si>
  <si>
    <t>0000148966</t>
  </si>
  <si>
    <t>11062589</t>
  </si>
  <si>
    <t>St John's CE N20 Building Repairs &amp; Maintenance</t>
  </si>
  <si>
    <t>0000148965</t>
  </si>
  <si>
    <t>11062586</t>
  </si>
  <si>
    <t>St John's CE N20 Employee Insurance</t>
  </si>
  <si>
    <t>0000148964</t>
  </si>
  <si>
    <t>11062584</t>
  </si>
  <si>
    <t>St John's CE N20 Education CFR Supply Teacher I</t>
  </si>
  <si>
    <t>0000148963</t>
  </si>
  <si>
    <t>11062581</t>
  </si>
  <si>
    <t>St John's CE N20 Other Indirect Employee Expens</t>
  </si>
  <si>
    <t>0000148962</t>
  </si>
  <si>
    <t>11062578</t>
  </si>
  <si>
    <t>St John's CE N20 Training</t>
  </si>
  <si>
    <t>0000148961</t>
  </si>
  <si>
    <t>11062576</t>
  </si>
  <si>
    <t>St John's CE N20 Non Education Staff GPay</t>
  </si>
  <si>
    <t>0000148960</t>
  </si>
  <si>
    <t>11062573</t>
  </si>
  <si>
    <t>St John's CE N20 Education CFR Staff Education</t>
  </si>
  <si>
    <t>0000148959</t>
  </si>
  <si>
    <t>11062570</t>
  </si>
  <si>
    <t>St John's CE N20 E01 - Teaching Staff GPay</t>
  </si>
  <si>
    <t>0000148958</t>
  </si>
  <si>
    <t>11062568</t>
  </si>
  <si>
    <t>St John's CE N20 E04 - Premises Staff GPay</t>
  </si>
  <si>
    <t>0000148957</t>
  </si>
  <si>
    <t>11062565</t>
  </si>
  <si>
    <t>St John's CE N20 Education CFR Staff Admin &amp; Cl</t>
  </si>
  <si>
    <t>0000148956</t>
  </si>
  <si>
    <t>14334955</t>
  </si>
  <si>
    <t>Blessed Dominic RC Education CFR Income from Cont</t>
  </si>
  <si>
    <t>0000150267</t>
  </si>
  <si>
    <t>14334953</t>
  </si>
  <si>
    <t>Blessed Dominic RC Edu CFR Rept Suply Teach Insur</t>
  </si>
  <si>
    <t>0000150266</t>
  </si>
  <si>
    <t>14334952</t>
  </si>
  <si>
    <t>Blessed Dominic RC I09 - Income from Catering</t>
  </si>
  <si>
    <t>0000150265</t>
  </si>
  <si>
    <t>14334951</t>
  </si>
  <si>
    <t>Blessed Dominic RC  I08b other inc-facil &amp; serv</t>
  </si>
  <si>
    <t>0000150264</t>
  </si>
  <si>
    <t>14334949</t>
  </si>
  <si>
    <t>Blessed Dominic RC I18 - Additional Grants for Sc</t>
  </si>
  <si>
    <t>0000150263</t>
  </si>
  <si>
    <t>14334947</t>
  </si>
  <si>
    <t>Blessed Dominic RC Education CFR Information Comm</t>
  </si>
  <si>
    <t>0000150262</t>
  </si>
  <si>
    <t>14334945</t>
  </si>
  <si>
    <t>Blessed Dominic RC Education CFR Curriculum Profe</t>
  </si>
  <si>
    <t>0000150261</t>
  </si>
  <si>
    <t>14334943</t>
  </si>
  <si>
    <t>Blessed Dominic RC Education CFR Other Profession</t>
  </si>
  <si>
    <t>0000150260</t>
  </si>
  <si>
    <t>14334939</t>
  </si>
  <si>
    <t>Blessed Dominic RC Education CFR Pupil Premium Sc</t>
  </si>
  <si>
    <t>0000150259</t>
  </si>
  <si>
    <t>14334937</t>
  </si>
  <si>
    <t>Blessed Dominic RC I03 - SEN Funding</t>
  </si>
  <si>
    <t>0000150258</t>
  </si>
  <si>
    <t>14334935</t>
  </si>
  <si>
    <t>Blessed Dominic RC Education CFR Funds Delegated</t>
  </si>
  <si>
    <t>0000150257</t>
  </si>
  <si>
    <t>14334933</t>
  </si>
  <si>
    <t>Blessed Dominic RC Contigency</t>
  </si>
  <si>
    <t>0000150256</t>
  </si>
  <si>
    <t>14334931</t>
  </si>
  <si>
    <t>Blessed Dominic RC Education CFR ICT Learning Res</t>
  </si>
  <si>
    <t>0000150255</t>
  </si>
  <si>
    <t>14334928</t>
  </si>
  <si>
    <t>Blessed Dominic RC E26 - Agency Supply Teachers</t>
  </si>
  <si>
    <t>0000150254</t>
  </si>
  <si>
    <t>14334926</t>
  </si>
  <si>
    <t>Blessed Dominic RC E24 - Special Facilities</t>
  </si>
  <si>
    <t>0000150253</t>
  </si>
  <si>
    <t>14334924</t>
  </si>
  <si>
    <t>Blessed Dominic RC Education CFR Administrative S</t>
  </si>
  <si>
    <t>0000150252</t>
  </si>
  <si>
    <t>14334922</t>
  </si>
  <si>
    <t>Blessed Dominic RC E19 - Learning Resources</t>
  </si>
  <si>
    <t>0000150251</t>
  </si>
  <si>
    <t>14334919</t>
  </si>
  <si>
    <t>Blessed Dominic RC E25 - Catering Supplies</t>
  </si>
  <si>
    <t>0000150250</t>
  </si>
  <si>
    <t>14334918</t>
  </si>
  <si>
    <t>Blessed Dominic RC Insurance-Premises</t>
  </si>
  <si>
    <t>0000150249</t>
  </si>
  <si>
    <t>14334917</t>
  </si>
  <si>
    <t>Blessed Dominic RC Grounds maintenance</t>
  </si>
  <si>
    <t>0000150248</t>
  </si>
  <si>
    <t>14334915</t>
  </si>
  <si>
    <t>Blessed Dominic RC Education CFR Other Occupation</t>
  </si>
  <si>
    <t>0000150247</t>
  </si>
  <si>
    <t>14334913</t>
  </si>
  <si>
    <t>Blessed Dominic RC Contract Cleaning</t>
  </si>
  <si>
    <t>0000150246</t>
  </si>
  <si>
    <t>14334911</t>
  </si>
  <si>
    <t>Blessed Dominic RC Water Services</t>
  </si>
  <si>
    <t>0000150245</t>
  </si>
  <si>
    <t>14334910</t>
  </si>
  <si>
    <t>Blessed Dominic RC Rates</t>
  </si>
  <si>
    <t>0000150244</t>
  </si>
  <si>
    <t>Blessed Dominic RC Other Energy</t>
  </si>
  <si>
    <t>0000150243</t>
  </si>
  <si>
    <t>Blessed Dominic RC Building Repairs &amp; Maintenance</t>
  </si>
  <si>
    <t>0000150242</t>
  </si>
  <si>
    <t>14334956</t>
  </si>
  <si>
    <t>Blessed Dominic RC Education CFR Supply Teacher I</t>
  </si>
  <si>
    <t>0000150241</t>
  </si>
  <si>
    <t>14334942</t>
  </si>
  <si>
    <t>Blessed Dominic RC Other Indirect Employee Expens</t>
  </si>
  <si>
    <t>0000150240</t>
  </si>
  <si>
    <t>Blessed Dominic RC Training</t>
  </si>
  <si>
    <t>0000150239</t>
  </si>
  <si>
    <t>Blessed Dominic RC Non Education Staff GPay</t>
  </si>
  <si>
    <t>0000150238</t>
  </si>
  <si>
    <t>14334904</t>
  </si>
  <si>
    <t>Blessed Dominic RC Education CFR Staff Education</t>
  </si>
  <si>
    <t>0000150237</t>
  </si>
  <si>
    <t>14334898</t>
  </si>
  <si>
    <t>Blessed Dominic RC E01 - Teaching Staff GPay</t>
  </si>
  <si>
    <t>0000150236</t>
  </si>
  <si>
    <t>14334897</t>
  </si>
  <si>
    <t>Blessed Dominic RC E04 - Premises Staff GPay</t>
  </si>
  <si>
    <t>0000150235</t>
  </si>
  <si>
    <t>14334895</t>
  </si>
  <si>
    <t>Blessed Dominic RC Education CFR Staff Admin &amp; Cl</t>
  </si>
  <si>
    <t>0000150234</t>
  </si>
  <si>
    <t>11062562</t>
  </si>
  <si>
    <t>Menorah Primary School Education CFR Voluntary or Pri</t>
  </si>
  <si>
    <t>0000148955</t>
  </si>
  <si>
    <t>11062559</t>
  </si>
  <si>
    <t>Menorah Primary School Education CFR Donations and Vo</t>
  </si>
  <si>
    <t>0000148954</t>
  </si>
  <si>
    <t>11062556</t>
  </si>
  <si>
    <t>Menorah Primary School Education CFR Income from Cont</t>
  </si>
  <si>
    <t>0000148953</t>
  </si>
  <si>
    <t>11062553</t>
  </si>
  <si>
    <t>Menorah Primary School I09 - Income from Catering</t>
  </si>
  <si>
    <t>0000148952</t>
  </si>
  <si>
    <t>11062551</t>
  </si>
  <si>
    <t>Menorah Primary School I08b other inc-facil &amp; serv</t>
  </si>
  <si>
    <t>0000148951</t>
  </si>
  <si>
    <t>11062548</t>
  </si>
  <si>
    <t>Menorah Primary School I18 - Additional Grants for Sc</t>
  </si>
  <si>
    <t>0000148950</t>
  </si>
  <si>
    <t>11062546</t>
  </si>
  <si>
    <t>Menorah Primary School I06 - Other Government Grants</t>
  </si>
  <si>
    <t>0000148949</t>
  </si>
  <si>
    <t>11062543</t>
  </si>
  <si>
    <t>Menorah Primary School Education CFR Information Comm</t>
  </si>
  <si>
    <t>0000148948</t>
  </si>
  <si>
    <t>11062541</t>
  </si>
  <si>
    <t>Menorah Primary School Education CFR Curriculum Profe</t>
  </si>
  <si>
    <t>0000148947</t>
  </si>
  <si>
    <t>11062538</t>
  </si>
  <si>
    <t>Menorah Primary School Education CFR Other Profession</t>
  </si>
  <si>
    <t>0000148946</t>
  </si>
  <si>
    <t>11062536</t>
  </si>
  <si>
    <t>Menorah Primary School Edu CFR Direct Revenue CI04</t>
  </si>
  <si>
    <t>0000148945</t>
  </si>
  <si>
    <t>11062533</t>
  </si>
  <si>
    <t>Menorah Primary School Education CFR Pupil Premium Sc</t>
  </si>
  <si>
    <t>0000148944</t>
  </si>
  <si>
    <t>11062531</t>
  </si>
  <si>
    <t>Menorah Primary School I03 - SEN Funding</t>
  </si>
  <si>
    <t>0000148943</t>
  </si>
  <si>
    <t>11062528</t>
  </si>
  <si>
    <t>Menorah Primary School Education CFR Funds Delegated</t>
  </si>
  <si>
    <t>0000148942</t>
  </si>
  <si>
    <t>11062525</t>
  </si>
  <si>
    <t>Menorah Primary School Edu CFR Direct Revenue E30</t>
  </si>
  <si>
    <t>0000148941</t>
  </si>
  <si>
    <t>11062521</t>
  </si>
  <si>
    <t>Menorah Primary School Education CFR ICT Learning Res</t>
  </si>
  <si>
    <t>0000148940</t>
  </si>
  <si>
    <t>11062518</t>
  </si>
  <si>
    <t>Menorah Primary School E24 - Special Facilities</t>
  </si>
  <si>
    <t>0000148939</t>
  </si>
  <si>
    <t>11062515</t>
  </si>
  <si>
    <t>Menorah Primary School Education CFR Administrative S</t>
  </si>
  <si>
    <t>0000148938</t>
  </si>
  <si>
    <t>11062513</t>
  </si>
  <si>
    <t>Menorah Primary School E19 - Learning Resources</t>
  </si>
  <si>
    <t>0000148937</t>
  </si>
  <si>
    <t>11062512</t>
  </si>
  <si>
    <t>Menorah Primary School E25 - Catering Supplies</t>
  </si>
  <si>
    <t>0000148936</t>
  </si>
  <si>
    <t>11062510</t>
  </si>
  <si>
    <t>Menorah Primary School Insurance-Premises</t>
  </si>
  <si>
    <t>0000148935</t>
  </si>
  <si>
    <t>11062593</t>
  </si>
  <si>
    <t>Menorah Primary School Grounds maintenance</t>
  </si>
  <si>
    <t>0000148934</t>
  </si>
  <si>
    <t>Menorah Primary School Education CFR Other Occupation</t>
  </si>
  <si>
    <t>0000148933</t>
  </si>
  <si>
    <t>11062552</t>
  </si>
  <si>
    <t>Menorah Primary School Contract Cleaning</t>
  </si>
  <si>
    <t>0000148932</t>
  </si>
  <si>
    <t>Menorah Primary School Water Services</t>
  </si>
  <si>
    <t>0000148931</t>
  </si>
  <si>
    <t>Menorah Primary School Rates</t>
  </si>
  <si>
    <t>0000148930</t>
  </si>
  <si>
    <t>Menorah Primary School Other Energy</t>
  </si>
  <si>
    <t>0000148929</t>
  </si>
  <si>
    <t>11062499</t>
  </si>
  <si>
    <t>Menorah Primary School Building Repairs &amp; Maintenance</t>
  </si>
  <si>
    <t>0000148928</t>
  </si>
  <si>
    <t>11062497</t>
  </si>
  <si>
    <t>Menorah Primary School Education CFR Supply Teacher I</t>
  </si>
  <si>
    <t>0000148927</t>
  </si>
  <si>
    <t>11062494</t>
  </si>
  <si>
    <t>Menorah Primary School Other Indirect Employee Expens</t>
  </si>
  <si>
    <t>0000148926</t>
  </si>
  <si>
    <t>11062490</t>
  </si>
  <si>
    <t>Menorah Primary School Training</t>
  </si>
  <si>
    <t>0000148925</t>
  </si>
  <si>
    <t>11062486</t>
  </si>
  <si>
    <t>Menorah Primary School Non Education Staff GPay</t>
  </si>
  <si>
    <t>0000148924</t>
  </si>
  <si>
    <t>11062484</t>
  </si>
  <si>
    <t>Menorah Primary School Education CFR Staff Education</t>
  </si>
  <si>
    <t>0000148923</t>
  </si>
  <si>
    <t>11062481</t>
  </si>
  <si>
    <t>Menorah Primary School E01 - Teaching Staff GPay</t>
  </si>
  <si>
    <t>0000148922</t>
  </si>
  <si>
    <t>11062479</t>
  </si>
  <si>
    <t>Menorah Primary School E04 - Premises Staff GPay</t>
  </si>
  <si>
    <t>0000148921</t>
  </si>
  <si>
    <t>11062477</t>
  </si>
  <si>
    <t>Menorah Primary School Education CFR Staff Admin &amp; Cl</t>
  </si>
  <si>
    <t>0000148920</t>
  </si>
  <si>
    <t>11062475</t>
  </si>
  <si>
    <t>Noam Primary School Education CFR Donations and Vo</t>
  </si>
  <si>
    <t>0000148919</t>
  </si>
  <si>
    <t>11062472</t>
  </si>
  <si>
    <t>Noam Primary School Education CFR Income from Cont</t>
  </si>
  <si>
    <t>0000148918</t>
  </si>
  <si>
    <t>11062468</t>
  </si>
  <si>
    <t>Noam Primary School I09 - Income from Catering</t>
  </si>
  <si>
    <t>0000148917</t>
  </si>
  <si>
    <t>11062466</t>
  </si>
  <si>
    <t>Noam Primary School I08a inc fm letting premises</t>
  </si>
  <si>
    <t>0000148916</t>
  </si>
  <si>
    <t>11062463</t>
  </si>
  <si>
    <t>Noam Primary School I18 - Additional Grants for Sc</t>
  </si>
  <si>
    <t>0000148915</t>
  </si>
  <si>
    <t>11062460</t>
  </si>
  <si>
    <t>Noam Primary School Education CFR Other Grants and</t>
  </si>
  <si>
    <t>0000148914</t>
  </si>
  <si>
    <t>11062456</t>
  </si>
  <si>
    <t>Noam Primary School I06 - Other Government Grants</t>
  </si>
  <si>
    <t>0000148913</t>
  </si>
  <si>
    <t>11062454</t>
  </si>
  <si>
    <t>Noam Primary School Education CFR Information Comm</t>
  </si>
  <si>
    <t>0000148912</t>
  </si>
  <si>
    <t>11062452</t>
  </si>
  <si>
    <t>Noam Primary School Education CFR Curriculum Profe</t>
  </si>
  <si>
    <t>0000148911</t>
  </si>
  <si>
    <t>11062448</t>
  </si>
  <si>
    <t>Noam Primary School Education CFR Other Profession</t>
  </si>
  <si>
    <t>0000148910</t>
  </si>
  <si>
    <t>11062445</t>
  </si>
  <si>
    <t>Noam Primary School Education CFR Pupil Premium Sc</t>
  </si>
  <si>
    <t>0000148909</t>
  </si>
  <si>
    <t>11062441</t>
  </si>
  <si>
    <t>Noam Primary School I03 - SEN Funding</t>
  </si>
  <si>
    <t>0000148908</t>
  </si>
  <si>
    <t>11062438</t>
  </si>
  <si>
    <t>Noam Primary School Education CFR Funds Delegated</t>
  </si>
  <si>
    <t>0000148907</t>
  </si>
  <si>
    <t>11062436</t>
  </si>
  <si>
    <t>Noam Primary School Contigency</t>
  </si>
  <si>
    <t>0000148906</t>
  </si>
  <si>
    <t>11062433</t>
  </si>
  <si>
    <t>Noam Primary School Education CFR ICT Learning Res</t>
  </si>
  <si>
    <t>0000148905</t>
  </si>
  <si>
    <t>11062430</t>
  </si>
  <si>
    <t>Noam Primary School E26 - Agency Supply Teachers</t>
  </si>
  <si>
    <t>0000148904</t>
  </si>
  <si>
    <t>11062428</t>
  </si>
  <si>
    <t>Noam Primary School E24 - Special Facilities</t>
  </si>
  <si>
    <t>0000148903</t>
  </si>
  <si>
    <t>11062426</t>
  </si>
  <si>
    <t>Noam Primary School Education CFR Administrative S</t>
  </si>
  <si>
    <t>0000148902</t>
  </si>
  <si>
    <t>11062423</t>
  </si>
  <si>
    <t>Noam Primary School E19 - Learning Resources</t>
  </si>
  <si>
    <t>0000148901</t>
  </si>
  <si>
    <t>11062421</t>
  </si>
  <si>
    <t>Noam Primary School E25 - Catering Supplies</t>
  </si>
  <si>
    <t>0000148900</t>
  </si>
  <si>
    <t>11062418</t>
  </si>
  <si>
    <t>Noam Primary School Insurance-Premises</t>
  </si>
  <si>
    <t>0000148899</t>
  </si>
  <si>
    <t>11062416</t>
  </si>
  <si>
    <t>Noam Primary School Grounds maintenance</t>
  </si>
  <si>
    <t>0000148898</t>
  </si>
  <si>
    <t>11062414</t>
  </si>
  <si>
    <t>Noam Primary School Education CFR Other Occupation</t>
  </si>
  <si>
    <t>0000148897</t>
  </si>
  <si>
    <t>11062411</t>
  </si>
  <si>
    <t>Noam Primary School Contract Cleaning</t>
  </si>
  <si>
    <t>0000148896</t>
  </si>
  <si>
    <t>11062493</t>
  </si>
  <si>
    <t>Noam Primary School Water Services</t>
  </si>
  <si>
    <t>0000148895</t>
  </si>
  <si>
    <t>11062470</t>
  </si>
  <si>
    <t>Noam Primary School Rates</t>
  </si>
  <si>
    <t>0000148894</t>
  </si>
  <si>
    <t>11062447</t>
  </si>
  <si>
    <t>Noam Primary School Other Energy</t>
  </si>
  <si>
    <t>0000148893</t>
  </si>
  <si>
    <t>11062419</t>
  </si>
  <si>
    <t>Noam Primary School Building Repairs &amp; Maintenance</t>
  </si>
  <si>
    <t>0000148892</t>
  </si>
  <si>
    <t>11062399</t>
  </si>
  <si>
    <t>Noam Primary School Education CFR Supply Teacher I</t>
  </si>
  <si>
    <t>0000148891</t>
  </si>
  <si>
    <t>11062396</t>
  </si>
  <si>
    <t>Noam Primary School Other Indirect Employee Expens</t>
  </si>
  <si>
    <t>0000148890</t>
  </si>
  <si>
    <t>11062393</t>
  </si>
  <si>
    <t>Noam Primary School Training</t>
  </si>
  <si>
    <t>0000148889</t>
  </si>
  <si>
    <t>11062390</t>
  </si>
  <si>
    <t>Noam Primary School Non Education Staff GPay</t>
  </si>
  <si>
    <t>0000148888</t>
  </si>
  <si>
    <t>11062387</t>
  </si>
  <si>
    <t>Noam Primary School Education CFR Staff Education</t>
  </si>
  <si>
    <t>0000148887</t>
  </si>
  <si>
    <t>11062383</t>
  </si>
  <si>
    <t>Noam Primary School Education CFR Staff Supply Tea</t>
  </si>
  <si>
    <t>0000148886</t>
  </si>
  <si>
    <t>11062381</t>
  </si>
  <si>
    <t>Noam Primary School E01 - Teaching Staff GPay</t>
  </si>
  <si>
    <t>0000148885</t>
  </si>
  <si>
    <t>11062378</t>
  </si>
  <si>
    <t>Noam Primary School E04 - Premises Staff GPay</t>
  </si>
  <si>
    <t>0000148884</t>
  </si>
  <si>
    <t>11062376</t>
  </si>
  <si>
    <t>Noam Primary School Education CFR Staff Admin &amp; Cl</t>
  </si>
  <si>
    <t>0000148883</t>
  </si>
  <si>
    <t>11062372</t>
  </si>
  <si>
    <t>Rosh Pinah School Education CFR Donations and Vo</t>
  </si>
  <si>
    <t>0000148882</t>
  </si>
  <si>
    <t>11062369</t>
  </si>
  <si>
    <t>Rosh Pinah School Education CFR Income from Cont</t>
  </si>
  <si>
    <t>0000148881</t>
  </si>
  <si>
    <t>11062367</t>
  </si>
  <si>
    <t>Rosh Pinah School I09 - Income from Catering</t>
  </si>
  <si>
    <t>0000148880</t>
  </si>
  <si>
    <t>11062364</t>
  </si>
  <si>
    <t>Rosh Pinah School I08b other inc-facil &amp; serv</t>
  </si>
  <si>
    <t>0000148879</t>
  </si>
  <si>
    <t>11062360</t>
  </si>
  <si>
    <t>Rosh Pinah School I18 - Additional Grants for Sc</t>
  </si>
  <si>
    <t>0000148878</t>
  </si>
  <si>
    <t>11062358</t>
  </si>
  <si>
    <t>Rosh Pinah School Education CFR Curriculum Profe</t>
  </si>
  <si>
    <t>0000148877</t>
  </si>
  <si>
    <t>11062356</t>
  </si>
  <si>
    <t>Rosh Pinah School Education CFR Other Profession</t>
  </si>
  <si>
    <t>0000148876</t>
  </si>
  <si>
    <t>11062353</t>
  </si>
  <si>
    <t>Rosh Pinah School Education CFR Pupil Premium Sc</t>
  </si>
  <si>
    <t>0000148875</t>
  </si>
  <si>
    <t>11062351</t>
  </si>
  <si>
    <t>Rosh Pinah School I03 - SEN Funding</t>
  </si>
  <si>
    <t>0000148874</t>
  </si>
  <si>
    <t>11062348</t>
  </si>
  <si>
    <t>Rosh Pinah School Education CFR Funds Delegated</t>
  </si>
  <si>
    <t>0000148873</t>
  </si>
  <si>
    <t>11062346</t>
  </si>
  <si>
    <t>Rosh Pinah School Contigency</t>
  </si>
  <si>
    <t>0000148872</t>
  </si>
  <si>
    <t>11062343</t>
  </si>
  <si>
    <t>Rosh Pinah School Education CFR ICT Learning Res</t>
  </si>
  <si>
    <t>0000148871</t>
  </si>
  <si>
    <t>11062341</t>
  </si>
  <si>
    <t>Rosh Pinah School E26 - Agency Supply Teachers</t>
  </si>
  <si>
    <t>0000148870</t>
  </si>
  <si>
    <t>11062338</t>
  </si>
  <si>
    <t>Rosh Pinah School E24 - Special Facilities</t>
  </si>
  <si>
    <t>0000148869</t>
  </si>
  <si>
    <t>11062335</t>
  </si>
  <si>
    <t>Rosh Pinah School Education CFR Administrative S</t>
  </si>
  <si>
    <t>0000148868</t>
  </si>
  <si>
    <t>11062333</t>
  </si>
  <si>
    <t>Rosh Pinah School E19 - Learning Resources</t>
  </si>
  <si>
    <t>0000148867</t>
  </si>
  <si>
    <t>11062330</t>
  </si>
  <si>
    <t>Rosh Pinah School E25 - Catering Supplies</t>
  </si>
  <si>
    <t>0000148866</t>
  </si>
  <si>
    <t>11062327</t>
  </si>
  <si>
    <t>Rosh Pinah School Insurance-Premises</t>
  </si>
  <si>
    <t>0000148865</t>
  </si>
  <si>
    <t>11062325</t>
  </si>
  <si>
    <t>Rosh Pinah School Grounds maintenance</t>
  </si>
  <si>
    <t>0000148864</t>
  </si>
  <si>
    <t>11062322</t>
  </si>
  <si>
    <t>Rosh Pinah School Education CFR Other Occupation</t>
  </si>
  <si>
    <t>0000148863</t>
  </si>
  <si>
    <t>11062317</t>
  </si>
  <si>
    <t>Rosh Pinah School Contract Cleaning</t>
  </si>
  <si>
    <t>0000148862</t>
  </si>
  <si>
    <t>11062315</t>
  </si>
  <si>
    <t>Rosh Pinah School Water Services</t>
  </si>
  <si>
    <t>0000148861</t>
  </si>
  <si>
    <t>11062312</t>
  </si>
  <si>
    <t>Rosh Pinah School Rates</t>
  </si>
  <si>
    <t>0000148860</t>
  </si>
  <si>
    <t>11062398</t>
  </si>
  <si>
    <t>Rosh Pinah School Other Energy</t>
  </si>
  <si>
    <t>0000148859</t>
  </si>
  <si>
    <t>11062370</t>
  </si>
  <si>
    <t>Rosh Pinah School Building Repairs &amp; Maintenance</t>
  </si>
  <si>
    <t>0000148858</t>
  </si>
  <si>
    <t>Rosh Pinah School Employee Insurance</t>
  </si>
  <si>
    <t>0000148857</t>
  </si>
  <si>
    <t>Rosh Pinah School Education CFR Supply Teacher I</t>
  </si>
  <si>
    <t>0000148856</t>
  </si>
  <si>
    <t>11062298</t>
  </si>
  <si>
    <t>Rosh Pinah School Other Indirect Employee Expens</t>
  </si>
  <si>
    <t>0000148855</t>
  </si>
  <si>
    <t>11062295</t>
  </si>
  <si>
    <t>Rosh Pinah School Training</t>
  </si>
  <si>
    <t>0000148854</t>
  </si>
  <si>
    <t>11062293</t>
  </si>
  <si>
    <t>Rosh Pinah School Non Education Staff GPay</t>
  </si>
  <si>
    <t>0000148853</t>
  </si>
  <si>
    <t>11062289</t>
  </si>
  <si>
    <t>Rosh Pinah School Education CFR Staff Education</t>
  </si>
  <si>
    <t>0000148852</t>
  </si>
  <si>
    <t>11062286</t>
  </si>
  <si>
    <t>Rosh Pinah School Education CFR Staff Supply Tea</t>
  </si>
  <si>
    <t>0000148851</t>
  </si>
  <si>
    <t>11062283</t>
  </si>
  <si>
    <t>Rosh Pinah School E01 - Teaching Staff GPay</t>
  </si>
  <si>
    <t>0000148850</t>
  </si>
  <si>
    <t>11062279</t>
  </si>
  <si>
    <t>Rosh Pinah School E04 - Premises Staff GPay</t>
  </si>
  <si>
    <t>0000148849</t>
  </si>
  <si>
    <t>11062275</t>
  </si>
  <si>
    <t>Rosh Pinah School Education CFR Staff Admin &amp; Cl</t>
  </si>
  <si>
    <t>0000148848</t>
  </si>
  <si>
    <t>11062270</t>
  </si>
  <si>
    <t>Sacred Heart RC School Education CFR Donations and Vo</t>
  </si>
  <si>
    <t>0000148847</t>
  </si>
  <si>
    <t>11062267</t>
  </si>
  <si>
    <t>Sacred Heart RC School Education CFR Income from Cont</t>
  </si>
  <si>
    <t>0000148846</t>
  </si>
  <si>
    <t>11062263</t>
  </si>
  <si>
    <t>Sacred Heart RC School I09 - Income from Catering</t>
  </si>
  <si>
    <t>0000148845</t>
  </si>
  <si>
    <t>11062261</t>
  </si>
  <si>
    <t>Sacred Heart RC School I08b other inc-facil &amp; serv</t>
  </si>
  <si>
    <t>0000148844</t>
  </si>
  <si>
    <t>11062259</t>
  </si>
  <si>
    <t>Sacred Heart RC School I18 - Additional Grants for Sc</t>
  </si>
  <si>
    <t>0000148843</t>
  </si>
  <si>
    <t>11062256</t>
  </si>
  <si>
    <t>Sacred Heart RC School Education CFR Other Grants and</t>
  </si>
  <si>
    <t>0000148842</t>
  </si>
  <si>
    <t>11062253</t>
  </si>
  <si>
    <t>Sacred Heart RC School I06 - Other Government Grants</t>
  </si>
  <si>
    <t>0000148841</t>
  </si>
  <si>
    <t>11062251</t>
  </si>
  <si>
    <t>Sacred Heart RC School Education CFR Curriculum Profe</t>
  </si>
  <si>
    <t>0000148840</t>
  </si>
  <si>
    <t>11062248</t>
  </si>
  <si>
    <t>Sacred Heart RC School Education CFR Other Profession</t>
  </si>
  <si>
    <t>0000148839</t>
  </si>
  <si>
    <t>11062244</t>
  </si>
  <si>
    <t>Sacred Heart RC School Education CFR Pupil Premium Sc</t>
  </si>
  <si>
    <t>0000148838</t>
  </si>
  <si>
    <t>11062242</t>
  </si>
  <si>
    <t>Sacred Heart RC School I03 - SEN Funding</t>
  </si>
  <si>
    <t>0000148837</t>
  </si>
  <si>
    <t>11062239</t>
  </si>
  <si>
    <t>Sacred Heart RC School Education CFR Funds Delegated</t>
  </si>
  <si>
    <t>0000148836</t>
  </si>
  <si>
    <t>11062236</t>
  </si>
  <si>
    <t>Sacred Heart RC School Contigency</t>
  </si>
  <si>
    <t>0000148835</t>
  </si>
  <si>
    <t>11062234</t>
  </si>
  <si>
    <t>Sacred Heart RC School Education CFR ICT Learning Res</t>
  </si>
  <si>
    <t>0000148834</t>
  </si>
  <si>
    <t>11062231</t>
  </si>
  <si>
    <t>Sacred Heart RC School E26 - Agency Supply Teachers</t>
  </si>
  <si>
    <t>0000148833</t>
  </si>
  <si>
    <t>11062228</t>
  </si>
  <si>
    <t>Sacred Heart RC School E24 - Special Facilities</t>
  </si>
  <si>
    <t>0000148832</t>
  </si>
  <si>
    <t>11062225</t>
  </si>
  <si>
    <t>Sacred Heart RC School Education CFR Administrative S</t>
  </si>
  <si>
    <t>0000148831</t>
  </si>
  <si>
    <t>11062221</t>
  </si>
  <si>
    <t>Sacred Heart RC School E19 - Learning Resources</t>
  </si>
  <si>
    <t>0000148830</t>
  </si>
  <si>
    <t>11062218</t>
  </si>
  <si>
    <t>Sacred Heart RC School E25 - Catering Supplies</t>
  </si>
  <si>
    <t>0000148829</t>
  </si>
  <si>
    <t>11062215</t>
  </si>
  <si>
    <t>Sacred Heart RC School Insurance-Premises</t>
  </si>
  <si>
    <t>0000148828</t>
  </si>
  <si>
    <t>11062213</t>
  </si>
  <si>
    <t>Sacred Heart RC School Grounds maintenance</t>
  </si>
  <si>
    <t>0000148827</t>
  </si>
  <si>
    <t>11062211</t>
  </si>
  <si>
    <t>Sacred Heart RC School Education CFR Other Occupation</t>
  </si>
  <si>
    <t>0000148826</t>
  </si>
  <si>
    <t>11062299</t>
  </si>
  <si>
    <t>Sacred Heart RC School Contract Cleaning</t>
  </si>
  <si>
    <t>0000148825</t>
  </si>
  <si>
    <t>11062277</t>
  </si>
  <si>
    <t>Sacred Heart RC School Water Services</t>
  </si>
  <si>
    <t>0000148824</t>
  </si>
  <si>
    <t>Sacred Heart RC School Rates</t>
  </si>
  <si>
    <t>0000148823</t>
  </si>
  <si>
    <t>11062233</t>
  </si>
  <si>
    <t>Sacred Heart RC School Other Energy</t>
  </si>
  <si>
    <t>0000148822</t>
  </si>
  <si>
    <t>11062214</t>
  </si>
  <si>
    <t>Sacred Heart RC School Building Repairs &amp; Maintenance</t>
  </si>
  <si>
    <t>0000148821</t>
  </si>
  <si>
    <t>11062199</t>
  </si>
  <si>
    <t>Sacred Heart RC School Education CFR Supply Teacher I</t>
  </si>
  <si>
    <t>0000148820</t>
  </si>
  <si>
    <t>11062197</t>
  </si>
  <si>
    <t>Sacred Heart RC School Other Indirect Employee Expens</t>
  </si>
  <si>
    <t>0000148819</t>
  </si>
  <si>
    <t>11062194</t>
  </si>
  <si>
    <t>Sacred Heart RC School Training</t>
  </si>
  <si>
    <t>0000148818</t>
  </si>
  <si>
    <t>11062192</t>
  </si>
  <si>
    <t>Sacred Heart RC School Non Education Staff GPay</t>
  </si>
  <si>
    <t>0000148817</t>
  </si>
  <si>
    <t>11062188</t>
  </si>
  <si>
    <t>Sacred Heart RC School Education CFR Staff Education</t>
  </si>
  <si>
    <t>0000148816</t>
  </si>
  <si>
    <t>11062185</t>
  </si>
  <si>
    <t>Sacred Heart RC School E01 - Teaching Staff GPay</t>
  </si>
  <si>
    <t>0000148815</t>
  </si>
  <si>
    <t>11062182</t>
  </si>
  <si>
    <t>Sacred Heart RC School E04 - Premises Staff GPay</t>
  </si>
  <si>
    <t>0000148814</t>
  </si>
  <si>
    <t>11062179</t>
  </si>
  <si>
    <t>Sacred Heart RC School Education CFR Staff Admin &amp; Cl</t>
  </si>
  <si>
    <t>0000148813</t>
  </si>
  <si>
    <t>11062175</t>
  </si>
  <si>
    <t>Woodridge School Education CFR Donations and Vo</t>
  </si>
  <si>
    <t>0000148812</t>
  </si>
  <si>
    <t>11062170</t>
  </si>
  <si>
    <t>Woodridge School Education CFR Income from Cont</t>
  </si>
  <si>
    <t>0000148811</t>
  </si>
  <si>
    <t>11062167</t>
  </si>
  <si>
    <t>Woodridge School I09 - Income from Catering</t>
  </si>
  <si>
    <t>0000148810</t>
  </si>
  <si>
    <t>11062165</t>
  </si>
  <si>
    <t>Woodridge School I08b other inc-facil &amp; serv</t>
  </si>
  <si>
    <t>0000148809</t>
  </si>
  <si>
    <t>11062163</t>
  </si>
  <si>
    <t>Woodridge School I08a inc fm letting premises</t>
  </si>
  <si>
    <t>0000148808</t>
  </si>
  <si>
    <t>11062160</t>
  </si>
  <si>
    <t>Woodridge School I18 - Additional Grants for Sc</t>
  </si>
  <si>
    <t>0000148807</t>
  </si>
  <si>
    <t>11062158</t>
  </si>
  <si>
    <t>Woodridge School Education CFR Capital Resource</t>
  </si>
  <si>
    <t>0000148806</t>
  </si>
  <si>
    <t>11062156</t>
  </si>
  <si>
    <t>Woodridge School Education CFR Information Comm</t>
  </si>
  <si>
    <t>0000148805</t>
  </si>
  <si>
    <t>11062153</t>
  </si>
  <si>
    <t>Woodridge School Education CFR Curriculum Profe</t>
  </si>
  <si>
    <t>0000148804</t>
  </si>
  <si>
    <t>11062150</t>
  </si>
  <si>
    <t>Woodridge School Education CFR Other Profession</t>
  </si>
  <si>
    <t>0000148803</t>
  </si>
  <si>
    <t>11062148</t>
  </si>
  <si>
    <t>Woodridge School CI01 - Capital Income</t>
  </si>
  <si>
    <t>0000148802</t>
  </si>
  <si>
    <t>11062145</t>
  </si>
  <si>
    <t>Woodridge School Education CFR Pupil Premium Sc</t>
  </si>
  <si>
    <t>0000148801</t>
  </si>
  <si>
    <t>11062142</t>
  </si>
  <si>
    <t>Woodridge School I03 - SEN Funding</t>
  </si>
  <si>
    <t>0000148800</t>
  </si>
  <si>
    <t>11062139</t>
  </si>
  <si>
    <t>Woodridge School Education CFR Funds Delegated</t>
  </si>
  <si>
    <t>0000148799</t>
  </si>
  <si>
    <t>11062136</t>
  </si>
  <si>
    <t>Woodridge School Contigency</t>
  </si>
  <si>
    <t>0000148798</t>
  </si>
  <si>
    <t>11062133</t>
  </si>
  <si>
    <t>Woodridge School Education CFR ICT Learning Res</t>
  </si>
  <si>
    <t>0000148797</t>
  </si>
  <si>
    <t>11062131</t>
  </si>
  <si>
    <t>Woodridge School E26 - Agency Supply Teachers</t>
  </si>
  <si>
    <t>0000148796</t>
  </si>
  <si>
    <t>11062128</t>
  </si>
  <si>
    <t>Woodridge School E24 - Special Facilities</t>
  </si>
  <si>
    <t>0000148795</t>
  </si>
  <si>
    <t>11062125</t>
  </si>
  <si>
    <t>Woodridge School Education CFR Administrative S</t>
  </si>
  <si>
    <t>0000148794</t>
  </si>
  <si>
    <t>11062123</t>
  </si>
  <si>
    <t>Woodridge School E19 - Learning Resources</t>
  </si>
  <si>
    <t>0000148793</t>
  </si>
  <si>
    <t>11062119</t>
  </si>
  <si>
    <t>Woodridge School E25 - Catering Supplies</t>
  </si>
  <si>
    <t>0000148792</t>
  </si>
  <si>
    <t>11062117</t>
  </si>
  <si>
    <t>Woodridge School Insurance-Premises</t>
  </si>
  <si>
    <t>0000148791</t>
  </si>
  <si>
    <t>11062114</t>
  </si>
  <si>
    <t>Woodridge School Grounds maintenance</t>
  </si>
  <si>
    <t>0000148790</t>
  </si>
  <si>
    <t>11062111</t>
  </si>
  <si>
    <t>Woodridge School Education CFR Other Occupation</t>
  </si>
  <si>
    <t>0000148789</t>
  </si>
  <si>
    <t>11062189</t>
  </si>
  <si>
    <t>Woodridge School Contract Cleaning</t>
  </si>
  <si>
    <t>0000148788</t>
  </si>
  <si>
    <t>11062159</t>
  </si>
  <si>
    <t>Woodridge School Water Services</t>
  </si>
  <si>
    <t>0000148787</t>
  </si>
  <si>
    <t>Woodridge School Rates</t>
  </si>
  <si>
    <t>0000148786</t>
  </si>
  <si>
    <t>11062103</t>
  </si>
  <si>
    <t>Woodridge School Other Energy</t>
  </si>
  <si>
    <t>0000148785</t>
  </si>
  <si>
    <t>11062097</t>
  </si>
  <si>
    <t>Woodridge School Building Repairs &amp; Maintenance</t>
  </si>
  <si>
    <t>0000148784</t>
  </si>
  <si>
    <t>11062094</t>
  </si>
  <si>
    <t>Woodridge School Employee Insurance</t>
  </si>
  <si>
    <t>0000148783</t>
  </si>
  <si>
    <t>11062091</t>
  </si>
  <si>
    <t>Woodridge School Education CFR Supply Teacher I</t>
  </si>
  <si>
    <t>0000148782</t>
  </si>
  <si>
    <t>11062089</t>
  </si>
  <si>
    <t>Woodridge School Other Indirect Employee Expens</t>
  </si>
  <si>
    <t>0000148781</t>
  </si>
  <si>
    <t>11062086</t>
  </si>
  <si>
    <t>Woodridge School Training</t>
  </si>
  <si>
    <t>0000148780</t>
  </si>
  <si>
    <t>11062085</t>
  </si>
  <si>
    <t>Woodridge School Non Education Staff GPay</t>
  </si>
  <si>
    <t>0000148779</t>
  </si>
  <si>
    <t>11062081</t>
  </si>
  <si>
    <t>Woodridge School Education CFR Staff Education</t>
  </si>
  <si>
    <t>0000148778</t>
  </si>
  <si>
    <t>11062076</t>
  </si>
  <si>
    <t>Woodridge School E01 - Teaching Staff GPay</t>
  </si>
  <si>
    <t>0000148777</t>
  </si>
  <si>
    <t>11062072</t>
  </si>
  <si>
    <t>Woodridge School E04 - Premises Staff GPay</t>
  </si>
  <si>
    <t>0000148776</t>
  </si>
  <si>
    <t>11062071</t>
  </si>
  <si>
    <t>Woodridge School Education CFR Staff Admin &amp; Cl</t>
  </si>
  <si>
    <t>0000148775</t>
  </si>
  <si>
    <t>11062068</t>
  </si>
  <si>
    <t>St Theresa's RC School Education CFR Donations and Vo</t>
  </si>
  <si>
    <t>0000148774</t>
  </si>
  <si>
    <t>11062066</t>
  </si>
  <si>
    <t>St Theresa's RC School Education CFR Income from Cont</t>
  </si>
  <si>
    <t>0000148773</t>
  </si>
  <si>
    <t>11062062</t>
  </si>
  <si>
    <t>St Theresa's RC School I09 - Income from Catering</t>
  </si>
  <si>
    <t>0000148772</t>
  </si>
  <si>
    <t>11062060</t>
  </si>
  <si>
    <t>St Theresa's RC School I08b other inc-facil &amp; serv</t>
  </si>
  <si>
    <t>0000148771</t>
  </si>
  <si>
    <t>11062057</t>
  </si>
  <si>
    <t>St Theresa's RC School I18 - Additional Grants for Sc</t>
  </si>
  <si>
    <t>0000148770</t>
  </si>
  <si>
    <t>11062055</t>
  </si>
  <si>
    <t>St Theresa's RC School Education CFR Curriculum Profe</t>
  </si>
  <si>
    <t>0000148769</t>
  </si>
  <si>
    <t>11062052</t>
  </si>
  <si>
    <t>St Theresa's RC School Education CFR Other Profession</t>
  </si>
  <si>
    <t>0000148768</t>
  </si>
  <si>
    <t>11062050</t>
  </si>
  <si>
    <t>St Theresa's RC School Education CFR Pupil Premium Sc</t>
  </si>
  <si>
    <t>0000148767</t>
  </si>
  <si>
    <t>11062047</t>
  </si>
  <si>
    <t>St Theresa's RC School I03 - SEN Funding</t>
  </si>
  <si>
    <t>0000148766</t>
  </si>
  <si>
    <t>11062044</t>
  </si>
  <si>
    <t>St Theresa's RC School Education CFR Funds Delegated</t>
  </si>
  <si>
    <t>0000148765</t>
  </si>
  <si>
    <t>11062042</t>
  </si>
  <si>
    <t>St Theresa's RC School Edu CFR Direct Revenue E30</t>
  </si>
  <si>
    <t>0000148764</t>
  </si>
  <si>
    <t>11062040</t>
  </si>
  <si>
    <t>St Theresa's RC School Contigency</t>
  </si>
  <si>
    <t>0000148763</t>
  </si>
  <si>
    <t>11062037</t>
  </si>
  <si>
    <t>St Theresa's RC School Education CFR ICT Learning Res</t>
  </si>
  <si>
    <t>0000148762</t>
  </si>
  <si>
    <t>11062035</t>
  </si>
  <si>
    <t>St Theresa's RC School E26 - Agency Supply Teachers</t>
  </si>
  <si>
    <t>0000148761</t>
  </si>
  <si>
    <t>11062034</t>
  </si>
  <si>
    <t>St Theresa's RC School E24 - Special Facilities</t>
  </si>
  <si>
    <t>0000148760</t>
  </si>
  <si>
    <t>11062032</t>
  </si>
  <si>
    <t>St Theresa's RC School Education CFR Administrative S</t>
  </si>
  <si>
    <t>0000148759</t>
  </si>
  <si>
    <t>11062030</t>
  </si>
  <si>
    <t>St Theresa's RC School E19 - Learning Resources</t>
  </si>
  <si>
    <t>0000148758</t>
  </si>
  <si>
    <t>11062029</t>
  </si>
  <si>
    <t>St Theresa's RC School E25 - Catering Supplies</t>
  </si>
  <si>
    <t>0000148757</t>
  </si>
  <si>
    <t>11062028</t>
  </si>
  <si>
    <t>St Theresa's RC School Insurance-Premises</t>
  </si>
  <si>
    <t>0000148756</t>
  </si>
  <si>
    <t>11062026</t>
  </si>
  <si>
    <t>St Theresa's RC School Grounds maintenance</t>
  </si>
  <si>
    <t>0000148755</t>
  </si>
  <si>
    <t>11062025</t>
  </si>
  <si>
    <t>St Theresa's RC School Education CFR Other Occupation</t>
  </si>
  <si>
    <t>0000148754</t>
  </si>
  <si>
    <t>11062021</t>
  </si>
  <si>
    <t>St Theresa's RC School Contract Cleaning</t>
  </si>
  <si>
    <t>0000148753</t>
  </si>
  <si>
    <t>11062018</t>
  </si>
  <si>
    <t>St Theresa's RC School Water Services</t>
  </si>
  <si>
    <t>0000148752</t>
  </si>
  <si>
    <t>11062014</t>
  </si>
  <si>
    <t>St Theresa's RC School Rates</t>
  </si>
  <si>
    <t>0000148751</t>
  </si>
  <si>
    <t>11062010</t>
  </si>
  <si>
    <t>St Theresa's RC School Other Energy</t>
  </si>
  <si>
    <t>0000148750</t>
  </si>
  <si>
    <t>11062073</t>
  </si>
  <si>
    <t>St Theresa's RC School Building Repairs &amp; Maintenance</t>
  </si>
  <si>
    <t>0000148749</t>
  </si>
  <si>
    <t>St Theresa's RC School Employee Insurance</t>
  </si>
  <si>
    <t>0000148748</t>
  </si>
  <si>
    <t>St Theresa's RC School Education CFR Supply Teacher I</t>
  </si>
  <si>
    <t>0000148747</t>
  </si>
  <si>
    <t>11061997</t>
  </si>
  <si>
    <t>St Theresa's RC School Other Indirect Employee Expens</t>
  </si>
  <si>
    <t>0000148746</t>
  </si>
  <si>
    <t>11061996</t>
  </si>
  <si>
    <t>St Theresa's RC School Training</t>
  </si>
  <si>
    <t>0000148745</t>
  </si>
  <si>
    <t>11061995</t>
  </si>
  <si>
    <t>St Theresa's RC School Non Education Staff GPay</t>
  </si>
  <si>
    <t>0000148744</t>
  </si>
  <si>
    <t>11061992</t>
  </si>
  <si>
    <t>St Theresa's RC School Education CFR Staff Education</t>
  </si>
  <si>
    <t>0000148743</t>
  </si>
  <si>
    <t>11061988</t>
  </si>
  <si>
    <t>St Theresa's RC School E01 - Teaching Staff GPay</t>
  </si>
  <si>
    <t>0000148742</t>
  </si>
  <si>
    <t>11061986</t>
  </si>
  <si>
    <t>St Theresa's RC School E04 - Premises Staff GPay</t>
  </si>
  <si>
    <t>0000148741</t>
  </si>
  <si>
    <t>11061984</t>
  </si>
  <si>
    <t>St Theresa's RC School Education CFR Staff Admin &amp; Cl</t>
  </si>
  <si>
    <t>0000148740</t>
  </si>
  <si>
    <t>11061981</t>
  </si>
  <si>
    <t>St Joseph's RC Primary Education CFR Income from Cont</t>
  </si>
  <si>
    <t>0000148739</t>
  </si>
  <si>
    <t>11061979</t>
  </si>
  <si>
    <t>St Joseph's RC Primary I09 - Income from Catering</t>
  </si>
  <si>
    <t>0000148738</t>
  </si>
  <si>
    <t>11061977</t>
  </si>
  <si>
    <t>St Joseph's RC Primary I08b other inc-facil &amp; serv</t>
  </si>
  <si>
    <t>0000148737</t>
  </si>
  <si>
    <t>11061973</t>
  </si>
  <si>
    <t>St Joseph's RC Primary I18 - Additional Grants for Sc</t>
  </si>
  <si>
    <t>0000148736</t>
  </si>
  <si>
    <t>11061969</t>
  </si>
  <si>
    <t>St Joseph's RC Primary Education CFR Curriculum Profe</t>
  </si>
  <si>
    <t>0000148735</t>
  </si>
  <si>
    <t>11061966</t>
  </si>
  <si>
    <t>St Joseph's RC Primary Education CFR Other Profession</t>
  </si>
  <si>
    <t>0000148734</t>
  </si>
  <si>
    <t>11061963</t>
  </si>
  <si>
    <t>St Joseph's RC Primary Education CFR Pupil Premium Sc</t>
  </si>
  <si>
    <t>0000148733</t>
  </si>
  <si>
    <t>11061960</t>
  </si>
  <si>
    <t>St Joseph's RC Primary I03 - SEN Funding</t>
  </si>
  <si>
    <t>0000148732</t>
  </si>
  <si>
    <t>11061957</t>
  </si>
  <si>
    <t>St Joseph's RC Primary Education CFR Funds Delegated</t>
  </si>
  <si>
    <t>0000148731</t>
  </si>
  <si>
    <t>11061953</t>
  </si>
  <si>
    <t>St Joseph's RC Primary Contigency</t>
  </si>
  <si>
    <t>0000148730</t>
  </si>
  <si>
    <t>11061950</t>
  </si>
  <si>
    <t>St Joseph's RC Primary Education CFR ICT Learning Res</t>
  </si>
  <si>
    <t>0000148729</t>
  </si>
  <si>
    <t>11061946</t>
  </si>
  <si>
    <t>St Joseph's RC Primary E26 - Agency Supply Teachers</t>
  </si>
  <si>
    <t>0000148728</t>
  </si>
  <si>
    <t>11061943</t>
  </si>
  <si>
    <t>St Joseph's RC Primary E24 - Special Facilities</t>
  </si>
  <si>
    <t>0000148727</t>
  </si>
  <si>
    <t>11061940</t>
  </si>
  <si>
    <t>St Joseph's RC Primary Education CFR Administrative S</t>
  </si>
  <si>
    <t>0000148726</t>
  </si>
  <si>
    <t>11061936</t>
  </si>
  <si>
    <t>St Joseph's RC Primary E19 - Learning Resources</t>
  </si>
  <si>
    <t>0000148725</t>
  </si>
  <si>
    <t>11061933</t>
  </si>
  <si>
    <t>St Joseph's RC Primary E25 - Catering Supplies</t>
  </si>
  <si>
    <t>0000148724</t>
  </si>
  <si>
    <t>11061930</t>
  </si>
  <si>
    <t>St Joseph's RC Primary Insurance-Premises</t>
  </si>
  <si>
    <t>0000148723</t>
  </si>
  <si>
    <t>11061926</t>
  </si>
  <si>
    <t>St Joseph's RC Primary Grounds maintenance</t>
  </si>
  <si>
    <t>0000148722</t>
  </si>
  <si>
    <t>11061923</t>
  </si>
  <si>
    <t>St Joseph's RC Primary Education CFR Other Occupation</t>
  </si>
  <si>
    <t>0000148721</t>
  </si>
  <si>
    <t>11061919</t>
  </si>
  <si>
    <t>St Joseph's RC Primary Contract Cleaning</t>
  </si>
  <si>
    <t>0000148720</t>
  </si>
  <si>
    <t>11061916</t>
  </si>
  <si>
    <t>St Joseph's RC Primary Water Services</t>
  </si>
  <si>
    <t>0000148719</t>
  </si>
  <si>
    <t>11061913</t>
  </si>
  <si>
    <t>St Joseph's RC Primary Rates</t>
  </si>
  <si>
    <t>0000148718</t>
  </si>
  <si>
    <t>11061910</t>
  </si>
  <si>
    <t>St Joseph's RC Primary Other Energy</t>
  </si>
  <si>
    <t>0000148717</t>
  </si>
  <si>
    <t>11061972</t>
  </si>
  <si>
    <t>St Joseph's RC Primary Building Repairs &amp; Maintenance</t>
  </si>
  <si>
    <t>0000148716</t>
  </si>
  <si>
    <t>11061941</t>
  </si>
  <si>
    <t>St Joseph's RC Primary Employee Insurance</t>
  </si>
  <si>
    <t>0000148715</t>
  </si>
  <si>
    <t>11061897</t>
  </si>
  <si>
    <t>St Joseph's RC Primary Education CFR Supply Teacher I</t>
  </si>
  <si>
    <t>0000148714</t>
  </si>
  <si>
    <t>11061894</t>
  </si>
  <si>
    <t>St Joseph's RC Primary Other Indirect Employee Expens</t>
  </si>
  <si>
    <t>0000148713</t>
  </si>
  <si>
    <t>11061891</t>
  </si>
  <si>
    <t>St Joseph's RC Primary Training</t>
  </si>
  <si>
    <t>0000148712</t>
  </si>
  <si>
    <t>11061888</t>
  </si>
  <si>
    <t>St Joseph's RC Primary Non Education Staff GPay</t>
  </si>
  <si>
    <t>0000148711</t>
  </si>
  <si>
    <t>11061884</t>
  </si>
  <si>
    <t>St Joseph's RC Primary Education CFR Staff Education</t>
  </si>
  <si>
    <t>0000148710</t>
  </si>
  <si>
    <t>11061882</t>
  </si>
  <si>
    <t>St Joseph's RC Primary E01 - Teaching Staff GPay</t>
  </si>
  <si>
    <t>0000148709</t>
  </si>
  <si>
    <t>11061877</t>
  </si>
  <si>
    <t>St Joseph's RC Primary E04 - Premises Staff GPay</t>
  </si>
  <si>
    <t>0000148708</t>
  </si>
  <si>
    <t>11061875</t>
  </si>
  <si>
    <t>St Joseph's RC Primary Education CFR Staff Admin &amp; Cl</t>
  </si>
  <si>
    <t>0000148707</t>
  </si>
  <si>
    <t>11061872</t>
  </si>
  <si>
    <t>Whitings Hill School Education CFR Donations and Vo</t>
  </si>
  <si>
    <t>0000148706</t>
  </si>
  <si>
    <t>11061870</t>
  </si>
  <si>
    <t>Whitings Hill School Education CFR Income from Cont</t>
  </si>
  <si>
    <t>0000148705</t>
  </si>
  <si>
    <t>11061867</t>
  </si>
  <si>
    <t>Whitings Hill School I09 - Income from Catering</t>
  </si>
  <si>
    <t>0000148704</t>
  </si>
  <si>
    <t>11061866</t>
  </si>
  <si>
    <t>Whitings Hill School I08b other inc-facil &amp; serv</t>
  </si>
  <si>
    <t>0000148703</t>
  </si>
  <si>
    <t>11061864</t>
  </si>
  <si>
    <t>Whitings Hill School I18 - Additional Grants for Sc</t>
  </si>
  <si>
    <t>0000148702</t>
  </si>
  <si>
    <t>11061863</t>
  </si>
  <si>
    <t>Whitings Hill School Education CFR Capital Resource</t>
  </si>
  <si>
    <t>0000148701</t>
  </si>
  <si>
    <t>11061861</t>
  </si>
  <si>
    <t>Whitings Hill School Education CFR New Construct  C</t>
  </si>
  <si>
    <t>0000148700</t>
  </si>
  <si>
    <t>11061860</t>
  </si>
  <si>
    <t>Whitings Hill School Education CFR Curriculum Profe</t>
  </si>
  <si>
    <t>0000148699</t>
  </si>
  <si>
    <t>11061858</t>
  </si>
  <si>
    <t>Whitings Hill School Education CFR Other Profession</t>
  </si>
  <si>
    <t>0000148698</t>
  </si>
  <si>
    <t>11061856</t>
  </si>
  <si>
    <t>Whitings Hill School CI01 - Capital Income</t>
  </si>
  <si>
    <t>0000148697</t>
  </si>
  <si>
    <t>11061854</t>
  </si>
  <si>
    <t>Whitings Hill School Education CFR Pupil Premium Sc</t>
  </si>
  <si>
    <t>0000148696</t>
  </si>
  <si>
    <t>11061851</t>
  </si>
  <si>
    <t>Whitings Hill School I03 - SEN Funding</t>
  </si>
  <si>
    <t>0000148695</t>
  </si>
  <si>
    <t>11061848</t>
  </si>
  <si>
    <t>Whitings Hill School Education CFR Funds Delegated</t>
  </si>
  <si>
    <t>0000148694</t>
  </si>
  <si>
    <t>11061846</t>
  </si>
  <si>
    <t>Whitings Hill School Contigency</t>
  </si>
  <si>
    <t>0000148693</t>
  </si>
  <si>
    <t>11061843</t>
  </si>
  <si>
    <t>Whitings Hill School Education CFR ICT Learning Res</t>
  </si>
  <si>
    <t>0000148692</t>
  </si>
  <si>
    <t>11061841</t>
  </si>
  <si>
    <t>Whitings Hill School E26 - Agency Supply Teachers</t>
  </si>
  <si>
    <t>0000148691</t>
  </si>
  <si>
    <t>11061837</t>
  </si>
  <si>
    <t>Whitings Hill School E24 - Special Facilities</t>
  </si>
  <si>
    <t>0000148690</t>
  </si>
  <si>
    <t>11061835</t>
  </si>
  <si>
    <t>Whitings Hill School Education CFR Administrative S</t>
  </si>
  <si>
    <t>0000148689</t>
  </si>
  <si>
    <t>11061832</t>
  </si>
  <si>
    <t>Whitings Hill School E19 - Learning Resources</t>
  </si>
  <si>
    <t>0000148688</t>
  </si>
  <si>
    <t>11061829</t>
  </si>
  <si>
    <t>Whitings Hill School E25 - Catering Supplies</t>
  </si>
  <si>
    <t>0000148687</t>
  </si>
  <si>
    <t>11061826</t>
  </si>
  <si>
    <t>Whitings Hill School Insurance-Premises</t>
  </si>
  <si>
    <t>0000148686</t>
  </si>
  <si>
    <t>11061822</t>
  </si>
  <si>
    <t>Whitings Hill School Grounds maintenance</t>
  </si>
  <si>
    <t>0000148685</t>
  </si>
  <si>
    <t>11061819</t>
  </si>
  <si>
    <t>Whitings Hill School Education CFR Other Occupation</t>
  </si>
  <si>
    <t>0000148684</t>
  </si>
  <si>
    <t>11061817</t>
  </si>
  <si>
    <t>Whitings Hill School Contract Cleaning</t>
  </si>
  <si>
    <t>0000148683</t>
  </si>
  <si>
    <t>11061814</t>
  </si>
  <si>
    <t>Whitings Hill School Water Services</t>
  </si>
  <si>
    <t>0000148682</t>
  </si>
  <si>
    <t>11061811</t>
  </si>
  <si>
    <t>Whitings Hill School Rates</t>
  </si>
  <si>
    <t>0000148681</t>
  </si>
  <si>
    <t>11061887</t>
  </si>
  <si>
    <t>Whitings Hill School Other Energy</t>
  </si>
  <si>
    <t>0000148680</t>
  </si>
  <si>
    <t>11061852</t>
  </si>
  <si>
    <t>Whitings Hill School Building Repairs &amp; Maintenance</t>
  </si>
  <si>
    <t>0000148679</t>
  </si>
  <si>
    <t>Whitings Hill School Education CFR Supply Teacher I</t>
  </si>
  <si>
    <t>0000148678</t>
  </si>
  <si>
    <t>11061797</t>
  </si>
  <si>
    <t>Whitings Hill School Other Indirect Employee Expens</t>
  </si>
  <si>
    <t>0000148677</t>
  </si>
  <si>
    <t>11061795</t>
  </si>
  <si>
    <t>Whitings Hill School Training</t>
  </si>
  <si>
    <t>0000148676</t>
  </si>
  <si>
    <t>11061793</t>
  </si>
  <si>
    <t>Whitings Hill School Non Education Staff GPay</t>
  </si>
  <si>
    <t>0000148675</t>
  </si>
  <si>
    <t>11061790</t>
  </si>
  <si>
    <t>Whitings Hill School Education CFR Staff Education</t>
  </si>
  <si>
    <t>0000148674</t>
  </si>
  <si>
    <t>11061788</t>
  </si>
  <si>
    <t>Whitings Hill School E01 - Teaching Staff GPay</t>
  </si>
  <si>
    <t>0000148673</t>
  </si>
  <si>
    <t>11061786</t>
  </si>
  <si>
    <t>Whitings Hill School E04 - Premises Staff GPay</t>
  </si>
  <si>
    <t>0000148672</t>
  </si>
  <si>
    <t>11061784</t>
  </si>
  <si>
    <t>Whitings Hill School Education CFR Staff Admin &amp; Cl</t>
  </si>
  <si>
    <t>0000148671</t>
  </si>
  <si>
    <t>11061782</t>
  </si>
  <si>
    <t>Underhill School Education CFR Income from Cont</t>
  </si>
  <si>
    <t>0000148670</t>
  </si>
  <si>
    <t>11061781</t>
  </si>
  <si>
    <t>Underhill School I09 - Income from Catering</t>
  </si>
  <si>
    <t>0000148669</t>
  </si>
  <si>
    <t>11061780</t>
  </si>
  <si>
    <t>Underhill School I08b other inc-facil &amp; serv</t>
  </si>
  <si>
    <t>0000148668</t>
  </si>
  <si>
    <t>11061779</t>
  </si>
  <si>
    <t>Underhill School I18 - Additional Grants for Sc</t>
  </si>
  <si>
    <t>0000148667</t>
  </si>
  <si>
    <t>11061777</t>
  </si>
  <si>
    <t>Underhill School Education CFR Capital Resource</t>
  </si>
  <si>
    <t>0000148666</t>
  </si>
  <si>
    <t>11061776</t>
  </si>
  <si>
    <t>Underhill School Education CFR Information Comm</t>
  </si>
  <si>
    <t>0000148665</t>
  </si>
  <si>
    <t>11061775</t>
  </si>
  <si>
    <t>Underhill School Education CFR New Construct  C</t>
  </si>
  <si>
    <t>0000148664</t>
  </si>
  <si>
    <t>11061772</t>
  </si>
  <si>
    <t>Underhill School Education CFR Curriculum Profe</t>
  </si>
  <si>
    <t>0000148663</t>
  </si>
  <si>
    <t>11061769</t>
  </si>
  <si>
    <t>Underhill School Education CFR Other Profession</t>
  </si>
  <si>
    <t>0000148662</t>
  </si>
  <si>
    <t>11061767</t>
  </si>
  <si>
    <t>Underhill School CI01 - Capital Income</t>
  </si>
  <si>
    <t>0000148661</t>
  </si>
  <si>
    <t>11061766</t>
  </si>
  <si>
    <t>Underhill School Education CFR Pupil Premium Sc</t>
  </si>
  <si>
    <t>0000148660</t>
  </si>
  <si>
    <t>11061765</t>
  </si>
  <si>
    <t>Underhill School I03 - SEN Funding</t>
  </si>
  <si>
    <t>0000148659</t>
  </si>
  <si>
    <t>11061764</t>
  </si>
  <si>
    <t>Underhill School Education CFR Funds Delegated</t>
  </si>
  <si>
    <t>0000148658</t>
  </si>
  <si>
    <t>11061762</t>
  </si>
  <si>
    <t>Underhill School Contigency</t>
  </si>
  <si>
    <t>0000148657</t>
  </si>
  <si>
    <t>11061761</t>
  </si>
  <si>
    <t>Underhill School Education CFR ICT Learning Res</t>
  </si>
  <si>
    <t>0000148656</t>
  </si>
  <si>
    <t>11061760</t>
  </si>
  <si>
    <t>Underhill School E26 - Agency Supply Teachers</t>
  </si>
  <si>
    <t>0000148655</t>
  </si>
  <si>
    <t>11061758</t>
  </si>
  <si>
    <t>Underhill School E24 - Special Facilities</t>
  </si>
  <si>
    <t>0000148654</t>
  </si>
  <si>
    <t>11061756</t>
  </si>
  <si>
    <t>Underhill School Education CFR Administrative S</t>
  </si>
  <si>
    <t>0000148653</t>
  </si>
  <si>
    <t>11061755</t>
  </si>
  <si>
    <t>Underhill School E19 - Learning Resources</t>
  </si>
  <si>
    <t>0000148652</t>
  </si>
  <si>
    <t>11061753</t>
  </si>
  <si>
    <t>Underhill School E25 - Catering Supplies</t>
  </si>
  <si>
    <t>0000148651</t>
  </si>
  <si>
    <t>11061750</t>
  </si>
  <si>
    <t>Underhill School Insurance-Premises</t>
  </si>
  <si>
    <t>0000148650</t>
  </si>
  <si>
    <t>11061748</t>
  </si>
  <si>
    <t>Underhill School Grounds maintenance</t>
  </si>
  <si>
    <t>0000148649</t>
  </si>
  <si>
    <t>11061744</t>
  </si>
  <si>
    <t>Underhill School Education CFR Other Occupation</t>
  </si>
  <si>
    <t>0000148648</t>
  </si>
  <si>
    <t>11061742</t>
  </si>
  <si>
    <t>Underhill School Contract Cleaning</t>
  </si>
  <si>
    <t>0000148647</t>
  </si>
  <si>
    <t>11061739</t>
  </si>
  <si>
    <t>Underhill School Water Services</t>
  </si>
  <si>
    <t>0000148646</t>
  </si>
  <si>
    <t>11061738</t>
  </si>
  <si>
    <t>Underhill School Rates</t>
  </si>
  <si>
    <t>0000148645</t>
  </si>
  <si>
    <t>11061736</t>
  </si>
  <si>
    <t>Underhill School Other Energy</t>
  </si>
  <si>
    <t>0000148644</t>
  </si>
  <si>
    <t>11061735</t>
  </si>
  <si>
    <t>Underhill School Building Repairs &amp; Maintenance</t>
  </si>
  <si>
    <t>0000148643</t>
  </si>
  <si>
    <t>11061733</t>
  </si>
  <si>
    <t>Underhill School Education CFR Supply Teacher I</t>
  </si>
  <si>
    <t>0000148642</t>
  </si>
  <si>
    <t>11061731</t>
  </si>
  <si>
    <t>Underhill School Other Indirect Employee Expens</t>
  </si>
  <si>
    <t>0000148641</t>
  </si>
  <si>
    <t>11061729</t>
  </si>
  <si>
    <t>Underhill School Training</t>
  </si>
  <si>
    <t>0000148640</t>
  </si>
  <si>
    <t>11061726</t>
  </si>
  <si>
    <t>Underhill School Non Education Staff GPay</t>
  </si>
  <si>
    <t>0000148639</t>
  </si>
  <si>
    <t>11061723</t>
  </si>
  <si>
    <t>Underhill School Education CFR Staff Education</t>
  </si>
  <si>
    <t>0000148638</t>
  </si>
  <si>
    <t>11061720</t>
  </si>
  <si>
    <t>Underhill School E01 - Teaching Staff GPay</t>
  </si>
  <si>
    <t>0000148637</t>
  </si>
  <si>
    <t>11061717</t>
  </si>
  <si>
    <t>Underhill School E04 - Premises Staff GPay</t>
  </si>
  <si>
    <t>0000148636</t>
  </si>
  <si>
    <t>11061714</t>
  </si>
  <si>
    <t>Underhill School Education CFR Staff Admin &amp; Cl</t>
  </si>
  <si>
    <t>0000148635</t>
  </si>
  <si>
    <t>11061711</t>
  </si>
  <si>
    <t>Tudor School Education CFR Donations and Vo</t>
  </si>
  <si>
    <t>0000148634</t>
  </si>
  <si>
    <t>Tudor School Education CFR Income from Cont</t>
  </si>
  <si>
    <t>0000148633</t>
  </si>
  <si>
    <t>Tudor School Edu CFR Rept Suply Teach Insur</t>
  </si>
  <si>
    <t>0000148632</t>
  </si>
  <si>
    <t>11061754</t>
  </si>
  <si>
    <t>Tudor School I09 - Income from Catering</t>
  </si>
  <si>
    <t>0000148631</t>
  </si>
  <si>
    <t>11061741</t>
  </si>
  <si>
    <t>Tudor School I18c COVID-19 catch-up package</t>
  </si>
  <si>
    <t>0000148630</t>
  </si>
  <si>
    <t>11061728</t>
  </si>
  <si>
    <t>Tudor School I08b other inc-facil &amp; serv</t>
  </si>
  <si>
    <t>0000148629</t>
  </si>
  <si>
    <t>11061713</t>
  </si>
  <si>
    <t>Tudor School I08a inc fm letting premises</t>
  </si>
  <si>
    <t>0000148628</t>
  </si>
  <si>
    <t>11061698</t>
  </si>
  <si>
    <t>Tudor School I18 - Additional Grants for Sc</t>
  </si>
  <si>
    <t>0000148627</t>
  </si>
  <si>
    <t>11061696</t>
  </si>
  <si>
    <t>Tudor School Education CFR Other Grants and</t>
  </si>
  <si>
    <t>0000148626</t>
  </si>
  <si>
    <t>11061695</t>
  </si>
  <si>
    <t>Tudor School I06 - Other Government Grants</t>
  </si>
  <si>
    <t>0000148625</t>
  </si>
  <si>
    <t>11061693</t>
  </si>
  <si>
    <t>Tudor School Education CFR Capital Resource</t>
  </si>
  <si>
    <t>0000148624</t>
  </si>
  <si>
    <t>11061692</t>
  </si>
  <si>
    <t>Tudor School Education CFR Information Comm</t>
  </si>
  <si>
    <t>0000148623</t>
  </si>
  <si>
    <t>11061690</t>
  </si>
  <si>
    <t>Tudor School Education CFR Curriculum Profe</t>
  </si>
  <si>
    <t>0000148622</t>
  </si>
  <si>
    <t>11061689</t>
  </si>
  <si>
    <t>Tudor School Education CFR Other Profession</t>
  </si>
  <si>
    <t>0000148621</t>
  </si>
  <si>
    <t>11061687</t>
  </si>
  <si>
    <t>Tudor School CI01 - Capital Income</t>
  </si>
  <si>
    <t>0000148620</t>
  </si>
  <si>
    <t>11061685</t>
  </si>
  <si>
    <t>Tudor School Education CFR Pupil Premium Sc</t>
  </si>
  <si>
    <t>0000148619</t>
  </si>
  <si>
    <t>11061684</t>
  </si>
  <si>
    <t>Tudor School I03 - SEN Funding</t>
  </si>
  <si>
    <t>0000148618</t>
  </si>
  <si>
    <t>11061683</t>
  </si>
  <si>
    <t>Tudor School Education CFR Funds Delegated</t>
  </si>
  <si>
    <t>0000148617</t>
  </si>
  <si>
    <t>11061681</t>
  </si>
  <si>
    <t>Tudor School Contigency</t>
  </si>
  <si>
    <t>0000148616</t>
  </si>
  <si>
    <t>11061680</t>
  </si>
  <si>
    <t>Tudor School Education CFR ICT Learning Res</t>
  </si>
  <si>
    <t>0000148615</t>
  </si>
  <si>
    <t>11061679</t>
  </si>
  <si>
    <t>Tudor School E26 - Agency Supply Teachers</t>
  </si>
  <si>
    <t>0000148614</t>
  </si>
  <si>
    <t>11061676</t>
  </si>
  <si>
    <t>Tudor School E24 - Special Facilities</t>
  </si>
  <si>
    <t>0000148613</t>
  </si>
  <si>
    <t>11061673</t>
  </si>
  <si>
    <t>Tudor School Education CFR Administrative S</t>
  </si>
  <si>
    <t>0000148612</t>
  </si>
  <si>
    <t>11061669</t>
  </si>
  <si>
    <t>Tudor School E19 - Learning Resources</t>
  </si>
  <si>
    <t>0000148611</t>
  </si>
  <si>
    <t>11061666</t>
  </si>
  <si>
    <t>Tudor School E25 - Catering Supplies</t>
  </si>
  <si>
    <t>0000148610</t>
  </si>
  <si>
    <t>11061663</t>
  </si>
  <si>
    <t>Tudor School Insurance-Premises</t>
  </si>
  <si>
    <t>0000148609</t>
  </si>
  <si>
    <t>11061659</t>
  </si>
  <si>
    <t>Tudor School Grounds maintenance</t>
  </si>
  <si>
    <t>0000148608</t>
  </si>
  <si>
    <t>11061655</t>
  </si>
  <si>
    <t>Tudor School Education CFR Other Occupation</t>
  </si>
  <si>
    <t>0000148607</t>
  </si>
  <si>
    <t>11061651</t>
  </si>
  <si>
    <t>Tudor School Contract Cleaning</t>
  </si>
  <si>
    <t>0000148606</t>
  </si>
  <si>
    <t>11061648</t>
  </si>
  <si>
    <t>Tudor School Water Services</t>
  </si>
  <si>
    <t>0000148605</t>
  </si>
  <si>
    <t>11061646</t>
  </si>
  <si>
    <t>Tudor School Rates</t>
  </si>
  <si>
    <t>0000148604</t>
  </si>
  <si>
    <t>11061642</t>
  </si>
  <si>
    <t>Tudor School Other Energy</t>
  </si>
  <si>
    <t>0000148603</t>
  </si>
  <si>
    <t>11061638</t>
  </si>
  <si>
    <t>Tudor School Building Repairs &amp; Maintenance</t>
  </si>
  <si>
    <t>0000148602</t>
  </si>
  <si>
    <t>11061636</t>
  </si>
  <si>
    <t>Tudor School Employee Insurance</t>
  </si>
  <si>
    <t>0000148601</t>
  </si>
  <si>
    <t>11061633</t>
  </si>
  <si>
    <t>Tudor School Education CFR Supply Teacher I</t>
  </si>
  <si>
    <t>0000148600</t>
  </si>
  <si>
    <t>11061631</t>
  </si>
  <si>
    <t>Tudor School Other Indirect Employee Expens</t>
  </si>
  <si>
    <t>0000148599</t>
  </si>
  <si>
    <t>11061629</t>
  </si>
  <si>
    <t>Tudor School Training</t>
  </si>
  <si>
    <t>0000148598</t>
  </si>
  <si>
    <t>11061626</t>
  </si>
  <si>
    <t>Tudor School Non Education Staff GPay</t>
  </si>
  <si>
    <t>0000148597</t>
  </si>
  <si>
    <t>11061624</t>
  </si>
  <si>
    <t>Tudor School Education CFR Staff Education</t>
  </si>
  <si>
    <t>0000148596</t>
  </si>
  <si>
    <t>11061621</t>
  </si>
  <si>
    <t>Tudor School E01 - Teaching Staff GPay</t>
  </si>
  <si>
    <t>0000148595</t>
  </si>
  <si>
    <t>11061619</t>
  </si>
  <si>
    <t>Tudor School E04 - Premises Staff GPay</t>
  </si>
  <si>
    <t>0000148594</t>
  </si>
  <si>
    <t>11061617</t>
  </si>
  <si>
    <t>Tudor School Education CFR Staff Admin &amp; Cl</t>
  </si>
  <si>
    <t>0000148593</t>
  </si>
  <si>
    <t>11061613</t>
  </si>
  <si>
    <t>Trent CE School Education CFR Income from Cont</t>
  </si>
  <si>
    <t>0000148592</t>
  </si>
  <si>
    <t>11061611</t>
  </si>
  <si>
    <t>Trent CE School I09 - Income from Catering</t>
  </si>
  <si>
    <t>0000148591</t>
  </si>
  <si>
    <t>11061686</t>
  </si>
  <si>
    <t>Trent CE School I18c COVID-19 catch-up package</t>
  </si>
  <si>
    <t>0000148590</t>
  </si>
  <si>
    <t>Trent CE School I18b except'l costs re COVID</t>
  </si>
  <si>
    <t>0000148589</t>
  </si>
  <si>
    <t>Trent CE School I08b other inc-facil &amp; serv</t>
  </si>
  <si>
    <t>0000148588</t>
  </si>
  <si>
    <t>Trent CE School I18 - Additional Grants for Sc</t>
  </si>
  <si>
    <t>0000148587</t>
  </si>
  <si>
    <t>11061598</t>
  </si>
  <si>
    <t>Trent CE School Education CFR Other Grants and</t>
  </si>
  <si>
    <t>0000148586</t>
  </si>
  <si>
    <t>11061596</t>
  </si>
  <si>
    <t>Trent CE School I06 - Other Government Grants</t>
  </si>
  <si>
    <t>0000148585</t>
  </si>
  <si>
    <t>11061593</t>
  </si>
  <si>
    <t>Trent CE School Education CFR Curriculum Profe</t>
  </si>
  <si>
    <t>0000148584</t>
  </si>
  <si>
    <t>11061590</t>
  </si>
  <si>
    <t>Trent CE School Education CFR Other Profession</t>
  </si>
  <si>
    <t>0000148583</t>
  </si>
  <si>
    <t>11061587</t>
  </si>
  <si>
    <t>Trent CE School Education CFR Pupil Premium Sc</t>
  </si>
  <si>
    <t>0000148582</t>
  </si>
  <si>
    <t>11061585</t>
  </si>
  <si>
    <t>Trent CE School I03 - SEN Funding</t>
  </si>
  <si>
    <t>0000148581</t>
  </si>
  <si>
    <t>11061583</t>
  </si>
  <si>
    <t>Trent CE School Education CFR Funds Delegated</t>
  </si>
  <si>
    <t>0000148580</t>
  </si>
  <si>
    <t>11061580</t>
  </si>
  <si>
    <t>Trent CE School Education CFR Rev project futu</t>
  </si>
  <si>
    <t>0000148579</t>
  </si>
  <si>
    <t>11061577</t>
  </si>
  <si>
    <t>Trent CE School Contigency</t>
  </si>
  <si>
    <t>0000148578</t>
  </si>
  <si>
    <t>11061574</t>
  </si>
  <si>
    <t>Trent CE School Education CFR ICT Learning Res</t>
  </si>
  <si>
    <t>0000148577</t>
  </si>
  <si>
    <t>11061571</t>
  </si>
  <si>
    <t>Trent CE School E26 - Agency Supply Teachers</t>
  </si>
  <si>
    <t>0000148576</t>
  </si>
  <si>
    <t>11061569</t>
  </si>
  <si>
    <t>Trent CE School E24 - Special Facilities</t>
  </si>
  <si>
    <t>0000148575</t>
  </si>
  <si>
    <t>11061565</t>
  </si>
  <si>
    <t>Trent CE School Education CFR Administrative S</t>
  </si>
  <si>
    <t>0000148574</t>
  </si>
  <si>
    <t>11061562</t>
  </si>
  <si>
    <t>Trent CE School E19 - Learning Resources</t>
  </si>
  <si>
    <t>0000148573</t>
  </si>
  <si>
    <t>11061561</t>
  </si>
  <si>
    <t>Trent CE School E25 - Catering Supplies</t>
  </si>
  <si>
    <t>0000148572</t>
  </si>
  <si>
    <t>11061559</t>
  </si>
  <si>
    <t>Trent CE School Insurance-Premises</t>
  </si>
  <si>
    <t>0000148571</t>
  </si>
  <si>
    <t>11061558</t>
  </si>
  <si>
    <t>Trent CE School Education CFR Other Occupation</t>
  </si>
  <si>
    <t>0000148570</t>
  </si>
  <si>
    <t>11061557</t>
  </si>
  <si>
    <t>Trent CE School Contract Cleaning</t>
  </si>
  <si>
    <t>0000148569</t>
  </si>
  <si>
    <t>11061554</t>
  </si>
  <si>
    <t>Trent CE School Water Services</t>
  </si>
  <si>
    <t>0000148568</t>
  </si>
  <si>
    <t>11061551</t>
  </si>
  <si>
    <t>Trent CE School Rates</t>
  </si>
  <si>
    <t>0000148567</t>
  </si>
  <si>
    <t>11061549</t>
  </si>
  <si>
    <t>Trent CE School Other Energy</t>
  </si>
  <si>
    <t>0000148566</t>
  </si>
  <si>
    <t>11061547</t>
  </si>
  <si>
    <t>Trent CE School Building Repairs &amp; Maintenance</t>
  </si>
  <si>
    <t>0000148565</t>
  </si>
  <si>
    <t>11061544</t>
  </si>
  <si>
    <t>Trent CE School Employee Insurance</t>
  </si>
  <si>
    <t>0000148564</t>
  </si>
  <si>
    <t>11061542</t>
  </si>
  <si>
    <t>Trent CE School Education CFR Supply Teacher I</t>
  </si>
  <si>
    <t>0000148563</t>
  </si>
  <si>
    <t>11061541</t>
  </si>
  <si>
    <t>Trent CE School Other Indirect Employee Expens</t>
  </si>
  <si>
    <t>0000148562</t>
  </si>
  <si>
    <t>11061540</t>
  </si>
  <si>
    <t>Trent CE School Training</t>
  </si>
  <si>
    <t>0000148561</t>
  </si>
  <si>
    <t>11061539</t>
  </si>
  <si>
    <t>Trent CE School Non Education Staff GPay</t>
  </si>
  <si>
    <t>0000148560</t>
  </si>
  <si>
    <t>11061537</t>
  </si>
  <si>
    <t>Trent CE School Education CFR Staff Education</t>
  </si>
  <si>
    <t>0000148559</t>
  </si>
  <si>
    <t>11061536</t>
  </si>
  <si>
    <t>Trent CE School E01 - Teaching Staff GPay</t>
  </si>
  <si>
    <t>0000148558</t>
  </si>
  <si>
    <t>11061535</t>
  </si>
  <si>
    <t>Trent CE School E04 - Premises Staff GPay</t>
  </si>
  <si>
    <t>0000148557</t>
  </si>
  <si>
    <t>11061534</t>
  </si>
  <si>
    <t>Trent CE School Education CFR Staff Admin &amp; Cl</t>
  </si>
  <si>
    <t>0000148556</t>
  </si>
  <si>
    <t>11061533</t>
  </si>
  <si>
    <t>St Andrew's CE School Education CFR Donations and Vo</t>
  </si>
  <si>
    <t>0000148555</t>
  </si>
  <si>
    <t>11061532</t>
  </si>
  <si>
    <t>St Andrew's CE School Education CFR Income from Cont</t>
  </si>
  <si>
    <t>0000148554</t>
  </si>
  <si>
    <t>11061529</t>
  </si>
  <si>
    <t>St Andrew's CE School Edu CFR Rept Suply Teach Insur</t>
  </si>
  <si>
    <t>0000148553</t>
  </si>
  <si>
    <t>11061525</t>
  </si>
  <si>
    <t>St Andrew's CE School I09 - Income from Catering</t>
  </si>
  <si>
    <t>0000148552</t>
  </si>
  <si>
    <t>11061521</t>
  </si>
  <si>
    <t>St Andrew's CE School I08b other inc-facil &amp; serv</t>
  </si>
  <si>
    <t>0000148551</t>
  </si>
  <si>
    <t>11061519</t>
  </si>
  <si>
    <t>St Andrew's CE School I08a inc fm letting premises</t>
  </si>
  <si>
    <t>0000148550</t>
  </si>
  <si>
    <t>11061516</t>
  </si>
  <si>
    <t>St Andrew's CE School I18 - Additional Grants for Sc</t>
  </si>
  <si>
    <t>0000148549</t>
  </si>
  <si>
    <t>11061513</t>
  </si>
  <si>
    <t>St Andrew's CE School Education CFR Curriculum Profe</t>
  </si>
  <si>
    <t>0000148548</t>
  </si>
  <si>
    <t>11061510</t>
  </si>
  <si>
    <t>St Andrew's CE School Education CFR Other Profession</t>
  </si>
  <si>
    <t>0000148547</t>
  </si>
  <si>
    <t>St Andrew's CE School Education CFR Pupil Premium Sc</t>
  </si>
  <si>
    <t>0000148546</t>
  </si>
  <si>
    <t>11061538</t>
  </si>
  <si>
    <t>St Andrew's CE School I03 - SEN Funding</t>
  </si>
  <si>
    <t>0000148545</t>
  </si>
  <si>
    <t>St Andrew's CE School Education CFR Funds Delegated</t>
  </si>
  <si>
    <t>0000148544</t>
  </si>
  <si>
    <t>11061498</t>
  </si>
  <si>
    <t>St Andrew's CE School Contigency</t>
  </si>
  <si>
    <t>0000148543</t>
  </si>
  <si>
    <t>11061495</t>
  </si>
  <si>
    <t>St Andrew's CE School Education CFR ICT Learning Res</t>
  </si>
  <si>
    <t>0000148542</t>
  </si>
  <si>
    <t>11061492</t>
  </si>
  <si>
    <t>St Andrew's CE School E24 - Special Facilities</t>
  </si>
  <si>
    <t>0000148541</t>
  </si>
  <si>
    <t>11061490</t>
  </si>
  <si>
    <t>St Andrew's CE School Education CFR Administrative S</t>
  </si>
  <si>
    <t>0000148540</t>
  </si>
  <si>
    <t>11061487</t>
  </si>
  <si>
    <t>St Andrew's CE School E19 - Learning Resources</t>
  </si>
  <si>
    <t>0000148539</t>
  </si>
  <si>
    <t>11061484</t>
  </si>
  <si>
    <t>St Andrew's CE School E25 - Catering Supplies</t>
  </si>
  <si>
    <t>0000148538</t>
  </si>
  <si>
    <t>11061482</t>
  </si>
  <si>
    <t>St Andrew's CE School Insurance-Premises</t>
  </si>
  <si>
    <t>0000148537</t>
  </si>
  <si>
    <t>11061479</t>
  </si>
  <si>
    <t>St Andrew's CE School Education CFR Other Occupation</t>
  </si>
  <si>
    <t>0000148536</t>
  </si>
  <si>
    <t>11061476</t>
  </si>
  <si>
    <t>St Andrew's CE School Contract Cleaning</t>
  </si>
  <si>
    <t>0000148535</t>
  </si>
  <si>
    <t>11061473</t>
  </si>
  <si>
    <t>St Andrew's CE School Water Services</t>
  </si>
  <si>
    <t>0000148534</t>
  </si>
  <si>
    <t>11061468</t>
  </si>
  <si>
    <t>St Andrew's CE School Rates</t>
  </si>
  <si>
    <t>0000148533</t>
  </si>
  <si>
    <t>11061465</t>
  </si>
  <si>
    <t>St Andrew's CE School Other Energy</t>
  </si>
  <si>
    <t>0000148532</t>
  </si>
  <si>
    <t>11061462</t>
  </si>
  <si>
    <t>St Andrew's CE School Building Repairs &amp; Maintenance</t>
  </si>
  <si>
    <t>0000148531</t>
  </si>
  <si>
    <t>11061457</t>
  </si>
  <si>
    <t>St Andrew's CE School Education CFR Supply Teacher I</t>
  </si>
  <si>
    <t>0000148530</t>
  </si>
  <si>
    <t>11061454</t>
  </si>
  <si>
    <t>St Andrew's CE School Other Indirect Employee Expens</t>
  </si>
  <si>
    <t>0000148529</t>
  </si>
  <si>
    <t>11061451</t>
  </si>
  <si>
    <t>St Andrew's CE School Training</t>
  </si>
  <si>
    <t>0000148528</t>
  </si>
  <si>
    <t>11061448</t>
  </si>
  <si>
    <t>St Andrew's CE School Non Education Staff GPay</t>
  </si>
  <si>
    <t>0000148527</t>
  </si>
  <si>
    <t>11061445</t>
  </si>
  <si>
    <t>St Andrew's CE School Education CFR Staff Education</t>
  </si>
  <si>
    <t>0000148526</t>
  </si>
  <si>
    <t>11061443</t>
  </si>
  <si>
    <t>St Andrew's CE School E01 - Teaching Staff GPay</t>
  </si>
  <si>
    <t>0000148525</t>
  </si>
  <si>
    <t>11061440</t>
  </si>
  <si>
    <t>St Andrew's CE School E04 - Premises Staff GPay</t>
  </si>
  <si>
    <t>0000148524</t>
  </si>
  <si>
    <t>11061437</t>
  </si>
  <si>
    <t>St Andrew's CE School Education CFR Staff Admin &amp; Cl</t>
  </si>
  <si>
    <t>0000148523</t>
  </si>
  <si>
    <t>11061435</t>
  </si>
  <si>
    <t>Sunnyfields School Education CFR Donations and Vo</t>
  </si>
  <si>
    <t>0000148522</t>
  </si>
  <si>
    <t>11061432</t>
  </si>
  <si>
    <t>Sunnyfields School Education CFR Income from Cont</t>
  </si>
  <si>
    <t>0000148521</t>
  </si>
  <si>
    <t>11061429</t>
  </si>
  <si>
    <t>Sunnyfields School I09 - Income from Catering</t>
  </si>
  <si>
    <t>0000148520</t>
  </si>
  <si>
    <t>11061427</t>
  </si>
  <si>
    <t>Sunnyfields School I18c COVID-19 catch-up package</t>
  </si>
  <si>
    <t>0000148519</t>
  </si>
  <si>
    <t>11061424</t>
  </si>
  <si>
    <t>Sunnyfields School I08b other inc-facil &amp; serv</t>
  </si>
  <si>
    <t>0000148518</t>
  </si>
  <si>
    <t>11061421</t>
  </si>
  <si>
    <t>Sunnyfields School I08a inc fm letting premises</t>
  </si>
  <si>
    <t>0000148517</t>
  </si>
  <si>
    <t>11061416</t>
  </si>
  <si>
    <t>Sunnyfields School I18 - Additional Grants for Sc</t>
  </si>
  <si>
    <t>0000148516</t>
  </si>
  <si>
    <t>11061413</t>
  </si>
  <si>
    <t>Sunnyfields School Education CFR Other Grants and</t>
  </si>
  <si>
    <t>0000148515</t>
  </si>
  <si>
    <t>11061410</t>
  </si>
  <si>
    <t>Sunnyfields School I06 - Other Government Grants</t>
  </si>
  <si>
    <t>0000148514</t>
  </si>
  <si>
    <t>11061478</t>
  </si>
  <si>
    <t>Sunnyfields School Education CFR Capital Resource</t>
  </si>
  <si>
    <t>0000148513</t>
  </si>
  <si>
    <t>11061447</t>
  </si>
  <si>
    <t>Sunnyfields School Education CFR Curriculum Profe</t>
  </si>
  <si>
    <t>0000148512</t>
  </si>
  <si>
    <t>Sunnyfields School Education CFR Other Profession</t>
  </si>
  <si>
    <t>0000148511</t>
  </si>
  <si>
    <t>11061399</t>
  </si>
  <si>
    <t>Sunnyfields School CI01 - Capital Income</t>
  </si>
  <si>
    <t>0000148510</t>
  </si>
  <si>
    <t>11061396</t>
  </si>
  <si>
    <t>Sunnyfields School Education CFR Pupil Premium Sc</t>
  </si>
  <si>
    <t>0000148509</t>
  </si>
  <si>
    <t>11061392</t>
  </si>
  <si>
    <t>Sunnyfields School I03 - SEN Funding</t>
  </si>
  <si>
    <t>0000148508</t>
  </si>
  <si>
    <t>11061389</t>
  </si>
  <si>
    <t>Sunnyfields School Education CFR Funds Delegated</t>
  </si>
  <si>
    <t>0000148507</t>
  </si>
  <si>
    <t>11061386</t>
  </si>
  <si>
    <t>Sunnyfields School Contigency</t>
  </si>
  <si>
    <t>0000148506</t>
  </si>
  <si>
    <t>11061383</t>
  </si>
  <si>
    <t>Sunnyfields School Education CFR ICT Learning Res</t>
  </si>
  <si>
    <t>0000148505</t>
  </si>
  <si>
    <t>11061380</t>
  </si>
  <si>
    <t>Sunnyfields School E26 - Agency Supply Teachers</t>
  </si>
  <si>
    <t>0000148504</t>
  </si>
  <si>
    <t>11061378</t>
  </si>
  <si>
    <t>Sunnyfields School E24 - Special Facilities</t>
  </si>
  <si>
    <t>0000148503</t>
  </si>
  <si>
    <t>11061376</t>
  </si>
  <si>
    <t>Sunnyfields School Education CFR Administrative S</t>
  </si>
  <si>
    <t>0000148502</t>
  </si>
  <si>
    <t>11061373</t>
  </si>
  <si>
    <t>Sunnyfields School E19 - Learning Resources</t>
  </si>
  <si>
    <t>0000148501</t>
  </si>
  <si>
    <t>11061371</t>
  </si>
  <si>
    <t>Sunnyfields School E25 - Catering Supplies</t>
  </si>
  <si>
    <t>0000148500</t>
  </si>
  <si>
    <t>11061368</t>
  </si>
  <si>
    <t>Sunnyfields School Insurance-Premises</t>
  </si>
  <si>
    <t>0000148499</t>
  </si>
  <si>
    <t>11061366</t>
  </si>
  <si>
    <t>Sunnyfields School Grounds maintenance</t>
  </si>
  <si>
    <t>0000148498</t>
  </si>
  <si>
    <t>11061364</t>
  </si>
  <si>
    <t>Sunnyfields School Education CFR Other Occupation</t>
  </si>
  <si>
    <t>0000148497</t>
  </si>
  <si>
    <t>11061361</t>
  </si>
  <si>
    <t>Sunnyfields School Contract Cleaning</t>
  </si>
  <si>
    <t>0000148496</t>
  </si>
  <si>
    <t>11061359</t>
  </si>
  <si>
    <t>Sunnyfields School Water Services</t>
  </si>
  <si>
    <t>0000148495</t>
  </si>
  <si>
    <t>11061357</t>
  </si>
  <si>
    <t>Sunnyfields School Rates</t>
  </si>
  <si>
    <t>0000148494</t>
  </si>
  <si>
    <t>11061354</t>
  </si>
  <si>
    <t>Sunnyfields School Other Energy</t>
  </si>
  <si>
    <t>0000148493</t>
  </si>
  <si>
    <t>11061352</t>
  </si>
  <si>
    <t>Sunnyfields School Building Repairs &amp; Maintenance</t>
  </si>
  <si>
    <t>0000148492</t>
  </si>
  <si>
    <t>11061350</t>
  </si>
  <si>
    <t>Sunnyfields School Education CFR Supply Teacher I</t>
  </si>
  <si>
    <t>0000148491</t>
  </si>
  <si>
    <t>11061347</t>
  </si>
  <si>
    <t>Sunnyfields School Other Indirect Employee Expens</t>
  </si>
  <si>
    <t>0000148490</t>
  </si>
  <si>
    <t>11061344</t>
  </si>
  <si>
    <t>Sunnyfields School Training</t>
  </si>
  <si>
    <t>0000148489</t>
  </si>
  <si>
    <t>11061341</t>
  </si>
  <si>
    <t>Sunnyfields School Non Education Staff GPay</t>
  </si>
  <si>
    <t>0000148488</t>
  </si>
  <si>
    <t>11061340</t>
  </si>
  <si>
    <t>Sunnyfields School Education CFR Staff Education</t>
  </si>
  <si>
    <t>0000148487</t>
  </si>
  <si>
    <t>11061338</t>
  </si>
  <si>
    <t>Sunnyfields School E01 - Teaching Staff GPay</t>
  </si>
  <si>
    <t>0000148486</t>
  </si>
  <si>
    <t>11061337</t>
  </si>
  <si>
    <t>Sunnyfields School E04 - Premises Staff GPay</t>
  </si>
  <si>
    <t>0000148485</t>
  </si>
  <si>
    <t>11061335</t>
  </si>
  <si>
    <t>Sunnyfields School Education CFR Staff Admin &amp; Cl</t>
  </si>
  <si>
    <t>0000148484</t>
  </si>
  <si>
    <t>11061334</t>
  </si>
  <si>
    <t>St Vincent's RC School Education CFR Donations and Vo</t>
  </si>
  <si>
    <t>0000148483</t>
  </si>
  <si>
    <t>11061332</t>
  </si>
  <si>
    <t>St Vincent's RC School Education CFR Income from Cont</t>
  </si>
  <si>
    <t>0000148482</t>
  </si>
  <si>
    <t>11061328</t>
  </si>
  <si>
    <t>St Vincent's RC School I09 - Income from Catering</t>
  </si>
  <si>
    <t>0000148481</t>
  </si>
  <si>
    <t>11061325</t>
  </si>
  <si>
    <t>St Vincent's RC School I18c COVID-19 catch-up package</t>
  </si>
  <si>
    <t>0000148480</t>
  </si>
  <si>
    <t>11061323</t>
  </si>
  <si>
    <t>St Vincent's RC School I08b other inc-facil &amp; serv</t>
  </si>
  <si>
    <t>0000148479</t>
  </si>
  <si>
    <t>11061319</t>
  </si>
  <si>
    <t>St Vincent's RC School I08a inc fm letting premises</t>
  </si>
  <si>
    <t>0000148478</t>
  </si>
  <si>
    <t>11061316</t>
  </si>
  <si>
    <t>St Vincent's RC School I18 - Additional Grants for Sc</t>
  </si>
  <si>
    <t>0000148477</t>
  </si>
  <si>
    <t>11061313</t>
  </si>
  <si>
    <t>St Vincent's RC School I06 - Other Government Grants</t>
  </si>
  <si>
    <t>0000148476</t>
  </si>
  <si>
    <t>11061311</t>
  </si>
  <si>
    <t>St Vincent's RC School Education CFR Curriculum Profe</t>
  </si>
  <si>
    <t>0000148475</t>
  </si>
  <si>
    <t>St Vincent's RC School Education CFR Other Profession</t>
  </si>
  <si>
    <t>0000148474</t>
  </si>
  <si>
    <t>St Vincent's RC School Education CFR Pupil Premium Sc</t>
  </si>
  <si>
    <t>0000148473</t>
  </si>
  <si>
    <t>11061339</t>
  </si>
  <si>
    <t>St Vincent's RC School I03 - SEN Funding</t>
  </si>
  <si>
    <t>0000148472</t>
  </si>
  <si>
    <t>St Vincent's RC School Education CFR Funds Delegated</t>
  </si>
  <si>
    <t>0000148471</t>
  </si>
  <si>
    <t>11061299</t>
  </si>
  <si>
    <t>St Vincent's RC School Contigency</t>
  </si>
  <si>
    <t>0000148470</t>
  </si>
  <si>
    <t>11061297</t>
  </si>
  <si>
    <t>St Vincent's RC School Education CFR ICT Learning Res</t>
  </si>
  <si>
    <t>0000148469</t>
  </si>
  <si>
    <t>11061295</t>
  </si>
  <si>
    <t>St Vincent's RC School E26 - Agency Supply Teachers</t>
  </si>
  <si>
    <t>0000148468</t>
  </si>
  <si>
    <t>11061293</t>
  </si>
  <si>
    <t>St Vincent's RC School E24 - Special Facilities</t>
  </si>
  <si>
    <t>0000148467</t>
  </si>
  <si>
    <t>11061291</t>
  </si>
  <si>
    <t>St Vincent's RC School Education CFR Administrative S</t>
  </si>
  <si>
    <t>0000148466</t>
  </si>
  <si>
    <t>11061289</t>
  </si>
  <si>
    <t>St Vincent's RC School E19 - Learning Resources</t>
  </si>
  <si>
    <t>0000148465</t>
  </si>
  <si>
    <t>11061288</t>
  </si>
  <si>
    <t>St Vincent's RC School E25 - Catering Supplies</t>
  </si>
  <si>
    <t>0000148464</t>
  </si>
  <si>
    <t>11061286</t>
  </si>
  <si>
    <t>St Vincent's RC School Insurance-Premises</t>
  </si>
  <si>
    <t>0000148463</t>
  </si>
  <si>
    <t>11061285</t>
  </si>
  <si>
    <t>St Vincent's RC School Grounds maintenance</t>
  </si>
  <si>
    <t>0000148462</t>
  </si>
  <si>
    <t>11061284</t>
  </si>
  <si>
    <t>St Vincent's RC School Education CFR Other Occupation</t>
  </si>
  <si>
    <t>0000148461</t>
  </si>
  <si>
    <t>11061282</t>
  </si>
  <si>
    <t>St Vincent's RC School Contract Cleaning</t>
  </si>
  <si>
    <t>0000148460</t>
  </si>
  <si>
    <t>11061281</t>
  </si>
  <si>
    <t>St Vincent's RC School Water Services</t>
  </si>
  <si>
    <t>0000148459</t>
  </si>
  <si>
    <t>11061280</t>
  </si>
  <si>
    <t>St Vincent's RC School Rates</t>
  </si>
  <si>
    <t>0000148458</t>
  </si>
  <si>
    <t>11061278</t>
  </si>
  <si>
    <t>St Vincent's RC School Other Energy</t>
  </si>
  <si>
    <t>0000148457</t>
  </si>
  <si>
    <t>11061276</t>
  </si>
  <si>
    <t>St Vincent's RC School Building Repairs &amp; Maintenance</t>
  </si>
  <si>
    <t>0000148456</t>
  </si>
  <si>
    <t>11061275</t>
  </si>
  <si>
    <t>St Vincent's RC School Employee Insurance</t>
  </si>
  <si>
    <t>0000148455</t>
  </si>
  <si>
    <t>11061273</t>
  </si>
  <si>
    <t>St Vincent's RC School Education CFR Supply Teacher I</t>
  </si>
  <si>
    <t>0000148454</t>
  </si>
  <si>
    <t>11061271</t>
  </si>
  <si>
    <t>St Vincent's RC School Other Indirect Employee Expens</t>
  </si>
  <si>
    <t>0000148453</t>
  </si>
  <si>
    <t>11061268</t>
  </si>
  <si>
    <t>St Vincent's RC School Training</t>
  </si>
  <si>
    <t>0000148452</t>
  </si>
  <si>
    <t>11061266</t>
  </si>
  <si>
    <t>St Vincent's RC School Education CFR Staff Education</t>
  </si>
  <si>
    <t>0000148451</t>
  </si>
  <si>
    <t>11061265</t>
  </si>
  <si>
    <t>St Vincent's RC School E01 - Teaching Staff GPay</t>
  </si>
  <si>
    <t>0000148450</t>
  </si>
  <si>
    <t>11061264</t>
  </si>
  <si>
    <t>St Vincent's RC School E04 - Premises Staff GPay</t>
  </si>
  <si>
    <t>0000148449</t>
  </si>
  <si>
    <t>11061263</t>
  </si>
  <si>
    <t>St Vincent's RC School Education CFR Staff Admin &amp; Cl</t>
  </si>
  <si>
    <t>0000148448</t>
  </si>
  <si>
    <t>11061262</t>
  </si>
  <si>
    <t>St Paul's CE NW7 Education CFR Donations and Vo</t>
  </si>
  <si>
    <t>0000148447</t>
  </si>
  <si>
    <t>11061261</t>
  </si>
  <si>
    <t>St Paul's CE NW7 Education CFR Income from Cont</t>
  </si>
  <si>
    <t>0000148446</t>
  </si>
  <si>
    <t>11061259</t>
  </si>
  <si>
    <t>St Paul's CE NW7 I09 - Income from Catering</t>
  </si>
  <si>
    <t>0000148445</t>
  </si>
  <si>
    <t>11061258</t>
  </si>
  <si>
    <t>St Paul's CE NW7 I18c COVID-19 catch-up package</t>
  </si>
  <si>
    <t>0000148444</t>
  </si>
  <si>
    <t>11061257</t>
  </si>
  <si>
    <t>St Paul's CE NW7 I08b other inc-facil &amp; serv</t>
  </si>
  <si>
    <t>0000148443</t>
  </si>
  <si>
    <t>11061256</t>
  </si>
  <si>
    <t>St Paul's CE NW7 I08a inc fm letting premises</t>
  </si>
  <si>
    <t>0000148442</t>
  </si>
  <si>
    <t>11061254</t>
  </si>
  <si>
    <t>St Paul's CE NW7 I18 - Additional Grants for Sc</t>
  </si>
  <si>
    <t>0000148441</t>
  </si>
  <si>
    <t>11061253</t>
  </si>
  <si>
    <t>St Paul's CE NW7 Education CFR Other Grants and</t>
  </si>
  <si>
    <t>0000148440</t>
  </si>
  <si>
    <t>11061251</t>
  </si>
  <si>
    <t>St Paul's CE NW7 Education CFR Curriculum Profe</t>
  </si>
  <si>
    <t>0000148439</t>
  </si>
  <si>
    <t>11061250</t>
  </si>
  <si>
    <t>St Paul's CE NW7 Education CFR Other Profession</t>
  </si>
  <si>
    <t>0000148438</t>
  </si>
  <si>
    <t>11061248</t>
  </si>
  <si>
    <t>St Paul's CE NW7 Education CFR Pupil Premium Sc</t>
  </si>
  <si>
    <t>0000148437</t>
  </si>
  <si>
    <t>11061246</t>
  </si>
  <si>
    <t>St Paul's CE NW7 I03 - SEN Funding</t>
  </si>
  <si>
    <t>0000148436</t>
  </si>
  <si>
    <t>11061245</t>
  </si>
  <si>
    <t>St Paul's CE NW7 Education CFR Funds Delegated</t>
  </si>
  <si>
    <t>0000148435</t>
  </si>
  <si>
    <t>11061243</t>
  </si>
  <si>
    <t>St Paul's CE NW7 Contigency</t>
  </si>
  <si>
    <t>0000148434</t>
  </si>
  <si>
    <t>11061241</t>
  </si>
  <si>
    <t>St Paul's CE NW7 Education CFR ICT Learning Res</t>
  </si>
  <si>
    <t>0000148433</t>
  </si>
  <si>
    <t>11061239</t>
  </si>
  <si>
    <t>St Paul's CE NW7 E26 - Agency Supply Teachers</t>
  </si>
  <si>
    <t>0000148432</t>
  </si>
  <si>
    <t>11061235</t>
  </si>
  <si>
    <t>St Paul's CE NW7 E24 - Special Facilities</t>
  </si>
  <si>
    <t>0000148431</t>
  </si>
  <si>
    <t>11061230</t>
  </si>
  <si>
    <t>St Paul's CE NW7 Education CFR Administrative S</t>
  </si>
  <si>
    <t>0000148430</t>
  </si>
  <si>
    <t>11061229</t>
  </si>
  <si>
    <t>St Paul's CE NW7 E19 - Learning Resources</t>
  </si>
  <si>
    <t>0000148429</t>
  </si>
  <si>
    <t>11061227</t>
  </si>
  <si>
    <t>St Paul's CE NW7 E25 - Catering Supplies</t>
  </si>
  <si>
    <t>0000148428</t>
  </si>
  <si>
    <t>11061226</t>
  </si>
  <si>
    <t>St Paul's CE NW7 Insurance-Premises</t>
  </si>
  <si>
    <t>0000148427</t>
  </si>
  <si>
    <t>11061224</t>
  </si>
  <si>
    <t>St Paul's CE NW7 Grounds maintenance</t>
  </si>
  <si>
    <t>0000148426</t>
  </si>
  <si>
    <t>11061222</t>
  </si>
  <si>
    <t>St Paul's CE NW7 Education CFR Other Occupation</t>
  </si>
  <si>
    <t>0000148425</t>
  </si>
  <si>
    <t>11061220</t>
  </si>
  <si>
    <t>St Paul's CE NW7 Contract Cleaning</t>
  </si>
  <si>
    <t>0000148424</t>
  </si>
  <si>
    <t>11061218</t>
  </si>
  <si>
    <t>St Paul's CE NW7 Water Services</t>
  </si>
  <si>
    <t>0000148423</t>
  </si>
  <si>
    <t>11061214</t>
  </si>
  <si>
    <t>St Paul's CE NW7 Rates</t>
  </si>
  <si>
    <t>0000148422</t>
  </si>
  <si>
    <t>11061210</t>
  </si>
  <si>
    <t>St Paul's CE NW7 Other Energy</t>
  </si>
  <si>
    <t>0000148421</t>
  </si>
  <si>
    <t>St Paul's CE NW7 Building Repairs &amp; Maintenance</t>
  </si>
  <si>
    <t>0000148420</t>
  </si>
  <si>
    <t>St Paul's CE NW7 Employee Insurance</t>
  </si>
  <si>
    <t>0000148419</t>
  </si>
  <si>
    <t>11061209</t>
  </si>
  <si>
    <t>St Paul's CE NW7 Education CFR Supply Teacher I</t>
  </si>
  <si>
    <t>0000148418</t>
  </si>
  <si>
    <t>11061198</t>
  </si>
  <si>
    <t>St Paul's CE NW7 Training</t>
  </si>
  <si>
    <t>0000148417</t>
  </si>
  <si>
    <t>11061195</t>
  </si>
  <si>
    <t>St Paul's CE NW7 Non Education Staff GPay</t>
  </si>
  <si>
    <t>0000148416</t>
  </si>
  <si>
    <t>11061192</t>
  </si>
  <si>
    <t>St Paul's CE NW7 Education CFR Staff Education</t>
  </si>
  <si>
    <t>0000148415</t>
  </si>
  <si>
    <t>11061189</t>
  </si>
  <si>
    <t>St Paul's CE NW7 Education CFR Staff Supply Tea</t>
  </si>
  <si>
    <t>0000148414</t>
  </si>
  <si>
    <t>11061186</t>
  </si>
  <si>
    <t>St Paul's CE NW7 E01 - Teaching Staff GPay</t>
  </si>
  <si>
    <t>0000148413</t>
  </si>
  <si>
    <t>11061183</t>
  </si>
  <si>
    <t>St Paul's CE NW7 E04 - Premises Staff GPay</t>
  </si>
  <si>
    <t>0000148412</t>
  </si>
  <si>
    <t>11061180</t>
  </si>
  <si>
    <t>St Paul's CE NW7 Education CFR Staff Admin &amp; Cl</t>
  </si>
  <si>
    <t>0000148411</t>
  </si>
  <si>
    <t>11061176</t>
  </si>
  <si>
    <t>St Paul's CE N11 Education CFR Donations and Vo</t>
  </si>
  <si>
    <t>0000148410</t>
  </si>
  <si>
    <t>11061172</t>
  </si>
  <si>
    <t>St Paul's CE N11 Education CFR Income from Cont</t>
  </si>
  <si>
    <t>0000148409</t>
  </si>
  <si>
    <t>11061169</t>
  </si>
  <si>
    <t>St Paul's CE N11 Edu CFR Rept Suply Teach Insur</t>
  </si>
  <si>
    <t>0000148408</t>
  </si>
  <si>
    <t>11061167</t>
  </si>
  <si>
    <t>St Paul's CE N11 I09 - Income from Catering</t>
  </si>
  <si>
    <t>0000148407</t>
  </si>
  <si>
    <t>11061165</t>
  </si>
  <si>
    <t>St Paul's CE N11 I08b other inc-facil &amp; serv</t>
  </si>
  <si>
    <t>0000148406</t>
  </si>
  <si>
    <t>11061162</t>
  </si>
  <si>
    <t>St Paul's CE N11 I18 - Additional Grants for Sc</t>
  </si>
  <si>
    <t>0000148405</t>
  </si>
  <si>
    <t>11061161</t>
  </si>
  <si>
    <t>St Paul's CE N11 Education CFR Curriculum Profe</t>
  </si>
  <si>
    <t>0000148404</t>
  </si>
  <si>
    <t>11061159</t>
  </si>
  <si>
    <t>St Paul's CE N11 Education CFR Other Profession</t>
  </si>
  <si>
    <t>0000148403</t>
  </si>
  <si>
    <t>11061157</t>
  </si>
  <si>
    <t>St Paul's CE N11 Education CFR Pupil Premium Sc</t>
  </si>
  <si>
    <t>0000148402</t>
  </si>
  <si>
    <t>11061155</t>
  </si>
  <si>
    <t>St Paul's CE N11 I03 - SEN Funding</t>
  </si>
  <si>
    <t>0000148401</t>
  </si>
  <si>
    <t>11061152</t>
  </si>
  <si>
    <t>St Paul's CE N11 Education CFR Funds Delegated</t>
  </si>
  <si>
    <t>0000148400</t>
  </si>
  <si>
    <t>11061150</t>
  </si>
  <si>
    <t>St Paul's CE N11 Contigency</t>
  </si>
  <si>
    <t>0000148399</t>
  </si>
  <si>
    <t>11061147</t>
  </si>
  <si>
    <t>St Paul's CE N11 Education CFR ICT Learning Res</t>
  </si>
  <si>
    <t>0000148398</t>
  </si>
  <si>
    <t>11061144</t>
  </si>
  <si>
    <t>St Paul's CE N11 E26 - Agency Supply Teachers</t>
  </si>
  <si>
    <t>0000148397</t>
  </si>
  <si>
    <t>11061141</t>
  </si>
  <si>
    <t>St Paul's CE N11 E24 - Special Facilities</t>
  </si>
  <si>
    <t>0000148396</t>
  </si>
  <si>
    <t>11061139</t>
  </si>
  <si>
    <t>St Paul's CE N11 Education CFR Administrative S</t>
  </si>
  <si>
    <t>0000148395</t>
  </si>
  <si>
    <t>11061136</t>
  </si>
  <si>
    <t>St Paul's CE N11 E19 - Learning Resources</t>
  </si>
  <si>
    <t>0000148394</t>
  </si>
  <si>
    <t>11061134</t>
  </si>
  <si>
    <t>St Paul's CE N11 E25 - Catering Supplies</t>
  </si>
  <si>
    <t>0000148393</t>
  </si>
  <si>
    <t>11061131</t>
  </si>
  <si>
    <t>St Paul's CE N11 Insurance-Premises</t>
  </si>
  <si>
    <t>0000148392</t>
  </si>
  <si>
    <t>11061128</t>
  </si>
  <si>
    <t>St Paul's CE N11 Grounds maintenance</t>
  </si>
  <si>
    <t>0000148391</t>
  </si>
  <si>
    <t>11061126</t>
  </si>
  <si>
    <t>St Paul's CE N11 Education CFR Other Occupation</t>
  </si>
  <si>
    <t>0000148390</t>
  </si>
  <si>
    <t>11061123</t>
  </si>
  <si>
    <t>St Paul's CE N11 Contract Cleaning</t>
  </si>
  <si>
    <t>0000148389</t>
  </si>
  <si>
    <t>11061120</t>
  </si>
  <si>
    <t>St Paul's CE N11 Water Services</t>
  </si>
  <si>
    <t>0000148388</t>
  </si>
  <si>
    <t>11061117</t>
  </si>
  <si>
    <t>St Paul's CE N11 Rates</t>
  </si>
  <si>
    <t>0000148387</t>
  </si>
  <si>
    <t>11061113</t>
  </si>
  <si>
    <t>St Paul's CE N11 Other Energy</t>
  </si>
  <si>
    <t>0000148386</t>
  </si>
  <si>
    <t>11061110</t>
  </si>
  <si>
    <t>St Paul's CE N11 Building Repairs &amp; Maintenance</t>
  </si>
  <si>
    <t>0000148385</t>
  </si>
  <si>
    <t>11061179</t>
  </si>
  <si>
    <t>St Paul's CE N11 Education CFR Supply Teacher I</t>
  </si>
  <si>
    <t>0000148384</t>
  </si>
  <si>
    <t>St Paul's CE N11 Other Indirect Employee Expens</t>
  </si>
  <si>
    <t>0000148383</t>
  </si>
  <si>
    <t>St Paul's CE N11 Training</t>
  </si>
  <si>
    <t>0000148382</t>
  </si>
  <si>
    <t>11061099</t>
  </si>
  <si>
    <t>St Paul's CE N11 Non Education Staff GPay</t>
  </si>
  <si>
    <t>0000148381</t>
  </si>
  <si>
    <t>11061097</t>
  </si>
  <si>
    <t>St Paul's CE N11 Education CFR Staff Education</t>
  </si>
  <si>
    <t>0000148380</t>
  </si>
  <si>
    <t>11061094</t>
  </si>
  <si>
    <t>St Paul's CE N11 Education CFR Staff Supply Tea</t>
  </si>
  <si>
    <t>0000148379</t>
  </si>
  <si>
    <t>11061086</t>
  </si>
  <si>
    <t>St Paul's CE N11 E01 - Teaching Staff GPay</t>
  </si>
  <si>
    <t>0000148378</t>
  </si>
  <si>
    <t>11061085</t>
  </si>
  <si>
    <t>St Paul's CE N11 E04 - Premises Staff GPay</t>
  </si>
  <si>
    <t>0000148377</t>
  </si>
  <si>
    <t>11061083</t>
  </si>
  <si>
    <t>St Paul's CE N11 Education CFR Staff Admin &amp; Cl</t>
  </si>
  <si>
    <t>0000148376</t>
  </si>
  <si>
    <t>11061082</t>
  </si>
  <si>
    <t>St Mary's CE EN4 I08b other inc-facil &amp; serv</t>
  </si>
  <si>
    <t>0000148375</t>
  </si>
  <si>
    <t>11061080</t>
  </si>
  <si>
    <t>St Mary's CE EN4 I18 - Additional Grants for Sc</t>
  </si>
  <si>
    <t>0000148374</t>
  </si>
  <si>
    <t>11061078</t>
  </si>
  <si>
    <t>St Mary's CE EN4 Education CFR Pupil Premium Sc</t>
  </si>
  <si>
    <t>0000148373</t>
  </si>
  <si>
    <t>11061076</t>
  </si>
  <si>
    <t>St Mary's CE EN4 Education CFR Funds Delegated</t>
  </si>
  <si>
    <t>0000148372</t>
  </si>
  <si>
    <t>11061072</t>
  </si>
  <si>
    <t>St Mary's CE EN4 Contigency</t>
  </si>
  <si>
    <t>0000148371</t>
  </si>
  <si>
    <t>11061070</t>
  </si>
  <si>
    <t>St Mary's CE EN4 E19 - Learning Resources</t>
  </si>
  <si>
    <t>0000148370</t>
  </si>
  <si>
    <t>11061067</t>
  </si>
  <si>
    <t>St Mary's CE EN4 E25 - Catering Supplies</t>
  </si>
  <si>
    <t>0000148369</t>
  </si>
  <si>
    <t>11061064</t>
  </si>
  <si>
    <t>St Mary's CE EN4 Building Repairs &amp; Maintenance</t>
  </si>
  <si>
    <t>0000148368</t>
  </si>
  <si>
    <t>11061061</t>
  </si>
  <si>
    <t>St Mary's CE EN4 Other Indirect Employee Expens</t>
  </si>
  <si>
    <t>0000148367</t>
  </si>
  <si>
    <t>11061059</t>
  </si>
  <si>
    <t>St Mary's CE EN4 Education CFR Staff Education</t>
  </si>
  <si>
    <t>0000148366</t>
  </si>
  <si>
    <t>11061056</t>
  </si>
  <si>
    <t>St Mary's CE EN4 E01 - Teaching Staff GPay</t>
  </si>
  <si>
    <t>0000148365</t>
  </si>
  <si>
    <t>11061053</t>
  </si>
  <si>
    <t>St Mary's CE N3 Education CFR Donations and Vo</t>
  </si>
  <si>
    <t>0000148364</t>
  </si>
  <si>
    <t>11061050</t>
  </si>
  <si>
    <t>St Mary's CE N3 Education CFR Income from Cont</t>
  </si>
  <si>
    <t>0000148363</t>
  </si>
  <si>
    <t>11061048</t>
  </si>
  <si>
    <t>St Mary's CE N3 I09 - Income from Catering</t>
  </si>
  <si>
    <t>0000148362</t>
  </si>
  <si>
    <t>11061045</t>
  </si>
  <si>
    <t>St Mary's CE N3 I08b other inc-facil &amp; serv</t>
  </si>
  <si>
    <t>0000148361</t>
  </si>
  <si>
    <t>11061042</t>
  </si>
  <si>
    <t>St Mary's CE N3 I08a inc fm letting premises</t>
  </si>
  <si>
    <t>0000148360</t>
  </si>
  <si>
    <t>11061039</t>
  </si>
  <si>
    <t>St Mary's CE N3 I18 - Additional Grants for Sc</t>
  </si>
  <si>
    <t>0000148359</t>
  </si>
  <si>
    <t>11061037</t>
  </si>
  <si>
    <t>St Mary's CE N3 Education CFR Other Grants and</t>
  </si>
  <si>
    <t>0000148358</t>
  </si>
  <si>
    <t>11061034</t>
  </si>
  <si>
    <t>St Mary's CE N3 I06 - Other Government Grants</t>
  </si>
  <si>
    <t>0000148357</t>
  </si>
  <si>
    <t>11061032</t>
  </si>
  <si>
    <t>St Mary's CE N3 Education CFR Curriculum Profe</t>
  </si>
  <si>
    <t>0000148356</t>
  </si>
  <si>
    <t>11061029</t>
  </si>
  <si>
    <t>St Mary's CE N3 Education CFR Other Profession</t>
  </si>
  <si>
    <t>0000148355</t>
  </si>
  <si>
    <t>11061027</t>
  </si>
  <si>
    <t>St Mary's CE N3 Education CFR Pupil Premium Sc</t>
  </si>
  <si>
    <t>0000148354</t>
  </si>
  <si>
    <t>11061024</t>
  </si>
  <si>
    <t>St Mary's CE N3 I03 - SEN Funding</t>
  </si>
  <si>
    <t>0000148353</t>
  </si>
  <si>
    <t>11061020</t>
  </si>
  <si>
    <t>St Mary's CE N3 Education CFR Funds Delegated</t>
  </si>
  <si>
    <t>0000148352</t>
  </si>
  <si>
    <t>11061017</t>
  </si>
  <si>
    <t>St Mary's CE N3 Contigency</t>
  </si>
  <si>
    <t>0000148351</t>
  </si>
  <si>
    <t>11061014</t>
  </si>
  <si>
    <t>St Mary's CE N3 Education CFR ICT Learning Res</t>
  </si>
  <si>
    <t>0000148350</t>
  </si>
  <si>
    <t>11061011</t>
  </si>
  <si>
    <t>St Mary's CE N3 E26 - Agency Supply Teachers</t>
  </si>
  <si>
    <t>0000148349</t>
  </si>
  <si>
    <t>St Mary's CE N3 E24 - Special Facilities</t>
  </si>
  <si>
    <t>0000148348</t>
  </si>
  <si>
    <t>11061052</t>
  </si>
  <si>
    <t>St Mary's CE N3 Education CFR Administrative S</t>
  </si>
  <si>
    <t>0000148347</t>
  </si>
  <si>
    <t>11061028</t>
  </si>
  <si>
    <t>St Mary's CE N3 E19 - Learning Resources</t>
  </si>
  <si>
    <t>0000148346</t>
  </si>
  <si>
    <t>11061005</t>
  </si>
  <si>
    <t>St Mary's CE N3 E25 - Catering Supplies</t>
  </si>
  <si>
    <t>0000148345</t>
  </si>
  <si>
    <t>11060998</t>
  </si>
  <si>
    <t>St Mary's CE N3 Insurance-Premises</t>
  </si>
  <si>
    <t>0000148344</t>
  </si>
  <si>
    <t>11060995</t>
  </si>
  <si>
    <t>St Mary's CE N3 Grounds maintenance</t>
  </si>
  <si>
    <t>0000148343</t>
  </si>
  <si>
    <t>11060992</t>
  </si>
  <si>
    <t>St Mary's CE N3 Education CFR Other Occupation</t>
  </si>
  <si>
    <t>0000148342</t>
  </si>
  <si>
    <t>11060989</t>
  </si>
  <si>
    <t>St Mary's CE N3 Contract Cleaning</t>
  </si>
  <si>
    <t>0000148341</t>
  </si>
  <si>
    <t>11060986</t>
  </si>
  <si>
    <t>St Mary's CE N3 Water Services</t>
  </si>
  <si>
    <t>0000148340</t>
  </si>
  <si>
    <t>11060983</t>
  </si>
  <si>
    <t>St Mary's CE N3 Rates</t>
  </si>
  <si>
    <t>0000148339</t>
  </si>
  <si>
    <t>11060980</t>
  </si>
  <si>
    <t>St Mary's CE N3 Other Energy</t>
  </si>
  <si>
    <t>0000148338</t>
  </si>
  <si>
    <t>11060977</t>
  </si>
  <si>
    <t>St Mary's CE N3 Building Repairs &amp; Maintenance</t>
  </si>
  <si>
    <t>0000148337</t>
  </si>
  <si>
    <t>11060974</t>
  </si>
  <si>
    <t>St Mary's CE N3 Education CFR Supply Teacher I</t>
  </si>
  <si>
    <t>0000148336</t>
  </si>
  <si>
    <t>11060970</t>
  </si>
  <si>
    <t>St Mary's CE N3 Other Indirect Employee Expens</t>
  </si>
  <si>
    <t>0000148335</t>
  </si>
  <si>
    <t>11060966</t>
  </si>
  <si>
    <t>St Mary's CE N3 Training</t>
  </si>
  <si>
    <t>0000148334</t>
  </si>
  <si>
    <t>11060964</t>
  </si>
  <si>
    <t>St Mary's CE N3 Non Education Staff GPay</t>
  </si>
  <si>
    <t>0000148333</t>
  </si>
  <si>
    <t>11060961</t>
  </si>
  <si>
    <t>St Mary's CE N3 Education CFR Staff Education</t>
  </si>
  <si>
    <t>0000148332</t>
  </si>
  <si>
    <t>11060958</t>
  </si>
  <si>
    <t>St Mary's CE N3 E01 - Teaching Staff GPay</t>
  </si>
  <si>
    <t>0000148331</t>
  </si>
  <si>
    <t>11060954</t>
  </si>
  <si>
    <t>St Mary's CE N3 E04 - Premises Staff GPay</t>
  </si>
  <si>
    <t>0000148330</t>
  </si>
  <si>
    <t>11060950</t>
  </si>
  <si>
    <t>St Mary's CE N3 Education CFR Staff Admin &amp; Cl</t>
  </si>
  <si>
    <t>0000148329</t>
  </si>
  <si>
    <t>11060946</t>
  </si>
  <si>
    <t>St John's CE School Education CFR Donations and Vo</t>
  </si>
  <si>
    <t>0000148328</t>
  </si>
  <si>
    <t>11060943</t>
  </si>
  <si>
    <t>St John's CE School Education CFR Income from Cont</t>
  </si>
  <si>
    <t>0000148327</t>
  </si>
  <si>
    <t>11060941</t>
  </si>
  <si>
    <t>St John's CE School I09 - Income from Catering</t>
  </si>
  <si>
    <t>0000148326</t>
  </si>
  <si>
    <t>11060938</t>
  </si>
  <si>
    <t>St John's CE School I08b other inc-facil &amp; serv</t>
  </si>
  <si>
    <t>0000148325</t>
  </si>
  <si>
    <t>11060935</t>
  </si>
  <si>
    <t>St John's CE School I08a inc fm letting premises</t>
  </si>
  <si>
    <t>0000148324</t>
  </si>
  <si>
    <t>11060933</t>
  </si>
  <si>
    <t>St John's CE School I18 - Additional Grants for Sc</t>
  </si>
  <si>
    <t>0000148323</t>
  </si>
  <si>
    <t>11060930</t>
  </si>
  <si>
    <t>St John's CE School I06 - Other Government Grants</t>
  </si>
  <si>
    <t>0000148322</t>
  </si>
  <si>
    <t>11060927</t>
  </si>
  <si>
    <t>St John's CE School Education CFR Curriculum Profe</t>
  </si>
  <si>
    <t>0000148321</t>
  </si>
  <si>
    <t>11060925</t>
  </si>
  <si>
    <t>St John's CE School Education CFR Other Profession</t>
  </si>
  <si>
    <t>0000148320</t>
  </si>
  <si>
    <t>11060923</t>
  </si>
  <si>
    <t>St John's CE School Education CFR Pupil Premium Sc</t>
  </si>
  <si>
    <t>0000148319</t>
  </si>
  <si>
    <t>11060921</t>
  </si>
  <si>
    <t>St John's CE School I03 - SEN Funding</t>
  </si>
  <si>
    <t>0000148318</t>
  </si>
  <si>
    <t>11060918</t>
  </si>
  <si>
    <t>St John's CE School Education CFR Funds Delegated</t>
  </si>
  <si>
    <t>0000148317</t>
  </si>
  <si>
    <t>11060914</t>
  </si>
  <si>
    <t>St John's CE School Contigency</t>
  </si>
  <si>
    <t>0000148316</t>
  </si>
  <si>
    <t>11060912</t>
  </si>
  <si>
    <t>St John's CE School Education CFR ICT Learning Res</t>
  </si>
  <si>
    <t>0000148315</t>
  </si>
  <si>
    <t>11060996</t>
  </si>
  <si>
    <t>St John's CE School E26 - Agency Supply Teachers</t>
  </si>
  <si>
    <t>0000148314</t>
  </si>
  <si>
    <t>11060972</t>
  </si>
  <si>
    <t>St John's CE School E24 - Special Facilities</t>
  </si>
  <si>
    <t>0000148313</t>
  </si>
  <si>
    <t>11060951</t>
  </si>
  <si>
    <t>St John's CE School Education CFR Administrative S</t>
  </si>
  <si>
    <t>0000148312</t>
  </si>
  <si>
    <t>11060924</t>
  </si>
  <si>
    <t>St John's CE School E19 - Learning Resources</t>
  </si>
  <si>
    <t>0000148311</t>
  </si>
  <si>
    <t>11060899</t>
  </si>
  <si>
    <t>St John's CE School E25 - Catering Supplies</t>
  </si>
  <si>
    <t>0000148310</t>
  </si>
  <si>
    <t>11060897</t>
  </si>
  <si>
    <t>St John's CE School Insurance-Premises</t>
  </si>
  <si>
    <t>0000148309</t>
  </si>
  <si>
    <t>11060894</t>
  </si>
  <si>
    <t>St John's CE School Grounds maintenance</t>
  </si>
  <si>
    <t>0000148308</t>
  </si>
  <si>
    <t>11060892</t>
  </si>
  <si>
    <t>St John's CE School Education CFR Other Occupation</t>
  </si>
  <si>
    <t>0000148307</t>
  </si>
  <si>
    <t>11060889</t>
  </si>
  <si>
    <t>St John's CE School Contract Cleaning</t>
  </si>
  <si>
    <t>0000148306</t>
  </si>
  <si>
    <t>11060888</t>
  </si>
  <si>
    <t>St John's CE School Water Services</t>
  </si>
  <si>
    <t>0000148305</t>
  </si>
  <si>
    <t>11060887</t>
  </si>
  <si>
    <t>St John's CE School Rates</t>
  </si>
  <si>
    <t>0000148304</t>
  </si>
  <si>
    <t>11060885</t>
  </si>
  <si>
    <t>St John's CE School Other Energy</t>
  </si>
  <si>
    <t>0000148303</t>
  </si>
  <si>
    <t>11060883</t>
  </si>
  <si>
    <t>St John's CE School Building Repairs &amp; Maintenance</t>
  </si>
  <si>
    <t>0000148302</t>
  </si>
  <si>
    <t>11060880</t>
  </si>
  <si>
    <t>St John's CE School Employee Insurance</t>
  </si>
  <si>
    <t>0000148301</t>
  </si>
  <si>
    <t>11060877</t>
  </si>
  <si>
    <t>St John's CE School Education CFR Supply Teacher I</t>
  </si>
  <si>
    <t>0000148300</t>
  </si>
  <si>
    <t>11060874</t>
  </si>
  <si>
    <t>St John's CE School Other Indirect Employee Expens</t>
  </si>
  <si>
    <t>0000148299</t>
  </si>
  <si>
    <t>11060870</t>
  </si>
  <si>
    <t>St John's CE School Training</t>
  </si>
  <si>
    <t>0000148298</t>
  </si>
  <si>
    <t>11060866</t>
  </si>
  <si>
    <t>St John's CE School Non Education Staff GPay</t>
  </si>
  <si>
    <t>0000148297</t>
  </si>
  <si>
    <t>11060864</t>
  </si>
  <si>
    <t>St John's CE School Education CFR Staff Education</t>
  </si>
  <si>
    <t>0000148296</t>
  </si>
  <si>
    <t>11060861</t>
  </si>
  <si>
    <t>St John's CE School Education CFR Staff Supply Tea</t>
  </si>
  <si>
    <t>0000148295</t>
  </si>
  <si>
    <t>11060858</t>
  </si>
  <si>
    <t>St John's CE School E01 - Teaching Staff GPay</t>
  </si>
  <si>
    <t>0000148294</t>
  </si>
  <si>
    <t>11060856</t>
  </si>
  <si>
    <t>St John's CE School E04 - Premises Staff GPay</t>
  </si>
  <si>
    <t>0000148293</t>
  </si>
  <si>
    <t>11060853</t>
  </si>
  <si>
    <t>St John's CE School Education CFR Staff Admin &amp; Cl</t>
  </si>
  <si>
    <t>0000148292</t>
  </si>
  <si>
    <t>11060850</t>
  </si>
  <si>
    <t>St Catherine's RC School Education CFR Donations and Vo</t>
  </si>
  <si>
    <t>0000148291</t>
  </si>
  <si>
    <t>11060846</t>
  </si>
  <si>
    <t>St Catherine's RC School Education CFR Income from Cont</t>
  </si>
  <si>
    <t>0000148290</t>
  </si>
  <si>
    <t>11060844</t>
  </si>
  <si>
    <t>St Catherine's RC School Edu CFR Rept Suply Teach Insur</t>
  </si>
  <si>
    <t>0000148289</t>
  </si>
  <si>
    <t>11060841</t>
  </si>
  <si>
    <t>St Catherine's RC School I09 - Income from Catering</t>
  </si>
  <si>
    <t>0000148288</t>
  </si>
  <si>
    <t>11060839</t>
  </si>
  <si>
    <t>St Catherine's RC School I08b other inc-facil &amp; serv</t>
  </si>
  <si>
    <t>0000148287</t>
  </si>
  <si>
    <t>11060838</t>
  </si>
  <si>
    <t>St Catherine's RC School I08a inc fm letting premises</t>
  </si>
  <si>
    <t>0000148286</t>
  </si>
  <si>
    <t>11060835</t>
  </si>
  <si>
    <t>St Catherine's RC School I18 - Additional Grants for Sc</t>
  </si>
  <si>
    <t>0000148285</t>
  </si>
  <si>
    <t>11060833</t>
  </si>
  <si>
    <t>St Catherine's RC School Education CFR Curriculum Profe</t>
  </si>
  <si>
    <t>0000148284</t>
  </si>
  <si>
    <t>11060830</t>
  </si>
  <si>
    <t>St Catherine's RC School Education CFR Other Profession</t>
  </si>
  <si>
    <t>0000148283</t>
  </si>
  <si>
    <t>11060827</t>
  </si>
  <si>
    <t>St Catherine's RC School Education CFR Pupil Premium Sc</t>
  </si>
  <si>
    <t>0000148282</t>
  </si>
  <si>
    <t>11060824</t>
  </si>
  <si>
    <t>St Catherine's RC School I03 - SEN Funding</t>
  </si>
  <si>
    <t>0000148281</t>
  </si>
  <si>
    <t>11060821</t>
  </si>
  <si>
    <t>St Catherine's RC School Education CFR Funds Delegated</t>
  </si>
  <si>
    <t>0000148280</t>
  </si>
  <si>
    <t>11060818</t>
  </si>
  <si>
    <t>St Catherine's RC School Contigency</t>
  </si>
  <si>
    <t>0000148279</t>
  </si>
  <si>
    <t>11060814</t>
  </si>
  <si>
    <t>St Catherine's RC School Education CFR ICT Learning Res</t>
  </si>
  <si>
    <t>0000148278</t>
  </si>
  <si>
    <t>11060811</t>
  </si>
  <si>
    <t>St Catherine's RC School E26 - Agency Supply Teachers</t>
  </si>
  <si>
    <t>0000148277</t>
  </si>
  <si>
    <t>St Catherine's RC School E24 - Special Facilities</t>
  </si>
  <si>
    <t>0000148276</t>
  </si>
  <si>
    <t>11060857</t>
  </si>
  <si>
    <t>St Catherine's RC School Education CFR Administrative S</t>
  </si>
  <si>
    <t>0000148275</t>
  </si>
  <si>
    <t>11060832</t>
  </si>
  <si>
    <t>St Catherine's RC School E19 - Learning Resources</t>
  </si>
  <si>
    <t>0000148274</t>
  </si>
  <si>
    <t>St Catherine's RC School E25 - Catering Supplies</t>
  </si>
  <si>
    <t>0000148273</t>
  </si>
  <si>
    <t>11060799</t>
  </si>
  <si>
    <t>St Catherine's RC School Insurance-Premises</t>
  </si>
  <si>
    <t>0000148272</t>
  </si>
  <si>
    <t>11060796</t>
  </si>
  <si>
    <t>St Catherine's RC School Grounds maintenance</t>
  </si>
  <si>
    <t>0000148271</t>
  </si>
  <si>
    <t>11060794</t>
  </si>
  <si>
    <t>St Catherine's RC School Education CFR Other Occupation</t>
  </si>
  <si>
    <t>0000148270</t>
  </si>
  <si>
    <t>11060791</t>
  </si>
  <si>
    <t>St Catherine's RC School Contract Cleaning</t>
  </si>
  <si>
    <t>0000148269</t>
  </si>
  <si>
    <t>11060788</t>
  </si>
  <si>
    <t>St Catherine's RC School Water Services</t>
  </si>
  <si>
    <t>0000148268</t>
  </si>
  <si>
    <t>11060785</t>
  </si>
  <si>
    <t>St Catherine's RC School Rates</t>
  </si>
  <si>
    <t>0000148267</t>
  </si>
  <si>
    <t>11060782</t>
  </si>
  <si>
    <t>St Catherine's RC School Other Energy</t>
  </si>
  <si>
    <t>0000148266</t>
  </si>
  <si>
    <t>11060779</t>
  </si>
  <si>
    <t>St Catherine's RC School Building Repairs &amp; Maintenance</t>
  </si>
  <si>
    <t>0000148265</t>
  </si>
  <si>
    <t>11060776</t>
  </si>
  <si>
    <t>St Catherine's RC School Education CFR Supply Teacher I</t>
  </si>
  <si>
    <t>0000148264</t>
  </si>
  <si>
    <t>11060773</t>
  </si>
  <si>
    <t>St Catherine's RC School Other Indirect Employee Expens</t>
  </si>
  <si>
    <t>0000148263</t>
  </si>
  <si>
    <t>11060771</t>
  </si>
  <si>
    <t>St Catherine's RC School Training</t>
  </si>
  <si>
    <t>0000148262</t>
  </si>
  <si>
    <t>11060768</t>
  </si>
  <si>
    <t>St Catherine's RC School Non Education Staff GPay</t>
  </si>
  <si>
    <t>0000148261</t>
  </si>
  <si>
    <t>11060764</t>
  </si>
  <si>
    <t>St Catherine's RC School Education CFR Staff Education</t>
  </si>
  <si>
    <t>0000148260</t>
  </si>
  <si>
    <t>11060761</t>
  </si>
  <si>
    <t>St Catherine's RC School E01 - Teaching Staff GPay</t>
  </si>
  <si>
    <t>0000148259</t>
  </si>
  <si>
    <t>11060760</t>
  </si>
  <si>
    <t>St Catherine's RC School E04 - Premises Staff GPay</t>
  </si>
  <si>
    <t>0000148258</t>
  </si>
  <si>
    <t>11060759</t>
  </si>
  <si>
    <t>St Catherine's RC School Education CFR Staff Admin &amp; Cl</t>
  </si>
  <si>
    <t>0000148257</t>
  </si>
  <si>
    <t>11060756</t>
  </si>
  <si>
    <t>St Agnes' RC School Education CFR Donations and Vo</t>
  </si>
  <si>
    <t>0000148256</t>
  </si>
  <si>
    <t>11060754</t>
  </si>
  <si>
    <t>St Agnes' RC School Education CFR Income from Cont</t>
  </si>
  <si>
    <t>0000148255</t>
  </si>
  <si>
    <t>11060752</t>
  </si>
  <si>
    <t>St Agnes' RC School I09 - Income from Catering</t>
  </si>
  <si>
    <t>0000148254</t>
  </si>
  <si>
    <t>11060749</t>
  </si>
  <si>
    <t>St Agnes' RC School I08b other inc-facil &amp; serv</t>
  </si>
  <si>
    <t>0000148253</t>
  </si>
  <si>
    <t>11060747</t>
  </si>
  <si>
    <t>St Agnes' RC School I18 - Additional Grants for Sc</t>
  </si>
  <si>
    <t>0000148252</t>
  </si>
  <si>
    <t>11060744</t>
  </si>
  <si>
    <t>St Agnes' RC School Education CFR Other Grants and</t>
  </si>
  <si>
    <t>0000148251</t>
  </si>
  <si>
    <t>11060742</t>
  </si>
  <si>
    <t>St Agnes' RC School I06 - Other Government Grants</t>
  </si>
  <si>
    <t>0000148250</t>
  </si>
  <si>
    <t>11060739</t>
  </si>
  <si>
    <t>St Agnes' RC School Education CFR Information Comm</t>
  </si>
  <si>
    <t>0000148249</t>
  </si>
  <si>
    <t>11060735</t>
  </si>
  <si>
    <t>St Agnes' RC School Education CFR Curriculum Profe</t>
  </si>
  <si>
    <t>0000148248</t>
  </si>
  <si>
    <t>11060732</t>
  </si>
  <si>
    <t>St Agnes' RC School Education CFR Other Profession</t>
  </si>
  <si>
    <t>0000148247</t>
  </si>
  <si>
    <t>11060727</t>
  </si>
  <si>
    <t>St Agnes' RC School Education CFR Pupil Premium Sc</t>
  </si>
  <si>
    <t>0000148246</t>
  </si>
  <si>
    <t>11060723</t>
  </si>
  <si>
    <t>St Agnes' RC School I03 - SEN Funding</t>
  </si>
  <si>
    <t>0000148245</t>
  </si>
  <si>
    <t>11060720</t>
  </si>
  <si>
    <t>St Agnes' RC School Education CFR Funds Delegated</t>
  </si>
  <si>
    <t>0000148244</t>
  </si>
  <si>
    <t>11060718</t>
  </si>
  <si>
    <t>St Agnes' RC School Contigency</t>
  </si>
  <si>
    <t>0000148243</t>
  </si>
  <si>
    <t>11060715</t>
  </si>
  <si>
    <t>St Agnes' RC School Education CFR ICT Learning Res</t>
  </si>
  <si>
    <t>0000148242</t>
  </si>
  <si>
    <t>11060712</t>
  </si>
  <si>
    <t>St Agnes' RC School E26 - Agency Supply Teachers</t>
  </si>
  <si>
    <t>0000148241</t>
  </si>
  <si>
    <t>11060797</t>
  </si>
  <si>
    <t>St Agnes' RC School E24 - Special Facilities</t>
  </si>
  <si>
    <t>0000148240</t>
  </si>
  <si>
    <t>11060766</t>
  </si>
  <si>
    <t>St Agnes' RC School Education CFR Administrative S</t>
  </si>
  <si>
    <t>0000148239</t>
  </si>
  <si>
    <t>11060736</t>
  </si>
  <si>
    <t>St Agnes' RC School E19 - Learning Resources</t>
  </si>
  <si>
    <t>0000148238</t>
  </si>
  <si>
    <t>11060704</t>
  </si>
  <si>
    <t>St Agnes' RC School E25 - Catering Supplies</t>
  </si>
  <si>
    <t>0000148237</t>
  </si>
  <si>
    <t>11060696</t>
  </si>
  <si>
    <t>St Agnes' RC School Insurance-Premises</t>
  </si>
  <si>
    <t>0000148236</t>
  </si>
  <si>
    <t>11060691</t>
  </si>
  <si>
    <t>St Agnes' RC School Grounds maintenance</t>
  </si>
  <si>
    <t>0000148235</t>
  </si>
  <si>
    <t>11060688</t>
  </si>
  <si>
    <t>St Agnes' RC School Education CFR Other Occupation</t>
  </si>
  <si>
    <t>0000148234</t>
  </si>
  <si>
    <t>11060685</t>
  </si>
  <si>
    <t>St Agnes' RC School Contract Cleaning</t>
  </si>
  <si>
    <t>0000148233</t>
  </si>
  <si>
    <t>11060683</t>
  </si>
  <si>
    <t>St Agnes' RC School Water Services</t>
  </si>
  <si>
    <t>0000148232</t>
  </si>
  <si>
    <t>11060679</t>
  </si>
  <si>
    <t>St Agnes' RC School Rates</t>
  </si>
  <si>
    <t>0000148231</t>
  </si>
  <si>
    <t>11060675</t>
  </si>
  <si>
    <t>St Agnes' RC School Other Energy</t>
  </si>
  <si>
    <t>0000148230</t>
  </si>
  <si>
    <t>11060673</t>
  </si>
  <si>
    <t>St Agnes' RC School Building Repairs &amp; Maintenance</t>
  </si>
  <si>
    <t>0000148229</t>
  </si>
  <si>
    <t>11060669</t>
  </si>
  <si>
    <t>St Agnes' RC School Education CFR Supply Teacher I</t>
  </si>
  <si>
    <t>0000148228</t>
  </si>
  <si>
    <t>11060666</t>
  </si>
  <si>
    <t>St Agnes' RC School Other Indirect Employee Expens</t>
  </si>
  <si>
    <t>0000148227</t>
  </si>
  <si>
    <t>11060663</t>
  </si>
  <si>
    <t>St Agnes' RC School Training</t>
  </si>
  <si>
    <t>0000148226</t>
  </si>
  <si>
    <t>11060660</t>
  </si>
  <si>
    <t>St Agnes' RC School Non Education Staff GPay</t>
  </si>
  <si>
    <t>0000148225</t>
  </si>
  <si>
    <t>11060657</t>
  </si>
  <si>
    <t>St Agnes' RC School Education CFR Staff Education</t>
  </si>
  <si>
    <t>0000148224</t>
  </si>
  <si>
    <t>11060654</t>
  </si>
  <si>
    <t>St Agnes' RC School E01 - Teaching Staff GPay</t>
  </si>
  <si>
    <t>0000148223</t>
  </si>
  <si>
    <t>11060652</t>
  </si>
  <si>
    <t>St Agnes' RC School E04 - Premises Staff GPay</t>
  </si>
  <si>
    <t>0000148222</t>
  </si>
  <si>
    <t>11060649</t>
  </si>
  <si>
    <t>St Agnes' RC School Education CFR Staff Admin &amp; Cl</t>
  </si>
  <si>
    <t>0000148221</t>
  </si>
  <si>
    <t>11060646</t>
  </si>
  <si>
    <t>Queenswell Junior School Education CFR Donations and Vo</t>
  </si>
  <si>
    <t>0000148220</t>
  </si>
  <si>
    <t>11060643</t>
  </si>
  <si>
    <t>Queenswell Junior School Education CFR Income from Cont</t>
  </si>
  <si>
    <t>0000148219</t>
  </si>
  <si>
    <t>11060640</t>
  </si>
  <si>
    <t>Queenswell Junior School I09 - Income from Catering</t>
  </si>
  <si>
    <t>0000148218</t>
  </si>
  <si>
    <t>11060637</t>
  </si>
  <si>
    <t>Queenswell Junior School I08b other inc-facil &amp; serv</t>
  </si>
  <si>
    <t>0000148217</t>
  </si>
  <si>
    <t>11060635</t>
  </si>
  <si>
    <t>Queenswell Junior School I18 - Additional Grants for Sc</t>
  </si>
  <si>
    <t>0000148216</t>
  </si>
  <si>
    <t>11060632</t>
  </si>
  <si>
    <t>Queenswell Junior School I06 - Other Government Grants</t>
  </si>
  <si>
    <t>0000148215</t>
  </si>
  <si>
    <t>11060629</t>
  </si>
  <si>
    <t>Queenswell Junior School Education CFR Information Comm</t>
  </si>
  <si>
    <t>0000148214</t>
  </si>
  <si>
    <t>11060626</t>
  </si>
  <si>
    <t>Queenswell Junior School Education CFR Vehicles  Plant</t>
  </si>
  <si>
    <t>0000148213</t>
  </si>
  <si>
    <t>11060623</t>
  </si>
  <si>
    <t>Queenswell Junior School Education CFR New Construct  C</t>
  </si>
  <si>
    <t>0000148212</t>
  </si>
  <si>
    <t>11060621</t>
  </si>
  <si>
    <t>Queenswell Junior School Education CFR Curriculum Profe</t>
  </si>
  <si>
    <t>0000148211</t>
  </si>
  <si>
    <t>11060618</t>
  </si>
  <si>
    <t>Queenswell Junior School Education CFR Other Profession</t>
  </si>
  <si>
    <t>0000148210</t>
  </si>
  <si>
    <t>11060616</t>
  </si>
  <si>
    <t>Queenswell Junior School CI01 - Capital Income</t>
  </si>
  <si>
    <t>0000148209</t>
  </si>
  <si>
    <t>11060614</t>
  </si>
  <si>
    <t>Queenswell Junior School Education CFR Pupil Premium Sc</t>
  </si>
  <si>
    <t>0000148208</t>
  </si>
  <si>
    <t>11060612</t>
  </si>
  <si>
    <t>Queenswell Junior School I03 - SEN Funding</t>
  </si>
  <si>
    <t>0000148207</t>
  </si>
  <si>
    <t>11060693</t>
  </si>
  <si>
    <t>Queenswell Junior School Education CFR Funds Delegated</t>
  </si>
  <si>
    <t>0000148206</t>
  </si>
  <si>
    <t>11060667</t>
  </si>
  <si>
    <t>Queenswell Junior School Contigency</t>
  </si>
  <si>
    <t>0000148205</t>
  </si>
  <si>
    <t>Queenswell Junior School Education CFR ICT Learning Res</t>
  </si>
  <si>
    <t>0000148204</t>
  </si>
  <si>
    <t>11060604</t>
  </si>
  <si>
    <t>Queenswell Junior School E26 - Agency Supply Teachers</t>
  </si>
  <si>
    <t>0000148203</t>
  </si>
  <si>
    <t>11060598</t>
  </si>
  <si>
    <t>Queenswell Junior School E24 - Special Facilities</t>
  </si>
  <si>
    <t>0000148202</t>
  </si>
  <si>
    <t>11060595</t>
  </si>
  <si>
    <t>Queenswell Junior School Education CFR Administrative S</t>
  </si>
  <si>
    <t>0000148201</t>
  </si>
  <si>
    <t>11060592</t>
  </si>
  <si>
    <t>Queenswell Junior School E19 - Learning Resources</t>
  </si>
  <si>
    <t>0000148200</t>
  </si>
  <si>
    <t>11060590</t>
  </si>
  <si>
    <t>Queenswell Junior School E25 - Catering Supplies</t>
  </si>
  <si>
    <t>0000148199</t>
  </si>
  <si>
    <t>11060587</t>
  </si>
  <si>
    <t>Queenswell Junior School Insurance-Premises</t>
  </si>
  <si>
    <t>0000148198</t>
  </si>
  <si>
    <t>11060585</t>
  </si>
  <si>
    <t>Queenswell Junior School Grounds maintenance</t>
  </si>
  <si>
    <t>0000148197</t>
  </si>
  <si>
    <t>11060582</t>
  </si>
  <si>
    <t>Queenswell Junior School Education CFR Other Occupation</t>
  </si>
  <si>
    <t>0000148196</t>
  </si>
  <si>
    <t>11060578</t>
  </si>
  <si>
    <t>Queenswell Junior School Contract Cleaning</t>
  </si>
  <si>
    <t>0000148195</t>
  </si>
  <si>
    <t>11060575</t>
  </si>
  <si>
    <t>Queenswell Junior School Water Services</t>
  </si>
  <si>
    <t>0000148194</t>
  </si>
  <si>
    <t>11060573</t>
  </si>
  <si>
    <t>Queenswell Junior School Rates</t>
  </si>
  <si>
    <t>0000148193</t>
  </si>
  <si>
    <t>11060570</t>
  </si>
  <si>
    <t>Queenswell Junior School Other Energy</t>
  </si>
  <si>
    <t>0000148192</t>
  </si>
  <si>
    <t>11060567</t>
  </si>
  <si>
    <t>Queenswell Junior School Building Repairs &amp; Maintenance</t>
  </si>
  <si>
    <t>0000148191</t>
  </si>
  <si>
    <t>11060564</t>
  </si>
  <si>
    <t>Queenswell Junior School Employee Insurance</t>
  </si>
  <si>
    <t>0000148190</t>
  </si>
  <si>
    <t>11060561</t>
  </si>
  <si>
    <t>Queenswell Junior School Education CFR Supply Teacher I</t>
  </si>
  <si>
    <t>0000148189</t>
  </si>
  <si>
    <t>11060559</t>
  </si>
  <si>
    <t>Queenswell Junior School Other Indirect Employee Expens</t>
  </si>
  <si>
    <t>0000148188</t>
  </si>
  <si>
    <t>11060556</t>
  </si>
  <si>
    <t>Queenswell Junior School Training</t>
  </si>
  <si>
    <t>0000148187</t>
  </si>
  <si>
    <t>11060552</t>
  </si>
  <si>
    <t>Queenswell Junior School Non Education Staff GPay</t>
  </si>
  <si>
    <t>0000148186</t>
  </si>
  <si>
    <t>11060550</t>
  </si>
  <si>
    <t>Queenswell Junior School Education CFR Staff Education</t>
  </si>
  <si>
    <t>0000148185</t>
  </si>
  <si>
    <t>11060546</t>
  </si>
  <si>
    <t>Queenswell Junior School E01 - Teaching Staff GPay</t>
  </si>
  <si>
    <t>0000148184</t>
  </si>
  <si>
    <t>11060544</t>
  </si>
  <si>
    <t>Queenswell Junior School E04 - Premises Staff GPay</t>
  </si>
  <si>
    <t>0000148183</t>
  </si>
  <si>
    <t>11060541</t>
  </si>
  <si>
    <t>Queenswell Junior School Education CFR Staff Admin &amp; Cl</t>
  </si>
  <si>
    <t>0000148182</t>
  </si>
  <si>
    <t>11060538</t>
  </si>
  <si>
    <t>Our Lady Of Lourdes Education CFR Donations and Vo</t>
  </si>
  <si>
    <t>0000148181</t>
  </si>
  <si>
    <t>11060536</t>
  </si>
  <si>
    <t>Our Lady Of Lourdes Edu CFR Rept Suply Teach Insur</t>
  </si>
  <si>
    <t>0000148180</t>
  </si>
  <si>
    <t>11060533</t>
  </si>
  <si>
    <t>Our Lady Of Lourdes I09 - Income from Catering</t>
  </si>
  <si>
    <t>0000148179</t>
  </si>
  <si>
    <t>11060530</t>
  </si>
  <si>
    <t>Our Lady Of Lourdes I18c COVID-19 catch-up package</t>
  </si>
  <si>
    <t>0000148178</t>
  </si>
  <si>
    <t>11060527</t>
  </si>
  <si>
    <t>Our Lady Of Lourdes I08b other inc-facil &amp; serv</t>
  </si>
  <si>
    <t>0000148177</t>
  </si>
  <si>
    <t>11060525</t>
  </si>
  <si>
    <t>Our Lady Of Lourdes I18 - Additional Grants for Sc</t>
  </si>
  <si>
    <t>0000148176</t>
  </si>
  <si>
    <t>11060520</t>
  </si>
  <si>
    <t>Our Lady Of Lourdes I06 - Other Government Grants</t>
  </si>
  <si>
    <t>0000148175</t>
  </si>
  <si>
    <t>11060517</t>
  </si>
  <si>
    <t>Our Lady Of Lourdes Education CFR Information Comm</t>
  </si>
  <si>
    <t>0000148174</t>
  </si>
  <si>
    <t>11060512</t>
  </si>
  <si>
    <t>Our Lady Of Lourdes Education CFR Curriculum Profe</t>
  </si>
  <si>
    <t>0000148173</t>
  </si>
  <si>
    <t>Our Lady Of Lourdes Education CFR Other Profession</t>
  </si>
  <si>
    <t>0000148172</t>
  </si>
  <si>
    <t>Our Lady Of Lourdes Education CFR Pupil Premium Sc</t>
  </si>
  <si>
    <t>0000148171</t>
  </si>
  <si>
    <t>Our Lady Of Lourdes I03 - SEN Funding</t>
  </si>
  <si>
    <t>0000148170</t>
  </si>
  <si>
    <t>11060526</t>
  </si>
  <si>
    <t>Our Lady Of Lourdes Education CFR Funds Delegated</t>
  </si>
  <si>
    <t>0000148169</t>
  </si>
  <si>
    <t>11060511</t>
  </si>
  <si>
    <t>Our Lady Of Lourdes Edu CFR Direct Revenue E30</t>
  </si>
  <si>
    <t>0000148168</t>
  </si>
  <si>
    <t>11060499</t>
  </si>
  <si>
    <t>Our Lady Of Lourdes Contigency</t>
  </si>
  <si>
    <t>0000148167</t>
  </si>
  <si>
    <t>11060498</t>
  </si>
  <si>
    <t>Our Lady Of Lourdes Education CFR ICT Learning Res</t>
  </si>
  <si>
    <t>0000148166</t>
  </si>
  <si>
    <t>11060495</t>
  </si>
  <si>
    <t>Our Lady Of Lourdes E26 - Agency Supply Teachers</t>
  </si>
  <si>
    <t>0000148165</t>
  </si>
  <si>
    <t>11060492</t>
  </si>
  <si>
    <t>Our Lady Of Lourdes E24 - Special Facilities</t>
  </si>
  <si>
    <t>0000148164</t>
  </si>
  <si>
    <t>11060489</t>
  </si>
  <si>
    <t>Our Lady Of Lourdes Education CFR Administrative S</t>
  </si>
  <si>
    <t>0000148163</t>
  </si>
  <si>
    <t>11060487</t>
  </si>
  <si>
    <t>Our Lady Of Lourdes E19 - Learning Resources</t>
  </si>
  <si>
    <t>0000148162</t>
  </si>
  <si>
    <t>11060485</t>
  </si>
  <si>
    <t>Our Lady Of Lourdes E25 - Catering Supplies</t>
  </si>
  <si>
    <t>0000148161</t>
  </si>
  <si>
    <t>11060481</t>
  </si>
  <si>
    <t>Our Lady Of Lourdes Insurance-Premises</t>
  </si>
  <si>
    <t>0000148160</t>
  </si>
  <si>
    <t>11060478</t>
  </si>
  <si>
    <t>Our Lady Of Lourdes Grounds maintenance</t>
  </si>
  <si>
    <t>0000148159</t>
  </si>
  <si>
    <t>11060475</t>
  </si>
  <si>
    <t>Our Lady Of Lourdes Education CFR Other Occupation</t>
  </si>
  <si>
    <t>0000148158</t>
  </si>
  <si>
    <t>11060473</t>
  </si>
  <si>
    <t>Our Lady Of Lourdes Contract Cleaning</t>
  </si>
  <si>
    <t>0000148157</t>
  </si>
  <si>
    <t>11060469</t>
  </si>
  <si>
    <t>Our Lady Of Lourdes Water Services</t>
  </si>
  <si>
    <t>0000148156</t>
  </si>
  <si>
    <t>11060468</t>
  </si>
  <si>
    <t>Our Lady Of Lourdes Rates</t>
  </si>
  <si>
    <t>0000148155</t>
  </si>
  <si>
    <t>11060465</t>
  </si>
  <si>
    <t>Our Lady Of Lourdes Other Energy</t>
  </si>
  <si>
    <t>0000148154</t>
  </si>
  <si>
    <t>11060462</t>
  </si>
  <si>
    <t>Our Lady Of Lourdes Building Repairs &amp; Maintenance</t>
  </si>
  <si>
    <t>0000148153</t>
  </si>
  <si>
    <t>11060459</t>
  </si>
  <si>
    <t>Our Lady Of Lourdes Employee Insurance</t>
  </si>
  <si>
    <t>0000148152</t>
  </si>
  <si>
    <t>11060457</t>
  </si>
  <si>
    <t>Our Lady Of Lourdes Education CFR Supply Teacher I</t>
  </si>
  <si>
    <t>0000148151</t>
  </si>
  <si>
    <t>11060454</t>
  </si>
  <si>
    <t>Our Lady Of Lourdes Other Indirect Employee Expens</t>
  </si>
  <si>
    <t>0000148150</t>
  </si>
  <si>
    <t>11060451</t>
  </si>
  <si>
    <t>Our Lady Of Lourdes Training</t>
  </si>
  <si>
    <t>0000148149</t>
  </si>
  <si>
    <t>11060449</t>
  </si>
  <si>
    <t>Our Lady Of Lourdes Non Education Staff GPay</t>
  </si>
  <si>
    <t>0000148148</t>
  </si>
  <si>
    <t>11060446</t>
  </si>
  <si>
    <t>Our Lady Of Lourdes Education CFR Staff Education</t>
  </si>
  <si>
    <t>0000148147</t>
  </si>
  <si>
    <t>11060443</t>
  </si>
  <si>
    <t>Our Lady Of Lourdes E01 - Teaching Staff GPay</t>
  </si>
  <si>
    <t>0000148146</t>
  </si>
  <si>
    <t>11060439</t>
  </si>
  <si>
    <t>Our Lady Of Lourdes E04 - Premises Staff GPay</t>
  </si>
  <si>
    <t>0000148145</t>
  </si>
  <si>
    <t>11060436</t>
  </si>
  <si>
    <t>Our Lady Of Lourdes Education CFR Staff Admin &amp; Cl</t>
  </si>
  <si>
    <t>0000148144</t>
  </si>
  <si>
    <t>11060433</t>
  </si>
  <si>
    <t>Osidge School Education CFR Donations and Vo</t>
  </si>
  <si>
    <t>0000148143</t>
  </si>
  <si>
    <t>11060431</t>
  </si>
  <si>
    <t>Osidge School Education CFR Income from Cont</t>
  </si>
  <si>
    <t>0000148142</t>
  </si>
  <si>
    <t>11060428</t>
  </si>
  <si>
    <t>Osidge School I09 - Income from Catering</t>
  </si>
  <si>
    <t>0000148141</t>
  </si>
  <si>
    <t>11060423</t>
  </si>
  <si>
    <t>Osidge School I08b other inc-facil &amp; serv</t>
  </si>
  <si>
    <t>0000148140</t>
  </si>
  <si>
    <t>11060421</t>
  </si>
  <si>
    <t>Osidge School I18 - Additional Grants for Sc</t>
  </si>
  <si>
    <t>0000148139</t>
  </si>
  <si>
    <t>11060417</t>
  </si>
  <si>
    <t>Osidge School I06 - Other Government Grants</t>
  </si>
  <si>
    <t>0000148138</t>
  </si>
  <si>
    <t>11060414</t>
  </si>
  <si>
    <t>Osidge School Education CFR Information Comm</t>
  </si>
  <si>
    <t>0000148137</t>
  </si>
  <si>
    <t>11060412</t>
  </si>
  <si>
    <t>Osidge School Education CFR New Construct  C</t>
  </si>
  <si>
    <t>0000148136</t>
  </si>
  <si>
    <t>11060410</t>
  </si>
  <si>
    <t>Osidge School Education CFR Curriculum Profe</t>
  </si>
  <si>
    <t>0000148135</t>
  </si>
  <si>
    <t>11060466</t>
  </si>
  <si>
    <t>Osidge School Education CFR Other Profession</t>
  </si>
  <si>
    <t>0000148134</t>
  </si>
  <si>
    <t>11060442</t>
  </si>
  <si>
    <t>Osidge School CI01 - Capital Income</t>
  </si>
  <si>
    <t>0000148133</t>
  </si>
  <si>
    <t>11060403</t>
  </si>
  <si>
    <t>Osidge School Education CFR Pupil Premium Sc</t>
  </si>
  <si>
    <t>0000148132</t>
  </si>
  <si>
    <t>11060397</t>
  </si>
  <si>
    <t>Osidge School I03 - SEN Funding</t>
  </si>
  <si>
    <t>0000148131</t>
  </si>
  <si>
    <t>11060392</t>
  </si>
  <si>
    <t>Osidge School Education CFR Funds Delegated</t>
  </si>
  <si>
    <t>0000148130</t>
  </si>
  <si>
    <t>11060389</t>
  </si>
  <si>
    <t>Osidge School Contigency</t>
  </si>
  <si>
    <t>0000148129</t>
  </si>
  <si>
    <t>11060385</t>
  </si>
  <si>
    <t>Osidge School Education CFR ICT Learning Res</t>
  </si>
  <si>
    <t>0000148128</t>
  </si>
  <si>
    <t>11060382</t>
  </si>
  <si>
    <t>Osidge School E26 - Agency Supply Teachers</t>
  </si>
  <si>
    <t>0000148127</t>
  </si>
  <si>
    <t>11060379</t>
  </si>
  <si>
    <t>Osidge School E24 - Special Facilities</t>
  </si>
  <si>
    <t>0000148126</t>
  </si>
  <si>
    <t>11060376</t>
  </si>
  <si>
    <t>Osidge School Education CFR Administrative S</t>
  </si>
  <si>
    <t>0000148125</t>
  </si>
  <si>
    <t>11060374</t>
  </si>
  <si>
    <t>Osidge School E19 - Learning Resources</t>
  </si>
  <si>
    <t>0000148124</t>
  </si>
  <si>
    <t>11060372</t>
  </si>
  <si>
    <t>Osidge School E25 - Catering Supplies</t>
  </si>
  <si>
    <t>0000148123</t>
  </si>
  <si>
    <t>11060370</t>
  </si>
  <si>
    <t>Osidge School Insurance-Premises</t>
  </si>
  <si>
    <t>0000148122</t>
  </si>
  <si>
    <t>11060366</t>
  </si>
  <si>
    <t>Osidge School Grounds maintenance</t>
  </si>
  <si>
    <t>0000148121</t>
  </si>
  <si>
    <t>11060363</t>
  </si>
  <si>
    <t>Osidge School Education CFR Other Occupation</t>
  </si>
  <si>
    <t>0000148120</t>
  </si>
  <si>
    <t>11060360</t>
  </si>
  <si>
    <t>Osidge School Contract Cleaning</t>
  </si>
  <si>
    <t>0000148119</t>
  </si>
  <si>
    <t>11060358</t>
  </si>
  <si>
    <t>Osidge School Water Services</t>
  </si>
  <si>
    <t>0000148118</t>
  </si>
  <si>
    <t>11060355</t>
  </si>
  <si>
    <t>Osidge School Rates</t>
  </si>
  <si>
    <t>0000148117</t>
  </si>
  <si>
    <t>11060353</t>
  </si>
  <si>
    <t>Osidge School Other Energy</t>
  </si>
  <si>
    <t>0000148116</t>
  </si>
  <si>
    <t>11060350</t>
  </si>
  <si>
    <t>Osidge School Building Repairs &amp; Maintenance</t>
  </si>
  <si>
    <t>0000148115</t>
  </si>
  <si>
    <t>11060347</t>
  </si>
  <si>
    <t>Osidge School Education CFR Supply Teacher I</t>
  </si>
  <si>
    <t>0000148114</t>
  </si>
  <si>
    <t>11060345</t>
  </si>
  <si>
    <t>Osidge School Other Indirect Employee Expens</t>
  </si>
  <si>
    <t>0000148113</t>
  </si>
  <si>
    <t>11060343</t>
  </si>
  <si>
    <t>Osidge School Training</t>
  </si>
  <si>
    <t>0000148112</t>
  </si>
  <si>
    <t>11060339</t>
  </si>
  <si>
    <t>Osidge School Non Education Staff GPay</t>
  </si>
  <si>
    <t>0000148111</t>
  </si>
  <si>
    <t>11060336</t>
  </si>
  <si>
    <t>Osidge School Education CFR Staff Education</t>
  </si>
  <si>
    <t>0000148110</t>
  </si>
  <si>
    <t>11060332</t>
  </si>
  <si>
    <t>Osidge School E01 - Teaching Staff GPay</t>
  </si>
  <si>
    <t>0000148109</t>
  </si>
  <si>
    <t>11060329</t>
  </si>
  <si>
    <t>Osidge School E04 - Premises Staff GPay</t>
  </si>
  <si>
    <t>0000148108</t>
  </si>
  <si>
    <t>11060326</t>
  </si>
  <si>
    <t>Osidge School Education CFR Staff Admin &amp; Cl</t>
  </si>
  <si>
    <t>0000148107</t>
  </si>
  <si>
    <t>11060322</t>
  </si>
  <si>
    <t>Northside School Education CFR Donations and Vo</t>
  </si>
  <si>
    <t>0000148106</t>
  </si>
  <si>
    <t>11060320</t>
  </si>
  <si>
    <t>Northside School Education CFR Income from Cont</t>
  </si>
  <si>
    <t>0000148105</t>
  </si>
  <si>
    <t>11060317</t>
  </si>
  <si>
    <t>Northside School I09 - Income from Catering</t>
  </si>
  <si>
    <t>0000148104</t>
  </si>
  <si>
    <t>11060315</t>
  </si>
  <si>
    <t>Northside School I08b other inc-facil &amp; serv</t>
  </si>
  <si>
    <t>0000148103</t>
  </si>
  <si>
    <t>11060312</t>
  </si>
  <si>
    <t>Northside School I08a inc fm letting premises</t>
  </si>
  <si>
    <t>0000148102</t>
  </si>
  <si>
    <t>11060310</t>
  </si>
  <si>
    <t>Northside School I18 - Additional Grants for Sc</t>
  </si>
  <si>
    <t>0000148101</t>
  </si>
  <si>
    <t>Northside School Education CFR Information Comm</t>
  </si>
  <si>
    <t>0000148100</t>
  </si>
  <si>
    <t>Northside School Education CFR Curriculum Profe</t>
  </si>
  <si>
    <t>0000148099</t>
  </si>
  <si>
    <t>11060335</t>
  </si>
  <si>
    <t>Northside School Education CFR Other Profession</t>
  </si>
  <si>
    <t>0000148098</t>
  </si>
  <si>
    <t>Northside School CI01 - Capital Income</t>
  </si>
  <si>
    <t>0000148097</t>
  </si>
  <si>
    <t>11060304</t>
  </si>
  <si>
    <t>Northside School Education CFR Pupil Premium Sc</t>
  </si>
  <si>
    <t>0000148096</t>
  </si>
  <si>
    <t>11060298</t>
  </si>
  <si>
    <t>Northside School I03 - SEN Funding</t>
  </si>
  <si>
    <t>0000148095</t>
  </si>
  <si>
    <t>11060296</t>
  </si>
  <si>
    <t>Northside School Education CFR Funds Delegated</t>
  </si>
  <si>
    <t>0000148094</t>
  </si>
  <si>
    <t>11060294</t>
  </si>
  <si>
    <t>Northside School Contigency</t>
  </si>
  <si>
    <t>0000148093</t>
  </si>
  <si>
    <t>11060290</t>
  </si>
  <si>
    <t>Northside School Education CFR ICT Learning Res</t>
  </si>
  <si>
    <t>0000148092</t>
  </si>
  <si>
    <t>11060287</t>
  </si>
  <si>
    <t>Northside School E24 - Special Facilities</t>
  </si>
  <si>
    <t>0000148091</t>
  </si>
  <si>
    <t>11060285</t>
  </si>
  <si>
    <t>Northside School Education CFR Administrative S</t>
  </si>
  <si>
    <t>0000148090</t>
  </si>
  <si>
    <t>11060283</t>
  </si>
  <si>
    <t>Northside School E19 - Learning Resources</t>
  </si>
  <si>
    <t>0000148089</t>
  </si>
  <si>
    <t>11060278</t>
  </si>
  <si>
    <t>Northside School E25 - Catering Supplies</t>
  </si>
  <si>
    <t>0000148088</t>
  </si>
  <si>
    <t>11060275</t>
  </si>
  <si>
    <t>Northside School Insurance-Premises</t>
  </si>
  <si>
    <t>0000148087</t>
  </si>
  <si>
    <t>11060271</t>
  </si>
  <si>
    <t>Northside School Grounds maintenance</t>
  </si>
  <si>
    <t>0000148086</t>
  </si>
  <si>
    <t>11060269</t>
  </si>
  <si>
    <t>Northside School Education CFR Other Occupation</t>
  </si>
  <si>
    <t>0000148085</t>
  </si>
  <si>
    <t>11060265</t>
  </si>
  <si>
    <t>Northside School Contract Cleaning</t>
  </si>
  <si>
    <t>0000148084</t>
  </si>
  <si>
    <t>11060262</t>
  </si>
  <si>
    <t>Northside School Water Services</t>
  </si>
  <si>
    <t>0000148083</t>
  </si>
  <si>
    <t>11060257</t>
  </si>
  <si>
    <t>Northside School Rates</t>
  </si>
  <si>
    <t>0000148082</t>
  </si>
  <si>
    <t>11060255</t>
  </si>
  <si>
    <t>Northside School Other Energy</t>
  </si>
  <si>
    <t>0000148081</t>
  </si>
  <si>
    <t>11060252</t>
  </si>
  <si>
    <t>Northside School Building Repairs &amp; Maintenance</t>
  </si>
  <si>
    <t>0000148080</t>
  </si>
  <si>
    <t>11060248</t>
  </si>
  <si>
    <t>Northside School Employee Insurance</t>
  </si>
  <si>
    <t>0000148079</t>
  </si>
  <si>
    <t>11060242</t>
  </si>
  <si>
    <t>Northside School Education CFR Supply Teacher I</t>
  </si>
  <si>
    <t>0000148078</t>
  </si>
  <si>
    <t>11060239</t>
  </si>
  <si>
    <t>Northside School Other Indirect Employee Expens</t>
  </si>
  <si>
    <t>0000148077</t>
  </si>
  <si>
    <t>11060237</t>
  </si>
  <si>
    <t>Northside School Training</t>
  </si>
  <si>
    <t>0000148076</t>
  </si>
  <si>
    <t>11060233</t>
  </si>
  <si>
    <t>Northside School Non Education Staff GPay</t>
  </si>
  <si>
    <t>0000148075</t>
  </si>
  <si>
    <t>11060230</t>
  </si>
  <si>
    <t>Northside School Education CFR Staff Education</t>
  </si>
  <si>
    <t>0000148074</t>
  </si>
  <si>
    <t>11060228</t>
  </si>
  <si>
    <t>Northside School E01 - Teaching Staff GPay</t>
  </si>
  <si>
    <t>0000148073</t>
  </si>
  <si>
    <t>11060225</t>
  </si>
  <si>
    <t>Northside School E04 - Premises Staff GPay</t>
  </si>
  <si>
    <t>0000148072</t>
  </si>
  <si>
    <t>11060222</t>
  </si>
  <si>
    <t>Northside School Education CFR Staff Admin &amp; Cl</t>
  </si>
  <si>
    <t>0000148071</t>
  </si>
  <si>
    <t>11060219</t>
  </si>
  <si>
    <t>Moss Hall Infant School Education CFR Donations and Vo</t>
  </si>
  <si>
    <t>0000148070</t>
  </si>
  <si>
    <t>11060215</t>
  </si>
  <si>
    <t>Moss Hall Infant School Education CFR Income from Cont</t>
  </si>
  <si>
    <t>0000148069</t>
  </si>
  <si>
    <t>11060212</t>
  </si>
  <si>
    <t>Moss Hall Infant School Educ CFR Repts Sup Other Insur</t>
  </si>
  <si>
    <t>0000148068</t>
  </si>
  <si>
    <t>11060293</t>
  </si>
  <si>
    <t>Moss Hall Infant School Edu CFR Rept Suply Teach Insur</t>
  </si>
  <si>
    <t>0000148067</t>
  </si>
  <si>
    <t>11060263</t>
  </si>
  <si>
    <t>Moss Hall Infant School I09 - Income from Catering</t>
  </si>
  <si>
    <t>0000148066</t>
  </si>
  <si>
    <t>11060232</t>
  </si>
  <si>
    <t>Moss Hall Infant School I08b other inc-facil &amp; serv</t>
  </si>
  <si>
    <t>0000148065</t>
  </si>
  <si>
    <t>11060199</t>
  </si>
  <si>
    <t>Moss Hall Infant School I08a inc fm letting premises</t>
  </si>
  <si>
    <t>0000148064</t>
  </si>
  <si>
    <t>11060196</t>
  </si>
  <si>
    <t>Moss Hall Infant School I18 - Additional Grants for Sc</t>
  </si>
  <si>
    <t>0000148063</t>
  </si>
  <si>
    <t>11060192</t>
  </si>
  <si>
    <t>Moss Hall Infant School Education CFR Other Grants and</t>
  </si>
  <si>
    <t>0000148062</t>
  </si>
  <si>
    <t>11060190</t>
  </si>
  <si>
    <t>Moss Hall Infant School Education CFR Information Comm</t>
  </si>
  <si>
    <t>0000148061</t>
  </si>
  <si>
    <t>11060183</t>
  </si>
  <si>
    <t>Moss Hall Infant School Education CFR Curriculum Profe</t>
  </si>
  <si>
    <t>0000148060</t>
  </si>
  <si>
    <t>11060182</t>
  </si>
  <si>
    <t>Moss Hall Infant School Education CFR Other Profession</t>
  </si>
  <si>
    <t>0000148059</t>
  </si>
  <si>
    <t>11060181</t>
  </si>
  <si>
    <t>Moss Hall Infant School CI01 - Capital Income</t>
  </si>
  <si>
    <t>0000148058</t>
  </si>
  <si>
    <t>11060179</t>
  </si>
  <si>
    <t>Moss Hall Infant School Education CFR Pupil Premium Sc</t>
  </si>
  <si>
    <t>0000148057</t>
  </si>
  <si>
    <t>11060177</t>
  </si>
  <si>
    <t>Moss Hall Infant School I03 - SEN Funding</t>
  </si>
  <si>
    <t>0000148056</t>
  </si>
  <si>
    <t>11060174</t>
  </si>
  <si>
    <t>Moss Hall Infant School Education CFR Funds Delegated</t>
  </si>
  <si>
    <t>0000148055</t>
  </si>
  <si>
    <t>11060169</t>
  </si>
  <si>
    <t>Moss Hall Infant School Contigency</t>
  </si>
  <si>
    <t>0000148054</t>
  </si>
  <si>
    <t>11060159</t>
  </si>
  <si>
    <t>Moss Hall Infant School Education CFR ICT Learning Res</t>
  </si>
  <si>
    <t>0000148053</t>
  </si>
  <si>
    <t>11060153</t>
  </si>
  <si>
    <t>Moss Hall Infant School E26 - Agency Supply Teachers</t>
  </si>
  <si>
    <t>0000148052</t>
  </si>
  <si>
    <t>11060150</t>
  </si>
  <si>
    <t>Moss Hall Infant School E24 - Special Facilities</t>
  </si>
  <si>
    <t>0000148051</t>
  </si>
  <si>
    <t>11060147</t>
  </si>
  <si>
    <t>Moss Hall Infant School Education CFR Administrative S</t>
  </si>
  <si>
    <t>0000148050</t>
  </si>
  <si>
    <t>11060142</t>
  </si>
  <si>
    <t>Moss Hall Infant School E19 - Learning Resources</t>
  </si>
  <si>
    <t>0000148049</t>
  </si>
  <si>
    <t>11060140</t>
  </si>
  <si>
    <t>Moss Hall Infant School E25 - Catering Supplies</t>
  </si>
  <si>
    <t>0000148048</t>
  </si>
  <si>
    <t>11060137</t>
  </si>
  <si>
    <t>Moss Hall Infant School Insurance-Premises</t>
  </si>
  <si>
    <t>0000148047</t>
  </si>
  <si>
    <t>11060134</t>
  </si>
  <si>
    <t>Moss Hall Infant School Grounds maintenance</t>
  </si>
  <si>
    <t>0000148046</t>
  </si>
  <si>
    <t>11060130</t>
  </si>
  <si>
    <t>Moss Hall Infant School Education CFR Other Occupation</t>
  </si>
  <si>
    <t>0000148045</t>
  </si>
  <si>
    <t>11060127</t>
  </si>
  <si>
    <t>Moss Hall Infant School Contract Cleaning</t>
  </si>
  <si>
    <t>0000148044</t>
  </si>
  <si>
    <t>11060124</t>
  </si>
  <si>
    <t>Moss Hall Infant School Water Services</t>
  </si>
  <si>
    <t>0000148043</t>
  </si>
  <si>
    <t>11060121</t>
  </si>
  <si>
    <t>Moss Hall Infant School Rates</t>
  </si>
  <si>
    <t>0000148042</t>
  </si>
  <si>
    <t>11060116</t>
  </si>
  <si>
    <t>Moss Hall Infant School Other Energy</t>
  </si>
  <si>
    <t>0000148041</t>
  </si>
  <si>
    <t>11060113</t>
  </si>
  <si>
    <t>Moss Hall Infant School Building Repairs &amp; Maintenance</t>
  </si>
  <si>
    <t>0000148040</t>
  </si>
  <si>
    <t>11060110</t>
  </si>
  <si>
    <t>Moss Hall Infant School Employee Insurance</t>
  </si>
  <si>
    <t>0000148039</t>
  </si>
  <si>
    <t>11060172</t>
  </si>
  <si>
    <t>Moss Hall Infant School Education CFR Supply Teacher I</t>
  </si>
  <si>
    <t>0000148038</t>
  </si>
  <si>
    <t>11060145</t>
  </si>
  <si>
    <t>Moss Hall Infant School Other Indirect Employee Expens</t>
  </si>
  <si>
    <t>0000148037</t>
  </si>
  <si>
    <t>Moss Hall Infant School Training</t>
  </si>
  <si>
    <t>0000148036</t>
  </si>
  <si>
    <t>11060098</t>
  </si>
  <si>
    <t>Moss Hall Infant School Non Education Staff GPay</t>
  </si>
  <si>
    <t>0000148035</t>
  </si>
  <si>
    <t>11060095</t>
  </si>
  <si>
    <t>Moss Hall Infant School Education CFR Staff Education</t>
  </si>
  <si>
    <t>0000148034</t>
  </si>
  <si>
    <t>11060092</t>
  </si>
  <si>
    <t>Moss Hall Infant School E01 - Teaching Staff GPay</t>
  </si>
  <si>
    <t>0000148033</t>
  </si>
  <si>
    <t>11060090</t>
  </si>
  <si>
    <t>Moss Hall Infant School E04 - Premises Staff GPay</t>
  </si>
  <si>
    <t>0000148032</t>
  </si>
  <si>
    <t>11060087</t>
  </si>
  <si>
    <t>Moss Hall Infant School Education CFR Staff Admin &amp; Cl</t>
  </si>
  <si>
    <t>0000148031</t>
  </si>
  <si>
    <t>11060085</t>
  </si>
  <si>
    <t>Moss Hall Junior School Education CFR Donations and Vo</t>
  </si>
  <si>
    <t>0000148030</t>
  </si>
  <si>
    <t>11060082</t>
  </si>
  <si>
    <t>Moss Hall Junior School Education CFR Income from Cont</t>
  </si>
  <si>
    <t>0000148029</t>
  </si>
  <si>
    <t>11060079</t>
  </si>
  <si>
    <t>Moss Hall Junior School I09 - Income from Catering</t>
  </si>
  <si>
    <t>0000148028</t>
  </si>
  <si>
    <t>11060076</t>
  </si>
  <si>
    <t>Moss Hall Junior School I08b other inc-facil &amp; serv</t>
  </si>
  <si>
    <t>0000148027</t>
  </si>
  <si>
    <t>11060074</t>
  </si>
  <si>
    <t>Moss Hall Junior School I08a inc fm letting premises</t>
  </si>
  <si>
    <t>0000148026</t>
  </si>
  <si>
    <t>11060070</t>
  </si>
  <si>
    <t>Moss Hall Junior School I18 - Additional Grants for Sc</t>
  </si>
  <si>
    <t>0000148025</t>
  </si>
  <si>
    <t>11060068</t>
  </si>
  <si>
    <t>Moss Hall Junior School I06 - Other Government Grants</t>
  </si>
  <si>
    <t>0000148024</t>
  </si>
  <si>
    <t>11060065</t>
  </si>
  <si>
    <t>Moss Hall Junior School Education CFR Information Comm</t>
  </si>
  <si>
    <t>0000148023</t>
  </si>
  <si>
    <t>11060063</t>
  </si>
  <si>
    <t>Moss Hall Junior School Education CFR Curriculum Profe</t>
  </si>
  <si>
    <t>0000148022</t>
  </si>
  <si>
    <t>11060060</t>
  </si>
  <si>
    <t>Moss Hall Junior School Education CFR Other Profession</t>
  </si>
  <si>
    <t>0000148021</t>
  </si>
  <si>
    <t>11060056</t>
  </si>
  <si>
    <t>Moss Hall Junior School CI01 - Capital Income</t>
  </si>
  <si>
    <t>0000148020</t>
  </si>
  <si>
    <t>11060051</t>
  </si>
  <si>
    <t>Moss Hall Junior School Education CFR Pupil Premium Sc</t>
  </si>
  <si>
    <t>0000148019</t>
  </si>
  <si>
    <t>11060046</t>
  </si>
  <si>
    <t>Moss Hall Junior School I03 - SEN Funding</t>
  </si>
  <si>
    <t>0000148018</t>
  </si>
  <si>
    <t>11060043</t>
  </si>
  <si>
    <t>Moss Hall Junior School Education CFR Funds Delegated</t>
  </si>
  <si>
    <t>0000148017</t>
  </si>
  <si>
    <t>11060040</t>
  </si>
  <si>
    <t>Moss Hall Junior School Contigency</t>
  </si>
  <si>
    <t>0000148016</t>
  </si>
  <si>
    <t>11060037</t>
  </si>
  <si>
    <t>Moss Hall Junior School Education CFR ICT Learning Res</t>
  </si>
  <si>
    <t>0000148015</t>
  </si>
  <si>
    <t>11060034</t>
  </si>
  <si>
    <t>Moss Hall Junior School E26 - Agency Supply Teachers</t>
  </si>
  <si>
    <t>0000148014</t>
  </si>
  <si>
    <t>11060031</t>
  </si>
  <si>
    <t>Moss Hall Junior School E24 - Special Facilities</t>
  </si>
  <si>
    <t>0000148013</t>
  </si>
  <si>
    <t>11060029</t>
  </si>
  <si>
    <t>Moss Hall Junior School Education CFR Administrative S</t>
  </si>
  <si>
    <t>0000148012</t>
  </si>
  <si>
    <t>11060027</t>
  </si>
  <si>
    <t>Moss Hall Junior School E19 - Learning Resources</t>
  </si>
  <si>
    <t>0000148011</t>
  </si>
  <si>
    <t>11060025</t>
  </si>
  <si>
    <t>Moss Hall Junior School E25 - Catering Supplies</t>
  </si>
  <si>
    <t>0000148010</t>
  </si>
  <si>
    <t>11060023</t>
  </si>
  <si>
    <t>Moss Hall Junior School Insurance-Premises</t>
  </si>
  <si>
    <t>0000148009</t>
  </si>
  <si>
    <t>11060021</t>
  </si>
  <si>
    <t>Moss Hall Junior School Grounds maintenance</t>
  </si>
  <si>
    <t>0000148008</t>
  </si>
  <si>
    <t>11060018</t>
  </si>
  <si>
    <t>Moss Hall Junior School Education CFR Other Occupation</t>
  </si>
  <si>
    <t>0000148007</t>
  </si>
  <si>
    <t>11060016</t>
  </si>
  <si>
    <t>Moss Hall Junior School Contract Cleaning</t>
  </si>
  <si>
    <t>0000148006</t>
  </si>
  <si>
    <t>11060013</t>
  </si>
  <si>
    <t>Moss Hall Junior School Water Services</t>
  </si>
  <si>
    <t>0000148005</t>
  </si>
  <si>
    <t>11060010</t>
  </si>
  <si>
    <t>Moss Hall Junior School Rates</t>
  </si>
  <si>
    <t>0000148004</t>
  </si>
  <si>
    <t>11060078</t>
  </si>
  <si>
    <t>Moss Hall Junior School Other Energy</t>
  </si>
  <si>
    <t>0000148003</t>
  </si>
  <si>
    <t>11060047</t>
  </si>
  <si>
    <t>Moss Hall Junior School Building Repairs &amp; Maintenance</t>
  </si>
  <si>
    <t>0000148002</t>
  </si>
  <si>
    <t>Moss Hall Junior School Employee Insurance</t>
  </si>
  <si>
    <t>0000148001</t>
  </si>
  <si>
    <t>11055999</t>
  </si>
  <si>
    <t>Moss Hall Junior School Education CFR Supply Teacher I</t>
  </si>
  <si>
    <t>0000148000</t>
  </si>
  <si>
    <t>11055996</t>
  </si>
  <si>
    <t>Moss Hall Junior School Other Indirect Employee Expens</t>
  </si>
  <si>
    <t>0000147999</t>
  </si>
  <si>
    <t>11055992</t>
  </si>
  <si>
    <t>Moss Hall Junior School Training</t>
  </si>
  <si>
    <t>0000147998</t>
  </si>
  <si>
    <t>11055989</t>
  </si>
  <si>
    <t>Moss Hall Junior School Non Education Staff GPay</t>
  </si>
  <si>
    <t>0000147997</t>
  </si>
  <si>
    <t>11055985</t>
  </si>
  <si>
    <t>Moss Hall Junior School Education CFR Staff Education</t>
  </si>
  <si>
    <t>0000147996</t>
  </si>
  <si>
    <t>11055980</t>
  </si>
  <si>
    <t>Moss Hall Junior School E01 - Teaching Staff GPay</t>
  </si>
  <si>
    <t>0000147995</t>
  </si>
  <si>
    <t>11055979</t>
  </si>
  <si>
    <t>Moss Hall Junior School E04 - Premises Staff GPay</t>
  </si>
  <si>
    <t>0000147994</t>
  </si>
  <si>
    <t>11055977</t>
  </si>
  <si>
    <t>Moss Hall Junior School Education CFR Staff Admin &amp; Cl</t>
  </si>
  <si>
    <t>0000147993</t>
  </si>
  <si>
    <t>11055976</t>
  </si>
  <si>
    <t>Monkfrith School Education CFR Donations and Vo</t>
  </si>
  <si>
    <t>0000147992</t>
  </si>
  <si>
    <t>11055975</t>
  </si>
  <si>
    <t>Monkfrith School Education CFR Income from Cont</t>
  </si>
  <si>
    <t>0000147991</t>
  </si>
  <si>
    <t>11055973</t>
  </si>
  <si>
    <t>Monkfrith School I09 - Income from Catering</t>
  </si>
  <si>
    <t>0000147990</t>
  </si>
  <si>
    <t>11055969</t>
  </si>
  <si>
    <t>Monkfrith School I18c COVID-19 catch-up package</t>
  </si>
  <si>
    <t>0000147989</t>
  </si>
  <si>
    <t>11055965</t>
  </si>
  <si>
    <t>Monkfrith School I08b other inc-facil &amp; serv</t>
  </si>
  <si>
    <t>0000147988</t>
  </si>
  <si>
    <t>11055963</t>
  </si>
  <si>
    <t>Monkfrith School I08a inc fm letting premises</t>
  </si>
  <si>
    <t>0000147987</t>
  </si>
  <si>
    <t>11055960</t>
  </si>
  <si>
    <t>Monkfrith School I18 - Additional Grants for Sc</t>
  </si>
  <si>
    <t>0000147986</t>
  </si>
  <si>
    <t>11055958</t>
  </si>
  <si>
    <t>Monkfrith School Education CFR Capital Resource</t>
  </si>
  <si>
    <t>0000147985</t>
  </si>
  <si>
    <t>11055956</t>
  </si>
  <si>
    <t>Monkfrith School Education CFR New Construct  C</t>
  </si>
  <si>
    <t>0000147984</t>
  </si>
  <si>
    <t>11055953</t>
  </si>
  <si>
    <t>Monkfrith School Education CFR Curriculum Profe</t>
  </si>
  <si>
    <t>0000147983</t>
  </si>
  <si>
    <t>11055950</t>
  </si>
  <si>
    <t>Monkfrith School Education CFR Other Profession</t>
  </si>
  <si>
    <t>0000147982</t>
  </si>
  <si>
    <t>11055947</t>
  </si>
  <si>
    <t>Monkfrith School CI01 - Capital Income</t>
  </si>
  <si>
    <t>0000147981</t>
  </si>
  <si>
    <t>11055944</t>
  </si>
  <si>
    <t>Monkfrith School Education CFR Pupil Premium Sc</t>
  </si>
  <si>
    <t>0000147980</t>
  </si>
  <si>
    <t>11055942</t>
  </si>
  <si>
    <t>Monkfrith School I03 - SEN Funding</t>
  </si>
  <si>
    <t>0000147979</t>
  </si>
  <si>
    <t>11055938</t>
  </si>
  <si>
    <t>Monkfrith School Education CFR Funds Delegated</t>
  </si>
  <si>
    <t>0000147978</t>
  </si>
  <si>
    <t>11055935</t>
  </si>
  <si>
    <t>Monkfrith School Contigency</t>
  </si>
  <si>
    <t>0000147977</t>
  </si>
  <si>
    <t>11055932</t>
  </si>
  <si>
    <t>Monkfrith School Education CFR ICT Learning Res</t>
  </si>
  <si>
    <t>0000147976</t>
  </si>
  <si>
    <t>11055929</t>
  </si>
  <si>
    <t>Monkfrith School E26 - Agency Supply Teachers</t>
  </si>
  <si>
    <t>0000147975</t>
  </si>
  <si>
    <t>11055926</t>
  </si>
  <si>
    <t>Monkfrith School E24 - Special Facilities</t>
  </si>
  <si>
    <t>0000147974</t>
  </si>
  <si>
    <t>11055923</t>
  </si>
  <si>
    <t>Monkfrith School Education CFR Administrative S</t>
  </si>
  <si>
    <t>0000147973</t>
  </si>
  <si>
    <t>11055921</t>
  </si>
  <si>
    <t>Monkfrith School E19 - Learning Resources</t>
  </si>
  <si>
    <t>0000147972</t>
  </si>
  <si>
    <t>11055918</t>
  </si>
  <si>
    <t>Monkfrith School E25 - Catering Supplies</t>
  </si>
  <si>
    <t>0000147971</t>
  </si>
  <si>
    <t>11055915</t>
  </si>
  <si>
    <t>Monkfrith School Insurance-Premises</t>
  </si>
  <si>
    <t>0000147970</t>
  </si>
  <si>
    <t>11055912</t>
  </si>
  <si>
    <t>Monkfrith School Grounds maintenance</t>
  </si>
  <si>
    <t>0000147969</t>
  </si>
  <si>
    <t>11055993</t>
  </si>
  <si>
    <t>Monkfrith School Education CFR Other Occupation</t>
  </si>
  <si>
    <t>0000147968</t>
  </si>
  <si>
    <t>Monkfrith School Contract Cleaning</t>
  </si>
  <si>
    <t>0000147967</t>
  </si>
  <si>
    <t>11055928</t>
  </si>
  <si>
    <t>Monkfrith School Water Services</t>
  </si>
  <si>
    <t>0000147966</t>
  </si>
  <si>
    <t>11055899</t>
  </si>
  <si>
    <t>Monkfrith School Rates</t>
  </si>
  <si>
    <t>0000147965</t>
  </si>
  <si>
    <t>11055897</t>
  </si>
  <si>
    <t>Monkfrith School Other Energy</t>
  </si>
  <si>
    <t>0000147964</t>
  </si>
  <si>
    <t>11055894</t>
  </si>
  <si>
    <t>Monkfrith School Building Repairs &amp; Maintenance</t>
  </si>
  <si>
    <t>0000147963</t>
  </si>
  <si>
    <t>11055892</t>
  </si>
  <si>
    <t>Monkfrith School Employee Insurance</t>
  </si>
  <si>
    <t>0000147962</t>
  </si>
  <si>
    <t>11055888</t>
  </si>
  <si>
    <t>Monkfrith School Education CFR Supply Teacher I</t>
  </si>
  <si>
    <t>0000147961</t>
  </si>
  <si>
    <t>11055886</t>
  </si>
  <si>
    <t>Monkfrith School Other Indirect Employee Expens</t>
  </si>
  <si>
    <t>0000147960</t>
  </si>
  <si>
    <t>11055882</t>
  </si>
  <si>
    <t>Monkfrith School Training</t>
  </si>
  <si>
    <t>0000147959</t>
  </si>
  <si>
    <t>11055879</t>
  </si>
  <si>
    <t>Monkfrith School Non Education Staff GPay</t>
  </si>
  <si>
    <t>0000147958</t>
  </si>
  <si>
    <t>11055876</t>
  </si>
  <si>
    <t>Monkfrith School Education CFR Staff Education</t>
  </si>
  <si>
    <t>0000147957</t>
  </si>
  <si>
    <t>11055873</t>
  </si>
  <si>
    <t>Monkfrith School E01 - Teaching Staff GPay</t>
  </si>
  <si>
    <t>0000147956</t>
  </si>
  <si>
    <t>11055870</t>
  </si>
  <si>
    <t>Monkfrith School E04 - Premises Staff GPay</t>
  </si>
  <si>
    <t>0000147955</t>
  </si>
  <si>
    <t>11055864</t>
  </si>
  <si>
    <t>Monkfrith School Education CFR Staff Admin &amp; Cl</t>
  </si>
  <si>
    <t>0000147954</t>
  </si>
  <si>
    <t>11055858</t>
  </si>
  <si>
    <t>Monken Hadley CE School Education CFR Donations and Vo</t>
  </si>
  <si>
    <t>0000147953</t>
  </si>
  <si>
    <t>11055855</t>
  </si>
  <si>
    <t>Monken Hadley CE School Education CFR Income from Cont</t>
  </si>
  <si>
    <t>0000147952</t>
  </si>
  <si>
    <t>11055852</t>
  </si>
  <si>
    <t>Monken Hadley CE School I09 - Income from Catering</t>
  </si>
  <si>
    <t>0000147951</t>
  </si>
  <si>
    <t>11055849</t>
  </si>
  <si>
    <t>Monken Hadley CE School I08b other inc-facil &amp; serv</t>
  </si>
  <si>
    <t>0000147950</t>
  </si>
  <si>
    <t>11055846</t>
  </si>
  <si>
    <t>Monken Hadley CE School I18 - Additional Grants for Sc</t>
  </si>
  <si>
    <t>0000147949</t>
  </si>
  <si>
    <t>11055843</t>
  </si>
  <si>
    <t>Monken Hadley CE School Education CFR Other Grants and</t>
  </si>
  <si>
    <t>0000147948</t>
  </si>
  <si>
    <t>11055840</t>
  </si>
  <si>
    <t>Monken Hadley CE School Education CFR Curriculum Profe</t>
  </si>
  <si>
    <t>0000147947</t>
  </si>
  <si>
    <t>11055837</t>
  </si>
  <si>
    <t>Monken Hadley CE School Education CFR Other Profession</t>
  </si>
  <si>
    <t>0000147946</t>
  </si>
  <si>
    <t>11055835</t>
  </si>
  <si>
    <t>Monken Hadley CE School Education CFR Pupil Premium Sc</t>
  </si>
  <si>
    <t>0000147945</t>
  </si>
  <si>
    <t>11055830</t>
  </si>
  <si>
    <t>Monken Hadley CE School I03 - SEN Funding</t>
  </si>
  <si>
    <t>0000147944</t>
  </si>
  <si>
    <t>11055827</t>
  </si>
  <si>
    <t>Monken Hadley CE School Education CFR Funds Delegated</t>
  </si>
  <si>
    <t>0000147943</t>
  </si>
  <si>
    <t>11055825</t>
  </si>
  <si>
    <t>Monken Hadley CE School Contigency</t>
  </si>
  <si>
    <t>0000147942</t>
  </si>
  <si>
    <t>11055822</t>
  </si>
  <si>
    <t>Monken Hadley CE School Education CFR ICT Learning Res</t>
  </si>
  <si>
    <t>0000147941</t>
  </si>
  <si>
    <t>11055819</t>
  </si>
  <si>
    <t>Monken Hadley CE School E26 - Agency Supply Teachers</t>
  </si>
  <si>
    <t>0000147940</t>
  </si>
  <si>
    <t>11055815</t>
  </si>
  <si>
    <t>Monken Hadley CE School E24 - Special Facilities</t>
  </si>
  <si>
    <t>0000147939</t>
  </si>
  <si>
    <t>11055811</t>
  </si>
  <si>
    <t>Monken Hadley CE School Education CFR Administrative S</t>
  </si>
  <si>
    <t>0000147938</t>
  </si>
  <si>
    <t>11055867</t>
  </si>
  <si>
    <t>Monken Hadley CE School E19 - Learning Resources</t>
  </si>
  <si>
    <t>0000147937</t>
  </si>
  <si>
    <t>Monken Hadley CE School E25 - Catering Supplies</t>
  </si>
  <si>
    <t>0000147936</t>
  </si>
  <si>
    <t>11055799</t>
  </si>
  <si>
    <t>Monken Hadley CE School Insurance-Premises</t>
  </si>
  <si>
    <t>0000147935</t>
  </si>
  <si>
    <t>11055795</t>
  </si>
  <si>
    <t>Monken Hadley CE School Education CFR Other Occupation</t>
  </si>
  <si>
    <t>0000147934</t>
  </si>
  <si>
    <t>11055792</t>
  </si>
  <si>
    <t>Monken Hadley CE School Contract Cleaning</t>
  </si>
  <si>
    <t>0000147933</t>
  </si>
  <si>
    <t>11055789</t>
  </si>
  <si>
    <t>Monken Hadley CE School Water Services</t>
  </si>
  <si>
    <t>0000147932</t>
  </si>
  <si>
    <t>11055787</t>
  </si>
  <si>
    <t>Monken Hadley CE School Rates</t>
  </si>
  <si>
    <t>0000147931</t>
  </si>
  <si>
    <t>11055785</t>
  </si>
  <si>
    <t>Monken Hadley CE School Other Energy</t>
  </si>
  <si>
    <t>0000147930</t>
  </si>
  <si>
    <t>11055783</t>
  </si>
  <si>
    <t>Monken Hadley CE School Building Repairs &amp; Maintenance</t>
  </si>
  <si>
    <t>0000147929</t>
  </si>
  <si>
    <t>11055781</t>
  </si>
  <si>
    <t>Monken Hadley CE School Education CFR Supply Teacher I</t>
  </si>
  <si>
    <t>0000147928</t>
  </si>
  <si>
    <t>11055778</t>
  </si>
  <si>
    <t>Monken Hadley CE School Other Indirect Employee Expens</t>
  </si>
  <si>
    <t>0000147927</t>
  </si>
  <si>
    <t>11055769</t>
  </si>
  <si>
    <t>Monken Hadley CE School Training</t>
  </si>
  <si>
    <t>0000147926</t>
  </si>
  <si>
    <t>11055767</t>
  </si>
  <si>
    <t>Monken Hadley CE School Non Education Staff GPay</t>
  </si>
  <si>
    <t>0000147925</t>
  </si>
  <si>
    <t>11055763</t>
  </si>
  <si>
    <t>Monken Hadley CE School Education CFR Staff Education</t>
  </si>
  <si>
    <t>0000147924</t>
  </si>
  <si>
    <t>11055760</t>
  </si>
  <si>
    <t>Monken Hadley CE School E01 - Teaching Staff GPay</t>
  </si>
  <si>
    <t>0000147923</t>
  </si>
  <si>
    <t>11055758</t>
  </si>
  <si>
    <t>Monken Hadley CE School E04 - Premises Staff GPay</t>
  </si>
  <si>
    <t>0000147922</t>
  </si>
  <si>
    <t>11055756</t>
  </si>
  <si>
    <t>Monken Hadley CE School Education CFR Staff Admin &amp; Cl</t>
  </si>
  <si>
    <t>0000147921</t>
  </si>
  <si>
    <t>11055754</t>
  </si>
  <si>
    <t>Manorside School Education CFR Donations and Vo</t>
  </si>
  <si>
    <t>0000147920</t>
  </si>
  <si>
    <t>11055750</t>
  </si>
  <si>
    <t>Manorside School Education CFR Income from Cont</t>
  </si>
  <si>
    <t>0000147919</t>
  </si>
  <si>
    <t>11055748</t>
  </si>
  <si>
    <t>Manorside School Edu CFR Rept Suply Teach Insur</t>
  </si>
  <si>
    <t>0000147918</t>
  </si>
  <si>
    <t>11055746</t>
  </si>
  <si>
    <t>Manorside School I09 - Income from Catering</t>
  </si>
  <si>
    <t>0000147917</t>
  </si>
  <si>
    <t>11055743</t>
  </si>
  <si>
    <t>Manorside School I08b other inc-facil &amp; serv</t>
  </si>
  <si>
    <t>0000147916</t>
  </si>
  <si>
    <t>11055741</t>
  </si>
  <si>
    <t>Manorside School I08a inc fm letting premises</t>
  </si>
  <si>
    <t>0000147915</t>
  </si>
  <si>
    <t>11055737</t>
  </si>
  <si>
    <t>Manorside School I18 - Additional Grants for Sc</t>
  </si>
  <si>
    <t>0000147914</t>
  </si>
  <si>
    <t>11055735</t>
  </si>
  <si>
    <t>Manorside School Education CFR Other Grants and</t>
  </si>
  <si>
    <t>0000147913</t>
  </si>
  <si>
    <t>11055733</t>
  </si>
  <si>
    <t>Manorside School I06 - Other Government Grants</t>
  </si>
  <si>
    <t>0000147912</t>
  </si>
  <si>
    <t>11055730</t>
  </si>
  <si>
    <t>Manorside School Education CFR Capital Resource</t>
  </si>
  <si>
    <t>0000147911</t>
  </si>
  <si>
    <t>11055728</t>
  </si>
  <si>
    <t>Manorside School Education CFR Information Comm</t>
  </si>
  <si>
    <t>0000147910</t>
  </si>
  <si>
    <t>11055726</t>
  </si>
  <si>
    <t>Manorside School Education CFR Curriculum Profe</t>
  </si>
  <si>
    <t>0000147909</t>
  </si>
  <si>
    <t>11055724</t>
  </si>
  <si>
    <t>Manorside School Education CFR Other Profession</t>
  </si>
  <si>
    <t>0000147908</t>
  </si>
  <si>
    <t>11055722</t>
  </si>
  <si>
    <t>Manorside School CI01 - Capital Income</t>
  </si>
  <si>
    <t>0000147907</t>
  </si>
  <si>
    <t>11055719</t>
  </si>
  <si>
    <t>Manorside School Education CFR Pupil Premium Sc</t>
  </si>
  <si>
    <t>0000147906</t>
  </si>
  <si>
    <t>11055717</t>
  </si>
  <si>
    <t>Manorside School I03 - SEN Funding</t>
  </si>
  <si>
    <t>0000147905</t>
  </si>
  <si>
    <t>11055715</t>
  </si>
  <si>
    <t>Manorside School Education CFR Funds Delegated</t>
  </si>
  <si>
    <t>0000147904</t>
  </si>
  <si>
    <t>11055712</t>
  </si>
  <si>
    <t>Manorside School Contigency</t>
  </si>
  <si>
    <t>0000147903</t>
  </si>
  <si>
    <t>11055710</t>
  </si>
  <si>
    <t>Manorside School Education CFR ICT Learning Res</t>
  </si>
  <si>
    <t>0000147902</t>
  </si>
  <si>
    <t>Manorside School E26 - Agency Supply Teachers</t>
  </si>
  <si>
    <t>0000147901</t>
  </si>
  <si>
    <t>11055757</t>
  </si>
  <si>
    <t>Manorside School E24 - Special Facilities</t>
  </si>
  <si>
    <t>0000147900</t>
  </si>
  <si>
    <t>Manorside School Education CFR Administrative S</t>
  </si>
  <si>
    <t>0000147899</t>
  </si>
  <si>
    <t>11055693</t>
  </si>
  <si>
    <t>Manorside School E19 - Learning Resources</t>
  </si>
  <si>
    <t>0000147898</t>
  </si>
  <si>
    <t>11055691</t>
  </si>
  <si>
    <t>Manorside School E25 - Catering Supplies</t>
  </si>
  <si>
    <t>0000147897</t>
  </si>
  <si>
    <t>11055689</t>
  </si>
  <si>
    <t>Manorside School Insurance-Premises</t>
  </si>
  <si>
    <t>0000147896</t>
  </si>
  <si>
    <t>11055685</t>
  </si>
  <si>
    <t>Manorside School Grounds maintenance</t>
  </si>
  <si>
    <t>0000147895</t>
  </si>
  <si>
    <t>11055682</t>
  </si>
  <si>
    <t>Manorside School Education CFR Other Occupation</t>
  </si>
  <si>
    <t>0000147894</t>
  </si>
  <si>
    <t>11055679</t>
  </si>
  <si>
    <t>Manorside School Contract Cleaning</t>
  </si>
  <si>
    <t>0000147893</t>
  </si>
  <si>
    <t>11055675</t>
  </si>
  <si>
    <t>Manorside School Water Services</t>
  </si>
  <si>
    <t>0000147892</t>
  </si>
  <si>
    <t>11055671</t>
  </si>
  <si>
    <t>Manorside School Rates</t>
  </si>
  <si>
    <t>0000147891</t>
  </si>
  <si>
    <t>11055665</t>
  </si>
  <si>
    <t>Manorside School Other Energy</t>
  </si>
  <si>
    <t>0000147890</t>
  </si>
  <si>
    <t>11055663</t>
  </si>
  <si>
    <t>Manorside School Building Repairs &amp; Maintenance</t>
  </si>
  <si>
    <t>0000147889</t>
  </si>
  <si>
    <t>11055661</t>
  </si>
  <si>
    <t>Manorside School Employee Insurance</t>
  </si>
  <si>
    <t>0000147888</t>
  </si>
  <si>
    <t>11055659</t>
  </si>
  <si>
    <t>Manorside School Education CFR Supply Teacher I</t>
  </si>
  <si>
    <t>0000147887</t>
  </si>
  <si>
    <t>11055656</t>
  </si>
  <si>
    <t>Manorside School Other Indirect Employee Expens</t>
  </si>
  <si>
    <t>0000147886</t>
  </si>
  <si>
    <t>11055651</t>
  </si>
  <si>
    <t>Manorside School Training</t>
  </si>
  <si>
    <t>0000147885</t>
  </si>
  <si>
    <t>11055646</t>
  </si>
  <si>
    <t>Manorside School Non Education Staff GPay</t>
  </si>
  <si>
    <t>0000147884</t>
  </si>
  <si>
    <t>11055644</t>
  </si>
  <si>
    <t>Manorside School Education CFR Staff Education</t>
  </si>
  <si>
    <t>0000147883</t>
  </si>
  <si>
    <t>11055642</t>
  </si>
  <si>
    <t>Manorside School E01 - Teaching Staff GPay</t>
  </si>
  <si>
    <t>0000147882</t>
  </si>
  <si>
    <t>11055640</t>
  </si>
  <si>
    <t>Manorside School E04 - Premises Staff GPay</t>
  </si>
  <si>
    <t>0000147881</t>
  </si>
  <si>
    <t>11055614</t>
  </si>
  <si>
    <t>Manorside School Education CFR Staff Admin &amp; Cl</t>
  </si>
  <si>
    <t>0000147880</t>
  </si>
  <si>
    <t>14334893</t>
  </si>
  <si>
    <t>Livingstone School Education CFR Donations and Vo</t>
  </si>
  <si>
    <t>0000150233</t>
  </si>
  <si>
    <t>14334890</t>
  </si>
  <si>
    <t>Livingstone School Education CFR Income from Cont</t>
  </si>
  <si>
    <t>0000150232</t>
  </si>
  <si>
    <t>14334889</t>
  </si>
  <si>
    <t>Livingstone School I09 - Income from Catering</t>
  </si>
  <si>
    <t>0000150231</t>
  </si>
  <si>
    <t>14334888</t>
  </si>
  <si>
    <t>Livingstone School I08b other inc-facil &amp; serv</t>
  </si>
  <si>
    <t>0000150230</t>
  </si>
  <si>
    <t>14334887</t>
  </si>
  <si>
    <t>Livingstone School I18 - Additional Grants for Sc</t>
  </si>
  <si>
    <t>0000150229</t>
  </si>
  <si>
    <t>14334886</t>
  </si>
  <si>
    <t>Livingstone School Education CFR Information Comm</t>
  </si>
  <si>
    <t>0000150228</t>
  </si>
  <si>
    <t>14334885</t>
  </si>
  <si>
    <t>Livingstone School Education CFR Curriculum Profe</t>
  </si>
  <si>
    <t>0000150227</t>
  </si>
  <si>
    <t>14334883</t>
  </si>
  <si>
    <t>Livingstone School Education CFR Other Profession</t>
  </si>
  <si>
    <t>0000150226</t>
  </si>
  <si>
    <t>14334882</t>
  </si>
  <si>
    <t>Livingstone School CI01 - Capital Income</t>
  </si>
  <si>
    <t>0000150225</t>
  </si>
  <si>
    <t>14334881</t>
  </si>
  <si>
    <t>Livingstone School Education CFR Pupil Premium Sc</t>
  </si>
  <si>
    <t>0000150224</t>
  </si>
  <si>
    <t>14334880</t>
  </si>
  <si>
    <t>Livingstone School I03 - SEN Funding</t>
  </si>
  <si>
    <t>0000150223</t>
  </si>
  <si>
    <t>14334879</t>
  </si>
  <si>
    <t>Livingstone School Education CFR Funds Delegated</t>
  </si>
  <si>
    <t>0000150222</t>
  </si>
  <si>
    <t>14334878</t>
  </si>
  <si>
    <t>Livingstone School Contigency</t>
  </si>
  <si>
    <t>0000150221</t>
  </si>
  <si>
    <t>14334877</t>
  </si>
  <si>
    <t>Livingstone School Education CFR ICT Learning Res</t>
  </si>
  <si>
    <t>0000150220</t>
  </si>
  <si>
    <t>14334875</t>
  </si>
  <si>
    <t>Livingstone School E26 - Agency Supply Teachers</t>
  </si>
  <si>
    <t>0000150219</t>
  </si>
  <si>
    <t>14334874</t>
  </si>
  <si>
    <t>Livingstone School E24 - Special Facilities</t>
  </si>
  <si>
    <t>0000150218</t>
  </si>
  <si>
    <t>14334873</t>
  </si>
  <si>
    <t>Livingstone School Education CFR Administrative S</t>
  </si>
  <si>
    <t>0000150217</t>
  </si>
  <si>
    <t>14334872</t>
  </si>
  <si>
    <t>Livingstone School E19 - Learning Resources</t>
  </si>
  <si>
    <t>0000150216</t>
  </si>
  <si>
    <t>14334871</t>
  </si>
  <si>
    <t>Livingstone School E25 - Catering Supplies</t>
  </si>
  <si>
    <t>0000150215</t>
  </si>
  <si>
    <t>14334866</t>
  </si>
  <si>
    <t>Livingstone School Insurance-Premises</t>
  </si>
  <si>
    <t>0000150214</t>
  </si>
  <si>
    <t>14334865</t>
  </si>
  <si>
    <t>Livingstone School Grounds maintenance</t>
  </si>
  <si>
    <t>0000150213</t>
  </si>
  <si>
    <t>14334862</t>
  </si>
  <si>
    <t>Livingstone School Education CFR Other Occupation</t>
  </si>
  <si>
    <t>0000150212</t>
  </si>
  <si>
    <t>14334860</t>
  </si>
  <si>
    <t>Livingstone School Contract Cleaning</t>
  </si>
  <si>
    <t>0000150211</t>
  </si>
  <si>
    <t>14334855</t>
  </si>
  <si>
    <t>Livingstone School Water Services</t>
  </si>
  <si>
    <t>0000150210</t>
  </si>
  <si>
    <t>14334853</t>
  </si>
  <si>
    <t>Livingstone School Rates</t>
  </si>
  <si>
    <t>0000150209</t>
  </si>
  <si>
    <t>14334848</t>
  </si>
  <si>
    <t>Livingstone School Other Energy</t>
  </si>
  <si>
    <t>0000150208</t>
  </si>
  <si>
    <t>14334843</t>
  </si>
  <si>
    <t>Livingstone School Building Repairs &amp; Maintenance</t>
  </si>
  <si>
    <t>0000150207</t>
  </si>
  <si>
    <t>14334840</t>
  </si>
  <si>
    <t>Livingstone School Employee Insurance</t>
  </si>
  <si>
    <t>0000150206</t>
  </si>
  <si>
    <t>14334836</t>
  </si>
  <si>
    <t>Livingstone School Education CFR Supply Teacher I</t>
  </si>
  <si>
    <t>0000150205</t>
  </si>
  <si>
    <t>14334834</t>
  </si>
  <si>
    <t>Livingstone School Other Indirect Employee Expens</t>
  </si>
  <si>
    <t>0000150204</t>
  </si>
  <si>
    <t>14334829</t>
  </si>
  <si>
    <t>Livingstone School Training</t>
  </si>
  <si>
    <t>0000150203</t>
  </si>
  <si>
    <t>14334825</t>
  </si>
  <si>
    <t>Livingstone School Non Education Staff GPay</t>
  </si>
  <si>
    <t>0000150202</t>
  </si>
  <si>
    <t>14334822</t>
  </si>
  <si>
    <t>Livingstone School Education CFR Staff Education</t>
  </si>
  <si>
    <t>0000150201</t>
  </si>
  <si>
    <t>14334820</t>
  </si>
  <si>
    <t>Livingstone School E01 - Teaching Staff GPay</t>
  </si>
  <si>
    <t>0000150200</t>
  </si>
  <si>
    <t>14334818</t>
  </si>
  <si>
    <t>Livingstone School E04 - Premises Staff GPay</t>
  </si>
  <si>
    <t>0000150199</t>
  </si>
  <si>
    <t>14334817</t>
  </si>
  <si>
    <t>Livingstone School Education CFR Staff Admin &amp; Cl</t>
  </si>
  <si>
    <t>0000150198</t>
  </si>
  <si>
    <t>14334815</t>
  </si>
  <si>
    <t>Holy Trinity CE School Education CFR Donations and Vo</t>
  </si>
  <si>
    <t>0000150197</t>
  </si>
  <si>
    <t>14334814</t>
  </si>
  <si>
    <t>Holy Trinity CE School Education CFR Income from Cont</t>
  </si>
  <si>
    <t>0000150196</t>
  </si>
  <si>
    <t>14334812</t>
  </si>
  <si>
    <t>Holy Trinity CE School I09 - Income from Catering</t>
  </si>
  <si>
    <t>0000150195</t>
  </si>
  <si>
    <t>14334811</t>
  </si>
  <si>
    <t>Holy Trinity CE School I08b other inc-facil &amp; serv</t>
  </si>
  <si>
    <t>0000150194</t>
  </si>
  <si>
    <t>14334810</t>
  </si>
  <si>
    <t>Holy Trinity CE School I18 - Additional Grants for Sc</t>
  </si>
  <si>
    <t>0000150193</t>
  </si>
  <si>
    <t>Holy Trinity CE School Education CFR Curriculum Profe</t>
  </si>
  <si>
    <t>0000150192</t>
  </si>
  <si>
    <t>Holy Trinity CE School Education CFR Other Profession</t>
  </si>
  <si>
    <t>0000150191</t>
  </si>
  <si>
    <t>Holy Trinity CE School Education CFR Pupil Premium Sc</t>
  </si>
  <si>
    <t>0000150190</t>
  </si>
  <si>
    <t>14334847</t>
  </si>
  <si>
    <t>Holy Trinity CE School I03 - SEN Funding</t>
  </si>
  <si>
    <t>0000150189</t>
  </si>
  <si>
    <t>Holy Trinity CE School Education CFR Funds Delegated</t>
  </si>
  <si>
    <t>0000150188</t>
  </si>
  <si>
    <t>14334794</t>
  </si>
  <si>
    <t>Holy Trinity CE School Contigency</t>
  </si>
  <si>
    <t>0000150187</t>
  </si>
  <si>
    <t>14334789</t>
  </si>
  <si>
    <t>Holy Trinity CE School Education CFR ICT Learning Res</t>
  </si>
  <si>
    <t>0000150186</t>
  </si>
  <si>
    <t>14334787</t>
  </si>
  <si>
    <t>Holy Trinity CE School E26 - Agency Supply Teachers</t>
  </si>
  <si>
    <t>0000150185</t>
  </si>
  <si>
    <t>14334784</t>
  </si>
  <si>
    <t>Holy Trinity CE School E24 - Special Facilities</t>
  </si>
  <si>
    <t>0000150184</t>
  </si>
  <si>
    <t>14334782</t>
  </si>
  <si>
    <t>Holy Trinity CE School Education CFR Administrative S</t>
  </si>
  <si>
    <t>0000150183</t>
  </si>
  <si>
    <t>14334780</t>
  </si>
  <si>
    <t>Holy Trinity CE School E19 - Learning Resources</t>
  </si>
  <si>
    <t>0000150182</t>
  </si>
  <si>
    <t>14334778</t>
  </si>
  <si>
    <t>Holy Trinity CE School E25 - Catering Supplies</t>
  </si>
  <si>
    <t>0000150181</t>
  </si>
  <si>
    <t>14334777</t>
  </si>
  <si>
    <t>Holy Trinity CE School Insurance-Premises</t>
  </si>
  <si>
    <t>0000150180</t>
  </si>
  <si>
    <t>14334776</t>
  </si>
  <si>
    <t>Holy Trinity CE School Education CFR Other Occupation</t>
  </si>
  <si>
    <t>0000150179</t>
  </si>
  <si>
    <t>14334774</t>
  </si>
  <si>
    <t>Holy Trinity CE School Contract Cleaning</t>
  </si>
  <si>
    <t>0000150178</t>
  </si>
  <si>
    <t>14334773</t>
  </si>
  <si>
    <t>Holy Trinity CE School Water Services</t>
  </si>
  <si>
    <t>0000150177</t>
  </si>
  <si>
    <t>14334772</t>
  </si>
  <si>
    <t>Holy Trinity CE School Rates</t>
  </si>
  <si>
    <t>0000150176</t>
  </si>
  <si>
    <t>14334771</t>
  </si>
  <si>
    <t>Holy Trinity CE School Other Energy</t>
  </si>
  <si>
    <t>0000150175</t>
  </si>
  <si>
    <t>14334770</t>
  </si>
  <si>
    <t>Holy Trinity CE School Building Repairs &amp; Maintenance</t>
  </si>
  <si>
    <t>0000150174</t>
  </si>
  <si>
    <t>14334769</t>
  </si>
  <si>
    <t>Holy Trinity CE School Employee Insurance</t>
  </si>
  <si>
    <t>0000150173</t>
  </si>
  <si>
    <t>14334768</t>
  </si>
  <si>
    <t>Holy Trinity CE School Education CFR Supply Teacher I</t>
  </si>
  <si>
    <t>0000150172</t>
  </si>
  <si>
    <t>14334767</t>
  </si>
  <si>
    <t>Holy Trinity CE School Other Indirect Employee Expens</t>
  </si>
  <si>
    <t>0000150171</t>
  </si>
  <si>
    <t>14334765</t>
  </si>
  <si>
    <t>Holy Trinity CE School Training</t>
  </si>
  <si>
    <t>0000150170</t>
  </si>
  <si>
    <t>14334763</t>
  </si>
  <si>
    <t>Holy Trinity CE School Non Education Staff GPay</t>
  </si>
  <si>
    <t>0000150169</t>
  </si>
  <si>
    <t>14334761</t>
  </si>
  <si>
    <t>Holy Trinity CE School Education CFR Staff Education</t>
  </si>
  <si>
    <t>0000150168</t>
  </si>
  <si>
    <t>14334758</t>
  </si>
  <si>
    <t>Holy Trinity CE School E01 - Teaching Staff GPay</t>
  </si>
  <si>
    <t>0000150167</t>
  </si>
  <si>
    <t>14334756</t>
  </si>
  <si>
    <t>Holy Trinity CE School E04 - Premises Staff GPay</t>
  </si>
  <si>
    <t>0000150166</t>
  </si>
  <si>
    <t>14334754</t>
  </si>
  <si>
    <t>Holy Trinity CE School Education CFR Staff Admin &amp; Cl</t>
  </si>
  <si>
    <t>0000150165</t>
  </si>
  <si>
    <t>14334752</t>
  </si>
  <si>
    <t>Holly Park School Education CFR Donations and Vo</t>
  </si>
  <si>
    <t>0000150164</t>
  </si>
  <si>
    <t>14334749</t>
  </si>
  <si>
    <t>Holly Park School Education CFR Income from Cont</t>
  </si>
  <si>
    <t>0000150163</t>
  </si>
  <si>
    <t>14334746</t>
  </si>
  <si>
    <t>Holly Park School I09 - Income from Catering</t>
  </si>
  <si>
    <t>0000150162</t>
  </si>
  <si>
    <t>14334742</t>
  </si>
  <si>
    <t>Holly Park School I08b other inc-facil &amp; serv</t>
  </si>
  <si>
    <t>0000150161</t>
  </si>
  <si>
    <t>14334737</t>
  </si>
  <si>
    <t>Holly Park School I18 - Additional Grants for Sc</t>
  </si>
  <si>
    <t>0000150160</t>
  </si>
  <si>
    <t>14334735</t>
  </si>
  <si>
    <t>Holly Park School Education CFR New Construct  C</t>
  </si>
  <si>
    <t>0000150159</t>
  </si>
  <si>
    <t>14334733</t>
  </si>
  <si>
    <t>Holly Park School Education CFR Curriculum Profe</t>
  </si>
  <si>
    <t>0000150158</t>
  </si>
  <si>
    <t>14334731</t>
  </si>
  <si>
    <t>Holly Park School Education CFR Other Profession</t>
  </si>
  <si>
    <t>0000150157</t>
  </si>
  <si>
    <t>14334730</t>
  </si>
  <si>
    <t>Holly Park School Edu CFR Direct Revenue CI04</t>
  </si>
  <si>
    <t>0000150156</t>
  </si>
  <si>
    <t>14334728</t>
  </si>
  <si>
    <t>Holly Park School CI01 - Capital Income</t>
  </si>
  <si>
    <t>0000150155</t>
  </si>
  <si>
    <t>14334726</t>
  </si>
  <si>
    <t>Holly Park School Education CFR Pupil Premium Sc</t>
  </si>
  <si>
    <t>0000150154</t>
  </si>
  <si>
    <t>14334724</t>
  </si>
  <si>
    <t>Holly Park School I03 - SEN Funding</t>
  </si>
  <si>
    <t>0000150153</t>
  </si>
  <si>
    <t>14334722</t>
  </si>
  <si>
    <t>Holly Park School Education CFR Funds Delegated</t>
  </si>
  <si>
    <t>0000150152</t>
  </si>
  <si>
    <t>14334720</t>
  </si>
  <si>
    <t>Holly Park School Edu CFR Direct Revenue E30</t>
  </si>
  <si>
    <t>0000150151</t>
  </si>
  <si>
    <t>14334718</t>
  </si>
  <si>
    <t>Holly Park School Contigency</t>
  </si>
  <si>
    <t>0000150150</t>
  </si>
  <si>
    <t>14334716</t>
  </si>
  <si>
    <t>Holly Park School Education CFR ICT Learning Res</t>
  </si>
  <si>
    <t>0000150149</t>
  </si>
  <si>
    <t>14334713</t>
  </si>
  <si>
    <t>Holly Park School E26 - Agency Supply Teachers</t>
  </si>
  <si>
    <t>0000150148</t>
  </si>
  <si>
    <t>14334711</t>
  </si>
  <si>
    <t>Holly Park School E24 - Special Facilities</t>
  </si>
  <si>
    <t>0000150147</t>
  </si>
  <si>
    <t>14334792</t>
  </si>
  <si>
    <t>Holly Park School Education CFR Administrative S</t>
  </si>
  <si>
    <t>0000150146</t>
  </si>
  <si>
    <t>14334760</t>
  </si>
  <si>
    <t>Holly Park School E19 - Learning Resources</t>
  </si>
  <si>
    <t>0000150145</t>
  </si>
  <si>
    <t>14334739</t>
  </si>
  <si>
    <t>Holly Park School E25 - Catering Supplies</t>
  </si>
  <si>
    <t>0000150144</t>
  </si>
  <si>
    <t>14334717</t>
  </si>
  <si>
    <t>Holly Park School Insurance-Premises</t>
  </si>
  <si>
    <t>0000150143</t>
  </si>
  <si>
    <t>14334698</t>
  </si>
  <si>
    <t>Holly Park School Grounds maintenance</t>
  </si>
  <si>
    <t>0000150142</t>
  </si>
  <si>
    <t>14334696</t>
  </si>
  <si>
    <t>Holly Park School Education CFR Other Occupation</t>
  </si>
  <si>
    <t>0000150141</t>
  </si>
  <si>
    <t>14334694</t>
  </si>
  <si>
    <t>Holly Park School Contract Cleaning</t>
  </si>
  <si>
    <t>0000150140</t>
  </si>
  <si>
    <t>14334692</t>
  </si>
  <si>
    <t>Holly Park School Water Services</t>
  </si>
  <si>
    <t>0000150139</t>
  </si>
  <si>
    <t>14334689</t>
  </si>
  <si>
    <t>Holly Park School Rates</t>
  </si>
  <si>
    <t>0000150138</t>
  </si>
  <si>
    <t>14334687</t>
  </si>
  <si>
    <t>Holly Park School Other Energy</t>
  </si>
  <si>
    <t>0000150137</t>
  </si>
  <si>
    <t>14334684</t>
  </si>
  <si>
    <t>Holly Park School Building Repairs &amp; Maintenance</t>
  </si>
  <si>
    <t>0000150136</t>
  </si>
  <si>
    <t>14334681</t>
  </si>
  <si>
    <t>Holly Park School Employee Insurance</t>
  </si>
  <si>
    <t>0000150135</t>
  </si>
  <si>
    <t>14334678</t>
  </si>
  <si>
    <t>Holly Park School Education CFR Supply Teacher I</t>
  </si>
  <si>
    <t>0000150134</t>
  </si>
  <si>
    <t>14334675</t>
  </si>
  <si>
    <t>Holly Park School Other Indirect Employee Expens</t>
  </si>
  <si>
    <t>0000150133</t>
  </si>
  <si>
    <t>14334671</t>
  </si>
  <si>
    <t>Holly Park School Training</t>
  </si>
  <si>
    <t>0000150132</t>
  </si>
  <si>
    <t>14334668</t>
  </si>
  <si>
    <t>Holly Park School Non Education Staff GPay</t>
  </si>
  <si>
    <t>0000150131</t>
  </si>
  <si>
    <t>14334665</t>
  </si>
  <si>
    <t>Holly Park School Education CFR Staff Education</t>
  </si>
  <si>
    <t>0000150130</t>
  </si>
  <si>
    <t>14334662</t>
  </si>
  <si>
    <t>Holly Park School E01 - Teaching Staff GPay</t>
  </si>
  <si>
    <t>0000150129</t>
  </si>
  <si>
    <t>14334659</t>
  </si>
  <si>
    <t>Holly Park School E04 - Premises Staff GPay</t>
  </si>
  <si>
    <t>0000150128</t>
  </si>
  <si>
    <t>14334657</t>
  </si>
  <si>
    <t>Holly Park School Education CFR Staff Admin &amp; Cl</t>
  </si>
  <si>
    <t>0000150127</t>
  </si>
  <si>
    <t>14334652</t>
  </si>
  <si>
    <t>Hollickwood School Education CFR Donations and Vo</t>
  </si>
  <si>
    <t>0000150126</t>
  </si>
  <si>
    <t>14334648</t>
  </si>
  <si>
    <t>Hollickwood School Education CFR Income from Cont</t>
  </si>
  <si>
    <t>0000150125</t>
  </si>
  <si>
    <t>14334645</t>
  </si>
  <si>
    <t>Hollickwood School I09 - Income from Catering</t>
  </si>
  <si>
    <t>0000150124</t>
  </si>
  <si>
    <t>14334641</t>
  </si>
  <si>
    <t>Hollickwood School I08b other inc-facil &amp; serv</t>
  </si>
  <si>
    <t>0000150123</t>
  </si>
  <si>
    <t>14334639</t>
  </si>
  <si>
    <t>Hollickwood School I08a inc fm letting premises</t>
  </si>
  <si>
    <t>0000150122</t>
  </si>
  <si>
    <t>14334635</t>
  </si>
  <si>
    <t>Hollickwood School I18 - Additional Grants for Sc</t>
  </si>
  <si>
    <t>0000150121</t>
  </si>
  <si>
    <t>14334631</t>
  </si>
  <si>
    <t>Hollickwood School Education CFR Other Grants and</t>
  </si>
  <si>
    <t>0000150120</t>
  </si>
  <si>
    <t>14334628</t>
  </si>
  <si>
    <t>Hollickwood School Education CFR Capital Resource</t>
  </si>
  <si>
    <t>0000150119</t>
  </si>
  <si>
    <t>14334624</t>
  </si>
  <si>
    <t>Hollickwood School Education CFR Information Comm</t>
  </si>
  <si>
    <t>0000150118</t>
  </si>
  <si>
    <t>14334620</t>
  </si>
  <si>
    <t>Hollickwood School Education CFR Curriculum Profe</t>
  </si>
  <si>
    <t>0000150117</t>
  </si>
  <si>
    <t>14334616</t>
  </si>
  <si>
    <t>Hollickwood School Education CFR Other Profession</t>
  </si>
  <si>
    <t>0000150116</t>
  </si>
  <si>
    <t>14334614</t>
  </si>
  <si>
    <t>Hollickwood School CI01 - Capital Income</t>
  </si>
  <si>
    <t>0000150115</t>
  </si>
  <si>
    <t>Hollickwood School Education CFR Pupil Premium Sc</t>
  </si>
  <si>
    <t>0000150114</t>
  </si>
  <si>
    <t>14334663</t>
  </si>
  <si>
    <t>Hollickwood School I03 - SEN Funding</t>
  </si>
  <si>
    <t>0000150113</t>
  </si>
  <si>
    <t>14334618</t>
  </si>
  <si>
    <t>Hollickwood School Education CFR Funds Delegated</t>
  </si>
  <si>
    <t>0000150112</t>
  </si>
  <si>
    <t>14334599</t>
  </si>
  <si>
    <t>Hollickwood School Contigency</t>
  </si>
  <si>
    <t>0000150111</t>
  </si>
  <si>
    <t>14334596</t>
  </si>
  <si>
    <t>Hollickwood School Education CFR ICT Learning Res</t>
  </si>
  <si>
    <t>0000150110</t>
  </si>
  <si>
    <t>14334593</t>
  </si>
  <si>
    <t>Hollickwood School E26 - Agency Supply Teachers</t>
  </si>
  <si>
    <t>0000150109</t>
  </si>
  <si>
    <t>14334589</t>
  </si>
  <si>
    <t>Hollickwood School E24 - Special Facilities</t>
  </si>
  <si>
    <t>0000150108</t>
  </si>
  <si>
    <t>14334586</t>
  </si>
  <si>
    <t>Hollickwood School Education CFR Administrative S</t>
  </si>
  <si>
    <t>0000150107</t>
  </si>
  <si>
    <t>14334583</t>
  </si>
  <si>
    <t>Hollickwood School E19 - Learning Resources</t>
  </si>
  <si>
    <t>0000150106</t>
  </si>
  <si>
    <t>14334581</t>
  </si>
  <si>
    <t>Hollickwood School E25 - Catering Supplies</t>
  </si>
  <si>
    <t>0000150105</t>
  </si>
  <si>
    <t>14334578</t>
  </si>
  <si>
    <t>Hollickwood School Insurance-Premises</t>
  </si>
  <si>
    <t>0000150104</t>
  </si>
  <si>
    <t>14334575</t>
  </si>
  <si>
    <t>Hollickwood School Grounds maintenance</t>
  </si>
  <si>
    <t>0000150103</t>
  </si>
  <si>
    <t>14334572</t>
  </si>
  <si>
    <t>Hollickwood School Education CFR Other Occupation</t>
  </si>
  <si>
    <t>0000150102</t>
  </si>
  <si>
    <t>14334569</t>
  </si>
  <si>
    <t>Hollickwood School Contract Cleaning</t>
  </si>
  <si>
    <t>0000150101</t>
  </si>
  <si>
    <t>14334567</t>
  </si>
  <si>
    <t>Hollickwood School Water Services</t>
  </si>
  <si>
    <t>0000150100</t>
  </si>
  <si>
    <t>14334565</t>
  </si>
  <si>
    <t>Hollickwood School Rates</t>
  </si>
  <si>
    <t>0000150099</t>
  </si>
  <si>
    <t>14334563</t>
  </si>
  <si>
    <t>Hollickwood School Other Energy</t>
  </si>
  <si>
    <t>0000150098</t>
  </si>
  <si>
    <t>14334561</t>
  </si>
  <si>
    <t>Hollickwood School Building Repairs &amp; Maintenance</t>
  </si>
  <si>
    <t>0000150097</t>
  </si>
  <si>
    <t>14334558</t>
  </si>
  <si>
    <t>Hollickwood School Education CFR Supply Teacher I</t>
  </si>
  <si>
    <t>0000150096</t>
  </si>
  <si>
    <t>14334555</t>
  </si>
  <si>
    <t>Hollickwood School Other Indirect Employee Expens</t>
  </si>
  <si>
    <t>0000150095</t>
  </si>
  <si>
    <t>14334552</t>
  </si>
  <si>
    <t>Hollickwood School Training</t>
  </si>
  <si>
    <t>0000150094</t>
  </si>
  <si>
    <t>14334549</t>
  </si>
  <si>
    <t>Hollickwood School Non Education Staff GPay</t>
  </si>
  <si>
    <t>0000150093</t>
  </si>
  <si>
    <t>14334544</t>
  </si>
  <si>
    <t>Hollickwood School Education CFR Staff Education</t>
  </si>
  <si>
    <t>0000150092</t>
  </si>
  <si>
    <t>14334540</t>
  </si>
  <si>
    <t>Hollickwood School E01 - Teaching Staff GPay</t>
  </si>
  <si>
    <t>0000150091</t>
  </si>
  <si>
    <t>14334537</t>
  </si>
  <si>
    <t>Hollickwood School E04 - Premises Staff GPay</t>
  </si>
  <si>
    <t>0000150090</t>
  </si>
  <si>
    <t>14334534</t>
  </si>
  <si>
    <t>Hollickwood School Education CFR Staff Admin &amp; Cl</t>
  </si>
  <si>
    <t>0000150089</t>
  </si>
  <si>
    <t>14334531</t>
  </si>
  <si>
    <t>Goldbeaters School Education CFR Donations and Vo</t>
  </si>
  <si>
    <t>0000150088</t>
  </si>
  <si>
    <t>14334528</t>
  </si>
  <si>
    <t>Goldbeaters School Education CFR Income from Cont</t>
  </si>
  <si>
    <t>0000150087</t>
  </si>
  <si>
    <t>14334525</t>
  </si>
  <si>
    <t>Goldbeaters School I09 - Income from Catering</t>
  </si>
  <si>
    <t>0000150086</t>
  </si>
  <si>
    <t>14334522</t>
  </si>
  <si>
    <t>Goldbeaters School I18c COVID-19 catch-up package</t>
  </si>
  <si>
    <t>0000150085</t>
  </si>
  <si>
    <t>14334517</t>
  </si>
  <si>
    <t>Goldbeaters School I08b other inc-facil &amp; serv</t>
  </si>
  <si>
    <t>0000150084</t>
  </si>
  <si>
    <t>14334512</t>
  </si>
  <si>
    <t>Goldbeaters School I18 - Additional Grants for Sc</t>
  </si>
  <si>
    <t>0000150083</t>
  </si>
  <si>
    <t>Goldbeaters School I06 - Other Government Grants</t>
  </si>
  <si>
    <t>0000150082</t>
  </si>
  <si>
    <t>14334559</t>
  </si>
  <si>
    <t>Goldbeaters School Education CFR Capital Resource</t>
  </si>
  <si>
    <t>0000150081</t>
  </si>
  <si>
    <t>14334530</t>
  </si>
  <si>
    <t>Goldbeaters School Education CFR Information Comm</t>
  </si>
  <si>
    <t>0000150080</t>
  </si>
  <si>
    <t>14334501</t>
  </si>
  <si>
    <t>Goldbeaters School Education CFR Curriculum Profe</t>
  </si>
  <si>
    <t>0000150079</t>
  </si>
  <si>
    <t>14334497</t>
  </si>
  <si>
    <t>Goldbeaters School Education CFR Other Profession</t>
  </si>
  <si>
    <t>0000150078</t>
  </si>
  <si>
    <t>14334494</t>
  </si>
  <si>
    <t>Goldbeaters School CI01 - Capital Income</t>
  </si>
  <si>
    <t>0000150077</t>
  </si>
  <si>
    <t>14334492</t>
  </si>
  <si>
    <t>Goldbeaters School Education CFR Pupil Premium Sc</t>
  </si>
  <si>
    <t>0000150076</t>
  </si>
  <si>
    <t>14334486</t>
  </si>
  <si>
    <t>Goldbeaters School I03 - SEN Funding</t>
  </si>
  <si>
    <t>0000150075</t>
  </si>
  <si>
    <t>14334483</t>
  </si>
  <si>
    <t>Goldbeaters School Education CFR Funds Delegated</t>
  </si>
  <si>
    <t>0000150074</t>
  </si>
  <si>
    <t>14334478</t>
  </si>
  <si>
    <t>Goldbeaters School Contigency</t>
  </si>
  <si>
    <t>0000150073</t>
  </si>
  <si>
    <t>14334476</t>
  </si>
  <si>
    <t>Goldbeaters School Education CFR ICT Learning Res</t>
  </si>
  <si>
    <t>0000150072</t>
  </si>
  <si>
    <t>14334473</t>
  </si>
  <si>
    <t>Goldbeaters School E26 - Agency Supply Teachers</t>
  </si>
  <si>
    <t>0000150071</t>
  </si>
  <si>
    <t>14334470</t>
  </si>
  <si>
    <t>Goldbeaters School E24 - Special Facilities</t>
  </si>
  <si>
    <t>0000150070</t>
  </si>
  <si>
    <t>14334469</t>
  </si>
  <si>
    <t>Goldbeaters School Education CFR Administrative S</t>
  </si>
  <si>
    <t>0000150069</t>
  </si>
  <si>
    <t>14334468</t>
  </si>
  <si>
    <t>Goldbeaters School E19 - Learning Resources</t>
  </si>
  <si>
    <t>0000150068</t>
  </si>
  <si>
    <t>14334466</t>
  </si>
  <si>
    <t>Goldbeaters School E25 - Catering Supplies</t>
  </si>
  <si>
    <t>0000150067</t>
  </si>
  <si>
    <t>14334465</t>
  </si>
  <si>
    <t>Goldbeaters School Insurance-Premises</t>
  </si>
  <si>
    <t>0000150066</t>
  </si>
  <si>
    <t>14334464</t>
  </si>
  <si>
    <t>Goldbeaters School Grounds maintenance</t>
  </si>
  <si>
    <t>0000150065</t>
  </si>
  <si>
    <t>14334463</t>
  </si>
  <si>
    <t>Goldbeaters School Education CFR Other Occupation</t>
  </si>
  <si>
    <t>0000150064</t>
  </si>
  <si>
    <t>14334462</t>
  </si>
  <si>
    <t>Goldbeaters School Contract Cleaning</t>
  </si>
  <si>
    <t>0000150063</t>
  </si>
  <si>
    <t>14334460</t>
  </si>
  <si>
    <t>Goldbeaters School Water Services</t>
  </si>
  <si>
    <t>0000150062</t>
  </si>
  <si>
    <t>14334457</t>
  </si>
  <si>
    <t>Goldbeaters School Rates</t>
  </si>
  <si>
    <t>0000150061</t>
  </si>
  <si>
    <t>14334456</t>
  </si>
  <si>
    <t>Goldbeaters School Other Energy</t>
  </si>
  <si>
    <t>0000150060</t>
  </si>
  <si>
    <t>14334455</t>
  </si>
  <si>
    <t>Goldbeaters School Building Repairs &amp; Maintenance</t>
  </si>
  <si>
    <t>0000150059</t>
  </si>
  <si>
    <t>14334454</t>
  </si>
  <si>
    <t>Goldbeaters School Employee Insurance</t>
  </si>
  <si>
    <t>0000150058</t>
  </si>
  <si>
    <t>14334452</t>
  </si>
  <si>
    <t>Goldbeaters School Education CFR Supply Teacher I</t>
  </si>
  <si>
    <t>0000150057</t>
  </si>
  <si>
    <t>14334451</t>
  </si>
  <si>
    <t>Goldbeaters School Other Indirect Employee Expens</t>
  </si>
  <si>
    <t>0000150056</t>
  </si>
  <si>
    <t>14334450</t>
  </si>
  <si>
    <t>Goldbeaters School Training</t>
  </si>
  <si>
    <t>0000150055</t>
  </si>
  <si>
    <t>14334449</t>
  </si>
  <si>
    <t>Goldbeaters School Non Education Staff GPay</t>
  </si>
  <si>
    <t>0000150054</t>
  </si>
  <si>
    <t>14334448</t>
  </si>
  <si>
    <t>Goldbeaters School Education CFR Staff Education</t>
  </si>
  <si>
    <t>0000150053</t>
  </si>
  <si>
    <t>14334447</t>
  </si>
  <si>
    <t>Goldbeaters School E01 - Teaching Staff GPay</t>
  </si>
  <si>
    <t>0000150052</t>
  </si>
  <si>
    <t>14334445</t>
  </si>
  <si>
    <t>Goldbeaters School E06 - Catering Staff GPay</t>
  </si>
  <si>
    <t>0000150051</t>
  </si>
  <si>
    <t>14334444</t>
  </si>
  <si>
    <t>Goldbeaters School E04 - Premises Staff GPay</t>
  </si>
  <si>
    <t>0000150050</t>
  </si>
  <si>
    <t>14334441</t>
  </si>
  <si>
    <t>Goldbeaters School Education CFR Staff Admin &amp; Cl</t>
  </si>
  <si>
    <t>0000150049</t>
  </si>
  <si>
    <t>14334437</t>
  </si>
  <si>
    <t>Garden Suburb Infant Education CFR Donations and Vo</t>
  </si>
  <si>
    <t>0000150048</t>
  </si>
  <si>
    <t>14334434</t>
  </si>
  <si>
    <t>Garden Suburb Infant I09 - Income from Catering</t>
  </si>
  <si>
    <t>0000150047</t>
  </si>
  <si>
    <t>14334432</t>
  </si>
  <si>
    <t>Garden Suburb Infant I08b other inc-facil &amp; serv</t>
  </si>
  <si>
    <t>0000150046</t>
  </si>
  <si>
    <t>14334430</t>
  </si>
  <si>
    <t>Garden Suburb Infant I08a inc fm letting premises</t>
  </si>
  <si>
    <t>0000150045</t>
  </si>
  <si>
    <t>14334428</t>
  </si>
  <si>
    <t>Garden Suburb Infant I18 - Additional Grants for Sc</t>
  </si>
  <si>
    <t>0000150044</t>
  </si>
  <si>
    <t>14334426</t>
  </si>
  <si>
    <t>Garden Suburb Infant I06 - Other Government Grants</t>
  </si>
  <si>
    <t>0000150043</t>
  </si>
  <si>
    <t>14334424</t>
  </si>
  <si>
    <t>Garden Suburb Infant Education CFR New Construct  C</t>
  </si>
  <si>
    <t>0000150042</t>
  </si>
  <si>
    <t>14334422</t>
  </si>
  <si>
    <t>Garden Suburb Infant Education CFR Curriculum Profe</t>
  </si>
  <si>
    <t>0000150041</t>
  </si>
  <si>
    <t>14334420</t>
  </si>
  <si>
    <t>Garden Suburb Infant Education CFR Other Profession</t>
  </si>
  <si>
    <t>0000150040</t>
  </si>
  <si>
    <t>14334417</t>
  </si>
  <si>
    <t>Garden Suburb Infant CI01 - Capital Income</t>
  </si>
  <si>
    <t>0000150039</t>
  </si>
  <si>
    <t>14334415</t>
  </si>
  <si>
    <t>Garden Suburb Infant Education CFR Pupil Premium Sc</t>
  </si>
  <si>
    <t>0000150038</t>
  </si>
  <si>
    <t>14334410</t>
  </si>
  <si>
    <t>Garden Suburb Infant I03 - SEN Funding</t>
  </si>
  <si>
    <t>0000150037</t>
  </si>
  <si>
    <t>Garden Suburb Infant Education CFR Funds Delegated</t>
  </si>
  <si>
    <t>0000150036</t>
  </si>
  <si>
    <t>Garden Suburb Infant Contigency</t>
  </si>
  <si>
    <t>0000150035</t>
  </si>
  <si>
    <t>14334439</t>
  </si>
  <si>
    <t>Garden Suburb Infant Education CFR ICT Learning Res</t>
  </si>
  <si>
    <t>0000150034</t>
  </si>
  <si>
    <t>Garden Suburb Infant E26 - Agency Supply Teachers</t>
  </si>
  <si>
    <t>0000150033</t>
  </si>
  <si>
    <t>14334398</t>
  </si>
  <si>
    <t>Garden Suburb Infant Education CFR Administrative S</t>
  </si>
  <si>
    <t>0000150032</t>
  </si>
  <si>
    <t>14334396</t>
  </si>
  <si>
    <t>Garden Suburb Infant E19 - Learning Resources</t>
  </si>
  <si>
    <t>0000150031</t>
  </si>
  <si>
    <t>14334394</t>
  </si>
  <si>
    <t>Garden Suburb Infant E25 - Catering Supplies</t>
  </si>
  <si>
    <t>0000150030</t>
  </si>
  <si>
    <t>14334393</t>
  </si>
  <si>
    <t>Garden Suburb Infant Insurance-Premises</t>
  </si>
  <si>
    <t>0000150029</t>
  </si>
  <si>
    <t>14334392</t>
  </si>
  <si>
    <t>Garden Suburb Infant Grounds maintenance</t>
  </si>
  <si>
    <t>0000150028</t>
  </si>
  <si>
    <t>14334390</t>
  </si>
  <si>
    <t>Garden Suburb Infant Education CFR Other Occupation</t>
  </si>
  <si>
    <t>0000150027</t>
  </si>
  <si>
    <t>14334388</t>
  </si>
  <si>
    <t>Garden Suburb Infant Contract Cleaning</t>
  </si>
  <si>
    <t>0000150026</t>
  </si>
  <si>
    <t>14334385</t>
  </si>
  <si>
    <t>Garden Suburb Infant Water Services</t>
  </si>
  <si>
    <t>0000150025</t>
  </si>
  <si>
    <t>14334383</t>
  </si>
  <si>
    <t>Garden Suburb Infant Rates</t>
  </si>
  <si>
    <t>0000150024</t>
  </si>
  <si>
    <t>14334380</t>
  </si>
  <si>
    <t>Garden Suburb Infant Other Energy</t>
  </si>
  <si>
    <t>0000150023</t>
  </si>
  <si>
    <t>14334378</t>
  </si>
  <si>
    <t>Garden Suburb Infant Building Repairs &amp; Maintenance</t>
  </si>
  <si>
    <t>0000150022</t>
  </si>
  <si>
    <t>14334376</t>
  </si>
  <si>
    <t>Garden Suburb Infant Education CFR Supply Teacher I</t>
  </si>
  <si>
    <t>0000150021</t>
  </si>
  <si>
    <t>14334371</t>
  </si>
  <si>
    <t>Garden Suburb Infant Other Indirect Employee Expens</t>
  </si>
  <si>
    <t>0000150020</t>
  </si>
  <si>
    <t>14334369</t>
  </si>
  <si>
    <t>Garden Suburb Infant Training</t>
  </si>
  <si>
    <t>0000150019</t>
  </si>
  <si>
    <t>14334366</t>
  </si>
  <si>
    <t>Garden Suburb Infant Non Education Staff GPay</t>
  </si>
  <si>
    <t>0000150018</t>
  </si>
  <si>
    <t>14334362</t>
  </si>
  <si>
    <t>Garden Suburb Infant Education CFR Staff Education</t>
  </si>
  <si>
    <t>0000150017</t>
  </si>
  <si>
    <t>14334358</t>
  </si>
  <si>
    <t>Garden Suburb Infant E01 - Teaching Staff GPay</t>
  </si>
  <si>
    <t>0000150016</t>
  </si>
  <si>
    <t>14334356</t>
  </si>
  <si>
    <t>Garden Suburb Infant E04 - Premises Staff GPay</t>
  </si>
  <si>
    <t>0000150015</t>
  </si>
  <si>
    <t>14334354</t>
  </si>
  <si>
    <t>Garden Suburb Infant Education CFR Staff Admin &amp; Cl</t>
  </si>
  <si>
    <t>0000150014</t>
  </si>
  <si>
    <t>14334352</t>
  </si>
  <si>
    <t>Garden Suburb Junior Education CFR Donations and Vo</t>
  </si>
  <si>
    <t>0000150013</t>
  </si>
  <si>
    <t>14334350</t>
  </si>
  <si>
    <t>Garden Suburb Junior I09 - Income from Catering</t>
  </si>
  <si>
    <t>0000150012</t>
  </si>
  <si>
    <t>14334348</t>
  </si>
  <si>
    <t>Garden Suburb Junior I08b other inc-facil &amp; serv</t>
  </si>
  <si>
    <t>0000150011</t>
  </si>
  <si>
    <t>14334344</t>
  </si>
  <si>
    <t>Garden Suburb Junior I08a inc fm letting premises</t>
  </si>
  <si>
    <t>0000150010</t>
  </si>
  <si>
    <t>14334341</t>
  </si>
  <si>
    <t>Garden Suburb Junior I18 - Additional Grants for Sc</t>
  </si>
  <si>
    <t>0000150009</t>
  </si>
  <si>
    <t>14334339</t>
  </si>
  <si>
    <t>Garden Suburb Junior Education CFR Information Comm</t>
  </si>
  <si>
    <t>0000150008</t>
  </si>
  <si>
    <t>14334336</t>
  </si>
  <si>
    <t>Garden Suburb Junior Education CFR Curriculum Profe</t>
  </si>
  <si>
    <t>0000150007</t>
  </si>
  <si>
    <t>14334333</t>
  </si>
  <si>
    <t>Garden Suburb Junior Education CFR Other Profession</t>
  </si>
  <si>
    <t>0000150006</t>
  </si>
  <si>
    <t>14334330</t>
  </si>
  <si>
    <t>Garden Suburb Junior CI01 - Capital Income</t>
  </si>
  <si>
    <t>0000150005</t>
  </si>
  <si>
    <t>14334328</t>
  </si>
  <si>
    <t>Garden Suburb Junior Education CFR Pupil Premium Sc</t>
  </si>
  <si>
    <t>0000150004</t>
  </si>
  <si>
    <t>14334326</t>
  </si>
  <si>
    <t>Garden Suburb Junior I03 - SEN Funding</t>
  </si>
  <si>
    <t>0000150003</t>
  </si>
  <si>
    <t>14334325</t>
  </si>
  <si>
    <t>Garden Suburb Junior Education CFR Funds Delegated</t>
  </si>
  <si>
    <t>0000150002</t>
  </si>
  <si>
    <t>14334322</t>
  </si>
  <si>
    <t>Garden Suburb Junior Education CFR ICT Learning Res</t>
  </si>
  <si>
    <t>0000150001</t>
  </si>
  <si>
    <t>14334320</t>
  </si>
  <si>
    <t>Garden Suburb Junior E26 - Agency Supply Teachers</t>
  </si>
  <si>
    <t>0000150000</t>
  </si>
  <si>
    <t>14334319</t>
  </si>
  <si>
    <t>Garden Suburb Junior E24 - Special Facilities</t>
  </si>
  <si>
    <t>0000149999</t>
  </si>
  <si>
    <t>14334317</t>
  </si>
  <si>
    <t>Garden Suburb Junior Education CFR Administrative S</t>
  </si>
  <si>
    <t>0000149998</t>
  </si>
  <si>
    <t>14334315</t>
  </si>
  <si>
    <t>Garden Suburb Junior E19 - Learning Resources</t>
  </si>
  <si>
    <t>0000149997</t>
  </si>
  <si>
    <t>14334314</t>
  </si>
  <si>
    <t>Garden Suburb Junior E25 - Catering Supplies</t>
  </si>
  <si>
    <t>0000149996</t>
  </si>
  <si>
    <t>14334312</t>
  </si>
  <si>
    <t>Garden Suburb Junior Insurance-Premises</t>
  </si>
  <si>
    <t>0000149995</t>
  </si>
  <si>
    <t>14334311</t>
  </si>
  <si>
    <t>Garden Suburb Junior Grounds maintenance</t>
  </si>
  <si>
    <t>0000149994</t>
  </si>
  <si>
    <t>14334310</t>
  </si>
  <si>
    <t>Garden Suburb Junior Education CFR Other Occupation</t>
  </si>
  <si>
    <t>0000149993</t>
  </si>
  <si>
    <t>Garden Suburb Junior Contract Cleaning</t>
  </si>
  <si>
    <t>0000149992</t>
  </si>
  <si>
    <t>Garden Suburb Junior Water Services</t>
  </si>
  <si>
    <t>0000149991</t>
  </si>
  <si>
    <t>14334364</t>
  </si>
  <si>
    <t>Garden Suburb Junior Rates</t>
  </si>
  <si>
    <t>0000149990</t>
  </si>
  <si>
    <t>14334351</t>
  </si>
  <si>
    <t>Garden Suburb Junior Other Energy</t>
  </si>
  <si>
    <t>0000149989</t>
  </si>
  <si>
    <t>Garden Suburb Junior Building Repairs &amp; Maintenance</t>
  </si>
  <si>
    <t>0000149988</t>
  </si>
  <si>
    <t>Garden Suburb Junior Education CFR Supply Teacher I</t>
  </si>
  <si>
    <t>0000149987</t>
  </si>
  <si>
    <t>14334306</t>
  </si>
  <si>
    <t>Garden Suburb Junior Other Indirect Employee Expens</t>
  </si>
  <si>
    <t>0000149986</t>
  </si>
  <si>
    <t>14334299</t>
  </si>
  <si>
    <t>Garden Suburb Junior Training</t>
  </si>
  <si>
    <t>0000149985</t>
  </si>
  <si>
    <t>14334297</t>
  </si>
  <si>
    <t>Garden Suburb Junior Non Education Staff GPay</t>
  </si>
  <si>
    <t>0000149984</t>
  </si>
  <si>
    <t>14334296</t>
  </si>
  <si>
    <t>Garden Suburb Junior Education CFR Staff Education</t>
  </si>
  <si>
    <t>0000149983</t>
  </si>
  <si>
    <t>14334294</t>
  </si>
  <si>
    <t>Garden Suburb Junior E01 - Teaching Staff GPay</t>
  </si>
  <si>
    <t>0000149982</t>
  </si>
  <si>
    <t>14334293</t>
  </si>
  <si>
    <t>Garden Suburb Junior E04 - Premises Staff GPay</t>
  </si>
  <si>
    <t>0000149981</t>
  </si>
  <si>
    <t>14334291</t>
  </si>
  <si>
    <t>Garden Suburb Junior Education CFR Staff Admin &amp; Cl</t>
  </si>
  <si>
    <t>0000149980</t>
  </si>
  <si>
    <t>14334289</t>
  </si>
  <si>
    <t>Frith Manor School Education CFR Donations and Vo</t>
  </si>
  <si>
    <t>0000149979</t>
  </si>
  <si>
    <t>14334287</t>
  </si>
  <si>
    <t>Frith Manor School Education CFR Income from Cont</t>
  </si>
  <si>
    <t>0000149978</t>
  </si>
  <si>
    <t>14334285</t>
  </si>
  <si>
    <t>Frith Manor School I09 - Income from Catering</t>
  </si>
  <si>
    <t>0000149977</t>
  </si>
  <si>
    <t>14334282</t>
  </si>
  <si>
    <t>Frith Manor School I18c COVID-19 catch-up package</t>
  </si>
  <si>
    <t>0000149976</t>
  </si>
  <si>
    <t>14334279</t>
  </si>
  <si>
    <t>Frith Manor School I08b other inc-facil &amp; serv</t>
  </si>
  <si>
    <t>0000149975</t>
  </si>
  <si>
    <t>14334277</t>
  </si>
  <si>
    <t>Frith Manor School I08a inc fm letting premises</t>
  </si>
  <si>
    <t>0000149974</t>
  </si>
  <si>
    <t>14334275</t>
  </si>
  <si>
    <t>Frith Manor School I18 - Additional Grants for Sc</t>
  </si>
  <si>
    <t>0000149973</t>
  </si>
  <si>
    <t>14334271</t>
  </si>
  <si>
    <t>Frith Manor School Education CFR Information Comm</t>
  </si>
  <si>
    <t>0000149972</t>
  </si>
  <si>
    <t>14334268</t>
  </si>
  <si>
    <t>Frith Manor School Education CFR Curriculum Profe</t>
  </si>
  <si>
    <t>0000149971</t>
  </si>
  <si>
    <t>14334264</t>
  </si>
  <si>
    <t>Frith Manor School Education CFR Other Profession</t>
  </si>
  <si>
    <t>0000149970</t>
  </si>
  <si>
    <t>14334261</t>
  </si>
  <si>
    <t>Frith Manor School CI01 - Capital Income</t>
  </si>
  <si>
    <t>0000149969</t>
  </si>
  <si>
    <t>14334258</t>
  </si>
  <si>
    <t>Frith Manor School Education CFR Pupil Premium Sc</t>
  </si>
  <si>
    <t>0000149968</t>
  </si>
  <si>
    <t>14334254</t>
  </si>
  <si>
    <t>Frith Manor School I03 - SEN Funding</t>
  </si>
  <si>
    <t>0000149967</t>
  </si>
  <si>
    <t>14334250</t>
  </si>
  <si>
    <t>Frith Manor School Education CFR Funds Delegated</t>
  </si>
  <si>
    <t>0000149966</t>
  </si>
  <si>
    <t>14334248</t>
  </si>
  <si>
    <t>Frith Manor School Contigency</t>
  </si>
  <si>
    <t>0000149965</t>
  </si>
  <si>
    <t>14334245</t>
  </si>
  <si>
    <t>Frith Manor School Education CFR ICT Learning Res</t>
  </si>
  <si>
    <t>0000149964</t>
  </si>
  <si>
    <t>14334243</t>
  </si>
  <si>
    <t>Frith Manor School E26 - Agency Supply Teachers</t>
  </si>
  <si>
    <t>0000149963</t>
  </si>
  <si>
    <t>14334239</t>
  </si>
  <si>
    <t>Frith Manor School E24 - Special Facilities</t>
  </si>
  <si>
    <t>0000149962</t>
  </si>
  <si>
    <t>14334236</t>
  </si>
  <si>
    <t>Frith Manor School Education CFR Administrative S</t>
  </si>
  <si>
    <t>0000149961</t>
  </si>
  <si>
    <t>14334234</t>
  </si>
  <si>
    <t>Frith Manor School E19 - Learning Resources</t>
  </si>
  <si>
    <t>0000149960</t>
  </si>
  <si>
    <t>14334232</t>
  </si>
  <si>
    <t>Frith Manor School E25 - Catering Supplies</t>
  </si>
  <si>
    <t>0000149959</t>
  </si>
  <si>
    <t>14334231</t>
  </si>
  <si>
    <t>Frith Manor School Insurance-Premises</t>
  </si>
  <si>
    <t>0000149958</t>
  </si>
  <si>
    <t>14334230</t>
  </si>
  <si>
    <t>Frith Manor School Grounds maintenance</t>
  </si>
  <si>
    <t>0000149957</t>
  </si>
  <si>
    <t>14334226</t>
  </si>
  <si>
    <t>Frith Manor School Education CFR Other Occupation</t>
  </si>
  <si>
    <t>0000149956</t>
  </si>
  <si>
    <t>14334224</t>
  </si>
  <si>
    <t>Frith Manor School Contract Cleaning</t>
  </si>
  <si>
    <t>0000149955</t>
  </si>
  <si>
    <t>14334221</t>
  </si>
  <si>
    <t>Frith Manor School Water Services</t>
  </si>
  <si>
    <t>0000149954</t>
  </si>
  <si>
    <t>14334219</t>
  </si>
  <si>
    <t>Frith Manor School Rates</t>
  </si>
  <si>
    <t>0000149953</t>
  </si>
  <si>
    <t>14334216</t>
  </si>
  <si>
    <t>Frith Manor School Other Energy</t>
  </si>
  <si>
    <t>0000149952</t>
  </si>
  <si>
    <t>14334214</t>
  </si>
  <si>
    <t>Frith Manor School Building Repairs &amp; Maintenance</t>
  </si>
  <si>
    <t>0000149951</t>
  </si>
  <si>
    <t>14334211</t>
  </si>
  <si>
    <t>Frith Manor School Education CFR Supply Teacher I</t>
  </si>
  <si>
    <t>0000149950</t>
  </si>
  <si>
    <t>14334288</t>
  </si>
  <si>
    <t>Frith Manor School Other Indirect Employee Expens</t>
  </si>
  <si>
    <t>0000149949</t>
  </si>
  <si>
    <t>14334270</t>
  </si>
  <si>
    <t>Frith Manor School Training</t>
  </si>
  <si>
    <t>0000149948</t>
  </si>
  <si>
    <t>Frith Manor School Non Education Staff GPay</t>
  </si>
  <si>
    <t>0000149947</t>
  </si>
  <si>
    <t>14334229</t>
  </si>
  <si>
    <t>Frith Manor School Education CFR Staff Education</t>
  </si>
  <si>
    <t>0000149946</t>
  </si>
  <si>
    <t>14334206</t>
  </si>
  <si>
    <t>Frith Manor School E01 - Teaching Staff GPay</t>
  </si>
  <si>
    <t>0000149945</t>
  </si>
  <si>
    <t>14334198</t>
  </si>
  <si>
    <t>Frith Manor School E04 - Premises Staff GPay</t>
  </si>
  <si>
    <t>0000149944</t>
  </si>
  <si>
    <t>14334195</t>
  </si>
  <si>
    <t>Frith Manor School Education CFR Staff Admin &amp; Cl</t>
  </si>
  <si>
    <t>0000149943</t>
  </si>
  <si>
    <t>14334192</t>
  </si>
  <si>
    <t>Foulds School Education CFR Donations and Vo</t>
  </si>
  <si>
    <t>0000149942</t>
  </si>
  <si>
    <t>14334190</t>
  </si>
  <si>
    <t>Foulds School Education CFR Income from Cont</t>
  </si>
  <si>
    <t>0000149941</t>
  </si>
  <si>
    <t>14334187</t>
  </si>
  <si>
    <t>Foulds School Edu CFR Rept Suply Teach Insur</t>
  </si>
  <si>
    <t>0000149940</t>
  </si>
  <si>
    <t>14334184</t>
  </si>
  <si>
    <t>Foulds School I09 - Income from Catering</t>
  </si>
  <si>
    <t>0000149939</t>
  </si>
  <si>
    <t>14334181</t>
  </si>
  <si>
    <t>Foulds School I08b other inc-facil &amp; serv</t>
  </si>
  <si>
    <t>0000149938</t>
  </si>
  <si>
    <t>14334179</t>
  </si>
  <si>
    <t>Foulds School I18 - Additional Grants for Sc</t>
  </si>
  <si>
    <t>0000149937</t>
  </si>
  <si>
    <t>14334174</t>
  </si>
  <si>
    <t>Foulds School Education CFR Capital Resource</t>
  </si>
  <si>
    <t>0000149936</t>
  </si>
  <si>
    <t>14334170</t>
  </si>
  <si>
    <t>Foulds School Education CFR Curriculum Profe</t>
  </si>
  <si>
    <t>0000149935</t>
  </si>
  <si>
    <t>14334165</t>
  </si>
  <si>
    <t>Foulds School Education CFR Other Profession</t>
  </si>
  <si>
    <t>0000149934</t>
  </si>
  <si>
    <t>14334160</t>
  </si>
  <si>
    <t>Foulds School CI01 - Capital Income</t>
  </si>
  <si>
    <t>0000149933</t>
  </si>
  <si>
    <t>14334156</t>
  </si>
  <si>
    <t>Foulds School Education CFR Pupil Premium Sc</t>
  </si>
  <si>
    <t>0000149932</t>
  </si>
  <si>
    <t>14334154</t>
  </si>
  <si>
    <t>Foulds School I03 - SEN Funding</t>
  </si>
  <si>
    <t>0000149931</t>
  </si>
  <si>
    <t>14334150</t>
  </si>
  <si>
    <t>Foulds School Education CFR Funds Delegated</t>
  </si>
  <si>
    <t>0000149930</t>
  </si>
  <si>
    <t>14334148</t>
  </si>
  <si>
    <t>Foulds School Contigency</t>
  </si>
  <si>
    <t>0000149929</t>
  </si>
  <si>
    <t>14334144</t>
  </si>
  <si>
    <t>Foulds School Education CFR ICT Learning Res</t>
  </si>
  <si>
    <t>0000149928</t>
  </si>
  <si>
    <t>14334140</t>
  </si>
  <si>
    <t>Foulds School E24 - Special Facilities</t>
  </si>
  <si>
    <t>0000149927</t>
  </si>
  <si>
    <t>14334137</t>
  </si>
  <si>
    <t>Foulds School Education CFR Administrative S</t>
  </si>
  <si>
    <t>0000149926</t>
  </si>
  <si>
    <t>14334133</t>
  </si>
  <si>
    <t>Foulds School E19 - Learning Resources</t>
  </si>
  <si>
    <t>0000149925</t>
  </si>
  <si>
    <t>14334128</t>
  </si>
  <si>
    <t>Foulds School E25 - Catering Supplies</t>
  </si>
  <si>
    <t>0000149924</t>
  </si>
  <si>
    <t>14334127</t>
  </si>
  <si>
    <t>Foulds School Insurance-Premises</t>
  </si>
  <si>
    <t>0000149923</t>
  </si>
  <si>
    <t>14334123</t>
  </si>
  <si>
    <t>Foulds School Education CFR Other Occupation</t>
  </si>
  <si>
    <t>0000149922</t>
  </si>
  <si>
    <t>14334120</t>
  </si>
  <si>
    <t>Foulds School Contract Cleaning</t>
  </si>
  <si>
    <t>0000149921</t>
  </si>
  <si>
    <t>14334117</t>
  </si>
  <si>
    <t>Foulds School Water Services</t>
  </si>
  <si>
    <t>0000149920</t>
  </si>
  <si>
    <t>14334114</t>
  </si>
  <si>
    <t>Foulds School Rates</t>
  </si>
  <si>
    <t>0000149919</t>
  </si>
  <si>
    <t>14334112</t>
  </si>
  <si>
    <t>Foulds School Other Energy</t>
  </si>
  <si>
    <t>0000149918</t>
  </si>
  <si>
    <t>14334194</t>
  </si>
  <si>
    <t>Foulds School Building Repairs &amp; Maintenance</t>
  </si>
  <si>
    <t>0000149917</t>
  </si>
  <si>
    <t>14334172</t>
  </si>
  <si>
    <t>Foulds School Education CFR Supply Teacher I</t>
  </si>
  <si>
    <t>0000149916</t>
  </si>
  <si>
    <t>14334142</t>
  </si>
  <si>
    <t>Foulds School Other Indirect Employee Expens</t>
  </si>
  <si>
    <t>0000149915</t>
  </si>
  <si>
    <t>14334098</t>
  </si>
  <si>
    <t>Foulds School Training</t>
  </si>
  <si>
    <t>0000149914</t>
  </si>
  <si>
    <t>14334095</t>
  </si>
  <si>
    <t>Foulds School Non Education Staff GPay</t>
  </si>
  <si>
    <t>0000149913</t>
  </si>
  <si>
    <t>14334092</t>
  </si>
  <si>
    <t>Foulds School Education CFR Staff Education</t>
  </si>
  <si>
    <t>0000149912</t>
  </si>
  <si>
    <t>14334089</t>
  </si>
  <si>
    <t>Foulds School Education CFR Staff Supply Tea</t>
  </si>
  <si>
    <t>0000149911</t>
  </si>
  <si>
    <t>14334085</t>
  </si>
  <si>
    <t>Foulds School E01 - Teaching Staff GPay</t>
  </si>
  <si>
    <t>0000149910</t>
  </si>
  <si>
    <t>14334082</t>
  </si>
  <si>
    <t>Foulds School E04 - Premises Staff GPay</t>
  </si>
  <si>
    <t>0000149909</t>
  </si>
  <si>
    <t>14334079</t>
  </si>
  <si>
    <t>Foulds School Education CFR Staff Admin &amp; Cl</t>
  </si>
  <si>
    <t>0000149908</t>
  </si>
  <si>
    <t>14334075</t>
  </si>
  <si>
    <t>Fairway School Education CFR Donations and Vo</t>
  </si>
  <si>
    <t>0000149907</t>
  </si>
  <si>
    <t>14334072</t>
  </si>
  <si>
    <t>Fairway School Education CFR Income from Cont</t>
  </si>
  <si>
    <t>0000149906</t>
  </si>
  <si>
    <t>14334069</t>
  </si>
  <si>
    <t>Fairway School I09 - Income from Catering</t>
  </si>
  <si>
    <t>0000149905</t>
  </si>
  <si>
    <t>14334064</t>
  </si>
  <si>
    <t>Fairway School I08b other inc-facil &amp; serv</t>
  </si>
  <si>
    <t>0000149904</t>
  </si>
  <si>
    <t>14334062</t>
  </si>
  <si>
    <t>Fairway School I08a inc fm letting premises</t>
  </si>
  <si>
    <t>0000149903</t>
  </si>
  <si>
    <t>14334061</t>
  </si>
  <si>
    <t>Fairway School I18 - Additional Grants for Sc</t>
  </si>
  <si>
    <t>0000149902</t>
  </si>
  <si>
    <t>14334059</t>
  </si>
  <si>
    <t>Fairway School Education CFR Other Grants and</t>
  </si>
  <si>
    <t>0000149901</t>
  </si>
  <si>
    <t>14334057</t>
  </si>
  <si>
    <t>Fairway School I06 - Other Government Grants</t>
  </si>
  <si>
    <t>0000149900</t>
  </si>
  <si>
    <t>14334056</t>
  </si>
  <si>
    <t>Fairway School Education CFR Capital Resource</t>
  </si>
  <si>
    <t>0000149899</t>
  </si>
  <si>
    <t>14334055</t>
  </si>
  <si>
    <t>Fairway School Education CFR New Construct  C</t>
  </si>
  <si>
    <t>0000149898</t>
  </si>
  <si>
    <t>14334053</t>
  </si>
  <si>
    <t>Fairway School Education CFR Curriculum Profe</t>
  </si>
  <si>
    <t>0000149897</t>
  </si>
  <si>
    <t>14334052</t>
  </si>
  <si>
    <t>Fairway School Education CFR Other Profession</t>
  </si>
  <si>
    <t>0000149896</t>
  </si>
  <si>
    <t>14334050</t>
  </si>
  <si>
    <t>Fairway School CI01 - Capital Income</t>
  </si>
  <si>
    <t>0000149895</t>
  </si>
  <si>
    <t>14334046</t>
  </si>
  <si>
    <t>Fairway School Education CFR Pupil Premium Sc</t>
  </si>
  <si>
    <t>0000149894</t>
  </si>
  <si>
    <t>14334045</t>
  </si>
  <si>
    <t>Fairway School I03 - SEN Funding</t>
  </si>
  <si>
    <t>0000149893</t>
  </si>
  <si>
    <t>14334044</t>
  </si>
  <si>
    <t>Fairway School Education CFR Funds Delegated</t>
  </si>
  <si>
    <t>0000149892</t>
  </si>
  <si>
    <t>14334043</t>
  </si>
  <si>
    <t>Fairway School Education CFR Commty Focused S</t>
  </si>
  <si>
    <t>0000149891</t>
  </si>
  <si>
    <t>14334040</t>
  </si>
  <si>
    <t>Fairway School Contigency</t>
  </si>
  <si>
    <t>0000149890</t>
  </si>
  <si>
    <t>14334037</t>
  </si>
  <si>
    <t>Fairway School Education CFR ICT Learning Res</t>
  </si>
  <si>
    <t>0000149889</t>
  </si>
  <si>
    <t>14334034</t>
  </si>
  <si>
    <t>Fairway School E26 - Agency Supply Teachers</t>
  </si>
  <si>
    <t>0000149888</t>
  </si>
  <si>
    <t>14334032</t>
  </si>
  <si>
    <t>Fairway School E24 - Special Facilities</t>
  </si>
  <si>
    <t>0000149887</t>
  </si>
  <si>
    <t>14334030</t>
  </si>
  <si>
    <t>Fairway School Education CFR Administrative S</t>
  </si>
  <si>
    <t>0000149886</t>
  </si>
  <si>
    <t>14334027</t>
  </si>
  <si>
    <t>Fairway School E19 - Learning Resources</t>
  </si>
  <si>
    <t>0000149885</t>
  </si>
  <si>
    <t>14334025</t>
  </si>
  <si>
    <t>Fairway School Education CFR Community Focuse</t>
  </si>
  <si>
    <t>0000149884</t>
  </si>
  <si>
    <t>14334022</t>
  </si>
  <si>
    <t>Fairway School E25 - Catering Supplies</t>
  </si>
  <si>
    <t>0000149883</t>
  </si>
  <si>
    <t>14334020</t>
  </si>
  <si>
    <t>Fairway School Insurance-Premises</t>
  </si>
  <si>
    <t>0000149882</t>
  </si>
  <si>
    <t>14334017</t>
  </si>
  <si>
    <t>Fairway School Grounds maintenance</t>
  </si>
  <si>
    <t>0000149881</t>
  </si>
  <si>
    <t>14334014</t>
  </si>
  <si>
    <t>Fairway School Education CFR Other Occupation</t>
  </si>
  <si>
    <t>0000149880</t>
  </si>
  <si>
    <t>14334012</t>
  </si>
  <si>
    <t>Fairway School Contract Cleaning</t>
  </si>
  <si>
    <t>0000149879</t>
  </si>
  <si>
    <t>14334096</t>
  </si>
  <si>
    <t>Fairway School Water Services</t>
  </si>
  <si>
    <t>0000149878</t>
  </si>
  <si>
    <t>14334071</t>
  </si>
  <si>
    <t>Fairway School Rates</t>
  </si>
  <si>
    <t>0000149877</t>
  </si>
  <si>
    <t>14334035</t>
  </si>
  <si>
    <t>Fairway School Other Energy</t>
  </si>
  <si>
    <t>0000149876</t>
  </si>
  <si>
    <t>14334001</t>
  </si>
  <si>
    <t>Fairway School Building Repairs &amp; Maintenance</t>
  </si>
  <si>
    <t>0000149875</t>
  </si>
  <si>
    <t>14333997</t>
  </si>
  <si>
    <t>Fairway School Education CFR Supply Teacher I</t>
  </si>
  <si>
    <t>0000149874</t>
  </si>
  <si>
    <t>14333995</t>
  </si>
  <si>
    <t>Fairway School Other Indirect Employee Expens</t>
  </si>
  <si>
    <t>0000149873</t>
  </si>
  <si>
    <t>14333992</t>
  </si>
  <si>
    <t>Fairway School Training</t>
  </si>
  <si>
    <t>0000149872</t>
  </si>
  <si>
    <t>14333989</t>
  </si>
  <si>
    <t>Fairway School Non Education Staff GPay</t>
  </si>
  <si>
    <t>0000149871</t>
  </si>
  <si>
    <t>14333985</t>
  </si>
  <si>
    <t>Fairway School Education CFR Staff Education</t>
  </si>
  <si>
    <t>0000149870</t>
  </si>
  <si>
    <t>14333983</t>
  </si>
  <si>
    <t>Fairway School Educ CFR Community Focused Sch</t>
  </si>
  <si>
    <t>0000149869</t>
  </si>
  <si>
    <t>14333981</t>
  </si>
  <si>
    <t>Fairway School E01 - Teaching Staff GPay</t>
  </si>
  <si>
    <t>0000149868</t>
  </si>
  <si>
    <t>14333977</t>
  </si>
  <si>
    <t>Fairway School E04 - Premises Staff GPay</t>
  </si>
  <si>
    <t>0000149867</t>
  </si>
  <si>
    <t>14333974</t>
  </si>
  <si>
    <t>Fairway School Education CFR Staff Admin &amp; Cl</t>
  </si>
  <si>
    <t>0000149866</t>
  </si>
  <si>
    <t>14333972</t>
  </si>
  <si>
    <t>Edgware Primary Education CFR Donations and Vo</t>
  </si>
  <si>
    <t>0000149865</t>
  </si>
  <si>
    <t>14333969</t>
  </si>
  <si>
    <t>Edgware Primary Education CFR Income from Cont</t>
  </si>
  <si>
    <t>0000149864</t>
  </si>
  <si>
    <t>14333966</t>
  </si>
  <si>
    <t>Edgware Primary I09 - Income from Catering</t>
  </si>
  <si>
    <t>0000149863</t>
  </si>
  <si>
    <t>14333964</t>
  </si>
  <si>
    <t>Edgware Primary I08b other inc-facil &amp; serv</t>
  </si>
  <si>
    <t>0000149862</t>
  </si>
  <si>
    <t>14333962</t>
  </si>
  <si>
    <t>Edgware Primary I18 - Additional Grants for Sc</t>
  </si>
  <si>
    <t>0000149861</t>
  </si>
  <si>
    <t>14333960</t>
  </si>
  <si>
    <t>Edgware Primary Education CFR Other Grants and</t>
  </si>
  <si>
    <t>0000149860</t>
  </si>
  <si>
    <t>14333958</t>
  </si>
  <si>
    <t xml:space="preserve">Edgware Primary Education CFR Vehicles  Plant </t>
  </si>
  <si>
    <t>0000149859</t>
  </si>
  <si>
    <t>14333955</t>
  </si>
  <si>
    <t>Edgware Primary Education CFR Curriculum Profe</t>
  </si>
  <si>
    <t>0000149858</t>
  </si>
  <si>
    <t>14333951</t>
  </si>
  <si>
    <t>Edgware Primary Education CFR Other Profession</t>
  </si>
  <si>
    <t>0000149857</t>
  </si>
  <si>
    <t>14333948</t>
  </si>
  <si>
    <t>Edgware Primary CI01 - Capital Income</t>
  </si>
  <si>
    <t>0000149856</t>
  </si>
  <si>
    <t>14333946</t>
  </si>
  <si>
    <t>Edgware Primary Education CFR Pupil Premium Sc</t>
  </si>
  <si>
    <t>0000149855</t>
  </si>
  <si>
    <t>14333942</t>
  </si>
  <si>
    <t>Edgware Primary I03 - SEN Funding</t>
  </si>
  <si>
    <t>0000149854</t>
  </si>
  <si>
    <t>14333939</t>
  </si>
  <si>
    <t>Edgware Primary Education CFR Funds Delegated</t>
  </si>
  <si>
    <t>0000149853</t>
  </si>
  <si>
    <t>14333937</t>
  </si>
  <si>
    <t>Edgware Primary Contigency</t>
  </si>
  <si>
    <t>0000149852</t>
  </si>
  <si>
    <t>14333934</t>
  </si>
  <si>
    <t>Edgware Primary Education CFR ICT Learning Res</t>
  </si>
  <si>
    <t>0000149851</t>
  </si>
  <si>
    <t>14333932</t>
  </si>
  <si>
    <t>Edgware Primary E26 - Agency Supply Teachers</t>
  </si>
  <si>
    <t>0000149850</t>
  </si>
  <si>
    <t>14333930</t>
  </si>
  <si>
    <t>Edgware Primary E24 - Special Facilities</t>
  </si>
  <si>
    <t>0000149849</t>
  </si>
  <si>
    <t>14333928</t>
  </si>
  <si>
    <t>Edgware Primary Education CFR Administrative S</t>
  </si>
  <si>
    <t>0000149848</t>
  </si>
  <si>
    <t>14333926</t>
  </si>
  <si>
    <t>Edgware Primary E19 - Learning Resources</t>
  </si>
  <si>
    <t>0000149847</t>
  </si>
  <si>
    <t>14333923</t>
  </si>
  <si>
    <t>Edgware Primary E25 - Catering Supplies</t>
  </si>
  <si>
    <t>0000149846</t>
  </si>
  <si>
    <t>14333919</t>
  </si>
  <si>
    <t>Edgware Primary Insurance-Premises</t>
  </si>
  <si>
    <t>0000149845</t>
  </si>
  <si>
    <t>14333917</t>
  </si>
  <si>
    <t>Edgware Primary Grounds maintenance</t>
  </si>
  <si>
    <t>0000149844</t>
  </si>
  <si>
    <t>14333915</t>
  </si>
  <si>
    <t>Edgware Primary Education CFR Other Occupation</t>
  </si>
  <si>
    <t>0000149843</t>
  </si>
  <si>
    <t>14333910</t>
  </si>
  <si>
    <t>Edgware Primary Contract Cleaning</t>
  </si>
  <si>
    <t>0000149842</t>
  </si>
  <si>
    <t>14333976</t>
  </si>
  <si>
    <t>Edgware Primary Water Services</t>
  </si>
  <si>
    <t>0000149841</t>
  </si>
  <si>
    <t>14333950</t>
  </si>
  <si>
    <t>Edgware Primary Rates</t>
  </si>
  <si>
    <t>0000149840</t>
  </si>
  <si>
    <t>14333922</t>
  </si>
  <si>
    <t>Edgware Primary Other Energy</t>
  </si>
  <si>
    <t>0000149839</t>
  </si>
  <si>
    <t>14333899</t>
  </si>
  <si>
    <t>Edgware Primary Building Repairs &amp; Maintenance</t>
  </si>
  <si>
    <t>0000149838</t>
  </si>
  <si>
    <t>14333897</t>
  </si>
  <si>
    <t>Edgware Primary Education CFR Supply Teacher I</t>
  </si>
  <si>
    <t>0000149837</t>
  </si>
  <si>
    <t>14333895</t>
  </si>
  <si>
    <t>Edgware Primary Other Indirect Employee Expens</t>
  </si>
  <si>
    <t>0000149836</t>
  </si>
  <si>
    <t>14333892</t>
  </si>
  <si>
    <t>Edgware Primary Training</t>
  </si>
  <si>
    <t>0000149835</t>
  </si>
  <si>
    <t>14333890</t>
  </si>
  <si>
    <t>Edgware Primary Non Education Staff GPay</t>
  </si>
  <si>
    <t>0000149834</t>
  </si>
  <si>
    <t>14333887</t>
  </si>
  <si>
    <t>Edgware Primary Education CFR Staff Education</t>
  </si>
  <si>
    <t>0000149833</t>
  </si>
  <si>
    <t>14333883</t>
  </si>
  <si>
    <t>Edgware Primary E01 - Teaching Staff GPay</t>
  </si>
  <si>
    <t>0000149832</t>
  </si>
  <si>
    <t>14333880</t>
  </si>
  <si>
    <t>Edgware Primary E04 - Premises Staff GPay</t>
  </si>
  <si>
    <t>0000149831</t>
  </si>
  <si>
    <t>14333877</t>
  </si>
  <si>
    <t>Edgware Primary Education CFR Staff Admin &amp; Cl</t>
  </si>
  <si>
    <t>0000149830</t>
  </si>
  <si>
    <t>14333873</t>
  </si>
  <si>
    <t>Dollis Infant School I09 - Income from Catering</t>
  </si>
  <si>
    <t>0000149829</t>
  </si>
  <si>
    <t>14333872</t>
  </si>
  <si>
    <t>Dollis Infant School I18c COVID-19 catch-up package</t>
  </si>
  <si>
    <t>0000149828</t>
  </si>
  <si>
    <t>14333871</t>
  </si>
  <si>
    <t>Dollis Infant School I08b other inc-facil &amp; serv</t>
  </si>
  <si>
    <t>0000149827</t>
  </si>
  <si>
    <t>14333869</t>
  </si>
  <si>
    <t>Dollis Infant School I08a inc fm letting premises</t>
  </si>
  <si>
    <t>0000149826</t>
  </si>
  <si>
    <t>14333866</t>
  </si>
  <si>
    <t>Dollis Infant School I18 - Additional Grants for Sc</t>
  </si>
  <si>
    <t>0000149825</t>
  </si>
  <si>
    <t>14333863</t>
  </si>
  <si>
    <t>Dollis Infant School I06 - Other Government Grants</t>
  </si>
  <si>
    <t>0000149824</t>
  </si>
  <si>
    <t>14333860</t>
  </si>
  <si>
    <t>Dollis Infant School Education CFR Information Comm</t>
  </si>
  <si>
    <t>0000149823</t>
  </si>
  <si>
    <t>14333858</t>
  </si>
  <si>
    <t>Dollis Infant School Education CFR New Construct  C</t>
  </si>
  <si>
    <t>0000149822</t>
  </si>
  <si>
    <t>14333855</t>
  </si>
  <si>
    <t>Dollis Infant School Education CFR Curriculum Profe</t>
  </si>
  <si>
    <t>0000149821</t>
  </si>
  <si>
    <t>14333853</t>
  </si>
  <si>
    <t>Dollis Infant School Education CFR Other Profession</t>
  </si>
  <si>
    <t>0000149820</t>
  </si>
  <si>
    <t>14333850</t>
  </si>
  <si>
    <t>Dollis Infant School CI01 - Capital Income</t>
  </si>
  <si>
    <t>0000149819</t>
  </si>
  <si>
    <t>14333848</t>
  </si>
  <si>
    <t>Dollis Infant School I03 - SEN Funding</t>
  </si>
  <si>
    <t>0000149818</t>
  </si>
  <si>
    <t>14333845</t>
  </si>
  <si>
    <t>Dollis Infant School Education CFR Funds Delegated</t>
  </si>
  <si>
    <t>0000149817</t>
  </si>
  <si>
    <t>14333842</t>
  </si>
  <si>
    <t>Dollis Infant School Contigency</t>
  </si>
  <si>
    <t>0000149816</t>
  </si>
  <si>
    <t>14333839</t>
  </si>
  <si>
    <t>Dollis Infant School Education CFR ICT Learning Res</t>
  </si>
  <si>
    <t>0000149815</t>
  </si>
  <si>
    <t>14333835</t>
  </si>
  <si>
    <t>Dollis Infant School E26 - Agency Supply Teachers</t>
  </si>
  <si>
    <t>0000149814</t>
  </si>
  <si>
    <t>14333833</t>
  </si>
  <si>
    <t>Dollis Infant School E24 - Special Facilities</t>
  </si>
  <si>
    <t>0000149813</t>
  </si>
  <si>
    <t>14333831</t>
  </si>
  <si>
    <t>Dollis Infant School Education CFR Administrative S</t>
  </si>
  <si>
    <t>0000149812</t>
  </si>
  <si>
    <t>14333828</t>
  </si>
  <si>
    <t>Dollis Infant School E19 - Learning Resources</t>
  </si>
  <si>
    <t>0000149811</t>
  </si>
  <si>
    <t>14333826</t>
  </si>
  <si>
    <t>Dollis Infant School E25 - Catering Supplies</t>
  </si>
  <si>
    <t>0000149810</t>
  </si>
  <si>
    <t>14333824</t>
  </si>
  <si>
    <t>Dollis Infant School Insurance-Premises</t>
  </si>
  <si>
    <t>0000149809</t>
  </si>
  <si>
    <t>14333821</t>
  </si>
  <si>
    <t>Dollis Infant School Grounds maintenance</t>
  </si>
  <si>
    <t>0000149808</t>
  </si>
  <si>
    <t>14333819</t>
  </si>
  <si>
    <t>Dollis Infant School Education CFR Other Occupation</t>
  </si>
  <si>
    <t>0000149807</t>
  </si>
  <si>
    <t>14333817</t>
  </si>
  <si>
    <t>Dollis Infant School Contract Cleaning</t>
  </si>
  <si>
    <t>0000149806</t>
  </si>
  <si>
    <t>14333815</t>
  </si>
  <si>
    <t>Dollis Infant School Water Services</t>
  </si>
  <si>
    <t>0000149805</t>
  </si>
  <si>
    <t>14333812</t>
  </si>
  <si>
    <t>Dollis Infant School Rates</t>
  </si>
  <si>
    <t>0000149804</t>
  </si>
  <si>
    <t>14333810</t>
  </si>
  <si>
    <t>Dollis Infant School Other Energy</t>
  </si>
  <si>
    <t>0000149803</t>
  </si>
  <si>
    <t>14333881</t>
  </si>
  <si>
    <t>Dollis Infant School Building Repairs &amp; Maintenance</t>
  </si>
  <si>
    <t>0000149802</t>
  </si>
  <si>
    <t>14333859</t>
  </si>
  <si>
    <t>Dollis Infant School Employee Insurance</t>
  </si>
  <si>
    <t>0000149801</t>
  </si>
  <si>
    <t>14333837</t>
  </si>
  <si>
    <t>Dollis Infant School Education CFR Supply Teacher I</t>
  </si>
  <si>
    <t>0000149800</t>
  </si>
  <si>
    <t>14333814</t>
  </si>
  <si>
    <t>Dollis Infant School Other Indirect Employee Expens</t>
  </si>
  <si>
    <t>0000149799</t>
  </si>
  <si>
    <t>14333799</t>
  </si>
  <si>
    <t>Dollis Infant School Training</t>
  </si>
  <si>
    <t>0000149798</t>
  </si>
  <si>
    <t>14333798</t>
  </si>
  <si>
    <t>Dollis Infant School Non Education Staff GPay</t>
  </si>
  <si>
    <t>0000149797</t>
  </si>
  <si>
    <t>14333796</t>
  </si>
  <si>
    <t>Dollis Infant School Education CFR Staff Education</t>
  </si>
  <si>
    <t>0000149796</t>
  </si>
  <si>
    <t>14333794</t>
  </si>
  <si>
    <t>Dollis Infant School E01 - Teaching Staff GPay</t>
  </si>
  <si>
    <t>0000149795</t>
  </si>
  <si>
    <t>14333791</t>
  </si>
  <si>
    <t>Dollis Infant School E04 - Premises Staff GPay</t>
  </si>
  <si>
    <t>0000149794</t>
  </si>
  <si>
    <t>14333788</t>
  </si>
  <si>
    <t>Dollis Infant School Education CFR Staff Admin &amp; Cl</t>
  </si>
  <si>
    <t>0000149793</t>
  </si>
  <si>
    <t>14333785</t>
  </si>
  <si>
    <t>Deansbrook Infant School Education CFR Donations and Vo</t>
  </si>
  <si>
    <t>0000149792</t>
  </si>
  <si>
    <t>14333782</t>
  </si>
  <si>
    <t>Deansbrook Infant School Education CFR Income from Cont</t>
  </si>
  <si>
    <t>0000149791</t>
  </si>
  <si>
    <t>14333779</t>
  </si>
  <si>
    <t>Deansbrook Infant School I09 - Income from Catering</t>
  </si>
  <si>
    <t>0000149790</t>
  </si>
  <si>
    <t>14333777</t>
  </si>
  <si>
    <t>Deansbrook Infant School I08b other inc-facil &amp; serv</t>
  </si>
  <si>
    <t>0000149789</t>
  </si>
  <si>
    <t>14333774</t>
  </si>
  <si>
    <t>Deansbrook Infant School I08a inc fm letting premises</t>
  </si>
  <si>
    <t>0000149788</t>
  </si>
  <si>
    <t>14333772</t>
  </si>
  <si>
    <t>Deansbrook Infant School I18 - Additional Grants for Sc</t>
  </si>
  <si>
    <t>0000149787</t>
  </si>
  <si>
    <t>14333769</t>
  </si>
  <si>
    <t>Deansbrook Infant School Education CFR Capital Resource</t>
  </si>
  <si>
    <t>0000149786</t>
  </si>
  <si>
    <t>14333767</t>
  </si>
  <si>
    <t>Deansbrook Infant School Education CFR Information Comm</t>
  </si>
  <si>
    <t>0000149785</t>
  </si>
  <si>
    <t>14333764</t>
  </si>
  <si>
    <t>Deansbrook Infant School Education CFR Curriculum Profe</t>
  </si>
  <si>
    <t>0000149784</t>
  </si>
  <si>
    <t>14333762</t>
  </si>
  <si>
    <t>Deansbrook Infant School Education CFR Other Profession</t>
  </si>
  <si>
    <t>0000149783</t>
  </si>
  <si>
    <t>14333759</t>
  </si>
  <si>
    <t>Deansbrook Infant School CI01 - Capital Income</t>
  </si>
  <si>
    <t>0000149782</t>
  </si>
  <si>
    <t>14333757</t>
  </si>
  <si>
    <t>Deansbrook Infant School Education CFR Pupil Premium Sc</t>
  </si>
  <si>
    <t>0000149781</t>
  </si>
  <si>
    <t>14333755</t>
  </si>
  <si>
    <t>Deansbrook Infant School I03 - SEN Funding</t>
  </si>
  <si>
    <t>0000149780</t>
  </si>
  <si>
    <t>14333753</t>
  </si>
  <si>
    <t>Deansbrook Infant School Education CFR Funds Delegated</t>
  </si>
  <si>
    <t>0000149779</t>
  </si>
  <si>
    <t>14333751</t>
  </si>
  <si>
    <t>Deansbrook Infant School Contigency</t>
  </si>
  <si>
    <t>0000149778</t>
  </si>
  <si>
    <t>14333749</t>
  </si>
  <si>
    <t>Deansbrook Infant School Education CFR ICT Learning Res</t>
  </si>
  <si>
    <t>0000149777</t>
  </si>
  <si>
    <t>14333746</t>
  </si>
  <si>
    <t>Deansbrook Infant School E26 - Agency Supply Teachers</t>
  </si>
  <si>
    <t>0000149776</t>
  </si>
  <si>
    <t>14333744</t>
  </si>
  <si>
    <t>Deansbrook Infant School E24 - Special Facilities</t>
  </si>
  <si>
    <t>0000149775</t>
  </si>
  <si>
    <t>14333742</t>
  </si>
  <si>
    <t>Deansbrook Infant School Education CFR Administrative S</t>
  </si>
  <si>
    <t>0000149774</t>
  </si>
  <si>
    <t>14333740</t>
  </si>
  <si>
    <t>Deansbrook Infant School E19 - Learning Resources</t>
  </si>
  <si>
    <t>0000149773</t>
  </si>
  <si>
    <t>14333737</t>
  </si>
  <si>
    <t>Deansbrook Infant School E25 - Catering Supplies</t>
  </si>
  <si>
    <t>0000149772</t>
  </si>
  <si>
    <t>14333735</t>
  </si>
  <si>
    <t>Deansbrook Infant School Insurance-Premises</t>
  </si>
  <si>
    <t>0000149771</t>
  </si>
  <si>
    <t>14333733</t>
  </si>
  <si>
    <t>Deansbrook Infant School Grounds maintenance</t>
  </si>
  <si>
    <t>0000149770</t>
  </si>
  <si>
    <t>14333730</t>
  </si>
  <si>
    <t>Deansbrook Infant School Education CFR Other Occupation</t>
  </si>
  <si>
    <t>0000149769</t>
  </si>
  <si>
    <t>14333727</t>
  </si>
  <si>
    <t>Deansbrook Infant School Contract Cleaning</t>
  </si>
  <si>
    <t>0000149768</t>
  </si>
  <si>
    <t>14333725</t>
  </si>
  <si>
    <t>Deansbrook Infant School Water Services</t>
  </si>
  <si>
    <t>0000149767</t>
  </si>
  <si>
    <t>14333722</t>
  </si>
  <si>
    <t>Deansbrook Infant School Rates</t>
  </si>
  <si>
    <t>0000149766</t>
  </si>
  <si>
    <t>14333720</t>
  </si>
  <si>
    <t>Deansbrook Infant School Other Energy</t>
  </si>
  <si>
    <t>0000149765</t>
  </si>
  <si>
    <t>14333718</t>
  </si>
  <si>
    <t>Deansbrook Infant School Building Repairs &amp; Maintenance</t>
  </si>
  <si>
    <t>0000149764</t>
  </si>
  <si>
    <t>14333716</t>
  </si>
  <si>
    <t>Deansbrook Infant School Education CFR Supply Teacher I</t>
  </si>
  <si>
    <t>0000149763</t>
  </si>
  <si>
    <t>14333714</t>
  </si>
  <si>
    <t>Deansbrook Infant School Other Indirect Employee Expens</t>
  </si>
  <si>
    <t>0000149762</t>
  </si>
  <si>
    <t>14333712</t>
  </si>
  <si>
    <t>Deansbrook Infant School Training</t>
  </si>
  <si>
    <t>0000149761</t>
  </si>
  <si>
    <t>14333710</t>
  </si>
  <si>
    <t>Deansbrook Infant School Non Education Staff GPay</t>
  </si>
  <si>
    <t>0000149760</t>
  </si>
  <si>
    <t>14333787</t>
  </si>
  <si>
    <t>Deansbrook Infant School Education CFR Staff Education</t>
  </si>
  <si>
    <t>0000149759</t>
  </si>
  <si>
    <t>14333773</t>
  </si>
  <si>
    <t>Deansbrook Infant School Education CFR Staff Supply Tea</t>
  </si>
  <si>
    <t>0000149758</t>
  </si>
  <si>
    <t>Deansbrook Infant School E01 - Teaching Staff GPay</t>
  </si>
  <si>
    <t>0000149757</t>
  </si>
  <si>
    <t>14333750</t>
  </si>
  <si>
    <t>Deansbrook Infant School E04 - Premises Staff GPay</t>
  </si>
  <si>
    <t>0000149756</t>
  </si>
  <si>
    <t>14333736</t>
  </si>
  <si>
    <t>Deansbrook Infant School Education CFR Staff Admin &amp; Cl</t>
  </si>
  <si>
    <t>0000149755</t>
  </si>
  <si>
    <t>14333724</t>
  </si>
  <si>
    <t>Cromer Road School Edu CFR Rept Suply Teach Insur</t>
  </si>
  <si>
    <t>0000149754</t>
  </si>
  <si>
    <t>14333711</t>
  </si>
  <si>
    <t>Cromer Road School I09 - Income from Catering</t>
  </si>
  <si>
    <t>0000149753</t>
  </si>
  <si>
    <t>14333699</t>
  </si>
  <si>
    <t>Cromer Road School I08b other inc-facil &amp; serv</t>
  </si>
  <si>
    <t>0000149752</t>
  </si>
  <si>
    <t>14333698</t>
  </si>
  <si>
    <t>Cromer Road School I08a inc fm letting premises</t>
  </si>
  <si>
    <t>0000149751</t>
  </si>
  <si>
    <t>14333697</t>
  </si>
  <si>
    <t>Cromer Road School I18 - Additional Grants for Sc</t>
  </si>
  <si>
    <t>0000149750</t>
  </si>
  <si>
    <t>14333696</t>
  </si>
  <si>
    <t>Cromer Road School I06 - Other Government Grants</t>
  </si>
  <si>
    <t>0000149749</t>
  </si>
  <si>
    <t>14333695</t>
  </si>
  <si>
    <t>Cromer Road School Education CFR Capital Resource</t>
  </si>
  <si>
    <t>0000149748</t>
  </si>
  <si>
    <t>14333693</t>
  </si>
  <si>
    <t>Cromer Road School Education CFR Information Comm</t>
  </si>
  <si>
    <t>0000149747</t>
  </si>
  <si>
    <t>14333692</t>
  </si>
  <si>
    <t>Cromer Road School Education CFR New Construct  C</t>
  </si>
  <si>
    <t>0000149746</t>
  </si>
  <si>
    <t>14333691</t>
  </si>
  <si>
    <t>Cromer Road School Education CFR Curriculum Profe</t>
  </si>
  <si>
    <t>0000149745</t>
  </si>
  <si>
    <t>14333690</t>
  </si>
  <si>
    <t>Cromer Road School Education CFR Other Profession</t>
  </si>
  <si>
    <t>0000149744</t>
  </si>
  <si>
    <t>14333688</t>
  </si>
  <si>
    <t>Cromer Road School CI01 - Capital Income</t>
  </si>
  <si>
    <t>0000149743</t>
  </si>
  <si>
    <t>14333687</t>
  </si>
  <si>
    <t>Cromer Road School Education CFR Pupil Premium Sc</t>
  </si>
  <si>
    <t>0000149742</t>
  </si>
  <si>
    <t>14333685</t>
  </si>
  <si>
    <t>Cromer Road School I03 - SEN Funding</t>
  </si>
  <si>
    <t>0000149741</t>
  </si>
  <si>
    <t>14333684</t>
  </si>
  <si>
    <t>Cromer Road School Education CFR Funds Delegated</t>
  </si>
  <si>
    <t>0000149740</t>
  </si>
  <si>
    <t>14333682</t>
  </si>
  <si>
    <t>Cromer Road School Contigency</t>
  </si>
  <si>
    <t>0000149739</t>
  </si>
  <si>
    <t>14333679</t>
  </si>
  <si>
    <t>Cromer Road School Education CFR ICT Learning Res</t>
  </si>
  <si>
    <t>0000149738</t>
  </si>
  <si>
    <t>14333677</t>
  </si>
  <si>
    <t>Cromer Road School E26 - Agency Supply Teachers</t>
  </si>
  <si>
    <t>0000149737</t>
  </si>
  <si>
    <t>14333675</t>
  </si>
  <si>
    <t>Cromer Road School E24 - Special Facilities</t>
  </si>
  <si>
    <t>0000149736</t>
  </si>
  <si>
    <t>14333672</t>
  </si>
  <si>
    <t>Cromer Road School Education CFR Administrative S</t>
  </si>
  <si>
    <t>0000149735</t>
  </si>
  <si>
    <t>14333670</t>
  </si>
  <si>
    <t>Cromer Road School E19 - Learning Resources</t>
  </si>
  <si>
    <t>0000149734</t>
  </si>
  <si>
    <t>14333668</t>
  </si>
  <si>
    <t>Cromer Road School E25 - Catering Supplies</t>
  </si>
  <si>
    <t>0000149733</t>
  </si>
  <si>
    <t>14333665</t>
  </si>
  <si>
    <t>Cromer Road School Insurance-Premises</t>
  </si>
  <si>
    <t>0000149732</t>
  </si>
  <si>
    <t>14333663</t>
  </si>
  <si>
    <t>Cromer Road School Grounds maintenance</t>
  </si>
  <si>
    <t>0000149731</t>
  </si>
  <si>
    <t>14333660</t>
  </si>
  <si>
    <t>Cromer Road School Education CFR Other Occupation</t>
  </si>
  <si>
    <t>0000149730</t>
  </si>
  <si>
    <t>14333658</t>
  </si>
  <si>
    <t>Cromer Road School Contract Cleaning</t>
  </si>
  <si>
    <t>0000149729</t>
  </si>
  <si>
    <t>14333656</t>
  </si>
  <si>
    <t>Cromer Road School Water Services</t>
  </si>
  <si>
    <t>0000149728</t>
  </si>
  <si>
    <t>14333653</t>
  </si>
  <si>
    <t>Cromer Road School Rates</t>
  </si>
  <si>
    <t>0000149727</t>
  </si>
  <si>
    <t>14333650</t>
  </si>
  <si>
    <t>Cromer Road School Other Energy</t>
  </si>
  <si>
    <t>0000149726</t>
  </si>
  <si>
    <t>14333647</t>
  </si>
  <si>
    <t>Cromer Road School Building Repairs &amp; Maintenance</t>
  </si>
  <si>
    <t>0000149725</t>
  </si>
  <si>
    <t>14333645</t>
  </si>
  <si>
    <t>Cromer Road School Education CFR Supply Teacher I</t>
  </si>
  <si>
    <t>0000149724</t>
  </si>
  <si>
    <t>14333643</t>
  </si>
  <si>
    <t>Cromer Road School Other Indirect Employee Expens</t>
  </si>
  <si>
    <t>0000149723</t>
  </si>
  <si>
    <t>14333640</t>
  </si>
  <si>
    <t>Cromer Road School Training</t>
  </si>
  <si>
    <t>0000149722</t>
  </si>
  <si>
    <t>14333637</t>
  </si>
  <si>
    <t>Cromer Road School Non Education Staff GPay</t>
  </si>
  <si>
    <t>0000149721</t>
  </si>
  <si>
    <t>14333635</t>
  </si>
  <si>
    <t>Cromer Road School Education CFR Staff Education</t>
  </si>
  <si>
    <t>0000149720</t>
  </si>
  <si>
    <t>14333632</t>
  </si>
  <si>
    <t>Cromer Road School E01 - Teaching Staff GPay</t>
  </si>
  <si>
    <t>0000149719</t>
  </si>
  <si>
    <t>14333630</t>
  </si>
  <si>
    <t>Cromer Road School E04 - Premises Staff GPay</t>
  </si>
  <si>
    <t>0000149718</t>
  </si>
  <si>
    <t>14333628</t>
  </si>
  <si>
    <t>Cromer Road School Education CFR Staff Admin &amp; Cl</t>
  </si>
  <si>
    <t>0000149717</t>
  </si>
  <si>
    <t>14333626</t>
  </si>
  <si>
    <t>Courtland School Education CFR Donations and Vo</t>
  </si>
  <si>
    <t>0000149716</t>
  </si>
  <si>
    <t>14333624</t>
  </si>
  <si>
    <t>Courtland School Education CFR Income from Cont</t>
  </si>
  <si>
    <t>0000149715</t>
  </si>
  <si>
    <t>14333622</t>
  </si>
  <si>
    <t>Courtland School I09 - Income from Catering</t>
  </si>
  <si>
    <t>0000149714</t>
  </si>
  <si>
    <t>14333620</t>
  </si>
  <si>
    <t>Courtland School I08b other inc-facil &amp; serv</t>
  </si>
  <si>
    <t>0000149713</t>
  </si>
  <si>
    <t>14333618</t>
  </si>
  <si>
    <t>Courtland School I08a inc fm letting premises</t>
  </si>
  <si>
    <t>0000149712</t>
  </si>
  <si>
    <t>14333616</t>
  </si>
  <si>
    <t>Courtland School I18 - Additional Grants for Sc</t>
  </si>
  <si>
    <t>0000149711</t>
  </si>
  <si>
    <t>14333613</t>
  </si>
  <si>
    <t>Courtland School Education CFR Other Grants and</t>
  </si>
  <si>
    <t>0000149710</t>
  </si>
  <si>
    <t>14333611</t>
  </si>
  <si>
    <t>Courtland School I06 - Other Government Grants</t>
  </si>
  <si>
    <t>0000149709</t>
  </si>
  <si>
    <t>14333689</t>
  </si>
  <si>
    <t>Courtland School Education CFR Capital Resource</t>
  </si>
  <si>
    <t>0000149708</t>
  </si>
  <si>
    <t>14333667</t>
  </si>
  <si>
    <t>Courtland School Education CFR Information Comm</t>
  </si>
  <si>
    <t>0000149707</t>
  </si>
  <si>
    <t>Courtland School Education CFR Curriculum Profe</t>
  </si>
  <si>
    <t>0000149706</t>
  </si>
  <si>
    <t>Courtland School Education CFR Other Profession</t>
  </si>
  <si>
    <t>0000149705</t>
  </si>
  <si>
    <t>14333598</t>
  </si>
  <si>
    <t>Courtland School CI01 - Capital Income</t>
  </si>
  <si>
    <t>0000149704</t>
  </si>
  <si>
    <t>14333596</t>
  </si>
  <si>
    <t>Courtland School Education CFR Pupil Premium Sc</t>
  </si>
  <si>
    <t>0000149703</t>
  </si>
  <si>
    <t>14333594</t>
  </si>
  <si>
    <t>Courtland School I03 - SEN Funding</t>
  </si>
  <si>
    <t>0000149702</t>
  </si>
  <si>
    <t>14333590</t>
  </si>
  <si>
    <t>Courtland School Education CFR Funds Delegated</t>
  </si>
  <si>
    <t>0000149701</t>
  </si>
  <si>
    <t>14333587</t>
  </si>
  <si>
    <t>Courtland School Edu CFR Direct Revenue E30</t>
  </si>
  <si>
    <t>0000149700</t>
  </si>
  <si>
    <t>14333585</t>
  </si>
  <si>
    <t>Courtland School Contigency</t>
  </si>
  <si>
    <t>0000149699</t>
  </si>
  <si>
    <t>14333582</t>
  </si>
  <si>
    <t>Courtland School Education CFR ICT Learning Res</t>
  </si>
  <si>
    <t>0000149698</t>
  </si>
  <si>
    <t>14333579</t>
  </si>
  <si>
    <t>Courtland School E26 - Agency Supply Teachers</t>
  </si>
  <si>
    <t>0000149697</t>
  </si>
  <si>
    <t>14333576</t>
  </si>
  <si>
    <t>Courtland School E24 - Special Facilities</t>
  </si>
  <si>
    <t>0000149696</t>
  </si>
  <si>
    <t>14333573</t>
  </si>
  <si>
    <t>Courtland School Education CFR Administrative S</t>
  </si>
  <si>
    <t>0000149695</t>
  </si>
  <si>
    <t>14333569</t>
  </si>
  <si>
    <t>Courtland School E19 - Learning Resources</t>
  </si>
  <si>
    <t>0000149694</t>
  </si>
  <si>
    <t>14333566</t>
  </si>
  <si>
    <t>Courtland School E25 - Catering Supplies</t>
  </si>
  <si>
    <t>0000149693</t>
  </si>
  <si>
    <t>14333563</t>
  </si>
  <si>
    <t>Courtland School Insurance-Premises</t>
  </si>
  <si>
    <t>0000149692</t>
  </si>
  <si>
    <t>14333561</t>
  </si>
  <si>
    <t>Courtland School Grounds maintenance</t>
  </si>
  <si>
    <t>0000149691</t>
  </si>
  <si>
    <t>14333558</t>
  </si>
  <si>
    <t>Courtland School Education CFR Other Occupation</t>
  </si>
  <si>
    <t>0000149690</t>
  </si>
  <si>
    <t>14333556</t>
  </si>
  <si>
    <t>Courtland School Contract Cleaning</t>
  </si>
  <si>
    <t>0000149689</t>
  </si>
  <si>
    <t>14333553</t>
  </si>
  <si>
    <t>Courtland School Water Services</t>
  </si>
  <si>
    <t>0000149688</t>
  </si>
  <si>
    <t>14333551</t>
  </si>
  <si>
    <t>Courtland School Rates</t>
  </si>
  <si>
    <t>0000149687</t>
  </si>
  <si>
    <t>14333549</t>
  </si>
  <si>
    <t>Courtland School Other Energy</t>
  </si>
  <si>
    <t>0000149686</t>
  </si>
  <si>
    <t>14333545</t>
  </si>
  <si>
    <t>Courtland School Building Repairs &amp; Maintenance</t>
  </si>
  <si>
    <t>0000149685</t>
  </si>
  <si>
    <t>14333543</t>
  </si>
  <si>
    <t>Courtland School Employee Insurance</t>
  </si>
  <si>
    <t>0000149684</t>
  </si>
  <si>
    <t>14333541</t>
  </si>
  <si>
    <t>Courtland School Education CFR Supply Teacher I</t>
  </si>
  <si>
    <t>0000149683</t>
  </si>
  <si>
    <t>14333539</t>
  </si>
  <si>
    <t>Courtland School Other Indirect Employee Expens</t>
  </si>
  <si>
    <t>0000149682</t>
  </si>
  <si>
    <t>14333537</t>
  </si>
  <si>
    <t>Courtland School Training</t>
  </si>
  <si>
    <t>0000149681</t>
  </si>
  <si>
    <t>14333535</t>
  </si>
  <si>
    <t>Courtland School Non Education Staff GPay</t>
  </si>
  <si>
    <t>0000149680</t>
  </si>
  <si>
    <t>14333533</t>
  </si>
  <si>
    <t>Courtland School Education CFR Staff Education</t>
  </si>
  <si>
    <t>0000149679</t>
  </si>
  <si>
    <t>14333531</t>
  </si>
  <si>
    <t>Courtland School E01 - Teaching Staff GPay</t>
  </si>
  <si>
    <t>0000149678</t>
  </si>
  <si>
    <t>14333529</t>
  </si>
  <si>
    <t>Courtland School E04 - Premises Staff GPay</t>
  </si>
  <si>
    <t>0000149677</t>
  </si>
  <si>
    <t>14333528</t>
  </si>
  <si>
    <t>Courtland School Education CFR Staff Admin &amp; Cl</t>
  </si>
  <si>
    <t>0000149676</t>
  </si>
  <si>
    <t>14333526</t>
  </si>
  <si>
    <t>Coppetts Wood School Education CFR Donations and Vo</t>
  </si>
  <si>
    <t>0000149675</t>
  </si>
  <si>
    <t>14333525</t>
  </si>
  <si>
    <t>Coppetts Wood School Education CFR Income from Cont</t>
  </si>
  <si>
    <t>0000149674</t>
  </si>
  <si>
    <t>14333524</t>
  </si>
  <si>
    <t>Coppetts Wood School I09 - Income from Catering</t>
  </si>
  <si>
    <t>0000149673</t>
  </si>
  <si>
    <t>14333522</t>
  </si>
  <si>
    <t>Coppetts Wood School I08b other inc-facil &amp; serv</t>
  </si>
  <si>
    <t>0000149672</t>
  </si>
  <si>
    <t>14333521</t>
  </si>
  <si>
    <t>Coppetts Wood School I18 - Additional Grants for Sc</t>
  </si>
  <si>
    <t>0000149671</t>
  </si>
  <si>
    <t>14333519</t>
  </si>
  <si>
    <t>Coppetts Wood School Education CFR Capital Resource</t>
  </si>
  <si>
    <t>0000149670</t>
  </si>
  <si>
    <t>14333518</t>
  </si>
  <si>
    <t>Coppetts Wood School Education CFR Information Comm</t>
  </si>
  <si>
    <t>0000149669</t>
  </si>
  <si>
    <t>14333516</t>
  </si>
  <si>
    <t>Coppetts Wood School Education CFR Curriculum Profe</t>
  </si>
  <si>
    <t>0000149668</t>
  </si>
  <si>
    <t>14333514</t>
  </si>
  <si>
    <t>Coppetts Wood School Education CFR Other Profession</t>
  </si>
  <si>
    <t>0000149667</t>
  </si>
  <si>
    <t>14333512</t>
  </si>
  <si>
    <t>Coppetts Wood School CI01 - Capital Income</t>
  </si>
  <si>
    <t>0000149666</t>
  </si>
  <si>
    <t>14333510</t>
  </si>
  <si>
    <t>Coppetts Wood School Education CFR Pupil Premium Sc</t>
  </si>
  <si>
    <t>0000149665</t>
  </si>
  <si>
    <t>14333583</t>
  </si>
  <si>
    <t>Coppetts Wood School I03 - SEN Funding</t>
  </si>
  <si>
    <t>0000149664</t>
  </si>
  <si>
    <t>14333560</t>
  </si>
  <si>
    <t>Coppetts Wood School Education CFR Funds Delegated</t>
  </si>
  <si>
    <t>0000149663</t>
  </si>
  <si>
    <t>Coppetts Wood School Contigency</t>
  </si>
  <si>
    <t>0000149662</t>
  </si>
  <si>
    <t>Coppetts Wood School Education CFR ICT Learning Res</t>
  </si>
  <si>
    <t>0000149661</t>
  </si>
  <si>
    <t>14333499</t>
  </si>
  <si>
    <t>Coppetts Wood School E26 - Agency Supply Teachers</t>
  </si>
  <si>
    <t>0000149660</t>
  </si>
  <si>
    <t>14333496</t>
  </si>
  <si>
    <t>Coppetts Wood School E24 - Special Facilities</t>
  </si>
  <si>
    <t>0000149659</t>
  </si>
  <si>
    <t>14333494</t>
  </si>
  <si>
    <t>Coppetts Wood School Education CFR Administrative S</t>
  </si>
  <si>
    <t>0000149658</t>
  </si>
  <si>
    <t>14333491</t>
  </si>
  <si>
    <t>Coppetts Wood School E19 - Learning Resources</t>
  </si>
  <si>
    <t>0000149657</t>
  </si>
  <si>
    <t>14333490</t>
  </si>
  <si>
    <t>Coppetts Wood School E25 - Catering Supplies</t>
  </si>
  <si>
    <t>0000149656</t>
  </si>
  <si>
    <t>14333488</t>
  </si>
  <si>
    <t>Coppetts Wood School Insurance-Premises</t>
  </si>
  <si>
    <t>0000149655</t>
  </si>
  <si>
    <t>14333487</t>
  </si>
  <si>
    <t>Coppetts Wood School Grounds maintenance</t>
  </si>
  <si>
    <t>0000149654</t>
  </si>
  <si>
    <t>14333484</t>
  </si>
  <si>
    <t>Coppetts Wood School Education CFR Other Occupation</t>
  </si>
  <si>
    <t>0000149653</t>
  </si>
  <si>
    <t>14333483</t>
  </si>
  <si>
    <t>Coppetts Wood School Contract Cleaning</t>
  </si>
  <si>
    <t>0000149652</t>
  </si>
  <si>
    <t>14333480</t>
  </si>
  <si>
    <t>Coppetts Wood School Water Services</t>
  </si>
  <si>
    <t>0000149651</t>
  </si>
  <si>
    <t>14333479</t>
  </si>
  <si>
    <t>Coppetts Wood School Rates</t>
  </si>
  <si>
    <t>0000149650</t>
  </si>
  <si>
    <t>14333477</t>
  </si>
  <si>
    <t>Coppetts Wood School Other Energy</t>
  </si>
  <si>
    <t>0000149649</t>
  </si>
  <si>
    <t>14333475</t>
  </si>
  <si>
    <t>Coppetts Wood School Building Repairs &amp; Maintenance</t>
  </si>
  <si>
    <t>0000149648</t>
  </si>
  <si>
    <t>14333473</t>
  </si>
  <si>
    <t>Coppetts Wood School Employee Insurance</t>
  </si>
  <si>
    <t>0000149647</t>
  </si>
  <si>
    <t>14333471</t>
  </si>
  <si>
    <t>Coppetts Wood School Education CFR Supply Teacher I</t>
  </si>
  <si>
    <t>0000149646</t>
  </si>
  <si>
    <t>14333468</t>
  </si>
  <si>
    <t>Coppetts Wood School Other Indirect Employee Expens</t>
  </si>
  <si>
    <t>0000149645</t>
  </si>
  <si>
    <t>14333465</t>
  </si>
  <si>
    <t>Coppetts Wood School Training</t>
  </si>
  <si>
    <t>0000149644</t>
  </si>
  <si>
    <t>14333463</t>
  </si>
  <si>
    <t>Coppetts Wood School Non Education Staff GPay</t>
  </si>
  <si>
    <t>0000149643</t>
  </si>
  <si>
    <t>14333460</t>
  </si>
  <si>
    <t>Coppetts Wood School Education CFR Staff Education</t>
  </si>
  <si>
    <t>0000149642</t>
  </si>
  <si>
    <t>14333458</t>
  </si>
  <si>
    <t>Coppetts Wood School E01 - Teaching Staff GPay</t>
  </si>
  <si>
    <t>0000149641</t>
  </si>
  <si>
    <t>14333456</t>
  </si>
  <si>
    <t>Coppetts Wood School E04 - Premises Staff GPay</t>
  </si>
  <si>
    <t>0000149640</t>
  </si>
  <si>
    <t>14333454</t>
  </si>
  <si>
    <t>Coppetts Wood School Education CFR Staff Admin &amp; Cl</t>
  </si>
  <si>
    <t>0000149639</t>
  </si>
  <si>
    <t>14333451</t>
  </si>
  <si>
    <t>Colindale School Education CFR Donations and Vo</t>
  </si>
  <si>
    <t>0000149638</t>
  </si>
  <si>
    <t>14333449</t>
  </si>
  <si>
    <t>Colindale School Education CFR Income from Cont</t>
  </si>
  <si>
    <t>0000149637</t>
  </si>
  <si>
    <t>14333446</t>
  </si>
  <si>
    <t>Colindale School I09 - Income from Catering</t>
  </si>
  <si>
    <t>0000149636</t>
  </si>
  <si>
    <t>14333444</t>
  </si>
  <si>
    <t>Colindale School I18c COVID-19 catch-up package</t>
  </si>
  <si>
    <t>0000149635</t>
  </si>
  <si>
    <t>14333440</t>
  </si>
  <si>
    <t>Colindale School I08b other inc-facil &amp; serv</t>
  </si>
  <si>
    <t>0000149634</t>
  </si>
  <si>
    <t>14333438</t>
  </si>
  <si>
    <t>Colindale School I08a inc fm letting premises</t>
  </si>
  <si>
    <t>0000149633</t>
  </si>
  <si>
    <t>14333433</t>
  </si>
  <si>
    <t>Colindale School I18 - Additional Grants for Sc</t>
  </si>
  <si>
    <t>0000149632</t>
  </si>
  <si>
    <t>14333431</t>
  </si>
  <si>
    <t>Colindale School Education CFR Other Grants and</t>
  </si>
  <si>
    <t>0000149631</t>
  </si>
  <si>
    <t>14333429</t>
  </si>
  <si>
    <t>Colindale School I06 - Other Government Grants</t>
  </si>
  <si>
    <t>0000149630</t>
  </si>
  <si>
    <t>14333427</t>
  </si>
  <si>
    <t>Colindale School Education CFR Information Comm</t>
  </si>
  <si>
    <t>0000149629</t>
  </si>
  <si>
    <t>14333425</t>
  </si>
  <si>
    <t>Colindale School Education CFR Curriculum Profe</t>
  </si>
  <si>
    <t>0000149628</t>
  </si>
  <si>
    <t>14333422</t>
  </si>
  <si>
    <t>Colindale School Education CFR Other Profession</t>
  </si>
  <si>
    <t>0000149627</t>
  </si>
  <si>
    <t>14333420</t>
  </si>
  <si>
    <t>Colindale School Edu CFR Direct Revenue CI04</t>
  </si>
  <si>
    <t>0000149626</t>
  </si>
  <si>
    <t>14333418</t>
  </si>
  <si>
    <t>Colindale School CI01 - Capital Income</t>
  </si>
  <si>
    <t>0000149625</t>
  </si>
  <si>
    <t>14333415</t>
  </si>
  <si>
    <t>Colindale School Education CFR Pupil Premium Sc</t>
  </si>
  <si>
    <t>0000149624</t>
  </si>
  <si>
    <t>14333413</t>
  </si>
  <si>
    <t>Colindale School I03 - SEN Funding</t>
  </si>
  <si>
    <t>0000149623</t>
  </si>
  <si>
    <t>14333411</t>
  </si>
  <si>
    <t>Colindale School Education CFR Funds Delegated</t>
  </si>
  <si>
    <t>0000149622</t>
  </si>
  <si>
    <t>14333492</t>
  </si>
  <si>
    <t>Colindale School Edu CFR Direct Revenue E30</t>
  </si>
  <si>
    <t>0000149621</t>
  </si>
  <si>
    <t>Colindale School Contigency</t>
  </si>
  <si>
    <t>0000149620</t>
  </si>
  <si>
    <t>14333448</t>
  </si>
  <si>
    <t>Colindale School Education CFR ICT Learning Res</t>
  </si>
  <si>
    <t>0000149619</t>
  </si>
  <si>
    <t>14333424</t>
  </si>
  <si>
    <t>Colindale School E26 - Agency Supply Teachers</t>
  </si>
  <si>
    <t>0000149618</t>
  </si>
  <si>
    <t>14333399</t>
  </si>
  <si>
    <t>Colindale School E24 - Special Facilities</t>
  </si>
  <si>
    <t>0000149617</t>
  </si>
  <si>
    <t>14333396</t>
  </si>
  <si>
    <t>Colindale School Education CFR Administrative S</t>
  </si>
  <si>
    <t>0000149616</t>
  </si>
  <si>
    <t>14333394</t>
  </si>
  <si>
    <t>Colindale School E19 - Learning Resources</t>
  </si>
  <si>
    <t>0000149615</t>
  </si>
  <si>
    <t>14333390</t>
  </si>
  <si>
    <t>Colindale School E25 - Catering Supplies</t>
  </si>
  <si>
    <t>0000149614</t>
  </si>
  <si>
    <t>14333387</t>
  </si>
  <si>
    <t>Colindale School Insurance-Premises</t>
  </si>
  <si>
    <t>0000149613</t>
  </si>
  <si>
    <t>14333385</t>
  </si>
  <si>
    <t>Colindale School Grounds maintenance</t>
  </si>
  <si>
    <t>0000149612</t>
  </si>
  <si>
    <t>14333382</t>
  </si>
  <si>
    <t>Colindale School Education CFR Other Occupation</t>
  </si>
  <si>
    <t>0000149611</t>
  </si>
  <si>
    <t>14333379</t>
  </si>
  <si>
    <t>Colindale School Contract Cleaning</t>
  </si>
  <si>
    <t>0000149610</t>
  </si>
  <si>
    <t>14333376</t>
  </si>
  <si>
    <t>Colindale School Water Services</t>
  </si>
  <si>
    <t>0000149609</t>
  </si>
  <si>
    <t>14333374</t>
  </si>
  <si>
    <t>Colindale School Rates</t>
  </si>
  <si>
    <t>0000149608</t>
  </si>
  <si>
    <t>14333372</t>
  </si>
  <si>
    <t>Colindale School Other Energy</t>
  </si>
  <si>
    <t>0000149607</t>
  </si>
  <si>
    <t>14333370</t>
  </si>
  <si>
    <t>Colindale School Building Repairs &amp; Maintenance</t>
  </si>
  <si>
    <t>0000149606</t>
  </si>
  <si>
    <t>14333368</t>
  </si>
  <si>
    <t>Colindale School Employee Insurance</t>
  </si>
  <si>
    <t>0000149605</t>
  </si>
  <si>
    <t>14333365</t>
  </si>
  <si>
    <t>Colindale School Education CFR Supply Teacher I</t>
  </si>
  <si>
    <t>0000149604</t>
  </si>
  <si>
    <t>14333363</t>
  </si>
  <si>
    <t>Colindale School Other Indirect Employee Expens</t>
  </si>
  <si>
    <t>0000149603</t>
  </si>
  <si>
    <t>14333360</t>
  </si>
  <si>
    <t>Colindale School Training</t>
  </si>
  <si>
    <t>0000149602</t>
  </si>
  <si>
    <t>14333358</t>
  </si>
  <si>
    <t>Colindale School Non Education Staff GPay</t>
  </si>
  <si>
    <t>0000149601</t>
  </si>
  <si>
    <t>14333355</t>
  </si>
  <si>
    <t>Colindale School Education CFR Staff Education</t>
  </si>
  <si>
    <t>0000149600</t>
  </si>
  <si>
    <t>14333352</t>
  </si>
  <si>
    <t>Colindale School E01 - Teaching Staff GPay</t>
  </si>
  <si>
    <t>0000149599</t>
  </si>
  <si>
    <t>14333350</t>
  </si>
  <si>
    <t>Colindale School E04 - Premises Staff GPay</t>
  </si>
  <si>
    <t>0000149598</t>
  </si>
  <si>
    <t>14333347</t>
  </si>
  <si>
    <t>Colindale School Education CFR Staff Admin &amp; Cl</t>
  </si>
  <si>
    <t>0000149597</t>
  </si>
  <si>
    <t>14333345</t>
  </si>
  <si>
    <t>Church Hill School Education CFR Income from Cont</t>
  </si>
  <si>
    <t>0000149596</t>
  </si>
  <si>
    <t>14333343</t>
  </si>
  <si>
    <t>Church Hill School I09 - Income from Catering</t>
  </si>
  <si>
    <t>0000149595</t>
  </si>
  <si>
    <t>14333340</t>
  </si>
  <si>
    <t>Church Hill School I08b other inc-facil &amp; serv</t>
  </si>
  <si>
    <t>0000149594</t>
  </si>
  <si>
    <t>14333338</t>
  </si>
  <si>
    <t>Church Hill School I08a inc fm letting premises</t>
  </si>
  <si>
    <t>0000149593</t>
  </si>
  <si>
    <t>14333336</t>
  </si>
  <si>
    <t>Church Hill School I18 - Additional Grants for Sc</t>
  </si>
  <si>
    <t>0000149592</t>
  </si>
  <si>
    <t>14333333</t>
  </si>
  <si>
    <t>Church Hill School Education CFR Capital Resource</t>
  </si>
  <si>
    <t>0000149591</t>
  </si>
  <si>
    <t>14333331</t>
  </si>
  <si>
    <t>Church Hill School Education CFR Information Comm</t>
  </si>
  <si>
    <t>0000149590</t>
  </si>
  <si>
    <t>14333329</t>
  </si>
  <si>
    <t>Church Hill School Education CFR Curriculum Profe</t>
  </si>
  <si>
    <t>0000149589</t>
  </si>
  <si>
    <t>14333327</t>
  </si>
  <si>
    <t>Church Hill School Education CFR Other Profession</t>
  </si>
  <si>
    <t>0000149588</t>
  </si>
  <si>
    <t>14333326</t>
  </si>
  <si>
    <t>Church Hill School CI01 - Capital Income</t>
  </si>
  <si>
    <t>0000149587</t>
  </si>
  <si>
    <t>14333324</t>
  </si>
  <si>
    <t>Church Hill School Education CFR Pupil Premium Sc</t>
  </si>
  <si>
    <t>0000149586</t>
  </si>
  <si>
    <t>14333323</t>
  </si>
  <si>
    <t>Church Hill School I03 - SEN Funding</t>
  </si>
  <si>
    <t>0000149585</t>
  </si>
  <si>
    <t>14333322</t>
  </si>
  <si>
    <t>Church Hill School Education CFR Funds Delegated</t>
  </si>
  <si>
    <t>0000149584</t>
  </si>
  <si>
    <t>14333320</t>
  </si>
  <si>
    <t>Church Hill School Contigency</t>
  </si>
  <si>
    <t>0000149583</t>
  </si>
  <si>
    <t>14333319</t>
  </si>
  <si>
    <t>Church Hill School Education CFR ICT Learning Res</t>
  </si>
  <si>
    <t>0000149582</t>
  </si>
  <si>
    <t>14333318</t>
  </si>
  <si>
    <t>Church Hill School E24 - Special Facilities</t>
  </si>
  <si>
    <t>0000149581</t>
  </si>
  <si>
    <t>14333316</t>
  </si>
  <si>
    <t>Church Hill School Education CFR Administrative S</t>
  </si>
  <si>
    <t>0000149580</t>
  </si>
  <si>
    <t>14333315</t>
  </si>
  <si>
    <t>Church Hill School E19 - Learning Resources</t>
  </si>
  <si>
    <t>0000149579</t>
  </si>
  <si>
    <t>14333314</t>
  </si>
  <si>
    <t>Church Hill School E25 - Catering Supplies</t>
  </si>
  <si>
    <t>0000149578</t>
  </si>
  <si>
    <t>14333313</t>
  </si>
  <si>
    <t>Church Hill School Insurance-Premises</t>
  </si>
  <si>
    <t>0000149577</t>
  </si>
  <si>
    <t>14333311</t>
  </si>
  <si>
    <t>Church Hill School Grounds maintenance</t>
  </si>
  <si>
    <t>0000149576</t>
  </si>
  <si>
    <t>14333310</t>
  </si>
  <si>
    <t>Church Hill School Education CFR Other Occupation</t>
  </si>
  <si>
    <t>0000149575</t>
  </si>
  <si>
    <t>14333388</t>
  </si>
  <si>
    <t>Church Hill School Contract Cleaning</t>
  </si>
  <si>
    <t>0000149574</t>
  </si>
  <si>
    <t>14333361</t>
  </si>
  <si>
    <t>Church Hill School Water Services</t>
  </si>
  <si>
    <t>0000149573</t>
  </si>
  <si>
    <t>Church Hill School Rates</t>
  </si>
  <si>
    <t>0000149572</t>
  </si>
  <si>
    <t>Church Hill School Other Energy</t>
  </si>
  <si>
    <t>0000149571</t>
  </si>
  <si>
    <t>14333299</t>
  </si>
  <si>
    <t>Church Hill School Building Repairs &amp; Maintenance</t>
  </si>
  <si>
    <t>0000149570</t>
  </si>
  <si>
    <t>14333298</t>
  </si>
  <si>
    <t>Church Hill School Education CFR Supply Teacher I</t>
  </si>
  <si>
    <t>0000149569</t>
  </si>
  <si>
    <t>14333297</t>
  </si>
  <si>
    <t>Church Hill School Other Indirect Employee Expens</t>
  </si>
  <si>
    <t>0000149568</t>
  </si>
  <si>
    <t>14333295</t>
  </si>
  <si>
    <t>Church Hill School Training</t>
  </si>
  <si>
    <t>0000149567</t>
  </si>
  <si>
    <t>14333293</t>
  </si>
  <si>
    <t>Church Hill School Non Education Staff GPay</t>
  </si>
  <si>
    <t>0000149566</t>
  </si>
  <si>
    <t>14333292</t>
  </si>
  <si>
    <t>Church Hill School Education CFR Staff Education</t>
  </si>
  <si>
    <t>0000149565</t>
  </si>
  <si>
    <t>14333291</t>
  </si>
  <si>
    <t>Church Hill School E01 - Teaching Staff GPay</t>
  </si>
  <si>
    <t>0000149564</t>
  </si>
  <si>
    <t>14333288</t>
  </si>
  <si>
    <t>Church Hill School E04 - Premises Staff GPay</t>
  </si>
  <si>
    <t>0000149563</t>
  </si>
  <si>
    <t>14333285</t>
  </si>
  <si>
    <t>Church Hill School Education CFR Staff Admin &amp; Cl</t>
  </si>
  <si>
    <t>0000149562</t>
  </si>
  <si>
    <t>14333282</t>
  </si>
  <si>
    <t>Christ Church CE School Education CFR Donations and Vo</t>
  </si>
  <si>
    <t>0000149561</t>
  </si>
  <si>
    <t>14333278</t>
  </si>
  <si>
    <t>Christ Church CE School Education CFR Income from Cont</t>
  </si>
  <si>
    <t>0000149560</t>
  </si>
  <si>
    <t>14333275</t>
  </si>
  <si>
    <t>Christ Church CE School I09 - Income from Catering</t>
  </si>
  <si>
    <t>0000149559</t>
  </si>
  <si>
    <t>14333271</t>
  </si>
  <si>
    <t>Christ Church CE School I08b other inc-facil &amp; serv</t>
  </si>
  <si>
    <t>0000149558</t>
  </si>
  <si>
    <t>14333268</t>
  </si>
  <si>
    <t>Christ Church CE School I08a inc fm letting premises</t>
  </si>
  <si>
    <t>0000149557</t>
  </si>
  <si>
    <t>14333264</t>
  </si>
  <si>
    <t>Christ Church CE School I18 - Additional Grants for Sc</t>
  </si>
  <si>
    <t>0000149556</t>
  </si>
  <si>
    <t>14333256</t>
  </si>
  <si>
    <t>Christ Church CE School I06 - Other Government Grants</t>
  </si>
  <si>
    <t>0000149555</t>
  </si>
  <si>
    <t>14333250</t>
  </si>
  <si>
    <t>Christ Church CE School Education CFR Curriculum Profe</t>
  </si>
  <si>
    <t>0000149554</t>
  </si>
  <si>
    <t>14333242</t>
  </si>
  <si>
    <t>Christ Church CE School Education CFR Other Profession</t>
  </si>
  <si>
    <t>0000149553</t>
  </si>
  <si>
    <t>14333238</t>
  </si>
  <si>
    <t>Christ Church CE School Education CFR Pupil Premium Sc</t>
  </si>
  <si>
    <t>0000149552</t>
  </si>
  <si>
    <t>14333233</t>
  </si>
  <si>
    <t>Christ Church CE School I03 - SEN Funding</t>
  </si>
  <si>
    <t>0000149551</t>
  </si>
  <si>
    <t>14333229</t>
  </si>
  <si>
    <t>Christ Church CE School Education CFR Funds Delegated</t>
  </si>
  <si>
    <t>0000149550</t>
  </si>
  <si>
    <t>14333225</t>
  </si>
  <si>
    <t>Christ Church CE School Contigency</t>
  </si>
  <si>
    <t>0000149549</t>
  </si>
  <si>
    <t>14333219</t>
  </si>
  <si>
    <t>Christ Church CE School Education CFR ICT Learning Res</t>
  </si>
  <si>
    <t>0000149548</t>
  </si>
  <si>
    <t>14333211</t>
  </si>
  <si>
    <t>Christ Church CE School E24 - Special Facilities</t>
  </si>
  <si>
    <t>0000149547</t>
  </si>
  <si>
    <t>14333265</t>
  </si>
  <si>
    <t>Christ Church CE School Education CFR Administrative S</t>
  </si>
  <si>
    <t>0000149546</t>
  </si>
  <si>
    <t>Christ Church CE School E19 - Learning Resources</t>
  </si>
  <si>
    <t>0000149545</t>
  </si>
  <si>
    <t>14333199</t>
  </si>
  <si>
    <t>Christ Church CE School E25 - Catering Supplies</t>
  </si>
  <si>
    <t>0000149544</t>
  </si>
  <si>
    <t>14333196</t>
  </si>
  <si>
    <t>Christ Church CE School Insurance-Premises</t>
  </si>
  <si>
    <t>0000149543</t>
  </si>
  <si>
    <t>14333193</t>
  </si>
  <si>
    <t>Christ Church CE School Grounds maintenance</t>
  </si>
  <si>
    <t>0000149542</t>
  </si>
  <si>
    <t>14333190</t>
  </si>
  <si>
    <t>Christ Church CE School Education CFR Other Occupation</t>
  </si>
  <si>
    <t>0000149541</t>
  </si>
  <si>
    <t>14333188</t>
  </si>
  <si>
    <t>Christ Church CE School Contract Cleaning</t>
  </si>
  <si>
    <t>0000149540</t>
  </si>
  <si>
    <t>14333185</t>
  </si>
  <si>
    <t>Christ Church CE School Water Services</t>
  </si>
  <si>
    <t>0000149539</t>
  </si>
  <si>
    <t>14333182</t>
  </si>
  <si>
    <t>Christ Church CE School Rates</t>
  </si>
  <si>
    <t>0000149538</t>
  </si>
  <si>
    <t>14333180</t>
  </si>
  <si>
    <t>Christ Church CE School Other Energy</t>
  </si>
  <si>
    <t>0000149537</t>
  </si>
  <si>
    <t>14333177</t>
  </si>
  <si>
    <t>Christ Church CE School Building Repairs &amp; Maintenance</t>
  </si>
  <si>
    <t>0000149536</t>
  </si>
  <si>
    <t>14333175</t>
  </si>
  <si>
    <t>Christ Church CE School Employee Insurance</t>
  </si>
  <si>
    <t>0000149535</t>
  </si>
  <si>
    <t>14333173</t>
  </si>
  <si>
    <t>Christ Church CE School Education CFR Supply Teacher I</t>
  </si>
  <si>
    <t>0000149534</t>
  </si>
  <si>
    <t>14333171</t>
  </si>
  <si>
    <t>Christ Church CE School Other Indirect Employee Expens</t>
  </si>
  <si>
    <t>0000149533</t>
  </si>
  <si>
    <t>14333169</t>
  </si>
  <si>
    <t>Christ Church CE School Training</t>
  </si>
  <si>
    <t>0000149532</t>
  </si>
  <si>
    <t>14333166</t>
  </si>
  <si>
    <t>Christ Church CE School Non Education Staff GPay</t>
  </si>
  <si>
    <t>0000149531</t>
  </si>
  <si>
    <t>14333161</t>
  </si>
  <si>
    <t>Christ Church CE School Education CFR Staff Education</t>
  </si>
  <si>
    <t>0000149530</t>
  </si>
  <si>
    <t>14333157</t>
  </si>
  <si>
    <t>Christ Church CE School E01 - Teaching Staff GPay</t>
  </si>
  <si>
    <t>0000149529</t>
  </si>
  <si>
    <t>14333153</t>
  </si>
  <si>
    <t>Christ Church CE School E04 - Premises Staff GPay</t>
  </si>
  <si>
    <t>0000149528</t>
  </si>
  <si>
    <t>14333149</t>
  </si>
  <si>
    <t>Christ Church CE School Education CFR Staff Admin &amp; Cl</t>
  </si>
  <si>
    <t>0000149527</t>
  </si>
  <si>
    <t>14333144</t>
  </si>
  <si>
    <t>Brunswick Park School Education CFR Donations and Vo</t>
  </si>
  <si>
    <t>0000149526</t>
  </si>
  <si>
    <t>14333140</t>
  </si>
  <si>
    <t>Brunswick Park School I09 - Income from Catering</t>
  </si>
  <si>
    <t>0000149525</t>
  </si>
  <si>
    <t>14333137</t>
  </si>
  <si>
    <t>Brunswick Park School I08b other inc-facil &amp; serv</t>
  </si>
  <si>
    <t>0000149524</t>
  </si>
  <si>
    <t>14333133</t>
  </si>
  <si>
    <t>Brunswick Park School I08a inc fm letting premises</t>
  </si>
  <si>
    <t>0000149523</t>
  </si>
  <si>
    <t>14333131</t>
  </si>
  <si>
    <t>Brunswick Park School I18 - Additional Grants for Sc</t>
  </si>
  <si>
    <t>0000149522</t>
  </si>
  <si>
    <t>14333129</t>
  </si>
  <si>
    <t>Brunswick Park School I06 - Other Government Grants</t>
  </si>
  <si>
    <t>0000149521</t>
  </si>
  <si>
    <t>14333127</t>
  </si>
  <si>
    <t>Brunswick Park School Education CFR New Construct  C</t>
  </si>
  <si>
    <t>0000149520</t>
  </si>
  <si>
    <t>14333123</t>
  </si>
  <si>
    <t>Brunswick Park School Education CFR Curriculum Profe</t>
  </si>
  <si>
    <t>0000149519</t>
  </si>
  <si>
    <t>14333118</t>
  </si>
  <si>
    <t>Brunswick Park School Education CFR Other Profession</t>
  </si>
  <si>
    <t>0000149518</t>
  </si>
  <si>
    <t>14333115</t>
  </si>
  <si>
    <t>Brunswick Park School CI01 - Capital Income</t>
  </si>
  <si>
    <t>0000149517</t>
  </si>
  <si>
    <t>14333111</t>
  </si>
  <si>
    <t>Brunswick Park School Education CFR Pupil Premium Sc</t>
  </si>
  <si>
    <t>0000149516</t>
  </si>
  <si>
    <t>14333136</t>
  </si>
  <si>
    <t>Brunswick Park School I03 - SEN Funding</t>
  </si>
  <si>
    <t>0000149515</t>
  </si>
  <si>
    <t>14333098</t>
  </si>
  <si>
    <t>Brunswick Park School Education CFR Funds Delegated</t>
  </si>
  <si>
    <t>0000149514</t>
  </si>
  <si>
    <t>14333096</t>
  </si>
  <si>
    <t>Brunswick Park School Contigency</t>
  </si>
  <si>
    <t>0000149513</t>
  </si>
  <si>
    <t>14333094</t>
  </si>
  <si>
    <t>Brunswick Park School Education CFR ICT Learning Res</t>
  </si>
  <si>
    <t>0000149512</t>
  </si>
  <si>
    <t>14333089</t>
  </si>
  <si>
    <t>Brunswick Park School E26 - Agency Supply Teachers</t>
  </si>
  <si>
    <t>0000149511</t>
  </si>
  <si>
    <t>14333085</t>
  </si>
  <si>
    <t>Brunswick Park School E24 - Special Facilities</t>
  </si>
  <si>
    <t>0000149510</t>
  </si>
  <si>
    <t>14333082</t>
  </si>
  <si>
    <t>Brunswick Park School Education CFR Administrative S</t>
  </si>
  <si>
    <t>0000149509</t>
  </si>
  <si>
    <t>14333071</t>
  </si>
  <si>
    <t>Brunswick Park School E19 - Learning Resources</t>
  </si>
  <si>
    <t>0000149508</t>
  </si>
  <si>
    <t>14333068</t>
  </si>
  <si>
    <t>Brunswick Park School E25 - Catering Supplies</t>
  </si>
  <si>
    <t>0000149507</t>
  </si>
  <si>
    <t>14333065</t>
  </si>
  <si>
    <t>Brunswick Park School Insurance-Premises</t>
  </si>
  <si>
    <t>0000149506</t>
  </si>
  <si>
    <t>14333063</t>
  </si>
  <si>
    <t>Brunswick Park School Grounds maintenance</t>
  </si>
  <si>
    <t>0000149505</t>
  </si>
  <si>
    <t>14333061</t>
  </si>
  <si>
    <t>Brunswick Park School Education CFR Other Occupation</t>
  </si>
  <si>
    <t>0000149504</t>
  </si>
  <si>
    <t>14333058</t>
  </si>
  <si>
    <t>Brunswick Park School Contract Cleaning</t>
  </si>
  <si>
    <t>0000149503</t>
  </si>
  <si>
    <t>14333056</t>
  </si>
  <si>
    <t>Brunswick Park School Water Services</t>
  </si>
  <si>
    <t>0000149502</t>
  </si>
  <si>
    <t>14333053</t>
  </si>
  <si>
    <t>Brunswick Park School Rates</t>
  </si>
  <si>
    <t>0000149501</t>
  </si>
  <si>
    <t>14333049</t>
  </si>
  <si>
    <t>Brunswick Park School Other Energy</t>
  </si>
  <si>
    <t>0000149500</t>
  </si>
  <si>
    <t>14333044</t>
  </si>
  <si>
    <t>Brunswick Park School Building Repairs &amp; Maintenance</t>
  </si>
  <si>
    <t>0000149499</t>
  </si>
  <si>
    <t>14333040</t>
  </si>
  <si>
    <t>Brunswick Park School Education CFR Supply Teacher I</t>
  </si>
  <si>
    <t>0000149498</t>
  </si>
  <si>
    <t>14333038</t>
  </si>
  <si>
    <t>Brunswick Park School Other Indirect Employee Expens</t>
  </si>
  <si>
    <t>0000149497</t>
  </si>
  <si>
    <t>14333035</t>
  </si>
  <si>
    <t>Brunswick Park School Training</t>
  </si>
  <si>
    <t>0000149496</t>
  </si>
  <si>
    <t>14333032</t>
  </si>
  <si>
    <t>Brunswick Park School Non Education Staff GPay</t>
  </si>
  <si>
    <t>0000149495</t>
  </si>
  <si>
    <t>14333029</t>
  </si>
  <si>
    <t>Brunswick Park School Education CFR Staff Education</t>
  </si>
  <si>
    <t>0000149494</t>
  </si>
  <si>
    <t>14333026</t>
  </si>
  <si>
    <t>Brunswick Park School E01 - Teaching Staff GPay</t>
  </si>
  <si>
    <t>0000149493</t>
  </si>
  <si>
    <t>14333024</t>
  </si>
  <si>
    <t>Brunswick Park School E04 - Premises Staff GPay</t>
  </si>
  <si>
    <t>0000149492</t>
  </si>
  <si>
    <t>14333020</t>
  </si>
  <si>
    <t>Brunswick Park School Education CFR Staff Admin &amp; Cl</t>
  </si>
  <si>
    <t>0000149491</t>
  </si>
  <si>
    <t>14333016</t>
  </si>
  <si>
    <t>Brookland Infant School Education CFR Donations and Vo</t>
  </si>
  <si>
    <t>0000149490</t>
  </si>
  <si>
    <t>14333013</t>
  </si>
  <si>
    <t>Brookland Infant School Education CFR Income from Cont</t>
  </si>
  <si>
    <t>0000149489</t>
  </si>
  <si>
    <t>14333011</t>
  </si>
  <si>
    <t>Brookland Infant School Edu CFR Rept Suply Teach Insur</t>
  </si>
  <si>
    <t>0000149488</t>
  </si>
  <si>
    <t>14333093</t>
  </si>
  <si>
    <t>Brookland Infant School I09 - Income from Catering</t>
  </si>
  <si>
    <t>0000149487</t>
  </si>
  <si>
    <t>Brookland Infant School I08b other inc-facil &amp; serv</t>
  </si>
  <si>
    <t>0000149486</t>
  </si>
  <si>
    <t>14333028</t>
  </si>
  <si>
    <t>Brookland Infant School I08a inc fm letting premises</t>
  </si>
  <si>
    <t>0000149485</t>
  </si>
  <si>
    <t>14333006</t>
  </si>
  <si>
    <t>Brookland Infant School I18 - Additional Grants for Sc</t>
  </si>
  <si>
    <t>0000149484</t>
  </si>
  <si>
    <t>14332998</t>
  </si>
  <si>
    <t>Brookland Infant School Education CFR Other Grants and</t>
  </si>
  <si>
    <t>0000149483</t>
  </si>
  <si>
    <t>14332996</t>
  </si>
  <si>
    <t>Brookland Infant School I06 - Other Government Grants</t>
  </si>
  <si>
    <t>0000149482</t>
  </si>
  <si>
    <t>14332994</t>
  </si>
  <si>
    <t>Brookland Infant School Education CFR Information Comm</t>
  </si>
  <si>
    <t>0000149481</t>
  </si>
  <si>
    <t>14332991</t>
  </si>
  <si>
    <t>Brookland Infant School Education CFR Curriculum Profe</t>
  </si>
  <si>
    <t>0000149480</t>
  </si>
  <si>
    <t>14332989</t>
  </si>
  <si>
    <t>Brookland Infant School Education CFR Other Profession</t>
  </si>
  <si>
    <t>0000149479</t>
  </si>
  <si>
    <t>14332987</t>
  </si>
  <si>
    <t>Brookland Infant School CI01 - Capital Income</t>
  </si>
  <si>
    <t>0000149478</t>
  </si>
  <si>
    <t>14332985</t>
  </si>
  <si>
    <t>Brookland Infant School Education CFR Pupil Premium Sc</t>
  </si>
  <si>
    <t>0000149477</t>
  </si>
  <si>
    <t>14332982</t>
  </si>
  <si>
    <t>Brookland Infant School I03 - SEN Funding</t>
  </si>
  <si>
    <t>0000149476</t>
  </si>
  <si>
    <t>14332980</t>
  </si>
  <si>
    <t>Brookland Infant School Education CFR Funds Delegated</t>
  </si>
  <si>
    <t>0000149475</t>
  </si>
  <si>
    <t>14332976</t>
  </si>
  <si>
    <t>Brookland Infant School Contigency</t>
  </si>
  <si>
    <t>0000149474</t>
  </si>
  <si>
    <t>14332974</t>
  </si>
  <si>
    <t>Brookland Infant School Education CFR ICT Learning Res</t>
  </si>
  <si>
    <t>0000149473</t>
  </si>
  <si>
    <t>14332970</t>
  </si>
  <si>
    <t>Brookland Infant School E26 - Agency Supply Teachers</t>
  </si>
  <si>
    <t>0000149472</t>
  </si>
  <si>
    <t>14332968</t>
  </si>
  <si>
    <t>Brookland Infant School E24 - Special Facilities</t>
  </si>
  <si>
    <t>0000149471</t>
  </si>
  <si>
    <t>14332967</t>
  </si>
  <si>
    <t>Brookland Infant School Education CFR Administrative S</t>
  </si>
  <si>
    <t>0000149470</t>
  </si>
  <si>
    <t>14332965</t>
  </si>
  <si>
    <t>Brookland Infant School E19 - Learning Resources</t>
  </si>
  <si>
    <t>0000149469</t>
  </si>
  <si>
    <t>14332962</t>
  </si>
  <si>
    <t>Brookland Infant School E25 - Catering Supplies</t>
  </si>
  <si>
    <t>0000149468</t>
  </si>
  <si>
    <t>14332960</t>
  </si>
  <si>
    <t>Brookland Infant School Insurance-Premises</t>
  </si>
  <si>
    <t>0000149467</t>
  </si>
  <si>
    <t>14332958</t>
  </si>
  <si>
    <t>Brookland Infant School Grounds maintenance</t>
  </si>
  <si>
    <t>0000149466</t>
  </si>
  <si>
    <t>14332956</t>
  </si>
  <si>
    <t>Brookland Infant School Education CFR Other Occupation</t>
  </si>
  <si>
    <t>0000149465</t>
  </si>
  <si>
    <t>14332954</t>
  </si>
  <si>
    <t>Brookland Infant School Contract Cleaning</t>
  </si>
  <si>
    <t>0000149464</t>
  </si>
  <si>
    <t>14332953</t>
  </si>
  <si>
    <t>Brookland Infant School Water Services</t>
  </si>
  <si>
    <t>0000149463</t>
  </si>
  <si>
    <t>14332951</t>
  </si>
  <si>
    <t>Brookland Infant School Rates</t>
  </si>
  <si>
    <t>0000149462</t>
  </si>
  <si>
    <t>14332950</t>
  </si>
  <si>
    <t>Brookland Infant School Other Energy</t>
  </si>
  <si>
    <t>0000149461</t>
  </si>
  <si>
    <t>14332949</t>
  </si>
  <si>
    <t>Brookland Infant School Building Repairs &amp; Maintenance</t>
  </si>
  <si>
    <t>0000149460</t>
  </si>
  <si>
    <t>14332947</t>
  </si>
  <si>
    <t>Brookland Infant School Education CFR Supply Teacher I</t>
  </si>
  <si>
    <t>0000149459</t>
  </si>
  <si>
    <t>14332944</t>
  </si>
  <si>
    <t>Brookland Infant School Other Indirect Employee Expens</t>
  </si>
  <si>
    <t>0000149458</t>
  </si>
  <si>
    <t>14332942</t>
  </si>
  <si>
    <t>Brookland Infant School Training</t>
  </si>
  <si>
    <t>0000149457</t>
  </si>
  <si>
    <t>14332940</t>
  </si>
  <si>
    <t>Brookland Infant School Non Education Staff GPay</t>
  </si>
  <si>
    <t>0000149456</t>
  </si>
  <si>
    <t>14332939</t>
  </si>
  <si>
    <t>Brookland Infant School Education CFR Staff Education</t>
  </si>
  <si>
    <t>0000149455</t>
  </si>
  <si>
    <t>14332937</t>
  </si>
  <si>
    <t>Brookland Infant School E01 - Teaching Staff GPay</t>
  </si>
  <si>
    <t>0000149454</t>
  </si>
  <si>
    <t>14332936</t>
  </si>
  <si>
    <t>Brookland Infant School E04 - Premises Staff GPay</t>
  </si>
  <si>
    <t>0000149453</t>
  </si>
  <si>
    <t>14332933</t>
  </si>
  <si>
    <t>Brookland Infant School Education CFR Staff Admin &amp; Cl</t>
  </si>
  <si>
    <t>0000149452</t>
  </si>
  <si>
    <t>14332931</t>
  </si>
  <si>
    <t>Brookland Junior School Education CFR Donations and Vo</t>
  </si>
  <si>
    <t>0000149451</t>
  </si>
  <si>
    <t>14332929</t>
  </si>
  <si>
    <t>Brookland Junior School Education CFR Income from Cont</t>
  </si>
  <si>
    <t>0000149450</t>
  </si>
  <si>
    <t>14332927</t>
  </si>
  <si>
    <t>Brookland Junior School Edu CFR Rept Suply Teach Insur</t>
  </si>
  <si>
    <t>0000149449</t>
  </si>
  <si>
    <t>14332925</t>
  </si>
  <si>
    <t>Brookland Junior School I09 - Income from Catering</t>
  </si>
  <si>
    <t>0000149448</t>
  </si>
  <si>
    <t>14332924</t>
  </si>
  <si>
    <t>Brookland Junior School I08b other inc-facil &amp; serv</t>
  </si>
  <si>
    <t>0000149447</t>
  </si>
  <si>
    <t>14332922</t>
  </si>
  <si>
    <t>Brookland Junior School I08a inc fm letting premises</t>
  </si>
  <si>
    <t>0000149446</t>
  </si>
  <si>
    <t>14332921</t>
  </si>
  <si>
    <t>Brookland Junior School I18 - Additional Grants for Sc</t>
  </si>
  <si>
    <t>0000149445</t>
  </si>
  <si>
    <t>14332919</t>
  </si>
  <si>
    <t>Brookland Junior School Education CFR Other Grants and</t>
  </si>
  <si>
    <t>0000149444</t>
  </si>
  <si>
    <t>14332917</t>
  </si>
  <si>
    <t>Brookland Junior School I06 - Other Government Grants</t>
  </si>
  <si>
    <t>0000149443</t>
  </si>
  <si>
    <t>14332915</t>
  </si>
  <si>
    <t>Brookland Junior School Education CFR New Construct  C</t>
  </si>
  <si>
    <t>0000149442</t>
  </si>
  <si>
    <t>14332912</t>
  </si>
  <si>
    <t>Brookland Junior School Education CFR Curriculum Profe</t>
  </si>
  <si>
    <t>0000149441</t>
  </si>
  <si>
    <t>14332910</t>
  </si>
  <si>
    <t>Brookland Junior School Education CFR Other Profession</t>
  </si>
  <si>
    <t>0000149440</t>
  </si>
  <si>
    <t>14332984</t>
  </si>
  <si>
    <t>Brookland Junior School CI01 - Capital Income</t>
  </si>
  <si>
    <t>0000149439</t>
  </si>
  <si>
    <t>14332964</t>
  </si>
  <si>
    <t>Brookland Junior School Education CFR Pupil Premium Sc</t>
  </si>
  <si>
    <t>0000149438</t>
  </si>
  <si>
    <t>Brookland Junior School I03 - SEN Funding</t>
  </si>
  <si>
    <t>0000149437</t>
  </si>
  <si>
    <t>14332902</t>
  </si>
  <si>
    <t>Brookland Junior School Education CFR Funds Delegated</t>
  </si>
  <si>
    <t>0000149436</t>
  </si>
  <si>
    <t>14332898</t>
  </si>
  <si>
    <t>Brookland Junior School Contigency</t>
  </si>
  <si>
    <t>0000149435</t>
  </si>
  <si>
    <t>14332895</t>
  </si>
  <si>
    <t>Brookland Junior School Education CFR ICT Learning Res</t>
  </si>
  <si>
    <t>0000149434</t>
  </si>
  <si>
    <t>14332893</t>
  </si>
  <si>
    <t>Brookland Junior School E26 - Agency Supply Teachers</t>
  </si>
  <si>
    <t>0000149433</t>
  </si>
  <si>
    <t>14332888</t>
  </si>
  <si>
    <t>Brookland Junior School E24 - Special Facilities</t>
  </si>
  <si>
    <t>0000149432</t>
  </si>
  <si>
    <t>14332881</t>
  </si>
  <si>
    <t>Brookland Junior School Education CFR Administrative S</t>
  </si>
  <si>
    <t>0000149431</t>
  </si>
  <si>
    <t>14332876</t>
  </si>
  <si>
    <t>Brookland Junior School E19 - Learning Resources</t>
  </si>
  <si>
    <t>0000149430</t>
  </si>
  <si>
    <t>14332874</t>
  </si>
  <si>
    <t>Brookland Junior School E25 - Catering Supplies</t>
  </si>
  <si>
    <t>0000149429</t>
  </si>
  <si>
    <t>14332870</t>
  </si>
  <si>
    <t>Brookland Junior School Insurance-Premises</t>
  </si>
  <si>
    <t>0000149428</t>
  </si>
  <si>
    <t>14332866</t>
  </si>
  <si>
    <t>Brookland Junior School Grounds maintenance</t>
  </si>
  <si>
    <t>0000149427</t>
  </si>
  <si>
    <t>14332864</t>
  </si>
  <si>
    <t>Brookland Junior School Education CFR Other Occupation</t>
  </si>
  <si>
    <t>0000149426</t>
  </si>
  <si>
    <t>14332860</t>
  </si>
  <si>
    <t>Brookland Junior School Contract Cleaning</t>
  </si>
  <si>
    <t>0000149425</t>
  </si>
  <si>
    <t>14332856</t>
  </si>
  <si>
    <t>Brookland Junior School Water Services</t>
  </si>
  <si>
    <t>0000149424</t>
  </si>
  <si>
    <t>14332853</t>
  </si>
  <si>
    <t>Brookland Junior School Rates</t>
  </si>
  <si>
    <t>0000149423</t>
  </si>
  <si>
    <t>14332849</t>
  </si>
  <si>
    <t>Brookland Junior School Other Energy</t>
  </si>
  <si>
    <t>0000149422</t>
  </si>
  <si>
    <t>14332846</t>
  </si>
  <si>
    <t>Brookland Junior School Building Repairs &amp; Maintenance</t>
  </si>
  <si>
    <t>0000149421</t>
  </si>
  <si>
    <t>14332843</t>
  </si>
  <si>
    <t>Brookland Junior School Education CFR Supply Teacher I</t>
  </si>
  <si>
    <t>0000149420</t>
  </si>
  <si>
    <t>14332841</t>
  </si>
  <si>
    <t>Brookland Junior School Other Indirect Employee Expens</t>
  </si>
  <si>
    <t>0000149419</t>
  </si>
  <si>
    <t>14332840</t>
  </si>
  <si>
    <t>Brookland Junior School Training</t>
  </si>
  <si>
    <t>0000149418</t>
  </si>
  <si>
    <t>14332839</t>
  </si>
  <si>
    <t>Brookland Junior School Non Education Staff GPay</t>
  </si>
  <si>
    <t>0000149417</t>
  </si>
  <si>
    <t>14332837</t>
  </si>
  <si>
    <t>Brookland Junior School Education CFR Staff Education</t>
  </si>
  <si>
    <t>0000149416</t>
  </si>
  <si>
    <t>14332836</t>
  </si>
  <si>
    <t>Brookland Junior School E01 - Teaching Staff GPay</t>
  </si>
  <si>
    <t>0000149415</t>
  </si>
  <si>
    <t>14332833</t>
  </si>
  <si>
    <t>Brookland Junior School E04 - Premises Staff GPay</t>
  </si>
  <si>
    <t>0000149414</t>
  </si>
  <si>
    <t>14332832</t>
  </si>
  <si>
    <t>Brookland Junior School Education CFR Staff Admin &amp; Cl</t>
  </si>
  <si>
    <t>0000149413</t>
  </si>
  <si>
    <t>14332831</t>
  </si>
  <si>
    <t>Bell Lane School Community Focused School Facil</t>
  </si>
  <si>
    <t>0000149412</t>
  </si>
  <si>
    <t>14332829</t>
  </si>
  <si>
    <t>Bell Lane School Education CFR Donations and Vo</t>
  </si>
  <si>
    <t>0000149411</t>
  </si>
  <si>
    <t>14332825</t>
  </si>
  <si>
    <t>Bell Lane School Education CFR Income from Cont</t>
  </si>
  <si>
    <t>0000149410</t>
  </si>
  <si>
    <t>14332824</t>
  </si>
  <si>
    <t>Bell Lane School I09 - Income from Catering</t>
  </si>
  <si>
    <t>0000149409</t>
  </si>
  <si>
    <t>14332822</t>
  </si>
  <si>
    <t>Bell Lane School I18c COVID-19 catch-up package</t>
  </si>
  <si>
    <t>0000149408</t>
  </si>
  <si>
    <t>14332820</t>
  </si>
  <si>
    <t>Bell Lane School I08b other inc-facil &amp; serv</t>
  </si>
  <si>
    <t>0000149407</t>
  </si>
  <si>
    <t>14332818</t>
  </si>
  <si>
    <t>Bell Lane School I18 - Additional Grants for Sc</t>
  </si>
  <si>
    <t>0000149406</t>
  </si>
  <si>
    <t>14332816</t>
  </si>
  <si>
    <t>Bell Lane School Education CFR Other Grants and</t>
  </si>
  <si>
    <t>0000149405</t>
  </si>
  <si>
    <t>14332813</t>
  </si>
  <si>
    <t>Bell Lane School Education CFR Vehicles  Plant</t>
  </si>
  <si>
    <t>0000149404</t>
  </si>
  <si>
    <t>14332810</t>
  </si>
  <si>
    <t>Bell Lane School Education CFR Curriculum Profe</t>
  </si>
  <si>
    <t>0000149403</t>
  </si>
  <si>
    <t>14332887</t>
  </si>
  <si>
    <t>Bell Lane School Education CFR Other Profession</t>
  </si>
  <si>
    <t>0000149402</t>
  </si>
  <si>
    <t>14332869</t>
  </si>
  <si>
    <t>Bell Lane School CI01 - Capital Income</t>
  </si>
  <si>
    <t>0000149401</t>
  </si>
  <si>
    <t>14332854</t>
  </si>
  <si>
    <t>Bell Lane School Education CFR Pupil Premium Sc</t>
  </si>
  <si>
    <t>0000149400</t>
  </si>
  <si>
    <t>Bell Lane School I03 - SEN Funding</t>
  </si>
  <si>
    <t>0000149399</t>
  </si>
  <si>
    <t>14332823</t>
  </si>
  <si>
    <t>Bell Lane School Education CFR Funds Delegated</t>
  </si>
  <si>
    <t>0000149398</t>
  </si>
  <si>
    <t>Bell Lane School Education CFR Commty Focused S</t>
  </si>
  <si>
    <t>0000149397</t>
  </si>
  <si>
    <t>14332799</t>
  </si>
  <si>
    <t>Bell Lane School Contigency</t>
  </si>
  <si>
    <t>0000149396</t>
  </si>
  <si>
    <t>14332797</t>
  </si>
  <si>
    <t>Bell Lane School Education CFR ICT Learning Res</t>
  </si>
  <si>
    <t>0000149395</t>
  </si>
  <si>
    <t>14332796</t>
  </si>
  <si>
    <t>Bell Lane School E26 - Agency Supply Teachers</t>
  </si>
  <si>
    <t>0000149394</t>
  </si>
  <si>
    <t>14332793</t>
  </si>
  <si>
    <t>Bell Lane School E24 - Special Facilities</t>
  </si>
  <si>
    <t>0000149393</t>
  </si>
  <si>
    <t>14332789</t>
  </si>
  <si>
    <t>Bell Lane School Education CFR Administrative S</t>
  </si>
  <si>
    <t>0000149392</t>
  </si>
  <si>
    <t>14332786</t>
  </si>
  <si>
    <t>Bell Lane School E19 - Learning Resources</t>
  </si>
  <si>
    <t>0000149391</t>
  </si>
  <si>
    <t>14332784</t>
  </si>
  <si>
    <t>Bell Lane School Education CFR Community Focuse</t>
  </si>
  <si>
    <t>0000149390</t>
  </si>
  <si>
    <t>14332781</t>
  </si>
  <si>
    <t>Bell Lane School E25 - Catering Supplies</t>
  </si>
  <si>
    <t>0000149389</t>
  </si>
  <si>
    <t>14332778</t>
  </si>
  <si>
    <t>Bell Lane School Insurance-Premises</t>
  </si>
  <si>
    <t>0000149388</t>
  </si>
  <si>
    <t>14332776</t>
  </si>
  <si>
    <t>Bell Lane School Grounds maintenance</t>
  </si>
  <si>
    <t>0000149387</t>
  </si>
  <si>
    <t>14332772</t>
  </si>
  <si>
    <t>Bell Lane School Education CFR Other Occupation</t>
  </si>
  <si>
    <t>0000149386</t>
  </si>
  <si>
    <t>14332769</t>
  </si>
  <si>
    <t>Bell Lane School Contract Cleaning</t>
  </si>
  <si>
    <t>0000149385</t>
  </si>
  <si>
    <t>14332766</t>
  </si>
  <si>
    <t>Bell Lane School Water Services</t>
  </si>
  <si>
    <t>0000149384</t>
  </si>
  <si>
    <t>14332763</t>
  </si>
  <si>
    <t>Bell Lane School Rates</t>
  </si>
  <si>
    <t>0000149383</t>
  </si>
  <si>
    <t>14332761</t>
  </si>
  <si>
    <t>Bell Lane School Other Energy</t>
  </si>
  <si>
    <t>0000149382</t>
  </si>
  <si>
    <t>14332758</t>
  </si>
  <si>
    <t>Bell Lane School Building Repairs &amp; Maintenance</t>
  </si>
  <si>
    <t>0000149381</t>
  </si>
  <si>
    <t>14332755</t>
  </si>
  <si>
    <t>Bell Lane School Employee Insurance</t>
  </si>
  <si>
    <t>0000149380</t>
  </si>
  <si>
    <t>14332753</t>
  </si>
  <si>
    <t>Bell Lane School Education CFR Supply Teacher I</t>
  </si>
  <si>
    <t>0000149379</t>
  </si>
  <si>
    <t>14332750</t>
  </si>
  <si>
    <t>Bell Lane School Other Indirect Employee Expens</t>
  </si>
  <si>
    <t>0000149378</t>
  </si>
  <si>
    <t>14332748</t>
  </si>
  <si>
    <t>Bell Lane School Training</t>
  </si>
  <si>
    <t>0000149377</t>
  </si>
  <si>
    <t>14332744</t>
  </si>
  <si>
    <t>Bell Lane School Non Education Staff GPay</t>
  </si>
  <si>
    <t>0000149376</t>
  </si>
  <si>
    <t>14332742</t>
  </si>
  <si>
    <t>Bell Lane School Education CFR Staff Education</t>
  </si>
  <si>
    <t>0000149375</t>
  </si>
  <si>
    <t>14332740</t>
  </si>
  <si>
    <t>Bell Lane School Educ CFR Community Focused Sch</t>
  </si>
  <si>
    <t>0000149374</t>
  </si>
  <si>
    <t>14332736</t>
  </si>
  <si>
    <t>Bell Lane School E01 - Teaching Staff GPay</t>
  </si>
  <si>
    <t>0000149373</t>
  </si>
  <si>
    <t>14332733</t>
  </si>
  <si>
    <t>Bell Lane School E04 - Premises Staff GPay</t>
  </si>
  <si>
    <t>0000149372</t>
  </si>
  <si>
    <t>14332728</t>
  </si>
  <si>
    <t>Bell Lane School Education CFR Staff Admin &amp; Cl</t>
  </si>
  <si>
    <t>0000149371</t>
  </si>
  <si>
    <t>14332726</t>
  </si>
  <si>
    <t>Barnfield School Education CFR Income from Cont</t>
  </si>
  <si>
    <t>0000149370</t>
  </si>
  <si>
    <t>14332724</t>
  </si>
  <si>
    <t>Barnfield School I09 - Income from Catering</t>
  </si>
  <si>
    <t>0000149369</t>
  </si>
  <si>
    <t>14332722</t>
  </si>
  <si>
    <t>Barnfield School I18c COVID-19 catch-up package</t>
  </si>
  <si>
    <t>0000149368</t>
  </si>
  <si>
    <t>14332719</t>
  </si>
  <si>
    <t>Barnfield School I08b other inc-facil &amp; serv</t>
  </si>
  <si>
    <t>0000149367</t>
  </si>
  <si>
    <t>14332717</t>
  </si>
  <si>
    <t>Barnfield School I08a inc fm letting premises</t>
  </si>
  <si>
    <t>0000149366</t>
  </si>
  <si>
    <t>14332714</t>
  </si>
  <si>
    <t>Barnfield School I18 - Additional Grants for Sc</t>
  </si>
  <si>
    <t>0000149365</t>
  </si>
  <si>
    <t>14332711</t>
  </si>
  <si>
    <t>Barnfield School Education CFR New Construct  C</t>
  </si>
  <si>
    <t>0000149364</t>
  </si>
  <si>
    <t>14332790</t>
  </si>
  <si>
    <t>Barnfield School Education CFR Curriculum Profe</t>
  </si>
  <si>
    <t>0000149363</t>
  </si>
  <si>
    <t>14332768</t>
  </si>
  <si>
    <t>Barnfield School Education CFR Other Profession</t>
  </si>
  <si>
    <t>0000149362</t>
  </si>
  <si>
    <t>Barnfield School Edu CFR Direct Revenue CI04</t>
  </si>
  <si>
    <t>0000149361</t>
  </si>
  <si>
    <t>14332712</t>
  </si>
  <si>
    <t>Barnfield School CI01 - Capital Income</t>
  </si>
  <si>
    <t>0000149360</t>
  </si>
  <si>
    <t>14332699</t>
  </si>
  <si>
    <t>Barnfield School Education CFR Pupil Premium Sc</t>
  </si>
  <si>
    <t>0000149359</t>
  </si>
  <si>
    <t>14332696</t>
  </si>
  <si>
    <t>Barnfield School I03 - SEN Funding</t>
  </si>
  <si>
    <t>0000149358</t>
  </si>
  <si>
    <t>14332694</t>
  </si>
  <si>
    <t>Barnfield School Education CFR Funds Delegated</t>
  </si>
  <si>
    <t>0000149357</t>
  </si>
  <si>
    <t>14332687</t>
  </si>
  <si>
    <t>Barnfield School Edu CFR Direct Revenue E30</t>
  </si>
  <si>
    <t>0000149356</t>
  </si>
  <si>
    <t>14332685</t>
  </si>
  <si>
    <t>Barnfield School Contigency</t>
  </si>
  <si>
    <t>0000149355</t>
  </si>
  <si>
    <t>14332683</t>
  </si>
  <si>
    <t>Barnfield School Education CFR ICT Learning Res</t>
  </si>
  <si>
    <t>0000149354</t>
  </si>
  <si>
    <t>14332677</t>
  </si>
  <si>
    <t>Barnfield School E26 - Agency Supply Teachers</t>
  </si>
  <si>
    <t>0000149353</t>
  </si>
  <si>
    <t>14332675</t>
  </si>
  <si>
    <t>Barnfield School E24 - Special Facilities</t>
  </si>
  <si>
    <t>0000149352</t>
  </si>
  <si>
    <t>14332673</t>
  </si>
  <si>
    <t>Barnfield School Education CFR Administrative S</t>
  </si>
  <si>
    <t>0000149351</t>
  </si>
  <si>
    <t>14332670</t>
  </si>
  <si>
    <t>Barnfield School E19 - Learning Resources</t>
  </si>
  <si>
    <t>0000149350</t>
  </si>
  <si>
    <t>14332668</t>
  </si>
  <si>
    <t>Barnfield School E25 - Catering Supplies</t>
  </si>
  <si>
    <t>0000149349</t>
  </si>
  <si>
    <t>14332666</t>
  </si>
  <si>
    <t>Barnfield School Insurance-Premises</t>
  </si>
  <si>
    <t>0000149348</t>
  </si>
  <si>
    <t>14332663</t>
  </si>
  <si>
    <t>Barnfield School Education CFR Other Occupation</t>
  </si>
  <si>
    <t>0000149347</t>
  </si>
  <si>
    <t>14332661</t>
  </si>
  <si>
    <t>Barnfield School Contract Cleaning</t>
  </si>
  <si>
    <t>0000149346</t>
  </si>
  <si>
    <t>14332659</t>
  </si>
  <si>
    <t>Barnfield School Water Services</t>
  </si>
  <si>
    <t>0000149345</t>
  </si>
  <si>
    <t>14332657</t>
  </si>
  <si>
    <t>Barnfield School Rates</t>
  </si>
  <si>
    <t>0000149344</t>
  </si>
  <si>
    <t>14332656</t>
  </si>
  <si>
    <t>Barnfield School Other Energy</t>
  </si>
  <si>
    <t>0000149343</t>
  </si>
  <si>
    <t>14332655</t>
  </si>
  <si>
    <t>Barnfield School Building Repairs &amp; Maintenance</t>
  </si>
  <si>
    <t>0000149342</t>
  </si>
  <si>
    <t>14332653</t>
  </si>
  <si>
    <t>Barnfield School Education CFR Supply Teacher I</t>
  </si>
  <si>
    <t>0000149341</t>
  </si>
  <si>
    <t>14332652</t>
  </si>
  <si>
    <t>Barnfield School Other Indirect Employee Expens</t>
  </si>
  <si>
    <t>0000149340</t>
  </si>
  <si>
    <t>14332649</t>
  </si>
  <si>
    <t>Barnfield School Training</t>
  </si>
  <si>
    <t>0000149339</t>
  </si>
  <si>
    <t>14332647</t>
  </si>
  <si>
    <t>Barnfield School Non Education Staff GPay</t>
  </si>
  <si>
    <t>0000149338</t>
  </si>
  <si>
    <t>14332645</t>
  </si>
  <si>
    <t>Barnfield School Education CFR Staff Education</t>
  </si>
  <si>
    <t>0000149337</t>
  </si>
  <si>
    <t>14332643</t>
  </si>
  <si>
    <t>Barnfield School E01 - Teaching Staff GPay</t>
  </si>
  <si>
    <t>0000149336</t>
  </si>
  <si>
    <t>14332642</t>
  </si>
  <si>
    <t>Barnfield School E04 - Premises Staff GPay</t>
  </si>
  <si>
    <t>0000149335</t>
  </si>
  <si>
    <t>14332639</t>
  </si>
  <si>
    <t>Barnfield School Education CFR Staff Admin &amp; Cl</t>
  </si>
  <si>
    <t>0000149334</t>
  </si>
  <si>
    <t>14332638</t>
  </si>
  <si>
    <t>Annunciation RC Infant Education CFR Income from Cont</t>
  </si>
  <si>
    <t>0000149333</t>
  </si>
  <si>
    <t>14332634</t>
  </si>
  <si>
    <t>Annunciation RC Infant I18c COVID-19 catch-up package</t>
  </si>
  <si>
    <t>0000149332</t>
  </si>
  <si>
    <t>14332632</t>
  </si>
  <si>
    <t>Annunciation RC Infant I08b other inc-facil &amp; serv</t>
  </si>
  <si>
    <t>0000149331</t>
  </si>
  <si>
    <t>14332628</t>
  </si>
  <si>
    <t>Annunciation RC Infant I18 - Additional Grants for Sc</t>
  </si>
  <si>
    <t>0000149330</t>
  </si>
  <si>
    <t>14332624</t>
  </si>
  <si>
    <t>Annunciation RC Infant Education CFR Other Grants and</t>
  </si>
  <si>
    <t>0000149329</t>
  </si>
  <si>
    <t>14332619</t>
  </si>
  <si>
    <t>Annunciation RC Infant Education CFR Curriculum Profe</t>
  </si>
  <si>
    <t>0000149328</t>
  </si>
  <si>
    <t>14332615</t>
  </si>
  <si>
    <t>Annunciation RC Infant Education CFR Other Profession</t>
  </si>
  <si>
    <t>0000149327</t>
  </si>
  <si>
    <t>14332611</t>
  </si>
  <si>
    <t>Annunciation RC Infant Education CFR Pupil Premium Sc</t>
  </si>
  <si>
    <t>0000149326</t>
  </si>
  <si>
    <t>14332681</t>
  </si>
  <si>
    <t>Annunciation RC Infant I03 - SEN Funding</t>
  </si>
  <si>
    <t>0000149325</t>
  </si>
  <si>
    <t>14332651</t>
  </si>
  <si>
    <t>Annunciation RC Infant Education CFR Funds Delegated</t>
  </si>
  <si>
    <t>0000149324</t>
  </si>
  <si>
    <t>Annunciation RC Infant Education CFR ICT Learning Res</t>
  </si>
  <si>
    <t>0000149323</t>
  </si>
  <si>
    <t>14332599</t>
  </si>
  <si>
    <t>Annunciation RC Infant E26 - Agency Supply Teachers</t>
  </si>
  <si>
    <t>0000149322</t>
  </si>
  <si>
    <t>14332595</t>
  </si>
  <si>
    <t>Annunciation RC Infant E24 - Special Facilities</t>
  </si>
  <si>
    <t>0000149321</t>
  </si>
  <si>
    <t>14332591</t>
  </si>
  <si>
    <t>Annunciation RC Infant Education CFR Administrative S</t>
  </si>
  <si>
    <t>0000149320</t>
  </si>
  <si>
    <t>14332587</t>
  </si>
  <si>
    <t>Annunciation RC Infant E19 - Learning Resources</t>
  </si>
  <si>
    <t>0000149319</t>
  </si>
  <si>
    <t>14332584</t>
  </si>
  <si>
    <t>Annunciation RC Infant E25 - Catering Supplies</t>
  </si>
  <si>
    <t>0000149318</t>
  </si>
  <si>
    <t>14332575</t>
  </si>
  <si>
    <t>Annunciation RC Infant Insurance-Premises</t>
  </si>
  <si>
    <t>0000149317</t>
  </si>
  <si>
    <t>14332568</t>
  </si>
  <si>
    <t>Annunciation RC Infant Grounds maintenance</t>
  </si>
  <si>
    <t>0000149316</t>
  </si>
  <si>
    <t>14332564</t>
  </si>
  <si>
    <t>Annunciation RC Infant Education CFR Other Occupation</t>
  </si>
  <si>
    <t>0000149315</t>
  </si>
  <si>
    <t>14332555</t>
  </si>
  <si>
    <t>Annunciation RC Infant Contract Cleaning</t>
  </si>
  <si>
    <t>0000149314</t>
  </si>
  <si>
    <t>14332553</t>
  </si>
  <si>
    <t>Annunciation RC Infant Water Services</t>
  </si>
  <si>
    <t>0000149313</t>
  </si>
  <si>
    <t>14332549</t>
  </si>
  <si>
    <t>Annunciation RC Infant Rates</t>
  </si>
  <si>
    <t>0000149312</t>
  </si>
  <si>
    <t>14332545</t>
  </si>
  <si>
    <t>Annunciation RC Infant Other Energy</t>
  </si>
  <si>
    <t>0000149311</t>
  </si>
  <si>
    <t>14332541</t>
  </si>
  <si>
    <t>Annunciation RC Infant Building Repairs &amp; Maintenance</t>
  </si>
  <si>
    <t>0000149310</t>
  </si>
  <si>
    <t>14332537</t>
  </si>
  <si>
    <t>Annunciation RC Infant Education CFR Supply Teacher I</t>
  </si>
  <si>
    <t>0000149309</t>
  </si>
  <si>
    <t>14332534</t>
  </si>
  <si>
    <t>Annunciation RC Infant Other Indirect Employee Expens</t>
  </si>
  <si>
    <t>0000149308</t>
  </si>
  <si>
    <t>14332531</t>
  </si>
  <si>
    <t>Annunciation RC Infant Training</t>
  </si>
  <si>
    <t>0000149307</t>
  </si>
  <si>
    <t>14332528</t>
  </si>
  <si>
    <t>Annunciation RC Infant Education CFR Staff Education</t>
  </si>
  <si>
    <t>0000149306</t>
  </si>
  <si>
    <t>14332525</t>
  </si>
  <si>
    <t>Annunciation RC Infant E01 - Teaching Staff GPay</t>
  </si>
  <si>
    <t>0000149305</t>
  </si>
  <si>
    <t>14332522</t>
  </si>
  <si>
    <t>Annunciation RC Infant E04 - Premises Staff GPay</t>
  </si>
  <si>
    <t>0000149304</t>
  </si>
  <si>
    <t>14332519</t>
  </si>
  <si>
    <t>Annunciation RC Infant Education CFR Staff Admin &amp; Cl</t>
  </si>
  <si>
    <t>0000149303</t>
  </si>
  <si>
    <t>14332515</t>
  </si>
  <si>
    <t>All Saints' CE N20 Education CFR Donations and Vo</t>
  </si>
  <si>
    <t>0000149302</t>
  </si>
  <si>
    <t>14332512</t>
  </si>
  <si>
    <t>All Saints' CE N20 Education CFR Income from Cont</t>
  </si>
  <si>
    <t>0000149301</t>
  </si>
  <si>
    <t>14332589</t>
  </si>
  <si>
    <t>All Saints' CE N20 Edu CFR Rept Suply Teach Insur</t>
  </si>
  <si>
    <t>0000149300</t>
  </si>
  <si>
    <t>14332532</t>
  </si>
  <si>
    <t>All Saints' CE N20 I09 - Income from Catering</t>
  </si>
  <si>
    <t>0000149299</t>
  </si>
  <si>
    <t>14332505</t>
  </si>
  <si>
    <t>All Saints' CE N20 I08b other inc-facil &amp; serv</t>
  </si>
  <si>
    <t>0000149298</t>
  </si>
  <si>
    <t>14332497</t>
  </si>
  <si>
    <t>All Saints' CE N20 I18 - Additional Grants for Sc</t>
  </si>
  <si>
    <t>0000149297</t>
  </si>
  <si>
    <t>14332494</t>
  </si>
  <si>
    <t>All Saints' CE N20 I06 - Other Government Grants</t>
  </si>
  <si>
    <t>0000149296</t>
  </si>
  <si>
    <t>14332492</t>
  </si>
  <si>
    <t>All Saints' CE N20 Education CFR Curriculum Profe</t>
  </si>
  <si>
    <t>0000149295</t>
  </si>
  <si>
    <t>14332489</t>
  </si>
  <si>
    <t>All Saints' CE N20 Education CFR Other Profession</t>
  </si>
  <si>
    <t>0000149294</t>
  </si>
  <si>
    <t>14332486</t>
  </si>
  <si>
    <t>All Saints' CE N20 Education CFR Pupil Premium Sc</t>
  </si>
  <si>
    <t>0000149293</t>
  </si>
  <si>
    <t>14332483</t>
  </si>
  <si>
    <t>All Saints' CE N20 I03 - SEN Funding</t>
  </si>
  <si>
    <t>0000149292</t>
  </si>
  <si>
    <t>14332480</t>
  </si>
  <si>
    <t>All Saints' CE N20 Education CFR Funds Delegated</t>
  </si>
  <si>
    <t>0000149291</t>
  </si>
  <si>
    <t>14332476</t>
  </si>
  <si>
    <t>All Saints' CE N20 Contigency</t>
  </si>
  <si>
    <t>0000149290</t>
  </si>
  <si>
    <t>14332474</t>
  </si>
  <si>
    <t>All Saints' CE N20 Education CFR ICT Learning Res</t>
  </si>
  <si>
    <t>0000149289</t>
  </si>
  <si>
    <t>Profit/Loss for School</t>
  </si>
  <si>
    <t>14332471</t>
  </si>
  <si>
    <t>All Saints' CE N20 E26 - Agency Supply Teachers</t>
  </si>
  <si>
    <t>0000149288</t>
  </si>
  <si>
    <t>14332469</t>
  </si>
  <si>
    <t>All Saints' CE N20 E24 - Special Facilities</t>
  </si>
  <si>
    <t>0000149287</t>
  </si>
  <si>
    <t>14332467</t>
  </si>
  <si>
    <t>All Saints' CE N20 Education CFR Administrative S</t>
  </si>
  <si>
    <t>0000149286</t>
  </si>
  <si>
    <t>14332465</t>
  </si>
  <si>
    <t>All Saints' CE N20 E19 - Learning Resources</t>
  </si>
  <si>
    <t>0000149285</t>
  </si>
  <si>
    <t>14332463</t>
  </si>
  <si>
    <t>All Saints' CE N20 E25 - Catering Supplies</t>
  </si>
  <si>
    <t>0000149284</t>
  </si>
  <si>
    <t>14332462</t>
  </si>
  <si>
    <t>All Saints' CE N20 Insurance-Premises</t>
  </si>
  <si>
    <t>0000149283</t>
  </si>
  <si>
    <t>14332460</t>
  </si>
  <si>
    <t>All Saints' CE N20 Grounds maintenance</t>
  </si>
  <si>
    <t>0000149282</t>
  </si>
  <si>
    <t>14332458</t>
  </si>
  <si>
    <t>All Saints' CE N20 Education CFR Other Occupation</t>
  </si>
  <si>
    <t>0000149281</t>
  </si>
  <si>
    <t>14332457</t>
  </si>
  <si>
    <t>All Saints' CE N20 Contract Cleaning</t>
  </si>
  <si>
    <t>0000149280</t>
  </si>
  <si>
    <t>14332454</t>
  </si>
  <si>
    <t>All Saints' CE N20 Water Services</t>
  </si>
  <si>
    <t>0000149279</t>
  </si>
  <si>
    <t>14332450</t>
  </si>
  <si>
    <t>All Saints' CE N20 Rates</t>
  </si>
  <si>
    <t>0000149278</t>
  </si>
  <si>
    <t>14332448</t>
  </si>
  <si>
    <t>All Saints' CE N20 Other Energy</t>
  </si>
  <si>
    <t>0000149277</t>
  </si>
  <si>
    <t>14332446</t>
  </si>
  <si>
    <t>All Saints' CE N20 Building Repairs &amp; Maintenance</t>
  </si>
  <si>
    <t>0000149276</t>
  </si>
  <si>
    <t>14332444</t>
  </si>
  <si>
    <t>All Saints' CE N20 Education CFR Supply Teacher I</t>
  </si>
  <si>
    <t>0000149275</t>
  </si>
  <si>
    <t>14332443</t>
  </si>
  <si>
    <t>All Saints' CE N20 Training</t>
  </si>
  <si>
    <t>0000149274</t>
  </si>
  <si>
    <t>14332441</t>
  </si>
  <si>
    <t>All Saints' CE N20 Non Education Staff GPay</t>
  </si>
  <si>
    <t>0000149273</t>
  </si>
  <si>
    <t>14332438</t>
  </si>
  <si>
    <t>All Saints' CE N20 Education CFR Staff Education</t>
  </si>
  <si>
    <t>0000149272</t>
  </si>
  <si>
    <t>14332435</t>
  </si>
  <si>
    <t>All Saints' CE N20 Education CFR Staff Supply Tea</t>
  </si>
  <si>
    <t>0000149271</t>
  </si>
  <si>
    <t>14332433</t>
  </si>
  <si>
    <t>All Saints' CE N20 E01 - Teaching Staff GPay</t>
  </si>
  <si>
    <t>0000149270</t>
  </si>
  <si>
    <t>14332430</t>
  </si>
  <si>
    <t>All Saints' CE N20 E04 - Premises Staff GPay</t>
  </si>
  <si>
    <t>0000149269</t>
  </si>
  <si>
    <t>14332428</t>
  </si>
  <si>
    <t>All Saints' CE N20 Education CFR Staff Admin &amp; Cl</t>
  </si>
  <si>
    <t>0000149268</t>
  </si>
  <si>
    <t>14332426</t>
  </si>
  <si>
    <t>All Saints' CE NW2 Education CFR Donations and Vo</t>
  </si>
  <si>
    <t>0000149267</t>
  </si>
  <si>
    <t>14332423</t>
  </si>
  <si>
    <t>All Saints' CE NW2 I09 - Income from Catering</t>
  </si>
  <si>
    <t>0000149266</t>
  </si>
  <si>
    <t>14332421</t>
  </si>
  <si>
    <t>All Saints' CE NW2 I08b other inc-facil &amp; serv</t>
  </si>
  <si>
    <t>0000149265</t>
  </si>
  <si>
    <t>14332418</t>
  </si>
  <si>
    <t>All Saints' CE NW2 I18 - Additional Grants for Sc</t>
  </si>
  <si>
    <t>0000149264</t>
  </si>
  <si>
    <t>14332415</t>
  </si>
  <si>
    <t>All Saints' CE NW2 I06 - Other Government Grants</t>
  </si>
  <si>
    <t>0000149263</t>
  </si>
  <si>
    <t>14332413</t>
  </si>
  <si>
    <t>All Saints' CE NW2 Education CFR Curriculum Profe</t>
  </si>
  <si>
    <t>0000149262</t>
  </si>
  <si>
    <t>14332410</t>
  </si>
  <si>
    <t>All Saints' CE NW2 Education CFR Other Profession</t>
  </si>
  <si>
    <t>0000149261</t>
  </si>
  <si>
    <t>14332475</t>
  </si>
  <si>
    <t>All Saints' CE NW2 Education CFR Pupil Premium Sc</t>
  </si>
  <si>
    <t>0000149260</t>
  </si>
  <si>
    <t>14332449</t>
  </si>
  <si>
    <t>All Saints' CE NW2 I03 - SEN Funding</t>
  </si>
  <si>
    <t>0000149259</t>
  </si>
  <si>
    <t>14332425</t>
  </si>
  <si>
    <t>All Saints' CE NW2 Education CFR Funds Delegated</t>
  </si>
  <si>
    <t>0000149258</t>
  </si>
  <si>
    <t>14332404</t>
  </si>
  <si>
    <t>All Saints' CE NW2 Contigency</t>
  </si>
  <si>
    <t>0000149257</t>
  </si>
  <si>
    <t>14332398</t>
  </si>
  <si>
    <t>All Saints' CE NW2 Education CFR ICT Learning Res</t>
  </si>
  <si>
    <t>0000149256</t>
  </si>
  <si>
    <t>14332395</t>
  </si>
  <si>
    <t>All Saints' CE NW2 E26 - Agency Supply Teachers</t>
  </si>
  <si>
    <t>0000149255</t>
  </si>
  <si>
    <t>14332393</t>
  </si>
  <si>
    <t>All Saints' CE NW2 E24 - Special Facilities</t>
  </si>
  <si>
    <t>0000149254</t>
  </si>
  <si>
    <t>14332390</t>
  </si>
  <si>
    <t>All Saints' CE NW2 Education CFR Administrative S</t>
  </si>
  <si>
    <t>0000149253</t>
  </si>
  <si>
    <t>14332388</t>
  </si>
  <si>
    <t>All Saints' CE NW2 E19 - Learning Resources</t>
  </si>
  <si>
    <t>0000149252</t>
  </si>
  <si>
    <t>14332385</t>
  </si>
  <si>
    <t>All Saints' CE NW2 E25 - Catering Supplies</t>
  </si>
  <si>
    <t>0000149251</t>
  </si>
  <si>
    <t>14332382</t>
  </si>
  <si>
    <t>All Saints' CE NW2 Insurance-Premises</t>
  </si>
  <si>
    <t>0000149250</t>
  </si>
  <si>
    <t>14332379</t>
  </si>
  <si>
    <t>All Saints' CE NW2 Grounds maintenance</t>
  </si>
  <si>
    <t>0000149249</t>
  </si>
  <si>
    <t>14332373</t>
  </si>
  <si>
    <t>All Saints' CE NW2 Education CFR Other Occupation</t>
  </si>
  <si>
    <t>0000149248</t>
  </si>
  <si>
    <t>14332370</t>
  </si>
  <si>
    <t>All Saints' CE NW2 Contract Cleaning</t>
  </si>
  <si>
    <t>0000149247</t>
  </si>
  <si>
    <t>14332367</t>
  </si>
  <si>
    <t>All Saints' CE NW2 Water Services</t>
  </si>
  <si>
    <t>0000149246</t>
  </si>
  <si>
    <t>14332363</t>
  </si>
  <si>
    <t>All Saints' CE NW2 Rates</t>
  </si>
  <si>
    <t>0000149245</t>
  </si>
  <si>
    <t>14332361</t>
  </si>
  <si>
    <t>All Saints' CE NW2 Other Energy</t>
  </si>
  <si>
    <t>0000149244</t>
  </si>
  <si>
    <t>14332359</t>
  </si>
  <si>
    <t>All Saints' CE NW2 Building Repairs &amp; Maintenance</t>
  </si>
  <si>
    <t>0000149243</t>
  </si>
  <si>
    <t>14332357</t>
  </si>
  <si>
    <t>All Saints' CE NW2 Employee Insurance</t>
  </si>
  <si>
    <t>0000149242</t>
  </si>
  <si>
    <t>14332356</t>
  </si>
  <si>
    <t>All Saints' CE NW2 Education CFR Supply Teacher I</t>
  </si>
  <si>
    <t>0000149241</t>
  </si>
  <si>
    <t>14332354</t>
  </si>
  <si>
    <t>All Saints' CE NW2 Other Indirect Employee Expens</t>
  </si>
  <si>
    <t>0000149240</t>
  </si>
  <si>
    <t>14332352</t>
  </si>
  <si>
    <t>All Saints' CE NW2 Training</t>
  </si>
  <si>
    <t>0000149239</t>
  </si>
  <si>
    <t>14332349</t>
  </si>
  <si>
    <t>All Saints' CE NW2 Non Education Staff GPay</t>
  </si>
  <si>
    <t>0000149238</t>
  </si>
  <si>
    <t>14332347</t>
  </si>
  <si>
    <t>All Saints' CE NW2 Education CFR Staff Education</t>
  </si>
  <si>
    <t>0000149237</t>
  </si>
  <si>
    <t>14332343</t>
  </si>
  <si>
    <t>All Saints' CE NW2 E01 - Teaching Staff GPay</t>
  </si>
  <si>
    <t>0000149236</t>
  </si>
  <si>
    <t>14332340</t>
  </si>
  <si>
    <t>All Saints' CE NW2 E04 - Premises Staff GPay</t>
  </si>
  <si>
    <t>0000149235</t>
  </si>
  <si>
    <t>14332322</t>
  </si>
  <si>
    <t>All Saints' CE NW2 Education CFR Staff Admin &amp; Cl</t>
  </si>
  <si>
    <t>0000149234</t>
  </si>
  <si>
    <t>Budget Type</t>
  </si>
  <si>
    <t>Mode</t>
  </si>
  <si>
    <t>Profile</t>
  </si>
  <si>
    <t>Amount</t>
  </si>
  <si>
    <t>Entry Time</t>
  </si>
  <si>
    <t>Entry Date</t>
  </si>
  <si>
    <t>Dataset</t>
  </si>
  <si>
    <t>Budget Year</t>
  </si>
  <si>
    <t>GL Account Code Description</t>
  </si>
  <si>
    <t>CFR</t>
  </si>
  <si>
    <t>School</t>
  </si>
  <si>
    <t>Line Number</t>
  </si>
  <si>
    <t>Budget Journal Type</t>
  </si>
  <si>
    <t>Reference</t>
  </si>
  <si>
    <t>Selection Criteria</t>
  </si>
  <si>
    <t>Budget  for  Enquiry Group: Actuals v Revenue Budget/GL Account Code Range: *****/****** to *****/****** LBBCOM_C50 SCHOOLDM to SCHOOLDM/ Enquiry Year: 2122/ Period: 00 to 12</t>
  </si>
  <si>
    <t>09:41</t>
  </si>
  <si>
    <t>30/09/2021</t>
  </si>
  <si>
    <t>GL Code</t>
  </si>
  <si>
    <t>DfE No.</t>
  </si>
  <si>
    <t>RBS</t>
  </si>
  <si>
    <t>All Saints' CE School (N20)</t>
  </si>
  <si>
    <t>All Saints' CE School (NW2)</t>
  </si>
  <si>
    <t>Annunciation Infant School</t>
  </si>
  <si>
    <t>Annunciation Junior School</t>
  </si>
  <si>
    <t>Beit Shvidler</t>
  </si>
  <si>
    <t>Blessed Dominic RC School</t>
  </si>
  <si>
    <t>Garden Suburb Junior School</t>
  </si>
  <si>
    <t xml:space="preserve">Manorside School </t>
  </si>
  <si>
    <t>Mathilda Marks Kennedy School</t>
  </si>
  <si>
    <t>Shalom Noam Primary</t>
  </si>
  <si>
    <t>The Orion School</t>
  </si>
  <si>
    <t>Our Lady of Lourdes RC School</t>
  </si>
  <si>
    <t xml:space="preserve">Pardes House </t>
  </si>
  <si>
    <t>Queenswell Federation</t>
  </si>
  <si>
    <t>St. Agnes' RC School</t>
  </si>
  <si>
    <t>St. Andrew's CE School</t>
  </si>
  <si>
    <t>St. Catherine's RC School</t>
  </si>
  <si>
    <t>St. John's CE School (N11)</t>
  </si>
  <si>
    <t>St. John's CE School (N20)</t>
  </si>
  <si>
    <t>St. Joseph's Primary</t>
  </si>
  <si>
    <t>St. Mary's CE School (EN4)</t>
  </si>
  <si>
    <t>St. Mary's CE School (N3)</t>
  </si>
  <si>
    <t>St Paul's CE School (N11)</t>
  </si>
  <si>
    <t>St Paul's CE School (NW7)</t>
  </si>
  <si>
    <t>St. Theresa's RC School</t>
  </si>
  <si>
    <t>St. Vincent's RC School</t>
  </si>
  <si>
    <t>St James' Catholic High School</t>
  </si>
  <si>
    <t>St. Michael's Catholic Grammar School</t>
  </si>
  <si>
    <t>St Marys &amp; St Johns Primary (NW4)</t>
  </si>
  <si>
    <t xml:space="preserve"> </t>
  </si>
  <si>
    <t>Menorah Primary</t>
  </si>
  <si>
    <t>Pardes House</t>
  </si>
  <si>
    <t>Bell Lane</t>
  </si>
  <si>
    <t>Blessed Dominic</t>
  </si>
  <si>
    <t>Church Hill</t>
  </si>
  <si>
    <t>Danegrove</t>
  </si>
  <si>
    <t>Hollickwood</t>
  </si>
  <si>
    <t>Underhill</t>
  </si>
  <si>
    <t>St Agnes</t>
  </si>
  <si>
    <t>Menorah High</t>
  </si>
  <si>
    <t>St Michaels</t>
  </si>
  <si>
    <t>NET payments this year
(money actually received by the school)</t>
  </si>
  <si>
    <t>ACTUAL CASH RECEIVED IN BANK BY REPORTING DATE</t>
  </si>
  <si>
    <t>check totals = NIL</t>
  </si>
  <si>
    <t>DON’T USE</t>
  </si>
  <si>
    <t>Credit</t>
  </si>
  <si>
    <t>Debit</t>
  </si>
  <si>
    <t>G/L Acct Description</t>
  </si>
  <si>
    <t>Integra G/L Account</t>
  </si>
  <si>
    <t>Analyis 1 Type</t>
  </si>
  <si>
    <t>Analysis 2</t>
  </si>
  <si>
    <t>Analysis 1</t>
  </si>
  <si>
    <t xml:space="preserve">Amount </t>
  </si>
  <si>
    <t>Document Ref</t>
  </si>
  <si>
    <t>Posted By</t>
  </si>
  <si>
    <t>Date of Signature</t>
  </si>
  <si>
    <t>ANALYSIS TYPE</t>
  </si>
  <si>
    <t>School Selected</t>
  </si>
  <si>
    <t>Authorised By</t>
  </si>
  <si>
    <t>Prepared By</t>
  </si>
  <si>
    <t>Net Balance</t>
  </si>
  <si>
    <t>Total Credit</t>
  </si>
  <si>
    <t>Posting Date</t>
  </si>
  <si>
    <t>Total Debit</t>
  </si>
  <si>
    <t>Document Date</t>
  </si>
  <si>
    <t>Narrative3</t>
  </si>
  <si>
    <t>current period jounal</t>
  </si>
  <si>
    <t>Narrative2</t>
  </si>
  <si>
    <t>Narrative1</t>
  </si>
  <si>
    <t>not applicable</t>
  </si>
  <si>
    <t>VAT Code</t>
  </si>
  <si>
    <t>[system generated]</t>
  </si>
  <si>
    <t>Reversal Period</t>
  </si>
  <si>
    <t>Date:</t>
  </si>
  <si>
    <t>Jnl No.</t>
  </si>
  <si>
    <t>Integra Journal Template</t>
  </si>
  <si>
    <t>B01 &amp; B02</t>
  </si>
  <si>
    <t>Dollis Primary</t>
  </si>
  <si>
    <t>Shalom Noam</t>
  </si>
  <si>
    <t>Frith Manor</t>
  </si>
  <si>
    <t>St Marys N3</t>
  </si>
  <si>
    <t>Trent</t>
  </si>
  <si>
    <t>Whitings Hill</t>
  </si>
  <si>
    <t>Shalom Noam Primary School</t>
  </si>
  <si>
    <t>Opening Balances</t>
  </si>
  <si>
    <t>Federated Schools</t>
  </si>
  <si>
    <t>Yes</t>
  </si>
  <si>
    <t xml:space="preserve">3021001, 3021003  </t>
  </si>
  <si>
    <t>No</t>
  </si>
  <si>
    <t>Year End Balances</t>
  </si>
  <si>
    <t>BANK RECONCILIATION SUMMARY</t>
  </si>
  <si>
    <t>BANK STATEMENT BALANCES AS AT</t>
  </si>
  <si>
    <t>NAT WEST STATEMENT NO:</t>
  </si>
  <si>
    <t>NAT WEST RESERV STATEMENT NO:</t>
  </si>
  <si>
    <t>Sub Total</t>
  </si>
  <si>
    <t>LESS UNPRESENTED CHEQUES</t>
  </si>
  <si>
    <t>PLUS UNPRESENTED INCOME</t>
  </si>
  <si>
    <t>ADJUSTED BANK BALANCE</t>
  </si>
  <si>
    <t>CUMULATIVE INCOME</t>
  </si>
  <si>
    <t>CUMULATIVE EXPENDITURE</t>
  </si>
  <si>
    <t>AGREES WITH ADJUSTED BANK BALANCE</t>
  </si>
  <si>
    <t>Prepared by</t>
  </si>
  <si>
    <t>Authorised by</t>
  </si>
  <si>
    <t>Grand Total   £</t>
  </si>
  <si>
    <t>Qtr 4 Total   £</t>
  </si>
  <si>
    <t>Qtr 3 Total   £</t>
  </si>
  <si>
    <t>Qtr 2 Total   £</t>
  </si>
  <si>
    <t>Qtr 1 Total   £</t>
  </si>
  <si>
    <t>Variance (budget vs final year end balances)</t>
  </si>
  <si>
    <t>2022-23</t>
  </si>
  <si>
    <t>2021-22 Outturn</t>
  </si>
  <si>
    <t>Federated Submission</t>
  </si>
  <si>
    <t>Woodridge</t>
  </si>
  <si>
    <t xml:space="preserve">3022071  , </t>
  </si>
  <si>
    <t>11278/114060</t>
  </si>
  <si>
    <t>11278/114040</t>
  </si>
  <si>
    <t>11278/114020</t>
  </si>
  <si>
    <t>11278/114010</t>
  </si>
  <si>
    <t>11278/113060</t>
  </si>
  <si>
    <t>11278/113040</t>
  </si>
  <si>
    <t>11278/113020</t>
  </si>
  <si>
    <t>11278/113010</t>
  </si>
  <si>
    <t>11278/111600</t>
  </si>
  <si>
    <t>11278/111400</t>
  </si>
  <si>
    <t>11278/111200</t>
  </si>
  <si>
    <t>11278/111100</t>
  </si>
  <si>
    <t>11094/114060</t>
  </si>
  <si>
    <t>11094/114050</t>
  </si>
  <si>
    <t>11094/114040</t>
  </si>
  <si>
    <t>11094/114020</t>
  </si>
  <si>
    <t>11094/114010</t>
  </si>
  <si>
    <t>11094/114000</t>
  </si>
  <si>
    <t>11094/113060</t>
  </si>
  <si>
    <t>11094/113050</t>
  </si>
  <si>
    <t>11094/113040</t>
  </si>
  <si>
    <t>11094/113020</t>
  </si>
  <si>
    <t>11094/113010</t>
  </si>
  <si>
    <t>11094/113000</t>
  </si>
  <si>
    <t>11094/111700</t>
  </si>
  <si>
    <t>11094/111600</t>
  </si>
  <si>
    <t>11094/111500</t>
  </si>
  <si>
    <t>11094/111400</t>
  </si>
  <si>
    <t>11094/111200</t>
  </si>
  <si>
    <t>11094/111100</t>
  </si>
  <si>
    <t>10185/114060</t>
  </si>
  <si>
    <t>10185/114040</t>
  </si>
  <si>
    <t>10185/113060</t>
  </si>
  <si>
    <t>10185/113040</t>
  </si>
  <si>
    <t>10185/111600</t>
  </si>
  <si>
    <t>10185/111400</t>
  </si>
  <si>
    <t>10157/114060</t>
  </si>
  <si>
    <t>10157/114040</t>
  </si>
  <si>
    <t>10157/114020</t>
  </si>
  <si>
    <t>10157/114010</t>
  </si>
  <si>
    <t>10157/114000</t>
  </si>
  <si>
    <t>10157/113060</t>
  </si>
  <si>
    <t>10157/113040</t>
  </si>
  <si>
    <t>10157/113020</t>
  </si>
  <si>
    <t>10157/113010</t>
  </si>
  <si>
    <t>10157/113000</t>
  </si>
  <si>
    <t>10157/111700</t>
  </si>
  <si>
    <t>10157/111600</t>
  </si>
  <si>
    <t>10157/111400</t>
  </si>
  <si>
    <t>10157/111200</t>
  </si>
  <si>
    <t>10157/111100</t>
  </si>
  <si>
    <t>10135/114060</t>
  </si>
  <si>
    <t>10135/114040</t>
  </si>
  <si>
    <t>10135/114020</t>
  </si>
  <si>
    <t>10135/114010</t>
  </si>
  <si>
    <t>10135/114000</t>
  </si>
  <si>
    <t>10135/113060</t>
  </si>
  <si>
    <t>10135/113040</t>
  </si>
  <si>
    <t>10135/113020</t>
  </si>
  <si>
    <t>10135/113010</t>
  </si>
  <si>
    <t>10135/113000</t>
  </si>
  <si>
    <t>10135/111700</t>
  </si>
  <si>
    <t>10135/111600</t>
  </si>
  <si>
    <t>10135/111400</t>
  </si>
  <si>
    <t>10135/111200</t>
  </si>
  <si>
    <t>10135/111100</t>
  </si>
  <si>
    <t>10132/114060</t>
  </si>
  <si>
    <t>10132/114040</t>
  </si>
  <si>
    <t>10132/114020</t>
  </si>
  <si>
    <t>10132/114010</t>
  </si>
  <si>
    <t>10132/114000</t>
  </si>
  <si>
    <t>10132/113060</t>
  </si>
  <si>
    <t>10132/113040</t>
  </si>
  <si>
    <t>10132/113020</t>
  </si>
  <si>
    <t>10132/113010</t>
  </si>
  <si>
    <t>10132/113000</t>
  </si>
  <si>
    <t>10132/111700</t>
  </si>
  <si>
    <t>10132/111600</t>
  </si>
  <si>
    <t>10132/111400</t>
  </si>
  <si>
    <t>10132/111200</t>
  </si>
  <si>
    <t>10132/111100</t>
  </si>
  <si>
    <t>10129/114060</t>
  </si>
  <si>
    <t>10129/114040</t>
  </si>
  <si>
    <t>10129/114020</t>
  </si>
  <si>
    <t>10129/114010</t>
  </si>
  <si>
    <t>10129/114000</t>
  </si>
  <si>
    <t>10129/113060</t>
  </si>
  <si>
    <t>10129/113040</t>
  </si>
  <si>
    <t>10129/113020</t>
  </si>
  <si>
    <t>10129/113010</t>
  </si>
  <si>
    <t>10129/113000</t>
  </si>
  <si>
    <t>10129/111700</t>
  </si>
  <si>
    <t>10129/111600</t>
  </si>
  <si>
    <t>10129/111400</t>
  </si>
  <si>
    <t>10129/111200</t>
  </si>
  <si>
    <t>10129/111100</t>
  </si>
  <si>
    <t>10128/114060</t>
  </si>
  <si>
    <t>10128/114040</t>
  </si>
  <si>
    <t>10128/114020</t>
  </si>
  <si>
    <t>10128/114010</t>
  </si>
  <si>
    <t>10128/114000</t>
  </si>
  <si>
    <t>10128/113060</t>
  </si>
  <si>
    <t>10128/113040</t>
  </si>
  <si>
    <t>10128/113020</t>
  </si>
  <si>
    <t>10128/113010</t>
  </si>
  <si>
    <t>10128/113000</t>
  </si>
  <si>
    <t>10128/111700</t>
  </si>
  <si>
    <t>10128/111600</t>
  </si>
  <si>
    <t>10128/111400</t>
  </si>
  <si>
    <t>10128/111200</t>
  </si>
  <si>
    <t>10128/111100</t>
  </si>
  <si>
    <t>10127/114070</t>
  </si>
  <si>
    <t>10127/114060</t>
  </si>
  <si>
    <t>10127/114040</t>
  </si>
  <si>
    <t>10127/114030</t>
  </si>
  <si>
    <t>10127/114020</t>
  </si>
  <si>
    <t>10127/114010</t>
  </si>
  <si>
    <t>10127/114000</t>
  </si>
  <si>
    <t>10127/113070</t>
  </si>
  <si>
    <t>10127/113060</t>
  </si>
  <si>
    <t>10127/113040</t>
  </si>
  <si>
    <t>10127/113030</t>
  </si>
  <si>
    <t>10127/113020</t>
  </si>
  <si>
    <t>10127/113010</t>
  </si>
  <si>
    <t>10127/113000</t>
  </si>
  <si>
    <t>10127/111700</t>
  </si>
  <si>
    <t>10127/111600</t>
  </si>
  <si>
    <t>10127/111450</t>
  </si>
  <si>
    <t>10127/111400</t>
  </si>
  <si>
    <t>10127/111300</t>
  </si>
  <si>
    <t>10127/111200</t>
  </si>
  <si>
    <t>10127/111100</t>
  </si>
  <si>
    <t>10121/114060</t>
  </si>
  <si>
    <t>10121/114040</t>
  </si>
  <si>
    <t>10121/114020</t>
  </si>
  <si>
    <t>10121/114010</t>
  </si>
  <si>
    <t>10121/114000</t>
  </si>
  <si>
    <t>10121/113060</t>
  </si>
  <si>
    <t>10121/113040</t>
  </si>
  <si>
    <t>10121/113020</t>
  </si>
  <si>
    <t>10121/113010</t>
  </si>
  <si>
    <t>10121/113000</t>
  </si>
  <si>
    <t>10121/111700</t>
  </si>
  <si>
    <t>10121/111600</t>
  </si>
  <si>
    <t>10121/111400</t>
  </si>
  <si>
    <t>10121/111200</t>
  </si>
  <si>
    <t>10121/111100</t>
  </si>
  <si>
    <t>10118/114060</t>
  </si>
  <si>
    <t>10118/114040</t>
  </si>
  <si>
    <t>10118/114010</t>
  </si>
  <si>
    <t>10118/114000</t>
  </si>
  <si>
    <t>10118/113060</t>
  </si>
  <si>
    <t>10118/113040</t>
  </si>
  <si>
    <t>10118/113010</t>
  </si>
  <si>
    <t>10118/111700</t>
  </si>
  <si>
    <t>10118/111600</t>
  </si>
  <si>
    <t>10118/111400</t>
  </si>
  <si>
    <t>10118/111200</t>
  </si>
  <si>
    <t>10118/111100</t>
  </si>
  <si>
    <t>10117/114060</t>
  </si>
  <si>
    <t>10117/114040</t>
  </si>
  <si>
    <t>10117/114020</t>
  </si>
  <si>
    <t>10117/114010</t>
  </si>
  <si>
    <t>10117/113060</t>
  </si>
  <si>
    <t>10117/113040</t>
  </si>
  <si>
    <t>10117/113020</t>
  </si>
  <si>
    <t>10117/113010</t>
  </si>
  <si>
    <t>10117/111700</t>
  </si>
  <si>
    <t>10117/111600</t>
  </si>
  <si>
    <t>10117/111400</t>
  </si>
  <si>
    <t>10117/111200</t>
  </si>
  <si>
    <t>10117/111100</t>
  </si>
  <si>
    <t>10115/114060</t>
  </si>
  <si>
    <t>10115/114040</t>
  </si>
  <si>
    <t>10115/114020</t>
  </si>
  <si>
    <t>10115/114010</t>
  </si>
  <si>
    <t>10115/114000</t>
  </si>
  <si>
    <t>10115/113060</t>
  </si>
  <si>
    <t>10115/113040</t>
  </si>
  <si>
    <t>10115/113020</t>
  </si>
  <si>
    <t>10115/113010</t>
  </si>
  <si>
    <t>10115/113000</t>
  </si>
  <si>
    <t>10115/111700</t>
  </si>
  <si>
    <t>10115/111600</t>
  </si>
  <si>
    <t>10115/111400</t>
  </si>
  <si>
    <t>10115/111200</t>
  </si>
  <si>
    <t>10115/111100</t>
  </si>
  <si>
    <t>10114/114060</t>
  </si>
  <si>
    <t>10114/114040</t>
  </si>
  <si>
    <t>10114/114020</t>
  </si>
  <si>
    <t>10114/114010</t>
  </si>
  <si>
    <t>10114/114000</t>
  </si>
  <si>
    <t>10114/113060</t>
  </si>
  <si>
    <t>10114/113040</t>
  </si>
  <si>
    <t>10114/113020</t>
  </si>
  <si>
    <t>10114/113010</t>
  </si>
  <si>
    <t>10114/113000</t>
  </si>
  <si>
    <t>10114/111700</t>
  </si>
  <si>
    <t>10114/111600</t>
  </si>
  <si>
    <t>10114/111400</t>
  </si>
  <si>
    <t>10114/111200</t>
  </si>
  <si>
    <t>10114/111100</t>
  </si>
  <si>
    <t>10110/114060</t>
  </si>
  <si>
    <t>10110/114050</t>
  </si>
  <si>
    <t>10110/114040</t>
  </si>
  <si>
    <t>10110/114020</t>
  </si>
  <si>
    <t>10110/114010</t>
  </si>
  <si>
    <t>10110/114000</t>
  </si>
  <si>
    <t>10110/113060</t>
  </si>
  <si>
    <t>10110/113050</t>
  </si>
  <si>
    <t>10110/113040</t>
  </si>
  <si>
    <t>10110/113020</t>
  </si>
  <si>
    <t>10110/113010</t>
  </si>
  <si>
    <t>10110/113000</t>
  </si>
  <si>
    <t>10110/111700</t>
  </si>
  <si>
    <t>10110/111600</t>
  </si>
  <si>
    <t>10110/111500</t>
  </si>
  <si>
    <t>10110/111400</t>
  </si>
  <si>
    <t>10110/111200</t>
  </si>
  <si>
    <t>10110/111100</t>
  </si>
  <si>
    <t>10109/114060</t>
  </si>
  <si>
    <t>10109/114040</t>
  </si>
  <si>
    <t>10109/114020</t>
  </si>
  <si>
    <t>10109/114010</t>
  </si>
  <si>
    <t>10109/114000</t>
  </si>
  <si>
    <t>10109/113060</t>
  </si>
  <si>
    <t>10109/113040</t>
  </si>
  <si>
    <t>10109/113020</t>
  </si>
  <si>
    <t>10109/113010</t>
  </si>
  <si>
    <t>10109/113000</t>
  </si>
  <si>
    <t>10109/111700</t>
  </si>
  <si>
    <t>10109/111600</t>
  </si>
  <si>
    <t>10109/111400</t>
  </si>
  <si>
    <t>10109/111200</t>
  </si>
  <si>
    <t>10109/111100</t>
  </si>
  <si>
    <t>10108/114060</t>
  </si>
  <si>
    <t>10108/114040</t>
  </si>
  <si>
    <t>10108/114020</t>
  </si>
  <si>
    <t>10108/114010</t>
  </si>
  <si>
    <t>10108/114000</t>
  </si>
  <si>
    <t>10108/113060</t>
  </si>
  <si>
    <t>10108/113040</t>
  </si>
  <si>
    <t>10108/113020</t>
  </si>
  <si>
    <t>10108/113010</t>
  </si>
  <si>
    <t>10108/113000</t>
  </si>
  <si>
    <t>10108/111700</t>
  </si>
  <si>
    <t>10108/111600</t>
  </si>
  <si>
    <t>10108/111400</t>
  </si>
  <si>
    <t>10108/111200</t>
  </si>
  <si>
    <t>10108/111100</t>
  </si>
  <si>
    <t>10107/114060</t>
  </si>
  <si>
    <t>10107/114040</t>
  </si>
  <si>
    <t>10107/114020</t>
  </si>
  <si>
    <t>10107/114010</t>
  </si>
  <si>
    <t>10107/114000</t>
  </si>
  <si>
    <t>10107/113060</t>
  </si>
  <si>
    <t>10107/113040</t>
  </si>
  <si>
    <t>10107/113020</t>
  </si>
  <si>
    <t>10107/113010</t>
  </si>
  <si>
    <t>10107/113000</t>
  </si>
  <si>
    <t>10107/111700</t>
  </si>
  <si>
    <t>10107/111600</t>
  </si>
  <si>
    <t>10107/111400</t>
  </si>
  <si>
    <t>10107/111200</t>
  </si>
  <si>
    <t>10107/111100</t>
  </si>
  <si>
    <t>10105/114060</t>
  </si>
  <si>
    <t>10105/114040</t>
  </si>
  <si>
    <t>10105/114020</t>
  </si>
  <si>
    <t>10105/114010</t>
  </si>
  <si>
    <t>10105/114000</t>
  </si>
  <si>
    <t>10105/113060</t>
  </si>
  <si>
    <t>10105/113040</t>
  </si>
  <si>
    <t>10105/113020</t>
  </si>
  <si>
    <t>10105/113010</t>
  </si>
  <si>
    <t>10105/113000</t>
  </si>
  <si>
    <t>10105/111700</t>
  </si>
  <si>
    <t>10105/111600</t>
  </si>
  <si>
    <t>10105/111400</t>
  </si>
  <si>
    <t>10105/111200</t>
  </si>
  <si>
    <t>10105/111100</t>
  </si>
  <si>
    <t>10101/114060</t>
  </si>
  <si>
    <t>10101/114040</t>
  </si>
  <si>
    <t>10101/114020</t>
  </si>
  <si>
    <t>10101/114010</t>
  </si>
  <si>
    <t>10101/114000</t>
  </si>
  <si>
    <t>10101/113060</t>
  </si>
  <si>
    <t>10101/113040</t>
  </si>
  <si>
    <t>10101/113020</t>
  </si>
  <si>
    <t>10101/113010</t>
  </si>
  <si>
    <t>10101/113000</t>
  </si>
  <si>
    <t>10101/111700</t>
  </si>
  <si>
    <t>10101/111600</t>
  </si>
  <si>
    <t>10101/111400</t>
  </si>
  <si>
    <t>10101/111200</t>
  </si>
  <si>
    <t>10101/111100</t>
  </si>
  <si>
    <t>10100/114060</t>
  </si>
  <si>
    <t>10100/114040</t>
  </si>
  <si>
    <t>10100/114020</t>
  </si>
  <si>
    <t>10100/114010</t>
  </si>
  <si>
    <t>10100/114000</t>
  </si>
  <si>
    <t>10100/113060</t>
  </si>
  <si>
    <t>10100/113040</t>
  </si>
  <si>
    <t>10100/113020</t>
  </si>
  <si>
    <t>10100/113010</t>
  </si>
  <si>
    <t>10100/113000</t>
  </si>
  <si>
    <t>10100/111700</t>
  </si>
  <si>
    <t>10100/111600</t>
  </si>
  <si>
    <t>10100/111400</t>
  </si>
  <si>
    <t>10100/111200</t>
  </si>
  <si>
    <t>10100/111100</t>
  </si>
  <si>
    <t>10096/114060</t>
  </si>
  <si>
    <t>10096/114040</t>
  </si>
  <si>
    <t>10096/114020</t>
  </si>
  <si>
    <t>10096/114010</t>
  </si>
  <si>
    <t>10096/113060</t>
  </si>
  <si>
    <t>10096/113040</t>
  </si>
  <si>
    <t>10096/113020</t>
  </si>
  <si>
    <t>10096/113010</t>
  </si>
  <si>
    <t>10096/111600</t>
  </si>
  <si>
    <t>10096/111400</t>
  </si>
  <si>
    <t>10096/111200</t>
  </si>
  <si>
    <t>10096/111100</t>
  </si>
  <si>
    <t>10094/114060</t>
  </si>
  <si>
    <t>10094/114050</t>
  </si>
  <si>
    <t>10094/114040</t>
  </si>
  <si>
    <t>10094/114020</t>
  </si>
  <si>
    <t>10094/114010</t>
  </si>
  <si>
    <t>10094/114000</t>
  </si>
  <si>
    <t>10094/113060</t>
  </si>
  <si>
    <t>10094/113050</t>
  </si>
  <si>
    <t>10094/113040</t>
  </si>
  <si>
    <t>10094/113020</t>
  </si>
  <si>
    <t>10094/113010</t>
  </si>
  <si>
    <t>10094/113000</t>
  </si>
  <si>
    <t>10094/111700</t>
  </si>
  <si>
    <t>10094/111600</t>
  </si>
  <si>
    <t>10094/111500</t>
  </si>
  <si>
    <t>10094/111400</t>
  </si>
  <si>
    <t>10094/111200</t>
  </si>
  <si>
    <t>10094/111100</t>
  </si>
  <si>
    <t>10093/114060</t>
  </si>
  <si>
    <t>10093/114040</t>
  </si>
  <si>
    <t>10093/114020</t>
  </si>
  <si>
    <t>10093/114010</t>
  </si>
  <si>
    <t>10093/113060</t>
  </si>
  <si>
    <t>10093/113040</t>
  </si>
  <si>
    <t>10093/113020</t>
  </si>
  <si>
    <t>10093/113010</t>
  </si>
  <si>
    <t>10093/111600</t>
  </si>
  <si>
    <t>10093/111400</t>
  </si>
  <si>
    <t>10093/111200</t>
  </si>
  <si>
    <t>10093/111100</t>
  </si>
  <si>
    <t>10089/114060</t>
  </si>
  <si>
    <t>10089/114040</t>
  </si>
  <si>
    <t>10089/114020</t>
  </si>
  <si>
    <t>10089/114010</t>
  </si>
  <si>
    <t>10089/114000</t>
  </si>
  <si>
    <t>10089/113060</t>
  </si>
  <si>
    <t>10089/113040</t>
  </si>
  <si>
    <t>10089/113020</t>
  </si>
  <si>
    <t>10089/113010</t>
  </si>
  <si>
    <t>10089/113000</t>
  </si>
  <si>
    <t>10089/111700</t>
  </si>
  <si>
    <t>10089/111600</t>
  </si>
  <si>
    <t>10089/111400</t>
  </si>
  <si>
    <t>10089/111200</t>
  </si>
  <si>
    <t>10089/111100</t>
  </si>
  <si>
    <t>10088/114060</t>
  </si>
  <si>
    <t>10088/114050</t>
  </si>
  <si>
    <t>10088/114040</t>
  </si>
  <si>
    <t>10088/114020</t>
  </si>
  <si>
    <t>10088/114010</t>
  </si>
  <si>
    <t>10088/114000</t>
  </si>
  <si>
    <t>10088/113060</t>
  </si>
  <si>
    <t>10088/113040</t>
  </si>
  <si>
    <t>10088/113020</t>
  </si>
  <si>
    <t>10088/113010</t>
  </si>
  <si>
    <t>10088/113000</t>
  </si>
  <si>
    <t>10088/111700</t>
  </si>
  <si>
    <t>10088/111600</t>
  </si>
  <si>
    <t>10088/111500</t>
  </si>
  <si>
    <t>10088/111400</t>
  </si>
  <si>
    <t>10088/111200</t>
  </si>
  <si>
    <t>10088/111100</t>
  </si>
  <si>
    <t>10087/114060</t>
  </si>
  <si>
    <t>10087/114040</t>
  </si>
  <si>
    <t>10087/114020</t>
  </si>
  <si>
    <t>10087/114010</t>
  </si>
  <si>
    <t>10087/114000</t>
  </si>
  <si>
    <t>10087/113060</t>
  </si>
  <si>
    <t>10087/113040</t>
  </si>
  <si>
    <t>10087/113020</t>
  </si>
  <si>
    <t>10087/113010</t>
  </si>
  <si>
    <t>10087/111700</t>
  </si>
  <si>
    <t>10087/111600</t>
  </si>
  <si>
    <t>10087/111400</t>
  </si>
  <si>
    <t>10087/111200</t>
  </si>
  <si>
    <t>10087/111100</t>
  </si>
  <si>
    <t>10085/114060</t>
  </si>
  <si>
    <t>10085/114040</t>
  </si>
  <si>
    <t>10085/114020</t>
  </si>
  <si>
    <t>10085/114010</t>
  </si>
  <si>
    <t>10085/114000</t>
  </si>
  <si>
    <t>10085/113060</t>
  </si>
  <si>
    <t>10085/113040</t>
  </si>
  <si>
    <t>10085/113020</t>
  </si>
  <si>
    <t>10085/113010</t>
  </si>
  <si>
    <t>10085/113000</t>
  </si>
  <si>
    <t>10085/111700</t>
  </si>
  <si>
    <t>10085/111600</t>
  </si>
  <si>
    <t>10085/111400</t>
  </si>
  <si>
    <t>10085/111200</t>
  </si>
  <si>
    <t>10085/111100</t>
  </si>
  <si>
    <t>10082/114060</t>
  </si>
  <si>
    <t>10082/114040</t>
  </si>
  <si>
    <t>10082/114020</t>
  </si>
  <si>
    <t>10082/114010</t>
  </si>
  <si>
    <t>10082/114000</t>
  </si>
  <si>
    <t>10082/113060</t>
  </si>
  <si>
    <t>10082/113040</t>
  </si>
  <si>
    <t>10082/113020</t>
  </si>
  <si>
    <t>10082/113010</t>
  </si>
  <si>
    <t>10082/113000</t>
  </si>
  <si>
    <t>10082/111700</t>
  </si>
  <si>
    <t>10082/111600</t>
  </si>
  <si>
    <t>10082/111400</t>
  </si>
  <si>
    <t>10082/111200</t>
  </si>
  <si>
    <t>10082/111100</t>
  </si>
  <si>
    <t>10081/114060</t>
  </si>
  <si>
    <t>10081/114040</t>
  </si>
  <si>
    <t>10081/114020</t>
  </si>
  <si>
    <t>10081/114010</t>
  </si>
  <si>
    <t>10081/114000</t>
  </si>
  <si>
    <t>10081/113060</t>
  </si>
  <si>
    <t>10081/113040</t>
  </si>
  <si>
    <t>10081/113020</t>
  </si>
  <si>
    <t>10081/113010</t>
  </si>
  <si>
    <t>10081/113000</t>
  </si>
  <si>
    <t>10081/111700</t>
  </si>
  <si>
    <t>10081/111600</t>
  </si>
  <si>
    <t>10081/111400</t>
  </si>
  <si>
    <t>10081/111200</t>
  </si>
  <si>
    <t>10081/111100</t>
  </si>
  <si>
    <t>10080/114060</t>
  </si>
  <si>
    <t>10080/114040</t>
  </si>
  <si>
    <t>10080/114020</t>
  </si>
  <si>
    <t>10080/114010</t>
  </si>
  <si>
    <t>10080/114000</t>
  </si>
  <si>
    <t>10080/113060</t>
  </si>
  <si>
    <t>10080/113040</t>
  </si>
  <si>
    <t>10080/113020</t>
  </si>
  <si>
    <t>10080/113010</t>
  </si>
  <si>
    <t>10080/113000</t>
  </si>
  <si>
    <t>10080/111700</t>
  </si>
  <si>
    <t>10080/111600</t>
  </si>
  <si>
    <t>10080/111400</t>
  </si>
  <si>
    <t>10080/111200</t>
  </si>
  <si>
    <t>10080/111100</t>
  </si>
  <si>
    <t>10075/114060</t>
  </si>
  <si>
    <t>10075/114040</t>
  </si>
  <si>
    <t>10075/114020</t>
  </si>
  <si>
    <t>10075/114010</t>
  </si>
  <si>
    <t>10075/114000</t>
  </si>
  <si>
    <t>10075/113060</t>
  </si>
  <si>
    <t>10075/113040</t>
  </si>
  <si>
    <t>10075/113020</t>
  </si>
  <si>
    <t>10075/113010</t>
  </si>
  <si>
    <t>10075/113000</t>
  </si>
  <si>
    <t>10075/111700</t>
  </si>
  <si>
    <t>10075/111600</t>
  </si>
  <si>
    <t>10075/111400</t>
  </si>
  <si>
    <t>10075/111200</t>
  </si>
  <si>
    <t>10075/111100</t>
  </si>
  <si>
    <t>10074/114060</t>
  </si>
  <si>
    <t>10074/114040</t>
  </si>
  <si>
    <t>10074/114020</t>
  </si>
  <si>
    <t>10074/114010</t>
  </si>
  <si>
    <t>10074/114000</t>
  </si>
  <si>
    <t>10074/113060</t>
  </si>
  <si>
    <t>10074/113040</t>
  </si>
  <si>
    <t>10074/113020</t>
  </si>
  <si>
    <t>10074/113010</t>
  </si>
  <si>
    <t>10074/113000</t>
  </si>
  <si>
    <t>10074/111700</t>
  </si>
  <si>
    <t>10074/111600</t>
  </si>
  <si>
    <t>10074/111500</t>
  </si>
  <si>
    <t>10074/111400</t>
  </si>
  <si>
    <t>10074/111200</t>
  </si>
  <si>
    <t>10074/111100</t>
  </si>
  <si>
    <t>10073/114060</t>
  </si>
  <si>
    <t>10073/114040</t>
  </si>
  <si>
    <t>10073/114020</t>
  </si>
  <si>
    <t>10073/114010</t>
  </si>
  <si>
    <t>10073/114000</t>
  </si>
  <si>
    <t>10073/113060</t>
  </si>
  <si>
    <t>10073/113040</t>
  </si>
  <si>
    <t>10073/113020</t>
  </si>
  <si>
    <t>10073/113010</t>
  </si>
  <si>
    <t>10073/113000</t>
  </si>
  <si>
    <t>10073/111700</t>
  </si>
  <si>
    <t>10073/111600</t>
  </si>
  <si>
    <t>10073/111400</t>
  </si>
  <si>
    <t>10073/111200</t>
  </si>
  <si>
    <t>10073/111100</t>
  </si>
  <si>
    <t>10072/114060</t>
  </si>
  <si>
    <t>10072/114050</t>
  </si>
  <si>
    <t>10072/114040</t>
  </si>
  <si>
    <t>10072/114020</t>
  </si>
  <si>
    <t>10072/114010</t>
  </si>
  <si>
    <t>10072/114000</t>
  </si>
  <si>
    <t>10072/113060</t>
  </si>
  <si>
    <t>10072/113050</t>
  </si>
  <si>
    <t>10072/113040</t>
  </si>
  <si>
    <t>10072/113020</t>
  </si>
  <si>
    <t>10072/113010</t>
  </si>
  <si>
    <t>10072/113000</t>
  </si>
  <si>
    <t>10072/111700</t>
  </si>
  <si>
    <t>10072/111600</t>
  </si>
  <si>
    <t>10072/111500</t>
  </si>
  <si>
    <t>10072/111400</t>
  </si>
  <si>
    <t>10072/111200</t>
  </si>
  <si>
    <t>10072/111100</t>
  </si>
  <si>
    <t>10071/114060</t>
  </si>
  <si>
    <t>10071/114040</t>
  </si>
  <si>
    <t>10071/114020</t>
  </si>
  <si>
    <t>10071/114010</t>
  </si>
  <si>
    <t>10071/114000</t>
  </si>
  <si>
    <t>10071/113060</t>
  </si>
  <si>
    <t>10071/113040</t>
  </si>
  <si>
    <t>10071/113020</t>
  </si>
  <si>
    <t>10071/113010</t>
  </si>
  <si>
    <t>10071/113000</t>
  </si>
  <si>
    <t>10071/111700</t>
  </si>
  <si>
    <t>10071/111600</t>
  </si>
  <si>
    <t>10071/111400</t>
  </si>
  <si>
    <t>10071/111200</t>
  </si>
  <si>
    <t>10071/111100</t>
  </si>
  <si>
    <t>10069/114060</t>
  </si>
  <si>
    <t>10069/114040</t>
  </si>
  <si>
    <t>10069/114030</t>
  </si>
  <si>
    <t>10069/114020</t>
  </si>
  <si>
    <t>10069/114000</t>
  </si>
  <si>
    <t>10069/113060</t>
  </si>
  <si>
    <t>10069/113040</t>
  </si>
  <si>
    <t>10069/113030</t>
  </si>
  <si>
    <t>10069/113020</t>
  </si>
  <si>
    <t>10069/113010</t>
  </si>
  <si>
    <t>10069/113000</t>
  </si>
  <si>
    <t>10069/111700</t>
  </si>
  <si>
    <t>10069/111600</t>
  </si>
  <si>
    <t>10069/111400</t>
  </si>
  <si>
    <t>10069/111300</t>
  </si>
  <si>
    <t>10069/111200</t>
  </si>
  <si>
    <t>10069/111100</t>
  </si>
  <si>
    <t>10068/114060</t>
  </si>
  <si>
    <t>10068/114050</t>
  </si>
  <si>
    <t>10068/114040</t>
  </si>
  <si>
    <t>10068/114020</t>
  </si>
  <si>
    <t>10068/114010</t>
  </si>
  <si>
    <t>10068/114000</t>
  </si>
  <si>
    <t>10068/113060</t>
  </si>
  <si>
    <t>10068/113050</t>
  </si>
  <si>
    <t>10068/113040</t>
  </si>
  <si>
    <t>10068/113020</t>
  </si>
  <si>
    <t>10068/113010</t>
  </si>
  <si>
    <t>10068/113000</t>
  </si>
  <si>
    <t>10068/111700</t>
  </si>
  <si>
    <t>10068/111600</t>
  </si>
  <si>
    <t>10068/111500</t>
  </si>
  <si>
    <t>10068/111400</t>
  </si>
  <si>
    <t>10068/111200</t>
  </si>
  <si>
    <t>10068/111100</t>
  </si>
  <si>
    <t>10067/114060</t>
  </si>
  <si>
    <t>10067/114040</t>
  </si>
  <si>
    <t>10067/114020</t>
  </si>
  <si>
    <t>10067/114010</t>
  </si>
  <si>
    <t>10067/114000</t>
  </si>
  <si>
    <t>10067/113060</t>
  </si>
  <si>
    <t>10067/113040</t>
  </si>
  <si>
    <t>10067/113020</t>
  </si>
  <si>
    <t>10067/113010</t>
  </si>
  <si>
    <t>10067/113000</t>
  </si>
  <si>
    <t>10067/111700</t>
  </si>
  <si>
    <t>10067/111600</t>
  </si>
  <si>
    <t>10067/111400</t>
  </si>
  <si>
    <t>10067/111200</t>
  </si>
  <si>
    <t>10067/111100</t>
  </si>
  <si>
    <t>10066/114060</t>
  </si>
  <si>
    <t>10066/114050</t>
  </si>
  <si>
    <t>10066/114040</t>
  </si>
  <si>
    <t>10066/114020</t>
  </si>
  <si>
    <t>10066/114010</t>
  </si>
  <si>
    <t>10066/114000</t>
  </si>
  <si>
    <t>10066/113060</t>
  </si>
  <si>
    <t>10066/113040</t>
  </si>
  <si>
    <t>10066/113020</t>
  </si>
  <si>
    <t>10066/113010</t>
  </si>
  <si>
    <t>10066/113000</t>
  </si>
  <si>
    <t>10066/111700</t>
  </si>
  <si>
    <t>10066/111600</t>
  </si>
  <si>
    <t>10066/111500</t>
  </si>
  <si>
    <t>10066/111400</t>
  </si>
  <si>
    <t>10066/111200</t>
  </si>
  <si>
    <t>10066/111100</t>
  </si>
  <si>
    <t>10065/114060</t>
  </si>
  <si>
    <t>10065/114050</t>
  </si>
  <si>
    <t>10065/114040</t>
  </si>
  <si>
    <t>10065/114020</t>
  </si>
  <si>
    <t>10065/114010</t>
  </si>
  <si>
    <t>10065/114000</t>
  </si>
  <si>
    <t>10065/113060</t>
  </si>
  <si>
    <t>10065/113050</t>
  </si>
  <si>
    <t>10065/113040</t>
  </si>
  <si>
    <t>10065/113020</t>
  </si>
  <si>
    <t>10065/113010</t>
  </si>
  <si>
    <t>10065/113000</t>
  </si>
  <si>
    <t>10065/111700</t>
  </si>
  <si>
    <t>10065/111600</t>
  </si>
  <si>
    <t>10065/111500</t>
  </si>
  <si>
    <t>10065/111450</t>
  </si>
  <si>
    <t>10065/111400</t>
  </si>
  <si>
    <t>10065/111200</t>
  </si>
  <si>
    <t>10065/111100</t>
  </si>
  <si>
    <t>10064/114070</t>
  </si>
  <si>
    <t>10064/114060</t>
  </si>
  <si>
    <t>10064/114040</t>
  </si>
  <si>
    <t>10064/114020</t>
  </si>
  <si>
    <t>10064/114010</t>
  </si>
  <si>
    <t>10064/114000</t>
  </si>
  <si>
    <t>10064/113070</t>
  </si>
  <si>
    <t>10064/113060</t>
  </si>
  <si>
    <t>10064/113040</t>
  </si>
  <si>
    <t>10064/113020</t>
  </si>
  <si>
    <t>10064/113010</t>
  </si>
  <si>
    <t>10064/113000</t>
  </si>
  <si>
    <t>10064/111700</t>
  </si>
  <si>
    <t>10064/111600</t>
  </si>
  <si>
    <t>10064/111450</t>
  </si>
  <si>
    <t>10064/111400</t>
  </si>
  <si>
    <t>10064/111200</t>
  </si>
  <si>
    <t>10064/111100</t>
  </si>
  <si>
    <t>10059/114060</t>
  </si>
  <si>
    <t>10059/114050</t>
  </si>
  <si>
    <t>10059/114040</t>
  </si>
  <si>
    <t>10059/114020</t>
  </si>
  <si>
    <t>10059/114010</t>
  </si>
  <si>
    <t>10059/114000</t>
  </si>
  <si>
    <t>10059/113060</t>
  </si>
  <si>
    <t>10059/113040</t>
  </si>
  <si>
    <t>10059/113020</t>
  </si>
  <si>
    <t>10059/113010</t>
  </si>
  <si>
    <t>10059/113000</t>
  </si>
  <si>
    <t>10059/111700</t>
  </si>
  <si>
    <t>10059/111600</t>
  </si>
  <si>
    <t>10059/111500</t>
  </si>
  <si>
    <t>10059/111400</t>
  </si>
  <si>
    <t>10059/111200</t>
  </si>
  <si>
    <t>10059/111100</t>
  </si>
  <si>
    <t>10057/114060</t>
  </si>
  <si>
    <t>10057/114040</t>
  </si>
  <si>
    <t>10057/114020</t>
  </si>
  <si>
    <t>10057/114010</t>
  </si>
  <si>
    <t>10057/114000</t>
  </si>
  <si>
    <t>10057/113060</t>
  </si>
  <si>
    <t>10057/113040</t>
  </si>
  <si>
    <t>10057/113020</t>
  </si>
  <si>
    <t>10057/113010</t>
  </si>
  <si>
    <t>10057/113000</t>
  </si>
  <si>
    <t>10057/111700</t>
  </si>
  <si>
    <t>10057/111600</t>
  </si>
  <si>
    <t>10057/111400</t>
  </si>
  <si>
    <t>10057/111200</t>
  </si>
  <si>
    <t>10057/111100</t>
  </si>
  <si>
    <t>10056/114060</t>
  </si>
  <si>
    <t>10056/114050</t>
  </si>
  <si>
    <t>10056/114040</t>
  </si>
  <si>
    <t>10056/114020</t>
  </si>
  <si>
    <t>10056/114010</t>
  </si>
  <si>
    <t>10056/114000</t>
  </si>
  <si>
    <t>10056/113060</t>
  </si>
  <si>
    <t>10056/113050</t>
  </si>
  <si>
    <t>10056/113040</t>
  </si>
  <si>
    <t>10056/113020</t>
  </si>
  <si>
    <t>10056/113010</t>
  </si>
  <si>
    <t>10056/111700</t>
  </si>
  <si>
    <t>10056/111600</t>
  </si>
  <si>
    <t>10056/111500</t>
  </si>
  <si>
    <t>10056/111400</t>
  </si>
  <si>
    <t>10056/111200</t>
  </si>
  <si>
    <t>10056/111100</t>
  </si>
  <si>
    <t>10055/114070</t>
  </si>
  <si>
    <t>10055/114060</t>
  </si>
  <si>
    <t>10055/114040</t>
  </si>
  <si>
    <t>10055/114030</t>
  </si>
  <si>
    <t>10055/114020</t>
  </si>
  <si>
    <t>10055/114010</t>
  </si>
  <si>
    <t>10055/114000</t>
  </si>
  <si>
    <t>10055/113060</t>
  </si>
  <si>
    <t>10055/113040</t>
  </si>
  <si>
    <t>10055/113030</t>
  </si>
  <si>
    <t>10055/113020</t>
  </si>
  <si>
    <t>10055/113010</t>
  </si>
  <si>
    <t>10055/113000</t>
  </si>
  <si>
    <t>10055/111700</t>
  </si>
  <si>
    <t>10055/111600</t>
  </si>
  <si>
    <t>10055/111450</t>
  </si>
  <si>
    <t>10055/111400</t>
  </si>
  <si>
    <t>10055/111300</t>
  </si>
  <si>
    <t>10055/111200</t>
  </si>
  <si>
    <t>10055/111100</t>
  </si>
  <si>
    <t>10051/114060</t>
  </si>
  <si>
    <t>10051/114040</t>
  </si>
  <si>
    <t>10051/114020</t>
  </si>
  <si>
    <t>10051/114010</t>
  </si>
  <si>
    <t>10051/114000</t>
  </si>
  <si>
    <t>10051/113060</t>
  </si>
  <si>
    <t>10051/113040</t>
  </si>
  <si>
    <t>10051/113020</t>
  </si>
  <si>
    <t>10051/113010</t>
  </si>
  <si>
    <t>10051/113000</t>
  </si>
  <si>
    <t>10051/111700</t>
  </si>
  <si>
    <t>10051/111600</t>
  </si>
  <si>
    <t>10051/111400</t>
  </si>
  <si>
    <t>10051/111200</t>
  </si>
  <si>
    <t>10051/111100</t>
  </si>
  <si>
    <t>10048/114060</t>
  </si>
  <si>
    <t>10048/114040</t>
  </si>
  <si>
    <t>10048/114020</t>
  </si>
  <si>
    <t>10048/114010</t>
  </si>
  <si>
    <t>10048/114000</t>
  </si>
  <si>
    <t>10048/113060</t>
  </si>
  <si>
    <t>10048/113040</t>
  </si>
  <si>
    <t>10048/113020</t>
  </si>
  <si>
    <t>10048/113010</t>
  </si>
  <si>
    <t>10048/113000</t>
  </si>
  <si>
    <t>10048/111700</t>
  </si>
  <si>
    <t>10048/111600</t>
  </si>
  <si>
    <t>10048/111400</t>
  </si>
  <si>
    <t>10048/111200</t>
  </si>
  <si>
    <t>10048/111100</t>
  </si>
  <si>
    <t>10045/114060</t>
  </si>
  <si>
    <t>10045/114040</t>
  </si>
  <si>
    <t>10045/114020</t>
  </si>
  <si>
    <t>10045/114010</t>
  </si>
  <si>
    <t>10045/114000</t>
  </si>
  <si>
    <t>10045/113060</t>
  </si>
  <si>
    <t>10045/113040</t>
  </si>
  <si>
    <t>10045/113020</t>
  </si>
  <si>
    <t>10045/113010</t>
  </si>
  <si>
    <t>10045/113000</t>
  </si>
  <si>
    <t>10045/111700</t>
  </si>
  <si>
    <t>10045/111600</t>
  </si>
  <si>
    <t>10045/111400</t>
  </si>
  <si>
    <t>10045/111200</t>
  </si>
  <si>
    <t>10045/111100</t>
  </si>
  <si>
    <t>10043/114060</t>
  </si>
  <si>
    <t>10043/114040</t>
  </si>
  <si>
    <t>10043/114020</t>
  </si>
  <si>
    <t>10043/114010</t>
  </si>
  <si>
    <t>10043/114000</t>
  </si>
  <si>
    <t>10043/113060</t>
  </si>
  <si>
    <t>10043/113040</t>
  </si>
  <si>
    <t>10043/113020</t>
  </si>
  <si>
    <t>10043/113010</t>
  </si>
  <si>
    <t>10043/113000</t>
  </si>
  <si>
    <t>10043/111700</t>
  </si>
  <si>
    <t>10043/111600</t>
  </si>
  <si>
    <t>10043/111400</t>
  </si>
  <si>
    <t>10043/111200</t>
  </si>
  <si>
    <t>10043/111100</t>
  </si>
  <si>
    <t>10042/114060</t>
  </si>
  <si>
    <t>10042/114040</t>
  </si>
  <si>
    <t>10042/114020</t>
  </si>
  <si>
    <t>10042/114010</t>
  </si>
  <si>
    <t>10042/114000</t>
  </si>
  <si>
    <t>10042/113060</t>
  </si>
  <si>
    <t>10042/113050</t>
  </si>
  <si>
    <t>10042/113040</t>
  </si>
  <si>
    <t>10042/113020</t>
  </si>
  <si>
    <t>10042/113010</t>
  </si>
  <si>
    <t>10042/113000</t>
  </si>
  <si>
    <t>10042/111700</t>
  </si>
  <si>
    <t>10042/111600</t>
  </si>
  <si>
    <t>10042/111500</t>
  </si>
  <si>
    <t>10042/111400</t>
  </si>
  <si>
    <t>10042/111200</t>
  </si>
  <si>
    <t>10042/111100</t>
  </si>
  <si>
    <t>GL Account Code</t>
  </si>
  <si>
    <t>CC</t>
  </si>
  <si>
    <t>10055/113070</t>
  </si>
  <si>
    <t>GL CODE</t>
  </si>
  <si>
    <t>DATE</t>
  </si>
  <si>
    <t>APRIL</t>
  </si>
  <si>
    <t>MAY</t>
  </si>
  <si>
    <t>JUNE</t>
  </si>
  <si>
    <t>JULY</t>
  </si>
  <si>
    <t>AUGUST</t>
  </si>
  <si>
    <t>SEPTEMBER</t>
  </si>
  <si>
    <t>OCTOBER</t>
  </si>
  <si>
    <t>NOVEMBER</t>
  </si>
  <si>
    <t>DECEMBER</t>
  </si>
  <si>
    <t>JANUARY</t>
  </si>
  <si>
    <t>FEBRUARY</t>
  </si>
  <si>
    <t>Comments</t>
  </si>
  <si>
    <t>[a]</t>
  </si>
  <si>
    <t>[b]</t>
  </si>
  <si>
    <t>[a] + [b]</t>
  </si>
  <si>
    <t>2023-24</t>
  </si>
  <si>
    <t>Barnet Maintained Schools' Quarterly Return Template 2023-24</t>
  </si>
  <si>
    <t>Balance brought forward from previous year</t>
  </si>
  <si>
    <t>Closing Balance</t>
  </si>
  <si>
    <t>Revenue Income</t>
  </si>
  <si>
    <t>Revenue Expenditure</t>
  </si>
  <si>
    <t>Total Cumulative Revenue Balance</t>
  </si>
  <si>
    <t>Total Cumulative Capital Balance</t>
  </si>
  <si>
    <t>Total Surplus/Deficit Balance as at 31/03/2024</t>
  </si>
  <si>
    <t>2022-23 Outturn</t>
  </si>
  <si>
    <t>Mid year virements</t>
  </si>
  <si>
    <t>[c] = [a] + [b]</t>
  </si>
  <si>
    <t>[d]</t>
  </si>
  <si>
    <t>[c] - [d]</t>
  </si>
  <si>
    <t xml:space="preserve">2023-24 </t>
  </si>
  <si>
    <t>Total revenue opening balance</t>
  </si>
  <si>
    <t>Funds delegated by the LA</t>
  </si>
  <si>
    <t>Accrual</t>
  </si>
  <si>
    <t>Debtors</t>
  </si>
  <si>
    <t>Payment in advance</t>
  </si>
  <si>
    <t>Payment_in_advance</t>
  </si>
  <si>
    <t>LBB</t>
  </si>
  <si>
    <t>Non LBB</t>
  </si>
  <si>
    <t>LBB or Non LLB</t>
  </si>
  <si>
    <t>Receipts_in_advance</t>
  </si>
  <si>
    <t>Creditor</t>
  </si>
  <si>
    <t>Yes/No</t>
  </si>
  <si>
    <t>Receipts in advance</t>
  </si>
  <si>
    <t>All CFR Codes</t>
  </si>
  <si>
    <t>Total Balance Brought Forward</t>
  </si>
  <si>
    <t>Total in year movement</t>
  </si>
  <si>
    <t>TOTAL YEAREND RESERVES</t>
  </si>
  <si>
    <t>Balance Sheet</t>
  </si>
  <si>
    <t>Q4 - Year End</t>
  </si>
  <si>
    <t>What you need to complete this year end return</t>
  </si>
  <si>
    <t>Bank balance as per bank statement as at 31/03/2024 (positive figure unless in overdraft)</t>
  </si>
  <si>
    <t>Should agree with the 31st March System Bank Reconciliation</t>
  </si>
  <si>
    <t>Debtors/Payments in Advance (positive figure)</t>
  </si>
  <si>
    <t>Cells coloured in RED indicates an issue. Please address all before submitting.</t>
  </si>
  <si>
    <t>Bank account 1</t>
  </si>
  <si>
    <t>`</t>
  </si>
  <si>
    <t>Bank account 2</t>
  </si>
  <si>
    <t>Bank account 3</t>
  </si>
  <si>
    <t>Total Current Assets</t>
  </si>
  <si>
    <t>Select Accrual Type  (Please select from the drop down list)</t>
  </si>
  <si>
    <t>Payments in Advance</t>
  </si>
  <si>
    <t>Receipts in Advance</t>
  </si>
  <si>
    <t>Payment not yet made in respect of goods or services received by 31st March 2024</t>
  </si>
  <si>
    <t>Income which has not been received and which relates to supplying a good or services received by 31st March 2024</t>
  </si>
  <si>
    <t>Payment received by 31st March 2024 but relates to the provision of goods and services in 2023/24 and beyond</t>
  </si>
  <si>
    <t>Income received by 31st March 2024 but relates to the provision of goods and services in 2023/24 and beyond</t>
  </si>
  <si>
    <t>Supplier or Customer Name</t>
  </si>
  <si>
    <t>Date Goods/ Services Received</t>
  </si>
  <si>
    <t>Drop down</t>
  </si>
  <si>
    <t>Further information</t>
  </si>
  <si>
    <t>Central Government including DfE or EFA</t>
  </si>
  <si>
    <t>Central Government Departments for example Department of Health, Department of Transport, HMRC, Education Funding Agency/Department for Education</t>
  </si>
  <si>
    <t>Mayor/MOPAC/TFL</t>
  </si>
  <si>
    <t>MOPAC (The Mayor's Office for Policing And Crime), TFL (Transport for London), The Mayor of London.</t>
  </si>
  <si>
    <t>London Borough of Barnet excluding BELS and RE</t>
  </si>
  <si>
    <t>BELS (Barnet Education &amp; Learning Service)/ISS</t>
  </si>
  <si>
    <t>Capita (CSG/Customer Support Group)</t>
  </si>
  <si>
    <t>Regional Enterprise (RE)</t>
  </si>
  <si>
    <t>Local Authorities excluding London Borough of Barnet</t>
  </si>
  <si>
    <t>For example London Borough of Harrow, London Borough of Haringey, London Borough of Enfield, London Borough of Brent, London Borough of Islington, Hertfordshire County Council.  Also include Kent CC (Laser)</t>
  </si>
  <si>
    <t>NHS</t>
  </si>
  <si>
    <t>Such as Department of Health, Chase Farm Hospital</t>
  </si>
  <si>
    <t>Academies</t>
  </si>
  <si>
    <t>Transactions with other schools that are an academy.</t>
  </si>
  <si>
    <t>Other</t>
  </si>
  <si>
    <t>ACCURALS MUST EXCLUDE VAT</t>
  </si>
  <si>
    <t>PREPARER'S EMAIL ADDRESS:</t>
  </si>
  <si>
    <t>PREPARER'S TELEPHONE NUMBER:</t>
  </si>
  <si>
    <t>SCHOOLS ARE ONLY ALLOWED TO ACCRUE FOR AMOUNTS OVER £5K PER INVOICE FOR NON-BARNET SUPPLIERS/CUSTOMERS.</t>
  </si>
  <si>
    <t>There is no minimum accrual where Barnet Council is the supplier/customer</t>
  </si>
  <si>
    <t xml:space="preserve"> If your invoice is under £5k you should not accrue.</t>
  </si>
  <si>
    <t>Bank Balance</t>
  </si>
  <si>
    <t>Assets</t>
  </si>
  <si>
    <t>Net Assets</t>
  </si>
  <si>
    <r>
      <t>Services provided might include: School Meals, School improvement, School admissions, Travel Plans, services for Children with Special Educational Needs.</t>
    </r>
    <r>
      <rPr>
        <b/>
        <sz val="12"/>
        <color rgb="FF000000"/>
        <rFont val="Calibri"/>
        <family val="2"/>
        <scheme val="minor"/>
      </rPr>
      <t xml:space="preserve"> Refer to the traded services document for information of services provided by BELS.</t>
    </r>
  </si>
  <si>
    <r>
      <t xml:space="preserve">Services provided might include: Financial Support Services, Human Resources, Payroll, IT. </t>
    </r>
    <r>
      <rPr>
        <b/>
        <sz val="12"/>
        <color rgb="FF000000"/>
        <rFont val="Calibri"/>
        <family val="2"/>
        <scheme val="minor"/>
      </rPr>
      <t>Refer to the traded services document for information of services provided by Capita/CSG.</t>
    </r>
  </si>
  <si>
    <r>
      <t xml:space="preserve">Planning and Development Management, Building Control, Environmental Health, Trading Standards and Licensing, Highways. </t>
    </r>
    <r>
      <rPr>
        <b/>
        <sz val="12"/>
        <color rgb="FF000000"/>
        <rFont val="Calibri"/>
        <family val="2"/>
        <scheme val="minor"/>
      </rPr>
      <t>Refer to the traded services document for information of services provided by RE.</t>
    </r>
  </si>
  <si>
    <t>Invoice Number / 
Order No.</t>
  </si>
  <si>
    <t>Local Budget Code (Optional)</t>
  </si>
  <si>
    <t>Pupil Premium</t>
  </si>
  <si>
    <t>Northside</t>
  </si>
  <si>
    <t>St Pauls NW7</t>
  </si>
  <si>
    <t>Barnfield</t>
  </si>
  <si>
    <t>Brookland Jun</t>
  </si>
  <si>
    <t>Brookland Inf</t>
  </si>
  <si>
    <t>Brunswick Park</t>
  </si>
  <si>
    <t>Colindale</t>
  </si>
  <si>
    <t>Courtland</t>
  </si>
  <si>
    <t>Cromer Road</t>
  </si>
  <si>
    <t>Deansbrook Inf</t>
  </si>
  <si>
    <t>Fairway</t>
  </si>
  <si>
    <t>Garden Suburb Jnr</t>
  </si>
  <si>
    <t>Garden Suburb Inf</t>
  </si>
  <si>
    <t>Goldbeaters</t>
  </si>
  <si>
    <t>Holly Park</t>
  </si>
  <si>
    <t>Livingstone</t>
  </si>
  <si>
    <t>Manorside</t>
  </si>
  <si>
    <t>Monkfrith</t>
  </si>
  <si>
    <t>Moss Hall Jun</t>
  </si>
  <si>
    <t>Moss Hall Inf</t>
  </si>
  <si>
    <t>Tudor</t>
  </si>
  <si>
    <t>Chalgrove</t>
  </si>
  <si>
    <t>Sunnyfields</t>
  </si>
  <si>
    <t>Queenswell Federated</t>
  </si>
  <si>
    <t>Wessex Gardens</t>
  </si>
  <si>
    <t>Orion</t>
  </si>
  <si>
    <t>All Saints NW2</t>
  </si>
  <si>
    <t>Christ Church</t>
  </si>
  <si>
    <t>Holy Trinity</t>
  </si>
  <si>
    <t>Monken Hadley</t>
  </si>
  <si>
    <t>St Johns N11</t>
  </si>
  <si>
    <t>St Johns N20</t>
  </si>
  <si>
    <t>St Marys EN4</t>
  </si>
  <si>
    <t>St Pauls N11</t>
  </si>
  <si>
    <t>St Andrews</t>
  </si>
  <si>
    <t>All Saints N20</t>
  </si>
  <si>
    <t>Annunciation Inf</t>
  </si>
  <si>
    <t>St Catherines</t>
  </si>
  <si>
    <t>St Vincents</t>
  </si>
  <si>
    <t>St Theresas</t>
  </si>
  <si>
    <t>St Josephs Pri</t>
  </si>
  <si>
    <t>Sacred Heart</t>
  </si>
  <si>
    <t>Annunciation Jun</t>
  </si>
  <si>
    <t>Hasmonean Primary</t>
  </si>
  <si>
    <t>St Mary's &amp; St Johns</t>
  </si>
  <si>
    <t>Friern Barnet</t>
  </si>
  <si>
    <t>Osidge</t>
  </si>
  <si>
    <t>Finchley Catholic High</t>
  </si>
  <si>
    <t>St James</t>
  </si>
  <si>
    <t>Total Income Revenue</t>
  </si>
  <si>
    <t>Total Expenditure Revenue</t>
  </si>
  <si>
    <t>In Year Surplus / (Deficit)</t>
  </si>
  <si>
    <t xml:space="preserve">Total Capital Income </t>
  </si>
  <si>
    <t xml:space="preserve">Total Capital Expenditure </t>
  </si>
  <si>
    <t>Funds Delegated by the LA</t>
  </si>
  <si>
    <t>Funding for Sixth Form Students</t>
  </si>
  <si>
    <t>SEN Funding</t>
  </si>
  <si>
    <t>Funding for Minority Ethnic Pupils</t>
  </si>
  <si>
    <t>Other Government Grants</t>
  </si>
  <si>
    <t>Other Grants and Payments</t>
  </si>
  <si>
    <t>Income from Lettings</t>
  </si>
  <si>
    <t>Income from Catering</t>
  </si>
  <si>
    <t>Supply Teacher Insurance Claims</t>
  </si>
  <si>
    <t>Other Insurance Claims</t>
  </si>
  <si>
    <t>Contributions to Educational Visits</t>
  </si>
  <si>
    <t>Donations and/or Voluntary Funds</t>
  </si>
  <si>
    <t>Pupil Ext Sch Funding and/or Grants</t>
  </si>
  <si>
    <t>Community Focused Funding and/or Grants</t>
  </si>
  <si>
    <t>Community Focused Facilites Income</t>
  </si>
  <si>
    <t>Covid-19 JRS</t>
  </si>
  <si>
    <t>Covid-19 Exceptional Costs</t>
  </si>
  <si>
    <t>Covid-19 Catch-up Premium / DEP</t>
  </si>
  <si>
    <t>Other Additional Grants</t>
  </si>
  <si>
    <t>Teaching Staff</t>
  </si>
  <si>
    <t>Supply Teaching Staff</t>
  </si>
  <si>
    <t>Education Support Staff</t>
  </si>
  <si>
    <t>Premises Staff</t>
  </si>
  <si>
    <t>Administrative and Clerical Staff</t>
  </si>
  <si>
    <t>Catering Staff</t>
  </si>
  <si>
    <t>Other Staff</t>
  </si>
  <si>
    <t>Indirect Employee Expenses</t>
  </si>
  <si>
    <t>Development and Training</t>
  </si>
  <si>
    <t>Supply Teacher Insurance</t>
  </si>
  <si>
    <t>Other Staff Related Insurance</t>
  </si>
  <si>
    <t>Building Maintenance and Improvement</t>
  </si>
  <si>
    <t>Grounds Maintenance and Improvement</t>
  </si>
  <si>
    <t>Cleaning and Caretaking</t>
  </si>
  <si>
    <t>Water and Sewerage</t>
  </si>
  <si>
    <t>Other Occupation Costs</t>
  </si>
  <si>
    <t>Learning Resources (not ICT)</t>
  </si>
  <si>
    <t>ICT Learning Resources</t>
  </si>
  <si>
    <t>Exam Fees</t>
  </si>
  <si>
    <t>Administrative Supplies</t>
  </si>
  <si>
    <t>Other Insurance Costs</t>
  </si>
  <si>
    <t>Special Facilities</t>
  </si>
  <si>
    <t>Catering Supplies</t>
  </si>
  <si>
    <t>Agency Supply Teaching Staff</t>
  </si>
  <si>
    <t>Bought in Prof Services - Curric</t>
  </si>
  <si>
    <t>Bought in professional services – other (except PFI)</t>
  </si>
  <si>
    <t>Bought in professional services – other (PFI)</t>
  </si>
  <si>
    <t>Loan Interest</t>
  </si>
  <si>
    <t>Revenue Contributions to Capital</t>
  </si>
  <si>
    <t>Community Focused School Staff</t>
  </si>
  <si>
    <t>Community Focused School Costs</t>
  </si>
  <si>
    <t>Voluntary or Private income</t>
  </si>
  <si>
    <t>Direct revenue financing (revenue contributions to capital)</t>
  </si>
  <si>
    <t>Acquisition of Land and Existing Buildings</t>
  </si>
  <si>
    <t>New Construction Conversion and Renovation</t>
  </si>
  <si>
    <t>Vehicles, Plant, Equipment and Machinery</t>
  </si>
  <si>
    <t>Information and Communication Technology</t>
  </si>
  <si>
    <t>Our Lady of Lourdes</t>
  </si>
  <si>
    <t>Queenswell Inf</t>
  </si>
  <si>
    <t>All-through</t>
  </si>
  <si>
    <t>Opening pupil-focused revenue balance</t>
  </si>
  <si>
    <t>Opening community-focused revenue balance</t>
  </si>
  <si>
    <t>Community-focused school revenue balances</t>
  </si>
  <si>
    <t>Opening capital balance</t>
  </si>
  <si>
    <t>In Year Capital Surplus / (Deficit)</t>
  </si>
  <si>
    <t>Cumulative Capital Surplus / (Deficit) C/Fwd</t>
  </si>
  <si>
    <t>Cumulative TotalSurplus / (Deficit) C/Fwd</t>
  </si>
  <si>
    <t>Committed revenue balances &amp; Uncommitted revenue balances</t>
  </si>
  <si>
    <t>Cumulative Revenue Surplus / (Deficit) C/Fwd</t>
  </si>
  <si>
    <t>Revenue Opening Balance</t>
  </si>
  <si>
    <t>Less: Unpresented cheques (all bank accounts)</t>
  </si>
  <si>
    <t>Plus: Unpresented income (All bank accounts)</t>
  </si>
  <si>
    <t>31/03/2024 Total Bank Balance as per the accounting software</t>
  </si>
  <si>
    <t>If the school had received a cash advance and not fully repaid the amount, please enter the outstanding cash advance</t>
  </si>
  <si>
    <t>Total Current liabilities</t>
  </si>
  <si>
    <t>Total In year revenue balance</t>
  </si>
  <si>
    <t>Total in year capital balance</t>
  </si>
  <si>
    <t>Total Revenue carry forward</t>
  </si>
  <si>
    <t>Total Capital carry forward</t>
  </si>
  <si>
    <t>Revenue Debtors/Payments in Advance (positive figure)</t>
  </si>
  <si>
    <t>Central Account before Accruals (Schools using Arbor a.k RM software)
(Enter here if the Central Account is positive)</t>
  </si>
  <si>
    <t>Amount excl. VAT (Value (Only include amounts greater than £5,000 for non-Barnet suppliers/customers))</t>
  </si>
  <si>
    <t>All other suppliers/Customers who do not fit in the categories above e.g. parents, utility companies etc.</t>
  </si>
  <si>
    <t>Debtor (Income)</t>
  </si>
  <si>
    <t>Debtor (Expenditure)</t>
  </si>
  <si>
    <t>Select CFR Code
 (Please select from the drop down list)</t>
  </si>
  <si>
    <t>Classification of the debtor/creditor. Who is the debtor or creditor with? 
(Please select from the drop down list)</t>
  </si>
  <si>
    <t>Description of the income/expenditure</t>
  </si>
  <si>
    <t>Actual/Estimate</t>
  </si>
  <si>
    <t>Actual</t>
  </si>
  <si>
    <t>Estimate</t>
  </si>
  <si>
    <t>Is the amount actual or estimated? (Please select from the drop down list)</t>
  </si>
  <si>
    <t>Select your school from the drop down list above</t>
  </si>
  <si>
    <t>1) Year to date 2023-24 finance system reports to 31st March 2024, showing income and expenditure by CFR code and opening balances</t>
  </si>
  <si>
    <t>2) Bank statements for period ended 31st March 2024</t>
  </si>
  <si>
    <t>3) System Bank Reconcilition as at 31st March 2024</t>
  </si>
  <si>
    <t>4) System reports showing unpresented cheques/deposits to 31st March 2024</t>
  </si>
  <si>
    <t>5) System report showing VAT income and expenditure to 31st March 2024</t>
  </si>
  <si>
    <t>6) Data pertaining to central account (income retained &amp; expenditure to 31st March 2024)</t>
  </si>
  <si>
    <t>Authorised by:
(Please select from the drop down list)</t>
  </si>
  <si>
    <t>Business Manager</t>
  </si>
  <si>
    <t>Headteacher</t>
  </si>
  <si>
    <t>Other Creditors (Creditors that do not fall under above categories)</t>
  </si>
  <si>
    <t>Other Debtors (Debtors that do not fall under above categories)</t>
  </si>
  <si>
    <t>Revenue 
Current Assets</t>
  </si>
  <si>
    <t>Revenue 
Current  Liabilities</t>
  </si>
  <si>
    <t>Previous Template</t>
  </si>
  <si>
    <t>New Template</t>
  </si>
  <si>
    <t>1) Front Sheet</t>
  </si>
  <si>
    <t>No change</t>
  </si>
  <si>
    <t>2) Income &amp; Expenditure</t>
  </si>
  <si>
    <t>2a) YE Income &amp; Expenditure</t>
  </si>
  <si>
    <t>2b) Q4 Budget monitoring report</t>
  </si>
  <si>
    <t>3) Reconciliation</t>
  </si>
  <si>
    <t>3b) List of Accruals</t>
  </si>
  <si>
    <t>4) VAT Reconciliation</t>
  </si>
  <si>
    <t>Same as before</t>
  </si>
  <si>
    <t>5) Central Salary Account Rec</t>
  </si>
  <si>
    <t>Sch. System spend-to-date</t>
  </si>
  <si>
    <t>Bank Statement 31 Mar 2023</t>
  </si>
  <si>
    <t>Bank Rec as at 31 Mar 2023</t>
  </si>
  <si>
    <t>Unpresented Items</t>
  </si>
  <si>
    <t>Central Account Summary Report</t>
  </si>
  <si>
    <t>Updated</t>
  </si>
  <si>
    <t>Central Account Post - accruals</t>
  </si>
  <si>
    <t>Central Account Pre  - accruals</t>
  </si>
  <si>
    <t>Template Tab</t>
  </si>
  <si>
    <t>New Tab</t>
  </si>
  <si>
    <t>This Tab</t>
  </si>
  <si>
    <t>3a) Reconciliation</t>
  </si>
  <si>
    <t>No Change, 
Updated, New Tab</t>
  </si>
  <si>
    <t xml:space="preserve">LA does not need the schools to fill this template for the yearend. However, if a schools used previous Q4 template to present to their governors they can now use this tab as their budget monitoring report. </t>
  </si>
  <si>
    <t>Lays out step by step instructions on how to complete this template</t>
  </si>
  <si>
    <t>Explanation of the Tabs in this workbook</t>
  </si>
  <si>
    <t>Please paste here the central account after accruals</t>
  </si>
  <si>
    <t>From the Financial System: Paste 31st March bank statement(s)</t>
  </si>
  <si>
    <t>From the Financial System: Paste system bank reconciliation</t>
  </si>
  <si>
    <t>From the Financial System: Paste unpresented items from the system</t>
  </si>
  <si>
    <t xml:space="preserve">Serves the same purpose as before. Please enter the amount in designated cells. </t>
  </si>
  <si>
    <t xml:space="preserve">New sheet to add revenue and capital accruals. Previously this was submitted as a separate template. </t>
  </si>
  <si>
    <t>Please paste here the central account before accruals</t>
  </si>
  <si>
    <t>This is the school's year end CFR report.</t>
  </si>
  <si>
    <t>Capital Current Assets</t>
  </si>
  <si>
    <t>Capital Current Liabilities</t>
  </si>
  <si>
    <t>Money owed to and from the Council (including BELS)</t>
  </si>
  <si>
    <t>Total VAT Claimed to date 2023-24</t>
  </si>
  <si>
    <t>Current Year : 2023-24</t>
  </si>
  <si>
    <t>Total Surplus/Deficit Balance</t>
  </si>
  <si>
    <t>Capital Debtors/Payments in Advance (positive figure)</t>
  </si>
  <si>
    <t>Cell N19 Tab "3b) List of Accruals"</t>
  </si>
  <si>
    <t>Cell O19 Tab "3b) List of Accruals"</t>
  </si>
  <si>
    <t>Schools Monthly VAT Returns - 2023/24 - Quarterly Totals</t>
  </si>
  <si>
    <t>2324/01</t>
  </si>
  <si>
    <t>Payroll for Apr 2023</t>
  </si>
  <si>
    <t>2324/02</t>
  </si>
  <si>
    <t>Payroll for May 2023</t>
  </si>
  <si>
    <t>2324/03</t>
  </si>
  <si>
    <t>Payroll for Jun 2023</t>
  </si>
  <si>
    <t>2324/04</t>
  </si>
  <si>
    <t>Payroll for Jul 2023</t>
  </si>
  <si>
    <t>TRNTPAYM05</t>
  </si>
  <si>
    <t>2324/05</t>
  </si>
  <si>
    <t>Payroll for Aug 2023</t>
  </si>
  <si>
    <t>TRNTPAYM06</t>
  </si>
  <si>
    <t>2324/06</t>
  </si>
  <si>
    <t>Payroll for Sep 2023</t>
  </si>
  <si>
    <t>TRNTPAYM08</t>
  </si>
  <si>
    <t>2324/08</t>
  </si>
  <si>
    <t>Payroll for Nov 2023</t>
  </si>
  <si>
    <t>2324/07</t>
  </si>
  <si>
    <t>Payroll for Oct 2023</t>
  </si>
  <si>
    <t>TRNTPAYM09</t>
  </si>
  <si>
    <t>2324/09</t>
  </si>
  <si>
    <t>Payroll for Dec 2023</t>
  </si>
  <si>
    <t>2324/10</t>
  </si>
  <si>
    <t>Payroll for Jan 2024</t>
  </si>
  <si>
    <t>2324/11</t>
  </si>
  <si>
    <t>Payroll for Feb 2024</t>
  </si>
  <si>
    <t>10043/111500</t>
  </si>
  <si>
    <t>10043/113050</t>
  </si>
  <si>
    <t>10043/114050</t>
  </si>
  <si>
    <t>10047/111200</t>
  </si>
  <si>
    <t>10047/113020</t>
  </si>
  <si>
    <t>10047/114020</t>
  </si>
  <si>
    <t>10056/113000</t>
  </si>
  <si>
    <t>10073/111500</t>
  </si>
  <si>
    <t>10073/113050</t>
  </si>
  <si>
    <t>10073/114050</t>
  </si>
  <si>
    <t>10087/113000</t>
  </si>
  <si>
    <t>10093/111700</t>
  </si>
  <si>
    <t>10093/114000</t>
  </si>
  <si>
    <t>10105/111500</t>
  </si>
  <si>
    <t>10105/114050</t>
  </si>
  <si>
    <t>10115/111500</t>
  </si>
  <si>
    <t>10115/113050</t>
  </si>
  <si>
    <t>10115/114050</t>
  </si>
  <si>
    <t>10117/113000</t>
  </si>
  <si>
    <t>10127/111500</t>
  </si>
  <si>
    <t>10127/114050</t>
  </si>
  <si>
    <t>10128/111450</t>
  </si>
  <si>
    <t>10128/113070</t>
  </si>
  <si>
    <t>10128/114070</t>
  </si>
  <si>
    <t>10185/111100</t>
  </si>
  <si>
    <t>10185/113010</t>
  </si>
  <si>
    <t>10185/114010</t>
  </si>
  <si>
    <t>11278/111700</t>
  </si>
  <si>
    <t>11278/114000</t>
  </si>
  <si>
    <t>% Variance</t>
  </si>
  <si>
    <t>1) Instructions</t>
  </si>
  <si>
    <t>Balancing Figure (positive figure)</t>
  </si>
  <si>
    <t>Balancing Figure  (negative figure)</t>
  </si>
  <si>
    <t>Linked to Tab : 3) Reconciliation</t>
  </si>
  <si>
    <r>
      <t xml:space="preserve">Payroll Control </t>
    </r>
    <r>
      <rPr>
        <b/>
        <sz val="11"/>
        <color rgb="FFFF0000"/>
        <rFont val="Calibri"/>
        <family val="2"/>
        <scheme val="minor"/>
      </rPr>
      <t xml:space="preserve"> (only to be used by schools with such an account in Arbor/RM system)</t>
    </r>
    <r>
      <rPr>
        <b/>
        <sz val="11"/>
        <rFont val="Calibri"/>
        <family val="2"/>
        <scheme val="minor"/>
      </rPr>
      <t xml:space="preserve"> </t>
    </r>
    <r>
      <rPr>
        <b/>
        <sz val="11"/>
        <color theme="1"/>
        <rFont val="Calibri"/>
        <family val="2"/>
        <scheme val="minor"/>
      </rPr>
      <t xml:space="preserve"> (positive figure)</t>
    </r>
  </si>
  <si>
    <r>
      <t xml:space="preserve">Revenue Creditors/Receipts in Advance </t>
    </r>
    <r>
      <rPr>
        <b/>
        <sz val="11"/>
        <color rgb="FFFF0000"/>
        <rFont val="Calibri"/>
        <family val="2"/>
        <scheme val="minor"/>
      </rPr>
      <t>(negative figure)</t>
    </r>
  </si>
  <si>
    <r>
      <t xml:space="preserve">Capital Creditors/Receipts in Advance </t>
    </r>
    <r>
      <rPr>
        <b/>
        <sz val="11"/>
        <color rgb="FFFF0000"/>
        <rFont val="Calibri"/>
        <family val="2"/>
        <scheme val="minor"/>
      </rPr>
      <t>(negative figure)</t>
    </r>
  </si>
  <si>
    <r>
      <t xml:space="preserve">Central Account before Accruals (Schools using Arbor a.k RM software)
</t>
    </r>
    <r>
      <rPr>
        <b/>
        <sz val="11"/>
        <color rgb="FFFF0000"/>
        <rFont val="Calibri"/>
        <family val="2"/>
        <scheme val="minor"/>
      </rPr>
      <t>(Enter here if the Central Account is negative)</t>
    </r>
  </si>
  <si>
    <r>
      <t xml:space="preserve">Payroll Control </t>
    </r>
    <r>
      <rPr>
        <b/>
        <sz val="11"/>
        <color rgb="FFFF0000"/>
        <rFont val="Calibri"/>
        <family val="2"/>
        <scheme val="minor"/>
      </rPr>
      <t>(only to be used by schools with such an account in Arbor/RM system) (negative figure)</t>
    </r>
  </si>
  <si>
    <r>
      <t xml:space="preserve">Remaining unpaid cash advance  </t>
    </r>
    <r>
      <rPr>
        <b/>
        <sz val="11"/>
        <color rgb="FFFF0000"/>
        <rFont val="Calibri"/>
        <family val="2"/>
        <scheme val="minor"/>
      </rPr>
      <t>(negative figure)</t>
    </r>
  </si>
  <si>
    <r>
      <t>Go to "</t>
    </r>
    <r>
      <rPr>
        <b/>
        <sz val="11"/>
        <color rgb="FFFF0000"/>
        <rFont val="Calibri"/>
        <family val="2"/>
        <scheme val="minor"/>
      </rPr>
      <t>2a) Income and Expenditure</t>
    </r>
    <r>
      <rPr>
        <sz val="11"/>
        <color rgb="FFFF0000"/>
        <rFont val="Calibri"/>
        <family val="2"/>
        <scheme val="minor"/>
      </rPr>
      <t>"</t>
    </r>
    <r>
      <rPr>
        <sz val="11"/>
        <color theme="1"/>
        <rFont val="Calibri"/>
        <family val="2"/>
        <scheme val="minor"/>
      </rPr>
      <t xml:space="preserve"> tab and fill in the cells shaded in gold (Column D). All figures should be positive and </t>
    </r>
    <r>
      <rPr>
        <u/>
        <sz val="11"/>
        <color theme="1"/>
        <rFont val="Calibri"/>
        <family val="2"/>
        <scheme val="minor"/>
      </rPr>
      <t>before accuals</t>
    </r>
    <r>
      <rPr>
        <sz val="11"/>
        <color theme="1"/>
        <rFont val="Calibri"/>
        <family val="2"/>
        <scheme val="minor"/>
      </rPr>
      <t xml:space="preserve">.
</t>
    </r>
  </si>
  <si>
    <r>
      <t xml:space="preserve">For schools using Arbor/RM - run a summary report of the </t>
    </r>
    <r>
      <rPr>
        <b/>
        <sz val="11"/>
        <color rgb="FFFF0000"/>
        <rFont val="Calibri"/>
        <family val="2"/>
        <scheme val="minor"/>
      </rPr>
      <t>CENTRAL ACCOUNT</t>
    </r>
    <r>
      <rPr>
        <sz val="11"/>
        <color theme="1"/>
        <rFont val="Calibri"/>
        <family val="2"/>
        <scheme val="minor"/>
      </rPr>
      <t xml:space="preserve"> </t>
    </r>
    <r>
      <rPr>
        <u/>
        <sz val="11"/>
        <color theme="1"/>
        <rFont val="Calibri"/>
        <family val="2"/>
        <scheme val="minor"/>
      </rPr>
      <t>before accruals</t>
    </r>
    <r>
      <rPr>
        <sz val="11"/>
        <color theme="1"/>
        <rFont val="Calibri"/>
        <family val="2"/>
        <scheme val="minor"/>
      </rPr>
      <t xml:space="preserve"> and paste in "</t>
    </r>
    <r>
      <rPr>
        <b/>
        <sz val="11"/>
        <color rgb="FFFF0000"/>
        <rFont val="Calibri"/>
        <family val="2"/>
        <scheme val="minor"/>
      </rPr>
      <t>Central Account Pre Accruals</t>
    </r>
    <r>
      <rPr>
        <sz val="11"/>
        <color theme="1"/>
        <rFont val="Calibri"/>
        <family val="2"/>
        <scheme val="minor"/>
      </rPr>
      <t>"</t>
    </r>
  </si>
  <si>
    <r>
      <t>After posting the accruals listed on the "</t>
    </r>
    <r>
      <rPr>
        <b/>
        <sz val="11"/>
        <color rgb="FFFF0000"/>
        <rFont val="Calibri"/>
        <family val="2"/>
        <scheme val="minor"/>
      </rPr>
      <t>3b) List of Accruals</t>
    </r>
    <r>
      <rPr>
        <sz val="11"/>
        <color theme="1"/>
        <rFont val="Calibri"/>
        <family val="2"/>
        <scheme val="minor"/>
      </rPr>
      <t xml:space="preserve">" tab to the financial system,runs an </t>
    </r>
    <r>
      <rPr>
        <b/>
        <sz val="11"/>
        <color rgb="FFFF0000"/>
        <rFont val="Calibri"/>
        <family val="2"/>
        <scheme val="minor"/>
      </rPr>
      <t>INCOME AND EXPENDITURE /CFR REPORT</t>
    </r>
    <r>
      <rPr>
        <sz val="11"/>
        <color theme="1"/>
        <rFont val="Calibri"/>
        <family val="2"/>
        <scheme val="minor"/>
      </rPr>
      <t xml:space="preserve"> and paste it in the "</t>
    </r>
    <r>
      <rPr>
        <b/>
        <sz val="11"/>
        <color rgb="FFFF0000"/>
        <rFont val="Calibri"/>
        <family val="2"/>
        <scheme val="minor"/>
      </rPr>
      <t>Sch. System spend-to-date</t>
    </r>
    <r>
      <rPr>
        <sz val="11"/>
        <color theme="1"/>
        <rFont val="Calibri"/>
        <family val="2"/>
        <scheme val="minor"/>
      </rPr>
      <t xml:space="preserve">" tab </t>
    </r>
  </si>
  <si>
    <r>
      <t xml:space="preserve">For schools using Arbor/RM - run a summary report of the </t>
    </r>
    <r>
      <rPr>
        <b/>
        <sz val="11"/>
        <color rgb="FFFF0000"/>
        <rFont val="Calibri"/>
        <family val="2"/>
        <scheme val="minor"/>
      </rPr>
      <t>CENTRAL ACCOUNT</t>
    </r>
    <r>
      <rPr>
        <sz val="11"/>
        <color theme="1"/>
        <rFont val="Calibri"/>
        <family val="2"/>
        <scheme val="minor"/>
      </rPr>
      <t xml:space="preserve"> after</t>
    </r>
    <r>
      <rPr>
        <u/>
        <sz val="11"/>
        <color theme="1"/>
        <rFont val="Calibri"/>
        <family val="2"/>
        <scheme val="minor"/>
      </rPr>
      <t xml:space="preserve"> accruals</t>
    </r>
    <r>
      <rPr>
        <sz val="11"/>
        <color theme="1"/>
        <rFont val="Calibri"/>
        <family val="2"/>
        <scheme val="minor"/>
      </rPr>
      <t xml:space="preserve"> and paste in "</t>
    </r>
    <r>
      <rPr>
        <b/>
        <sz val="11"/>
        <color rgb="FFFF0000"/>
        <rFont val="Calibri"/>
        <family val="2"/>
        <scheme val="minor"/>
      </rPr>
      <t>Central Account Post Accruals</t>
    </r>
    <r>
      <rPr>
        <sz val="11"/>
        <color theme="1"/>
        <rFont val="Calibri"/>
        <family val="2"/>
        <scheme val="minor"/>
      </rPr>
      <t>"</t>
    </r>
  </si>
  <si>
    <r>
      <t>Current Assets (</t>
    </r>
    <r>
      <rPr>
        <sz val="12"/>
        <color theme="1"/>
        <rFont val="Calibri"/>
        <family val="2"/>
        <scheme val="minor"/>
      </rPr>
      <t>Please ensure the figures entered below are</t>
    </r>
    <r>
      <rPr>
        <b/>
        <sz val="12"/>
        <color theme="1"/>
        <rFont val="Calibri"/>
        <family val="2"/>
        <scheme val="minor"/>
      </rPr>
      <t xml:space="preserve"> Positive figures)</t>
    </r>
  </si>
  <si>
    <r>
      <t>Current Liabilities (</t>
    </r>
    <r>
      <rPr>
        <sz val="12"/>
        <color theme="1"/>
        <rFont val="Calibri"/>
        <family val="2"/>
        <scheme val="minor"/>
      </rPr>
      <t>Please ensure the figures entered below are</t>
    </r>
    <r>
      <rPr>
        <b/>
        <sz val="12"/>
        <color theme="1"/>
        <rFont val="Calibri"/>
        <family val="2"/>
        <scheme val="minor"/>
      </rPr>
      <t xml:space="preserve"> negative figures)</t>
    </r>
  </si>
  <si>
    <t>31/03/2024 Total bank balance as per the accounting software</t>
  </si>
  <si>
    <r>
      <rPr>
        <b/>
        <sz val="12"/>
        <color theme="1"/>
        <rFont val="Calibri"/>
        <family val="2"/>
        <scheme val="minor"/>
      </rPr>
      <t>Central Account</t>
    </r>
    <r>
      <rPr>
        <sz val="12"/>
        <color theme="1"/>
        <rFont val="Calibri"/>
        <family val="2"/>
        <scheme val="minor"/>
      </rPr>
      <t xml:space="preserve"> before Accruals (Schools using Arbor a.k RM software)
(Enter here if the Central Account is positive)</t>
    </r>
  </si>
  <si>
    <r>
      <rPr>
        <b/>
        <sz val="12"/>
        <color theme="1"/>
        <rFont val="Calibri"/>
        <family val="2"/>
        <scheme val="minor"/>
      </rPr>
      <t>Central Account</t>
    </r>
    <r>
      <rPr>
        <sz val="12"/>
        <color theme="1"/>
        <rFont val="Calibri"/>
        <family val="2"/>
        <scheme val="minor"/>
      </rPr>
      <t xml:space="preserve"> before Accruals (Schools using Arbor a.k RM software)
</t>
    </r>
    <r>
      <rPr>
        <sz val="12"/>
        <color rgb="FFFF0000"/>
        <rFont val="Calibri"/>
        <family val="2"/>
        <scheme val="minor"/>
      </rPr>
      <t>(Enter here if the Central Account is negative)</t>
    </r>
  </si>
  <si>
    <t>Balancing Figure</t>
  </si>
  <si>
    <t>Capital Debtors/Payments in Advance</t>
  </si>
  <si>
    <t>Revenue Debtors/Payments in Advance</t>
  </si>
  <si>
    <r>
      <rPr>
        <b/>
        <sz val="12"/>
        <color theme="1"/>
        <rFont val="Calibri"/>
        <family val="2"/>
        <scheme val="minor"/>
      </rPr>
      <t>Payroll Control</t>
    </r>
    <r>
      <rPr>
        <sz val="12"/>
        <color theme="1"/>
        <rFont val="Calibri"/>
        <family val="2"/>
        <scheme val="minor"/>
      </rPr>
      <t xml:space="preserve"> </t>
    </r>
    <r>
      <rPr>
        <sz val="12"/>
        <color rgb="FFFF0000"/>
        <rFont val="Calibri"/>
        <family val="2"/>
        <scheme val="minor"/>
      </rPr>
      <t xml:space="preserve"> (only to be used by schools with such an account in Arbor/RM system)</t>
    </r>
  </si>
  <si>
    <t>Petty cash</t>
  </si>
  <si>
    <r>
      <rPr>
        <b/>
        <sz val="12"/>
        <color theme="1"/>
        <rFont val="Calibri"/>
        <family val="2"/>
        <scheme val="minor"/>
      </rPr>
      <t>Payroll Control</t>
    </r>
    <r>
      <rPr>
        <sz val="12"/>
        <color theme="1"/>
        <rFont val="Calibri"/>
        <family val="2"/>
        <scheme val="minor"/>
      </rPr>
      <t xml:space="preserve"> </t>
    </r>
    <r>
      <rPr>
        <sz val="12"/>
        <color rgb="FFFF0000"/>
        <rFont val="Calibri"/>
        <family val="2"/>
        <scheme val="minor"/>
      </rPr>
      <t>(only to be used by schools with such an account in Arbor/RM system)</t>
    </r>
  </si>
  <si>
    <t>Revenue Creditors/Receipts in Advance</t>
  </si>
  <si>
    <t>Capital Creditors/Receipts in Advance</t>
  </si>
  <si>
    <r>
      <t xml:space="preserve">Remaining unpaid </t>
    </r>
    <r>
      <rPr>
        <b/>
        <sz val="12"/>
        <color theme="1"/>
        <rFont val="Calibri"/>
        <family val="2"/>
        <scheme val="minor"/>
      </rPr>
      <t>cash advance</t>
    </r>
  </si>
  <si>
    <t>Expenditure recharged to other schools which has not been received by 31st March 2024</t>
  </si>
  <si>
    <t>PREPARER NAME:</t>
  </si>
  <si>
    <t xml:space="preserve">AUTHORISER: </t>
  </si>
  <si>
    <r>
      <t xml:space="preserve">Please paste here both income and expenditure/CFR reports </t>
    </r>
    <r>
      <rPr>
        <b/>
        <sz val="24"/>
        <color rgb="FFFF0000"/>
        <rFont val="Calibri"/>
        <family val="2"/>
        <scheme val="minor"/>
      </rPr>
      <t>before accruals</t>
    </r>
    <r>
      <rPr>
        <b/>
        <sz val="24"/>
        <color theme="1"/>
        <rFont val="Calibri"/>
        <family val="2"/>
        <scheme val="minor"/>
      </rPr>
      <t xml:space="preserve"> and the final report </t>
    </r>
    <r>
      <rPr>
        <b/>
        <sz val="24"/>
        <color rgb="FFFF0000"/>
        <rFont val="Calibri"/>
        <family val="2"/>
        <scheme val="minor"/>
      </rPr>
      <t>after accruals</t>
    </r>
    <r>
      <rPr>
        <b/>
        <sz val="24"/>
        <color theme="1"/>
        <rFont val="Calibri"/>
        <family val="2"/>
        <scheme val="minor"/>
      </rPr>
      <t>.</t>
    </r>
  </si>
  <si>
    <r>
      <t>From the Financial System: Please paste here both income and expenditure/CFR</t>
    </r>
    <r>
      <rPr>
        <sz val="14"/>
        <color rgb="FFFF0000"/>
        <rFont val="Calibri"/>
        <family val="2"/>
      </rPr>
      <t xml:space="preserve"> reports before accruals</t>
    </r>
    <r>
      <rPr>
        <sz val="14"/>
        <color rgb="FF000000"/>
        <rFont val="Calibri"/>
        <family val="2"/>
      </rPr>
      <t xml:space="preserve"> and the </t>
    </r>
    <r>
      <rPr>
        <sz val="14"/>
        <color rgb="FFFF0000"/>
        <rFont val="Calibri"/>
        <family val="2"/>
      </rPr>
      <t>final report after accruals</t>
    </r>
    <r>
      <rPr>
        <sz val="14"/>
        <color rgb="FF000000"/>
        <rFont val="Calibri"/>
        <family val="2"/>
      </rPr>
      <t>.</t>
    </r>
  </si>
  <si>
    <t>PLEASE PASTE YOUR UNPRESENTED ITEMS ONTO THE “UNPRESENTED ITEMS” TAB</t>
  </si>
  <si>
    <t>PLEASE PASTE YOUR UNPRESENTED ITEMS ONTO THE “UNPRESENTED ITEMS” TAB.</t>
  </si>
  <si>
    <r>
      <rPr>
        <b/>
        <sz val="12"/>
        <color theme="1"/>
        <rFont val="Calibri"/>
        <family val="2"/>
        <scheme val="minor"/>
      </rPr>
      <t>Less:</t>
    </r>
    <r>
      <rPr>
        <sz val="12"/>
        <color theme="1"/>
        <rFont val="Calibri"/>
        <family val="2"/>
        <scheme val="minor"/>
      </rPr>
      <t xml:space="preserve"> Unpresented cheques (all bank accounts)</t>
    </r>
  </si>
  <si>
    <r>
      <rPr>
        <b/>
        <sz val="12"/>
        <color theme="1"/>
        <rFont val="Calibri"/>
        <family val="2"/>
        <scheme val="minor"/>
      </rPr>
      <t xml:space="preserve">Plus: </t>
    </r>
    <r>
      <rPr>
        <sz val="12"/>
        <color theme="1"/>
        <rFont val="Calibri"/>
        <family val="2"/>
        <scheme val="minor"/>
      </rPr>
      <t xml:space="preserve">Unpresented income (all bank accounts). </t>
    </r>
    <r>
      <rPr>
        <b/>
        <sz val="12"/>
        <color theme="1"/>
        <rFont val="Calibri"/>
        <family val="2"/>
        <scheme val="minor"/>
      </rPr>
      <t>Including VAT</t>
    </r>
  </si>
  <si>
    <t>Enter your bank account's statement figure as at 31/03/2024 in yellow cells from D14 to D16.</t>
  </si>
  <si>
    <t xml:space="preserve">Please only enter as a negative figure if your account is overdrawn.                                                                                                                  </t>
  </si>
  <si>
    <t xml:space="preserve">PLEASE PASTE YOUR BANK STATEMENT ONTO THE “BANK STATEMENT 31 MAR 2023” TAB.                                                                                                                                                                                                                                               </t>
  </si>
  <si>
    <t>PLEASE PASTE THE SYSTEM BANK REC AS AT 31st MARCH 2023 INTO THE “BANK REC AS AT 31 MAR 2023”</t>
  </si>
  <si>
    <t>Fill in the yellow cells for unpresented cheques (as a negative figure), and unpresented deposits and petty cash (as positive figures). These should all be supported by system reports.</t>
  </si>
  <si>
    <r>
      <t>Go to "</t>
    </r>
    <r>
      <rPr>
        <b/>
        <sz val="11"/>
        <color rgb="FFFF0000"/>
        <rFont val="Calibri"/>
        <family val="2"/>
        <scheme val="minor"/>
      </rPr>
      <t>3b) List of Accruals</t>
    </r>
    <r>
      <rPr>
        <sz val="11"/>
        <color theme="1"/>
        <rFont val="Calibri"/>
        <family val="2"/>
        <scheme val="minor"/>
      </rPr>
      <t xml:space="preserve">" </t>
    </r>
  </si>
  <si>
    <t>Cell L19 Tab "3b) List of Accruals" (please in clude the Payroll liabilites in the "List of Accruals" Tab</t>
  </si>
  <si>
    <t>Cell M19 Tab "3b) List of Accruals"  (please in clude the Payroll liabilites in the "List of Accruals" Tab</t>
  </si>
  <si>
    <t>If the school had received a cash advance and not fully repaid the amount, please enter the outstanding cash advance in cell D35</t>
  </si>
  <si>
    <t>Amount Paid by LA</t>
  </si>
  <si>
    <t>Actual Received by School</t>
  </si>
  <si>
    <t>Enter the amount your school has paid on VAT for the current year to date in the yellow cell G12. This should be supported by a system report.</t>
  </si>
  <si>
    <t>Enter how much VAT income your school has received for the current year to date in the yellow cell G13. This should be supported by a system report.</t>
  </si>
  <si>
    <t>Cell E32 calculates the amount of VAT outstanding owed to the school. This figure should be the same as the figure reported in the Bank Reconciliation.</t>
  </si>
  <si>
    <t xml:space="preserve">The spreadsheet shows how much VAT has been reimbursed by the LA in cells E18 - E29, according to our records at the time of publication of the sheet. </t>
  </si>
  <si>
    <t>Please enter figures for VAT received in the yellow cells should you have received VAT payments not already shown.</t>
  </si>
  <si>
    <t>VAT Report for year end</t>
  </si>
  <si>
    <t>VAT Report for the quarter</t>
  </si>
  <si>
    <t>From the Financial System</t>
  </si>
  <si>
    <t xml:space="preserve">Step 2: </t>
  </si>
  <si>
    <t xml:space="preserve">list the debtors and creditors. Follow the guidance stated in the tab to complete it acccurately. </t>
  </si>
  <si>
    <r>
      <t xml:space="preserve">Go to </t>
    </r>
    <r>
      <rPr>
        <b/>
        <sz val="11"/>
        <color rgb="FFFF0000"/>
        <rFont val="Calibri"/>
        <family val="2"/>
        <scheme val="minor"/>
      </rPr>
      <t>3a) Reconciliation tab.</t>
    </r>
  </si>
  <si>
    <t xml:space="preserve">Step 4: </t>
  </si>
  <si>
    <r>
      <t xml:space="preserve">Go to </t>
    </r>
    <r>
      <rPr>
        <b/>
        <sz val="11"/>
        <color rgb="FFFF0000"/>
        <rFont val="Calibri"/>
        <family val="2"/>
        <scheme val="minor"/>
      </rPr>
      <t>4) VAT Reconciliation</t>
    </r>
  </si>
  <si>
    <t>Instructions to completing this template:</t>
  </si>
  <si>
    <t>Central Account Pre Accruals</t>
  </si>
  <si>
    <t>Central Account Post Accrual</t>
  </si>
  <si>
    <t>PLEASE PASTE YOUR VAT REPORTS FOR THE FULL YEAR INTO “VAT REPORT FOR THE YEAR END” TAB.</t>
  </si>
  <si>
    <t>PLEASE ENSURE THAT THE INCOME FROM THE LA AGREES TO THE EXCEL WORKBOOK</t>
  </si>
  <si>
    <t>MARCH 2024 SCHOOL FUNDING</t>
  </si>
  <si>
    <r>
      <t xml:space="preserve">Runs an </t>
    </r>
    <r>
      <rPr>
        <b/>
        <sz val="11"/>
        <color rgb="FFFF0000"/>
        <rFont val="Calibri"/>
        <family val="2"/>
        <scheme val="minor"/>
      </rPr>
      <t>INCOME AND EXPENDITURE /CFR REPORT</t>
    </r>
    <r>
      <rPr>
        <sz val="11"/>
        <color theme="1"/>
        <rFont val="Calibri"/>
        <family val="2"/>
        <scheme val="minor"/>
      </rPr>
      <t xml:space="preserve"> </t>
    </r>
    <r>
      <rPr>
        <b/>
        <u/>
        <sz val="11"/>
        <color theme="1"/>
        <rFont val="Calibri"/>
        <family val="2"/>
        <scheme val="minor"/>
      </rPr>
      <t>after grossing the income and expenditure for dedelegations</t>
    </r>
    <r>
      <rPr>
        <sz val="11"/>
        <color theme="1"/>
        <rFont val="Calibri"/>
        <family val="2"/>
        <scheme val="minor"/>
      </rPr>
      <t xml:space="preserve"> from your financial system (</t>
    </r>
    <r>
      <rPr>
        <b/>
        <sz val="11"/>
        <color theme="1"/>
        <rFont val="Calibri"/>
        <family val="2"/>
        <scheme val="minor"/>
      </rPr>
      <t>before posting any accruals</t>
    </r>
    <r>
      <rPr>
        <sz val="11"/>
        <color theme="1"/>
        <rFont val="Calibri"/>
        <family val="2"/>
        <scheme val="minor"/>
      </rPr>
      <t>) paste in the "</t>
    </r>
    <r>
      <rPr>
        <b/>
        <sz val="11"/>
        <color rgb="FFFF0000"/>
        <rFont val="Calibri"/>
        <family val="2"/>
        <scheme val="minor"/>
      </rPr>
      <t>Sch. System spend-to-date</t>
    </r>
    <r>
      <rPr>
        <sz val="11"/>
        <color theme="1"/>
        <rFont val="Calibri"/>
        <family val="2"/>
        <scheme val="minor"/>
      </rPr>
      <t xml:space="preserve">" tab
</t>
    </r>
  </si>
  <si>
    <t>Bank Rec as at 31 Mar 2024</t>
  </si>
  <si>
    <t xml:space="preserve"> Bank Statement 31 Mar 2024</t>
  </si>
  <si>
    <t>Variance (Budget vs Final outturn)</t>
  </si>
  <si>
    <t>Capital balance 
2021-22</t>
  </si>
  <si>
    <t>Capital balance 2023-24</t>
  </si>
  <si>
    <t>Outturn Balances</t>
  </si>
  <si>
    <t>Updated Budget</t>
  </si>
  <si>
    <t xml:space="preserve">Enter here the balancing amount that needed to bring cell D55 to nil.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</si>
</sst>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Red]\(#,##0.00\)"/>
    <numFmt numFmtId="165" formatCode="#,##0;[Red]\(#,##0\)"/>
    <numFmt numFmtId="166" formatCode="#,##0_ ;[Red]\-#,##0\ "/>
    <numFmt numFmtId="167" formatCode="_-[$£-809]* #,##0_-;\-[$£-809]* #,##0_-;_-[$£-809]* &quot;-&quot;??_-;_-@_-"/>
    <numFmt numFmtId="168" formatCode="dd/mm/yyyy;@"/>
    <numFmt numFmtId="169" formatCode="_(&quot;$&quot;* #,##0.00_);_(&quot;$&quot;* \(#,##0.00\);_(&quot;$&quot;* &quot;-&quot;??_);_(@_)"/>
    <numFmt numFmtId="170" formatCode="_-[$€-2]* #,##0.00_-;\-[$€-2]* #,##0.00_-;_-[$€-2]* &quot;-&quot;??_-"/>
    <numFmt numFmtId="171" formatCode="&quot;£&quot;#,###,"/>
    <numFmt numFmtId="172" formatCode="0.0%"/>
    <numFmt numFmtId="173" formatCode="0.0"/>
    <numFmt numFmtId="174" formatCode="\£#,###,"/>
    <numFmt numFmtId="175" formatCode="&quot;£&quot;#,##0;&quot;£&quot;\-#,##0"/>
    <numFmt numFmtId="176" formatCode="&quot;£&quot;#,##0;[Red]\(&quot;£&quot;#,##0\)"/>
    <numFmt numFmtId="177" formatCode="&quot;£&quot;#,##0.00;[Red]\(&quot;£&quot;#,##0.00\)"/>
    <numFmt numFmtId="178" formatCode="#,##0.00;\(#,##0.00\)"/>
    <numFmt numFmtId="179" formatCode="_-* #,##0_-;\-* #,##0_-;_-* &quot;-&quot;??_-;_-@_-"/>
    <numFmt numFmtId="180" formatCode="@_)"/>
    <numFmt numFmtId="181" formatCode="mmmm\-yy"/>
  </numFmts>
  <fonts count="179">
    <font>
      <sz val="11"/>
      <color theme="1"/>
      <name val="Calibri"/>
      <family val="2"/>
      <scheme val="minor"/>
    </font>
    <font>
      <sz val="11"/>
      <color theme="1"/>
      <name val="Calibri"/>
      <family val="2"/>
      <scheme val="minor"/>
    </font>
    <font>
      <sz val="8"/>
      <name val="Arial"/>
      <family val="2"/>
    </font>
    <font>
      <sz val="10"/>
      <name val="Arial"/>
      <family val="2"/>
    </font>
    <font>
      <b/>
      <sz val="10"/>
      <name val="Arial"/>
      <family val="2"/>
    </font>
    <font>
      <sz val="14"/>
      <color theme="1"/>
      <name val="Calibri"/>
      <family val="2"/>
      <scheme val="minor"/>
    </font>
    <font>
      <b/>
      <sz val="11"/>
      <color theme="1"/>
      <name val="Calibri"/>
      <family val="2"/>
      <scheme val="minor"/>
    </font>
    <font>
      <b/>
      <sz val="11"/>
      <color indexed="8"/>
      <name val="Calibri"/>
      <family val="2"/>
    </font>
    <font>
      <b/>
      <sz val="9"/>
      <color indexed="81"/>
      <name val="Tahoma"/>
      <family val="2"/>
    </font>
    <font>
      <sz val="9"/>
      <color indexed="81"/>
      <name val="Tahoma"/>
      <family val="2"/>
    </font>
    <font>
      <sz val="11"/>
      <color theme="9" tint="-0.499984740745262"/>
      <name val="Calibri"/>
      <family val="2"/>
      <scheme val="minor"/>
    </font>
    <font>
      <b/>
      <u/>
      <sz val="14"/>
      <color theme="1"/>
      <name val="Calibri"/>
      <family val="2"/>
      <scheme val="minor"/>
    </font>
    <font>
      <b/>
      <sz val="11"/>
      <color rgb="FFFF0000"/>
      <name val="Calibri"/>
      <family val="2"/>
      <scheme val="minor"/>
    </font>
    <font>
      <b/>
      <sz val="11"/>
      <name val="Calibri"/>
      <family val="2"/>
      <scheme val="minor"/>
    </font>
    <font>
      <sz val="11"/>
      <color rgb="FFFF0000"/>
      <name val="Calibri"/>
      <family val="2"/>
      <scheme val="minor"/>
    </font>
    <font>
      <sz val="9"/>
      <name val="Arial"/>
      <family val="2"/>
    </font>
    <font>
      <sz val="12"/>
      <name val="Arial"/>
      <family val="2"/>
    </font>
    <font>
      <sz val="12"/>
      <name val="Arial"/>
      <family val="2"/>
    </font>
    <font>
      <sz val="10"/>
      <color indexed="21"/>
      <name val="System"/>
      <family val="2"/>
    </font>
    <font>
      <sz val="9"/>
      <color indexed="18"/>
      <name val="Arial"/>
      <family val="2"/>
    </font>
    <font>
      <b/>
      <sz val="8"/>
      <name val="Arial"/>
      <family val="2"/>
    </font>
    <font>
      <sz val="10"/>
      <color indexed="18"/>
      <name val="System"/>
      <family val="2"/>
    </font>
    <font>
      <i/>
      <sz val="10"/>
      <color indexed="17"/>
      <name val="System"/>
      <family val="2"/>
    </font>
    <font>
      <sz val="10"/>
      <color indexed="14"/>
      <name val="System"/>
      <family val="2"/>
    </font>
    <font>
      <sz val="10"/>
      <color indexed="17"/>
      <name val="System"/>
      <family val="2"/>
    </font>
    <font>
      <sz val="11"/>
      <color indexed="8"/>
      <name val="Calibri"/>
      <family val="2"/>
      <scheme val="minor"/>
    </font>
    <font>
      <b/>
      <sz val="12"/>
      <color theme="1"/>
      <name val="Calibri"/>
      <family val="2"/>
      <scheme val="minor"/>
    </font>
    <font>
      <sz val="11"/>
      <name val="Calibri"/>
      <family val="2"/>
      <scheme val="minor"/>
    </font>
    <font>
      <b/>
      <sz val="12"/>
      <color rgb="FFFF0000"/>
      <name val="Calibri"/>
      <family val="2"/>
      <scheme val="minor"/>
    </font>
    <font>
      <sz val="12"/>
      <color theme="1"/>
      <name val="Calibri"/>
      <family val="2"/>
      <scheme val="minor"/>
    </font>
    <font>
      <sz val="11"/>
      <color rgb="FF9C0006"/>
      <name val="Calibri"/>
      <family val="2"/>
      <scheme val="minor"/>
    </font>
    <font>
      <sz val="11"/>
      <color theme="0"/>
      <name val="Calibri"/>
      <family val="2"/>
      <scheme val="minor"/>
    </font>
    <font>
      <sz val="10"/>
      <color indexed="8"/>
      <name val="Arial"/>
      <family val="2"/>
    </font>
    <font>
      <sz val="10"/>
      <name val="Arial"/>
      <family val="2"/>
    </font>
    <font>
      <b/>
      <sz val="12"/>
      <name val="Arial"/>
      <family val="2"/>
    </font>
    <font>
      <u/>
      <sz val="10"/>
      <color indexed="12"/>
      <name val="Arial"/>
      <family val="2"/>
    </font>
    <font>
      <sz val="10"/>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color indexed="8"/>
      <name val="CG Times (WN)"/>
    </font>
    <font>
      <sz val="8"/>
      <color indexed="8"/>
      <name val="CG Times (WN)"/>
    </font>
    <font>
      <b/>
      <sz val="10"/>
      <name val="CG Times (WN)"/>
    </font>
    <font>
      <sz val="10"/>
      <name val="CG Times (WN)"/>
      <family val="1"/>
    </font>
    <font>
      <b/>
      <sz val="8"/>
      <color indexed="8"/>
      <name val="CG Times (WN)"/>
    </font>
    <font>
      <b/>
      <sz val="18"/>
      <color indexed="56"/>
      <name val="Cambria"/>
      <family val="2"/>
    </font>
    <font>
      <sz val="11"/>
      <color indexed="10"/>
      <name val="Calibri"/>
      <family val="2"/>
    </font>
    <font>
      <b/>
      <sz val="10"/>
      <color indexed="12"/>
      <name val="Arial"/>
      <family val="2"/>
    </font>
    <font>
      <sz val="10"/>
      <color indexed="8"/>
      <name val="CG Times (WN)"/>
      <family val="1"/>
    </font>
    <font>
      <sz val="8"/>
      <color indexed="8"/>
      <name val="Arial"/>
      <family val="2"/>
    </font>
    <font>
      <sz val="10"/>
      <name val="Helv"/>
      <charset val="204"/>
    </font>
    <font>
      <sz val="11"/>
      <color indexed="8"/>
      <name val="Arial"/>
      <family val="2"/>
    </font>
    <font>
      <sz val="12"/>
      <color indexed="8"/>
      <name val="Arial"/>
      <family val="2"/>
    </font>
    <font>
      <sz val="11"/>
      <name val="Calibri"/>
      <family val="2"/>
    </font>
    <font>
      <sz val="11"/>
      <color indexed="9"/>
      <name val="Arial"/>
      <family val="2"/>
    </font>
    <font>
      <sz val="12"/>
      <color indexed="9"/>
      <name val="Arial"/>
      <family val="2"/>
    </font>
    <font>
      <sz val="11"/>
      <color indexed="20"/>
      <name val="Arial"/>
      <family val="2"/>
    </font>
    <font>
      <sz val="12"/>
      <color indexed="20"/>
      <name val="Arial"/>
      <family val="2"/>
    </font>
    <font>
      <b/>
      <sz val="11"/>
      <color indexed="52"/>
      <name val="Arial"/>
      <family val="2"/>
    </font>
    <font>
      <b/>
      <sz val="12"/>
      <color indexed="52"/>
      <name val="Arial"/>
      <family val="2"/>
    </font>
    <font>
      <b/>
      <sz val="11"/>
      <color indexed="9"/>
      <name val="Arial"/>
      <family val="2"/>
    </font>
    <font>
      <b/>
      <sz val="12"/>
      <color indexed="9"/>
      <name val="Arial"/>
      <family val="2"/>
    </font>
    <font>
      <i/>
      <sz val="11"/>
      <color indexed="23"/>
      <name val="Arial"/>
      <family val="2"/>
    </font>
    <font>
      <i/>
      <sz val="12"/>
      <color indexed="23"/>
      <name val="Arial"/>
      <family val="2"/>
    </font>
    <font>
      <sz val="11"/>
      <color indexed="17"/>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8.6"/>
      <color indexed="12"/>
      <name val="Arial"/>
      <family val="2"/>
    </font>
    <font>
      <sz val="9"/>
      <color indexed="12"/>
      <name val="Arial"/>
      <family val="2"/>
    </font>
    <font>
      <sz val="12"/>
      <color indexed="62"/>
      <name val="Arial"/>
      <family val="2"/>
    </font>
    <font>
      <sz val="11"/>
      <color indexed="52"/>
      <name val="Arial"/>
      <family val="2"/>
    </font>
    <font>
      <sz val="12"/>
      <color indexed="52"/>
      <name val="Arial"/>
      <family val="2"/>
    </font>
    <font>
      <sz val="11"/>
      <color indexed="60"/>
      <name val="Arial"/>
      <family val="2"/>
    </font>
    <font>
      <sz val="12"/>
      <color indexed="60"/>
      <name val="Arial"/>
      <family val="2"/>
    </font>
    <font>
      <sz val="12"/>
      <name val="Helv"/>
    </font>
    <font>
      <b/>
      <sz val="11"/>
      <color indexed="63"/>
      <name val="Arial"/>
      <family val="2"/>
    </font>
    <font>
      <b/>
      <sz val="12"/>
      <color indexed="63"/>
      <name val="Arial"/>
      <family val="2"/>
    </font>
    <font>
      <b/>
      <sz val="11"/>
      <color indexed="8"/>
      <name val="Arial"/>
      <family val="2"/>
    </font>
    <font>
      <b/>
      <sz val="12"/>
      <color indexed="8"/>
      <name val="Arial"/>
      <family val="2"/>
    </font>
    <font>
      <b/>
      <sz val="20"/>
      <color indexed="12"/>
      <name val="Times New Roman"/>
      <family val="1"/>
    </font>
    <font>
      <sz val="11"/>
      <color indexed="10"/>
      <name val="Arial"/>
      <family val="2"/>
    </font>
    <font>
      <sz val="12"/>
      <color indexed="10"/>
      <name val="Arial"/>
      <family val="2"/>
    </font>
    <font>
      <sz val="9"/>
      <color indexed="8"/>
      <name val="Arial"/>
      <family val="2"/>
    </font>
    <font>
      <b/>
      <sz val="10"/>
      <color indexed="21"/>
      <name val="Arial"/>
      <family val="2"/>
    </font>
    <font>
      <sz val="9"/>
      <name val="Times New Roman"/>
      <family val="1"/>
    </font>
    <font>
      <b/>
      <sz val="10"/>
      <color indexed="17"/>
      <name val="Arial"/>
      <family val="2"/>
    </font>
    <font>
      <sz val="9"/>
      <color indexed="12"/>
      <name val="Times New Roman"/>
      <family val="1"/>
    </font>
    <font>
      <sz val="10"/>
      <color indexed="12"/>
      <name val="Arial"/>
      <family val="2"/>
    </font>
    <font>
      <i/>
      <sz val="10"/>
      <color indexed="10"/>
      <name val="Arial"/>
      <family val="2"/>
    </font>
    <font>
      <sz val="10"/>
      <name val="MS Sans Serif"/>
      <family val="2"/>
    </font>
    <font>
      <b/>
      <sz val="10"/>
      <name val="MS Sans Serif"/>
      <family val="2"/>
    </font>
    <font>
      <b/>
      <sz val="18"/>
      <color indexed="8"/>
      <name val="Cambria"/>
      <family val="1"/>
    </font>
    <font>
      <b/>
      <sz val="9"/>
      <name val="Times New Roman"/>
      <family val="1"/>
    </font>
    <font>
      <u/>
      <sz val="11"/>
      <color theme="10"/>
      <name val="Calibri"/>
      <family val="2"/>
      <scheme val="minor"/>
    </font>
    <font>
      <sz val="11"/>
      <color rgb="FF9C6500"/>
      <name val="Calibri"/>
      <family val="2"/>
      <scheme val="minor"/>
    </font>
    <font>
      <i/>
      <sz val="11"/>
      <color theme="1"/>
      <name val="Calibri"/>
      <family val="2"/>
      <scheme val="minor"/>
    </font>
    <font>
      <b/>
      <i/>
      <sz val="11"/>
      <color theme="1"/>
      <name val="Calibri"/>
      <family val="2"/>
      <scheme val="minor"/>
    </font>
    <font>
      <b/>
      <sz val="14"/>
      <color theme="1"/>
      <name val="Calibri"/>
      <family val="2"/>
      <scheme val="minor"/>
    </font>
    <font>
      <sz val="10"/>
      <color theme="1"/>
      <name val="Calibri"/>
      <family val="2"/>
      <scheme val="minor"/>
    </font>
    <font>
      <sz val="11"/>
      <color rgb="FF000000"/>
      <name val="Calibri"/>
      <family val="2"/>
      <scheme val="minor"/>
    </font>
    <font>
      <sz val="12"/>
      <name val="Arial"/>
      <family val="2"/>
    </font>
    <font>
      <sz val="10"/>
      <color rgb="FF000000"/>
      <name val="Tahoma"/>
      <family val="2"/>
    </font>
    <font>
      <sz val="8"/>
      <name val="Calibri"/>
      <family val="2"/>
      <scheme val="minor"/>
    </font>
    <font>
      <sz val="12"/>
      <name val="Arial"/>
      <family val="2"/>
    </font>
    <font>
      <b/>
      <sz val="11"/>
      <name val="Calibri"/>
      <family val="2"/>
    </font>
    <font>
      <b/>
      <u/>
      <sz val="11"/>
      <name val="Calibri"/>
      <family val="2"/>
    </font>
    <font>
      <b/>
      <sz val="12"/>
      <name val="Calibri"/>
      <family val="2"/>
    </font>
    <font>
      <b/>
      <sz val="14"/>
      <name val="Calibri"/>
      <family val="2"/>
    </font>
    <font>
      <sz val="12"/>
      <name val="Arial"/>
      <family val="2"/>
    </font>
    <font>
      <i/>
      <sz val="10"/>
      <name val="Arial"/>
      <family val="2"/>
    </font>
    <font>
      <i/>
      <sz val="10"/>
      <color theme="1"/>
      <name val="Arial"/>
      <family val="2"/>
    </font>
    <font>
      <sz val="10"/>
      <color theme="1"/>
      <name val="Arial"/>
      <family val="2"/>
    </font>
    <font>
      <b/>
      <sz val="10"/>
      <color rgb="FFFF0000"/>
      <name val="Arial"/>
      <family val="2"/>
    </font>
    <font>
      <sz val="9"/>
      <color rgb="FF000000"/>
      <name val="Arial"/>
      <family val="2"/>
    </font>
    <font>
      <b/>
      <u val="double"/>
      <sz val="14"/>
      <name val="Arial"/>
      <family val="2"/>
    </font>
    <font>
      <b/>
      <sz val="14"/>
      <color rgb="FFFF0000"/>
      <name val="Calibri"/>
      <family val="2"/>
      <scheme val="minor"/>
    </font>
    <font>
      <sz val="12"/>
      <name val="Arial"/>
      <family val="2"/>
    </font>
    <font>
      <b/>
      <u/>
      <sz val="11"/>
      <name val="Calibri"/>
      <family val="2"/>
    </font>
    <font>
      <b/>
      <sz val="9.75"/>
      <color rgb="FF000000"/>
      <name val="Segoe UI"/>
      <family val="2"/>
    </font>
    <font>
      <sz val="9.75"/>
      <color rgb="FF000000"/>
      <name val="Segoe UI"/>
      <family val="2"/>
    </font>
    <font>
      <sz val="11"/>
      <color rgb="FF0070C0"/>
      <name val="Calibri"/>
      <family val="2"/>
      <scheme val="minor"/>
    </font>
    <font>
      <sz val="9.75"/>
      <color rgb="FF0070C0"/>
      <name val="Segoe UI"/>
      <family val="2"/>
    </font>
    <font>
      <b/>
      <u/>
      <sz val="12"/>
      <name val="Calibri"/>
      <family val="2"/>
    </font>
    <font>
      <b/>
      <u/>
      <sz val="16"/>
      <color theme="1"/>
      <name val="Calibri"/>
      <family val="2"/>
      <scheme val="minor"/>
    </font>
    <font>
      <sz val="12"/>
      <color rgb="FFFF0000"/>
      <name val="Calibri"/>
      <family val="2"/>
      <scheme val="minor"/>
    </font>
    <font>
      <b/>
      <sz val="12"/>
      <name val="Calibri"/>
      <family val="2"/>
      <scheme val="minor"/>
    </font>
    <font>
      <sz val="12"/>
      <name val="Calibri"/>
      <family val="2"/>
      <scheme val="minor"/>
    </font>
    <font>
      <b/>
      <sz val="16"/>
      <color theme="1"/>
      <name val="Calibri"/>
      <family val="2"/>
      <scheme val="minor"/>
    </font>
    <font>
      <sz val="16"/>
      <color theme="1"/>
      <name val="Calibri"/>
      <family val="2"/>
      <scheme val="minor"/>
    </font>
    <font>
      <b/>
      <sz val="9"/>
      <color rgb="FF000000"/>
      <name val="Tahoma"/>
      <family val="2"/>
    </font>
    <font>
      <sz val="9"/>
      <color rgb="FF000000"/>
      <name val="Tahoma"/>
      <family val="2"/>
    </font>
    <font>
      <b/>
      <i/>
      <sz val="12"/>
      <color rgb="FFFF0000"/>
      <name val="Calibri"/>
      <family val="2"/>
      <scheme val="minor"/>
    </font>
    <font>
      <b/>
      <i/>
      <sz val="12"/>
      <name val="Calibri"/>
      <family val="2"/>
    </font>
    <font>
      <b/>
      <i/>
      <sz val="12"/>
      <color rgb="FF000000"/>
      <name val="Calibri"/>
      <family val="2"/>
    </font>
    <font>
      <b/>
      <sz val="12"/>
      <color rgb="FF000000"/>
      <name val="Calibri"/>
      <family val="2"/>
    </font>
    <font>
      <u/>
      <sz val="12"/>
      <color theme="10"/>
      <name val="Calibri"/>
      <family val="2"/>
      <scheme val="minor"/>
    </font>
    <font>
      <b/>
      <sz val="12"/>
      <color indexed="12"/>
      <name val="Calibri"/>
      <family val="2"/>
      <scheme val="minor"/>
    </font>
    <font>
      <sz val="12"/>
      <color rgb="FF000000"/>
      <name val="Calibri"/>
      <family val="2"/>
      <scheme val="minor"/>
    </font>
    <font>
      <b/>
      <sz val="12"/>
      <color rgb="FF000000"/>
      <name val="Calibri"/>
      <family val="2"/>
      <scheme val="minor"/>
    </font>
    <font>
      <sz val="12"/>
      <color indexed="12"/>
      <name val="Calibri"/>
      <family val="2"/>
      <scheme val="minor"/>
    </font>
    <font>
      <u/>
      <sz val="12"/>
      <color theme="10"/>
      <name val="Arial"/>
      <family val="2"/>
    </font>
    <font>
      <b/>
      <sz val="11"/>
      <color theme="0"/>
      <name val="Calibri"/>
      <family val="2"/>
      <scheme val="minor"/>
    </font>
    <font>
      <b/>
      <sz val="11"/>
      <color theme="0"/>
      <name val="Calibri"/>
      <family val="2"/>
    </font>
    <font>
      <b/>
      <sz val="20"/>
      <color rgb="FF4682B4"/>
      <name val="Calibri"/>
      <family val="2"/>
      <scheme val="minor"/>
    </font>
    <font>
      <b/>
      <i/>
      <sz val="11"/>
      <color rgb="FFFF0000"/>
      <name val="Calibri"/>
      <family val="2"/>
      <scheme val="minor"/>
    </font>
    <font>
      <b/>
      <u/>
      <sz val="11"/>
      <name val="Calibri"/>
      <family val="2"/>
      <scheme val="minor"/>
    </font>
    <font>
      <b/>
      <u/>
      <sz val="12"/>
      <color theme="1"/>
      <name val="Calibri"/>
      <family val="2"/>
      <scheme val="minor"/>
    </font>
    <font>
      <b/>
      <sz val="12"/>
      <color theme="0"/>
      <name val="Calibri"/>
      <family val="2"/>
      <scheme val="minor"/>
    </font>
    <font>
      <b/>
      <u/>
      <sz val="12"/>
      <color theme="0"/>
      <name val="Calibri"/>
      <family val="2"/>
      <scheme val="minor"/>
    </font>
    <font>
      <sz val="12"/>
      <color theme="0"/>
      <name val="Calibri"/>
      <family val="2"/>
      <scheme val="minor"/>
    </font>
    <font>
      <b/>
      <i/>
      <sz val="11"/>
      <name val="Calibri"/>
      <family val="2"/>
      <scheme val="minor"/>
    </font>
    <font>
      <u/>
      <sz val="11"/>
      <color theme="1"/>
      <name val="Calibri"/>
      <family val="2"/>
      <scheme val="minor"/>
    </font>
    <font>
      <sz val="12"/>
      <color rgb="FF002060"/>
      <name val="Calibri"/>
      <family val="2"/>
      <scheme val="minor"/>
    </font>
    <font>
      <b/>
      <sz val="12"/>
      <color rgb="FF002060"/>
      <name val="Calibri"/>
      <family val="2"/>
      <scheme val="minor"/>
    </font>
    <font>
      <b/>
      <sz val="24"/>
      <color theme="1"/>
      <name val="Calibri"/>
      <family val="2"/>
      <scheme val="minor"/>
    </font>
    <font>
      <b/>
      <sz val="24"/>
      <color rgb="FFFF0000"/>
      <name val="Calibri"/>
      <family val="2"/>
      <scheme val="minor"/>
    </font>
    <font>
      <b/>
      <sz val="14"/>
      <color rgb="FFFFFFFF"/>
      <name val="Calibri"/>
      <family val="2"/>
    </font>
    <font>
      <sz val="14"/>
      <color rgb="FF000000"/>
      <name val="Calibri"/>
      <family val="2"/>
    </font>
    <font>
      <sz val="14"/>
      <color rgb="FFFF0000"/>
      <name val="Calibri"/>
      <family val="2"/>
    </font>
    <font>
      <b/>
      <sz val="18"/>
      <color theme="1"/>
      <name val="Calibri"/>
      <family val="2"/>
      <scheme val="minor"/>
    </font>
    <font>
      <b/>
      <sz val="20"/>
      <color theme="1"/>
      <name val="Calibri"/>
      <family val="2"/>
      <scheme val="minor"/>
    </font>
    <font>
      <b/>
      <sz val="22"/>
      <color theme="1"/>
      <name val="Calibri"/>
      <family val="2"/>
      <scheme val="minor"/>
    </font>
    <font>
      <b/>
      <u/>
      <sz val="11"/>
      <color theme="10"/>
      <name val="Calibri"/>
      <family val="2"/>
      <scheme val="minor"/>
    </font>
    <font>
      <b/>
      <sz val="16"/>
      <color rgb="FFFF0000"/>
      <name val="Calibri"/>
      <family val="2"/>
      <scheme val="minor"/>
    </font>
    <font>
      <b/>
      <u/>
      <sz val="11"/>
      <color theme="1"/>
      <name val="Calibri"/>
      <family val="2"/>
      <scheme val="minor"/>
    </font>
    <font>
      <b/>
      <sz val="14"/>
      <name val="Calibri"/>
      <family val="2"/>
      <scheme val="minor"/>
    </font>
  </fonts>
  <fills count="6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2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theme="8"/>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10"/>
      </patternFill>
    </fill>
    <fill>
      <patternFill patternType="gray125">
        <fgColor indexed="10"/>
      </patternFill>
    </fill>
    <fill>
      <patternFill patternType="lightUp">
        <fgColor indexed="9"/>
        <bgColor indexed="27"/>
      </patternFill>
    </fill>
    <fill>
      <patternFill patternType="lightUp">
        <fgColor indexed="9"/>
        <bgColor indexed="26"/>
      </patternFill>
    </fill>
    <fill>
      <patternFill patternType="solid">
        <fgColor indexed="12"/>
        <bgColor indexed="64"/>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rgb="FFFF0000"/>
        <bgColor indexed="64"/>
      </patternFill>
    </fill>
    <fill>
      <patternFill patternType="solid">
        <fgColor rgb="FFFFFF99"/>
        <bgColor indexed="64"/>
      </patternFill>
    </fill>
    <fill>
      <patternFill patternType="solid">
        <fgColor indexed="45"/>
        <bgColor indexed="64"/>
      </patternFill>
    </fill>
    <fill>
      <patternFill patternType="solid">
        <fgColor indexed="44"/>
        <bgColor indexed="64"/>
      </patternFill>
    </fill>
    <fill>
      <patternFill patternType="solid">
        <fgColor theme="0" tint="-4.9989318521683403E-2"/>
        <bgColor indexed="64"/>
      </patternFill>
    </fill>
    <fill>
      <patternFill patternType="solid">
        <fgColor theme="1"/>
        <bgColor indexed="64"/>
      </patternFill>
    </fill>
    <fill>
      <patternFill patternType="solid">
        <fgColor theme="2" tint="-9.9978637043366805E-2"/>
        <bgColor indexed="64"/>
      </patternFill>
    </fill>
    <fill>
      <patternFill patternType="solid">
        <fgColor indexed="47"/>
        <bgColor indexed="64"/>
      </patternFill>
    </fill>
    <fill>
      <patternFill patternType="solid">
        <fgColor indexed="43"/>
        <bgColor indexed="64"/>
      </patternFill>
    </fill>
    <fill>
      <patternFill patternType="solid">
        <fgColor rgb="FFFFFFCC"/>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rgb="FF002060"/>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0" tint="-0.14999847407452621"/>
        <bgColor theme="0" tint="-0.14999847407452621"/>
      </patternFill>
    </fill>
    <fill>
      <patternFill patternType="solid">
        <fgColor theme="7" tint="0.59999389629810485"/>
        <bgColor rgb="FF000000"/>
      </patternFill>
    </fill>
    <fill>
      <patternFill patternType="solid">
        <fgColor theme="7" tint="0.59999389629810485"/>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1" tint="4.9989318521683403E-2"/>
        <bgColor indexed="64"/>
      </patternFill>
    </fill>
    <fill>
      <patternFill patternType="solid">
        <fgColor rgb="FF305496"/>
        <bgColor indexed="64"/>
      </patternFill>
    </fill>
    <fill>
      <patternFill patternType="solid">
        <fgColor rgb="FF92D050"/>
        <bgColor indexed="64"/>
      </patternFill>
    </fill>
    <fill>
      <patternFill patternType="solid">
        <fgColor rgb="FFFFC000"/>
        <bgColor indexed="64"/>
      </patternFill>
    </fill>
    <fill>
      <patternFill patternType="solid">
        <fgColor theme="4" tint="0.39997558519241921"/>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13"/>
      </top>
      <bottom style="thin">
        <color indexed="13"/>
      </bottom>
      <diagonal/>
    </border>
    <border>
      <left/>
      <right style="medium">
        <color indexed="33"/>
      </right>
      <top/>
      <bottom/>
      <diagonal/>
    </border>
    <border>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medium">
        <color indexed="8"/>
      </top>
      <bottom style="medium">
        <color indexed="8"/>
      </bottom>
      <diagonal/>
    </border>
    <border>
      <left/>
      <right/>
      <top style="thin">
        <color indexed="64"/>
      </top>
      <bottom style="thin">
        <color indexed="64"/>
      </bottom>
      <diagonal/>
    </border>
    <border>
      <left/>
      <right style="medium">
        <color indexed="64"/>
      </right>
      <top/>
      <bottom/>
      <diagonal/>
    </border>
    <border>
      <left style="thin">
        <color rgb="FFD3D3D3"/>
      </left>
      <right style="thin">
        <color rgb="FFD3D3D3"/>
      </right>
      <top style="thin">
        <color rgb="FFD3D3D3"/>
      </top>
      <bottom style="thin">
        <color rgb="FFD3D3D3"/>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right style="thin">
        <color rgb="FF000000"/>
      </right>
      <top/>
      <bottom/>
      <diagonal/>
    </border>
    <border>
      <left style="thin">
        <color indexed="64"/>
      </left>
      <right style="thin">
        <color rgb="FF00000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top style="medium">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theme="0"/>
      </top>
      <bottom style="thin">
        <color theme="0"/>
      </bottom>
      <diagonal/>
    </border>
    <border>
      <left style="thin">
        <color theme="0"/>
      </left>
      <right style="thin">
        <color theme="0"/>
      </right>
      <top style="thin">
        <color indexed="64"/>
      </top>
      <bottom/>
      <diagonal/>
    </border>
    <border>
      <left style="thin">
        <color indexed="64"/>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auto="1"/>
      </left>
      <right/>
      <top style="medium">
        <color auto="1"/>
      </top>
      <bottom style="hair">
        <color auto="1"/>
      </bottom>
      <diagonal/>
    </border>
    <border>
      <left/>
      <right style="medium">
        <color indexed="64"/>
      </right>
      <top style="medium">
        <color auto="1"/>
      </top>
      <bottom style="hair">
        <color auto="1"/>
      </bottom>
      <diagonal/>
    </border>
    <border>
      <left style="medium">
        <color auto="1"/>
      </left>
      <right/>
      <top style="hair">
        <color auto="1"/>
      </top>
      <bottom style="hair">
        <color auto="1"/>
      </bottom>
      <diagonal/>
    </border>
    <border>
      <left/>
      <right style="medium">
        <color indexed="64"/>
      </right>
      <top style="hair">
        <color auto="1"/>
      </top>
      <bottom style="hair">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827">
    <xf numFmtId="0" fontId="0" fillId="0" borderId="0"/>
    <xf numFmtId="43" fontId="1" fillId="0" borderId="0" applyFont="0" applyFill="0" applyBorder="0" applyAlignment="0" applyProtection="0"/>
    <xf numFmtId="0" fontId="2" fillId="0" borderId="0"/>
    <xf numFmtId="0" fontId="16" fillId="0" borderId="0"/>
    <xf numFmtId="0" fontId="3" fillId="0" borderId="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18" fillId="0" borderId="0" applyNumberFormat="0" applyFill="0" applyBorder="0" applyAlignment="0" applyProtection="0">
      <protection locked="0"/>
    </xf>
    <xf numFmtId="1" fontId="19" fillId="0" borderId="0" applyNumberFormat="0" applyFill="0" applyBorder="0" applyAlignment="0" applyProtection="0"/>
    <xf numFmtId="0" fontId="20" fillId="0" borderId="0">
      <alignment horizontal="center" vertical="center" wrapText="1"/>
    </xf>
    <xf numFmtId="0" fontId="2" fillId="0" borderId="25">
      <alignment horizontal="center" vertical="center" wrapText="1"/>
    </xf>
    <xf numFmtId="0" fontId="20" fillId="0" borderId="0">
      <alignment horizontal="left" wrapText="1"/>
    </xf>
    <xf numFmtId="1" fontId="21" fillId="0" borderId="0" applyNumberFormat="0" applyFill="0" applyBorder="0" applyAlignment="0" applyProtection="0"/>
    <xf numFmtId="0" fontId="2" fillId="0" borderId="0">
      <alignment horizontal="left" vertical="center"/>
    </xf>
    <xf numFmtId="0" fontId="2" fillId="0" borderId="0">
      <alignment horizontal="center" vertical="center"/>
    </xf>
    <xf numFmtId="10" fontId="22" fillId="0" borderId="29" applyFill="0" applyAlignment="0" applyProtection="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1" fillId="0" borderId="0"/>
    <xf numFmtId="0" fontId="17" fillId="0" borderId="0"/>
    <xf numFmtId="0" fontId="1" fillId="0" borderId="0"/>
    <xf numFmtId="0" fontId="3" fillId="0" borderId="0"/>
    <xf numFmtId="0" fontId="3" fillId="0" borderId="0"/>
    <xf numFmtId="0" fontId="3" fillId="0" borderId="0"/>
    <xf numFmtId="0" fontId="3" fillId="0" borderId="0"/>
    <xf numFmtId="0" fontId="3" fillId="0" borderId="0"/>
    <xf numFmtId="3" fontId="2" fillId="0" borderId="0">
      <alignment horizontal="right"/>
    </xf>
    <xf numFmtId="9" fontId="17" fillId="0" borderId="0" applyFont="0" applyFill="0" applyBorder="0" applyAlignment="0" applyProtection="0"/>
    <xf numFmtId="9" fontId="3" fillId="0" borderId="0" applyFont="0" applyFill="0" applyBorder="0" applyAlignment="0" applyProtection="0"/>
    <xf numFmtId="1" fontId="23" fillId="0" borderId="30" applyNumberFormat="0" applyFill="0" applyBorder="0" applyAlignment="0" applyProtection="0"/>
    <xf numFmtId="0" fontId="2" fillId="0" borderId="10" applyBorder="0">
      <alignment horizontal="right"/>
    </xf>
    <xf numFmtId="169" fontId="3" fillId="0" borderId="0"/>
    <xf numFmtId="169" fontId="3" fillId="0" borderId="0"/>
    <xf numFmtId="169" fontId="3" fillId="0" borderId="0"/>
    <xf numFmtId="0" fontId="15" fillId="0" borderId="0" applyNumberFormat="0" applyFill="0" applyBorder="0" applyAlignment="0" applyProtection="0"/>
    <xf numFmtId="0" fontId="24"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 fillId="0" borderId="32" applyBorder="0">
      <alignment horizontal="right"/>
    </xf>
    <xf numFmtId="0" fontId="3" fillId="0" borderId="0"/>
    <xf numFmtId="0" fontId="3" fillId="0" borderId="0"/>
    <xf numFmtId="0" fontId="1" fillId="0" borderId="0"/>
    <xf numFmtId="0" fontId="1"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37" fillId="13" borderId="0" applyNumberFormat="0" applyBorder="0" applyAlignment="0" applyProtection="0"/>
    <xf numFmtId="0" fontId="62" fillId="13" borderId="0" applyNumberFormat="0" applyBorder="0" applyAlignment="0" applyProtection="0"/>
    <xf numFmtId="0" fontId="63" fillId="13" borderId="0" applyNumberFormat="0" applyBorder="0" applyAlignment="0" applyProtection="0"/>
    <xf numFmtId="0" fontId="37" fillId="14" borderId="0" applyNumberFormat="0" applyBorder="0" applyAlignment="0" applyProtection="0"/>
    <xf numFmtId="0" fontId="62" fillId="14" borderId="0" applyNumberFormat="0" applyBorder="0" applyAlignment="0" applyProtection="0"/>
    <xf numFmtId="0" fontId="63" fillId="14" borderId="0" applyNumberFormat="0" applyBorder="0" applyAlignment="0" applyProtection="0"/>
    <xf numFmtId="0" fontId="37" fillId="15" borderId="0" applyNumberFormat="0" applyBorder="0" applyAlignment="0" applyProtection="0"/>
    <xf numFmtId="0" fontId="62" fillId="15" borderId="0" applyNumberFormat="0" applyBorder="0" applyAlignment="0" applyProtection="0"/>
    <xf numFmtId="0" fontId="63" fillId="15" borderId="0" applyNumberFormat="0" applyBorder="0" applyAlignment="0" applyProtection="0"/>
    <xf numFmtId="0" fontId="37" fillId="16" borderId="0" applyNumberFormat="0" applyBorder="0" applyAlignment="0" applyProtection="0"/>
    <xf numFmtId="0" fontId="62" fillId="16" borderId="0" applyNumberFormat="0" applyBorder="0" applyAlignment="0" applyProtection="0"/>
    <xf numFmtId="0" fontId="63" fillId="16" borderId="0" applyNumberFormat="0" applyBorder="0" applyAlignment="0" applyProtection="0"/>
    <xf numFmtId="0" fontId="37" fillId="17" borderId="0" applyNumberFormat="0" applyBorder="0" applyAlignment="0" applyProtection="0"/>
    <xf numFmtId="0" fontId="62" fillId="17" borderId="0" applyNumberFormat="0" applyBorder="0" applyAlignment="0" applyProtection="0"/>
    <xf numFmtId="0" fontId="63" fillId="17" borderId="0" applyNumberFormat="0" applyBorder="0" applyAlignment="0" applyProtection="0"/>
    <xf numFmtId="0" fontId="37" fillId="18" borderId="0" applyNumberFormat="0" applyBorder="0" applyAlignment="0" applyProtection="0"/>
    <xf numFmtId="0" fontId="62" fillId="18" borderId="0" applyNumberFormat="0" applyBorder="0" applyAlignment="0" applyProtection="0"/>
    <xf numFmtId="0" fontId="63" fillId="18" borderId="0" applyNumberFormat="0" applyBorder="0" applyAlignment="0" applyProtection="0"/>
    <xf numFmtId="0" fontId="37" fillId="19" borderId="0" applyNumberFormat="0" applyBorder="0" applyAlignment="0" applyProtection="0"/>
    <xf numFmtId="0" fontId="62" fillId="19" borderId="0" applyNumberFormat="0" applyBorder="0" applyAlignment="0" applyProtection="0"/>
    <xf numFmtId="0" fontId="63" fillId="19" borderId="0" applyNumberFormat="0" applyBorder="0" applyAlignment="0" applyProtection="0"/>
    <xf numFmtId="0" fontId="37" fillId="20" borderId="0" applyNumberFormat="0" applyBorder="0" applyAlignment="0" applyProtection="0"/>
    <xf numFmtId="0" fontId="62" fillId="20" borderId="0" applyNumberFormat="0" applyBorder="0" applyAlignment="0" applyProtection="0"/>
    <xf numFmtId="0" fontId="63" fillId="20" borderId="0" applyNumberFormat="0" applyBorder="0" applyAlignment="0" applyProtection="0"/>
    <xf numFmtId="0" fontId="37" fillId="21" borderId="0" applyNumberFormat="0" applyBorder="0" applyAlignment="0" applyProtection="0"/>
    <xf numFmtId="0" fontId="62" fillId="21" borderId="0" applyNumberFormat="0" applyBorder="0" applyAlignment="0" applyProtection="0"/>
    <xf numFmtId="0" fontId="63" fillId="21" borderId="0" applyNumberFormat="0" applyBorder="0" applyAlignment="0" applyProtection="0"/>
    <xf numFmtId="0" fontId="37" fillId="16" borderId="0" applyNumberFormat="0" applyBorder="0" applyAlignment="0" applyProtection="0"/>
    <xf numFmtId="0" fontId="62" fillId="16" borderId="0" applyNumberFormat="0" applyBorder="0" applyAlignment="0" applyProtection="0"/>
    <xf numFmtId="0" fontId="63" fillId="16" borderId="0" applyNumberFormat="0" applyBorder="0" applyAlignment="0" applyProtection="0"/>
    <xf numFmtId="0" fontId="37" fillId="19" borderId="0" applyNumberFormat="0" applyBorder="0" applyAlignment="0" applyProtection="0"/>
    <xf numFmtId="0" fontId="62" fillId="19" borderId="0" applyNumberFormat="0" applyBorder="0" applyAlignment="0" applyProtection="0"/>
    <xf numFmtId="0" fontId="63" fillId="19" borderId="0" applyNumberFormat="0" applyBorder="0" applyAlignment="0" applyProtection="0"/>
    <xf numFmtId="0" fontId="37" fillId="22" borderId="0" applyNumberFormat="0" applyBorder="0" applyAlignment="0" applyProtection="0"/>
    <xf numFmtId="0" fontId="62" fillId="22" borderId="0" applyNumberFormat="0" applyBorder="0" applyAlignment="0" applyProtection="0"/>
    <xf numFmtId="0" fontId="63" fillId="22" borderId="0" applyNumberFormat="0" applyBorder="0" applyAlignment="0" applyProtection="0"/>
    <xf numFmtId="0" fontId="38" fillId="23" borderId="0" applyNumberFormat="0" applyBorder="0" applyAlignment="0" applyProtection="0"/>
    <xf numFmtId="0" fontId="65" fillId="23" borderId="0" applyNumberFormat="0" applyBorder="0" applyAlignment="0" applyProtection="0"/>
    <xf numFmtId="0" fontId="66" fillId="23" borderId="0" applyNumberFormat="0" applyBorder="0" applyAlignment="0" applyProtection="0"/>
    <xf numFmtId="0" fontId="38" fillId="20" borderId="0" applyNumberFormat="0" applyBorder="0" applyAlignment="0" applyProtection="0"/>
    <xf numFmtId="0" fontId="65" fillId="20" borderId="0" applyNumberFormat="0" applyBorder="0" applyAlignment="0" applyProtection="0"/>
    <xf numFmtId="0" fontId="66" fillId="20" borderId="0" applyNumberFormat="0" applyBorder="0" applyAlignment="0" applyProtection="0"/>
    <xf numFmtId="0" fontId="38" fillId="21" borderId="0" applyNumberFormat="0" applyBorder="0" applyAlignment="0" applyProtection="0"/>
    <xf numFmtId="0" fontId="65" fillId="21" borderId="0" applyNumberFormat="0" applyBorder="0" applyAlignment="0" applyProtection="0"/>
    <xf numFmtId="0" fontId="66" fillId="21" borderId="0" applyNumberFormat="0" applyBorder="0" applyAlignment="0" applyProtection="0"/>
    <xf numFmtId="0" fontId="38" fillId="24" borderId="0" applyNumberFormat="0" applyBorder="0" applyAlignment="0" applyProtection="0"/>
    <xf numFmtId="0" fontId="65" fillId="24" borderId="0" applyNumberFormat="0" applyBorder="0" applyAlignment="0" applyProtection="0"/>
    <xf numFmtId="0" fontId="66" fillId="24" borderId="0" applyNumberFormat="0" applyBorder="0" applyAlignment="0" applyProtection="0"/>
    <xf numFmtId="0" fontId="38" fillId="25" borderId="0" applyNumberFormat="0" applyBorder="0" applyAlignment="0" applyProtection="0"/>
    <xf numFmtId="0" fontId="65" fillId="25" borderId="0" applyNumberFormat="0" applyBorder="0" applyAlignment="0" applyProtection="0"/>
    <xf numFmtId="0" fontId="66" fillId="25" borderId="0" applyNumberFormat="0" applyBorder="0" applyAlignment="0" applyProtection="0"/>
    <xf numFmtId="0" fontId="38" fillId="26" borderId="0" applyNumberFormat="0" applyBorder="0" applyAlignment="0" applyProtection="0"/>
    <xf numFmtId="0" fontId="65" fillId="26" borderId="0" applyNumberFormat="0" applyBorder="0" applyAlignment="0" applyProtection="0"/>
    <xf numFmtId="0" fontId="66" fillId="26" borderId="0" applyNumberFormat="0" applyBorder="0" applyAlignment="0" applyProtection="0"/>
    <xf numFmtId="0" fontId="38" fillId="27" borderId="0" applyNumberFormat="0" applyBorder="0" applyAlignment="0" applyProtection="0"/>
    <xf numFmtId="0" fontId="65" fillId="27" borderId="0" applyNumberFormat="0" applyBorder="0" applyAlignment="0" applyProtection="0"/>
    <xf numFmtId="0" fontId="66" fillId="27" borderId="0" applyNumberFormat="0" applyBorder="0" applyAlignment="0" applyProtection="0"/>
    <xf numFmtId="0" fontId="38" fillId="28" borderId="0" applyNumberFormat="0" applyBorder="0" applyAlignment="0" applyProtection="0"/>
    <xf numFmtId="0" fontId="65" fillId="28" borderId="0" applyNumberFormat="0" applyBorder="0" applyAlignment="0" applyProtection="0"/>
    <xf numFmtId="0" fontId="66" fillId="28" borderId="0" applyNumberFormat="0" applyBorder="0" applyAlignment="0" applyProtection="0"/>
    <xf numFmtId="0" fontId="38" fillId="29" borderId="0" applyNumberFormat="0" applyBorder="0" applyAlignment="0" applyProtection="0"/>
    <xf numFmtId="0" fontId="65" fillId="29" borderId="0" applyNumberFormat="0" applyBorder="0" applyAlignment="0" applyProtection="0"/>
    <xf numFmtId="0" fontId="66" fillId="29" borderId="0" applyNumberFormat="0" applyBorder="0" applyAlignment="0" applyProtection="0"/>
    <xf numFmtId="0" fontId="38" fillId="24" borderId="0" applyNumberFormat="0" applyBorder="0" applyAlignment="0" applyProtection="0"/>
    <xf numFmtId="0" fontId="65" fillId="24" borderId="0" applyNumberFormat="0" applyBorder="0" applyAlignment="0" applyProtection="0"/>
    <xf numFmtId="0" fontId="66" fillId="24" borderId="0" applyNumberFormat="0" applyBorder="0" applyAlignment="0" applyProtection="0"/>
    <xf numFmtId="0" fontId="38" fillId="25" borderId="0" applyNumberFormat="0" applyBorder="0" applyAlignment="0" applyProtection="0"/>
    <xf numFmtId="0" fontId="65" fillId="25" borderId="0" applyNumberFormat="0" applyBorder="0" applyAlignment="0" applyProtection="0"/>
    <xf numFmtId="0" fontId="66" fillId="25" borderId="0" applyNumberFormat="0" applyBorder="0" applyAlignment="0" applyProtection="0"/>
    <xf numFmtId="0" fontId="38" fillId="30" borderId="0" applyNumberFormat="0" applyBorder="0" applyAlignment="0" applyProtection="0"/>
    <xf numFmtId="0" fontId="65" fillId="30" borderId="0" applyNumberFormat="0" applyBorder="0" applyAlignment="0" applyProtection="0"/>
    <xf numFmtId="0" fontId="66" fillId="30" borderId="0" applyNumberFormat="0" applyBorder="0" applyAlignment="0" applyProtection="0"/>
    <xf numFmtId="41" fontId="3" fillId="0" borderId="0"/>
    <xf numFmtId="0" fontId="39" fillId="14" borderId="0" applyNumberFormat="0" applyBorder="0" applyAlignment="0" applyProtection="0"/>
    <xf numFmtId="0" fontId="67" fillId="14" borderId="0" applyNumberFormat="0" applyBorder="0" applyAlignment="0" applyProtection="0"/>
    <xf numFmtId="0" fontId="68" fillId="14" borderId="0" applyNumberFormat="0" applyBorder="0" applyAlignment="0" applyProtection="0"/>
    <xf numFmtId="3" fontId="3" fillId="0" borderId="0"/>
    <xf numFmtId="3" fontId="3" fillId="0" borderId="37" applyNumberFormat="0">
      <alignment vertical="center"/>
    </xf>
    <xf numFmtId="0" fontId="40" fillId="31" borderId="38" applyNumberFormat="0" applyAlignment="0" applyProtection="0"/>
    <xf numFmtId="0" fontId="69" fillId="31" borderId="38" applyNumberFormat="0" applyAlignment="0" applyProtection="0"/>
    <xf numFmtId="0" fontId="70" fillId="31" borderId="38" applyNumberFormat="0" applyAlignment="0" applyProtection="0"/>
    <xf numFmtId="0" fontId="4" fillId="0" borderId="0" applyNumberFormat="0" applyFont="0" applyFill="0" applyBorder="0" applyProtection="0">
      <alignment horizontal="centerContinuous" wrapText="1"/>
    </xf>
    <xf numFmtId="0" fontId="41" fillId="32" borderId="39" applyNumberFormat="0" applyAlignment="0" applyProtection="0"/>
    <xf numFmtId="0" fontId="71" fillId="32" borderId="39" applyNumberFormat="0" applyAlignment="0" applyProtection="0"/>
    <xf numFmtId="0" fontId="72" fillId="32" borderId="39" applyNumberFormat="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0" fillId="0" borderId="0" applyFont="0" applyFill="0" applyBorder="0" applyAlignment="0" applyProtection="0"/>
    <xf numFmtId="43" fontId="16" fillId="0" borderId="0" applyFont="0" applyFill="0" applyBorder="0" applyAlignment="0" applyProtection="0"/>
    <xf numFmtId="43" fontId="64" fillId="0" borderId="0" applyFont="0" applyFill="0" applyBorder="0" applyAlignment="0" applyProtection="0"/>
    <xf numFmtId="43" fontId="3" fillId="0" borderId="0" applyFont="0" applyFill="0" applyBorder="0" applyAlignment="0" applyProtection="0"/>
    <xf numFmtId="4" fontId="32"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95" fillId="33" borderId="32" applyAlignment="0">
      <alignment horizontal="right"/>
      <protection locked="0"/>
    </xf>
    <xf numFmtId="173" fontId="96" fillId="0" borderId="0" applyNumberForma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175" fontId="3" fillId="0" borderId="0" applyFill="0" applyBorder="0" applyAlignment="0" applyProtection="0"/>
    <xf numFmtId="0" fontId="58" fillId="34" borderId="0">
      <alignment horizontal="right"/>
      <protection locked="0"/>
    </xf>
    <xf numFmtId="0" fontId="4" fillId="0" borderId="0"/>
    <xf numFmtId="0" fontId="97" fillId="0" borderId="0">
      <alignment horizontal="left"/>
    </xf>
    <xf numFmtId="173" fontId="98" fillId="0" borderId="0" applyNumberFormat="0" applyFill="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170" fontId="36"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2" fontId="16" fillId="0" borderId="0" applyFont="0" applyFill="0" applyBorder="0" applyAlignment="0" applyProtection="0"/>
    <xf numFmtId="0" fontId="4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2" fontId="58" fillId="34" borderId="0">
      <alignment horizontal="right"/>
      <protection locked="0"/>
    </xf>
    <xf numFmtId="0" fontId="99" fillId="0" borderId="0">
      <alignment horizontal="center" vertical="center" wrapText="1"/>
    </xf>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43" fillId="15" borderId="0" applyNumberFormat="0" applyBorder="0" applyAlignment="0" applyProtection="0"/>
    <xf numFmtId="0" fontId="75" fillId="15" borderId="0" applyNumberFormat="0" applyBorder="0" applyAlignment="0" applyProtection="0"/>
    <xf numFmtId="0" fontId="76" fillId="15" borderId="0" applyNumberFormat="0" applyBorder="0" applyAlignment="0" applyProtection="0"/>
    <xf numFmtId="0" fontId="4" fillId="0" borderId="0">
      <alignment horizontal="right" vertical="top"/>
    </xf>
    <xf numFmtId="0" fontId="2" fillId="0" borderId="36">
      <alignment horizontal="center" vertical="center" wrapText="1"/>
    </xf>
    <xf numFmtId="0" fontId="44"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0" fontId="45" fillId="0" borderId="41" applyNumberFormat="0" applyFill="0" applyAlignment="0" applyProtection="0"/>
    <xf numFmtId="0" fontId="78" fillId="0" borderId="41" applyNumberFormat="0" applyFill="0" applyAlignment="0" applyProtection="0"/>
    <xf numFmtId="0" fontId="78" fillId="0" borderId="41" applyNumberFormat="0" applyFill="0" applyAlignment="0" applyProtection="0"/>
    <xf numFmtId="0" fontId="46" fillId="0" borderId="42" applyNumberFormat="0" applyFill="0" applyAlignment="0" applyProtection="0"/>
    <xf numFmtId="0" fontId="79" fillId="0" borderId="42" applyNumberFormat="0" applyFill="0" applyAlignment="0" applyProtection="0"/>
    <xf numFmtId="0" fontId="79" fillId="0" borderId="42" applyNumberFormat="0" applyFill="0" applyAlignment="0" applyProtection="0"/>
    <xf numFmtId="0" fontId="46"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4" fillId="0" borderId="0" applyNumberFormat="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106" fillId="0" borderId="0" applyNumberFormat="0" applyFill="0" applyBorder="0" applyAlignment="0" applyProtection="0"/>
    <xf numFmtId="0" fontId="47" fillId="18" borderId="38" applyNumberFormat="0" applyAlignment="0" applyProtection="0"/>
    <xf numFmtId="1" fontId="81" fillId="37" borderId="0" applyNumberFormat="0" applyFill="0" applyBorder="0" applyAlignment="0" applyProtection="0"/>
    <xf numFmtId="0" fontId="82" fillId="18" borderId="38" applyNumberFormat="0" applyAlignment="0" applyProtection="0"/>
    <xf numFmtId="0" fontId="82" fillId="18" borderId="38" applyNumberFormat="0" applyAlignment="0" applyProtection="0"/>
    <xf numFmtId="0" fontId="82" fillId="18" borderId="38" applyNumberFormat="0" applyAlignment="0" applyProtection="0"/>
    <xf numFmtId="3" fontId="100" fillId="5" borderId="0">
      <protection locked="0"/>
    </xf>
    <xf numFmtId="4" fontId="100" fillId="5" borderId="0">
      <protection locked="0"/>
    </xf>
    <xf numFmtId="0" fontId="48" fillId="0" borderId="43" applyNumberFormat="0" applyFill="0" applyAlignment="0" applyProtection="0"/>
    <xf numFmtId="0" fontId="83" fillId="0" borderId="43" applyNumberFormat="0" applyFill="0" applyAlignment="0" applyProtection="0"/>
    <xf numFmtId="0" fontId="84" fillId="0" borderId="43" applyNumberFormat="0" applyFill="0" applyAlignment="0" applyProtection="0"/>
    <xf numFmtId="10" fontId="22" fillId="0" borderId="44" applyFill="0" applyAlignment="0" applyProtection="0">
      <protection locked="0"/>
    </xf>
    <xf numFmtId="0" fontId="49" fillId="38" borderId="0" applyNumberFormat="0" applyBorder="0" applyAlignment="0" applyProtection="0"/>
    <xf numFmtId="0" fontId="85" fillId="38" borderId="0" applyNumberFormat="0" applyBorder="0" applyAlignment="0" applyProtection="0"/>
    <xf numFmtId="0" fontId="86" fillId="38" borderId="0" applyNumberFormat="0" applyBorder="0" applyAlignment="0" applyProtection="0"/>
    <xf numFmtId="43" fontId="3" fillId="0" borderId="0"/>
    <xf numFmtId="0" fontId="87" fillId="0" borderId="0"/>
    <xf numFmtId="0" fontId="87" fillId="0" borderId="0"/>
    <xf numFmtId="0" fontId="87" fillId="0" borderId="0"/>
    <xf numFmtId="0" fontId="87" fillId="0" borderId="0"/>
    <xf numFmtId="0" fontId="87" fillId="0" borderId="0"/>
    <xf numFmtId="0" fontId="63" fillId="0" borderId="0"/>
    <xf numFmtId="0" fontId="16" fillId="0" borderId="0"/>
    <xf numFmtId="0" fontId="3" fillId="0" borderId="0"/>
    <xf numFmtId="0" fontId="3" fillId="0" borderId="0"/>
    <xf numFmtId="0" fontId="63" fillId="0" borderId="0"/>
    <xf numFmtId="0" fontId="63" fillId="0" borderId="0"/>
    <xf numFmtId="41" fontId="3" fillId="0" borderId="0">
      <alignment vertical="top"/>
    </xf>
    <xf numFmtId="0" fontId="63" fillId="0" borderId="0"/>
    <xf numFmtId="41" fontId="3" fillId="0" borderId="0">
      <alignment vertical="top"/>
    </xf>
    <xf numFmtId="41" fontId="3" fillId="0" borderId="0">
      <alignment vertical="top"/>
    </xf>
    <xf numFmtId="0" fontId="3" fillId="0" borderId="0"/>
    <xf numFmtId="0" fontId="3" fillId="0" borderId="0"/>
    <xf numFmtId="0" fontId="37" fillId="0" borderId="0"/>
    <xf numFmtId="0" fontId="63" fillId="0" borderId="0"/>
    <xf numFmtId="0" fontId="63" fillId="0" borderId="0"/>
    <xf numFmtId="0" fontId="3" fillId="0" borderId="0"/>
    <xf numFmtId="0" fontId="63" fillId="0" borderId="0"/>
    <xf numFmtId="0" fontId="3" fillId="0" borderId="0"/>
    <xf numFmtId="0" fontId="37" fillId="0" borderId="0"/>
    <xf numFmtId="0" fontId="63"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applyNumberFormat="0" applyFont="0" applyFill="0" applyBorder="0" applyAlignment="0" applyProtection="0"/>
    <xf numFmtId="0" fontId="37" fillId="0" borderId="0"/>
    <xf numFmtId="0" fontId="37"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7" fillId="0" borderId="0"/>
    <xf numFmtId="0" fontId="60" fillId="0" borderId="0"/>
    <xf numFmtId="0" fontId="3" fillId="0" borderId="0"/>
    <xf numFmtId="0" fontId="60" fillId="0" borderId="0"/>
    <xf numFmtId="37" fontId="16" fillId="0" borderId="0"/>
    <xf numFmtId="0" fontId="60" fillId="0" borderId="0"/>
    <xf numFmtId="0" fontId="3" fillId="0" borderId="0"/>
    <xf numFmtId="0" fontId="37" fillId="0" borderId="0"/>
    <xf numFmtId="0" fontId="37" fillId="0" borderId="0"/>
    <xf numFmtId="0" fontId="16" fillId="0" borderId="0"/>
    <xf numFmtId="0" fontId="60" fillId="0" borderId="0"/>
    <xf numFmtId="0" fontId="37" fillId="0" borderId="0"/>
    <xf numFmtId="0" fontId="63" fillId="0" borderId="0"/>
    <xf numFmtId="0" fontId="3" fillId="0" borderId="0"/>
    <xf numFmtId="0" fontId="3" fillId="0" borderId="0"/>
    <xf numFmtId="0" fontId="64" fillId="0" borderId="0"/>
    <xf numFmtId="0" fontId="2" fillId="0" borderId="0"/>
    <xf numFmtId="0" fontId="1" fillId="0" borderId="0"/>
    <xf numFmtId="0" fontId="1" fillId="0" borderId="0"/>
    <xf numFmtId="0" fontId="16" fillId="0" borderId="0"/>
    <xf numFmtId="0" fontId="63"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63" fillId="0" borderId="0"/>
    <xf numFmtId="0" fontId="3" fillId="0" borderId="0"/>
    <xf numFmtId="0" fontId="37" fillId="0" borderId="0"/>
    <xf numFmtId="0" fontId="37" fillId="0" borderId="0"/>
    <xf numFmtId="0" fontId="37" fillId="0" borderId="0"/>
    <xf numFmtId="0" fontId="63" fillId="0" borderId="0"/>
    <xf numFmtId="0" fontId="63" fillId="0" borderId="0"/>
    <xf numFmtId="0" fontId="63" fillId="0" borderId="0"/>
    <xf numFmtId="0" fontId="3" fillId="0" borderId="0"/>
    <xf numFmtId="0" fontId="1" fillId="0" borderId="0"/>
    <xf numFmtId="0" fontId="1" fillId="0" borderId="0"/>
    <xf numFmtId="0" fontId="16" fillId="0" borderId="0"/>
    <xf numFmtId="0" fontId="37" fillId="0" borderId="0"/>
    <xf numFmtId="0" fontId="16" fillId="0" borderId="0"/>
    <xf numFmtId="0" fontId="16" fillId="0" borderId="0"/>
    <xf numFmtId="0" fontId="60" fillId="0" borderId="0"/>
    <xf numFmtId="0" fontId="37" fillId="0" borderId="0"/>
    <xf numFmtId="0" fontId="37" fillId="0" borderId="0"/>
    <xf numFmtId="0" fontId="37" fillId="0" borderId="0"/>
    <xf numFmtId="0" fontId="63" fillId="0" borderId="0"/>
    <xf numFmtId="0" fontId="63" fillId="0" borderId="0"/>
    <xf numFmtId="0" fontId="37" fillId="0" borderId="0"/>
    <xf numFmtId="0" fontId="16" fillId="0" borderId="0"/>
    <xf numFmtId="0" fontId="37"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32" fillId="0" borderId="0"/>
    <xf numFmtId="0" fontId="63" fillId="0" borderId="0"/>
    <xf numFmtId="41" fontId="3" fillId="0" borderId="0">
      <alignment vertical="top"/>
    </xf>
    <xf numFmtId="0" fontId="3" fillId="0" borderId="0"/>
    <xf numFmtId="41" fontId="3" fillId="0" borderId="0">
      <alignment vertical="top"/>
    </xf>
    <xf numFmtId="4" fontId="97" fillId="0" borderId="0">
      <alignment horizontal="right"/>
    </xf>
    <xf numFmtId="0" fontId="97" fillId="0" borderId="0">
      <alignment horizontal="left"/>
    </xf>
    <xf numFmtId="0" fontId="3" fillId="39" borderId="45" applyNumberFormat="0" applyFont="0" applyAlignment="0" applyProtection="0"/>
    <xf numFmtId="0" fontId="3" fillId="39" borderId="45" applyNumberFormat="0" applyFont="0" applyAlignment="0" applyProtection="0"/>
    <xf numFmtId="0" fontId="3" fillId="39" borderId="45" applyNumberFormat="0" applyFont="0" applyAlignment="0" applyProtection="0"/>
    <xf numFmtId="0" fontId="3" fillId="39" borderId="45" applyNumberFormat="0" applyFont="0" applyAlignment="0" applyProtection="0"/>
    <xf numFmtId="0" fontId="63" fillId="39" borderId="45" applyNumberFormat="0" applyFont="0" applyAlignment="0" applyProtection="0"/>
    <xf numFmtId="0" fontId="63" fillId="39" borderId="45" applyNumberFormat="0" applyFont="0" applyAlignment="0" applyProtection="0"/>
    <xf numFmtId="0" fontId="63" fillId="39" borderId="45" applyNumberFormat="0" applyFont="0" applyAlignment="0" applyProtection="0"/>
    <xf numFmtId="0" fontId="3" fillId="39" borderId="45" applyNumberFormat="0" applyFont="0" applyAlignment="0" applyProtection="0"/>
    <xf numFmtId="172" fontId="101" fillId="0" borderId="0" applyNumberFormat="0"/>
    <xf numFmtId="0" fontId="50" fillId="31" borderId="46" applyNumberFormat="0" applyAlignment="0" applyProtection="0"/>
    <xf numFmtId="0" fontId="88" fillId="31" borderId="46" applyNumberFormat="0" applyAlignment="0" applyProtection="0"/>
    <xf numFmtId="0" fontId="89" fillId="31" borderId="4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3" fillId="0" borderId="0" applyFont="0" applyFill="0" applyBorder="0" applyAlignment="0" applyProtection="0"/>
    <xf numFmtId="172" fontId="3" fillId="0" borderId="0" applyFont="0" applyFill="0" applyBorder="0" applyAlignment="0" applyProtection="0"/>
    <xf numFmtId="10" fontId="3" fillId="0" borderId="0" applyFont="0" applyFill="0" applyBorder="0" applyAlignment="0" applyProtection="0"/>
    <xf numFmtId="0" fontId="3" fillId="0" borderId="0"/>
    <xf numFmtId="0" fontId="102" fillId="0" borderId="0" applyNumberFormat="0" applyFont="0" applyFill="0" applyBorder="0" applyAlignment="0" applyProtection="0">
      <alignment horizontal="left"/>
    </xf>
    <xf numFmtId="0" fontId="103" fillId="0" borderId="23">
      <alignment horizontal="center"/>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 fillId="0" borderId="0"/>
    <xf numFmtId="5" fontId="51" fillId="0" borderId="1"/>
    <xf numFmtId="0" fontId="52" fillId="0" borderId="0">
      <alignment horizontal="center" vertical="top" wrapText="1"/>
    </xf>
    <xf numFmtId="171" fontId="51" fillId="0" borderId="1"/>
    <xf numFmtId="171" fontId="51" fillId="0" borderId="47">
      <alignment horizontal="center"/>
    </xf>
    <xf numFmtId="174" fontId="59" fillId="0" borderId="48"/>
    <xf numFmtId="0" fontId="53" fillId="0" borderId="0"/>
    <xf numFmtId="10" fontId="54" fillId="0" borderId="0"/>
    <xf numFmtId="0" fontId="55" fillId="0" borderId="0">
      <alignment horizontal="left"/>
    </xf>
    <xf numFmtId="0" fontId="104" fillId="0" borderId="0" applyNumberFormat="0" applyFill="0" applyBorder="0" applyAlignment="0" applyProtection="0"/>
    <xf numFmtId="0" fontId="3" fillId="0" borderId="0"/>
    <xf numFmtId="0" fontId="32" fillId="0" borderId="0">
      <alignment vertical="top"/>
    </xf>
    <xf numFmtId="0" fontId="32" fillId="0" borderId="0">
      <alignment vertical="top"/>
    </xf>
    <xf numFmtId="0" fontId="3" fillId="0" borderId="0"/>
    <xf numFmtId="0" fontId="3" fillId="0" borderId="0"/>
    <xf numFmtId="0" fontId="3" fillId="0" borderId="0"/>
    <xf numFmtId="0" fontId="2" fillId="0" borderId="32" applyBorder="0">
      <alignment horizontal="right"/>
    </xf>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0" fontId="34"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49" applyNumberFormat="0" applyFill="0" applyAlignment="0" applyProtection="0"/>
    <xf numFmtId="0" fontId="90" fillId="0" borderId="49" applyNumberFormat="0" applyFill="0" applyAlignment="0" applyProtection="0"/>
    <xf numFmtId="0" fontId="91" fillId="0" borderId="49" applyNumberFormat="0" applyFill="0" applyAlignment="0" applyProtection="0"/>
    <xf numFmtId="4" fontId="105" fillId="0" borderId="50">
      <alignment horizontal="right"/>
    </xf>
    <xf numFmtId="0" fontId="105" fillId="0" borderId="50">
      <alignment horizontal="left"/>
    </xf>
    <xf numFmtId="0" fontId="92" fillId="17" borderId="0" applyNumberFormat="0" applyFont="0" applyBorder="0" applyAlignment="0" applyProtection="0">
      <alignment horizontal="centerContinuous"/>
      <protection locked="0"/>
    </xf>
    <xf numFmtId="0" fontId="57"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4" fillId="0" borderId="0"/>
    <xf numFmtId="0" fontId="1" fillId="0" borderId="0"/>
    <xf numFmtId="0" fontId="3" fillId="0" borderId="0"/>
    <xf numFmtId="0" fontId="30" fillId="9" borderId="0" applyNumberFormat="0" applyBorder="0" applyAlignment="0" applyProtection="0"/>
    <xf numFmtId="43" fontId="1" fillId="0" borderId="0" applyFont="0" applyFill="0" applyBorder="0" applyAlignment="0" applyProtection="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3" fillId="0" borderId="0"/>
    <xf numFmtId="3" fontId="3" fillId="0" borderId="0"/>
    <xf numFmtId="3" fontId="3" fillId="0" borderId="37" applyNumberFormat="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32"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5" fontId="3"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alignment vertical="top"/>
      <protection locked="0"/>
    </xf>
    <xf numFmtId="0" fontId="3" fillId="0" borderId="0"/>
    <xf numFmtId="0" fontId="3" fillId="0" borderId="0"/>
    <xf numFmtId="41" fontId="3" fillId="0" borderId="0">
      <alignment vertical="top"/>
    </xf>
    <xf numFmtId="41"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2" fillId="0" borderId="0"/>
    <xf numFmtId="41" fontId="3" fillId="0" borderId="0">
      <alignment vertical="top"/>
    </xf>
    <xf numFmtId="0" fontId="3" fillId="0" borderId="0"/>
    <xf numFmtId="0" fontId="3" fillId="39" borderId="45" applyNumberFormat="0" applyFont="0" applyAlignment="0" applyProtection="0"/>
    <xf numFmtId="0" fontId="3" fillId="39" borderId="45" applyNumberFormat="0" applyFont="0" applyAlignment="0" applyProtection="0"/>
    <xf numFmtId="0" fontId="3" fillId="39" borderId="45" applyNumberFormat="0" applyFont="0" applyAlignment="0" applyProtection="0"/>
    <xf numFmtId="0" fontId="3" fillId="39" borderId="4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172" fontId="3" fillId="0" borderId="0" applyFont="0" applyFill="0" applyBorder="0" applyAlignment="0" applyProtection="0"/>
    <xf numFmtId="10" fontId="3" fillId="0" borderId="0" applyFont="0" applyFill="0" applyBorder="0" applyAlignment="0" applyProtection="0"/>
    <xf numFmtId="0" fontId="3" fillId="0" borderId="0"/>
    <xf numFmtId="0" fontId="3" fillId="0" borderId="0"/>
    <xf numFmtId="0" fontId="32" fillId="0" borderId="0">
      <alignment vertical="top"/>
    </xf>
    <xf numFmtId="0" fontId="32" fillId="0" borderId="0">
      <alignment vertical="top"/>
    </xf>
    <xf numFmtId="0" fontId="3" fillId="0" borderId="0"/>
    <xf numFmtId="0"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0" fontId="1" fillId="0" borderId="0"/>
    <xf numFmtId="43" fontId="1" fillId="0" borderId="0" applyFont="0" applyFill="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19" borderId="0" applyNumberFormat="0" applyBorder="0" applyAlignment="0" applyProtection="0"/>
    <xf numFmtId="0" fontId="37" fillId="22" borderId="0" applyNumberFormat="0" applyBorder="0" applyAlignment="0" applyProtection="0"/>
    <xf numFmtId="0" fontId="38" fillId="23"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30" borderId="0" applyNumberFormat="0" applyBorder="0" applyAlignment="0" applyProtection="0"/>
    <xf numFmtId="0" fontId="40" fillId="31" borderId="38" applyNumberFormat="0" applyAlignment="0" applyProtection="0"/>
    <xf numFmtId="0" fontId="41" fillId="32" borderId="39"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4" fillId="0" borderId="0" applyFont="0" applyFill="0" applyBorder="0" applyAlignment="0" applyProtection="0"/>
    <xf numFmtId="43" fontId="3" fillId="0" borderId="0" applyFont="0" applyFill="0" applyBorder="0" applyAlignment="0" applyProtection="0"/>
    <xf numFmtId="44" fontId="16" fillId="0" borderId="0" applyFont="0" applyFill="0" applyBorder="0" applyAlignment="0" applyProtection="0"/>
    <xf numFmtId="42" fontId="16" fillId="0" borderId="0" applyFont="0" applyFill="0" applyBorder="0" applyAlignment="0" applyProtection="0"/>
    <xf numFmtId="0" fontId="42" fillId="0" borderId="0" applyNumberFormat="0" applyFill="0" applyBorder="0" applyAlignment="0" applyProtection="0"/>
    <xf numFmtId="0" fontId="43" fillId="15" borderId="0" applyNumberFormat="0" applyBorder="0" applyAlignment="0" applyProtection="0"/>
    <xf numFmtId="0" fontId="2" fillId="0" borderId="51">
      <alignment horizontal="center" vertical="center" wrapText="1"/>
    </xf>
    <xf numFmtId="0" fontId="44" fillId="0" borderId="40" applyNumberFormat="0" applyFill="0" applyAlignment="0" applyProtection="0"/>
    <xf numFmtId="0" fontId="45" fillId="0" borderId="41" applyNumberFormat="0" applyFill="0" applyAlignment="0" applyProtection="0"/>
    <xf numFmtId="0" fontId="46" fillId="0" borderId="42" applyNumberFormat="0" applyFill="0" applyAlignment="0" applyProtection="0"/>
    <xf numFmtId="0" fontId="46" fillId="0" borderId="0" applyNumberFormat="0" applyFill="0" applyBorder="0" applyAlignment="0" applyProtection="0"/>
    <xf numFmtId="0" fontId="47" fillId="18" borderId="38" applyNumberFormat="0" applyAlignment="0" applyProtection="0"/>
    <xf numFmtId="0" fontId="47" fillId="18" borderId="38" applyNumberFormat="0" applyAlignment="0" applyProtection="0"/>
    <xf numFmtId="0" fontId="2" fillId="0" borderId="0">
      <alignment horizontal="left" vertical="center"/>
    </xf>
    <xf numFmtId="0" fontId="2" fillId="0" borderId="0">
      <alignment horizontal="center" vertical="center"/>
    </xf>
    <xf numFmtId="0" fontId="48" fillId="0" borderId="43" applyNumberFormat="0" applyFill="0" applyAlignment="0" applyProtection="0"/>
    <xf numFmtId="0" fontId="49" fillId="3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37"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 fontId="2" fillId="0" borderId="0">
      <alignment horizontal="right"/>
    </xf>
    <xf numFmtId="0" fontId="50" fillId="31" borderId="46"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 fillId="0" borderId="32" applyBorder="0">
      <alignment horizontal="right"/>
    </xf>
    <xf numFmtId="0" fontId="2" fillId="0" borderId="32" applyBorder="0">
      <alignment horizontal="right"/>
    </xf>
    <xf numFmtId="0" fontId="7" fillId="0" borderId="49" applyNumberFormat="0" applyFill="0" applyAlignment="0" applyProtection="0"/>
    <xf numFmtId="0" fontId="1" fillId="0" borderId="0"/>
    <xf numFmtId="0" fontId="107" fillId="10" borderId="0" applyNumberFormat="0" applyBorder="0" applyAlignment="0" applyProtection="0"/>
    <xf numFmtId="0" fontId="31" fillId="11" borderId="0" applyNumberFormat="0" applyBorder="0" applyAlignment="0" applyProtection="0"/>
    <xf numFmtId="0" fontId="3" fillId="0" borderId="0"/>
    <xf numFmtId="0" fontId="40" fillId="31" borderId="38" applyNumberFormat="0" applyAlignment="0" applyProtection="0"/>
    <xf numFmtId="0" fontId="69" fillId="31" borderId="38" applyNumberFormat="0" applyAlignment="0" applyProtection="0"/>
    <xf numFmtId="0" fontId="70" fillId="31" borderId="38" applyNumberFormat="0" applyAlignment="0" applyProtection="0"/>
    <xf numFmtId="0" fontId="47" fillId="18" borderId="38" applyNumberFormat="0" applyAlignment="0" applyProtection="0"/>
    <xf numFmtId="0" fontId="82" fillId="18" borderId="38" applyNumberFormat="0" applyAlignment="0" applyProtection="0"/>
    <xf numFmtId="0" fontId="82" fillId="18" borderId="38" applyNumberFormat="0" applyAlignment="0" applyProtection="0"/>
    <xf numFmtId="0" fontId="82" fillId="18" borderId="38" applyNumberFormat="0" applyAlignment="0" applyProtection="0"/>
    <xf numFmtId="0" fontId="47" fillId="18" borderId="38" applyNumberFormat="0" applyAlignment="0" applyProtection="0"/>
    <xf numFmtId="10" fontId="22" fillId="0" borderId="44" applyFill="0" applyAlignment="0" applyProtection="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9" borderId="45" applyNumberFormat="0" applyFont="0" applyAlignment="0" applyProtection="0"/>
    <xf numFmtId="0" fontId="3" fillId="39" borderId="45" applyNumberFormat="0" applyFont="0" applyAlignment="0" applyProtection="0"/>
    <xf numFmtId="0" fontId="3" fillId="39" borderId="45" applyNumberFormat="0" applyFont="0" applyAlignment="0" applyProtection="0"/>
    <xf numFmtId="0" fontId="63" fillId="39" borderId="45" applyNumberFormat="0" applyFont="0" applyAlignment="0" applyProtection="0"/>
    <xf numFmtId="0" fontId="63" fillId="39" borderId="45" applyNumberFormat="0" applyFont="0" applyAlignment="0" applyProtection="0"/>
    <xf numFmtId="0" fontId="63" fillId="39" borderId="45" applyNumberFormat="0" applyFont="0" applyAlignment="0" applyProtection="0"/>
    <xf numFmtId="0" fontId="3" fillId="39" borderId="45" applyNumberFormat="0" applyFont="0" applyAlignment="0" applyProtection="0"/>
    <xf numFmtId="0" fontId="50" fillId="31" borderId="46" applyNumberFormat="0" applyAlignment="0" applyProtection="0"/>
    <xf numFmtId="0" fontId="88" fillId="31" borderId="46" applyNumberFormat="0" applyAlignment="0" applyProtection="0"/>
    <xf numFmtId="0" fontId="89" fillId="31" borderId="46" applyNumberFormat="0" applyAlignment="0" applyProtection="0"/>
    <xf numFmtId="0" fontId="7" fillId="0" borderId="49" applyNumberFormat="0" applyFill="0" applyAlignment="0" applyProtection="0"/>
    <xf numFmtId="0" fontId="90" fillId="0" borderId="49" applyNumberFormat="0" applyFill="0" applyAlignment="0" applyProtection="0"/>
    <xf numFmtId="0" fontId="91" fillId="0" borderId="49" applyNumberFormat="0" applyFill="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1"/>
    <xf numFmtId="0" fontId="112" fillId="0" borderId="0"/>
    <xf numFmtId="0" fontId="113" fillId="0" borderId="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9" fontId="16" fillId="0" borderId="0" applyFont="0" applyFill="0" applyBorder="0" applyAlignment="0" applyProtection="0"/>
    <xf numFmtId="0" fontId="3" fillId="0" borderId="0"/>
    <xf numFmtId="41" fontId="3" fillId="0" borderId="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0" fillId="0" borderId="0" applyFont="0" applyFill="0" applyBorder="0" applyAlignment="0" applyProtection="0"/>
    <xf numFmtId="43" fontId="16" fillId="0" borderId="0" applyFont="0" applyFill="0" applyBorder="0" applyAlignment="0" applyProtection="0"/>
    <xf numFmtId="43" fontId="64" fillId="0" borderId="0" applyFont="0" applyFill="0" applyBorder="0" applyAlignment="0" applyProtection="0"/>
    <xf numFmtId="43" fontId="3"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2" fontId="16" fillId="0" borderId="0" applyFont="0" applyFill="0" applyBorder="0" applyAlignment="0" applyProtection="0"/>
    <xf numFmtId="0" fontId="2" fillId="0" borderId="51">
      <alignment horizontal="center" vertical="center" wrapText="1"/>
    </xf>
    <xf numFmtId="41" fontId="3" fillId="0" borderId="0">
      <alignment vertical="top"/>
    </xf>
    <xf numFmtId="41" fontId="3" fillId="0" borderId="0">
      <alignment vertical="top"/>
    </xf>
    <xf numFmtId="41" fontId="3" fillId="0" borderId="0">
      <alignment vertical="top"/>
    </xf>
    <xf numFmtId="5" fontId="51" fillId="0" borderId="1"/>
    <xf numFmtId="43" fontId="1" fillId="0" borderId="0" applyFont="0" applyFill="0" applyBorder="0" applyAlignment="0" applyProtection="0"/>
    <xf numFmtId="41"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1" fontId="3" fillId="0" borderId="0">
      <alignment vertical="top"/>
    </xf>
    <xf numFmtId="41" fontId="3" fillId="0" borderId="0">
      <alignment vertical="top"/>
    </xf>
    <xf numFmtId="41" fontId="3" fillId="0" borderId="0">
      <alignment vertical="top"/>
    </xf>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4" fillId="0" borderId="0" applyFont="0" applyFill="0" applyBorder="0" applyAlignment="0" applyProtection="0"/>
    <xf numFmtId="43" fontId="3" fillId="0" borderId="0" applyFont="0" applyFill="0" applyBorder="0" applyAlignment="0" applyProtection="0"/>
    <xf numFmtId="44" fontId="16" fillId="0" borderId="0" applyFont="0" applyFill="0" applyBorder="0" applyAlignment="0" applyProtection="0"/>
    <xf numFmtId="42" fontId="16" fillId="0" borderId="0" applyFont="0" applyFill="0" applyBorder="0" applyAlignment="0" applyProtection="0"/>
    <xf numFmtId="44" fontId="3" fillId="0" borderId="0" applyFont="0" applyFill="0" applyBorder="0" applyAlignment="0" applyProtection="0"/>
    <xf numFmtId="0" fontId="116" fillId="0" borderId="0"/>
    <xf numFmtId="9" fontId="1" fillId="0" borderId="0" applyFont="0" applyFill="0" applyBorder="0" applyAlignment="0" applyProtection="0"/>
    <xf numFmtId="0" fontId="121" fillId="0" borderId="0"/>
    <xf numFmtId="0" fontId="129" fillId="0" borderId="0"/>
    <xf numFmtId="43" fontId="25" fillId="0" borderId="0" applyFont="0" applyFill="0" applyBorder="0" applyAlignment="0" applyProtection="0"/>
    <xf numFmtId="0" fontId="106" fillId="0" borderId="0" applyNumberFormat="0" applyFill="0" applyBorder="0" applyAlignment="0" applyProtection="0"/>
    <xf numFmtId="0" fontId="16" fillId="0" borderId="0"/>
    <xf numFmtId="0" fontId="3" fillId="0" borderId="0"/>
    <xf numFmtId="0" fontId="16" fillId="0" borderId="0"/>
    <xf numFmtId="0" fontId="153" fillId="0" borderId="0" applyNumberFormat="0" applyFill="0" applyBorder="0" applyAlignment="0" applyProtection="0"/>
    <xf numFmtId="0" fontId="112" fillId="0" borderId="0"/>
  </cellStyleXfs>
  <cellXfs count="719">
    <xf numFmtId="0" fontId="0" fillId="0" borderId="0" xfId="0"/>
    <xf numFmtId="0" fontId="7" fillId="6" borderId="4" xfId="0" applyFont="1" applyFill="1" applyBorder="1"/>
    <xf numFmtId="0" fontId="7" fillId="6" borderId="4" xfId="0" applyFont="1" applyFill="1" applyBorder="1" applyAlignment="1">
      <alignment horizontal="right" wrapText="1"/>
    </xf>
    <xf numFmtId="0" fontId="0" fillId="0" borderId="0" xfId="0" applyAlignment="1">
      <alignment horizontal="right"/>
    </xf>
    <xf numFmtId="0" fontId="0" fillId="7" borderId="0" xfId="0" applyFill="1" applyAlignment="1">
      <alignment horizontal="right"/>
    </xf>
    <xf numFmtId="0" fontId="0" fillId="7" borderId="18" xfId="0" applyFill="1" applyBorder="1" applyAlignment="1">
      <alignment horizontal="right"/>
    </xf>
    <xf numFmtId="0" fontId="0" fillId="7" borderId="19" xfId="0" applyFill="1" applyBorder="1" applyAlignment="1">
      <alignment horizontal="right"/>
    </xf>
    <xf numFmtId="0" fontId="0" fillId="7" borderId="21" xfId="0" applyFill="1" applyBorder="1" applyAlignment="1">
      <alignment horizontal="right"/>
    </xf>
    <xf numFmtId="0" fontId="0" fillId="7" borderId="23" xfId="0" applyFill="1" applyBorder="1" applyAlignment="1">
      <alignment horizontal="right"/>
    </xf>
    <xf numFmtId="0" fontId="0" fillId="7" borderId="24" xfId="0" applyFill="1" applyBorder="1" applyAlignment="1">
      <alignment horizontal="right"/>
    </xf>
    <xf numFmtId="168" fontId="6" fillId="0" borderId="0" xfId="0" applyNumberFormat="1" applyFont="1"/>
    <xf numFmtId="0" fontId="7" fillId="6" borderId="34" xfId="0" applyFont="1" applyFill="1" applyBorder="1"/>
    <xf numFmtId="0" fontId="14" fillId="0" borderId="0" xfId="0" applyFont="1"/>
    <xf numFmtId="0" fontId="26" fillId="7" borderId="20" xfId="0" applyFont="1" applyFill="1" applyBorder="1" applyAlignment="1">
      <alignment horizontal="left"/>
    </xf>
    <xf numFmtId="164" fontId="29" fillId="4" borderId="1" xfId="0" applyNumberFormat="1" applyFont="1" applyFill="1" applyBorder="1" applyProtection="1">
      <protection locked="0"/>
    </xf>
    <xf numFmtId="165" fontId="29" fillId="8" borderId="1" xfId="0" applyNumberFormat="1" applyFont="1" applyFill="1" applyBorder="1"/>
    <xf numFmtId="0" fontId="25" fillId="0" borderId="0" xfId="111"/>
    <xf numFmtId="0" fontId="114" fillId="0" borderId="53" xfId="750" applyFont="1" applyBorder="1" applyAlignment="1">
      <alignment vertical="top" wrapText="1" readingOrder="1"/>
    </xf>
    <xf numFmtId="0" fontId="0" fillId="0" borderId="0" xfId="0" applyAlignment="1">
      <alignment horizontal="center"/>
    </xf>
    <xf numFmtId="0" fontId="12" fillId="0" borderId="0" xfId="0" applyFont="1"/>
    <xf numFmtId="0" fontId="29" fillId="7" borderId="0" xfId="0" applyFont="1" applyFill="1" applyAlignment="1">
      <alignment horizontal="right"/>
    </xf>
    <xf numFmtId="0" fontId="3" fillId="0" borderId="0" xfId="139"/>
    <xf numFmtId="0" fontId="117" fillId="0" borderId="0" xfId="111" applyFont="1" applyAlignment="1">
      <alignment vertical="center"/>
    </xf>
    <xf numFmtId="0" fontId="3" fillId="0" borderId="0" xfId="139" applyAlignment="1">
      <alignment horizontal="left"/>
    </xf>
    <xf numFmtId="4" fontId="3" fillId="0" borderId="0" xfId="139" applyNumberFormat="1"/>
    <xf numFmtId="0" fontId="7" fillId="6" borderId="4" xfId="139" applyFont="1" applyFill="1" applyBorder="1" applyAlignment="1">
      <alignment horizontal="right" wrapText="1"/>
    </xf>
    <xf numFmtId="0" fontId="0" fillId="0" borderId="0" xfId="139" applyFont="1"/>
    <xf numFmtId="0" fontId="118" fillId="0" borderId="0" xfId="111" applyFont="1" applyAlignment="1">
      <alignment vertical="center"/>
    </xf>
    <xf numFmtId="0" fontId="119" fillId="0" borderId="0" xfId="111" applyFont="1" applyAlignment="1">
      <alignment vertical="center"/>
    </xf>
    <xf numFmtId="0" fontId="120" fillId="0" borderId="0" xfId="111" applyFont="1" applyAlignment="1">
      <alignment vertical="center"/>
    </xf>
    <xf numFmtId="0" fontId="1" fillId="0" borderId="0" xfId="142"/>
    <xf numFmtId="4" fontId="122" fillId="0" borderId="31" xfId="139" applyNumberFormat="1" applyFont="1" applyBorder="1"/>
    <xf numFmtId="0" fontId="123" fillId="0" borderId="1" xfId="141" applyFont="1" applyBorder="1" applyAlignment="1">
      <alignment horizontal="right"/>
    </xf>
    <xf numFmtId="178" fontId="4" fillId="43" borderId="1" xfId="139" applyNumberFormat="1" applyFont="1" applyFill="1" applyBorder="1"/>
    <xf numFmtId="178" fontId="4" fillId="44" borderId="1" xfId="139" applyNumberFormat="1" applyFont="1" applyFill="1" applyBorder="1"/>
    <xf numFmtId="0" fontId="3" fillId="0" borderId="1" xfId="139" applyBorder="1"/>
    <xf numFmtId="178" fontId="0" fillId="0" borderId="1" xfId="139" applyNumberFormat="1" applyFont="1" applyBorder="1"/>
    <xf numFmtId="0" fontId="0" fillId="0" borderId="1" xfId="139" applyFont="1" applyBorder="1"/>
    <xf numFmtId="178" fontId="3" fillId="45" borderId="1" xfId="139" applyNumberFormat="1" applyFill="1" applyBorder="1"/>
    <xf numFmtId="164" fontId="0" fillId="8" borderId="1" xfId="0" applyNumberFormat="1" applyFill="1" applyBorder="1"/>
    <xf numFmtId="0" fontId="124" fillId="0" borderId="1" xfId="141" applyFont="1" applyBorder="1"/>
    <xf numFmtId="0" fontId="0" fillId="0" borderId="1" xfId="139" quotePrefix="1" applyFont="1" applyBorder="1"/>
    <xf numFmtId="178" fontId="3" fillId="12" borderId="1" xfId="139" applyNumberFormat="1" applyFill="1" applyBorder="1"/>
    <xf numFmtId="0" fontId="3" fillId="12" borderId="1" xfId="139" quotePrefix="1" applyFill="1" applyBorder="1"/>
    <xf numFmtId="178" fontId="3" fillId="12" borderId="1" xfId="0" applyNumberFormat="1" applyFont="1" applyFill="1" applyBorder="1"/>
    <xf numFmtId="0" fontId="125" fillId="0" borderId="1" xfId="139" applyFont="1" applyBorder="1"/>
    <xf numFmtId="178" fontId="125" fillId="0" borderId="1" xfId="139" applyNumberFormat="1" applyFont="1" applyBorder="1"/>
    <xf numFmtId="0" fontId="125" fillId="0" borderId="1" xfId="139" quotePrefix="1" applyFont="1" applyBorder="1"/>
    <xf numFmtId="0" fontId="4" fillId="3" borderId="1" xfId="139" applyFont="1" applyFill="1" applyBorder="1" applyAlignment="1">
      <alignment horizontal="center"/>
    </xf>
    <xf numFmtId="0" fontId="4" fillId="3" borderId="1" xfId="139" applyFont="1" applyFill="1" applyBorder="1" applyAlignment="1">
      <alignment horizontal="left"/>
    </xf>
    <xf numFmtId="0" fontId="4" fillId="3" borderId="1" xfId="139" quotePrefix="1" applyFont="1" applyFill="1" applyBorder="1" applyAlignment="1">
      <alignment horizontal="left"/>
    </xf>
    <xf numFmtId="0" fontId="4" fillId="3" borderId="1" xfId="139" applyFont="1" applyFill="1" applyBorder="1"/>
    <xf numFmtId="14" fontId="3" fillId="0" borderId="32" xfId="139" applyNumberFormat="1" applyBorder="1"/>
    <xf numFmtId="0" fontId="4" fillId="0" borderId="3" xfId="139" applyFont="1" applyBorder="1"/>
    <xf numFmtId="0" fontId="4" fillId="0" borderId="0" xfId="139" applyFont="1" applyAlignment="1">
      <alignment horizontal="left"/>
    </xf>
    <xf numFmtId="0" fontId="4" fillId="0" borderId="0" xfId="139" applyFont="1"/>
    <xf numFmtId="0" fontId="125" fillId="0" borderId="31" xfId="139" applyFont="1" applyBorder="1" applyAlignment="1">
      <alignment horizontal="center"/>
    </xf>
    <xf numFmtId="0" fontId="4" fillId="0" borderId="1" xfId="139" applyFont="1" applyBorder="1"/>
    <xf numFmtId="14" fontId="3" fillId="0" borderId="11" xfId="139" applyNumberFormat="1" applyBorder="1" applyAlignment="1">
      <alignment horizontal="center"/>
    </xf>
    <xf numFmtId="0" fontId="3" fillId="46" borderId="31" xfId="139" applyFill="1" applyBorder="1" applyAlignment="1">
      <alignment horizontal="center"/>
    </xf>
    <xf numFmtId="0" fontId="4" fillId="46" borderId="1" xfId="139" applyFont="1" applyFill="1" applyBorder="1"/>
    <xf numFmtId="0" fontId="3" fillId="47" borderId="0" xfId="139" applyFill="1"/>
    <xf numFmtId="178" fontId="4" fillId="48" borderId="1" xfId="139" applyNumberFormat="1" applyFont="1" applyFill="1" applyBorder="1"/>
    <xf numFmtId="0" fontId="4" fillId="48" borderId="1" xfId="139" applyFont="1" applyFill="1" applyBorder="1"/>
    <xf numFmtId="1" fontId="0" fillId="0" borderId="0" xfId="139" applyNumberFormat="1" applyFont="1" applyAlignment="1">
      <alignment horizontal="right"/>
    </xf>
    <xf numFmtId="178" fontId="3" fillId="0" borderId="0" xfId="139" applyNumberFormat="1"/>
    <xf numFmtId="0" fontId="4" fillId="43" borderId="1" xfId="139" applyFont="1" applyFill="1" applyBorder="1"/>
    <xf numFmtId="14" fontId="4" fillId="0" borderId="1" xfId="139" applyNumberFormat="1" applyFont="1" applyBorder="1" applyAlignment="1">
      <alignment horizontal="left"/>
    </xf>
    <xf numFmtId="0" fontId="4" fillId="49" borderId="1" xfId="139" applyFont="1" applyFill="1" applyBorder="1"/>
    <xf numFmtId="0" fontId="4" fillId="44" borderId="1" xfId="139" applyFont="1" applyFill="1" applyBorder="1"/>
    <xf numFmtId="0" fontId="4" fillId="0" borderId="4" xfId="139" applyFont="1" applyBorder="1" applyAlignment="1">
      <alignment horizontal="center"/>
    </xf>
    <xf numFmtId="16" fontId="3" fillId="0" borderId="0" xfId="139" applyNumberFormat="1"/>
    <xf numFmtId="0" fontId="0" fillId="0" borderId="0" xfId="139" applyFont="1" applyAlignment="1">
      <alignment horizontal="right"/>
    </xf>
    <xf numFmtId="0" fontId="126" fillId="0" borderId="0" xfId="139" quotePrefix="1" applyFont="1"/>
    <xf numFmtId="0" fontId="127" fillId="0" borderId="0" xfId="139" applyFont="1" applyAlignment="1">
      <alignment vertical="center"/>
    </xf>
    <xf numFmtId="0" fontId="130" fillId="0" borderId="0" xfId="111" applyFont="1" applyAlignment="1">
      <alignment vertical="center"/>
    </xf>
    <xf numFmtId="0" fontId="132" fillId="0" borderId="66" xfId="0" applyFont="1" applyBorder="1" applyAlignment="1">
      <alignment horizontal="left" vertical="center" wrapText="1" readingOrder="1"/>
    </xf>
    <xf numFmtId="0" fontId="132" fillId="0" borderId="65" xfId="0" applyFont="1" applyBorder="1" applyAlignment="1">
      <alignment horizontal="left" vertical="center" wrapText="1" readingOrder="1"/>
    </xf>
    <xf numFmtId="0" fontId="132" fillId="0" borderId="67" xfId="0" applyFont="1" applyBorder="1" applyAlignment="1">
      <alignment horizontal="left" vertical="center" wrapText="1" readingOrder="1"/>
    </xf>
    <xf numFmtId="0" fontId="131" fillId="0" borderId="68" xfId="0" applyFont="1" applyBorder="1" applyAlignment="1">
      <alignment horizontal="right" vertical="center" wrapText="1" readingOrder="1"/>
    </xf>
    <xf numFmtId="0" fontId="132" fillId="0" borderId="69" xfId="0" applyFont="1" applyBorder="1" applyAlignment="1">
      <alignment horizontal="left" vertical="center" wrapText="1" readingOrder="1"/>
    </xf>
    <xf numFmtId="0" fontId="132" fillId="0" borderId="70" xfId="0" applyFont="1" applyBorder="1" applyAlignment="1">
      <alignment horizontal="left" vertical="center" wrapText="1" readingOrder="1"/>
    </xf>
    <xf numFmtId="49" fontId="132" fillId="0" borderId="64" xfId="0" applyNumberFormat="1" applyFont="1" applyBorder="1" applyAlignment="1">
      <alignment horizontal="left" vertical="center" wrapText="1" readingOrder="1"/>
    </xf>
    <xf numFmtId="0" fontId="132" fillId="0" borderId="73" xfId="0" applyFont="1" applyBorder="1" applyAlignment="1">
      <alignment horizontal="left" vertical="center" wrapText="1" readingOrder="1"/>
    </xf>
    <xf numFmtId="43" fontId="0" fillId="0" borderId="0" xfId="1" applyFont="1" applyFill="1"/>
    <xf numFmtId="43" fontId="0" fillId="0" borderId="0" xfId="1" applyFont="1"/>
    <xf numFmtId="43" fontId="0" fillId="0" borderId="32" xfId="1" applyFont="1" applyFill="1" applyBorder="1"/>
    <xf numFmtId="43" fontId="0" fillId="0" borderId="32" xfId="1" applyFont="1" applyBorder="1"/>
    <xf numFmtId="43" fontId="0" fillId="0" borderId="75" xfId="1" applyFont="1" applyBorder="1"/>
    <xf numFmtId="43" fontId="0" fillId="0" borderId="76" xfId="1" applyFont="1" applyBorder="1"/>
    <xf numFmtId="43" fontId="0" fillId="3" borderId="76" xfId="1" applyFont="1" applyFill="1" applyBorder="1"/>
    <xf numFmtId="43" fontId="0" fillId="3" borderId="0" xfId="1" applyFont="1" applyFill="1" applyBorder="1"/>
    <xf numFmtId="43" fontId="0" fillId="0" borderId="0" xfId="1" applyFont="1" applyBorder="1"/>
    <xf numFmtId="164" fontId="0" fillId="3" borderId="0" xfId="1" applyNumberFormat="1" applyFont="1" applyFill="1" applyBorder="1"/>
    <xf numFmtId="0" fontId="31" fillId="8" borderId="0" xfId="0" applyFont="1" applyFill="1"/>
    <xf numFmtId="17" fontId="31" fillId="8" borderId="0" xfId="0" applyNumberFormat="1" applyFont="1" applyFill="1"/>
    <xf numFmtId="0" fontId="6" fillId="0" borderId="0" xfId="0" applyFont="1"/>
    <xf numFmtId="0" fontId="12" fillId="0" borderId="0" xfId="0" applyFont="1" applyAlignment="1">
      <alignment horizontal="right"/>
    </xf>
    <xf numFmtId="0" fontId="128" fillId="0" borderId="0" xfId="0" applyFont="1" applyAlignment="1">
      <alignment horizontal="left"/>
    </xf>
    <xf numFmtId="0" fontId="0" fillId="0" borderId="0" xfId="0" applyAlignment="1">
      <alignment wrapText="1"/>
    </xf>
    <xf numFmtId="164" fontId="27" fillId="0" borderId="0" xfId="1" applyNumberFormat="1" applyFont="1"/>
    <xf numFmtId="0" fontId="133" fillId="0" borderId="0" xfId="0" applyFont="1"/>
    <xf numFmtId="15" fontId="134" fillId="0" borderId="72" xfId="1" applyNumberFormat="1" applyFont="1" applyBorder="1" applyAlignment="1">
      <alignment vertical="center" wrapText="1" readingOrder="1"/>
    </xf>
    <xf numFmtId="15" fontId="134" fillId="0" borderId="68" xfId="1" applyNumberFormat="1" applyFont="1" applyBorder="1" applyAlignment="1">
      <alignment vertical="center" wrapText="1" readingOrder="1"/>
    </xf>
    <xf numFmtId="164" fontId="0" fillId="0" borderId="0" xfId="1" applyNumberFormat="1" applyFont="1"/>
    <xf numFmtId="0" fontId="7" fillId="42" borderId="4" xfId="0" applyFont="1" applyFill="1" applyBorder="1"/>
    <xf numFmtId="0" fontId="7" fillId="42" borderId="4" xfId="0" applyFont="1" applyFill="1" applyBorder="1" applyAlignment="1">
      <alignment horizontal="right" wrapText="1"/>
    </xf>
    <xf numFmtId="0" fontId="0" fillId="0" borderId="1" xfId="0" applyBorder="1"/>
    <xf numFmtId="43" fontId="0" fillId="12" borderId="0" xfId="1" applyFont="1" applyFill="1" applyBorder="1"/>
    <xf numFmtId="0" fontId="0" fillId="0" borderId="2" xfId="0" applyBorder="1"/>
    <xf numFmtId="164" fontId="29" fillId="8" borderId="1" xfId="0" applyNumberFormat="1" applyFont="1" applyFill="1" applyBorder="1"/>
    <xf numFmtId="0" fontId="26" fillId="7" borderId="17" xfId="0" applyFont="1" applyFill="1" applyBorder="1" applyAlignment="1">
      <alignment horizontal="left"/>
    </xf>
    <xf numFmtId="0" fontId="26" fillId="7" borderId="22" xfId="0" applyFont="1" applyFill="1" applyBorder="1" applyAlignment="1">
      <alignment horizontal="left"/>
    </xf>
    <xf numFmtId="0" fontId="0" fillId="0" borderId="1" xfId="0" applyBorder="1" applyAlignment="1">
      <alignment horizontal="center"/>
    </xf>
    <xf numFmtId="177" fontId="0" fillId="0" borderId="1" xfId="0" applyNumberFormat="1" applyBorder="1"/>
    <xf numFmtId="164" fontId="13" fillId="3" borderId="1" xfId="2" applyNumberFormat="1" applyFont="1" applyFill="1" applyBorder="1" applyAlignment="1">
      <alignment horizontal="center" vertical="center" wrapText="1"/>
    </xf>
    <xf numFmtId="0" fontId="26" fillId="7" borderId="1" xfId="0" applyFont="1" applyFill="1" applyBorder="1" applyAlignment="1">
      <alignment horizontal="left"/>
    </xf>
    <xf numFmtId="0" fontId="26" fillId="7" borderId="1" xfId="0" applyFont="1" applyFill="1" applyBorder="1" applyAlignment="1">
      <alignment horizontal="left" wrapText="1"/>
    </xf>
    <xf numFmtId="0" fontId="26" fillId="40" borderId="1" xfId="0" applyFont="1" applyFill="1" applyBorder="1" applyAlignment="1">
      <alignment horizontal="left" wrapText="1"/>
    </xf>
    <xf numFmtId="0" fontId="0" fillId="0" borderId="35" xfId="0" applyBorder="1"/>
    <xf numFmtId="0" fontId="6" fillId="0" borderId="1" xfId="0" applyFont="1" applyBorder="1"/>
    <xf numFmtId="0" fontId="29" fillId="7" borderId="18" xfId="0" applyFont="1" applyFill="1" applyBorder="1" applyAlignment="1">
      <alignment horizontal="right"/>
    </xf>
    <xf numFmtId="0" fontId="29" fillId="7" borderId="52" xfId="0" applyFont="1" applyFill="1" applyBorder="1" applyAlignment="1">
      <alignment horizontal="right"/>
    </xf>
    <xf numFmtId="0" fontId="29" fillId="7" borderId="23" xfId="0" applyFont="1" applyFill="1" applyBorder="1" applyAlignment="1">
      <alignment horizontal="right"/>
    </xf>
    <xf numFmtId="0" fontId="29" fillId="7" borderId="24" xfId="0" applyFont="1" applyFill="1" applyBorder="1" applyAlignment="1">
      <alignment horizontal="right"/>
    </xf>
    <xf numFmtId="0" fontId="0" fillId="0" borderId="25" xfId="0" applyBorder="1"/>
    <xf numFmtId="0" fontId="111" fillId="0" borderId="0" xfId="0" applyFont="1"/>
    <xf numFmtId="0" fontId="6" fillId="0" borderId="2" xfId="0" applyFont="1" applyBorder="1"/>
    <xf numFmtId="0" fontId="6" fillId="0" borderId="25" xfId="0" applyFont="1" applyBorder="1"/>
    <xf numFmtId="17" fontId="0" fillId="0" borderId="0" xfId="0" applyNumberFormat="1"/>
    <xf numFmtId="17" fontId="0" fillId="0" borderId="1" xfId="0" applyNumberFormat="1" applyBorder="1"/>
    <xf numFmtId="0" fontId="135" fillId="0" borderId="0" xfId="0" applyFont="1"/>
    <xf numFmtId="0" fontId="6" fillId="0" borderId="0" xfId="0" applyFont="1" applyAlignment="1">
      <alignment wrapText="1"/>
    </xf>
    <xf numFmtId="0" fontId="139" fillId="50" borderId="88" xfId="0" applyFont="1" applyFill="1" applyBorder="1" applyAlignment="1" applyProtection="1">
      <alignment horizontal="left" vertical="center" wrapText="1"/>
      <protection locked="0"/>
    </xf>
    <xf numFmtId="43" fontId="139" fillId="50" borderId="88" xfId="0" applyNumberFormat="1" applyFont="1" applyFill="1" applyBorder="1" applyAlignment="1" applyProtection="1">
      <alignment horizontal="right" vertical="center" wrapText="1"/>
      <protection locked="0"/>
    </xf>
    <xf numFmtId="0" fontId="139" fillId="50" borderId="89" xfId="0" applyFont="1" applyFill="1" applyBorder="1" applyAlignment="1" applyProtection="1">
      <alignment horizontal="left" vertical="center" wrapText="1"/>
      <protection locked="0"/>
    </xf>
    <xf numFmtId="43" fontId="139" fillId="50" borderId="89" xfId="0" applyNumberFormat="1" applyFont="1" applyFill="1" applyBorder="1" applyAlignment="1" applyProtection="1">
      <alignment horizontal="right" vertical="center" wrapText="1"/>
      <protection locked="0"/>
    </xf>
    <xf numFmtId="3" fontId="0" fillId="0" borderId="0" xfId="0" applyNumberFormat="1"/>
    <xf numFmtId="0" fontId="0" fillId="0" borderId="0" xfId="0" applyAlignment="1">
      <alignment horizontal="left" vertical="center" wrapText="1"/>
    </xf>
    <xf numFmtId="3" fontId="0" fillId="40" borderId="0" xfId="0" applyNumberFormat="1" applyFill="1"/>
    <xf numFmtId="0" fontId="155" fillId="53" borderId="4" xfId="0" applyFont="1" applyFill="1" applyBorder="1" applyAlignment="1">
      <alignment horizontal="left" vertical="top"/>
    </xf>
    <xf numFmtId="0" fontId="155" fillId="53" borderId="4" xfId="0" applyFont="1" applyFill="1" applyBorder="1" applyAlignment="1">
      <alignment horizontal="left" vertical="top" wrapText="1"/>
    </xf>
    <xf numFmtId="0" fontId="0" fillId="3" borderId="0" xfId="0" applyFill="1"/>
    <xf numFmtId="0" fontId="6" fillId="3" borderId="0" xfId="0" applyFont="1" applyFill="1"/>
    <xf numFmtId="3" fontId="6" fillId="40" borderId="0" xfId="0" applyNumberFormat="1" applyFont="1" applyFill="1"/>
    <xf numFmtId="0" fontId="27" fillId="0" borderId="0" xfId="826" applyFont="1"/>
    <xf numFmtId="0" fontId="27" fillId="0" borderId="0" xfId="826" applyFont="1" applyAlignment="1">
      <alignment horizontal="center"/>
    </xf>
    <xf numFmtId="179" fontId="27" fillId="0" borderId="0" xfId="1" applyNumberFormat="1" applyFont="1" applyAlignment="1">
      <alignment horizontal="center"/>
    </xf>
    <xf numFmtId="0" fontId="154" fillId="53" borderId="4" xfId="0" applyFont="1" applyFill="1" applyBorder="1" applyAlignment="1">
      <alignment horizontal="left" vertical="top" wrapText="1"/>
    </xf>
    <xf numFmtId="179" fontId="27" fillId="0" borderId="0" xfId="1" applyNumberFormat="1" applyFont="1"/>
    <xf numFmtId="179" fontId="13" fillId="0" borderId="0" xfId="1" applyNumberFormat="1" applyFont="1"/>
    <xf numFmtId="179" fontId="112" fillId="0" borderId="53" xfId="1" applyNumberFormat="1" applyFont="1" applyBorder="1" applyAlignment="1">
      <alignment vertical="top" wrapText="1" readingOrder="1"/>
    </xf>
    <xf numFmtId="0" fontId="112" fillId="0" borderId="53" xfId="1" applyNumberFormat="1" applyFont="1" applyBorder="1" applyAlignment="1">
      <alignment vertical="top" wrapText="1" readingOrder="1"/>
    </xf>
    <xf numFmtId="0" fontId="27" fillId="0" borderId="0" xfId="826" applyFont="1" applyAlignment="1">
      <alignment wrapText="1"/>
    </xf>
    <xf numFmtId="179" fontId="154" fillId="53" borderId="4" xfId="1" applyNumberFormat="1" applyFont="1" applyFill="1" applyBorder="1" applyAlignment="1">
      <alignment horizontal="left" vertical="top" wrapText="1"/>
    </xf>
    <xf numFmtId="0" fontId="156" fillId="0" borderId="0" xfId="826" applyFont="1" applyAlignment="1">
      <alignment vertical="top" readingOrder="1"/>
    </xf>
    <xf numFmtId="43" fontId="154" fillId="54" borderId="80" xfId="1" applyFont="1" applyFill="1" applyBorder="1" applyAlignment="1" applyProtection="1">
      <alignment horizontal="center" vertical="center" wrapText="1"/>
    </xf>
    <xf numFmtId="43" fontId="154" fillId="53" borderId="91" xfId="1" applyFont="1" applyFill="1" applyBorder="1" applyAlignment="1" applyProtection="1">
      <alignment horizontal="center" vertical="center" wrapText="1"/>
    </xf>
    <xf numFmtId="43" fontId="13" fillId="0" borderId="0" xfId="1" applyFont="1" applyFill="1" applyBorder="1" applyAlignment="1" applyProtection="1">
      <alignment horizontal="center" vertical="center" wrapText="1"/>
    </xf>
    <xf numFmtId="43" fontId="154" fillId="53" borderId="82" xfId="1" applyFont="1" applyFill="1" applyBorder="1" applyAlignment="1" applyProtection="1">
      <alignment horizontal="center" vertical="center" wrapText="1"/>
    </xf>
    <xf numFmtId="43" fontId="154" fillId="53" borderId="1" xfId="1" applyFont="1" applyFill="1" applyBorder="1" applyAlignment="1" applyProtection="1">
      <alignment horizontal="center" vertical="center" wrapText="1"/>
    </xf>
    <xf numFmtId="43" fontId="154" fillId="54" borderId="92" xfId="1" applyFont="1" applyFill="1" applyBorder="1" applyAlignment="1" applyProtection="1">
      <alignment horizontal="center" vertical="center" wrapText="1"/>
    </xf>
    <xf numFmtId="43" fontId="154" fillId="53" borderId="93" xfId="1" applyFont="1" applyFill="1" applyBorder="1" applyAlignment="1" applyProtection="1">
      <alignment horizontal="center" vertical="center" wrapText="1"/>
    </xf>
    <xf numFmtId="43" fontId="13" fillId="0" borderId="94" xfId="1" applyFont="1" applyFill="1" applyBorder="1" applyAlignment="1" applyProtection="1">
      <alignment horizontal="center" vertical="center" wrapText="1"/>
    </xf>
    <xf numFmtId="43" fontId="154" fillId="53" borderId="90" xfId="1" applyFont="1" applyFill="1" applyBorder="1" applyAlignment="1" applyProtection="1">
      <alignment horizontal="center" vertical="center" wrapText="1"/>
    </xf>
    <xf numFmtId="43" fontId="154" fillId="53" borderId="3" xfId="1" applyFont="1" applyFill="1" applyBorder="1" applyAlignment="1" applyProtection="1">
      <alignment horizontal="center" vertical="center" wrapText="1"/>
    </xf>
    <xf numFmtId="43" fontId="154" fillId="54" borderId="92" xfId="1" applyFont="1" applyFill="1" applyBorder="1" applyAlignment="1" applyProtection="1">
      <alignment horizontal="center" vertical="center"/>
    </xf>
    <xf numFmtId="43" fontId="154" fillId="54" borderId="1" xfId="1" applyFont="1" applyFill="1" applyBorder="1" applyAlignment="1" applyProtection="1">
      <alignment horizontal="center" vertical="center" wrapText="1"/>
    </xf>
    <xf numFmtId="43" fontId="154" fillId="54" borderId="82" xfId="1" applyFont="1" applyFill="1" applyBorder="1" applyAlignment="1" applyProtection="1">
      <alignment horizontal="center" vertical="center" wrapText="1"/>
    </xf>
    <xf numFmtId="43" fontId="154" fillId="54" borderId="35" xfId="1" applyFont="1" applyFill="1" applyBorder="1" applyAlignment="1" applyProtection="1">
      <alignment horizontal="center" vertical="center"/>
    </xf>
    <xf numFmtId="43" fontId="154" fillId="54" borderId="5" xfId="1" applyFont="1" applyFill="1" applyBorder="1" applyAlignment="1" applyProtection="1">
      <alignment horizontal="center" vertical="center" wrapText="1"/>
    </xf>
    <xf numFmtId="43" fontId="154" fillId="55" borderId="5" xfId="1" applyFont="1" applyFill="1" applyBorder="1" applyAlignment="1" applyProtection="1">
      <alignment horizontal="center" vertical="center" wrapText="1"/>
    </xf>
    <xf numFmtId="43" fontId="154" fillId="55" borderId="1" xfId="1" applyFont="1" applyFill="1" applyBorder="1" applyAlignment="1" applyProtection="1">
      <alignment horizontal="center" vertical="center" wrapText="1"/>
    </xf>
    <xf numFmtId="43" fontId="13" fillId="3" borderId="1" xfId="1" applyFont="1" applyFill="1" applyBorder="1" applyAlignment="1" applyProtection="1">
      <alignment horizontal="center" vertical="center" wrapText="1"/>
    </xf>
    <xf numFmtId="43" fontId="154" fillId="54" borderId="1" xfId="1" applyFont="1" applyFill="1" applyBorder="1" applyAlignment="1" applyProtection="1">
      <alignment horizontal="center" vertical="center"/>
    </xf>
    <xf numFmtId="165" fontId="13" fillId="3" borderId="1" xfId="1" applyNumberFormat="1" applyFont="1" applyFill="1" applyBorder="1" applyAlignment="1" applyProtection="1">
      <alignment horizontal="center" vertical="center"/>
    </xf>
    <xf numFmtId="165" fontId="13" fillId="0" borderId="0" xfId="1" applyNumberFormat="1" applyFont="1" applyFill="1" applyBorder="1" applyAlignment="1" applyProtection="1">
      <alignment horizontal="center" vertical="center"/>
    </xf>
    <xf numFmtId="43" fontId="13" fillId="0" borderId="0" xfId="1" applyFont="1" applyFill="1" applyBorder="1" applyAlignment="1" applyProtection="1">
      <alignment horizontal="center" vertical="center"/>
    </xf>
    <xf numFmtId="179" fontId="0" fillId="0" borderId="0" xfId="1" applyNumberFormat="1" applyFont="1"/>
    <xf numFmtId="0" fontId="0" fillId="7" borderId="0" xfId="0" applyFill="1" applyAlignment="1">
      <alignment horizontal="left"/>
    </xf>
    <xf numFmtId="0" fontId="14" fillId="7" borderId="0" xfId="0" applyFont="1" applyFill="1" applyAlignment="1">
      <alignment horizontal="left"/>
    </xf>
    <xf numFmtId="0" fontId="136" fillId="0" borderId="0" xfId="0" applyFont="1"/>
    <xf numFmtId="0" fontId="0" fillId="0" borderId="0" xfId="0" applyAlignment="1">
      <alignment horizontal="left" vertical="center"/>
    </xf>
    <xf numFmtId="0" fontId="26" fillId="0" borderId="0" xfId="0" applyFont="1"/>
    <xf numFmtId="0" fontId="26" fillId="0" borderId="0" xfId="0" applyFont="1" applyAlignment="1">
      <alignment horizontal="right"/>
    </xf>
    <xf numFmtId="0" fontId="29" fillId="0" borderId="0" xfId="0" applyFont="1"/>
    <xf numFmtId="0" fontId="157" fillId="2" borderId="0" xfId="2" applyFont="1" applyFill="1" applyAlignment="1">
      <alignment horizontal="left" vertical="center"/>
    </xf>
    <xf numFmtId="0" fontId="27" fillId="2" borderId="0" xfId="2" applyFont="1" applyFill="1" applyAlignment="1">
      <alignment horizontal="center" vertical="center"/>
    </xf>
    <xf numFmtId="0" fontId="27" fillId="2" borderId="0" xfId="2" applyFont="1" applyFill="1" applyAlignment="1">
      <alignment horizontal="left" vertical="center"/>
    </xf>
    <xf numFmtId="166" fontId="158" fillId="2" borderId="0" xfId="2" applyNumberFormat="1" applyFont="1" applyFill="1" applyAlignment="1">
      <alignment vertical="center"/>
    </xf>
    <xf numFmtId="166" fontId="154" fillId="54" borderId="2" xfId="2" applyNumberFormat="1" applyFont="1" applyFill="1" applyBorder="1" applyAlignment="1">
      <alignment horizontal="center" vertical="center"/>
    </xf>
    <xf numFmtId="164" fontId="154" fillId="53" borderId="93" xfId="2" applyNumberFormat="1" applyFont="1" applyFill="1" applyBorder="1" applyAlignment="1">
      <alignment horizontal="center" vertical="center"/>
    </xf>
    <xf numFmtId="2" fontId="154" fillId="53" borderId="93" xfId="2" applyNumberFormat="1" applyFont="1" applyFill="1" applyBorder="1" applyAlignment="1">
      <alignment horizontal="center" vertical="center"/>
    </xf>
    <xf numFmtId="165" fontId="13" fillId="0" borderId="94" xfId="2" applyNumberFormat="1" applyFont="1" applyBorder="1" applyAlignment="1">
      <alignment horizontal="center" vertical="center"/>
    </xf>
    <xf numFmtId="165" fontId="154" fillId="53" borderId="90" xfId="2" applyNumberFormat="1" applyFont="1" applyFill="1" applyBorder="1" applyAlignment="1">
      <alignment horizontal="center" vertical="center"/>
    </xf>
    <xf numFmtId="165" fontId="13" fillId="0" borderId="0" xfId="2" applyNumberFormat="1" applyFont="1" applyAlignment="1">
      <alignment horizontal="center" vertical="center"/>
    </xf>
    <xf numFmtId="166" fontId="154" fillId="53" borderId="3" xfId="2" applyNumberFormat="1" applyFont="1" applyFill="1" applyBorder="1" applyAlignment="1">
      <alignment horizontal="center" vertical="center"/>
    </xf>
    <xf numFmtId="166" fontId="27" fillId="2" borderId="2" xfId="2" applyNumberFormat="1" applyFont="1" applyFill="1" applyBorder="1" applyAlignment="1">
      <alignment vertical="center"/>
    </xf>
    <xf numFmtId="0" fontId="27" fillId="0" borderId="2" xfId="0" applyFont="1" applyBorder="1" applyAlignment="1">
      <alignment horizontal="center" vertical="center"/>
    </xf>
    <xf numFmtId="166" fontId="27" fillId="2" borderId="80" xfId="2" applyNumberFormat="1" applyFont="1" applyFill="1" applyBorder="1" applyAlignment="1">
      <alignment vertical="center"/>
    </xf>
    <xf numFmtId="0" fontId="27" fillId="0" borderId="80" xfId="0" applyFont="1" applyBorder="1" applyAlignment="1">
      <alignment horizontal="center" vertical="center"/>
    </xf>
    <xf numFmtId="166" fontId="13" fillId="3" borderId="27" xfId="2" applyNumberFormat="1" applyFont="1" applyFill="1" applyBorder="1" applyAlignment="1">
      <alignment horizontal="left" vertical="center"/>
    </xf>
    <xf numFmtId="165" fontId="6" fillId="3" borderId="4" xfId="0" applyNumberFormat="1" applyFont="1" applyFill="1" applyBorder="1"/>
    <xf numFmtId="165" fontId="6" fillId="0" borderId="0" xfId="0" applyNumberFormat="1" applyFont="1"/>
    <xf numFmtId="164" fontId="154" fillId="53" borderId="1" xfId="2" applyNumberFormat="1" applyFont="1" applyFill="1" applyBorder="1" applyAlignment="1">
      <alignment horizontal="center" vertical="center"/>
    </xf>
    <xf numFmtId="2" fontId="154" fillId="53" borderId="1" xfId="2" applyNumberFormat="1" applyFont="1" applyFill="1" applyBorder="1" applyAlignment="1">
      <alignment horizontal="center" vertical="center"/>
    </xf>
    <xf numFmtId="165" fontId="154" fillId="53" borderId="1" xfId="2" applyNumberFormat="1" applyFont="1" applyFill="1" applyBorder="1" applyAlignment="1">
      <alignment horizontal="center" vertical="center"/>
    </xf>
    <xf numFmtId="166" fontId="13" fillId="3" borderId="27" xfId="2" applyNumberFormat="1" applyFont="1" applyFill="1" applyBorder="1" applyAlignment="1">
      <alignment vertical="center"/>
    </xf>
    <xf numFmtId="0" fontId="6" fillId="3" borderId="28" xfId="0" applyFont="1" applyFill="1" applyBorder="1"/>
    <xf numFmtId="0" fontId="13" fillId="3" borderId="27" xfId="2" applyFont="1" applyFill="1" applyBorder="1" applyAlignment="1">
      <alignment vertical="center"/>
    </xf>
    <xf numFmtId="43" fontId="6" fillId="0" borderId="0" xfId="0" applyNumberFormat="1" applyFont="1"/>
    <xf numFmtId="0" fontId="13" fillId="2" borderId="0" xfId="2" applyFont="1" applyFill="1" applyAlignment="1">
      <alignment vertical="center"/>
    </xf>
    <xf numFmtId="0" fontId="158" fillId="2" borderId="0" xfId="2" applyFont="1" applyFill="1" applyAlignment="1">
      <alignment vertical="center"/>
    </xf>
    <xf numFmtId="166" fontId="13" fillId="3" borderId="83" xfId="2" applyNumberFormat="1" applyFont="1" applyFill="1" applyBorder="1" applyAlignment="1">
      <alignment horizontal="right" vertical="center"/>
    </xf>
    <xf numFmtId="0" fontId="13" fillId="3" borderId="84" xfId="0" applyFont="1" applyFill="1" applyBorder="1" applyAlignment="1">
      <alignment horizontal="center" vertical="center"/>
    </xf>
    <xf numFmtId="165" fontId="6" fillId="3" borderId="85" xfId="0" applyNumberFormat="1" applyFont="1" applyFill="1" applyBorder="1"/>
    <xf numFmtId="165" fontId="6" fillId="3" borderId="86" xfId="0" applyNumberFormat="1" applyFont="1" applyFill="1" applyBorder="1"/>
    <xf numFmtId="166" fontId="27" fillId="2" borderId="0" xfId="2" applyNumberFormat="1" applyFont="1" applyFill="1" applyAlignment="1">
      <alignment vertical="center"/>
    </xf>
    <xf numFmtId="0" fontId="27" fillId="0" borderId="0" xfId="0" applyFont="1" applyAlignment="1">
      <alignment horizontal="center" vertical="center"/>
    </xf>
    <xf numFmtId="164" fontId="154" fillId="55" borderId="1" xfId="2" applyNumberFormat="1" applyFont="1" applyFill="1" applyBorder="1" applyAlignment="1">
      <alignment horizontal="center" vertical="center"/>
    </xf>
    <xf numFmtId="165" fontId="154" fillId="55" borderId="1" xfId="2" applyNumberFormat="1" applyFont="1" applyFill="1" applyBorder="1" applyAlignment="1">
      <alignment horizontal="center" vertical="center"/>
    </xf>
    <xf numFmtId="166" fontId="13" fillId="3" borderId="3" xfId="2" applyNumberFormat="1" applyFont="1" applyFill="1" applyBorder="1" applyAlignment="1">
      <alignment horizontal="center" vertical="center"/>
    </xf>
    <xf numFmtId="166" fontId="13" fillId="2" borderId="0" xfId="2" applyNumberFormat="1" applyFont="1" applyFill="1" applyAlignment="1">
      <alignment vertical="center"/>
    </xf>
    <xf numFmtId="166" fontId="13" fillId="5" borderId="2" xfId="2" applyNumberFormat="1" applyFont="1" applyFill="1" applyBorder="1" applyAlignment="1">
      <alignment horizontal="center" vertical="center"/>
    </xf>
    <xf numFmtId="165" fontId="13" fillId="3" borderId="1" xfId="2" applyNumberFormat="1" applyFont="1" applyFill="1" applyBorder="1" applyAlignment="1">
      <alignment horizontal="center" vertical="center"/>
    </xf>
    <xf numFmtId="166" fontId="13" fillId="3" borderId="2" xfId="2" applyNumberFormat="1" applyFont="1" applyFill="1" applyBorder="1" applyAlignment="1">
      <alignment horizontal="center" vertical="center"/>
    </xf>
    <xf numFmtId="0" fontId="13" fillId="2" borderId="0" xfId="2" applyFont="1" applyFill="1" applyAlignment="1">
      <alignment horizontal="right" vertical="center"/>
    </xf>
    <xf numFmtId="166" fontId="13" fillId="3" borderId="1" xfId="2" applyNumberFormat="1" applyFont="1" applyFill="1" applyBorder="1" applyAlignment="1">
      <alignment horizontal="center" vertical="center"/>
    </xf>
    <xf numFmtId="165" fontId="6" fillId="45" borderId="1" xfId="0" applyNumberFormat="1" applyFont="1" applyFill="1" applyBorder="1"/>
    <xf numFmtId="165" fontId="6" fillId="0" borderId="1" xfId="0" applyNumberFormat="1" applyFont="1" applyBorder="1"/>
    <xf numFmtId="0" fontId="140" fillId="7" borderId="87" xfId="0" applyFont="1" applyFill="1" applyBorder="1" applyAlignment="1">
      <alignment horizontal="left" wrapText="1"/>
    </xf>
    <xf numFmtId="0" fontId="26" fillId="7" borderId="18" xfId="0" applyFont="1" applyFill="1" applyBorder="1" applyAlignment="1">
      <alignment horizontal="left"/>
    </xf>
    <xf numFmtId="0" fontId="29" fillId="7" borderId="18" xfId="0" applyFont="1" applyFill="1" applyBorder="1"/>
    <xf numFmtId="0" fontId="26" fillId="7" borderId="57" xfId="0" applyFont="1" applyFill="1" applyBorder="1" applyAlignment="1">
      <alignment horizontal="left"/>
    </xf>
    <xf numFmtId="0" fontId="140" fillId="7" borderId="20" xfId="0" applyFont="1" applyFill="1" applyBorder="1" applyAlignment="1">
      <alignment horizontal="left"/>
    </xf>
    <xf numFmtId="0" fontId="26" fillId="7" borderId="0" xfId="0" applyFont="1" applyFill="1" applyAlignment="1">
      <alignment horizontal="left"/>
    </xf>
    <xf numFmtId="0" fontId="26" fillId="7" borderId="21" xfId="0" applyFont="1" applyFill="1" applyBorder="1" applyAlignment="1">
      <alignment horizontal="left"/>
    </xf>
    <xf numFmtId="0" fontId="110" fillId="7" borderId="20" xfId="0" applyFont="1" applyFill="1" applyBorder="1" applyAlignment="1">
      <alignment horizontal="left"/>
    </xf>
    <xf numFmtId="0" fontId="110" fillId="7" borderId="0" xfId="0" applyFont="1" applyFill="1" applyAlignment="1">
      <alignment horizontal="left"/>
    </xf>
    <xf numFmtId="0" fontId="141" fillId="7" borderId="59" xfId="0" applyFont="1" applyFill="1" applyBorder="1" applyAlignment="1">
      <alignment horizontal="left"/>
    </xf>
    <xf numFmtId="0" fontId="26" fillId="7" borderId="23" xfId="0" applyFont="1" applyFill="1" applyBorder="1" applyAlignment="1">
      <alignment horizontal="left"/>
    </xf>
    <xf numFmtId="0" fontId="26" fillId="7" borderId="61" xfId="0" applyFont="1" applyFill="1" applyBorder="1" applyAlignment="1">
      <alignment horizontal="left"/>
    </xf>
    <xf numFmtId="0" fontId="28" fillId="0" borderId="0" xfId="0" applyFont="1" applyAlignment="1">
      <alignment horizontal="right"/>
    </xf>
    <xf numFmtId="14" fontId="28" fillId="0" borderId="1" xfId="0" applyNumberFormat="1" applyFont="1" applyBorder="1" applyAlignment="1">
      <alignment horizontal="left"/>
    </xf>
    <xf numFmtId="0" fontId="137" fillId="0" borderId="0" xfId="0" applyFont="1" applyAlignment="1">
      <alignment horizontal="left"/>
    </xf>
    <xf numFmtId="0" fontId="29" fillId="0" borderId="0" xfId="0" applyFont="1" applyAlignment="1">
      <alignment horizontal="left"/>
    </xf>
    <xf numFmtId="0" fontId="29" fillId="0" borderId="1" xfId="0" applyFont="1" applyBorder="1" applyAlignment="1">
      <alignment horizontal="left"/>
    </xf>
    <xf numFmtId="0" fontId="26" fillId="7" borderId="0" xfId="0" applyFont="1" applyFill="1"/>
    <xf numFmtId="0" fontId="29" fillId="7" borderId="0" xfId="0" applyFont="1" applyFill="1"/>
    <xf numFmtId="0" fontId="26" fillId="0" borderId="27" xfId="0" applyFont="1" applyBorder="1"/>
    <xf numFmtId="0" fontId="26" fillId="0" borderId="28" xfId="0" applyFont="1" applyBorder="1"/>
    <xf numFmtId="0" fontId="26" fillId="0" borderId="4" xfId="0" applyFont="1" applyBorder="1" applyAlignment="1">
      <alignment horizontal="center"/>
    </xf>
    <xf numFmtId="0" fontId="26" fillId="0" borderId="0" xfId="0" applyFont="1" applyAlignment="1">
      <alignment horizontal="center"/>
    </xf>
    <xf numFmtId="0" fontId="137" fillId="0" borderId="0" xfId="0" applyFont="1"/>
    <xf numFmtId="0" fontId="29" fillId="0" borderId="2" xfId="0" applyFont="1" applyBorder="1"/>
    <xf numFmtId="0" fontId="29" fillId="0" borderId="31" xfId="0" applyFont="1" applyBorder="1"/>
    <xf numFmtId="0" fontId="138" fillId="0" borderId="76" xfId="0" applyFont="1" applyBorder="1"/>
    <xf numFmtId="0" fontId="28" fillId="0" borderId="76" xfId="0" applyFont="1" applyBorder="1"/>
    <xf numFmtId="0" fontId="28" fillId="0" borderId="0" xfId="0" applyFont="1"/>
    <xf numFmtId="0" fontId="26" fillId="7" borderId="27" xfId="0" applyFont="1" applyFill="1" applyBorder="1"/>
    <xf numFmtId="0" fontId="29" fillId="7" borderId="28" xfId="0" applyFont="1" applyFill="1" applyBorder="1"/>
    <xf numFmtId="44" fontId="26" fillId="0" borderId="0" xfId="0" applyNumberFormat="1" applyFont="1"/>
    <xf numFmtId="0" fontId="29" fillId="0" borderId="28" xfId="0" applyFont="1" applyBorder="1"/>
    <xf numFmtId="166" fontId="139" fillId="2" borderId="2" xfId="2" applyNumberFormat="1" applyFont="1" applyFill="1" applyBorder="1" applyAlignment="1">
      <alignment vertical="center"/>
    </xf>
    <xf numFmtId="0" fontId="139" fillId="0" borderId="2" xfId="0" applyFont="1" applyBorder="1" applyAlignment="1">
      <alignment horizontal="center" vertical="center"/>
    </xf>
    <xf numFmtId="166" fontId="139" fillId="2" borderId="1" xfId="2" applyNumberFormat="1" applyFont="1" applyFill="1" applyBorder="1" applyAlignment="1">
      <alignment vertical="center"/>
    </xf>
    <xf numFmtId="0" fontId="139" fillId="0" borderId="1" xfId="0" applyFont="1" applyBorder="1" applyAlignment="1">
      <alignment horizontal="center" vertical="center"/>
    </xf>
    <xf numFmtId="166" fontId="138" fillId="2" borderId="62" xfId="2" applyNumberFormat="1" applyFont="1" applyFill="1" applyBorder="1" applyAlignment="1">
      <alignment vertical="center"/>
    </xf>
    <xf numFmtId="0" fontId="138" fillId="0" borderId="62" xfId="0" applyFont="1" applyBorder="1" applyAlignment="1">
      <alignment horizontal="center" vertical="center"/>
    </xf>
    <xf numFmtId="166" fontId="138" fillId="7" borderId="62" xfId="2" applyNumberFormat="1" applyFont="1" applyFill="1" applyBorder="1" applyAlignment="1">
      <alignment vertical="center"/>
    </xf>
    <xf numFmtId="0" fontId="138" fillId="7" borderId="62" xfId="0" applyFont="1" applyFill="1" applyBorder="1" applyAlignment="1">
      <alignment horizontal="center" vertical="center"/>
    </xf>
    <xf numFmtId="0" fontId="137" fillId="0" borderId="0" xfId="0" applyFont="1" applyAlignment="1">
      <alignment wrapText="1"/>
    </xf>
    <xf numFmtId="166" fontId="139" fillId="2" borderId="0" xfId="2" applyNumberFormat="1" applyFont="1" applyFill="1" applyAlignment="1">
      <alignment vertical="center"/>
    </xf>
    <xf numFmtId="0" fontId="29" fillId="0" borderId="0" xfId="0" applyFont="1" applyAlignment="1">
      <alignment vertical="center"/>
    </xf>
    <xf numFmtId="176" fontId="26" fillId="0" borderId="0" xfId="0" applyNumberFormat="1" applyFont="1"/>
    <xf numFmtId="0" fontId="29" fillId="0" borderId="0" xfId="0" applyFont="1" applyAlignment="1">
      <alignment wrapText="1"/>
    </xf>
    <xf numFmtId="2" fontId="139" fillId="2" borderId="0" xfId="143" applyNumberFormat="1" applyFont="1" applyFill="1" applyAlignment="1">
      <alignment vertical="center"/>
    </xf>
    <xf numFmtId="0" fontId="110" fillId="6" borderId="87" xfId="0" applyFont="1" applyFill="1" applyBorder="1" applyAlignment="1">
      <alignment horizontal="left"/>
    </xf>
    <xf numFmtId="0" fontId="110" fillId="6" borderId="18" xfId="0" applyFont="1" applyFill="1" applyBorder="1" applyAlignment="1">
      <alignment horizontal="left"/>
    </xf>
    <xf numFmtId="0" fontId="29" fillId="6" borderId="18" xfId="0" applyFont="1" applyFill="1" applyBorder="1"/>
    <xf numFmtId="0" fontId="26" fillId="6" borderId="18" xfId="0" applyFont="1" applyFill="1" applyBorder="1" applyAlignment="1">
      <alignment horizontal="left"/>
    </xf>
    <xf numFmtId="0" fontId="5" fillId="6" borderId="20" xfId="0" applyFont="1" applyFill="1" applyBorder="1" applyAlignment="1">
      <alignment horizontal="left"/>
    </xf>
    <xf numFmtId="0" fontId="110" fillId="6" borderId="0" xfId="0" applyFont="1" applyFill="1" applyAlignment="1">
      <alignment horizontal="left"/>
    </xf>
    <xf numFmtId="0" fontId="26" fillId="6" borderId="0" xfId="0" applyFont="1" applyFill="1" applyAlignment="1">
      <alignment horizontal="left"/>
    </xf>
    <xf numFmtId="0" fontId="110" fillId="6" borderId="20" xfId="0" applyFont="1" applyFill="1" applyBorder="1" applyAlignment="1">
      <alignment horizontal="left"/>
    </xf>
    <xf numFmtId="0" fontId="144" fillId="58" borderId="20" xfId="0" applyFont="1" applyFill="1" applyBorder="1"/>
    <xf numFmtId="0" fontId="144" fillId="58" borderId="0" xfId="0" applyFont="1" applyFill="1"/>
    <xf numFmtId="0" fontId="144" fillId="58" borderId="52" xfId="0" applyFont="1" applyFill="1" applyBorder="1"/>
    <xf numFmtId="0" fontId="26" fillId="6" borderId="23" xfId="0" applyFont="1" applyFill="1" applyBorder="1" applyAlignment="1">
      <alignment horizontal="left"/>
    </xf>
    <xf numFmtId="0" fontId="26" fillId="6" borderId="60" xfId="0" applyFont="1" applyFill="1" applyBorder="1" applyAlignment="1">
      <alignment horizontal="left"/>
    </xf>
    <xf numFmtId="0" fontId="149" fillId="0" borderId="0" xfId="0" applyFont="1" applyAlignment="1">
      <alignment horizontal="left" vertical="center"/>
    </xf>
    <xf numFmtId="0" fontId="139" fillId="0" borderId="0" xfId="0" applyFont="1" applyAlignment="1">
      <alignment vertical="center"/>
    </xf>
    <xf numFmtId="0" fontId="150" fillId="0" borderId="0" xfId="0" applyFont="1" applyAlignment="1">
      <alignment horizontal="left"/>
    </xf>
    <xf numFmtId="0" fontId="152" fillId="0" borderId="0" xfId="0" applyFont="1" applyAlignment="1">
      <alignment vertical="center"/>
    </xf>
    <xf numFmtId="0" fontId="149" fillId="0" borderId="0" xfId="0" applyFont="1" applyAlignment="1">
      <alignment horizontal="center" vertical="center"/>
    </xf>
    <xf numFmtId="0" fontId="26" fillId="0" borderId="1" xfId="0" applyFont="1" applyBorder="1" applyAlignment="1">
      <alignment horizontal="center" vertical="center" wrapText="1"/>
    </xf>
    <xf numFmtId="180" fontId="138" fillId="0" borderId="1" xfId="0" applyNumberFormat="1" applyFont="1" applyBorder="1" applyAlignment="1">
      <alignment horizontal="center" vertical="center" wrapText="1"/>
    </xf>
    <xf numFmtId="0" fontId="151" fillId="0" borderId="1" xfId="0" applyFont="1" applyBorder="1" applyAlignment="1">
      <alignment horizontal="center" vertical="center" wrapText="1"/>
    </xf>
    <xf numFmtId="0" fontId="138" fillId="0" borderId="2" xfId="0" applyFont="1" applyBorder="1" applyAlignment="1">
      <alignment horizontal="center" vertical="center" wrapText="1"/>
    </xf>
    <xf numFmtId="0" fontId="146" fillId="0" borderId="54" xfId="0" applyFont="1" applyBorder="1" applyProtection="1">
      <protection locked="0"/>
    </xf>
    <xf numFmtId="0" fontId="147" fillId="0" borderId="55" xfId="0" applyFont="1" applyBorder="1" applyProtection="1">
      <protection locked="0"/>
    </xf>
    <xf numFmtId="0" fontId="147" fillId="0" borderId="56" xfId="0" applyFont="1" applyBorder="1" applyProtection="1">
      <protection locked="0"/>
    </xf>
    <xf numFmtId="0" fontId="148" fillId="0" borderId="95" xfId="821" applyFont="1" applyFill="1" applyBorder="1" applyProtection="1">
      <protection locked="0"/>
    </xf>
    <xf numFmtId="0" fontId="147" fillId="0" borderId="51" xfId="0" applyFont="1" applyBorder="1" applyProtection="1">
      <protection locked="0"/>
    </xf>
    <xf numFmtId="0" fontId="147" fillId="0" borderId="58" xfId="0" applyFont="1" applyBorder="1" applyProtection="1">
      <protection locked="0"/>
    </xf>
    <xf numFmtId="0" fontId="146" fillId="0" borderId="95" xfId="0" quotePrefix="1" applyFont="1" applyBorder="1" applyProtection="1">
      <protection locked="0"/>
    </xf>
    <xf numFmtId="0" fontId="146" fillId="0" borderId="96" xfId="0" applyFont="1" applyBorder="1" applyProtection="1">
      <protection locked="0"/>
    </xf>
    <xf numFmtId="0" fontId="147" fillId="0" borderId="76" xfId="0" applyFont="1" applyBorder="1" applyProtection="1">
      <protection locked="0"/>
    </xf>
    <xf numFmtId="0" fontId="147" fillId="0" borderId="97" xfId="0" applyFont="1" applyBorder="1" applyProtection="1">
      <protection locked="0"/>
    </xf>
    <xf numFmtId="166" fontId="139" fillId="2" borderId="28" xfId="2" applyNumberFormat="1" applyFont="1" applyFill="1" applyBorder="1" applyAlignment="1">
      <alignment vertical="center"/>
    </xf>
    <xf numFmtId="0" fontId="0" fillId="0" borderId="5" xfId="0" applyBorder="1"/>
    <xf numFmtId="0" fontId="0" fillId="8" borderId="1" xfId="0" applyFill="1" applyBorder="1" applyAlignment="1">
      <alignment horizontal="center"/>
    </xf>
    <xf numFmtId="0" fontId="0" fillId="41" borderId="0" xfId="0" applyFill="1" applyAlignment="1">
      <alignment horizontal="right"/>
    </xf>
    <xf numFmtId="0" fontId="159" fillId="41" borderId="0" xfId="0" applyFont="1" applyFill="1" applyAlignment="1">
      <alignment horizontal="left"/>
    </xf>
    <xf numFmtId="0" fontId="158" fillId="59" borderId="0" xfId="2" applyFont="1" applyFill="1" applyAlignment="1">
      <alignment vertical="center"/>
    </xf>
    <xf numFmtId="0" fontId="13" fillId="59" borderId="0" xfId="2" applyFont="1" applyFill="1" applyAlignment="1">
      <alignment vertical="center"/>
    </xf>
    <xf numFmtId="0" fontId="158" fillId="60" borderId="0" xfId="2" applyFont="1" applyFill="1" applyAlignment="1">
      <alignment vertical="center"/>
    </xf>
    <xf numFmtId="0" fontId="13" fillId="60" borderId="0" xfId="2" applyFont="1" applyFill="1" applyAlignment="1">
      <alignment vertical="center"/>
    </xf>
    <xf numFmtId="0" fontId="29" fillId="0" borderId="0" xfId="0" applyFont="1" applyAlignment="1" applyProtection="1">
      <alignment wrapText="1"/>
      <protection locked="0"/>
    </xf>
    <xf numFmtId="0" fontId="26" fillId="61" borderId="82" xfId="0" applyFont="1" applyFill="1" applyBorder="1" applyAlignment="1">
      <alignment horizontal="center" vertical="center" wrapText="1"/>
    </xf>
    <xf numFmtId="180" fontId="138" fillId="61" borderId="82" xfId="0" applyNumberFormat="1" applyFont="1" applyFill="1" applyBorder="1" applyAlignment="1">
      <alignment horizontal="center" vertical="center" wrapText="1"/>
    </xf>
    <xf numFmtId="0" fontId="151" fillId="61" borderId="82" xfId="0" applyFont="1" applyFill="1" applyBorder="1" applyAlignment="1">
      <alignment horizontal="center" vertical="center" wrapText="1"/>
    </xf>
    <xf numFmtId="0" fontId="138" fillId="61" borderId="80" xfId="0" applyFont="1" applyFill="1" applyBorder="1" applyAlignment="1">
      <alignment horizontal="center" vertical="center" wrapText="1"/>
    </xf>
    <xf numFmtId="180" fontId="138" fillId="6" borderId="2" xfId="0" applyNumberFormat="1" applyFont="1" applyFill="1" applyBorder="1" applyAlignment="1">
      <alignment horizontal="center" vertical="center" wrapText="1"/>
    </xf>
    <xf numFmtId="180" fontId="138" fillId="61" borderId="80" xfId="0" applyNumberFormat="1" applyFont="1" applyFill="1" applyBorder="1" applyAlignment="1">
      <alignment horizontal="center" vertical="center" wrapText="1"/>
    </xf>
    <xf numFmtId="43" fontId="139" fillId="50" borderId="98" xfId="0" applyNumberFormat="1" applyFont="1" applyFill="1" applyBorder="1" applyAlignment="1" applyProtection="1">
      <alignment horizontal="right" vertical="center" wrapText="1"/>
      <protection locked="0"/>
    </xf>
    <xf numFmtId="43" fontId="139" fillId="50" borderId="99" xfId="0" applyNumberFormat="1" applyFont="1" applyFill="1" applyBorder="1" applyAlignment="1" applyProtection="1">
      <alignment horizontal="right" vertical="center" wrapText="1"/>
      <protection locked="0"/>
    </xf>
    <xf numFmtId="164" fontId="160" fillId="61" borderId="20" xfId="1" applyNumberFormat="1" applyFont="1" applyFill="1" applyBorder="1" applyAlignment="1">
      <alignment horizontal="right"/>
    </xf>
    <xf numFmtId="164" fontId="160" fillId="61" borderId="52" xfId="1" applyNumberFormat="1" applyFont="1" applyFill="1" applyBorder="1" applyAlignment="1">
      <alignment horizontal="right"/>
    </xf>
    <xf numFmtId="0" fontId="161" fillId="61" borderId="0" xfId="0" applyFont="1" applyFill="1"/>
    <xf numFmtId="0" fontId="162" fillId="61" borderId="0" xfId="0" applyFont="1" applyFill="1"/>
    <xf numFmtId="0" fontId="26" fillId="0" borderId="87" xfId="0" applyFont="1" applyBorder="1" applyAlignment="1">
      <alignment horizontal="center" wrapText="1"/>
    </xf>
    <xf numFmtId="0" fontId="26" fillId="0" borderId="57" xfId="0" applyFont="1" applyBorder="1" applyAlignment="1">
      <alignment horizontal="center" wrapText="1"/>
    </xf>
    <xf numFmtId="0" fontId="29" fillId="0" borderId="82" xfId="0" applyFont="1" applyBorder="1" applyAlignment="1">
      <alignment horizontal="left"/>
    </xf>
    <xf numFmtId="0" fontId="6" fillId="0" borderId="2" xfId="0" applyFont="1" applyBorder="1" applyAlignment="1">
      <alignment horizontal="left" vertical="center"/>
    </xf>
    <xf numFmtId="0" fontId="6" fillId="0" borderId="51" xfId="0" applyFont="1" applyBorder="1" applyAlignment="1">
      <alignment horizontal="left" vertical="center"/>
    </xf>
    <xf numFmtId="0" fontId="6" fillId="0" borderId="31" xfId="0" applyFont="1" applyBorder="1" applyAlignment="1">
      <alignment horizontal="left" vertical="center"/>
    </xf>
    <xf numFmtId="0" fontId="13" fillId="3" borderId="51" xfId="0" applyFont="1" applyFill="1" applyBorder="1" applyAlignment="1">
      <alignment horizontal="center" wrapText="1"/>
    </xf>
    <xf numFmtId="0" fontId="0" fillId="0" borderId="32" xfId="0" applyBorder="1"/>
    <xf numFmtId="0" fontId="0" fillId="0" borderId="11" xfId="0" applyBorder="1"/>
    <xf numFmtId="0" fontId="27" fillId="0" borderId="0" xfId="0" applyFont="1"/>
    <xf numFmtId="43" fontId="6" fillId="0" borderId="0" xfId="1" applyFont="1"/>
    <xf numFmtId="0" fontId="158" fillId="0" borderId="0" xfId="0" applyFont="1"/>
    <xf numFmtId="0" fontId="13" fillId="0" borderId="0" xfId="0" applyFont="1"/>
    <xf numFmtId="0" fontId="13" fillId="0" borderId="1" xfId="0" applyFont="1" applyBorder="1" applyAlignment="1">
      <alignment horizontal="center"/>
    </xf>
    <xf numFmtId="0" fontId="27" fillId="0" borderId="2" xfId="0" applyFont="1" applyBorder="1" applyAlignment="1">
      <alignment horizontal="center" wrapText="1"/>
    </xf>
    <xf numFmtId="17" fontId="13" fillId="0" borderId="51" xfId="0" applyNumberFormat="1" applyFont="1" applyBorder="1" applyAlignment="1">
      <alignment horizontal="center"/>
    </xf>
    <xf numFmtId="0" fontId="13" fillId="0" borderId="1" xfId="0" applyFont="1" applyBorder="1" applyAlignment="1">
      <alignment horizontal="center" wrapText="1"/>
    </xf>
    <xf numFmtId="0" fontId="27" fillId="0" borderId="12" xfId="0" applyFont="1" applyBorder="1"/>
    <xf numFmtId="0" fontId="163" fillId="0" borderId="0" xfId="0" applyFont="1"/>
    <xf numFmtId="0" fontId="13" fillId="0" borderId="13" xfId="0" applyFont="1" applyBorder="1"/>
    <xf numFmtId="43" fontId="6" fillId="0" borderId="77" xfId="1" applyFont="1" applyBorder="1"/>
    <xf numFmtId="164" fontId="6" fillId="0" borderId="77" xfId="1" applyNumberFormat="1" applyFont="1" applyBorder="1"/>
    <xf numFmtId="0" fontId="13" fillId="0" borderId="12" xfId="0" applyFont="1" applyBorder="1"/>
    <xf numFmtId="0" fontId="13" fillId="0" borderId="13" xfId="0" applyFont="1" applyBorder="1" applyAlignment="1">
      <alignment horizontal="right"/>
    </xf>
    <xf numFmtId="43" fontId="6" fillId="0" borderId="62" xfId="1" applyFont="1" applyBorder="1"/>
    <xf numFmtId="0" fontId="27" fillId="0" borderId="9" xfId="0" applyFont="1" applyBorder="1"/>
    <xf numFmtId="0" fontId="27" fillId="0" borderId="32" xfId="0" applyFont="1" applyBorder="1"/>
    <xf numFmtId="0" fontId="163" fillId="0" borderId="32" xfId="0" applyFont="1" applyBorder="1"/>
    <xf numFmtId="0" fontId="13" fillId="0" borderId="11" xfId="0" applyFont="1" applyBorder="1" applyAlignment="1">
      <alignment horizontal="right"/>
    </xf>
    <xf numFmtId="0" fontId="13" fillId="0" borderId="32" xfId="0" applyFont="1" applyBorder="1" applyAlignment="1">
      <alignment horizontal="right"/>
    </xf>
    <xf numFmtId="43" fontId="6" fillId="0" borderId="3" xfId="1" applyFont="1" applyBorder="1"/>
    <xf numFmtId="0" fontId="27" fillId="0" borderId="0" xfId="0" applyFont="1" applyAlignment="1">
      <alignment horizontal="right"/>
    </xf>
    <xf numFmtId="0" fontId="27" fillId="0" borderId="0" xfId="0" applyFont="1" applyAlignment="1">
      <alignment horizontal="center"/>
    </xf>
    <xf numFmtId="179" fontId="27" fillId="0" borderId="0" xfId="0" applyNumberFormat="1" applyFont="1" applyAlignment="1">
      <alignment horizontal="right"/>
    </xf>
    <xf numFmtId="1" fontId="27" fillId="0" borderId="0" xfId="0" applyNumberFormat="1" applyFont="1"/>
    <xf numFmtId="43" fontId="27" fillId="0" borderId="0" xfId="1" applyFont="1" applyFill="1" applyBorder="1"/>
    <xf numFmtId="43" fontId="27" fillId="0" borderId="0" xfId="1" applyFont="1" applyFill="1" applyBorder="1" applyProtection="1">
      <protection locked="0"/>
    </xf>
    <xf numFmtId="178" fontId="139" fillId="50" borderId="88" xfId="0" applyNumberFormat="1" applyFont="1" applyFill="1" applyBorder="1" applyAlignment="1" applyProtection="1">
      <alignment horizontal="right" vertical="center" wrapText="1"/>
      <protection locked="0"/>
    </xf>
    <xf numFmtId="178" fontId="139" fillId="50" borderId="89" xfId="0" applyNumberFormat="1" applyFont="1" applyFill="1" applyBorder="1" applyAlignment="1" applyProtection="1">
      <alignment horizontal="right" vertical="center" wrapText="1"/>
      <protection locked="0"/>
    </xf>
    <xf numFmtId="0" fontId="6" fillId="3" borderId="1" xfId="0" applyFont="1" applyFill="1" applyBorder="1"/>
    <xf numFmtId="164" fontId="26" fillId="3" borderId="1" xfId="0" applyNumberFormat="1" applyFont="1" applyFill="1" applyBorder="1"/>
    <xf numFmtId="4" fontId="26" fillId="0" borderId="0" xfId="0" applyNumberFormat="1" applyFont="1"/>
    <xf numFmtId="178" fontId="29" fillId="0" borderId="100" xfId="1" applyNumberFormat="1" applyFont="1" applyBorder="1"/>
    <xf numFmtId="178" fontId="29" fillId="0" borderId="101" xfId="1" applyNumberFormat="1" applyFont="1" applyBorder="1"/>
    <xf numFmtId="178" fontId="29" fillId="0" borderId="102" xfId="1" applyNumberFormat="1" applyFont="1" applyBorder="1"/>
    <xf numFmtId="178" fontId="29" fillId="0" borderId="103" xfId="1" applyNumberFormat="1" applyFont="1" applyBorder="1"/>
    <xf numFmtId="9" fontId="108" fillId="0" borderId="0" xfId="817" applyFont="1" applyAlignment="1" applyProtection="1">
      <alignment horizontal="center"/>
    </xf>
    <xf numFmtId="9" fontId="109" fillId="0" borderId="0" xfId="817" applyFont="1" applyAlignment="1" applyProtection="1">
      <alignment horizontal="center"/>
    </xf>
    <xf numFmtId="0" fontId="29" fillId="0" borderId="51" xfId="0" applyFont="1" applyBorder="1" applyAlignment="1">
      <alignment vertical="center"/>
    </xf>
    <xf numFmtId="166" fontId="138" fillId="2" borderId="27" xfId="2" applyNumberFormat="1" applyFont="1" applyFill="1" applyBorder="1" applyAlignment="1">
      <alignment vertical="center"/>
    </xf>
    <xf numFmtId="0" fontId="6" fillId="65" borderId="4" xfId="0" applyFont="1" applyFill="1" applyBorder="1" applyAlignment="1">
      <alignment wrapText="1"/>
    </xf>
    <xf numFmtId="0" fontId="13" fillId="65" borderId="4" xfId="0" applyFont="1" applyFill="1" applyBorder="1" applyAlignment="1">
      <alignment wrapText="1"/>
    </xf>
    <xf numFmtId="0" fontId="6" fillId="65" borderId="4" xfId="0" applyFont="1" applyFill="1" applyBorder="1" applyAlignment="1">
      <alignment vertical="center" wrapText="1"/>
    </xf>
    <xf numFmtId="166" fontId="13" fillId="65" borderId="4" xfId="2" applyNumberFormat="1" applyFont="1" applyFill="1" applyBorder="1" applyAlignment="1">
      <alignment vertical="center" wrapText="1"/>
    </xf>
    <xf numFmtId="43" fontId="13" fillId="3" borderId="3" xfId="1" applyFont="1" applyFill="1" applyBorder="1" applyAlignment="1" applyProtection="1">
      <alignment horizontal="center" vertical="center" wrapText="1"/>
    </xf>
    <xf numFmtId="2" fontId="13" fillId="3" borderId="1" xfId="2" applyNumberFormat="1" applyFont="1" applyFill="1" applyBorder="1" applyAlignment="1">
      <alignment horizontal="center" vertical="center"/>
    </xf>
    <xf numFmtId="164" fontId="13" fillId="3" borderId="1" xfId="2" applyNumberFormat="1" applyFont="1" applyFill="1" applyBorder="1" applyAlignment="1">
      <alignment horizontal="center" vertical="center"/>
    </xf>
    <xf numFmtId="165" fontId="0" fillId="0" borderId="0" xfId="0" applyNumberFormat="1"/>
    <xf numFmtId="0" fontId="0" fillId="4" borderId="1" xfId="0" applyFill="1" applyBorder="1" applyAlignment="1" applyProtection="1">
      <alignment wrapText="1"/>
      <protection locked="0"/>
    </xf>
    <xf numFmtId="166" fontId="27" fillId="0" borderId="2" xfId="2" applyNumberFormat="1" applyFont="1" applyBorder="1" applyAlignment="1">
      <alignment vertical="center"/>
    </xf>
    <xf numFmtId="176" fontId="0" fillId="0" borderId="0" xfId="0" applyNumberFormat="1"/>
    <xf numFmtId="167" fontId="0" fillId="0" borderId="7" xfId="0" applyNumberFormat="1" applyBorder="1"/>
    <xf numFmtId="43" fontId="0" fillId="0" borderId="0" xfId="0" applyNumberFormat="1"/>
    <xf numFmtId="167" fontId="0" fillId="0" borderId="0" xfId="0" applyNumberFormat="1"/>
    <xf numFmtId="43" fontId="13" fillId="3" borderId="35" xfId="1" applyFont="1" applyFill="1" applyBorder="1" applyAlignment="1" applyProtection="1">
      <alignment horizontal="center" vertical="center" wrapText="1"/>
    </xf>
    <xf numFmtId="41" fontId="0" fillId="0" borderId="1" xfId="0" applyNumberFormat="1" applyBorder="1"/>
    <xf numFmtId="41" fontId="0" fillId="0" borderId="82" xfId="0" applyNumberFormat="1" applyBorder="1"/>
    <xf numFmtId="0" fontId="0" fillId="52" borderId="0" xfId="0" applyFill="1"/>
    <xf numFmtId="43" fontId="0" fillId="52" borderId="4" xfId="0" applyNumberFormat="1" applyFill="1" applyBorder="1"/>
    <xf numFmtId="164" fontId="0" fillId="0" borderId="0" xfId="0" applyNumberFormat="1"/>
    <xf numFmtId="0" fontId="6" fillId="7" borderId="0" xfId="0" applyFont="1" applyFill="1" applyAlignment="1">
      <alignment horizontal="right"/>
    </xf>
    <xf numFmtId="0" fontId="6" fillId="0" borderId="0" xfId="0" applyFont="1" applyAlignment="1">
      <alignment horizontal="left"/>
    </xf>
    <xf numFmtId="0" fontId="6" fillId="0" borderId="0" xfId="0" applyFont="1" applyAlignment="1">
      <alignment horizontal="right"/>
    </xf>
    <xf numFmtId="14" fontId="6" fillId="0" borderId="0" xfId="0" applyNumberFormat="1" applyFont="1"/>
    <xf numFmtId="0" fontId="12" fillId="7" borderId="0" xfId="0" applyFont="1" applyFill="1" applyAlignment="1">
      <alignment horizontal="left"/>
    </xf>
    <xf numFmtId="164" fontId="27" fillId="2" borderId="0" xfId="2" applyNumberFormat="1" applyFont="1" applyFill="1" applyAlignment="1">
      <alignment horizontal="center" vertical="center"/>
    </xf>
    <xf numFmtId="2" fontId="27" fillId="2" borderId="0" xfId="2" applyNumberFormat="1" applyFont="1" applyFill="1" applyAlignment="1">
      <alignment horizontal="center" vertical="center"/>
    </xf>
    <xf numFmtId="164" fontId="27" fillId="0" borderId="0" xfId="2" applyNumberFormat="1" applyFont="1" applyAlignment="1">
      <alignment horizontal="center" vertical="center"/>
    </xf>
    <xf numFmtId="165" fontId="27" fillId="0" borderId="0" xfId="2" applyNumberFormat="1" applyFont="1" applyAlignment="1">
      <alignment horizontal="right" vertical="center"/>
    </xf>
    <xf numFmtId="166" fontId="13" fillId="0" borderId="0" xfId="2" applyNumberFormat="1" applyFont="1" applyAlignment="1">
      <alignment horizontal="left" vertical="center"/>
    </xf>
    <xf numFmtId="43" fontId="0" fillId="4" borderId="1" xfId="1" applyFont="1" applyFill="1" applyBorder="1" applyProtection="1">
      <protection locked="0"/>
    </xf>
    <xf numFmtId="43" fontId="0" fillId="0" borderId="1" xfId="1" applyFont="1" applyFill="1" applyBorder="1" applyProtection="1"/>
    <xf numFmtId="43" fontId="0" fillId="8" borderId="1" xfId="1" applyFont="1" applyFill="1" applyBorder="1" applyProtection="1"/>
    <xf numFmtId="166" fontId="13" fillId="51" borderId="0" xfId="2" applyNumberFormat="1" applyFont="1" applyFill="1" applyAlignment="1">
      <alignment horizontal="left" vertical="center"/>
    </xf>
    <xf numFmtId="0" fontId="0" fillId="51" borderId="0" xfId="0" applyFill="1"/>
    <xf numFmtId="43" fontId="6" fillId="51" borderId="4" xfId="1" applyFont="1" applyFill="1" applyBorder="1" applyProtection="1"/>
    <xf numFmtId="43" fontId="0" fillId="4" borderId="1" xfId="0" applyNumberFormat="1" applyFill="1" applyBorder="1" applyProtection="1">
      <protection locked="0"/>
    </xf>
    <xf numFmtId="43" fontId="0" fillId="8" borderId="1" xfId="0" applyNumberFormat="1" applyFill="1" applyBorder="1"/>
    <xf numFmtId="165" fontId="0" fillId="4" borderId="1" xfId="0" applyNumberFormat="1" applyFill="1" applyBorder="1" applyAlignment="1" applyProtection="1">
      <alignment wrapText="1"/>
      <protection locked="0"/>
    </xf>
    <xf numFmtId="166" fontId="13" fillId="51" borderId="27" xfId="2" applyNumberFormat="1" applyFont="1" applyFill="1" applyBorder="1" applyAlignment="1">
      <alignment vertical="center"/>
    </xf>
    <xf numFmtId="0" fontId="0" fillId="51" borderId="28" xfId="0" applyFill="1" applyBorder="1"/>
    <xf numFmtId="43" fontId="0" fillId="51" borderId="4" xfId="0" applyNumberFormat="1" applyFill="1" applyBorder="1"/>
    <xf numFmtId="0" fontId="13" fillId="51" borderId="27" xfId="2" applyFont="1" applyFill="1" applyBorder="1" applyAlignment="1">
      <alignment vertical="center"/>
    </xf>
    <xf numFmtId="0" fontId="0" fillId="51" borderId="33" xfId="0" applyFill="1" applyBorder="1"/>
    <xf numFmtId="43" fontId="6" fillId="51" borderId="4" xfId="0" applyNumberFormat="1" applyFont="1" applyFill="1" applyBorder="1"/>
    <xf numFmtId="41" fontId="0" fillId="8" borderId="1" xfId="0" applyNumberFormat="1" applyFill="1" applyBorder="1"/>
    <xf numFmtId="41" fontId="0" fillId="8" borderId="82" xfId="0" applyNumberFormat="1" applyFill="1" applyBorder="1"/>
    <xf numFmtId="166" fontId="13" fillId="51" borderId="1" xfId="2" applyNumberFormat="1" applyFont="1" applyFill="1" applyBorder="1" applyAlignment="1">
      <alignment horizontal="right" vertical="center"/>
    </xf>
    <xf numFmtId="0" fontId="13" fillId="51" borderId="2" xfId="0" applyFont="1" applyFill="1" applyBorder="1" applyAlignment="1">
      <alignment horizontal="center" vertical="center"/>
    </xf>
    <xf numFmtId="41" fontId="6" fillId="51" borderId="4" xfId="0" applyNumberFormat="1" applyFont="1" applyFill="1" applyBorder="1"/>
    <xf numFmtId="43" fontId="0" fillId="4" borderId="62" xfId="0" applyNumberFormat="1" applyFill="1" applyBorder="1" applyProtection="1">
      <protection locked="0"/>
    </xf>
    <xf numFmtId="166" fontId="13" fillId="52" borderId="0" xfId="2" applyNumberFormat="1" applyFont="1" applyFill="1" applyAlignment="1">
      <alignment vertical="center"/>
    </xf>
    <xf numFmtId="43" fontId="13" fillId="3" borderId="1" xfId="2" applyNumberFormat="1" applyFont="1" applyFill="1" applyBorder="1" applyAlignment="1">
      <alignment horizontal="center" vertical="center"/>
    </xf>
    <xf numFmtId="43" fontId="13" fillId="3" borderId="1" xfId="1" applyFont="1" applyFill="1" applyBorder="1" applyAlignment="1" applyProtection="1">
      <alignment horizontal="center" vertical="center"/>
    </xf>
    <xf numFmtId="43" fontId="0" fillId="4" borderId="82" xfId="0" applyNumberFormat="1" applyFill="1" applyBorder="1" applyProtection="1">
      <protection locked="0"/>
    </xf>
    <xf numFmtId="43" fontId="0" fillId="8" borderId="82" xfId="0" applyNumberFormat="1" applyFill="1" applyBorder="1"/>
    <xf numFmtId="166" fontId="13" fillId="52" borderId="27" xfId="2" applyNumberFormat="1" applyFont="1" applyFill="1" applyBorder="1" applyAlignment="1">
      <alignment vertical="center"/>
    </xf>
    <xf numFmtId="0" fontId="0" fillId="52" borderId="33" xfId="0" applyFill="1" applyBorder="1"/>
    <xf numFmtId="0" fontId="13" fillId="52" borderId="27" xfId="2" applyFont="1" applyFill="1" applyBorder="1" applyAlignment="1">
      <alignment vertical="center"/>
    </xf>
    <xf numFmtId="0" fontId="0" fillId="52" borderId="28" xfId="0" applyFill="1" applyBorder="1"/>
    <xf numFmtId="166" fontId="13" fillId="52" borderId="2" xfId="2" applyNumberFormat="1" applyFont="1" applyFill="1" applyBorder="1" applyAlignment="1">
      <alignment vertical="center"/>
    </xf>
    <xf numFmtId="0" fontId="13" fillId="52" borderId="2" xfId="0" applyFont="1" applyFill="1" applyBorder="1" applyAlignment="1">
      <alignment horizontal="center" vertical="center"/>
    </xf>
    <xf numFmtId="43" fontId="0" fillId="0" borderId="1" xfId="0" applyNumberFormat="1" applyBorder="1"/>
    <xf numFmtId="43" fontId="0" fillId="0" borderId="82" xfId="0" applyNumberFormat="1" applyBorder="1"/>
    <xf numFmtId="43" fontId="0" fillId="0" borderId="4" xfId="0" applyNumberFormat="1" applyBorder="1"/>
    <xf numFmtId="0" fontId="0" fillId="0" borderId="80" xfId="0" applyBorder="1" applyAlignment="1" applyProtection="1">
      <alignment wrapText="1"/>
      <protection locked="0"/>
    </xf>
    <xf numFmtId="0" fontId="0" fillId="0" borderId="7" xfId="0" applyBorder="1" applyAlignment="1" applyProtection="1">
      <alignment wrapText="1"/>
      <protection locked="0"/>
    </xf>
    <xf numFmtId="0" fontId="0" fillId="0" borderId="81" xfId="0" applyBorder="1" applyAlignment="1" applyProtection="1">
      <alignment wrapText="1"/>
      <protection locked="0"/>
    </xf>
    <xf numFmtId="0" fontId="0" fillId="0" borderId="9" xfId="0" applyBorder="1" applyAlignment="1" applyProtection="1">
      <alignment wrapText="1"/>
      <protection locked="0"/>
    </xf>
    <xf numFmtId="0" fontId="0" fillId="0" borderId="32" xfId="0" applyBorder="1" applyAlignment="1" applyProtection="1">
      <alignment wrapText="1"/>
      <protection locked="0"/>
    </xf>
    <xf numFmtId="0" fontId="0" fillId="0" borderId="11" xfId="0" applyBorder="1" applyAlignment="1" applyProtection="1">
      <alignment wrapText="1"/>
      <protection locked="0"/>
    </xf>
    <xf numFmtId="0" fontId="0" fillId="0" borderId="80" xfId="0" applyBorder="1" applyProtection="1">
      <protection locked="0"/>
    </xf>
    <xf numFmtId="0" fontId="0" fillId="0" borderId="7" xfId="0" applyBorder="1" applyProtection="1">
      <protection locked="0"/>
    </xf>
    <xf numFmtId="0" fontId="0" fillId="0" borderId="81" xfId="0" applyBorder="1" applyProtection="1">
      <protection locked="0"/>
    </xf>
    <xf numFmtId="0" fontId="0" fillId="0" borderId="9" xfId="0" applyBorder="1" applyProtection="1">
      <protection locked="0"/>
    </xf>
    <xf numFmtId="0" fontId="0" fillId="0" borderId="32" xfId="0" applyBorder="1" applyProtection="1">
      <protection locked="0"/>
    </xf>
    <xf numFmtId="0" fontId="0" fillId="0" borderId="11" xfId="0" applyBorder="1" applyProtection="1">
      <protection locked="0"/>
    </xf>
    <xf numFmtId="0" fontId="0" fillId="0" borderId="80"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3" borderId="0" xfId="0" applyFill="1" applyAlignment="1">
      <alignment horizontal="right"/>
    </xf>
    <xf numFmtId="0" fontId="6" fillId="3" borderId="0" xfId="0" applyFont="1" applyFill="1" applyAlignment="1">
      <alignment horizontal="right"/>
    </xf>
    <xf numFmtId="0" fontId="12" fillId="3" borderId="0" xfId="0" applyFont="1" applyFill="1" applyAlignment="1">
      <alignment horizontal="left"/>
    </xf>
    <xf numFmtId="165" fontId="0" fillId="45" borderId="3" xfId="0" applyNumberFormat="1" applyFill="1" applyBorder="1"/>
    <xf numFmtId="165" fontId="0" fillId="8" borderId="3" xfId="0" applyNumberFormat="1" applyFill="1" applyBorder="1"/>
    <xf numFmtId="165" fontId="0" fillId="4" borderId="3" xfId="0" applyNumberFormat="1" applyFill="1" applyBorder="1" applyProtection="1">
      <protection locked="0"/>
    </xf>
    <xf numFmtId="165" fontId="0" fillId="0" borderId="3" xfId="0" applyNumberFormat="1" applyBorder="1"/>
    <xf numFmtId="165" fontId="0" fillId="4" borderId="1" xfId="0" applyNumberFormat="1" applyFill="1" applyBorder="1" applyProtection="1">
      <protection locked="0"/>
    </xf>
    <xf numFmtId="0" fontId="0" fillId="3" borderId="28" xfId="0" applyFill="1" applyBorder="1"/>
    <xf numFmtId="165" fontId="0" fillId="8" borderId="1" xfId="0" applyNumberFormat="1" applyFill="1" applyBorder="1"/>
    <xf numFmtId="165" fontId="0" fillId="45" borderId="1" xfId="0" applyNumberFormat="1" applyFill="1" applyBorder="1"/>
    <xf numFmtId="165" fontId="0" fillId="0" borderId="1" xfId="0" applyNumberFormat="1" applyBorder="1"/>
    <xf numFmtId="0" fontId="0" fillId="59" borderId="0" xfId="0" applyFill="1"/>
    <xf numFmtId="167" fontId="0" fillId="59" borderId="0" xfId="0" applyNumberFormat="1" applyFill="1"/>
    <xf numFmtId="165" fontId="0" fillId="8" borderId="82" xfId="0" applyNumberFormat="1" applyFill="1" applyBorder="1"/>
    <xf numFmtId="165" fontId="0" fillId="59" borderId="0" xfId="0" applyNumberFormat="1" applyFill="1"/>
    <xf numFmtId="165" fontId="0" fillId="0" borderId="82" xfId="0" applyNumberFormat="1" applyBorder="1"/>
    <xf numFmtId="0" fontId="0" fillId="3" borderId="33" xfId="0" applyFill="1" applyBorder="1"/>
    <xf numFmtId="165" fontId="0" fillId="3" borderId="4" xfId="0" applyNumberFormat="1" applyFill="1" applyBorder="1"/>
    <xf numFmtId="0" fontId="0" fillId="60" borderId="0" xfId="0" applyFill="1"/>
    <xf numFmtId="167" fontId="0" fillId="60" borderId="0" xfId="0" applyNumberFormat="1" applyFill="1"/>
    <xf numFmtId="165" fontId="0" fillId="60" borderId="0" xfId="0" applyNumberFormat="1" applyFill="1"/>
    <xf numFmtId="0" fontId="0" fillId="0" borderId="0" xfId="0" applyAlignment="1">
      <alignment horizontal="center" vertical="center"/>
    </xf>
    <xf numFmtId="0" fontId="0" fillId="0" borderId="12" xfId="0" applyBorder="1" applyAlignment="1">
      <alignment horizontal="center" vertical="center"/>
    </xf>
    <xf numFmtId="0" fontId="0" fillId="0" borderId="12" xfId="0" applyBorder="1"/>
    <xf numFmtId="0" fontId="0" fillId="0" borderId="9" xfId="0" applyBorder="1" applyAlignment="1">
      <alignment horizontal="center" vertical="center"/>
    </xf>
    <xf numFmtId="43" fontId="27" fillId="2" borderId="0" xfId="1" applyFont="1" applyFill="1" applyAlignment="1" applyProtection="1">
      <alignment horizontal="center" vertical="center"/>
    </xf>
    <xf numFmtId="166" fontId="27" fillId="2" borderId="0" xfId="2" applyNumberFormat="1" applyFont="1" applyFill="1" applyAlignment="1">
      <alignment horizontal="center" vertical="center"/>
    </xf>
    <xf numFmtId="166" fontId="27" fillId="2" borderId="12" xfId="2" applyNumberFormat="1" applyFont="1" applyFill="1" applyBorder="1" applyAlignment="1">
      <alignment horizontal="center" vertical="center"/>
    </xf>
    <xf numFmtId="0" fontId="110" fillId="0" borderId="0" xfId="0" applyFont="1" applyAlignment="1">
      <alignment vertical="top"/>
    </xf>
    <xf numFmtId="0" fontId="0" fillId="0" borderId="0" xfId="0" applyAlignment="1">
      <alignment vertical="center"/>
    </xf>
    <xf numFmtId="0" fontId="110" fillId="0" borderId="0" xfId="0" applyFont="1" applyAlignment="1">
      <alignment horizontal="center"/>
    </xf>
    <xf numFmtId="0" fontId="14" fillId="0" borderId="0" xfId="0" applyFont="1" applyAlignment="1">
      <alignment vertical="center" wrapText="1"/>
    </xf>
    <xf numFmtId="0" fontId="165" fillId="0" borderId="0" xfId="0" applyFont="1"/>
    <xf numFmtId="0" fontId="26" fillId="0" borderId="0" xfId="0" applyFont="1" applyAlignment="1">
      <alignment horizontal="left"/>
    </xf>
    <xf numFmtId="0" fontId="26" fillId="0" borderId="2" xfId="0" applyFont="1" applyBorder="1" applyAlignment="1">
      <alignment vertical="center" wrapText="1"/>
    </xf>
    <xf numFmtId="0" fontId="165" fillId="0" borderId="2" xfId="0" applyFont="1" applyBorder="1" applyAlignment="1">
      <alignment horizontal="left"/>
    </xf>
    <xf numFmtId="0" fontId="165" fillId="0" borderId="51" xfId="0" applyFont="1" applyBorder="1" applyAlignment="1">
      <alignment horizontal="left"/>
    </xf>
    <xf numFmtId="0" fontId="165" fillId="0" borderId="31" xfId="0" applyFont="1" applyBorder="1" applyAlignment="1">
      <alignment horizontal="left"/>
    </xf>
    <xf numFmtId="0" fontId="166" fillId="0" borderId="1" xfId="0" applyFont="1" applyBorder="1" applyAlignment="1">
      <alignment wrapText="1"/>
    </xf>
    <xf numFmtId="0" fontId="145" fillId="0" borderId="0" xfId="0" applyFont="1" applyAlignment="1">
      <alignment horizontal="right"/>
    </xf>
    <xf numFmtId="0" fontId="140" fillId="0" borderId="0" xfId="0" applyFont="1"/>
    <xf numFmtId="0" fontId="167" fillId="0" borderId="0" xfId="0" applyFont="1"/>
    <xf numFmtId="14" fontId="6" fillId="0" borderId="0" xfId="0" applyNumberFormat="1" applyFont="1" applyAlignment="1">
      <alignment horizontal="center"/>
    </xf>
    <xf numFmtId="0" fontId="5" fillId="0" borderId="0" xfId="0" applyFont="1"/>
    <xf numFmtId="0" fontId="169" fillId="62" borderId="0" xfId="0" applyFont="1" applyFill="1" applyAlignment="1">
      <alignment vertical="center"/>
    </xf>
    <xf numFmtId="0" fontId="169" fillId="62" borderId="0" xfId="0" applyFont="1" applyFill="1" applyAlignment="1">
      <alignment horizontal="center" vertical="center" wrapText="1"/>
    </xf>
    <xf numFmtId="0" fontId="5" fillId="0" borderId="0" xfId="0" applyFont="1" applyAlignment="1">
      <alignment horizontal="center"/>
    </xf>
    <xf numFmtId="0" fontId="170" fillId="0" borderId="105" xfId="0" applyFont="1" applyBorder="1" applyAlignment="1">
      <alignment vertical="center"/>
    </xf>
    <xf numFmtId="0" fontId="170" fillId="0" borderId="58" xfId="0" applyFont="1" applyBorder="1" applyAlignment="1">
      <alignment vertical="center"/>
    </xf>
    <xf numFmtId="0" fontId="170" fillId="0" borderId="58" xfId="0" applyFont="1" applyBorder="1" applyAlignment="1">
      <alignment horizontal="center" vertical="center"/>
    </xf>
    <xf numFmtId="0" fontId="170" fillId="64" borderId="58" xfId="0" applyFont="1" applyFill="1" applyBorder="1" applyAlignment="1">
      <alignment horizontal="center" vertical="center"/>
    </xf>
    <xf numFmtId="0" fontId="170" fillId="0" borderId="58" xfId="0" applyFont="1" applyBorder="1" applyAlignment="1">
      <alignment vertical="center" wrapText="1"/>
    </xf>
    <xf numFmtId="0" fontId="170" fillId="63" borderId="58" xfId="0" applyFont="1" applyFill="1" applyBorder="1" applyAlignment="1">
      <alignment horizontal="center" vertical="center"/>
    </xf>
    <xf numFmtId="0" fontId="170" fillId="12" borderId="105" xfId="0" applyFont="1" applyFill="1" applyBorder="1" applyAlignment="1">
      <alignment vertical="center"/>
    </xf>
    <xf numFmtId="0" fontId="170" fillId="12" borderId="58" xfId="0" applyFont="1" applyFill="1" applyBorder="1" applyAlignment="1">
      <alignment vertical="center"/>
    </xf>
    <xf numFmtId="0" fontId="170" fillId="12" borderId="104" xfId="0" applyFont="1" applyFill="1" applyBorder="1" applyAlignment="1">
      <alignment vertical="center"/>
    </xf>
    <xf numFmtId="0" fontId="170" fillId="12" borderId="97" xfId="0" applyFont="1" applyFill="1" applyBorder="1" applyAlignment="1">
      <alignment vertical="center"/>
    </xf>
    <xf numFmtId="0" fontId="170" fillId="64" borderId="97" xfId="0" applyFont="1" applyFill="1" applyBorder="1" applyAlignment="1">
      <alignment horizontal="center" vertical="center"/>
    </xf>
    <xf numFmtId="0" fontId="170" fillId="0" borderId="97" xfId="0" applyFont="1" applyBorder="1" applyAlignment="1">
      <alignment vertical="center" wrapText="1"/>
    </xf>
    <xf numFmtId="0" fontId="170" fillId="0" borderId="106" xfId="0" applyFont="1" applyBorder="1" applyAlignment="1">
      <alignment vertical="center"/>
    </xf>
    <xf numFmtId="0" fontId="170" fillId="0" borderId="107" xfId="0" applyFont="1" applyBorder="1" applyAlignment="1">
      <alignment vertical="center"/>
    </xf>
    <xf numFmtId="0" fontId="170" fillId="64" borderId="107" xfId="0" applyFont="1" applyFill="1" applyBorder="1" applyAlignment="1">
      <alignment horizontal="center" vertical="center"/>
    </xf>
    <xf numFmtId="0" fontId="170" fillId="0" borderId="107" xfId="0" applyFont="1" applyBorder="1" applyAlignment="1">
      <alignment vertical="center" wrapText="1"/>
    </xf>
    <xf numFmtId="0" fontId="170" fillId="0" borderId="108" xfId="0" applyFont="1" applyBorder="1" applyAlignment="1">
      <alignment vertical="center"/>
    </xf>
    <xf numFmtId="0" fontId="170" fillId="0" borderId="109" xfId="0" applyFont="1" applyBorder="1" applyAlignment="1">
      <alignment vertical="center"/>
    </xf>
    <xf numFmtId="0" fontId="170" fillId="64" borderId="109" xfId="0" applyFont="1" applyFill="1" applyBorder="1" applyAlignment="1">
      <alignment horizontal="center" vertical="center"/>
    </xf>
    <xf numFmtId="0" fontId="170" fillId="0" borderId="109" xfId="0" applyFont="1" applyBorder="1" applyAlignment="1">
      <alignment vertical="center" wrapText="1"/>
    </xf>
    <xf numFmtId="0" fontId="6" fillId="8" borderId="0" xfId="0" applyFont="1" applyFill="1" applyAlignment="1">
      <alignment horizontal="center"/>
    </xf>
    <xf numFmtId="0" fontId="14" fillId="0" borderId="0" xfId="0" applyFont="1" applyAlignment="1">
      <alignment vertical="center"/>
    </xf>
    <xf numFmtId="0" fontId="173" fillId="0" borderId="0" xfId="0" applyFont="1"/>
    <xf numFmtId="0" fontId="174" fillId="0" borderId="0" xfId="0" applyFont="1"/>
    <xf numFmtId="0" fontId="150" fillId="0" borderId="88" xfId="0" applyFont="1" applyBorder="1" applyAlignment="1">
      <alignment wrapText="1"/>
    </xf>
    <xf numFmtId="0" fontId="150" fillId="0" borderId="89" xfId="0" applyFont="1" applyBorder="1" applyAlignment="1">
      <alignment wrapText="1"/>
    </xf>
    <xf numFmtId="0" fontId="150" fillId="0" borderId="110" xfId="0" applyFont="1" applyBorder="1" applyAlignment="1">
      <alignment wrapText="1"/>
    </xf>
    <xf numFmtId="0" fontId="176" fillId="0" borderId="0" xfId="0" applyFont="1" applyAlignment="1">
      <alignment horizontal="left" vertical="center"/>
    </xf>
    <xf numFmtId="0" fontId="0" fillId="0" borderId="0" xfId="0" applyAlignment="1">
      <alignment vertical="top"/>
    </xf>
    <xf numFmtId="43" fontId="12" fillId="3" borderId="1" xfId="1" applyFont="1" applyFill="1" applyBorder="1" applyAlignment="1" applyProtection="1">
      <alignment horizontal="center" vertical="center" wrapText="1"/>
    </xf>
    <xf numFmtId="0" fontId="139" fillId="3" borderId="88" xfId="0" applyFont="1" applyFill="1" applyBorder="1" applyAlignment="1" applyProtection="1">
      <alignment horizontal="left" vertical="center" wrapText="1"/>
      <protection locked="0"/>
    </xf>
    <xf numFmtId="0" fontId="139" fillId="56" borderId="88" xfId="0" applyFont="1" applyFill="1" applyBorder="1" applyAlignment="1" applyProtection="1">
      <alignment horizontal="center" vertical="center" wrapText="1"/>
      <protection locked="0"/>
    </xf>
    <xf numFmtId="0" fontId="29" fillId="3" borderId="88" xfId="0" applyFont="1" applyFill="1" applyBorder="1" applyProtection="1">
      <protection locked="0"/>
    </xf>
    <xf numFmtId="0" fontId="139" fillId="3" borderId="89" xfId="0" applyFont="1" applyFill="1" applyBorder="1" applyAlignment="1" applyProtection="1">
      <alignment horizontal="left" vertical="center" wrapText="1"/>
      <protection locked="0"/>
    </xf>
    <xf numFmtId="0" fontId="139" fillId="56" borderId="89" xfId="0" applyFont="1" applyFill="1" applyBorder="1" applyAlignment="1" applyProtection="1">
      <alignment horizontal="center" vertical="center" wrapText="1"/>
      <protection locked="0"/>
    </xf>
    <xf numFmtId="0" fontId="29" fillId="3" borderId="89" xfId="0" applyFont="1" applyFill="1" applyBorder="1" applyProtection="1">
      <protection locked="0"/>
    </xf>
    <xf numFmtId="43" fontId="29" fillId="0" borderId="1" xfId="1" applyFont="1" applyBorder="1"/>
    <xf numFmtId="43" fontId="26" fillId="0" borderId="62" xfId="1" applyFont="1" applyBorder="1"/>
    <xf numFmtId="43" fontId="29" fillId="0" borderId="0" xfId="1" applyFont="1"/>
    <xf numFmtId="43" fontId="26" fillId="7" borderId="62" xfId="1" applyFont="1" applyFill="1" applyBorder="1"/>
    <xf numFmtId="43" fontId="26" fillId="0" borderId="4" xfId="1" applyFont="1" applyBorder="1"/>
    <xf numFmtId="43" fontId="29" fillId="4" borderId="35" xfId="1" applyFont="1" applyFill="1" applyBorder="1" applyProtection="1">
      <protection locked="0"/>
    </xf>
    <xf numFmtId="43" fontId="138" fillId="0" borderId="76" xfId="1" applyFont="1" applyBorder="1"/>
    <xf numFmtId="43" fontId="29" fillId="7" borderId="0" xfId="1" applyFont="1" applyFill="1"/>
    <xf numFmtId="43" fontId="29" fillId="4" borderId="82" xfId="1" applyFont="1" applyFill="1" applyBorder="1" applyProtection="1">
      <protection locked="0"/>
    </xf>
    <xf numFmtId="43" fontId="29" fillId="4" borderId="1" xfId="1" applyFont="1" applyFill="1" applyBorder="1" applyProtection="1">
      <protection locked="0"/>
    </xf>
    <xf numFmtId="43" fontId="29" fillId="4" borderId="31" xfId="1" applyFont="1" applyFill="1" applyBorder="1" applyProtection="1">
      <protection locked="0"/>
    </xf>
    <xf numFmtId="43" fontId="138" fillId="7" borderId="28" xfId="1" applyFont="1" applyFill="1" applyBorder="1"/>
    <xf numFmtId="44" fontId="6" fillId="3" borderId="1" xfId="1" applyNumberFormat="1" applyFont="1" applyFill="1" applyBorder="1"/>
    <xf numFmtId="43" fontId="29" fillId="8" borderId="1" xfId="1" applyFont="1" applyFill="1" applyBorder="1"/>
    <xf numFmtId="43" fontId="6" fillId="8" borderId="4" xfId="1" applyFont="1" applyFill="1" applyBorder="1"/>
    <xf numFmtId="44" fontId="1" fillId="8" borderId="1" xfId="1" applyNumberFormat="1" applyFont="1" applyFill="1" applyBorder="1"/>
    <xf numFmtId="44" fontId="1" fillId="4" borderId="1" xfId="1" applyNumberFormat="1" applyFont="1" applyFill="1" applyBorder="1" applyProtection="1">
      <protection locked="0"/>
    </xf>
    <xf numFmtId="44" fontId="1" fillId="0" borderId="1" xfId="1" applyNumberFormat="1" applyFont="1" applyBorder="1"/>
    <xf numFmtId="0" fontId="172" fillId="0" borderId="0" xfId="0" applyFont="1"/>
    <xf numFmtId="49" fontId="131" fillId="0" borderId="0" xfId="0" applyNumberFormat="1" applyFont="1" applyAlignment="1">
      <alignment vertical="center" wrapText="1" readingOrder="1"/>
    </xf>
    <xf numFmtId="0" fontId="131" fillId="0" borderId="63" xfId="0" applyFont="1" applyBorder="1" applyAlignment="1">
      <alignment horizontal="center" vertical="center" wrapText="1" readingOrder="1"/>
    </xf>
    <xf numFmtId="49" fontId="132" fillId="0" borderId="73" xfId="0" applyNumberFormat="1" applyFont="1" applyBorder="1" applyAlignment="1">
      <alignment vertical="center" wrapText="1" readingOrder="1"/>
    </xf>
    <xf numFmtId="0" fontId="131" fillId="0" borderId="64" xfId="0" applyFont="1" applyBorder="1" applyAlignment="1">
      <alignment horizontal="center" vertical="center" wrapText="1" readingOrder="1"/>
    </xf>
    <xf numFmtId="1" fontId="132" fillId="0" borderId="73" xfId="0" applyNumberFormat="1" applyFont="1" applyBorder="1" applyAlignment="1">
      <alignment horizontal="left" vertical="center" wrapText="1" readingOrder="1"/>
    </xf>
    <xf numFmtId="1" fontId="132" fillId="0" borderId="68" xfId="0" applyNumberFormat="1" applyFont="1" applyBorder="1" applyAlignment="1">
      <alignment horizontal="center" vertical="center" wrapText="1" readingOrder="1"/>
    </xf>
    <xf numFmtId="14" fontId="178" fillId="6" borderId="1" xfId="0" applyNumberFormat="1" applyFont="1" applyFill="1" applyBorder="1" applyAlignment="1">
      <alignment horizontal="center"/>
    </xf>
    <xf numFmtId="0" fontId="178" fillId="6" borderId="0" xfId="0" applyFont="1" applyFill="1" applyAlignment="1">
      <alignment horizontal="left"/>
    </xf>
    <xf numFmtId="164" fontId="0" fillId="0" borderId="1" xfId="1" applyNumberFormat="1" applyFont="1" applyFill="1" applyBorder="1" applyProtection="1"/>
    <xf numFmtId="0" fontId="170" fillId="0" borderId="106" xfId="0" applyFont="1" applyBorder="1" applyAlignment="1">
      <alignment vertical="center"/>
    </xf>
    <xf numFmtId="0" fontId="170" fillId="0" borderId="108" xfId="0" applyFont="1" applyBorder="1" applyAlignment="1">
      <alignment vertical="center"/>
    </xf>
    <xf numFmtId="0" fontId="11" fillId="7" borderId="0" xfId="0" applyFont="1" applyFill="1" applyAlignment="1">
      <alignment horizontal="left"/>
    </xf>
    <xf numFmtId="0" fontId="11" fillId="0" borderId="0" xfId="0" applyFont="1" applyAlignment="1">
      <alignment horizontal="left"/>
    </xf>
    <xf numFmtId="0" fontId="0" fillId="0" borderId="0" xfId="0"/>
    <xf numFmtId="0" fontId="0" fillId="59" borderId="0" xfId="0" applyFill="1" applyAlignment="1">
      <alignment horizontal="left" wrapText="1"/>
    </xf>
    <xf numFmtId="0" fontId="0" fillId="59" borderId="0" xfId="0" applyFill="1" applyAlignment="1">
      <alignment horizontal="left" vertical="center" wrapText="1"/>
    </xf>
    <xf numFmtId="0" fontId="5" fillId="3" borderId="2" xfId="0" applyFont="1" applyFill="1" applyBorder="1" applyAlignment="1" applyProtection="1">
      <alignment horizontal="center" vertical="center"/>
      <protection locked="0"/>
    </xf>
    <xf numFmtId="0" fontId="5" fillId="3" borderId="51" xfId="0" applyFont="1" applyFill="1" applyBorder="1" applyAlignment="1" applyProtection="1">
      <alignment horizontal="center" vertical="center"/>
      <protection locked="0"/>
    </xf>
    <xf numFmtId="0" fontId="5" fillId="3" borderId="31" xfId="0" applyFont="1" applyFill="1" applyBorder="1" applyAlignment="1" applyProtection="1">
      <alignment horizontal="center" vertical="center"/>
      <protection locked="0"/>
    </xf>
    <xf numFmtId="0" fontId="0" fillId="7" borderId="0" xfId="0" applyFill="1" applyAlignment="1">
      <alignment horizontal="right"/>
    </xf>
    <xf numFmtId="0" fontId="10" fillId="8" borderId="14" xfId="0" applyFont="1" applyFill="1" applyBorder="1" applyAlignment="1">
      <alignment horizontal="center"/>
    </xf>
    <xf numFmtId="0" fontId="10" fillId="8" borderId="15" xfId="0" applyFont="1" applyFill="1" applyBorder="1" applyAlignment="1">
      <alignment horizontal="center"/>
    </xf>
    <xf numFmtId="0" fontId="10" fillId="8" borderId="16" xfId="0" applyFont="1" applyFill="1" applyBorder="1" applyAlignment="1">
      <alignment horizontal="center"/>
    </xf>
    <xf numFmtId="0" fontId="10" fillId="8" borderId="14" xfId="0" quotePrefix="1" applyFont="1" applyFill="1" applyBorder="1" applyAlignment="1">
      <alignment horizontal="center"/>
    </xf>
    <xf numFmtId="0" fontId="10" fillId="8" borderId="15" xfId="0" quotePrefix="1" applyFont="1" applyFill="1" applyBorder="1" applyAlignment="1">
      <alignment horizontal="center"/>
    </xf>
    <xf numFmtId="0" fontId="10" fillId="8" borderId="16" xfId="0" quotePrefix="1" applyFont="1" applyFill="1" applyBorder="1" applyAlignment="1">
      <alignment horizontal="center"/>
    </xf>
    <xf numFmtId="0" fontId="0" fillId="59" borderId="0" xfId="0" applyFill="1" applyAlignment="1">
      <alignment horizontal="left" vertical="top" wrapText="1"/>
    </xf>
    <xf numFmtId="0" fontId="10" fillId="8" borderId="14" xfId="0" applyFont="1" applyFill="1" applyBorder="1" applyAlignment="1">
      <alignment horizontal="center" vertical="center"/>
    </xf>
    <xf numFmtId="0" fontId="10" fillId="8" borderId="15" xfId="0" applyFont="1" applyFill="1" applyBorder="1" applyAlignment="1">
      <alignment horizontal="center" vertical="center"/>
    </xf>
    <xf numFmtId="0" fontId="10" fillId="8" borderId="16" xfId="0" applyFont="1" applyFill="1" applyBorder="1" applyAlignment="1">
      <alignment horizontal="center" vertical="center"/>
    </xf>
    <xf numFmtId="0" fontId="0" fillId="7" borderId="0" xfId="0" applyFill="1" applyAlignment="1">
      <alignment horizontal="left" wrapText="1"/>
    </xf>
    <xf numFmtId="14" fontId="27" fillId="0" borderId="14" xfId="0" applyNumberFormat="1" applyFont="1" applyBorder="1" applyAlignment="1">
      <alignment horizontal="center"/>
    </xf>
    <xf numFmtId="14" fontId="27" fillId="0" borderId="15" xfId="0" applyNumberFormat="1" applyFont="1" applyBorder="1" applyAlignment="1">
      <alignment horizontal="center"/>
    </xf>
    <xf numFmtId="14" fontId="27" fillId="0" borderId="16" xfId="0" applyNumberFormat="1" applyFont="1" applyBorder="1" applyAlignment="1">
      <alignment horizontal="center"/>
    </xf>
    <xf numFmtId="0" fontId="0" fillId="0" borderId="0" xfId="0" applyAlignment="1">
      <alignment horizontal="left" vertical="top" wrapText="1"/>
    </xf>
    <xf numFmtId="0" fontId="6" fillId="0" borderId="0" xfId="0" applyFont="1" applyAlignment="1">
      <alignment horizontal="center"/>
    </xf>
    <xf numFmtId="0" fontId="175" fillId="0" borderId="2" xfId="821" applyFont="1" applyBorder="1"/>
    <xf numFmtId="0" fontId="175" fillId="0" borderId="36" xfId="821" applyFont="1" applyBorder="1"/>
    <xf numFmtId="0" fontId="175" fillId="0" borderId="31" xfId="821" applyFont="1" applyBorder="1"/>
    <xf numFmtId="166" fontId="27" fillId="2" borderId="5" xfId="2" applyNumberFormat="1" applyFont="1" applyFill="1" applyBorder="1" applyAlignment="1">
      <alignment horizontal="center" vertical="center"/>
    </xf>
    <xf numFmtId="0" fontId="0" fillId="0" borderId="3" xfId="0" applyBorder="1" applyAlignment="1">
      <alignment horizontal="center" vertical="center"/>
    </xf>
    <xf numFmtId="0" fontId="13" fillId="3" borderId="27" xfId="2" applyFont="1" applyFill="1" applyBorder="1" applyAlignment="1">
      <alignment vertical="center"/>
    </xf>
    <xf numFmtId="0" fontId="13" fillId="3" borderId="28" xfId="2" applyFont="1" applyFill="1" applyBorder="1" applyAlignment="1">
      <alignment vertical="center"/>
    </xf>
    <xf numFmtId="0" fontId="26" fillId="0" borderId="2" xfId="0" applyFont="1" applyBorder="1" applyAlignment="1">
      <alignment vertical="center" wrapText="1"/>
    </xf>
    <xf numFmtId="0" fontId="29" fillId="0" borderId="31" xfId="0" applyFont="1" applyBorder="1" applyAlignment="1">
      <alignment vertical="center" wrapText="1"/>
    </xf>
    <xf numFmtId="0" fontId="165" fillId="0" borderId="0" xfId="0" applyFont="1" applyAlignment="1">
      <alignment wrapText="1"/>
    </xf>
    <xf numFmtId="0" fontId="29" fillId="0" borderId="2" xfId="0" applyFont="1" applyBorder="1" applyAlignment="1">
      <alignment wrapText="1"/>
    </xf>
    <xf numFmtId="0" fontId="29" fillId="0" borderId="31" xfId="0" applyFont="1" applyBorder="1" applyAlignment="1">
      <alignment wrapText="1"/>
    </xf>
    <xf numFmtId="0" fontId="26" fillId="0" borderId="2" xfId="0" applyFont="1" applyBorder="1"/>
    <xf numFmtId="0" fontId="29" fillId="0" borderId="31" xfId="0" applyFont="1" applyBorder="1"/>
    <xf numFmtId="0" fontId="29" fillId="0" borderId="2" xfId="0" applyFont="1" applyBorder="1" applyAlignment="1">
      <alignment vertical="center" wrapText="1"/>
    </xf>
    <xf numFmtId="166" fontId="139" fillId="2" borderId="5" xfId="2" applyNumberFormat="1" applyFont="1" applyFill="1" applyBorder="1" applyAlignment="1">
      <alignment horizontal="center" vertical="center"/>
    </xf>
    <xf numFmtId="0" fontId="29" fillId="0" borderId="3" xfId="0" applyFont="1" applyBorder="1" applyAlignment="1">
      <alignment horizontal="center" vertical="center"/>
    </xf>
    <xf numFmtId="0" fontId="29" fillId="0" borderId="6" xfId="0" applyFont="1" applyBorder="1" applyProtection="1">
      <protection locked="0"/>
    </xf>
    <xf numFmtId="0" fontId="29" fillId="0" borderId="7" xfId="0" applyFont="1" applyBorder="1" applyProtection="1">
      <protection locked="0"/>
    </xf>
    <xf numFmtId="0" fontId="29" fillId="0" borderId="8" xfId="0" applyFont="1" applyBorder="1" applyProtection="1">
      <protection locked="0"/>
    </xf>
    <xf numFmtId="0" fontId="29" fillId="0" borderId="9" xfId="0" applyFont="1" applyBorder="1" applyProtection="1">
      <protection locked="0"/>
    </xf>
    <xf numFmtId="0" fontId="29" fillId="0" borderId="32" xfId="0" applyFont="1" applyBorder="1" applyProtection="1">
      <protection locked="0"/>
    </xf>
    <xf numFmtId="0" fontId="29" fillId="0" borderId="11" xfId="0" applyFont="1" applyBorder="1" applyProtection="1">
      <protection locked="0"/>
    </xf>
    <xf numFmtId="0" fontId="29" fillId="0" borderId="6" xfId="0" applyFont="1" applyBorder="1" applyAlignment="1" applyProtection="1">
      <alignment wrapText="1"/>
      <protection locked="0"/>
    </xf>
    <xf numFmtId="0" fontId="29" fillId="0" borderId="7" xfId="0" applyFont="1" applyBorder="1" applyAlignment="1" applyProtection="1">
      <alignment wrapText="1"/>
      <protection locked="0"/>
    </xf>
    <xf numFmtId="0" fontId="29" fillId="0" borderId="8" xfId="0" applyFont="1" applyBorder="1" applyAlignment="1" applyProtection="1">
      <alignment wrapText="1"/>
      <protection locked="0"/>
    </xf>
    <xf numFmtId="0" fontId="29" fillId="0" borderId="9" xfId="0" applyFont="1" applyBorder="1" applyAlignment="1" applyProtection="1">
      <alignment wrapText="1"/>
      <protection locked="0"/>
    </xf>
    <xf numFmtId="0" fontId="29" fillId="0" borderId="32" xfId="0" applyFont="1" applyBorder="1" applyAlignment="1" applyProtection="1">
      <alignment wrapText="1"/>
      <protection locked="0"/>
    </xf>
    <xf numFmtId="0" fontId="29" fillId="0" borderId="11" xfId="0" applyFont="1" applyBorder="1" applyAlignment="1" applyProtection="1">
      <alignment wrapText="1"/>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32" xfId="0" applyFont="1" applyBorder="1" applyAlignment="1" applyProtection="1">
      <alignment horizontal="center" vertical="center"/>
      <protection locked="0"/>
    </xf>
    <xf numFmtId="0" fontId="29" fillId="0" borderId="2" xfId="0" applyFont="1" applyBorder="1" applyAlignment="1">
      <alignment horizontal="left"/>
    </xf>
    <xf numFmtId="0" fontId="29" fillId="0" borderId="51" xfId="0" applyFont="1" applyBorder="1" applyAlignment="1">
      <alignment horizontal="left"/>
    </xf>
    <xf numFmtId="0" fontId="29" fillId="0" borderId="31" xfId="0" applyFont="1" applyBorder="1" applyAlignment="1">
      <alignment horizontal="left"/>
    </xf>
    <xf numFmtId="0" fontId="29" fillId="4" borderId="2" xfId="0" applyFont="1" applyFill="1" applyBorder="1" applyAlignment="1" applyProtection="1">
      <alignment wrapText="1"/>
      <protection locked="0"/>
    </xf>
    <xf numFmtId="0" fontId="29" fillId="4" borderId="51" xfId="0" applyFont="1" applyFill="1" applyBorder="1" applyAlignment="1" applyProtection="1">
      <alignment wrapText="1"/>
      <protection locked="0"/>
    </xf>
    <xf numFmtId="0" fontId="29" fillId="4" borderId="31" xfId="0" applyFont="1" applyFill="1" applyBorder="1" applyAlignment="1" applyProtection="1">
      <alignment wrapText="1"/>
      <protection locked="0"/>
    </xf>
    <xf numFmtId="49" fontId="131" fillId="0" borderId="0" xfId="0" applyNumberFormat="1" applyFont="1" applyAlignment="1">
      <alignment horizontal="center" vertical="center" wrapText="1" readingOrder="1"/>
    </xf>
    <xf numFmtId="0" fontId="132" fillId="0" borderId="65" xfId="0" applyFont="1" applyBorder="1" applyAlignment="1">
      <alignment horizontal="left" vertical="center" wrapText="1" readingOrder="1"/>
    </xf>
    <xf numFmtId="43" fontId="132" fillId="0" borderId="65" xfId="1" applyFont="1" applyBorder="1" applyAlignment="1">
      <alignment horizontal="right" vertical="center" wrapText="1" readingOrder="1"/>
    </xf>
    <xf numFmtId="43" fontId="131" fillId="0" borderId="2" xfId="1" applyFont="1" applyBorder="1" applyAlignment="1">
      <alignment horizontal="right" vertical="center" wrapText="1" readingOrder="1"/>
    </xf>
    <xf numFmtId="43" fontId="6" fillId="0" borderId="31" xfId="1" applyFont="1" applyBorder="1" applyAlignment="1">
      <alignment horizontal="right" vertical="center" wrapText="1" readingOrder="1"/>
    </xf>
    <xf numFmtId="0" fontId="131" fillId="0" borderId="68" xfId="0" applyFont="1" applyBorder="1" applyAlignment="1">
      <alignment horizontal="left" vertical="center" wrapText="1" readingOrder="1"/>
    </xf>
    <xf numFmtId="43" fontId="132" fillId="0" borderId="68" xfId="1" applyFont="1" applyBorder="1" applyAlignment="1">
      <alignment horizontal="right" vertical="center" wrapText="1" readingOrder="1"/>
    </xf>
    <xf numFmtId="0" fontId="132" fillId="0" borderId="70" xfId="0" applyFont="1" applyBorder="1" applyAlignment="1">
      <alignment horizontal="left" vertical="center" wrapText="1" readingOrder="1"/>
    </xf>
    <xf numFmtId="43" fontId="132" fillId="0" borderId="78" xfId="1" applyFont="1" applyBorder="1" applyAlignment="1">
      <alignment horizontal="right" vertical="center" wrapText="1" readingOrder="1"/>
    </xf>
    <xf numFmtId="0" fontId="132" fillId="0" borderId="71" xfId="0" applyFont="1" applyBorder="1" applyAlignment="1">
      <alignment horizontal="left" vertical="center" wrapText="1" readingOrder="1"/>
    </xf>
    <xf numFmtId="43" fontId="132" fillId="0" borderId="79" xfId="1" applyFont="1" applyBorder="1" applyAlignment="1">
      <alignment horizontal="right" vertical="center" wrapText="1" readingOrder="1"/>
    </xf>
    <xf numFmtId="43" fontId="132" fillId="0" borderId="31" xfId="1" applyFont="1" applyBorder="1" applyAlignment="1">
      <alignment horizontal="right" vertical="center" wrapText="1" readingOrder="1"/>
    </xf>
    <xf numFmtId="0" fontId="132" fillId="0" borderId="69" xfId="0" applyFont="1" applyBorder="1" applyAlignment="1">
      <alignment horizontal="left" vertical="center" wrapText="1" readingOrder="1"/>
    </xf>
    <xf numFmtId="0" fontId="131" fillId="0" borderId="70" xfId="0" applyFont="1" applyBorder="1" applyAlignment="1">
      <alignment horizontal="left" vertical="center" wrapText="1" readingOrder="1"/>
    </xf>
    <xf numFmtId="0" fontId="131" fillId="0" borderId="71" xfId="0" applyFont="1" applyBorder="1" applyAlignment="1">
      <alignment horizontal="left" vertical="center" wrapText="1" readingOrder="1"/>
    </xf>
    <xf numFmtId="0" fontId="132" fillId="0" borderId="72" xfId="0" applyFont="1" applyBorder="1" applyAlignment="1">
      <alignment horizontal="left" vertical="center" wrapText="1" readingOrder="1"/>
    </xf>
    <xf numFmtId="0" fontId="132" fillId="0" borderId="68" xfId="0" applyFont="1" applyBorder="1" applyAlignment="1">
      <alignment horizontal="right" vertical="center" wrapText="1" readingOrder="1"/>
    </xf>
    <xf numFmtId="0" fontId="132" fillId="0" borderId="63" xfId="0" applyFont="1" applyBorder="1" applyAlignment="1">
      <alignment horizontal="left" vertical="center" wrapText="1" readingOrder="1"/>
    </xf>
    <xf numFmtId="49" fontId="132" fillId="0" borderId="2" xfId="0" applyNumberFormat="1" applyFont="1" applyBorder="1" applyAlignment="1">
      <alignment horizontal="left" vertical="center" wrapText="1" readingOrder="1"/>
    </xf>
    <xf numFmtId="49" fontId="132" fillId="0" borderId="31" xfId="0" applyNumberFormat="1" applyFont="1" applyBorder="1" applyAlignment="1">
      <alignment horizontal="left" vertical="center" wrapText="1" readingOrder="1"/>
    </xf>
    <xf numFmtId="0" fontId="132" fillId="0" borderId="2" xfId="0" applyFont="1" applyBorder="1" applyAlignment="1">
      <alignment horizontal="left" vertical="center" wrapText="1" readingOrder="1"/>
    </xf>
    <xf numFmtId="0" fontId="132" fillId="0" borderId="51" xfId="0" applyFont="1" applyBorder="1" applyAlignment="1">
      <alignment horizontal="left" vertical="center" wrapText="1" readingOrder="1"/>
    </xf>
    <xf numFmtId="0" fontId="131" fillId="0" borderId="74" xfId="0" applyFont="1" applyBorder="1" applyAlignment="1">
      <alignment horizontal="left" vertical="center" wrapText="1" readingOrder="1"/>
    </xf>
    <xf numFmtId="0" fontId="131" fillId="0" borderId="2" xfId="0" applyFont="1" applyBorder="1" applyAlignment="1">
      <alignment horizontal="left" vertical="center" wrapText="1" readingOrder="1"/>
    </xf>
    <xf numFmtId="0" fontId="131" fillId="0" borderId="31" xfId="0" applyFont="1" applyBorder="1" applyAlignment="1">
      <alignment horizontal="left" vertical="center" wrapText="1" readingOrder="1"/>
    </xf>
    <xf numFmtId="49" fontId="132" fillId="0" borderId="65" xfId="0" applyNumberFormat="1" applyFont="1" applyBorder="1" applyAlignment="1">
      <alignment horizontal="right" vertical="center" wrapText="1" readingOrder="1"/>
    </xf>
    <xf numFmtId="43" fontId="131" fillId="0" borderId="80" xfId="0" applyNumberFormat="1" applyFont="1" applyBorder="1" applyAlignment="1">
      <alignment horizontal="right" vertical="center" wrapText="1" readingOrder="1"/>
    </xf>
    <xf numFmtId="0" fontId="6" fillId="0" borderId="81" xfId="0" applyFont="1" applyBorder="1" applyAlignment="1">
      <alignment horizontal="right" vertical="center" wrapText="1" readingOrder="1"/>
    </xf>
    <xf numFmtId="0" fontId="6" fillId="0" borderId="9" xfId="0" applyFont="1" applyBorder="1" applyAlignment="1">
      <alignment horizontal="right" vertical="center" wrapText="1" readingOrder="1"/>
    </xf>
    <xf numFmtId="0" fontId="6" fillId="0" borderId="11" xfId="0" applyFont="1" applyBorder="1" applyAlignment="1">
      <alignment horizontal="right" vertical="center" wrapText="1" readingOrder="1"/>
    </xf>
    <xf numFmtId="0" fontId="26" fillId="0" borderId="27" xfId="0" applyFont="1" applyBorder="1" applyAlignment="1">
      <alignment horizontal="center"/>
    </xf>
    <xf numFmtId="0" fontId="26" fillId="0" borderId="33" xfId="0" applyFont="1" applyBorder="1" applyAlignment="1">
      <alignment horizontal="center"/>
    </xf>
    <xf numFmtId="0" fontId="26" fillId="0" borderId="28" xfId="0" applyFont="1" applyBorder="1" applyAlignment="1">
      <alignment horizontal="center"/>
    </xf>
    <xf numFmtId="0" fontId="144" fillId="57" borderId="87" xfId="0" applyFont="1" applyFill="1" applyBorder="1" applyAlignment="1">
      <alignment horizontal="center" vertical="center" wrapText="1"/>
    </xf>
    <xf numFmtId="0" fontId="144" fillId="57" borderId="18" xfId="0" applyFont="1" applyFill="1" applyBorder="1" applyAlignment="1">
      <alignment horizontal="center" vertical="center" wrapText="1"/>
    </xf>
    <xf numFmtId="0" fontId="144" fillId="57" borderId="57" xfId="0" applyFont="1" applyFill="1" applyBorder="1" applyAlignment="1">
      <alignment horizontal="center" vertical="center" wrapText="1"/>
    </xf>
    <xf numFmtId="0" fontId="144" fillId="57" borderId="59" xfId="0" applyFont="1" applyFill="1" applyBorder="1" applyAlignment="1">
      <alignment horizontal="center" wrapText="1"/>
    </xf>
    <xf numFmtId="0" fontId="144" fillId="57" borderId="60" xfId="0" applyFont="1" applyFill="1" applyBorder="1" applyAlignment="1">
      <alignment horizontal="center" wrapText="1"/>
    </xf>
    <xf numFmtId="0" fontId="144" fillId="57" borderId="61" xfId="0" applyFont="1" applyFill="1" applyBorder="1" applyAlignment="1">
      <alignment horizontal="center" wrapText="1"/>
    </xf>
    <xf numFmtId="0" fontId="144" fillId="57" borderId="20" xfId="0" applyFont="1" applyFill="1" applyBorder="1" applyAlignment="1">
      <alignment horizontal="center" vertical="center" wrapText="1"/>
    </xf>
    <xf numFmtId="0" fontId="144" fillId="57" borderId="0" xfId="0" applyFont="1" applyFill="1" applyAlignment="1">
      <alignment horizontal="center" vertical="center" wrapText="1"/>
    </xf>
    <xf numFmtId="0" fontId="144" fillId="57" borderId="52" xfId="0" applyFont="1" applyFill="1" applyBorder="1" applyAlignment="1">
      <alignment horizontal="center" vertical="center" wrapText="1"/>
    </xf>
    <xf numFmtId="0" fontId="150" fillId="0" borderId="89" xfId="0" applyFont="1" applyBorder="1" applyAlignment="1">
      <alignment horizontal="left"/>
    </xf>
    <xf numFmtId="0" fontId="150" fillId="0" borderId="110" xfId="0" applyFont="1" applyBorder="1" applyAlignment="1">
      <alignment horizontal="left"/>
    </xf>
    <xf numFmtId="0" fontId="150" fillId="0" borderId="88" xfId="0" applyFont="1" applyBorder="1" applyAlignment="1">
      <alignment horizontal="left"/>
    </xf>
    <xf numFmtId="0" fontId="0" fillId="0" borderId="5" xfId="0" applyBorder="1"/>
    <xf numFmtId="0" fontId="0" fillId="8" borderId="1" xfId="0" applyFill="1" applyBorder="1" applyAlignment="1">
      <alignment horizontal="right"/>
    </xf>
    <xf numFmtId="181" fontId="13" fillId="0" borderId="2" xfId="0" applyNumberFormat="1" applyFont="1" applyBorder="1" applyAlignment="1">
      <alignment horizontal="center"/>
    </xf>
    <xf numFmtId="181" fontId="13" fillId="0" borderId="51" xfId="0" applyNumberFormat="1" applyFont="1" applyBorder="1" applyAlignment="1">
      <alignment horizontal="center"/>
    </xf>
    <xf numFmtId="181" fontId="13" fillId="0" borderId="31" xfId="0" applyNumberFormat="1" applyFont="1" applyBorder="1" applyAlignment="1">
      <alignment horizontal="center"/>
    </xf>
    <xf numFmtId="164" fontId="13" fillId="3" borderId="2" xfId="2" applyNumberFormat="1" applyFont="1" applyFill="1" applyBorder="1" applyAlignment="1">
      <alignment horizontal="center" vertical="center" wrapText="1"/>
    </xf>
    <xf numFmtId="0" fontId="1" fillId="0" borderId="25" xfId="0" applyFont="1" applyBorder="1" applyAlignment="1">
      <alignment horizontal="center" vertical="center"/>
    </xf>
    <xf numFmtId="0" fontId="1" fillId="0" borderId="26" xfId="0" applyFont="1" applyBorder="1" applyAlignment="1">
      <alignment horizontal="center" vertical="center"/>
    </xf>
    <xf numFmtId="164" fontId="13" fillId="3" borderId="2" xfId="2" applyNumberFormat="1" applyFont="1" applyFill="1" applyBorder="1" applyAlignment="1">
      <alignment horizontal="center" vertical="center"/>
    </xf>
    <xf numFmtId="0" fontId="6" fillId="3" borderId="2" xfId="0" applyFont="1" applyFill="1" applyBorder="1" applyAlignment="1">
      <alignment horizontal="right"/>
    </xf>
    <xf numFmtId="0" fontId="6" fillId="3" borderId="25" xfId="0" applyFont="1" applyFill="1" applyBorder="1" applyAlignment="1">
      <alignment horizontal="right"/>
    </xf>
    <xf numFmtId="0" fontId="6" fillId="3" borderId="26" xfId="0" applyFont="1" applyFill="1" applyBorder="1" applyAlignment="1">
      <alignment horizontal="right"/>
    </xf>
    <xf numFmtId="0" fontId="6" fillId="0" borderId="2" xfId="0" applyFont="1" applyBorder="1" applyAlignment="1">
      <alignment horizontal="left" vertical="center"/>
    </xf>
    <xf numFmtId="0" fontId="6" fillId="0" borderId="51" xfId="0" applyFont="1" applyBorder="1" applyAlignment="1">
      <alignment horizontal="left" vertical="center"/>
    </xf>
    <xf numFmtId="0" fontId="6" fillId="0" borderId="31" xfId="0" applyFont="1" applyBorder="1" applyAlignment="1">
      <alignment horizontal="left" vertical="center"/>
    </xf>
    <xf numFmtId="0" fontId="6" fillId="0" borderId="2" xfId="0" applyFont="1" applyBorder="1" applyAlignment="1">
      <alignment horizontal="right"/>
    </xf>
    <xf numFmtId="0" fontId="6" fillId="0" borderId="25" xfId="0" applyFont="1" applyBorder="1" applyAlignment="1">
      <alignment horizontal="right"/>
    </xf>
    <xf numFmtId="0" fontId="6" fillId="0" borderId="26" xfId="0" applyFont="1" applyBorder="1" applyAlignment="1">
      <alignment horizontal="right"/>
    </xf>
    <xf numFmtId="0" fontId="0" fillId="0" borderId="2" xfId="0" applyBorder="1"/>
    <xf numFmtId="0" fontId="0" fillId="0" borderId="25" xfId="0" applyBorder="1"/>
    <xf numFmtId="0" fontId="0" fillId="0" borderId="26" xfId="0" applyBorder="1"/>
    <xf numFmtId="0" fontId="6" fillId="0" borderId="1" xfId="0" applyFont="1" applyBorder="1" applyAlignment="1">
      <alignment horizontal="right"/>
    </xf>
    <xf numFmtId="0" fontId="0" fillId="0" borderId="1" xfId="0" applyBorder="1"/>
    <xf numFmtId="165" fontId="29" fillId="4" borderId="2" xfId="0" applyNumberFormat="1" applyFont="1" applyFill="1" applyBorder="1" applyAlignment="1" applyProtection="1">
      <alignment wrapText="1"/>
      <protection locked="0"/>
    </xf>
    <xf numFmtId="0" fontId="0" fillId="0" borderId="51" xfId="0" applyBorder="1" applyAlignment="1" applyProtection="1">
      <alignment wrapText="1"/>
      <protection locked="0"/>
    </xf>
    <xf numFmtId="0" fontId="0" fillId="0" borderId="31" xfId="0" applyBorder="1" applyAlignment="1" applyProtection="1">
      <alignment wrapText="1"/>
      <protection locked="0"/>
    </xf>
    <xf numFmtId="0" fontId="6" fillId="40" borderId="2" xfId="0" applyFont="1" applyFill="1" applyBorder="1" applyAlignment="1">
      <alignment horizontal="center"/>
    </xf>
    <xf numFmtId="0" fontId="6" fillId="40" borderId="51" xfId="0" applyFont="1" applyFill="1" applyBorder="1" applyAlignment="1">
      <alignment horizontal="center"/>
    </xf>
    <xf numFmtId="0" fontId="0" fillId="40" borderId="31" xfId="0" applyFill="1" applyBorder="1"/>
    <xf numFmtId="0" fontId="26" fillId="40" borderId="2" xfId="0" applyFont="1" applyFill="1" applyBorder="1" applyAlignment="1">
      <alignment horizontal="left" wrapText="1"/>
    </xf>
    <xf numFmtId="0" fontId="0" fillId="40" borderId="51" xfId="0" applyFill="1" applyBorder="1" applyAlignment="1">
      <alignment wrapText="1"/>
    </xf>
    <xf numFmtId="0" fontId="0" fillId="40" borderId="31" xfId="0" applyFill="1" applyBorder="1" applyAlignment="1">
      <alignment wrapText="1"/>
    </xf>
  </cellXfs>
  <cellStyles count="827">
    <cellStyle name="%" xfId="144" xr:uid="{00000000-0005-0000-0000-000000000000}"/>
    <cellStyle name="% 2" xfId="145" xr:uid="{00000000-0005-0000-0000-000001000000}"/>
    <cellStyle name="% 2 2" xfId="514" xr:uid="{00000000-0005-0000-0000-000002000000}"/>
    <cellStyle name="%_2014-15 SBS Invoice Plans v2" xfId="146" xr:uid="{00000000-0005-0000-0000-000003000000}"/>
    <cellStyle name="%_2014-15 SBS Invoice Plans v2 2" xfId="515" xr:uid="{00000000-0005-0000-0000-000004000000}"/>
    <cellStyle name="%_Academies Summary 2010-11  2011-12 (4)" xfId="147" xr:uid="{00000000-0005-0000-0000-000005000000}"/>
    <cellStyle name="%_Academies Summary 2010-11  2011-12 (4) 2" xfId="516" xr:uid="{00000000-0005-0000-0000-000006000000}"/>
    <cellStyle name="%_GAG pupil numbers 09-09-11 (2)" xfId="148" xr:uid="{00000000-0005-0000-0000-000007000000}"/>
    <cellStyle name="%_GAG pupil numbers 09-09-11 (2) 2" xfId="517" xr:uid="{00000000-0005-0000-0000-000008000000}"/>
    <cellStyle name="%_Pupil Premium Accrual &amp; Recon 12-13" xfId="149" xr:uid="{00000000-0005-0000-0000-000009000000}"/>
    <cellStyle name="%_Pupil Premium Accrual &amp; Recon 12-13 2" xfId="518" xr:uid="{00000000-0005-0000-0000-00000A000000}"/>
    <cellStyle name="%_Pupil Premium Invoice Plan 2013-14" xfId="150" xr:uid="{00000000-0005-0000-0000-00000B000000}"/>
    <cellStyle name="%_Pupil Premium Invoice Plan 2013-14 2" xfId="519" xr:uid="{00000000-0005-0000-0000-00000C000000}"/>
    <cellStyle name="]_x000d__x000a_Width=797_x000d__x000a_Height=554_x000d__x000a__x000d__x000a_[Code]_x000d__x000a_Code0=/nyf50_x000d__x000a_Code1=4500000136_x000d__x000a_Code2=ME23_x000d__x000a_Code3=4500002322_x000d__x000a_Code4=#_x000d__x000a_Code5=MB01_x000d__x000a_" xfId="823" xr:uid="{C686E2DE-717E-4825-A914-B99EA517A2E0}"/>
    <cellStyle name="]_x000d__x000a_Zoomed=1_x000d__x000a_Row=0_x000d__x000a_Column=0_x000d__x000a_Height=0_x000d__x000a_Width=0_x000d__x000a_FontName=FoxFont_x000d__x000a_FontStyle=0_x000d__x000a_FontSize=9_x000d__x000a_PrtFontName=FoxPrin" xfId="4" xr:uid="{00000000-0005-0000-0000-00000D000000}"/>
    <cellStyle name="]_x000d__x000a_Zoomed=1_x000d__x000a_Row=0_x000d__x000a_Column=0_x000d__x000a_Height=0_x000d__x000a_Width=0_x000d__x000a_FontName=FoxFont_x000d__x000a_FontStyle=0_x000d__x000a_FontSize=9_x000d__x000a_PrtFontName=FoxPrin 2" xfId="151" xr:uid="{00000000-0005-0000-0000-00000E000000}"/>
    <cellStyle name="]_x000d__x000a_Zoomed=1_x000d__x000a_Row=0_x000d__x000a_Column=0_x000d__x000a_Height=0_x000d__x000a_Width=0_x000d__x000a_FontName=FoxFont_x000d__x000a_FontStyle=0_x000d__x000a_FontSize=9_x000d__x000a_PrtFontName=FoxPrin 2 2" xfId="520" xr:uid="{00000000-0005-0000-0000-00000F000000}"/>
    <cellStyle name="]_x000d__x000a_Zoomed=1_x000d__x000a_Row=0_x000d__x000a_Column=0_x000d__x000a_Height=0_x000d__x000a_Width=0_x000d__x000a_FontName=FoxFont_x000d__x000a_FontStyle=0_x000d__x000a_FontSize=9_x000d__x000a_PrtFontName=FoxPrin 3" xfId="152" xr:uid="{00000000-0005-0000-0000-000010000000}"/>
    <cellStyle name="]_x000d__x000a_Zoomed=1_x000d__x000a_Row=0_x000d__x000a_Column=0_x000d__x000a_Height=0_x000d__x000a_Width=0_x000d__x000a_FontName=FoxFont_x000d__x000a_FontStyle=0_x000d__x000a_FontSize=9_x000d__x000a_PrtFontName=FoxPrin 3 2" xfId="521" xr:uid="{00000000-0005-0000-0000-000011000000}"/>
    <cellStyle name="]_x000d__x000a_Zoomed=1_x000d__x000a_Row=0_x000d__x000a_Column=0_x000d__x000a_Height=0_x000d__x000a_Width=0_x000d__x000a_FontName=FoxFont_x000d__x000a_FontStyle=0_x000d__x000a_FontSize=9_x000d__x000a_PrtFontName=FoxPrin_Academies Summary 2010-11  2011-12 (4)" xfId="153" xr:uid="{00000000-0005-0000-0000-000012000000}"/>
    <cellStyle name="_38006 University Academy Keighley MFG Calculation" xfId="154" xr:uid="{00000000-0005-0000-0000-000013000000}"/>
    <cellStyle name="0,0_x000d__x000a_NA_x000d__x000a_" xfId="155" xr:uid="{00000000-0005-0000-0000-000014000000}"/>
    <cellStyle name="0,0_x000d__x000a_NA_x000d__x000a_ 2" xfId="522" xr:uid="{00000000-0005-0000-0000-000015000000}"/>
    <cellStyle name="20% - Accent1 2" xfId="157" xr:uid="{00000000-0005-0000-0000-000016000000}"/>
    <cellStyle name="20% - Accent1 3" xfId="158" xr:uid="{00000000-0005-0000-0000-000017000000}"/>
    <cellStyle name="20% - Accent1 4" xfId="619" xr:uid="{00000000-0005-0000-0000-000018000000}"/>
    <cellStyle name="20% - Accent1 5" xfId="156" xr:uid="{00000000-0005-0000-0000-000019000000}"/>
    <cellStyle name="20% - Accent2 2" xfId="160" xr:uid="{00000000-0005-0000-0000-00001A000000}"/>
    <cellStyle name="20% - Accent2 3" xfId="161" xr:uid="{00000000-0005-0000-0000-00001B000000}"/>
    <cellStyle name="20% - Accent2 4" xfId="620" xr:uid="{00000000-0005-0000-0000-00001C000000}"/>
    <cellStyle name="20% - Accent2 5" xfId="159" xr:uid="{00000000-0005-0000-0000-00001D000000}"/>
    <cellStyle name="20% - Accent3 2" xfId="163" xr:uid="{00000000-0005-0000-0000-00001E000000}"/>
    <cellStyle name="20% - Accent3 3" xfId="164" xr:uid="{00000000-0005-0000-0000-00001F000000}"/>
    <cellStyle name="20% - Accent3 4" xfId="621" xr:uid="{00000000-0005-0000-0000-000020000000}"/>
    <cellStyle name="20% - Accent3 5" xfId="162" xr:uid="{00000000-0005-0000-0000-000021000000}"/>
    <cellStyle name="20% - Accent4 2" xfId="166" xr:uid="{00000000-0005-0000-0000-000022000000}"/>
    <cellStyle name="20% - Accent4 3" xfId="167" xr:uid="{00000000-0005-0000-0000-000023000000}"/>
    <cellStyle name="20% - Accent4 4" xfId="165" xr:uid="{00000000-0005-0000-0000-000024000000}"/>
    <cellStyle name="20% - Accent5 2" xfId="169" xr:uid="{00000000-0005-0000-0000-000025000000}"/>
    <cellStyle name="20% - Accent5 3" xfId="170" xr:uid="{00000000-0005-0000-0000-000026000000}"/>
    <cellStyle name="20% - Accent5 4" xfId="622" xr:uid="{00000000-0005-0000-0000-000027000000}"/>
    <cellStyle name="20% - Accent5 5" xfId="168" xr:uid="{00000000-0005-0000-0000-000028000000}"/>
    <cellStyle name="20% - Accent6 2" xfId="172" xr:uid="{00000000-0005-0000-0000-000029000000}"/>
    <cellStyle name="20% - Accent6 3" xfId="173" xr:uid="{00000000-0005-0000-0000-00002A000000}"/>
    <cellStyle name="20% - Accent6 4" xfId="623" xr:uid="{00000000-0005-0000-0000-00002B000000}"/>
    <cellStyle name="20% - Accent6 5" xfId="171" xr:uid="{00000000-0005-0000-0000-00002C000000}"/>
    <cellStyle name="40% - Accent1 2" xfId="175" xr:uid="{00000000-0005-0000-0000-00002D000000}"/>
    <cellStyle name="40% - Accent1 3" xfId="176" xr:uid="{00000000-0005-0000-0000-00002E000000}"/>
    <cellStyle name="40% - Accent1 4" xfId="624" xr:uid="{00000000-0005-0000-0000-00002F000000}"/>
    <cellStyle name="40% - Accent1 5" xfId="174" xr:uid="{00000000-0005-0000-0000-000030000000}"/>
    <cellStyle name="40% - Accent2 2" xfId="178" xr:uid="{00000000-0005-0000-0000-000031000000}"/>
    <cellStyle name="40% - Accent2 3" xfId="179" xr:uid="{00000000-0005-0000-0000-000032000000}"/>
    <cellStyle name="40% - Accent2 4" xfId="625" xr:uid="{00000000-0005-0000-0000-000033000000}"/>
    <cellStyle name="40% - Accent2 5" xfId="177" xr:uid="{00000000-0005-0000-0000-000034000000}"/>
    <cellStyle name="40% - Accent3 2" xfId="181" xr:uid="{00000000-0005-0000-0000-000035000000}"/>
    <cellStyle name="40% - Accent3 3" xfId="182" xr:uid="{00000000-0005-0000-0000-000036000000}"/>
    <cellStyle name="40% - Accent3 4" xfId="626" xr:uid="{00000000-0005-0000-0000-000037000000}"/>
    <cellStyle name="40% - Accent3 5" xfId="180" xr:uid="{00000000-0005-0000-0000-000038000000}"/>
    <cellStyle name="40% - Accent4 2" xfId="184" xr:uid="{00000000-0005-0000-0000-000039000000}"/>
    <cellStyle name="40% - Accent4 3" xfId="185" xr:uid="{00000000-0005-0000-0000-00003A000000}"/>
    <cellStyle name="40% - Accent4 4" xfId="183" xr:uid="{00000000-0005-0000-0000-00003B000000}"/>
    <cellStyle name="40% - Accent5 2" xfId="187" xr:uid="{00000000-0005-0000-0000-00003C000000}"/>
    <cellStyle name="40% - Accent5 3" xfId="188" xr:uid="{00000000-0005-0000-0000-00003D000000}"/>
    <cellStyle name="40% - Accent5 4" xfId="627" xr:uid="{00000000-0005-0000-0000-00003E000000}"/>
    <cellStyle name="40% - Accent5 5" xfId="186" xr:uid="{00000000-0005-0000-0000-00003F000000}"/>
    <cellStyle name="40% - Accent6 2" xfId="190" xr:uid="{00000000-0005-0000-0000-000040000000}"/>
    <cellStyle name="40% - Accent6 3" xfId="191" xr:uid="{00000000-0005-0000-0000-000041000000}"/>
    <cellStyle name="40% - Accent6 4" xfId="628" xr:uid="{00000000-0005-0000-0000-000042000000}"/>
    <cellStyle name="40% - Accent6 5" xfId="189" xr:uid="{00000000-0005-0000-0000-000043000000}"/>
    <cellStyle name="60% - Accent1 2" xfId="193" xr:uid="{00000000-0005-0000-0000-000044000000}"/>
    <cellStyle name="60% - Accent1 3" xfId="194" xr:uid="{00000000-0005-0000-0000-000045000000}"/>
    <cellStyle name="60% - Accent1 4" xfId="629" xr:uid="{00000000-0005-0000-0000-000046000000}"/>
    <cellStyle name="60% - Accent1 5" xfId="192" xr:uid="{00000000-0005-0000-0000-000047000000}"/>
    <cellStyle name="60% - Accent2 2" xfId="196" xr:uid="{00000000-0005-0000-0000-000048000000}"/>
    <cellStyle name="60% - Accent2 3" xfId="197" xr:uid="{00000000-0005-0000-0000-000049000000}"/>
    <cellStyle name="60% - Accent2 4" xfId="630" xr:uid="{00000000-0005-0000-0000-00004A000000}"/>
    <cellStyle name="60% - Accent2 5" xfId="195" xr:uid="{00000000-0005-0000-0000-00004B000000}"/>
    <cellStyle name="60% - Accent3 2" xfId="199" xr:uid="{00000000-0005-0000-0000-00004C000000}"/>
    <cellStyle name="60% - Accent3 3" xfId="200" xr:uid="{00000000-0005-0000-0000-00004D000000}"/>
    <cellStyle name="60% - Accent3 4" xfId="631" xr:uid="{00000000-0005-0000-0000-00004E000000}"/>
    <cellStyle name="60% - Accent3 5" xfId="198" xr:uid="{00000000-0005-0000-0000-00004F000000}"/>
    <cellStyle name="60% - Accent4 2" xfId="202" xr:uid="{00000000-0005-0000-0000-000050000000}"/>
    <cellStyle name="60% - Accent4 3" xfId="203" xr:uid="{00000000-0005-0000-0000-000051000000}"/>
    <cellStyle name="60% - Accent4 4" xfId="632" xr:uid="{00000000-0005-0000-0000-000052000000}"/>
    <cellStyle name="60% - Accent4 5" xfId="201" xr:uid="{00000000-0005-0000-0000-000053000000}"/>
    <cellStyle name="60% - Accent5 2" xfId="205" xr:uid="{00000000-0005-0000-0000-000054000000}"/>
    <cellStyle name="60% - Accent5 3" xfId="206" xr:uid="{00000000-0005-0000-0000-000055000000}"/>
    <cellStyle name="60% - Accent5 4" xfId="633" xr:uid="{00000000-0005-0000-0000-000056000000}"/>
    <cellStyle name="60% - Accent5 5" xfId="204" xr:uid="{00000000-0005-0000-0000-000057000000}"/>
    <cellStyle name="60% - Accent6 2" xfId="208" xr:uid="{00000000-0005-0000-0000-000058000000}"/>
    <cellStyle name="60% - Accent6 3" xfId="209" xr:uid="{00000000-0005-0000-0000-000059000000}"/>
    <cellStyle name="60% - Accent6 4" xfId="634" xr:uid="{00000000-0005-0000-0000-00005A000000}"/>
    <cellStyle name="60% - Accent6 5" xfId="207" xr:uid="{00000000-0005-0000-0000-00005B000000}"/>
    <cellStyle name="Accent1 2" xfId="211" xr:uid="{00000000-0005-0000-0000-00005C000000}"/>
    <cellStyle name="Accent1 3" xfId="212" xr:uid="{00000000-0005-0000-0000-00005D000000}"/>
    <cellStyle name="Accent1 4" xfId="635" xr:uid="{00000000-0005-0000-0000-00005E000000}"/>
    <cellStyle name="Accent1 5" xfId="210" xr:uid="{00000000-0005-0000-0000-00005F000000}"/>
    <cellStyle name="Accent2 2" xfId="214" xr:uid="{00000000-0005-0000-0000-000060000000}"/>
    <cellStyle name="Accent2 3" xfId="215" xr:uid="{00000000-0005-0000-0000-000061000000}"/>
    <cellStyle name="Accent2 4" xfId="636" xr:uid="{00000000-0005-0000-0000-000062000000}"/>
    <cellStyle name="Accent2 5" xfId="213" xr:uid="{00000000-0005-0000-0000-000063000000}"/>
    <cellStyle name="Accent3 2" xfId="217" xr:uid="{00000000-0005-0000-0000-000064000000}"/>
    <cellStyle name="Accent3 3" xfId="218" xr:uid="{00000000-0005-0000-0000-000065000000}"/>
    <cellStyle name="Accent3 4" xfId="637" xr:uid="{00000000-0005-0000-0000-000066000000}"/>
    <cellStyle name="Accent3 5" xfId="216" xr:uid="{00000000-0005-0000-0000-000067000000}"/>
    <cellStyle name="Accent4 2" xfId="220" xr:uid="{00000000-0005-0000-0000-000068000000}"/>
    <cellStyle name="Accent4 3" xfId="221" xr:uid="{00000000-0005-0000-0000-000069000000}"/>
    <cellStyle name="Accent4 4" xfId="638" xr:uid="{00000000-0005-0000-0000-00006A000000}"/>
    <cellStyle name="Accent4 5" xfId="219" xr:uid="{00000000-0005-0000-0000-00006B000000}"/>
    <cellStyle name="Accent5 2" xfId="223" xr:uid="{00000000-0005-0000-0000-00006C000000}"/>
    <cellStyle name="Accent5 3" xfId="224" xr:uid="{00000000-0005-0000-0000-00006D000000}"/>
    <cellStyle name="Accent5 4" xfId="639" xr:uid="{00000000-0005-0000-0000-00006E000000}"/>
    <cellStyle name="Accent5 5" xfId="706" xr:uid="{00000000-0005-0000-0000-00006F000000}"/>
    <cellStyle name="Accent5 6" xfId="222" xr:uid="{00000000-0005-0000-0000-000070000000}"/>
    <cellStyle name="Accent6 2" xfId="226" xr:uid="{00000000-0005-0000-0000-000071000000}"/>
    <cellStyle name="Accent6 3" xfId="227" xr:uid="{00000000-0005-0000-0000-000072000000}"/>
    <cellStyle name="Accent6 4" xfId="640" xr:uid="{00000000-0005-0000-0000-000073000000}"/>
    <cellStyle name="Accent6 5" xfId="225" xr:uid="{00000000-0005-0000-0000-000074000000}"/>
    <cellStyle name="Accounting" xfId="228" xr:uid="{00000000-0005-0000-0000-000075000000}"/>
    <cellStyle name="Accounting 2" xfId="523" xr:uid="{00000000-0005-0000-0000-000076000000}"/>
    <cellStyle name="Accounting 2 2" xfId="788" xr:uid="{00000000-0005-0000-0000-000077000000}"/>
    <cellStyle name="Accounting 3" xfId="761" xr:uid="{00000000-0005-0000-0000-000078000000}"/>
    <cellStyle name="Bad 2" xfId="230" xr:uid="{00000000-0005-0000-0000-000079000000}"/>
    <cellStyle name="Bad 3" xfId="231" xr:uid="{00000000-0005-0000-0000-00007A000000}"/>
    <cellStyle name="Bad 4" xfId="508" xr:uid="{00000000-0005-0000-0000-00007B000000}"/>
    <cellStyle name="Bad 5" xfId="229" xr:uid="{00000000-0005-0000-0000-00007C000000}"/>
    <cellStyle name="Budget" xfId="232" xr:uid="{00000000-0005-0000-0000-00007D000000}"/>
    <cellStyle name="Budget 2" xfId="524" xr:uid="{00000000-0005-0000-0000-00007E000000}"/>
    <cellStyle name="Calc - White" xfId="233" xr:uid="{00000000-0005-0000-0000-00007F000000}"/>
    <cellStyle name="Calc - White 2" xfId="525" xr:uid="{00000000-0005-0000-0000-000080000000}"/>
    <cellStyle name="Calculation 2" xfId="235" xr:uid="{00000000-0005-0000-0000-000081000000}"/>
    <cellStyle name="Calculation 2 2" xfId="709" xr:uid="{00000000-0005-0000-0000-000082000000}"/>
    <cellStyle name="Calculation 3" xfId="236" xr:uid="{00000000-0005-0000-0000-000083000000}"/>
    <cellStyle name="Calculation 3 2" xfId="710" xr:uid="{00000000-0005-0000-0000-000084000000}"/>
    <cellStyle name="Calculation 4" xfId="641" xr:uid="{00000000-0005-0000-0000-000085000000}"/>
    <cellStyle name="Calculation 5" xfId="708" xr:uid="{00000000-0005-0000-0000-000086000000}"/>
    <cellStyle name="Calculation 6" xfId="234" xr:uid="{00000000-0005-0000-0000-000087000000}"/>
    <cellStyle name="centre across selection" xfId="237" xr:uid="{00000000-0005-0000-0000-000088000000}"/>
    <cellStyle name="Check Cell 2" xfId="239" xr:uid="{00000000-0005-0000-0000-000089000000}"/>
    <cellStyle name="Check Cell 3" xfId="240" xr:uid="{00000000-0005-0000-0000-00008A000000}"/>
    <cellStyle name="Check Cell 4" xfId="642" xr:uid="{00000000-0005-0000-0000-00008B000000}"/>
    <cellStyle name="Check Cell 5" xfId="238" xr:uid="{00000000-0005-0000-0000-00008C000000}"/>
    <cellStyle name="Comma" xfId="1" builtinId="3"/>
    <cellStyle name="Comma 10" xfId="820" xr:uid="{82B1A8DE-7DF1-4357-B871-50D04A4F32C0}"/>
    <cellStyle name="Comma 2" xfId="6" xr:uid="{00000000-0005-0000-0000-00008E000000}"/>
    <cellStyle name="Comma 2 10" xfId="242" xr:uid="{00000000-0005-0000-0000-00008F000000}"/>
    <cellStyle name="Comma 2 10 2" xfId="643" xr:uid="{00000000-0005-0000-0000-000090000000}"/>
    <cellStyle name="Comma 2 10 2 2" xfId="799" xr:uid="{00000000-0005-0000-0000-000091000000}"/>
    <cellStyle name="Comma 2 10 3" xfId="763" xr:uid="{00000000-0005-0000-0000-000092000000}"/>
    <cellStyle name="Comma 2 11" xfId="243" xr:uid="{00000000-0005-0000-0000-000093000000}"/>
    <cellStyle name="Comma 2 11 2" xfId="644" xr:uid="{00000000-0005-0000-0000-000094000000}"/>
    <cellStyle name="Comma 2 11 2 2" xfId="800" xr:uid="{00000000-0005-0000-0000-000095000000}"/>
    <cellStyle name="Comma 2 11 3" xfId="764" xr:uid="{00000000-0005-0000-0000-000096000000}"/>
    <cellStyle name="Comma 2 12" xfId="526" xr:uid="{00000000-0005-0000-0000-000097000000}"/>
    <cellStyle name="Comma 2 12 2" xfId="789" xr:uid="{00000000-0005-0000-0000-000098000000}"/>
    <cellStyle name="Comma 2 13" xfId="241" xr:uid="{00000000-0005-0000-0000-000099000000}"/>
    <cellStyle name="Comma 2 13 2" xfId="762" xr:uid="{00000000-0005-0000-0000-00009A000000}"/>
    <cellStyle name="Comma 2 14" xfId="754" xr:uid="{00000000-0005-0000-0000-00009B000000}"/>
    <cellStyle name="Comma 2 2" xfId="244" xr:uid="{00000000-0005-0000-0000-00009C000000}"/>
    <cellStyle name="Comma 2 2 2" xfId="527" xr:uid="{00000000-0005-0000-0000-00009D000000}"/>
    <cellStyle name="Comma 2 2 2 2" xfId="790" xr:uid="{00000000-0005-0000-0000-00009E000000}"/>
    <cellStyle name="Comma 2 2 3" xfId="765" xr:uid="{00000000-0005-0000-0000-00009F000000}"/>
    <cellStyle name="Comma 2 3" xfId="245" xr:uid="{00000000-0005-0000-0000-0000A0000000}"/>
    <cellStyle name="Comma 2 3 2" xfId="645" xr:uid="{00000000-0005-0000-0000-0000A1000000}"/>
    <cellStyle name="Comma 2 3 2 2" xfId="801" xr:uid="{00000000-0005-0000-0000-0000A2000000}"/>
    <cellStyle name="Comma 2 3 3" xfId="766" xr:uid="{00000000-0005-0000-0000-0000A3000000}"/>
    <cellStyle name="Comma 2 4" xfId="246" xr:uid="{00000000-0005-0000-0000-0000A4000000}"/>
    <cellStyle name="Comma 2 4 2" xfId="646" xr:uid="{00000000-0005-0000-0000-0000A5000000}"/>
    <cellStyle name="Comma 2 4 2 2" xfId="802" xr:uid="{00000000-0005-0000-0000-0000A6000000}"/>
    <cellStyle name="Comma 2 4 3" xfId="767" xr:uid="{00000000-0005-0000-0000-0000A7000000}"/>
    <cellStyle name="Comma 2 5" xfId="247" xr:uid="{00000000-0005-0000-0000-0000A8000000}"/>
    <cellStyle name="Comma 2 5 2" xfId="647" xr:uid="{00000000-0005-0000-0000-0000A9000000}"/>
    <cellStyle name="Comma 2 5 2 2" xfId="803" xr:uid="{00000000-0005-0000-0000-0000AA000000}"/>
    <cellStyle name="Comma 2 5 3" xfId="768" xr:uid="{00000000-0005-0000-0000-0000AB000000}"/>
    <cellStyle name="Comma 2 6" xfId="248" xr:uid="{00000000-0005-0000-0000-0000AC000000}"/>
    <cellStyle name="Comma 2 6 2" xfId="648" xr:uid="{00000000-0005-0000-0000-0000AD000000}"/>
    <cellStyle name="Comma 2 6 2 2" xfId="804" xr:uid="{00000000-0005-0000-0000-0000AE000000}"/>
    <cellStyle name="Comma 2 6 3" xfId="769" xr:uid="{00000000-0005-0000-0000-0000AF000000}"/>
    <cellStyle name="Comma 2 7" xfId="249" xr:uid="{00000000-0005-0000-0000-0000B0000000}"/>
    <cellStyle name="Comma 2 7 2" xfId="649" xr:uid="{00000000-0005-0000-0000-0000B1000000}"/>
    <cellStyle name="Comma 2 7 2 2" xfId="805" xr:uid="{00000000-0005-0000-0000-0000B2000000}"/>
    <cellStyle name="Comma 2 7 3" xfId="770" xr:uid="{00000000-0005-0000-0000-0000B3000000}"/>
    <cellStyle name="Comma 2 8" xfId="250" xr:uid="{00000000-0005-0000-0000-0000B4000000}"/>
    <cellStyle name="Comma 2 8 2" xfId="650" xr:uid="{00000000-0005-0000-0000-0000B5000000}"/>
    <cellStyle name="Comma 2 8 2 2" xfId="806" xr:uid="{00000000-0005-0000-0000-0000B6000000}"/>
    <cellStyle name="Comma 2 8 3" xfId="771" xr:uid="{00000000-0005-0000-0000-0000B7000000}"/>
    <cellStyle name="Comma 2 9" xfId="251" xr:uid="{00000000-0005-0000-0000-0000B8000000}"/>
    <cellStyle name="Comma 2 9 2" xfId="651" xr:uid="{00000000-0005-0000-0000-0000B9000000}"/>
    <cellStyle name="Comma 2 9 2 2" xfId="807" xr:uid="{00000000-0005-0000-0000-0000BA000000}"/>
    <cellStyle name="Comma 2 9 3" xfId="772" xr:uid="{00000000-0005-0000-0000-0000BB000000}"/>
    <cellStyle name="Comma 2_Pupil Premium Dep Payments" xfId="252" xr:uid="{00000000-0005-0000-0000-0000BC000000}"/>
    <cellStyle name="Comma 3" xfId="7" xr:uid="{00000000-0005-0000-0000-0000BD000000}"/>
    <cellStyle name="Comma 3 2" xfId="254" xr:uid="{00000000-0005-0000-0000-0000BE000000}"/>
    <cellStyle name="Comma 3 2 2" xfId="652" xr:uid="{00000000-0005-0000-0000-0000BF000000}"/>
    <cellStyle name="Comma 3 2 2 2" xfId="808" xr:uid="{00000000-0005-0000-0000-0000C0000000}"/>
    <cellStyle name="Comma 3 2 3" xfId="774" xr:uid="{00000000-0005-0000-0000-0000C1000000}"/>
    <cellStyle name="Comma 3 3" xfId="255" xr:uid="{00000000-0005-0000-0000-0000C2000000}"/>
    <cellStyle name="Comma 3 3 2" xfId="775" xr:uid="{00000000-0005-0000-0000-0000C3000000}"/>
    <cellStyle name="Comma 3 4" xfId="653" xr:uid="{00000000-0005-0000-0000-0000C4000000}"/>
    <cellStyle name="Comma 3 4 2" xfId="809" xr:uid="{00000000-0005-0000-0000-0000C5000000}"/>
    <cellStyle name="Comma 3 5" xfId="253" xr:uid="{00000000-0005-0000-0000-0000C6000000}"/>
    <cellStyle name="Comma 3 5 2" xfId="773" xr:uid="{00000000-0005-0000-0000-0000C7000000}"/>
    <cellStyle name="Comma 3 6" xfId="755" xr:uid="{00000000-0005-0000-0000-0000C8000000}"/>
    <cellStyle name="Comma 4" xfId="8" xr:uid="{00000000-0005-0000-0000-0000C9000000}"/>
    <cellStyle name="Comma 4 2" xfId="509" xr:uid="{00000000-0005-0000-0000-0000CA000000}"/>
    <cellStyle name="Comma 4 2 2" xfId="618" xr:uid="{00000000-0005-0000-0000-0000CB000000}"/>
    <cellStyle name="Comma 4 2 2 2" xfId="798" xr:uid="{00000000-0005-0000-0000-0000CC000000}"/>
    <cellStyle name="Comma 4 2 3" xfId="787" xr:uid="{00000000-0005-0000-0000-0000CD000000}"/>
    <cellStyle name="Comma 4 3" xfId="528" xr:uid="{00000000-0005-0000-0000-0000CE000000}"/>
    <cellStyle name="Comma 4 3 2" xfId="791" xr:uid="{00000000-0005-0000-0000-0000CF000000}"/>
    <cellStyle name="Comma 4 4" xfId="756" xr:uid="{00000000-0005-0000-0000-0000D0000000}"/>
    <cellStyle name="Comma 5" xfId="9" xr:uid="{00000000-0005-0000-0000-0000D1000000}"/>
    <cellStyle name="Comma 5 2" xfId="654" xr:uid="{00000000-0005-0000-0000-0000D2000000}"/>
    <cellStyle name="Comma 5 2 2" xfId="810" xr:uid="{00000000-0005-0000-0000-0000D3000000}"/>
    <cellStyle name="Comma 5 3" xfId="256" xr:uid="{00000000-0005-0000-0000-0000D4000000}"/>
    <cellStyle name="Comma 5 3 2" xfId="776" xr:uid="{00000000-0005-0000-0000-0000D5000000}"/>
    <cellStyle name="Comma 5 4" xfId="757" xr:uid="{00000000-0005-0000-0000-0000D6000000}"/>
    <cellStyle name="Comma 6" xfId="5" xr:uid="{00000000-0005-0000-0000-0000D7000000}"/>
    <cellStyle name="Comma 6 2" xfId="655" xr:uid="{00000000-0005-0000-0000-0000D8000000}"/>
    <cellStyle name="Comma 6 2 2" xfId="811" xr:uid="{00000000-0005-0000-0000-0000D9000000}"/>
    <cellStyle name="Comma 6 3" xfId="257" xr:uid="{00000000-0005-0000-0000-0000DA000000}"/>
    <cellStyle name="Comma 6 3 2" xfId="777" xr:uid="{00000000-0005-0000-0000-0000DB000000}"/>
    <cellStyle name="Comma 6 4" xfId="753" xr:uid="{00000000-0005-0000-0000-0000DC000000}"/>
    <cellStyle name="Comma 7" xfId="258" xr:uid="{00000000-0005-0000-0000-0000DD000000}"/>
    <cellStyle name="Comma 7 2" xfId="529" xr:uid="{00000000-0005-0000-0000-0000DE000000}"/>
    <cellStyle name="Comma 7 2 2" xfId="792" xr:uid="{00000000-0005-0000-0000-0000DF000000}"/>
    <cellStyle name="Comma 7 3" xfId="778" xr:uid="{00000000-0005-0000-0000-0000E0000000}"/>
    <cellStyle name="Comma 8" xfId="656" xr:uid="{00000000-0005-0000-0000-0000E1000000}"/>
    <cellStyle name="Comma 8 2" xfId="812" xr:uid="{00000000-0005-0000-0000-0000E2000000}"/>
    <cellStyle name="Comma 9" xfId="752" xr:uid="{00000000-0005-0000-0000-0000E3000000}"/>
    <cellStyle name="Comma(2)" xfId="259" xr:uid="{00000000-0005-0000-0000-0000E4000000}"/>
    <cellStyle name="Comma(2) 2" xfId="530" xr:uid="{00000000-0005-0000-0000-0000E5000000}"/>
    <cellStyle name="Comma0" xfId="260" xr:uid="{00000000-0005-0000-0000-0000E6000000}"/>
    <cellStyle name="Comma0 2" xfId="261" xr:uid="{00000000-0005-0000-0000-0000E7000000}"/>
    <cellStyle name="Comma0 2 2" xfId="532" xr:uid="{00000000-0005-0000-0000-0000E8000000}"/>
    <cellStyle name="Comma0 3" xfId="262" xr:uid="{00000000-0005-0000-0000-0000E9000000}"/>
    <cellStyle name="Comma0 3 2" xfId="533" xr:uid="{00000000-0005-0000-0000-0000EA000000}"/>
    <cellStyle name="Comma0 4" xfId="531" xr:uid="{00000000-0005-0000-0000-0000EB000000}"/>
    <cellStyle name="Comments" xfId="263" xr:uid="{00000000-0005-0000-0000-0000EC000000}"/>
    <cellStyle name="crude conversion" xfId="264" xr:uid="{00000000-0005-0000-0000-0000ED000000}"/>
    <cellStyle name="Currency 2" xfId="10" xr:uid="{00000000-0005-0000-0000-0000EE000000}"/>
    <cellStyle name="Currency 2 2" xfId="265" xr:uid="{00000000-0005-0000-0000-0000EF000000}"/>
    <cellStyle name="Currency 2 2 2" xfId="657" xr:uid="{00000000-0005-0000-0000-0000F0000000}"/>
    <cellStyle name="Currency 2 2 2 2" xfId="813" xr:uid="{00000000-0005-0000-0000-0000F1000000}"/>
    <cellStyle name="Currency 2 2 3" xfId="779" xr:uid="{00000000-0005-0000-0000-0000F2000000}"/>
    <cellStyle name="Currency 2 3" xfId="534" xr:uid="{00000000-0005-0000-0000-0000F3000000}"/>
    <cellStyle name="Currency 2 3 2" xfId="793" xr:uid="{00000000-0005-0000-0000-0000F4000000}"/>
    <cellStyle name="Currency 2 4" xfId="758" xr:uid="{00000000-0005-0000-0000-0000F5000000}"/>
    <cellStyle name="Currency 3" xfId="266" xr:uid="{00000000-0005-0000-0000-0000F6000000}"/>
    <cellStyle name="Currency 3 2" xfId="535" xr:uid="{00000000-0005-0000-0000-0000F7000000}"/>
    <cellStyle name="Currency 3 2 2" xfId="794" xr:uid="{00000000-0005-0000-0000-0000F8000000}"/>
    <cellStyle name="Currency 3 3" xfId="780" xr:uid="{00000000-0005-0000-0000-0000F9000000}"/>
    <cellStyle name="Currency 4" xfId="748" xr:uid="{00000000-0005-0000-0000-0000FA000000}"/>
    <cellStyle name="Currency 4 2" xfId="815" xr:uid="{00000000-0005-0000-0000-0000FB000000}"/>
    <cellStyle name="Currency0" xfId="267" xr:uid="{00000000-0005-0000-0000-0000FC000000}"/>
    <cellStyle name="Currency0 2" xfId="536" xr:uid="{00000000-0005-0000-0000-0000FD000000}"/>
    <cellStyle name="Data Enter" xfId="268" xr:uid="{00000000-0005-0000-0000-0000FE000000}"/>
    <cellStyle name="Data_Total" xfId="269" xr:uid="{00000000-0005-0000-0000-0000FF000000}"/>
    <cellStyle name="DetailStyleText" xfId="270" xr:uid="{00000000-0005-0000-0000-000000010000}"/>
    <cellStyle name="DM" xfId="271" xr:uid="{00000000-0005-0000-0000-000001010000}"/>
    <cellStyle name="Emphasis 1" xfId="272" xr:uid="{00000000-0005-0000-0000-000002010000}"/>
    <cellStyle name="Emphasis 2" xfId="273" xr:uid="{00000000-0005-0000-0000-000003010000}"/>
    <cellStyle name="Emphasis 3" xfId="274" xr:uid="{00000000-0005-0000-0000-000004010000}"/>
    <cellStyle name="Estimated" xfId="11" xr:uid="{00000000-0005-0000-0000-000005010000}"/>
    <cellStyle name="Euro" xfId="275" xr:uid="{00000000-0005-0000-0000-000006010000}"/>
    <cellStyle name="Euro 2" xfId="276" xr:uid="{00000000-0005-0000-0000-000007010000}"/>
    <cellStyle name="Euro 2 2" xfId="537" xr:uid="{00000000-0005-0000-0000-000008010000}"/>
    <cellStyle name="Euro 3" xfId="277" xr:uid="{00000000-0005-0000-0000-000009010000}"/>
    <cellStyle name="Euro 3 2" xfId="538" xr:uid="{00000000-0005-0000-0000-00000A010000}"/>
    <cellStyle name="Èurrency [0]" xfId="278" xr:uid="{00000000-0005-0000-0000-00000B010000}"/>
    <cellStyle name="Èurrency [0] 2" xfId="658" xr:uid="{00000000-0005-0000-0000-00000C010000}"/>
    <cellStyle name="Èurrency [0] 2 2" xfId="814" xr:uid="{00000000-0005-0000-0000-00000D010000}"/>
    <cellStyle name="Èurrency [0] 3" xfId="781" xr:uid="{00000000-0005-0000-0000-00000E010000}"/>
    <cellStyle name="Explanatory Text 2" xfId="280" xr:uid="{00000000-0005-0000-0000-00000F010000}"/>
    <cellStyle name="Explanatory Text 3" xfId="281" xr:uid="{00000000-0005-0000-0000-000010010000}"/>
    <cellStyle name="Explanatory Text 4" xfId="659" xr:uid="{00000000-0005-0000-0000-000011010000}"/>
    <cellStyle name="Explanatory Text 5" xfId="279" xr:uid="{00000000-0005-0000-0000-000012010000}"/>
    <cellStyle name="external input" xfId="12" xr:uid="{00000000-0005-0000-0000-000013010000}"/>
    <cellStyle name="FactSheet" xfId="282" xr:uid="{00000000-0005-0000-0000-000014010000}"/>
    <cellStyle name="FinancialTitleStyle" xfId="283" xr:uid="{00000000-0005-0000-0000-000015010000}"/>
    <cellStyle name="Fixed" xfId="284" xr:uid="{00000000-0005-0000-0000-000016010000}"/>
    <cellStyle name="Fixed 2" xfId="285" xr:uid="{00000000-0005-0000-0000-000017010000}"/>
    <cellStyle name="Fixed 2 2" xfId="540" xr:uid="{00000000-0005-0000-0000-000018010000}"/>
    <cellStyle name="Fixed 3" xfId="286" xr:uid="{00000000-0005-0000-0000-000019010000}"/>
    <cellStyle name="Fixed 3 2" xfId="541" xr:uid="{00000000-0005-0000-0000-00001A010000}"/>
    <cellStyle name="Fixed 4" xfId="539" xr:uid="{00000000-0005-0000-0000-00001B010000}"/>
    <cellStyle name="Good 2" xfId="288" xr:uid="{00000000-0005-0000-0000-00001C010000}"/>
    <cellStyle name="Good 3" xfId="289" xr:uid="{00000000-0005-0000-0000-00001D010000}"/>
    <cellStyle name="Good 4" xfId="660" xr:uid="{00000000-0005-0000-0000-00001E010000}"/>
    <cellStyle name="Good 5" xfId="287" xr:uid="{00000000-0005-0000-0000-00001F010000}"/>
    <cellStyle name="Grant" xfId="290" xr:uid="{00000000-0005-0000-0000-000020010000}"/>
    <cellStyle name="Header" xfId="13" xr:uid="{00000000-0005-0000-0000-000021010000}"/>
    <cellStyle name="HeaderGrant" xfId="14" xr:uid="{00000000-0005-0000-0000-000022010000}"/>
    <cellStyle name="HeaderGrant 2" xfId="661" xr:uid="{00000000-0005-0000-0000-000023010000}"/>
    <cellStyle name="HeaderGrant 3" xfId="291" xr:uid="{00000000-0005-0000-0000-000024010000}"/>
    <cellStyle name="HeaderGrant 3 2" xfId="782" xr:uid="{00000000-0005-0000-0000-000025010000}"/>
    <cellStyle name="HeaderLEA" xfId="15" xr:uid="{00000000-0005-0000-0000-000026010000}"/>
    <cellStyle name="Heading 1 2" xfId="293" xr:uid="{00000000-0005-0000-0000-000027010000}"/>
    <cellStyle name="Heading 1 3" xfId="294" xr:uid="{00000000-0005-0000-0000-000028010000}"/>
    <cellStyle name="Heading 1 4" xfId="662" xr:uid="{00000000-0005-0000-0000-000029010000}"/>
    <cellStyle name="Heading 1 5" xfId="292" xr:uid="{00000000-0005-0000-0000-00002A010000}"/>
    <cellStyle name="Heading 2 2" xfId="296" xr:uid="{00000000-0005-0000-0000-00002B010000}"/>
    <cellStyle name="Heading 2 3" xfId="297" xr:uid="{00000000-0005-0000-0000-00002C010000}"/>
    <cellStyle name="Heading 2 4" xfId="663" xr:uid="{00000000-0005-0000-0000-00002D010000}"/>
    <cellStyle name="Heading 2 5" xfId="295" xr:uid="{00000000-0005-0000-0000-00002E010000}"/>
    <cellStyle name="Heading 3 2" xfId="299" xr:uid="{00000000-0005-0000-0000-00002F010000}"/>
    <cellStyle name="Heading 3 3" xfId="300" xr:uid="{00000000-0005-0000-0000-000030010000}"/>
    <cellStyle name="Heading 3 4" xfId="664" xr:uid="{00000000-0005-0000-0000-000031010000}"/>
    <cellStyle name="Heading 3 5" xfId="298" xr:uid="{00000000-0005-0000-0000-000032010000}"/>
    <cellStyle name="Heading 4 2" xfId="302" xr:uid="{00000000-0005-0000-0000-000033010000}"/>
    <cellStyle name="Heading 4 3" xfId="303" xr:uid="{00000000-0005-0000-0000-000034010000}"/>
    <cellStyle name="Heading 4 4" xfId="665" xr:uid="{00000000-0005-0000-0000-000035010000}"/>
    <cellStyle name="Heading 4 5" xfId="301" xr:uid="{00000000-0005-0000-0000-000036010000}"/>
    <cellStyle name="Headings" xfId="304" xr:uid="{00000000-0005-0000-0000-000037010000}"/>
    <cellStyle name="Hyperlink" xfId="821" builtinId="8"/>
    <cellStyle name="Hyperlink 2" xfId="305" xr:uid="{00000000-0005-0000-0000-000038010000}"/>
    <cellStyle name="Hyperlink 2 2" xfId="306" xr:uid="{00000000-0005-0000-0000-000039010000}"/>
    <cellStyle name="Hyperlink 2 2 2" xfId="543" xr:uid="{00000000-0005-0000-0000-00003A010000}"/>
    <cellStyle name="Hyperlink 2 3" xfId="542" xr:uid="{00000000-0005-0000-0000-00003B010000}"/>
    <cellStyle name="Hyperlink 3" xfId="307" xr:uid="{00000000-0005-0000-0000-00003C010000}"/>
    <cellStyle name="Hyperlink 4" xfId="308" xr:uid="{00000000-0005-0000-0000-00003D010000}"/>
    <cellStyle name="Hyperlink 5" xfId="825" xr:uid="{922768DC-C42D-43F8-A21F-3385949AF8DD}"/>
    <cellStyle name="Imported" xfId="16" xr:uid="{00000000-0005-0000-0000-00003E010000}"/>
    <cellStyle name="Input 10" xfId="309" xr:uid="{00000000-0005-0000-0000-00003F010000}"/>
    <cellStyle name="input 2" xfId="310" xr:uid="{00000000-0005-0000-0000-000040010000}"/>
    <cellStyle name="Input 3" xfId="311" xr:uid="{00000000-0005-0000-0000-000041010000}"/>
    <cellStyle name="Input 3 2" xfId="712" xr:uid="{00000000-0005-0000-0000-000042010000}"/>
    <cellStyle name="Input 4" xfId="312" xr:uid="{00000000-0005-0000-0000-000043010000}"/>
    <cellStyle name="Input 4 2" xfId="713" xr:uid="{00000000-0005-0000-0000-000044010000}"/>
    <cellStyle name="Input 5" xfId="313" xr:uid="{00000000-0005-0000-0000-000045010000}"/>
    <cellStyle name="Input 5 2" xfId="714" xr:uid="{00000000-0005-0000-0000-000046010000}"/>
    <cellStyle name="Input 6" xfId="666" xr:uid="{00000000-0005-0000-0000-000047010000}"/>
    <cellStyle name="Input 7" xfId="667" xr:uid="{00000000-0005-0000-0000-000048010000}"/>
    <cellStyle name="Input 8" xfId="711" xr:uid="{00000000-0005-0000-0000-000049010000}"/>
    <cellStyle name="Input 9" xfId="715" xr:uid="{00000000-0005-0000-0000-00004A010000}"/>
    <cellStyle name="input(0)" xfId="314" xr:uid="{00000000-0005-0000-0000-00004B010000}"/>
    <cellStyle name="Input(2)" xfId="315" xr:uid="{00000000-0005-0000-0000-00004C010000}"/>
    <cellStyle name="LEAName" xfId="17" xr:uid="{00000000-0005-0000-0000-00004D010000}"/>
    <cellStyle name="LEAName 2" xfId="668" xr:uid="{00000000-0005-0000-0000-00004E010000}"/>
    <cellStyle name="LEANumber" xfId="18" xr:uid="{00000000-0005-0000-0000-00004F010000}"/>
    <cellStyle name="LEANumber 2" xfId="669" xr:uid="{00000000-0005-0000-0000-000050010000}"/>
    <cellStyle name="Linked Cell 2" xfId="317" xr:uid="{00000000-0005-0000-0000-000051010000}"/>
    <cellStyle name="Linked Cell 3" xfId="318" xr:uid="{00000000-0005-0000-0000-000052010000}"/>
    <cellStyle name="Linked Cell 4" xfId="670" xr:uid="{00000000-0005-0000-0000-000053010000}"/>
    <cellStyle name="Linked Cell 5" xfId="316" xr:uid="{00000000-0005-0000-0000-000054010000}"/>
    <cellStyle name="log projection" xfId="19" xr:uid="{00000000-0005-0000-0000-000055010000}"/>
    <cellStyle name="log projection 2" xfId="716" xr:uid="{00000000-0005-0000-0000-000056010000}"/>
    <cellStyle name="log projection 3" xfId="319" xr:uid="{00000000-0005-0000-0000-000057010000}"/>
    <cellStyle name="Neutral 2" xfId="321" xr:uid="{00000000-0005-0000-0000-000058010000}"/>
    <cellStyle name="Neutral 3" xfId="322" xr:uid="{00000000-0005-0000-0000-000059010000}"/>
    <cellStyle name="Neutral 4" xfId="671" xr:uid="{00000000-0005-0000-0000-00005A010000}"/>
    <cellStyle name="Neutral 5" xfId="705" xr:uid="{00000000-0005-0000-0000-00005B010000}"/>
    <cellStyle name="Neutral 6" xfId="320" xr:uid="{00000000-0005-0000-0000-00005C010000}"/>
    <cellStyle name="New_normal" xfId="323" xr:uid="{00000000-0005-0000-0000-00005D010000}"/>
    <cellStyle name="Normal" xfId="0" builtinId="0"/>
    <cellStyle name="Normal - Style1" xfId="324" xr:uid="{00000000-0005-0000-0000-00005F010000}"/>
    <cellStyle name="Normal - Style2" xfId="325" xr:uid="{00000000-0005-0000-0000-000060010000}"/>
    <cellStyle name="Normal - Style3" xfId="326" xr:uid="{00000000-0005-0000-0000-000061010000}"/>
    <cellStyle name="Normal - Style4" xfId="327" xr:uid="{00000000-0005-0000-0000-000062010000}"/>
    <cellStyle name="Normal - Style5" xfId="328" xr:uid="{00000000-0005-0000-0000-000063010000}"/>
    <cellStyle name="Normal 10" xfId="20" xr:uid="{00000000-0005-0000-0000-000064010000}"/>
    <cellStyle name="Normal 10 2" xfId="330" xr:uid="{00000000-0005-0000-0000-000065010000}"/>
    <cellStyle name="Normal 10 2 2" xfId="672" xr:uid="{00000000-0005-0000-0000-000066010000}"/>
    <cellStyle name="Normal 10 3" xfId="331" xr:uid="{00000000-0005-0000-0000-000067010000}"/>
    <cellStyle name="Normal 10 3 2" xfId="544" xr:uid="{00000000-0005-0000-0000-000068010000}"/>
    <cellStyle name="Normal 10 4" xfId="329" xr:uid="{00000000-0005-0000-0000-000069010000}"/>
    <cellStyle name="Normal 10_2014-15 SBS Invoice Plans v2" xfId="332" xr:uid="{00000000-0005-0000-0000-00006A010000}"/>
    <cellStyle name="Normal 100" xfId="129" xr:uid="{00000000-0005-0000-0000-00006B010000}"/>
    <cellStyle name="Normal 101" xfId="130" xr:uid="{00000000-0005-0000-0000-00006C010000}"/>
    <cellStyle name="Normal 102" xfId="131" xr:uid="{00000000-0005-0000-0000-00006D010000}"/>
    <cellStyle name="Normal 103" xfId="132" xr:uid="{00000000-0005-0000-0000-00006E010000}"/>
    <cellStyle name="Normal 104" xfId="133" xr:uid="{00000000-0005-0000-0000-00006F010000}"/>
    <cellStyle name="Normal 105" xfId="134" xr:uid="{00000000-0005-0000-0000-000070010000}"/>
    <cellStyle name="Normal 106" xfId="135" xr:uid="{00000000-0005-0000-0000-000071010000}"/>
    <cellStyle name="Normal 107" xfId="136" xr:uid="{00000000-0005-0000-0000-000072010000}"/>
    <cellStyle name="Normal 108" xfId="137" xr:uid="{00000000-0005-0000-0000-000073010000}"/>
    <cellStyle name="Normal 109" xfId="3" xr:uid="{00000000-0005-0000-0000-000074010000}"/>
    <cellStyle name="Normal 11" xfId="21" xr:uid="{00000000-0005-0000-0000-000075010000}"/>
    <cellStyle name="Normal 11 2" xfId="334" xr:uid="{00000000-0005-0000-0000-000076010000}"/>
    <cellStyle name="Normal 11 3" xfId="333" xr:uid="{00000000-0005-0000-0000-000077010000}"/>
    <cellStyle name="Normal 11_2014-15 SBS Invoice Plans v2" xfId="335" xr:uid="{00000000-0005-0000-0000-000078010000}"/>
    <cellStyle name="Normal 110" xfId="143" xr:uid="{00000000-0005-0000-0000-000079010000}"/>
    <cellStyle name="Normal 110 2" xfId="760" xr:uid="{00000000-0005-0000-0000-00007A010000}"/>
    <cellStyle name="Normal 111" xfId="750" xr:uid="{00000000-0005-0000-0000-00007B010000}"/>
    <cellStyle name="Normal 112" xfId="751" xr:uid="{00000000-0005-0000-0000-00007C010000}"/>
    <cellStyle name="Normal 113" xfId="816" xr:uid="{00000000-0005-0000-0000-00007D010000}"/>
    <cellStyle name="Normal 114" xfId="818" xr:uid="{00000000-0005-0000-0000-00007E010000}"/>
    <cellStyle name="Normal 115" xfId="819" xr:uid="{F1E8EA7D-9358-46F1-A026-A36580DF9F9F}"/>
    <cellStyle name="Normal 116" xfId="822" xr:uid="{3BBA114E-59BA-479E-B765-ABF916109117}"/>
    <cellStyle name="Normal 12" xfId="22" xr:uid="{00000000-0005-0000-0000-00007F010000}"/>
    <cellStyle name="Normal 12 2" xfId="336" xr:uid="{00000000-0005-0000-0000-000080010000}"/>
    <cellStyle name="Normal 12 3" xfId="545" xr:uid="{00000000-0005-0000-0000-000081010000}"/>
    <cellStyle name="Normal 13" xfId="23" xr:uid="{00000000-0005-0000-0000-000082010000}"/>
    <cellStyle name="Normal 13 2" xfId="338" xr:uid="{00000000-0005-0000-0000-000083010000}"/>
    <cellStyle name="Normal 13 2 2" xfId="547" xr:uid="{00000000-0005-0000-0000-000084010000}"/>
    <cellStyle name="Normal 13 2 2 2" xfId="796" xr:uid="{00000000-0005-0000-0000-000085010000}"/>
    <cellStyle name="Normal 13 2 3" xfId="784" xr:uid="{00000000-0005-0000-0000-000086010000}"/>
    <cellStyle name="Normal 13 3" xfId="546" xr:uid="{00000000-0005-0000-0000-000087010000}"/>
    <cellStyle name="Normal 13 3 2" xfId="795" xr:uid="{00000000-0005-0000-0000-000088010000}"/>
    <cellStyle name="Normal 13 4" xfId="337" xr:uid="{00000000-0005-0000-0000-000089010000}"/>
    <cellStyle name="Normal 13 4 2" xfId="783" xr:uid="{00000000-0005-0000-0000-00008A010000}"/>
    <cellStyle name="Normal 131" xfId="142" xr:uid="{00000000-0005-0000-0000-00008B010000}"/>
    <cellStyle name="Normal 14" xfId="24" xr:uid="{00000000-0005-0000-0000-00008C010000}"/>
    <cellStyle name="Normal 14 2" xfId="339" xr:uid="{00000000-0005-0000-0000-00008D010000}"/>
    <cellStyle name="Normal 14 2 2" xfId="549" xr:uid="{00000000-0005-0000-0000-00008E010000}"/>
    <cellStyle name="Normal 14 3" xfId="548" xr:uid="{00000000-0005-0000-0000-00008F010000}"/>
    <cellStyle name="Normal 15" xfId="25" xr:uid="{00000000-0005-0000-0000-000090010000}"/>
    <cellStyle name="Normal 15 2" xfId="340" xr:uid="{00000000-0005-0000-0000-000091010000}"/>
    <cellStyle name="Normal 15 2 2" xfId="551" xr:uid="{00000000-0005-0000-0000-000092010000}"/>
    <cellStyle name="Normal 15 3" xfId="550" xr:uid="{00000000-0005-0000-0000-000093010000}"/>
    <cellStyle name="Normal 16" xfId="26" xr:uid="{00000000-0005-0000-0000-000094010000}"/>
    <cellStyle name="Normal 16 2" xfId="342" xr:uid="{00000000-0005-0000-0000-000095010000}"/>
    <cellStyle name="Normal 16 3" xfId="341" xr:uid="{00000000-0005-0000-0000-000096010000}"/>
    <cellStyle name="Normal 16_SEN Support calculator 2014_15 (2)" xfId="510" xr:uid="{00000000-0005-0000-0000-000097010000}"/>
    <cellStyle name="Normal 17" xfId="47" xr:uid="{00000000-0005-0000-0000-000098010000}"/>
    <cellStyle name="Normal 17 2" xfId="343" xr:uid="{00000000-0005-0000-0000-000099010000}"/>
    <cellStyle name="Normal 17 3" xfId="552" xr:uid="{00000000-0005-0000-0000-00009A010000}"/>
    <cellStyle name="Normal 18" xfId="48" xr:uid="{00000000-0005-0000-0000-00009B010000}"/>
    <cellStyle name="Normal 18 2" xfId="345" xr:uid="{00000000-0005-0000-0000-00009C010000}"/>
    <cellStyle name="Normal 18 3" xfId="346" xr:uid="{00000000-0005-0000-0000-00009D010000}"/>
    <cellStyle name="Normal 18 3 2" xfId="554" xr:uid="{00000000-0005-0000-0000-00009E010000}"/>
    <cellStyle name="Normal 18 4" xfId="553" xr:uid="{00000000-0005-0000-0000-00009F010000}"/>
    <cellStyle name="Normal 18 5" xfId="344" xr:uid="{00000000-0005-0000-0000-0000A0010000}"/>
    <cellStyle name="Normal 19" xfId="49" xr:uid="{00000000-0005-0000-0000-0000A1010000}"/>
    <cellStyle name="Normal 19 2" xfId="348" xr:uid="{00000000-0005-0000-0000-0000A2010000}"/>
    <cellStyle name="Normal 19 3" xfId="347" xr:uid="{00000000-0005-0000-0000-0000A3010000}"/>
    <cellStyle name="Normal 19_SEN Support calculator 2014_15 (2)" xfId="511" xr:uid="{00000000-0005-0000-0000-0000A4010000}"/>
    <cellStyle name="Normal 2" xfId="27" xr:uid="{00000000-0005-0000-0000-0000A5010000}"/>
    <cellStyle name="Normal 2 10" xfId="350" xr:uid="{00000000-0005-0000-0000-0000A6010000}"/>
    <cellStyle name="Normal 2 10 2" xfId="673" xr:uid="{00000000-0005-0000-0000-0000A7010000}"/>
    <cellStyle name="Normal 2 11" xfId="351" xr:uid="{00000000-0005-0000-0000-0000A8010000}"/>
    <cellStyle name="Normal 2 11 2" xfId="674" xr:uid="{00000000-0005-0000-0000-0000A9010000}"/>
    <cellStyle name="Normal 2 12" xfId="352" xr:uid="{00000000-0005-0000-0000-0000AA010000}"/>
    <cellStyle name="Normal 2 12 2" xfId="675" xr:uid="{00000000-0005-0000-0000-0000AB010000}"/>
    <cellStyle name="Normal 2 13" xfId="353" xr:uid="{00000000-0005-0000-0000-0000AC010000}"/>
    <cellStyle name="Normal 2 13 2" xfId="676" xr:uid="{00000000-0005-0000-0000-0000AD010000}"/>
    <cellStyle name="Normal 2 14" xfId="354" xr:uid="{00000000-0005-0000-0000-0000AE010000}"/>
    <cellStyle name="Normal 2 14 2" xfId="555" xr:uid="{00000000-0005-0000-0000-0000AF010000}"/>
    <cellStyle name="Normal 2 15" xfId="349" xr:uid="{00000000-0005-0000-0000-0000B0010000}"/>
    <cellStyle name="Normal 2 2" xfId="28" xr:uid="{00000000-0005-0000-0000-0000B1010000}"/>
    <cellStyle name="Normal 2 2 10" xfId="356" xr:uid="{00000000-0005-0000-0000-0000B2010000}"/>
    <cellStyle name="Normal 2 2 11" xfId="357" xr:uid="{00000000-0005-0000-0000-0000B3010000}"/>
    <cellStyle name="Normal 2 2 12" xfId="556" xr:uid="{00000000-0005-0000-0000-0000B4010000}"/>
    <cellStyle name="Normal 2 2 13" xfId="355" xr:uid="{00000000-0005-0000-0000-0000B5010000}"/>
    <cellStyle name="Normal 2 2 14" xfId="824" xr:uid="{18994324-0A46-476A-8786-41D07AAFD15B}"/>
    <cellStyle name="Normal 2 2 2" xfId="358" xr:uid="{00000000-0005-0000-0000-0000B6010000}"/>
    <cellStyle name="Normal 2 2 2 2" xfId="359" xr:uid="{00000000-0005-0000-0000-0000B7010000}"/>
    <cellStyle name="Normal 2 2 2 2 2" xfId="557" xr:uid="{00000000-0005-0000-0000-0000B8010000}"/>
    <cellStyle name="Normal 2 2 2 3" xfId="360" xr:uid="{00000000-0005-0000-0000-0000B9010000}"/>
    <cellStyle name="Normal 2 2 2 3 2" xfId="558" xr:uid="{00000000-0005-0000-0000-0000BA010000}"/>
    <cellStyle name="Normal 2 2 2 4" xfId="361" xr:uid="{00000000-0005-0000-0000-0000BB010000}"/>
    <cellStyle name="Normal 2 2 2 4 2" xfId="559" xr:uid="{00000000-0005-0000-0000-0000BC010000}"/>
    <cellStyle name="Normal 2 2 2 5" xfId="362" xr:uid="{00000000-0005-0000-0000-0000BD010000}"/>
    <cellStyle name="Normal 2 2 2 5 2" xfId="560" xr:uid="{00000000-0005-0000-0000-0000BE010000}"/>
    <cellStyle name="Normal 2 2 2 6" xfId="363" xr:uid="{00000000-0005-0000-0000-0000BF010000}"/>
    <cellStyle name="Normal 2 2 2 6 2" xfId="561" xr:uid="{00000000-0005-0000-0000-0000C0010000}"/>
    <cellStyle name="Normal 2 2 2 7" xfId="364" xr:uid="{00000000-0005-0000-0000-0000C1010000}"/>
    <cellStyle name="Normal 2 2 2 7 2" xfId="562" xr:uid="{00000000-0005-0000-0000-0000C2010000}"/>
    <cellStyle name="Normal 2 2 2_Book2" xfId="365" xr:uid="{00000000-0005-0000-0000-0000C3010000}"/>
    <cellStyle name="Normal 2 2 3" xfId="366" xr:uid="{00000000-0005-0000-0000-0000C4010000}"/>
    <cellStyle name="Normal 2 2 3 2" xfId="563" xr:uid="{00000000-0005-0000-0000-0000C5010000}"/>
    <cellStyle name="Normal 2 2 4" xfId="367" xr:uid="{00000000-0005-0000-0000-0000C6010000}"/>
    <cellStyle name="Normal 2 2 4 2" xfId="564" xr:uid="{00000000-0005-0000-0000-0000C7010000}"/>
    <cellStyle name="Normal 2 2 5" xfId="368" xr:uid="{00000000-0005-0000-0000-0000C8010000}"/>
    <cellStyle name="Normal 2 2 5 2" xfId="565" xr:uid="{00000000-0005-0000-0000-0000C9010000}"/>
    <cellStyle name="Normal 2 2 6" xfId="369" xr:uid="{00000000-0005-0000-0000-0000CA010000}"/>
    <cellStyle name="Normal 2 2 6 2" xfId="566" xr:uid="{00000000-0005-0000-0000-0000CB010000}"/>
    <cellStyle name="Normal 2 2 7" xfId="370" xr:uid="{00000000-0005-0000-0000-0000CC010000}"/>
    <cellStyle name="Normal 2 2 8" xfId="371" xr:uid="{00000000-0005-0000-0000-0000CD010000}"/>
    <cellStyle name="Normal 2 2 9" xfId="372" xr:uid="{00000000-0005-0000-0000-0000CE010000}"/>
    <cellStyle name="Normal 2 2_2014-15 SBS Invoice Plans v2" xfId="373" xr:uid="{00000000-0005-0000-0000-0000CF010000}"/>
    <cellStyle name="Normal 2 3" xfId="374" xr:uid="{00000000-0005-0000-0000-0000D0010000}"/>
    <cellStyle name="Normal 2 3 2" xfId="375" xr:uid="{00000000-0005-0000-0000-0000D1010000}"/>
    <cellStyle name="Normal 2 3 2 2" xfId="567" xr:uid="{00000000-0005-0000-0000-0000D2010000}"/>
    <cellStyle name="Normal 2 3_Book2" xfId="376" xr:uid="{00000000-0005-0000-0000-0000D3010000}"/>
    <cellStyle name="Normal 2 4" xfId="377" xr:uid="{00000000-0005-0000-0000-0000D4010000}"/>
    <cellStyle name="Normal 2 4 2" xfId="677" xr:uid="{00000000-0005-0000-0000-0000D5010000}"/>
    <cellStyle name="Normal 2 5" xfId="378" xr:uid="{00000000-0005-0000-0000-0000D6010000}"/>
    <cellStyle name="Normal 2 6" xfId="379" xr:uid="{00000000-0005-0000-0000-0000D7010000}"/>
    <cellStyle name="Normal 2 6 2" xfId="568" xr:uid="{00000000-0005-0000-0000-0000D8010000}"/>
    <cellStyle name="Normal 2 7" xfId="380" xr:uid="{00000000-0005-0000-0000-0000D9010000}"/>
    <cellStyle name="Normal 2 8" xfId="381" xr:uid="{00000000-0005-0000-0000-0000DA010000}"/>
    <cellStyle name="Normal 2 9" xfId="382" xr:uid="{00000000-0005-0000-0000-0000DB010000}"/>
    <cellStyle name="Normal 2 9 2" xfId="678" xr:uid="{00000000-0005-0000-0000-0000DC010000}"/>
    <cellStyle name="Normal 2_2013-14 OLA Contacts and TOP UPS v2" xfId="383" xr:uid="{00000000-0005-0000-0000-0000DD010000}"/>
    <cellStyle name="Normal 20" xfId="50" xr:uid="{00000000-0005-0000-0000-0000DE010000}"/>
    <cellStyle name="Normal 20 2" xfId="385" xr:uid="{00000000-0005-0000-0000-0000DF010000}"/>
    <cellStyle name="Normal 20 3" xfId="384" xr:uid="{00000000-0005-0000-0000-0000E0010000}"/>
    <cellStyle name="Normal 20_SEN Support calculator 2014_15 (2)" xfId="512" xr:uid="{00000000-0005-0000-0000-0000E1010000}"/>
    <cellStyle name="Normal 21" xfId="51" xr:uid="{00000000-0005-0000-0000-0000E2010000}"/>
    <cellStyle name="Normal 21 2" xfId="569" xr:uid="{00000000-0005-0000-0000-0000E3010000}"/>
    <cellStyle name="Normal 21 3" xfId="386" xr:uid="{00000000-0005-0000-0000-0000E4010000}"/>
    <cellStyle name="Normal 22" xfId="52" xr:uid="{00000000-0005-0000-0000-0000E5010000}"/>
    <cellStyle name="Normal 22 2" xfId="570" xr:uid="{00000000-0005-0000-0000-0000E6010000}"/>
    <cellStyle name="Normal 22 3" xfId="387" xr:uid="{00000000-0005-0000-0000-0000E7010000}"/>
    <cellStyle name="Normal 23" xfId="53" xr:uid="{00000000-0005-0000-0000-0000E8010000}"/>
    <cellStyle name="Normal 23 2" xfId="506" xr:uid="{00000000-0005-0000-0000-0000E9010000}"/>
    <cellStyle name="Normal 23 2 2" xfId="617" xr:uid="{00000000-0005-0000-0000-0000EA010000}"/>
    <cellStyle name="Normal 23 3" xfId="747" xr:uid="{00000000-0005-0000-0000-0000EB010000}"/>
    <cellStyle name="Normal 23 4" xfId="388" xr:uid="{00000000-0005-0000-0000-0000EC010000}"/>
    <cellStyle name="Normal 24" xfId="29" xr:uid="{00000000-0005-0000-0000-0000ED010000}"/>
    <cellStyle name="Normal 24 2" xfId="571" xr:uid="{00000000-0005-0000-0000-0000EE010000}"/>
    <cellStyle name="Normal 24 3" xfId="389" xr:uid="{00000000-0005-0000-0000-0000EF010000}"/>
    <cellStyle name="Normal 25" xfId="54" xr:uid="{00000000-0005-0000-0000-0000F0010000}"/>
    <cellStyle name="Normal 25 2" xfId="572" xr:uid="{00000000-0005-0000-0000-0000F1010000}"/>
    <cellStyle name="Normal 25 3" xfId="717" xr:uid="{00000000-0005-0000-0000-0000F2010000}"/>
    <cellStyle name="Normal 26" xfId="55" xr:uid="{00000000-0005-0000-0000-0000F3010000}"/>
    <cellStyle name="Normal 26 2" xfId="573" xr:uid="{00000000-0005-0000-0000-0000F4010000}"/>
    <cellStyle name="Normal 26 3" xfId="718" xr:uid="{00000000-0005-0000-0000-0000F5010000}"/>
    <cellStyle name="Normal 26 4" xfId="390" xr:uid="{00000000-0005-0000-0000-0000F6010000}"/>
    <cellStyle name="Normal 27" xfId="56" xr:uid="{00000000-0005-0000-0000-0000F7010000}"/>
    <cellStyle name="Normal 27 2" xfId="574" xr:uid="{00000000-0005-0000-0000-0000F8010000}"/>
    <cellStyle name="Normal 27 3" xfId="719" xr:uid="{00000000-0005-0000-0000-0000F9010000}"/>
    <cellStyle name="Normal 28" xfId="57" xr:uid="{00000000-0005-0000-0000-0000FA010000}"/>
    <cellStyle name="Normal 28 2" xfId="575" xr:uid="{00000000-0005-0000-0000-0000FB010000}"/>
    <cellStyle name="Normal 28 3" xfId="720" xr:uid="{00000000-0005-0000-0000-0000FC010000}"/>
    <cellStyle name="Normal 29" xfId="58" xr:uid="{00000000-0005-0000-0000-0000FD010000}"/>
    <cellStyle name="Normal 29 2" xfId="576" xr:uid="{00000000-0005-0000-0000-0000FE010000}"/>
    <cellStyle name="Normal 29 3" xfId="721" xr:uid="{00000000-0005-0000-0000-0000FF010000}"/>
    <cellStyle name="Normal 29 4" xfId="391" xr:uid="{00000000-0005-0000-0000-000000020000}"/>
    <cellStyle name="Normal 3" xfId="30" xr:uid="{00000000-0005-0000-0000-000001020000}"/>
    <cellStyle name="Normal 3 10" xfId="393" xr:uid="{00000000-0005-0000-0000-000002020000}"/>
    <cellStyle name="Normal 3 11" xfId="394" xr:uid="{00000000-0005-0000-0000-000003020000}"/>
    <cellStyle name="Normal 3 12" xfId="679" xr:uid="{00000000-0005-0000-0000-000004020000}"/>
    <cellStyle name="Normal 3 13" xfId="392" xr:uid="{00000000-0005-0000-0000-000005020000}"/>
    <cellStyle name="Normal 3 2" xfId="141" xr:uid="{00000000-0005-0000-0000-000006020000}"/>
    <cellStyle name="Normal 3 2 2" xfId="396" xr:uid="{00000000-0005-0000-0000-000007020000}"/>
    <cellStyle name="Normal 3 2 2 2" xfId="680" xr:uid="{00000000-0005-0000-0000-000008020000}"/>
    <cellStyle name="Normal 3 2 3" xfId="397" xr:uid="{00000000-0005-0000-0000-000009020000}"/>
    <cellStyle name="Normal 3 2 3 2" xfId="681" xr:uid="{00000000-0005-0000-0000-00000A020000}"/>
    <cellStyle name="Normal 3 2 4" xfId="398" xr:uid="{00000000-0005-0000-0000-00000B020000}"/>
    <cellStyle name="Normal 3 2 4 2" xfId="682" xr:uid="{00000000-0005-0000-0000-00000C020000}"/>
    <cellStyle name="Normal 3 2 5" xfId="399" xr:uid="{00000000-0005-0000-0000-00000D020000}"/>
    <cellStyle name="Normal 3 2 5 2" xfId="683" xr:uid="{00000000-0005-0000-0000-00000E020000}"/>
    <cellStyle name="Normal 3 2 6" xfId="400" xr:uid="{00000000-0005-0000-0000-00000F020000}"/>
    <cellStyle name="Normal 3 2 6 2" xfId="684" xr:uid="{00000000-0005-0000-0000-000010020000}"/>
    <cellStyle name="Normal 3 2 7" xfId="685" xr:uid="{00000000-0005-0000-0000-000011020000}"/>
    <cellStyle name="Normal 3 2 8" xfId="395" xr:uid="{00000000-0005-0000-0000-000012020000}"/>
    <cellStyle name="Normal 3 2_Main Allocation Sheet" xfId="401" xr:uid="{00000000-0005-0000-0000-000013020000}"/>
    <cellStyle name="Normal 3 3" xfId="402" xr:uid="{00000000-0005-0000-0000-000014020000}"/>
    <cellStyle name="Normal 3 3 2" xfId="577" xr:uid="{00000000-0005-0000-0000-000015020000}"/>
    <cellStyle name="Normal 3 4" xfId="403" xr:uid="{00000000-0005-0000-0000-000016020000}"/>
    <cellStyle name="Normal 3 5" xfId="404" xr:uid="{00000000-0005-0000-0000-000017020000}"/>
    <cellStyle name="Normal 3 6" xfId="405" xr:uid="{00000000-0005-0000-0000-000018020000}"/>
    <cellStyle name="Normal 3 7" xfId="406" xr:uid="{00000000-0005-0000-0000-000019020000}"/>
    <cellStyle name="Normal 3 8" xfId="407" xr:uid="{00000000-0005-0000-0000-00001A020000}"/>
    <cellStyle name="Normal 3 9" xfId="408" xr:uid="{00000000-0005-0000-0000-00001B020000}"/>
    <cellStyle name="Normal 3_2014-15 SBS Invoice Plans v2" xfId="409" xr:uid="{00000000-0005-0000-0000-00001C020000}"/>
    <cellStyle name="Normal 30" xfId="59" xr:uid="{00000000-0005-0000-0000-00001D020000}"/>
    <cellStyle name="Normal 30 2" xfId="578" xr:uid="{00000000-0005-0000-0000-00001E020000}"/>
    <cellStyle name="Normal 30 3" xfId="722" xr:uid="{00000000-0005-0000-0000-00001F020000}"/>
    <cellStyle name="Normal 31" xfId="60" xr:uid="{00000000-0005-0000-0000-000020020000}"/>
    <cellStyle name="Normal 31 2" xfId="579" xr:uid="{00000000-0005-0000-0000-000021020000}"/>
    <cellStyle name="Normal 31 3" xfId="723" xr:uid="{00000000-0005-0000-0000-000022020000}"/>
    <cellStyle name="Normal 31 4" xfId="410" xr:uid="{00000000-0005-0000-0000-000023020000}"/>
    <cellStyle name="Normal 32" xfId="61" xr:uid="{00000000-0005-0000-0000-000024020000}"/>
    <cellStyle name="Normal 32 2" xfId="580" xr:uid="{00000000-0005-0000-0000-000025020000}"/>
    <cellStyle name="Normal 32 3" xfId="724" xr:uid="{00000000-0005-0000-0000-000026020000}"/>
    <cellStyle name="Normal 32 4" xfId="411" xr:uid="{00000000-0005-0000-0000-000027020000}"/>
    <cellStyle name="Normal 33" xfId="62" xr:uid="{00000000-0005-0000-0000-000028020000}"/>
    <cellStyle name="Normal 33 2" xfId="581" xr:uid="{00000000-0005-0000-0000-000029020000}"/>
    <cellStyle name="Normal 33 3" xfId="725" xr:uid="{00000000-0005-0000-0000-00002A020000}"/>
    <cellStyle name="Normal 34" xfId="63" xr:uid="{00000000-0005-0000-0000-00002B020000}"/>
    <cellStyle name="Normal 34 2" xfId="582" xr:uid="{00000000-0005-0000-0000-00002C020000}"/>
    <cellStyle name="Normal 34 3" xfId="726" xr:uid="{00000000-0005-0000-0000-00002D020000}"/>
    <cellStyle name="Normal 35" xfId="64" xr:uid="{00000000-0005-0000-0000-00002E020000}"/>
    <cellStyle name="Normal 35 2" xfId="686" xr:uid="{00000000-0005-0000-0000-00002F020000}"/>
    <cellStyle name="Normal 35 3" xfId="412" xr:uid="{00000000-0005-0000-0000-000030020000}"/>
    <cellStyle name="Normal 36" xfId="65" xr:uid="{00000000-0005-0000-0000-000031020000}"/>
    <cellStyle name="Normal 36 2" xfId="583" xr:uid="{00000000-0005-0000-0000-000032020000}"/>
    <cellStyle name="Normal 36 3" xfId="727" xr:uid="{00000000-0005-0000-0000-000033020000}"/>
    <cellStyle name="Normal 37" xfId="66" xr:uid="{00000000-0005-0000-0000-000034020000}"/>
    <cellStyle name="Normal 37 2" xfId="413" xr:uid="{00000000-0005-0000-0000-000035020000}"/>
    <cellStyle name="Normal 38" xfId="67" xr:uid="{00000000-0005-0000-0000-000036020000}"/>
    <cellStyle name="Normal 38 2" xfId="584" xr:uid="{00000000-0005-0000-0000-000037020000}"/>
    <cellStyle name="Normal 38 3" xfId="728" xr:uid="{00000000-0005-0000-0000-000038020000}"/>
    <cellStyle name="Normal 39" xfId="68" xr:uid="{00000000-0005-0000-0000-000039020000}"/>
    <cellStyle name="Normal 39 2" xfId="585" xr:uid="{00000000-0005-0000-0000-00003A020000}"/>
    <cellStyle name="Normal 39 3" xfId="729" xr:uid="{00000000-0005-0000-0000-00003B020000}"/>
    <cellStyle name="Normal 4" xfId="31" xr:uid="{00000000-0005-0000-0000-00003C020000}"/>
    <cellStyle name="Normal 4 10" xfId="414" xr:uid="{00000000-0005-0000-0000-00003D020000}"/>
    <cellStyle name="Normal 4 2" xfId="139" xr:uid="{00000000-0005-0000-0000-00003E020000}"/>
    <cellStyle name="Normal 4 2 2" xfId="687" xr:uid="{00000000-0005-0000-0000-00003F020000}"/>
    <cellStyle name="Normal 4 2 3" xfId="415" xr:uid="{00000000-0005-0000-0000-000040020000}"/>
    <cellStyle name="Normal 4 2 4" xfId="140" xr:uid="{00000000-0005-0000-0000-000041020000}"/>
    <cellStyle name="Normal 4 3" xfId="416" xr:uid="{00000000-0005-0000-0000-000042020000}"/>
    <cellStyle name="Normal 4 4" xfId="417" xr:uid="{00000000-0005-0000-0000-000043020000}"/>
    <cellStyle name="Normal 4 5" xfId="418" xr:uid="{00000000-0005-0000-0000-000044020000}"/>
    <cellStyle name="Normal 4 6" xfId="419" xr:uid="{00000000-0005-0000-0000-000045020000}"/>
    <cellStyle name="Normal 4 7" xfId="420" xr:uid="{00000000-0005-0000-0000-000046020000}"/>
    <cellStyle name="Normal 4 8" xfId="421" xr:uid="{00000000-0005-0000-0000-000047020000}"/>
    <cellStyle name="Normal 4 9" xfId="688" xr:uid="{00000000-0005-0000-0000-000048020000}"/>
    <cellStyle name="Normal 4_2014-15 SBS Invoice Plans v2" xfId="422" xr:uid="{00000000-0005-0000-0000-000049020000}"/>
    <cellStyle name="Normal 40" xfId="69" xr:uid="{00000000-0005-0000-0000-00004A020000}"/>
    <cellStyle name="Normal 40 2" xfId="586" xr:uid="{00000000-0005-0000-0000-00004B020000}"/>
    <cellStyle name="Normal 40 3" xfId="730" xr:uid="{00000000-0005-0000-0000-00004C020000}"/>
    <cellStyle name="Normal 41" xfId="70" xr:uid="{00000000-0005-0000-0000-00004D020000}"/>
    <cellStyle name="Normal 41 2" xfId="587" xr:uid="{00000000-0005-0000-0000-00004E020000}"/>
    <cellStyle name="Normal 41 3" xfId="731" xr:uid="{00000000-0005-0000-0000-00004F020000}"/>
    <cellStyle name="Normal 42" xfId="71" xr:uid="{00000000-0005-0000-0000-000050020000}"/>
    <cellStyle name="Normal 42 2" xfId="507" xr:uid="{00000000-0005-0000-0000-000051020000}"/>
    <cellStyle name="Normal 43" xfId="72" xr:uid="{00000000-0005-0000-0000-000052020000}"/>
    <cellStyle name="Normal 43 2" xfId="513" xr:uid="{00000000-0005-0000-0000-000053020000}"/>
    <cellStyle name="Normal 44" xfId="73" xr:uid="{00000000-0005-0000-0000-000054020000}"/>
    <cellStyle name="Normal 44 2" xfId="707" xr:uid="{00000000-0005-0000-0000-000055020000}"/>
    <cellStyle name="Normal 45" xfId="74" xr:uid="{00000000-0005-0000-0000-000056020000}"/>
    <cellStyle name="Normal 45 2" xfId="745" xr:uid="{00000000-0005-0000-0000-000057020000}"/>
    <cellStyle name="Normal 46" xfId="75" xr:uid="{00000000-0005-0000-0000-000058020000}"/>
    <cellStyle name="Normal 47" xfId="76" xr:uid="{00000000-0005-0000-0000-000059020000}"/>
    <cellStyle name="Normal 47 2" xfId="746" xr:uid="{00000000-0005-0000-0000-00005A020000}"/>
    <cellStyle name="Normal 48" xfId="77" xr:uid="{00000000-0005-0000-0000-00005B020000}"/>
    <cellStyle name="Normal 49" xfId="78" xr:uid="{00000000-0005-0000-0000-00005C020000}"/>
    <cellStyle name="Normal 5" xfId="32" xr:uid="{00000000-0005-0000-0000-00005D020000}"/>
    <cellStyle name="Normal 5 11" xfId="826" xr:uid="{4148F931-38AD-4264-9C4B-C217E1E4E7E8}"/>
    <cellStyle name="Normal 5 2" xfId="424" xr:uid="{00000000-0005-0000-0000-00005E020000}"/>
    <cellStyle name="Normal 5 3" xfId="689" xr:uid="{00000000-0005-0000-0000-00005F020000}"/>
    <cellStyle name="Normal 5 4" xfId="704" xr:uid="{00000000-0005-0000-0000-000060020000}"/>
    <cellStyle name="Normal 5 5" xfId="423" xr:uid="{00000000-0005-0000-0000-000061020000}"/>
    <cellStyle name="Normal 5_2014-15 SBS Invoice Plans v2" xfId="425" xr:uid="{00000000-0005-0000-0000-000062020000}"/>
    <cellStyle name="Normal 50" xfId="79" xr:uid="{00000000-0005-0000-0000-000063020000}"/>
    <cellStyle name="Normal 51" xfId="80" xr:uid="{00000000-0005-0000-0000-000064020000}"/>
    <cellStyle name="Normal 52" xfId="81" xr:uid="{00000000-0005-0000-0000-000065020000}"/>
    <cellStyle name="Normal 53" xfId="82" xr:uid="{00000000-0005-0000-0000-000066020000}"/>
    <cellStyle name="Normal 54" xfId="83" xr:uid="{00000000-0005-0000-0000-000067020000}"/>
    <cellStyle name="Normal 55" xfId="84" xr:uid="{00000000-0005-0000-0000-000068020000}"/>
    <cellStyle name="Normal 56" xfId="85" xr:uid="{00000000-0005-0000-0000-000069020000}"/>
    <cellStyle name="Normal 57" xfId="86" xr:uid="{00000000-0005-0000-0000-00006A020000}"/>
    <cellStyle name="Normal 58" xfId="87" xr:uid="{00000000-0005-0000-0000-00006B020000}"/>
    <cellStyle name="Normal 59" xfId="88" xr:uid="{00000000-0005-0000-0000-00006C020000}"/>
    <cellStyle name="Normal 6" xfId="33" xr:uid="{00000000-0005-0000-0000-00006D020000}"/>
    <cellStyle name="Normal 6 2" xfId="427" xr:uid="{00000000-0005-0000-0000-00006E020000}"/>
    <cellStyle name="Normal 6 2 2" xfId="588" xr:uid="{00000000-0005-0000-0000-00006F020000}"/>
    <cellStyle name="Normal 6 3" xfId="690" xr:uid="{00000000-0005-0000-0000-000070020000}"/>
    <cellStyle name="Normal 6 4" xfId="426" xr:uid="{00000000-0005-0000-0000-000071020000}"/>
    <cellStyle name="Normal 6_2014-15 SBS Invoice Plans v2" xfId="428" xr:uid="{00000000-0005-0000-0000-000072020000}"/>
    <cellStyle name="Normal 60" xfId="89" xr:uid="{00000000-0005-0000-0000-000073020000}"/>
    <cellStyle name="Normal 61" xfId="90" xr:uid="{00000000-0005-0000-0000-000074020000}"/>
    <cellStyle name="Normal 62" xfId="91" xr:uid="{00000000-0005-0000-0000-000075020000}"/>
    <cellStyle name="Normal 63" xfId="92" xr:uid="{00000000-0005-0000-0000-000076020000}"/>
    <cellStyle name="Normal 64" xfId="93" xr:uid="{00000000-0005-0000-0000-000077020000}"/>
    <cellStyle name="Normal 65" xfId="94" xr:uid="{00000000-0005-0000-0000-000078020000}"/>
    <cellStyle name="Normal 66" xfId="95" xr:uid="{00000000-0005-0000-0000-000079020000}"/>
    <cellStyle name="Normal 67" xfId="96" xr:uid="{00000000-0005-0000-0000-00007A020000}"/>
    <cellStyle name="Normal 68" xfId="97" xr:uid="{00000000-0005-0000-0000-00007B020000}"/>
    <cellStyle name="Normal 69" xfId="98" xr:uid="{00000000-0005-0000-0000-00007C020000}"/>
    <cellStyle name="Normal 7" xfId="34" xr:uid="{00000000-0005-0000-0000-00007D020000}"/>
    <cellStyle name="Normal 7 2" xfId="430" xr:uid="{00000000-0005-0000-0000-00007E020000}"/>
    <cellStyle name="Normal 7 2 2" xfId="589" xr:uid="{00000000-0005-0000-0000-00007F020000}"/>
    <cellStyle name="Normal 7 3" xfId="691" xr:uid="{00000000-0005-0000-0000-000080020000}"/>
    <cellStyle name="Normal 7 4" xfId="429" xr:uid="{00000000-0005-0000-0000-000081020000}"/>
    <cellStyle name="Normal 7_2014-15 SBS Invoice Plans v2" xfId="431" xr:uid="{00000000-0005-0000-0000-000082020000}"/>
    <cellStyle name="Normal 70" xfId="99" xr:uid="{00000000-0005-0000-0000-000083020000}"/>
    <cellStyle name="Normal 71" xfId="100" xr:uid="{00000000-0005-0000-0000-000084020000}"/>
    <cellStyle name="Normal 72" xfId="101" xr:uid="{00000000-0005-0000-0000-000085020000}"/>
    <cellStyle name="Normal 73" xfId="102" xr:uid="{00000000-0005-0000-0000-000086020000}"/>
    <cellStyle name="Normal 74" xfId="103" xr:uid="{00000000-0005-0000-0000-000087020000}"/>
    <cellStyle name="Normal 75" xfId="104" xr:uid="{00000000-0005-0000-0000-000088020000}"/>
    <cellStyle name="Normal 76" xfId="105" xr:uid="{00000000-0005-0000-0000-000089020000}"/>
    <cellStyle name="Normal 77" xfId="106" xr:uid="{00000000-0005-0000-0000-00008A020000}"/>
    <cellStyle name="Normal 78" xfId="107" xr:uid="{00000000-0005-0000-0000-00008B020000}"/>
    <cellStyle name="Normal 79" xfId="108" xr:uid="{00000000-0005-0000-0000-00008C020000}"/>
    <cellStyle name="Normal 8" xfId="35" xr:uid="{00000000-0005-0000-0000-00008D020000}"/>
    <cellStyle name="Normal 8 2" xfId="432" xr:uid="{00000000-0005-0000-0000-00008E020000}"/>
    <cellStyle name="Normal 8 2 2" xfId="591" xr:uid="{00000000-0005-0000-0000-00008F020000}"/>
    <cellStyle name="Normal 8 3" xfId="590" xr:uid="{00000000-0005-0000-0000-000090020000}"/>
    <cellStyle name="Normal 80" xfId="109" xr:uid="{00000000-0005-0000-0000-000091020000}"/>
    <cellStyle name="Normal 81" xfId="110" xr:uid="{00000000-0005-0000-0000-000092020000}"/>
    <cellStyle name="Normal 82" xfId="111" xr:uid="{00000000-0005-0000-0000-000093020000}"/>
    <cellStyle name="Normal 83" xfId="112" xr:uid="{00000000-0005-0000-0000-000094020000}"/>
    <cellStyle name="Normal 84" xfId="113" xr:uid="{00000000-0005-0000-0000-000095020000}"/>
    <cellStyle name="Normal 85" xfId="114" xr:uid="{00000000-0005-0000-0000-000096020000}"/>
    <cellStyle name="Normal 86" xfId="115" xr:uid="{00000000-0005-0000-0000-000097020000}"/>
    <cellStyle name="Normal 87" xfId="116" xr:uid="{00000000-0005-0000-0000-000098020000}"/>
    <cellStyle name="Normal 88" xfId="117" xr:uid="{00000000-0005-0000-0000-000099020000}"/>
    <cellStyle name="Normal 89" xfId="118" xr:uid="{00000000-0005-0000-0000-00009A020000}"/>
    <cellStyle name="Normal 9" xfId="36" xr:uid="{00000000-0005-0000-0000-00009B020000}"/>
    <cellStyle name="Normal 9 2" xfId="434" xr:uid="{00000000-0005-0000-0000-00009C020000}"/>
    <cellStyle name="Normal 9 2 2" xfId="592" xr:uid="{00000000-0005-0000-0000-00009D020000}"/>
    <cellStyle name="Normal 9 2 2 2" xfId="797" xr:uid="{00000000-0005-0000-0000-00009E020000}"/>
    <cellStyle name="Normal 9 2 3" xfId="785" xr:uid="{00000000-0005-0000-0000-00009F020000}"/>
    <cellStyle name="Normal 9 3" xfId="435" xr:uid="{00000000-0005-0000-0000-0000A0020000}"/>
    <cellStyle name="Normal 9 3 2" xfId="593" xr:uid="{00000000-0005-0000-0000-0000A1020000}"/>
    <cellStyle name="Normal 9 4" xfId="433" xr:uid="{00000000-0005-0000-0000-0000A2020000}"/>
    <cellStyle name="Normal 9_2014-15 SBS Invoice Plans v2" xfId="436" xr:uid="{00000000-0005-0000-0000-0000A3020000}"/>
    <cellStyle name="Normal 90" xfId="119" xr:uid="{00000000-0005-0000-0000-0000A4020000}"/>
    <cellStyle name="Normal 91" xfId="120" xr:uid="{00000000-0005-0000-0000-0000A5020000}"/>
    <cellStyle name="Normal 92" xfId="121" xr:uid="{00000000-0005-0000-0000-0000A6020000}"/>
    <cellStyle name="Normal 93" xfId="122" xr:uid="{00000000-0005-0000-0000-0000A7020000}"/>
    <cellStyle name="Normal 94" xfId="123" xr:uid="{00000000-0005-0000-0000-0000A8020000}"/>
    <cellStyle name="Normal 95" xfId="124" xr:uid="{00000000-0005-0000-0000-0000A9020000}"/>
    <cellStyle name="Normal 96" xfId="125" xr:uid="{00000000-0005-0000-0000-0000AA020000}"/>
    <cellStyle name="Normal 97" xfId="126" xr:uid="{00000000-0005-0000-0000-0000AB020000}"/>
    <cellStyle name="Normal 98" xfId="127" xr:uid="{00000000-0005-0000-0000-0000AC020000}"/>
    <cellStyle name="Normal 99" xfId="128" xr:uid="{00000000-0005-0000-0000-0000AD020000}"/>
    <cellStyle name="Normal_Sheet2" xfId="2" xr:uid="{00000000-0005-0000-0000-0000AE020000}"/>
    <cellStyle name="NormalStyleCurrency" xfId="437" xr:uid="{00000000-0005-0000-0000-0000AF020000}"/>
    <cellStyle name="NormalStyleText" xfId="438" xr:uid="{00000000-0005-0000-0000-0000B0020000}"/>
    <cellStyle name="Note 2" xfId="440" xr:uid="{00000000-0005-0000-0000-0000B1020000}"/>
    <cellStyle name="Note 2 2" xfId="441" xr:uid="{00000000-0005-0000-0000-0000B2020000}"/>
    <cellStyle name="Note 2 2 2" xfId="596" xr:uid="{00000000-0005-0000-0000-0000B3020000}"/>
    <cellStyle name="Note 2 2 3" xfId="734" xr:uid="{00000000-0005-0000-0000-0000B4020000}"/>
    <cellStyle name="Note 2 3" xfId="595" xr:uid="{00000000-0005-0000-0000-0000B5020000}"/>
    <cellStyle name="Note 2 4" xfId="733" xr:uid="{00000000-0005-0000-0000-0000B6020000}"/>
    <cellStyle name="Note 2_Academies HAL development version 10May11" xfId="442" xr:uid="{00000000-0005-0000-0000-0000B7020000}"/>
    <cellStyle name="Note 3" xfId="443" xr:uid="{00000000-0005-0000-0000-0000B8020000}"/>
    <cellStyle name="Note 3 2" xfId="735" xr:uid="{00000000-0005-0000-0000-0000B9020000}"/>
    <cellStyle name="Note 4" xfId="444" xr:uid="{00000000-0005-0000-0000-0000BA020000}"/>
    <cellStyle name="Note 4 2" xfId="736" xr:uid="{00000000-0005-0000-0000-0000BB020000}"/>
    <cellStyle name="Note 5" xfId="445" xr:uid="{00000000-0005-0000-0000-0000BC020000}"/>
    <cellStyle name="Note 5 2" xfId="737" xr:uid="{00000000-0005-0000-0000-0000BD020000}"/>
    <cellStyle name="Note 6" xfId="446" xr:uid="{00000000-0005-0000-0000-0000BE020000}"/>
    <cellStyle name="Note 6 2" xfId="597" xr:uid="{00000000-0005-0000-0000-0000BF020000}"/>
    <cellStyle name="Note 6 3" xfId="738" xr:uid="{00000000-0005-0000-0000-0000C0020000}"/>
    <cellStyle name="Note 7" xfId="594" xr:uid="{00000000-0005-0000-0000-0000C1020000}"/>
    <cellStyle name="Note 8" xfId="732" xr:uid="{00000000-0005-0000-0000-0000C2020000}"/>
    <cellStyle name="Note 9" xfId="439" xr:uid="{00000000-0005-0000-0000-0000C3020000}"/>
    <cellStyle name="Notes" xfId="447" xr:uid="{00000000-0005-0000-0000-0000C4020000}"/>
    <cellStyle name="Number" xfId="37" xr:uid="{00000000-0005-0000-0000-0000C5020000}"/>
    <cellStyle name="Number 2" xfId="692" xr:uid="{00000000-0005-0000-0000-0000C6020000}"/>
    <cellStyle name="Output 2" xfId="449" xr:uid="{00000000-0005-0000-0000-0000C7020000}"/>
    <cellStyle name="Output 2 2" xfId="740" xr:uid="{00000000-0005-0000-0000-0000C8020000}"/>
    <cellStyle name="Output 3" xfId="450" xr:uid="{00000000-0005-0000-0000-0000C9020000}"/>
    <cellStyle name="Output 3 2" xfId="741" xr:uid="{00000000-0005-0000-0000-0000CA020000}"/>
    <cellStyle name="Output 4" xfId="693" xr:uid="{00000000-0005-0000-0000-0000CB020000}"/>
    <cellStyle name="Output 5" xfId="739" xr:uid="{00000000-0005-0000-0000-0000CC020000}"/>
    <cellStyle name="Output 6" xfId="448" xr:uid="{00000000-0005-0000-0000-0000CD020000}"/>
    <cellStyle name="Percent" xfId="817" builtinId="5"/>
    <cellStyle name="Percent 2" xfId="38" xr:uid="{00000000-0005-0000-0000-0000CF020000}"/>
    <cellStyle name="Percent 2 2" xfId="452" xr:uid="{00000000-0005-0000-0000-0000D0020000}"/>
    <cellStyle name="Percent 2 2 2" xfId="599" xr:uid="{00000000-0005-0000-0000-0000D1020000}"/>
    <cellStyle name="Percent 2 3" xfId="598" xr:uid="{00000000-0005-0000-0000-0000D2020000}"/>
    <cellStyle name="Percent 2 4" xfId="451" xr:uid="{00000000-0005-0000-0000-0000D3020000}"/>
    <cellStyle name="Percent 2 5" xfId="759" xr:uid="{00000000-0005-0000-0000-0000D4020000}"/>
    <cellStyle name="Percent 3" xfId="39" xr:uid="{00000000-0005-0000-0000-0000D5020000}"/>
    <cellStyle name="Percent 3 2" xfId="694" xr:uid="{00000000-0005-0000-0000-0000D6020000}"/>
    <cellStyle name="Percent 3 3" xfId="453" xr:uid="{00000000-0005-0000-0000-0000D7020000}"/>
    <cellStyle name="Percent 4" xfId="454" xr:uid="{00000000-0005-0000-0000-0000D8020000}"/>
    <cellStyle name="Percent 4 2" xfId="695" xr:uid="{00000000-0005-0000-0000-0000D9020000}"/>
    <cellStyle name="Percent 5" xfId="455" xr:uid="{00000000-0005-0000-0000-0000DA020000}"/>
    <cellStyle name="Percent 5 2" xfId="696" xr:uid="{00000000-0005-0000-0000-0000DB020000}"/>
    <cellStyle name="Percent 6" xfId="456" xr:uid="{00000000-0005-0000-0000-0000DC020000}"/>
    <cellStyle name="Percent 6 2" xfId="697" xr:uid="{00000000-0005-0000-0000-0000DD020000}"/>
    <cellStyle name="Percent 7" xfId="457" xr:uid="{00000000-0005-0000-0000-0000DE020000}"/>
    <cellStyle name="Percent 8" xfId="698" xr:uid="{00000000-0005-0000-0000-0000DF020000}"/>
    <cellStyle name="Percent(1)" xfId="458" xr:uid="{00000000-0005-0000-0000-0000E0020000}"/>
    <cellStyle name="Percent(1) 2" xfId="600" xr:uid="{00000000-0005-0000-0000-0000E1020000}"/>
    <cellStyle name="Percent(2)" xfId="459" xr:uid="{00000000-0005-0000-0000-0000E2020000}"/>
    <cellStyle name="Percent(2) 2" xfId="601" xr:uid="{00000000-0005-0000-0000-0000E3020000}"/>
    <cellStyle name="PRM" xfId="460" xr:uid="{00000000-0005-0000-0000-0000E4020000}"/>
    <cellStyle name="PRM 2" xfId="602" xr:uid="{00000000-0005-0000-0000-0000E5020000}"/>
    <cellStyle name="provisional PN158/97" xfId="40" xr:uid="{00000000-0005-0000-0000-0000E6020000}"/>
    <cellStyle name="PSChar" xfId="461" xr:uid="{00000000-0005-0000-0000-0000E7020000}"/>
    <cellStyle name="PSHeading" xfId="462" xr:uid="{00000000-0005-0000-0000-0000E8020000}"/>
    <cellStyle name="P嗴_x000c_〘 ńバ঒〘 " xfId="463" xr:uid="{00000000-0005-0000-0000-0000E9020000}"/>
    <cellStyle name="P嗴_x000c_〘 ńバ঒〘  2" xfId="464" xr:uid="{00000000-0005-0000-0000-0000EA020000}"/>
    <cellStyle name="P嗴_x000c_〘 ńバ঒〘  2 2" xfId="699" xr:uid="{00000000-0005-0000-0000-0000EB020000}"/>
    <cellStyle name="P嗴_x000c_〘 ńバ঒〘  3" xfId="700" xr:uid="{00000000-0005-0000-0000-0000EC020000}"/>
    <cellStyle name="P嗴_x000c_〘 ńバ঒〘 _Main Allocation Sheet" xfId="465" xr:uid="{00000000-0005-0000-0000-0000ED020000}"/>
    <cellStyle name="Row_Headings" xfId="466" xr:uid="{00000000-0005-0000-0000-0000EE020000}"/>
    <cellStyle name="S42 £" xfId="467" xr:uid="{00000000-0005-0000-0000-0000EF020000}"/>
    <cellStyle name="S42 £ 2" xfId="786" xr:uid="{00000000-0005-0000-0000-0000F0020000}"/>
    <cellStyle name="S42 Clmnhd" xfId="468" xr:uid="{00000000-0005-0000-0000-0000F1020000}"/>
    <cellStyle name="S42 k" xfId="469" xr:uid="{00000000-0005-0000-0000-0000F2020000}"/>
    <cellStyle name="S42 k TOT" xfId="470" xr:uid="{00000000-0005-0000-0000-0000F3020000}"/>
    <cellStyle name="S42 k_Schools_AEP_2011-12v3" xfId="471" xr:uid="{00000000-0005-0000-0000-0000F4020000}"/>
    <cellStyle name="S42 list" xfId="472" xr:uid="{00000000-0005-0000-0000-0000F5020000}"/>
    <cellStyle name="S42 percent" xfId="473" xr:uid="{00000000-0005-0000-0000-0000F6020000}"/>
    <cellStyle name="S42 SUB" xfId="474" xr:uid="{00000000-0005-0000-0000-0000F7020000}"/>
    <cellStyle name="Sheet Title" xfId="475" xr:uid="{00000000-0005-0000-0000-0000F8020000}"/>
    <cellStyle name="Source" xfId="476" xr:uid="{00000000-0005-0000-0000-0000F9020000}"/>
    <cellStyle name="Source 2" xfId="603" xr:uid="{00000000-0005-0000-0000-0000FA020000}"/>
    <cellStyle name="StandardStyle" xfId="749" xr:uid="{00000000-0005-0000-0000-0000FB020000}"/>
    <cellStyle name="Style 1" xfId="477" xr:uid="{00000000-0005-0000-0000-0000FC020000}"/>
    <cellStyle name="Style 1 2" xfId="478" xr:uid="{00000000-0005-0000-0000-0000FD020000}"/>
    <cellStyle name="Style 1 2 2" xfId="605" xr:uid="{00000000-0005-0000-0000-0000FE020000}"/>
    <cellStyle name="Style 1 3" xfId="479" xr:uid="{00000000-0005-0000-0000-0000FF020000}"/>
    <cellStyle name="Style 1 3 2" xfId="606" xr:uid="{00000000-0005-0000-0000-000000030000}"/>
    <cellStyle name="Style 1 4" xfId="480" xr:uid="{00000000-0005-0000-0000-000001030000}"/>
    <cellStyle name="Style 1 4 2" xfId="607" xr:uid="{00000000-0005-0000-0000-000002030000}"/>
    <cellStyle name="Style 1 5" xfId="604" xr:uid="{00000000-0005-0000-0000-000003030000}"/>
    <cellStyle name="Style 1_2014-15 SBS Invoice Plans v2" xfId="481" xr:uid="{00000000-0005-0000-0000-000004030000}"/>
    <cellStyle name="sub" xfId="41" xr:uid="{00000000-0005-0000-0000-000005030000}"/>
    <cellStyle name="sub 2" xfId="138" xr:uid="{00000000-0005-0000-0000-000006030000}"/>
    <cellStyle name="sub 2 2" xfId="701" xr:uid="{00000000-0005-0000-0000-000007030000}"/>
    <cellStyle name="sub 3" xfId="702" xr:uid="{00000000-0005-0000-0000-000008030000}"/>
    <cellStyle name="sub_Academies Summary 2010-11  2011-12 (4)" xfId="482" xr:uid="{00000000-0005-0000-0000-000009030000}"/>
    <cellStyle name="table imported" xfId="42" xr:uid="{00000000-0005-0000-0000-00000A030000}"/>
    <cellStyle name="table imported 2" xfId="483" xr:uid="{00000000-0005-0000-0000-00000B030000}"/>
    <cellStyle name="table imported 2 2" xfId="609" xr:uid="{00000000-0005-0000-0000-00000C030000}"/>
    <cellStyle name="table imported 3" xfId="484" xr:uid="{00000000-0005-0000-0000-00000D030000}"/>
    <cellStyle name="table imported 3 2" xfId="610" xr:uid="{00000000-0005-0000-0000-00000E030000}"/>
    <cellStyle name="table imported 4" xfId="608" xr:uid="{00000000-0005-0000-0000-00000F030000}"/>
    <cellStyle name="table imported_Academies Summary 2010-11  2011-12 (4)" xfId="485" xr:uid="{00000000-0005-0000-0000-000010030000}"/>
    <cellStyle name="table sum" xfId="43" xr:uid="{00000000-0005-0000-0000-000011030000}"/>
    <cellStyle name="table sum 2" xfId="486" xr:uid="{00000000-0005-0000-0000-000012030000}"/>
    <cellStyle name="table sum 2 2" xfId="612" xr:uid="{00000000-0005-0000-0000-000013030000}"/>
    <cellStyle name="table sum 3" xfId="487" xr:uid="{00000000-0005-0000-0000-000014030000}"/>
    <cellStyle name="table sum 3 2" xfId="613" xr:uid="{00000000-0005-0000-0000-000015030000}"/>
    <cellStyle name="table sum 4" xfId="611" xr:uid="{00000000-0005-0000-0000-000016030000}"/>
    <cellStyle name="table sum_Academies Summary 2010-11  2011-12 (4)" xfId="488" xr:uid="{00000000-0005-0000-0000-000017030000}"/>
    <cellStyle name="table values" xfId="44" xr:uid="{00000000-0005-0000-0000-000018030000}"/>
    <cellStyle name="table values 2" xfId="489" xr:uid="{00000000-0005-0000-0000-000019030000}"/>
    <cellStyle name="table values 2 2" xfId="615" xr:uid="{00000000-0005-0000-0000-00001A030000}"/>
    <cellStyle name="table values 3" xfId="490" xr:uid="{00000000-0005-0000-0000-00001B030000}"/>
    <cellStyle name="table values 3 2" xfId="616" xr:uid="{00000000-0005-0000-0000-00001C030000}"/>
    <cellStyle name="table values 4" xfId="614" xr:uid="{00000000-0005-0000-0000-00001D030000}"/>
    <cellStyle name="table values_Academies Summary 2010-11  2011-12 (4)" xfId="491" xr:uid="{00000000-0005-0000-0000-00001E030000}"/>
    <cellStyle name="Table_Name" xfId="492" xr:uid="{00000000-0005-0000-0000-00001F030000}"/>
    <cellStyle name="Title 2" xfId="494" xr:uid="{00000000-0005-0000-0000-000020030000}"/>
    <cellStyle name="Title 3" xfId="495" xr:uid="{00000000-0005-0000-0000-000021030000}"/>
    <cellStyle name="Title 4" xfId="493" xr:uid="{00000000-0005-0000-0000-000022030000}"/>
    <cellStyle name="Total 2" xfId="497" xr:uid="{00000000-0005-0000-0000-000023030000}"/>
    <cellStyle name="Total 2 2" xfId="743" xr:uid="{00000000-0005-0000-0000-000024030000}"/>
    <cellStyle name="Total 3" xfId="498" xr:uid="{00000000-0005-0000-0000-000025030000}"/>
    <cellStyle name="Total 3 2" xfId="744" xr:uid="{00000000-0005-0000-0000-000026030000}"/>
    <cellStyle name="Total 4" xfId="703" xr:uid="{00000000-0005-0000-0000-000027030000}"/>
    <cellStyle name="Total 5" xfId="742" xr:uid="{00000000-0005-0000-0000-000028030000}"/>
    <cellStyle name="Total 6" xfId="496" xr:uid="{00000000-0005-0000-0000-000029030000}"/>
    <cellStyle name="TotalStyleCurrency" xfId="499" xr:uid="{00000000-0005-0000-0000-00002A030000}"/>
    <cellStyle name="TotalStyleText" xfId="500" xr:uid="{00000000-0005-0000-0000-00002B030000}"/>
    <cellStyle name="u5shares" xfId="45" xr:uid="{00000000-0005-0000-0000-00002C030000}"/>
    <cellStyle name="user" xfId="501" xr:uid="{00000000-0005-0000-0000-00002D030000}"/>
    <cellStyle name="Variable assumptions" xfId="46" xr:uid="{00000000-0005-0000-0000-00002E030000}"/>
    <cellStyle name="Warning Text 2" xfId="503" xr:uid="{00000000-0005-0000-0000-00002F030000}"/>
    <cellStyle name="Warning Text 3" xfId="504" xr:uid="{00000000-0005-0000-0000-000030030000}"/>
    <cellStyle name="Warning Text 4" xfId="502" xr:uid="{00000000-0005-0000-0000-000031030000}"/>
    <cellStyle name="Warnings" xfId="505" xr:uid="{00000000-0005-0000-0000-00003203000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color indexed="14"/>
      </font>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9900"/>
      <color rgb="FFC7A1E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7</xdr:col>
      <xdr:colOff>952501</xdr:colOff>
      <xdr:row>10</xdr:row>
      <xdr:rowOff>123825</xdr:rowOff>
    </xdr:from>
    <xdr:to>
      <xdr:col>10</xdr:col>
      <xdr:colOff>1238250</xdr:colOff>
      <xdr:row>18</xdr:row>
      <xdr:rowOff>123825</xdr:rowOff>
    </xdr:to>
    <xdr:sp macro="" textlink="">
      <xdr:nvSpPr>
        <xdr:cNvPr id="2" name="Callout: Down Arrow 1">
          <a:extLst>
            <a:ext uri="{FF2B5EF4-FFF2-40B4-BE49-F238E27FC236}">
              <a16:creationId xmlns:a16="http://schemas.microsoft.com/office/drawing/2014/main" id="{B6E92455-EBB0-720E-2E6D-0B432CD145DE}"/>
            </a:ext>
          </a:extLst>
        </xdr:cNvPr>
        <xdr:cNvSpPr/>
      </xdr:nvSpPr>
      <xdr:spPr>
        <a:xfrm>
          <a:off x="16573501" y="2266950"/>
          <a:ext cx="4314824" cy="1609725"/>
        </a:xfrm>
        <a:prstGeom prst="downArrowCallout">
          <a:avLst/>
        </a:prstGeom>
        <a:solidFill>
          <a:schemeClr val="accent2">
            <a:lumMod val="60000"/>
            <a:lumOff val="40000"/>
          </a:schemeClr>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GB" sz="1200" b="0">
              <a:solidFill>
                <a:srgbClr val="002060"/>
              </a:solidFill>
              <a:latin typeface="+mn-lt"/>
            </a:rPr>
            <a:t>* </a:t>
          </a:r>
          <a:r>
            <a:rPr lang="en-GB" sz="1200" b="1">
              <a:solidFill>
                <a:srgbClr val="002060"/>
              </a:solidFill>
              <a:latin typeface="+mn-lt"/>
            </a:rPr>
            <a:t>Debtor (Income) </a:t>
          </a:r>
          <a:r>
            <a:rPr lang="en-GB" sz="1200" b="0">
              <a:solidFill>
                <a:srgbClr val="002060"/>
              </a:solidFill>
              <a:latin typeface="+mn-lt"/>
            </a:rPr>
            <a:t>-  enter as positive. </a:t>
          </a:r>
          <a:r>
            <a:rPr lang="en-GB" sz="1200" b="1">
              <a:solidFill>
                <a:srgbClr val="002060"/>
              </a:solidFill>
              <a:latin typeface="+mn-lt"/>
            </a:rPr>
            <a:t>Increases</a:t>
          </a:r>
          <a:r>
            <a:rPr lang="en-GB" sz="1200" b="1" baseline="0">
              <a:solidFill>
                <a:srgbClr val="002060"/>
              </a:solidFill>
              <a:latin typeface="+mn-lt"/>
            </a:rPr>
            <a:t> income.</a:t>
          </a:r>
        </a:p>
        <a:p>
          <a:pPr algn="l"/>
          <a:r>
            <a:rPr lang="en-GB" sz="1200" b="0">
              <a:solidFill>
                <a:srgbClr val="002060"/>
              </a:solidFill>
              <a:latin typeface="+mn-lt"/>
            </a:rPr>
            <a:t>* </a:t>
          </a:r>
          <a:r>
            <a:rPr lang="en-GB" sz="1200" b="1">
              <a:solidFill>
                <a:srgbClr val="002060"/>
              </a:solidFill>
              <a:latin typeface="+mn-lt"/>
            </a:rPr>
            <a:t>Debtor (Expenditure) </a:t>
          </a:r>
          <a:r>
            <a:rPr lang="en-GB" sz="1200" b="0">
              <a:solidFill>
                <a:srgbClr val="002060"/>
              </a:solidFill>
              <a:latin typeface="+mn-lt"/>
            </a:rPr>
            <a:t>-  enter as negative. </a:t>
          </a:r>
          <a:r>
            <a:rPr lang="en-GB" sz="1200" b="1">
              <a:solidFill>
                <a:srgbClr val="002060"/>
              </a:solidFill>
              <a:latin typeface="+mn-lt"/>
            </a:rPr>
            <a:t>Reduces</a:t>
          </a:r>
          <a:r>
            <a:rPr lang="en-GB" sz="1200" b="1" baseline="0">
              <a:solidFill>
                <a:srgbClr val="002060"/>
              </a:solidFill>
              <a:latin typeface="+mn-lt"/>
            </a:rPr>
            <a:t> expenditure</a:t>
          </a:r>
          <a:r>
            <a:rPr lang="en-GB" sz="1200" b="0" baseline="0">
              <a:solidFill>
                <a:srgbClr val="002060"/>
              </a:solidFill>
              <a:latin typeface="+mn-lt"/>
            </a:rPr>
            <a:t>.</a:t>
          </a:r>
          <a:endParaRPr lang="en-GB" sz="1200" b="0">
            <a:solidFill>
              <a:srgbClr val="002060"/>
            </a:solidFill>
            <a:latin typeface="+mn-lt"/>
          </a:endParaRPr>
        </a:p>
        <a:p>
          <a:pPr algn="l"/>
          <a:r>
            <a:rPr lang="en-GB" sz="1200" b="0">
              <a:solidFill>
                <a:srgbClr val="002060"/>
              </a:solidFill>
              <a:latin typeface="+mn-lt"/>
            </a:rPr>
            <a:t>* </a:t>
          </a:r>
          <a:r>
            <a:rPr lang="en-GB" sz="1200" b="1">
              <a:solidFill>
                <a:srgbClr val="002060"/>
              </a:solidFill>
              <a:latin typeface="+mn-lt"/>
            </a:rPr>
            <a:t>Payment in advance </a:t>
          </a:r>
          <a:r>
            <a:rPr lang="en-GB" sz="1200" b="0">
              <a:solidFill>
                <a:srgbClr val="002060"/>
              </a:solidFill>
              <a:latin typeface="+mn-lt"/>
            </a:rPr>
            <a:t>- enter as negative. </a:t>
          </a:r>
          <a:r>
            <a:rPr lang="en-GB" sz="1200" b="1">
              <a:solidFill>
                <a:srgbClr val="002060"/>
              </a:solidFill>
              <a:latin typeface="+mn-lt"/>
            </a:rPr>
            <a:t>Reduces Expenditure. </a:t>
          </a:r>
        </a:p>
        <a:p>
          <a:pPr algn="l"/>
          <a:r>
            <a:rPr lang="en-GB" sz="1200" b="0">
              <a:solidFill>
                <a:srgbClr val="002060"/>
              </a:solidFill>
              <a:latin typeface="+mn-lt"/>
            </a:rPr>
            <a:t>* </a:t>
          </a:r>
          <a:r>
            <a:rPr lang="en-GB" sz="1200" b="1">
              <a:solidFill>
                <a:srgbClr val="002060"/>
              </a:solidFill>
              <a:latin typeface="+mn-lt"/>
            </a:rPr>
            <a:t>Receipt in advance</a:t>
          </a:r>
          <a:r>
            <a:rPr lang="en-GB" sz="1200" b="0">
              <a:solidFill>
                <a:srgbClr val="002060"/>
              </a:solidFill>
              <a:latin typeface="+mn-lt"/>
            </a:rPr>
            <a:t>  - enter as negative. </a:t>
          </a:r>
          <a:r>
            <a:rPr lang="en-GB" sz="1200" b="1">
              <a:solidFill>
                <a:srgbClr val="002060"/>
              </a:solidFill>
              <a:latin typeface="+mn-lt"/>
            </a:rPr>
            <a:t>Reduces Income.</a:t>
          </a:r>
        </a:p>
        <a:p>
          <a:pPr algn="l"/>
          <a:r>
            <a:rPr lang="en-GB" sz="1200" b="0">
              <a:solidFill>
                <a:srgbClr val="002060"/>
              </a:solidFill>
              <a:latin typeface="+mn-lt"/>
            </a:rPr>
            <a:t>* </a:t>
          </a:r>
          <a:r>
            <a:rPr lang="en-GB" sz="1200" b="1">
              <a:solidFill>
                <a:srgbClr val="002060"/>
              </a:solidFill>
              <a:latin typeface="+mn-lt"/>
            </a:rPr>
            <a:t>Creditor</a:t>
          </a:r>
          <a:r>
            <a:rPr lang="en-GB" sz="1200" b="0">
              <a:solidFill>
                <a:srgbClr val="002060"/>
              </a:solidFill>
              <a:latin typeface="+mn-lt"/>
            </a:rPr>
            <a:t>  - enter as positive. </a:t>
          </a:r>
          <a:r>
            <a:rPr lang="en-GB" sz="1200" b="1">
              <a:solidFill>
                <a:srgbClr val="002060"/>
              </a:solidFill>
              <a:latin typeface="+mn-lt"/>
            </a:rPr>
            <a:t>Increases</a:t>
          </a:r>
          <a:r>
            <a:rPr lang="en-GB" sz="1200" b="1" baseline="0">
              <a:solidFill>
                <a:srgbClr val="002060"/>
              </a:solidFill>
              <a:latin typeface="+mn-lt"/>
            </a:rPr>
            <a:t> expenditure.</a:t>
          </a:r>
          <a:endParaRPr lang="en-GB" sz="1200" b="1">
            <a:solidFill>
              <a:srgbClr val="002060"/>
            </a:solidFill>
            <a:latin typeface="+mn-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c.barnet.gov.uk/wwc/working-children-barnet/information-schools/school-funding-and-finance/financial-year-2023-2024"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2FDF8-0691-4CFA-8113-DD6651E75FCA}">
  <sheetPr codeName="Sheet3"/>
  <dimension ref="B3:E20"/>
  <sheetViews>
    <sheetView showGridLines="0" tabSelected="1" zoomScaleNormal="100" workbookViewId="0">
      <selection activeCell="M13" sqref="M13"/>
    </sheetView>
  </sheetViews>
  <sheetFormatPr defaultRowHeight="18.75"/>
  <cols>
    <col min="1" max="1" width="9.140625" style="508"/>
    <col min="2" max="2" width="40.28515625" style="508" customWidth="1"/>
    <col min="3" max="3" width="38.42578125" style="508" bestFit="1" customWidth="1"/>
    <col min="4" max="4" width="19.85546875" style="511" customWidth="1"/>
    <col min="5" max="5" width="106" style="508" customWidth="1"/>
    <col min="6" max="16384" width="9.140625" style="508"/>
  </cols>
  <sheetData>
    <row r="3" spans="2:5" ht="21">
      <c r="B3" s="505" t="s">
        <v>11550</v>
      </c>
    </row>
    <row r="5" spans="2:5" ht="56.25">
      <c r="B5" s="509" t="s">
        <v>11523</v>
      </c>
      <c r="C5" s="509" t="s">
        <v>11524</v>
      </c>
      <c r="D5" s="510" t="s">
        <v>11547</v>
      </c>
      <c r="E5" s="509" t="s">
        <v>11275</v>
      </c>
    </row>
    <row r="6" spans="2:5">
      <c r="B6" s="512"/>
      <c r="C6" s="513" t="s">
        <v>11543</v>
      </c>
      <c r="D6" s="514" t="s">
        <v>11544</v>
      </c>
      <c r="E6" s="513" t="s">
        <v>11545</v>
      </c>
    </row>
    <row r="7" spans="2:5">
      <c r="B7" s="512" t="s">
        <v>11525</v>
      </c>
      <c r="C7" s="513" t="s">
        <v>11625</v>
      </c>
      <c r="D7" s="515" t="s">
        <v>11540</v>
      </c>
      <c r="E7" s="513" t="s">
        <v>11549</v>
      </c>
    </row>
    <row r="8" spans="2:5">
      <c r="B8" s="576" t="s">
        <v>11527</v>
      </c>
      <c r="C8" s="525" t="s">
        <v>11528</v>
      </c>
      <c r="D8" s="526" t="s">
        <v>11540</v>
      </c>
      <c r="E8" s="527" t="s">
        <v>11558</v>
      </c>
    </row>
    <row r="9" spans="2:5" ht="56.25">
      <c r="B9" s="577"/>
      <c r="C9" s="529" t="s">
        <v>11529</v>
      </c>
      <c r="D9" s="530" t="s">
        <v>11540</v>
      </c>
      <c r="E9" s="531" t="s">
        <v>11548</v>
      </c>
    </row>
    <row r="10" spans="2:5">
      <c r="B10" s="524" t="s">
        <v>11530</v>
      </c>
      <c r="C10" s="525" t="s">
        <v>11546</v>
      </c>
      <c r="D10" s="526" t="s">
        <v>11540</v>
      </c>
      <c r="E10" s="527" t="s">
        <v>11555</v>
      </c>
    </row>
    <row r="11" spans="2:5" ht="37.5">
      <c r="B11" s="528"/>
      <c r="C11" s="529" t="s">
        <v>11531</v>
      </c>
      <c r="D11" s="530" t="s">
        <v>11540</v>
      </c>
      <c r="E11" s="531" t="s">
        <v>11556</v>
      </c>
    </row>
    <row r="12" spans="2:5">
      <c r="B12" s="512" t="s">
        <v>11532</v>
      </c>
      <c r="C12" s="513" t="s">
        <v>11532</v>
      </c>
      <c r="D12" s="517" t="s">
        <v>11526</v>
      </c>
      <c r="E12" s="513" t="s">
        <v>11533</v>
      </c>
    </row>
    <row r="13" spans="2:5">
      <c r="B13" s="512" t="s">
        <v>11534</v>
      </c>
      <c r="C13" s="513" t="s">
        <v>11534</v>
      </c>
      <c r="D13" s="517" t="s">
        <v>11526</v>
      </c>
      <c r="E13" s="513" t="s">
        <v>11533</v>
      </c>
    </row>
    <row r="14" spans="2:5" ht="43.5" customHeight="1">
      <c r="B14" s="518" t="s">
        <v>11535</v>
      </c>
      <c r="C14" s="519" t="s">
        <v>11535</v>
      </c>
      <c r="D14" s="517" t="s">
        <v>11526</v>
      </c>
      <c r="E14" s="516" t="s">
        <v>11657</v>
      </c>
    </row>
    <row r="15" spans="2:5">
      <c r="B15" s="518" t="s">
        <v>11536</v>
      </c>
      <c r="C15" s="519" t="s">
        <v>11536</v>
      </c>
      <c r="D15" s="517" t="s">
        <v>11526</v>
      </c>
      <c r="E15" s="513" t="s">
        <v>11552</v>
      </c>
    </row>
    <row r="16" spans="2:5">
      <c r="B16" s="518" t="s">
        <v>11537</v>
      </c>
      <c r="C16" s="519" t="s">
        <v>11537</v>
      </c>
      <c r="D16" s="517" t="s">
        <v>11526</v>
      </c>
      <c r="E16" s="513" t="s">
        <v>11553</v>
      </c>
    </row>
    <row r="17" spans="2:5">
      <c r="B17" s="518" t="s">
        <v>11538</v>
      </c>
      <c r="C17" s="519" t="s">
        <v>11538</v>
      </c>
      <c r="D17" s="517" t="s">
        <v>11526</v>
      </c>
      <c r="E17" s="513" t="s">
        <v>11554</v>
      </c>
    </row>
    <row r="18" spans="2:5">
      <c r="B18" s="518" t="s">
        <v>11679</v>
      </c>
      <c r="C18" s="518" t="s">
        <v>11678</v>
      </c>
      <c r="D18" s="517" t="s">
        <v>11526</v>
      </c>
      <c r="E18" s="513" t="s">
        <v>11680</v>
      </c>
    </row>
    <row r="19" spans="2:5">
      <c r="B19" s="518" t="s">
        <v>11539</v>
      </c>
      <c r="C19" s="519" t="s">
        <v>11542</v>
      </c>
      <c r="D19" s="515" t="s">
        <v>11540</v>
      </c>
      <c r="E19" s="513" t="s">
        <v>11557</v>
      </c>
    </row>
    <row r="20" spans="2:5" ht="19.5" thickBot="1">
      <c r="B20" s="520"/>
      <c r="C20" s="521" t="s">
        <v>11541</v>
      </c>
      <c r="D20" s="522" t="s">
        <v>11540</v>
      </c>
      <c r="E20" s="523" t="s">
        <v>11551</v>
      </c>
    </row>
  </sheetData>
  <sheetProtection algorithmName="SHA-512" hashValue="GYeKtzYq67hIxA67nFLhUUkRuePOeUcMCxMjeVE+BW5leKzgDCc08X+od6O7TAFjWbXHTDPROoOBr73zPGcuTA==" saltValue="DcJgsnSBVfYR+GhFL7C1Lw==" spinCount="100000" sheet="1" objects="1" scenarios="1"/>
  <mergeCells count="1">
    <mergeCell ref="B8:B9"/>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FFFF00"/>
  </sheetPr>
  <dimension ref="A1"/>
  <sheetViews>
    <sheetView workbookViewId="0">
      <selection activeCell="M20" sqref="M20"/>
    </sheetView>
  </sheetViews>
  <sheetFormatPr defaultRowHeight="15"/>
  <sheetData>
    <row r="1" spans="1:1" ht="28.5">
      <c r="A1" s="535" t="s">
        <v>11538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6A752-929A-41D8-9CD8-07C48B97FA54}">
  <sheetPr codeName="Sheet19">
    <pageSetUpPr fitToPage="1"/>
  </sheetPr>
  <dimension ref="A1:P94"/>
  <sheetViews>
    <sheetView showGridLines="0" zoomScale="90" zoomScaleNormal="90" workbookViewId="0">
      <pane xSplit="4" ySplit="20" topLeftCell="E21" activePane="bottomRight" state="frozen"/>
      <selection pane="topRight" activeCell="E1" sqref="E1"/>
      <selection pane="bottomLeft" activeCell="A21" sqref="A21"/>
      <selection pane="bottomRight" activeCell="A51" sqref="A51:XFD82"/>
    </sheetView>
  </sheetViews>
  <sheetFormatPr defaultRowHeight="15.75"/>
  <cols>
    <col min="1" max="1" width="22" style="185" customWidth="1"/>
    <col min="2" max="2" width="17.28515625" style="185" customWidth="1"/>
    <col min="3" max="3" width="53" style="185" customWidth="1"/>
    <col min="4" max="4" width="20.28515625" style="185" customWidth="1"/>
    <col min="5" max="5" width="52" style="185" customWidth="1"/>
    <col min="6" max="6" width="48.42578125" style="185" customWidth="1"/>
    <col min="7" max="7" width="21.28515625" style="185" customWidth="1"/>
    <col min="8" max="8" width="20.28515625" style="185" customWidth="1"/>
    <col min="9" max="9" width="15.42578125" style="185" customWidth="1"/>
    <col min="10" max="10" width="24.7109375" style="185" customWidth="1"/>
    <col min="11" max="11" width="21.140625" style="185" customWidth="1"/>
    <col min="12" max="15" width="14.42578125" style="185" customWidth="1"/>
    <col min="16" max="16" width="17" style="185" customWidth="1"/>
    <col min="17" max="16384" width="9.140625" style="185"/>
  </cols>
  <sheetData>
    <row r="1" spans="1:11" ht="18.75">
      <c r="A1" s="277" t="str" cm="1">
        <f t="array" ref="A1">"End of year accruals list for FY "&amp;'1) Instructions'!I8:I8</f>
        <v>End of year accruals list for FY 2023-24</v>
      </c>
      <c r="B1" s="278"/>
      <c r="C1" s="279"/>
      <c r="D1" s="279"/>
      <c r="E1" s="280"/>
      <c r="F1" s="675" t="s">
        <v>11352</v>
      </c>
      <c r="G1" s="676"/>
      <c r="H1" s="676"/>
      <c r="I1" s="676"/>
      <c r="J1" s="676"/>
      <c r="K1" s="677"/>
    </row>
    <row r="2" spans="1:11" ht="18.75">
      <c r="A2" s="281"/>
      <c r="B2" s="282"/>
      <c r="C2" s="283"/>
      <c r="D2" s="283"/>
      <c r="E2" s="283"/>
      <c r="F2" s="681" t="s">
        <v>11354</v>
      </c>
      <c r="G2" s="682"/>
      <c r="H2" s="682"/>
      <c r="I2" s="682"/>
      <c r="J2" s="682"/>
      <c r="K2" s="683"/>
    </row>
    <row r="3" spans="1:11" ht="18.75">
      <c r="A3" s="284" t="s">
        <v>223</v>
      </c>
      <c r="B3" s="282" t="str" cm="1">
        <f t="array" ref="B3">'1) Instructions'!D10:D10</f>
        <v>Q4 - Year End</v>
      </c>
      <c r="C3" s="283"/>
      <c r="D3" s="283"/>
      <c r="E3" s="283"/>
      <c r="F3" s="285"/>
      <c r="G3" s="286" t="s">
        <v>11353</v>
      </c>
      <c r="H3" s="286"/>
      <c r="I3" s="286"/>
      <c r="J3" s="286"/>
      <c r="K3" s="287"/>
    </row>
    <row r="4" spans="1:11" ht="19.5" thickBot="1">
      <c r="A4" s="574" t="s">
        <v>283</v>
      </c>
      <c r="B4" s="573" cm="1">
        <f t="array" ref="B4">'1) Instructions'!I10:I10</f>
        <v>45382</v>
      </c>
      <c r="C4" s="288"/>
      <c r="D4" s="288"/>
      <c r="E4" s="289"/>
      <c r="F4" s="678" t="s">
        <v>11349</v>
      </c>
      <c r="G4" s="679"/>
      <c r="H4" s="679"/>
      <c r="I4" s="679"/>
      <c r="J4" s="679"/>
      <c r="K4" s="680"/>
    </row>
    <row r="5" spans="1:11" ht="16.5" hidden="1" thickBot="1">
      <c r="C5" s="244" t="str">
        <f>IF(B4=0/1/1900,"Please enter date on 1) Front Sheet","")</f>
        <v/>
      </c>
      <c r="D5" s="245"/>
      <c r="E5" s="245"/>
    </row>
    <row r="6" spans="1:11" ht="16.5" thickBot="1"/>
    <row r="7" spans="1:11">
      <c r="A7" s="183" t="s">
        <v>221</v>
      </c>
      <c r="B7" s="246">
        <f>'2a) YE Income &amp; Expenditure'!D2</f>
        <v>0</v>
      </c>
      <c r="D7" s="245"/>
      <c r="E7" s="504" t="s">
        <v>11654</v>
      </c>
      <c r="F7" s="299"/>
      <c r="G7" s="300"/>
      <c r="H7" s="301"/>
    </row>
    <row r="8" spans="1:11">
      <c r="A8" s="183" t="s">
        <v>118</v>
      </c>
      <c r="B8" s="636" t="str">
        <f>'2a) YE Income &amp; Expenditure'!D3</f>
        <v>Please choose a school</v>
      </c>
      <c r="C8" s="637"/>
      <c r="D8" s="638"/>
      <c r="E8" s="504" t="s">
        <v>11350</v>
      </c>
      <c r="F8" s="302"/>
      <c r="G8" s="303"/>
      <c r="H8" s="304"/>
    </row>
    <row r="9" spans="1:11">
      <c r="A9" s="183" t="s">
        <v>119</v>
      </c>
      <c r="B9" s="333">
        <f>'2a) YE Income &amp; Expenditure'!D4</f>
        <v>0</v>
      </c>
      <c r="D9" s="245"/>
      <c r="E9" s="504" t="s">
        <v>11351</v>
      </c>
      <c r="F9" s="305"/>
      <c r="G9" s="303"/>
      <c r="H9" s="304"/>
    </row>
    <row r="10" spans="1:11" ht="16.5" thickBot="1">
      <c r="A10" s="183" t="s">
        <v>277</v>
      </c>
      <c r="B10" s="246">
        <f>'2a) YE Income &amp; Expenditure'!D5</f>
        <v>0</v>
      </c>
      <c r="D10" s="245"/>
      <c r="E10" s="504" t="s">
        <v>11655</v>
      </c>
      <c r="F10" s="306"/>
      <c r="G10" s="307"/>
      <c r="H10" s="308"/>
    </row>
    <row r="12" spans="1:11" hidden="1">
      <c r="B12" s="290"/>
      <c r="C12" s="290"/>
      <c r="D12" s="290"/>
      <c r="E12" s="290"/>
      <c r="F12" s="290"/>
      <c r="G12" s="291"/>
      <c r="H12" s="291"/>
      <c r="I12" s="291"/>
    </row>
    <row r="13" spans="1:11" ht="15.75" customHeight="1">
      <c r="A13" s="503" t="s">
        <v>11304</v>
      </c>
      <c r="B13" s="500" t="s">
        <v>11326</v>
      </c>
      <c r="C13" s="501"/>
      <c r="D13" s="501"/>
      <c r="E13" s="502"/>
      <c r="F13" s="292"/>
      <c r="G13" s="292"/>
      <c r="H13" s="292"/>
      <c r="I13" s="292"/>
    </row>
    <row r="14" spans="1:11" ht="15.75" customHeight="1">
      <c r="A14" s="503" t="s">
        <v>11500</v>
      </c>
      <c r="B14" s="500" t="s">
        <v>11327</v>
      </c>
      <c r="C14" s="501"/>
      <c r="D14" s="501"/>
      <c r="E14" s="502"/>
      <c r="F14" s="292"/>
      <c r="G14" s="292"/>
      <c r="H14" s="292"/>
      <c r="I14" s="292"/>
    </row>
    <row r="15" spans="1:11" ht="15.75" customHeight="1">
      <c r="A15" s="503" t="s">
        <v>11501</v>
      </c>
      <c r="B15" s="500" t="s">
        <v>11653</v>
      </c>
      <c r="C15" s="501"/>
      <c r="D15" s="501"/>
      <c r="E15" s="502"/>
      <c r="F15" s="292"/>
      <c r="G15" s="292"/>
      <c r="H15" s="292"/>
      <c r="I15" s="292"/>
    </row>
    <row r="16" spans="1:11" ht="15.75" customHeight="1">
      <c r="A16" s="503" t="s">
        <v>11324</v>
      </c>
      <c r="B16" s="500" t="s">
        <v>11328</v>
      </c>
      <c r="C16" s="501"/>
      <c r="D16" s="501"/>
      <c r="E16" s="502"/>
      <c r="F16" s="292"/>
      <c r="G16" s="292"/>
      <c r="H16" s="292"/>
      <c r="I16" s="292"/>
    </row>
    <row r="17" spans="1:16" ht="15.75" customHeight="1" thickBot="1">
      <c r="A17" s="503" t="s">
        <v>11325</v>
      </c>
      <c r="B17" s="500" t="s">
        <v>11329</v>
      </c>
      <c r="C17" s="501"/>
      <c r="D17" s="501"/>
      <c r="E17" s="502"/>
      <c r="F17" s="292"/>
      <c r="G17" s="292"/>
      <c r="H17" s="292"/>
      <c r="I17" s="292"/>
    </row>
    <row r="18" spans="1:16" ht="21.75" thickBot="1">
      <c r="B18" s="293"/>
      <c r="C18" s="294"/>
      <c r="D18" s="291"/>
      <c r="E18" s="291"/>
      <c r="F18" s="539" t="s">
        <v>11317</v>
      </c>
      <c r="L18" s="672" t="s">
        <v>11628</v>
      </c>
      <c r="M18" s="673"/>
      <c r="N18" s="673"/>
      <c r="O18" s="674"/>
    </row>
    <row r="19" spans="1:16" ht="94.5">
      <c r="A19" s="295" t="s">
        <v>11323</v>
      </c>
      <c r="B19" s="296" t="s">
        <v>11502</v>
      </c>
      <c r="C19" s="297" t="s">
        <v>11503</v>
      </c>
      <c r="D19" s="297" t="s">
        <v>11516</v>
      </c>
      <c r="E19" s="297" t="s">
        <v>11330</v>
      </c>
      <c r="F19" s="298" t="s">
        <v>11504</v>
      </c>
      <c r="G19" s="297" t="s">
        <v>11331</v>
      </c>
      <c r="H19" s="297" t="s">
        <v>11361</v>
      </c>
      <c r="I19" s="297" t="s">
        <v>11508</v>
      </c>
      <c r="J19" s="296" t="s">
        <v>11498</v>
      </c>
      <c r="K19" s="323" t="s">
        <v>11362</v>
      </c>
      <c r="L19" s="331" t="s">
        <v>11521</v>
      </c>
      <c r="M19" s="332" t="s">
        <v>11522</v>
      </c>
      <c r="N19" s="331" t="s">
        <v>11559</v>
      </c>
      <c r="O19" s="332" t="s">
        <v>11560</v>
      </c>
    </row>
    <row r="20" spans="1:16" ht="16.5" thickBot="1">
      <c r="A20" s="319"/>
      <c r="B20" s="320"/>
      <c r="C20" s="321"/>
      <c r="D20" s="321"/>
      <c r="E20" s="321"/>
      <c r="F20" s="322"/>
      <c r="G20" s="321"/>
      <c r="H20" s="321"/>
      <c r="I20" s="321"/>
      <c r="J20" s="320"/>
      <c r="K20" s="324"/>
      <c r="L20" s="327">
        <f>SUM(L21:L82)</f>
        <v>0</v>
      </c>
      <c r="M20" s="328">
        <f>SUM(M21:M82)</f>
        <v>0</v>
      </c>
      <c r="N20" s="327">
        <f>SUM(N21:N82)</f>
        <v>0</v>
      </c>
      <c r="O20" s="328">
        <f>SUM(O21:O82)</f>
        <v>0</v>
      </c>
    </row>
    <row r="21" spans="1:16">
      <c r="A21" s="542"/>
      <c r="B21" s="543"/>
      <c r="C21" s="544"/>
      <c r="D21" s="544"/>
      <c r="E21" s="133"/>
      <c r="F21" s="133"/>
      <c r="G21" s="134"/>
      <c r="H21" s="133"/>
      <c r="I21" s="542"/>
      <c r="J21" s="368"/>
      <c r="K21" s="325"/>
      <c r="L21" s="373" t="str">
        <f t="shared" ref="L21:L22" si="0">IF(AND(A21="Debtor (Income)",LEFT(B21)="I",J21&gt;0),J21,IF(AND(A21="Payment_in_advance",LEFT(B21)="E",J21&lt;0),-J21,IF(AND(A21="Debtor (Expenditure)",LEFT(B21)="E",J21&lt;0),-J21,"")))</f>
        <v/>
      </c>
      <c r="M21" s="374" t="str">
        <f>IF(AND(A21="Creditor",LEFT(B21)="E",J21&gt;0),-J21,IF(AND(A21="Receipts_in_advance",LEFT(B21)="I",J21&lt;0),J21,""))</f>
        <v/>
      </c>
      <c r="N21" s="373" t="str">
        <f>IF(AND(A21="Debtor (Income)",LEFT(B21,2)="CI",J21&gt;0),J21,IF(AND(A21="Payment_in_advance",LEFT(B21,2)="CE",J21&lt;0),-J21,IF(AND(A21="Debtor (Expenditure)",LEFT(B21,2)="CE",J21&lt;0),-J21,"")))</f>
        <v/>
      </c>
      <c r="O21" s="374" t="str">
        <f>IF(AND(A21="Creditor",LEFT(B21,2)="CE",J21&gt;0),-J21,IF(AND(A21="Receipts_in_advance",LEFT(B21,2)="CI",J21&lt;0),J21,""))</f>
        <v/>
      </c>
      <c r="P21" s="372" t="str">
        <f>IF((ABS(SUM(L21:O21))-ABS(J21))=0,"","Please check that Accrual Type(Column A) and/or the CFR code (Colum B) and/or the amount sign (Column J) matches")</f>
        <v/>
      </c>
    </row>
    <row r="22" spans="1:16">
      <c r="A22" s="545"/>
      <c r="B22" s="546"/>
      <c r="C22" s="547"/>
      <c r="D22" s="547"/>
      <c r="E22" s="135"/>
      <c r="F22" s="135"/>
      <c r="G22" s="136"/>
      <c r="H22" s="135"/>
      <c r="I22" s="545"/>
      <c r="J22" s="369"/>
      <c r="K22" s="326"/>
      <c r="L22" s="375" t="str">
        <f t="shared" si="0"/>
        <v/>
      </c>
      <c r="M22" s="376" t="str">
        <f t="shared" ref="M22:M82" si="1">IF(AND(A22="Creditor",LEFT(B22)="E",J22&gt;0),-J22,IF(AND(A22="Receipts_in_advance",LEFT(B22)="I",J22&lt;0),J22,""))</f>
        <v/>
      </c>
      <c r="N22" s="375" t="str">
        <f t="shared" ref="N22:N82" si="2">IF(AND(A22="Debtor (Income)",LEFT(B22,2)="CI",J22&gt;0),J22,IF(AND(A22="Payment_in_advance",LEFT(B22,2)="CE",J22&lt;0),-J22,IF(AND(A22="Debtor (Expenditure)",LEFT(B22,2)="CE",J22&lt;0),-J22,"")))</f>
        <v/>
      </c>
      <c r="O22" s="376" t="str">
        <f t="shared" ref="O22:O82" si="3">IF(AND(A22="Creditor",LEFT(B22,2)="CE",J22&gt;0),-J22,IF(AND(A22="Receipts_in_advance",LEFT(B22,2)="CI",J22&lt;0),J22,""))</f>
        <v/>
      </c>
      <c r="P22" s="372" t="str">
        <f t="shared" ref="P22:P82" si="4">IF((ABS(SUM(L22:O22))-ABS(J22))=0,"","Please check that Accrual Type(Column A) and the CFR code (Colum B) agrees")</f>
        <v/>
      </c>
    </row>
    <row r="23" spans="1:16">
      <c r="A23" s="545"/>
      <c r="B23" s="546"/>
      <c r="C23" s="547"/>
      <c r="D23" s="547"/>
      <c r="E23" s="135"/>
      <c r="F23" s="135"/>
      <c r="G23" s="136"/>
      <c r="H23" s="135"/>
      <c r="I23" s="545"/>
      <c r="J23" s="369"/>
      <c r="K23" s="326"/>
      <c r="L23" s="375" t="str">
        <f>IF(AND(A23="Debtor (Income)",LEFT(B23)="I",J23&gt;0),J23,IF(AND(A23="Payment_in_advance",LEFT(B23)="E",J23&lt;0),-J23,IF(AND(A23="Debtor (Expenditure)",LEFT(B23)="E",J23&lt;0),-J23,"")))</f>
        <v/>
      </c>
      <c r="M23" s="376" t="str">
        <f t="shared" si="1"/>
        <v/>
      </c>
      <c r="N23" s="375" t="str">
        <f t="shared" si="2"/>
        <v/>
      </c>
      <c r="O23" s="376" t="str">
        <f t="shared" si="3"/>
        <v/>
      </c>
      <c r="P23" s="372" t="str">
        <f t="shared" si="4"/>
        <v/>
      </c>
    </row>
    <row r="24" spans="1:16">
      <c r="A24" s="545"/>
      <c r="B24" s="546"/>
      <c r="C24" s="547"/>
      <c r="D24" s="547"/>
      <c r="E24" s="135"/>
      <c r="F24" s="135"/>
      <c r="G24" s="136"/>
      <c r="H24" s="135"/>
      <c r="I24" s="545"/>
      <c r="J24" s="369"/>
      <c r="K24" s="326"/>
      <c r="L24" s="375" t="str">
        <f t="shared" ref="L24:L82" si="5">IF(AND(A24="Debtor (Income)",LEFT(B24)="I",J24&gt;0),J24,IF(AND(A24="Payment_in_advance",LEFT(B24)="E",J24&lt;0),-J24,IF(AND(A24="Debtor (Expenditure)",LEFT(B24)="E",J24&lt;0),-J24,"")))</f>
        <v/>
      </c>
      <c r="M24" s="376" t="str">
        <f t="shared" si="1"/>
        <v/>
      </c>
      <c r="N24" s="375" t="str">
        <f t="shared" si="2"/>
        <v/>
      </c>
      <c r="O24" s="376" t="str">
        <f t="shared" si="3"/>
        <v/>
      </c>
      <c r="P24" s="372" t="str">
        <f t="shared" si="4"/>
        <v/>
      </c>
    </row>
    <row r="25" spans="1:16">
      <c r="A25" s="545"/>
      <c r="B25" s="546"/>
      <c r="C25" s="547"/>
      <c r="D25" s="547"/>
      <c r="E25" s="135"/>
      <c r="F25" s="135"/>
      <c r="G25" s="136"/>
      <c r="H25" s="135"/>
      <c r="I25" s="545"/>
      <c r="J25" s="369"/>
      <c r="K25" s="326"/>
      <c r="L25" s="375" t="str">
        <f t="shared" si="5"/>
        <v/>
      </c>
      <c r="M25" s="376" t="str">
        <f t="shared" si="1"/>
        <v/>
      </c>
      <c r="N25" s="375" t="str">
        <f t="shared" si="2"/>
        <v/>
      </c>
      <c r="O25" s="376" t="str">
        <f t="shared" si="3"/>
        <v/>
      </c>
      <c r="P25" s="372" t="str">
        <f t="shared" si="4"/>
        <v/>
      </c>
    </row>
    <row r="26" spans="1:16">
      <c r="A26" s="545"/>
      <c r="B26" s="546"/>
      <c r="C26" s="547"/>
      <c r="D26" s="547"/>
      <c r="E26" s="135"/>
      <c r="F26" s="135"/>
      <c r="G26" s="136"/>
      <c r="H26" s="135"/>
      <c r="I26" s="545"/>
      <c r="J26" s="369"/>
      <c r="K26" s="326"/>
      <c r="L26" s="375" t="str">
        <f t="shared" si="5"/>
        <v/>
      </c>
      <c r="M26" s="376" t="str">
        <f t="shared" si="1"/>
        <v/>
      </c>
      <c r="N26" s="375" t="str">
        <f t="shared" si="2"/>
        <v/>
      </c>
      <c r="O26" s="376" t="str">
        <f t="shared" si="3"/>
        <v/>
      </c>
      <c r="P26" s="372" t="str">
        <f t="shared" si="4"/>
        <v/>
      </c>
    </row>
    <row r="27" spans="1:16">
      <c r="A27" s="545"/>
      <c r="B27" s="546"/>
      <c r="C27" s="547"/>
      <c r="D27" s="547"/>
      <c r="E27" s="135"/>
      <c r="F27" s="135"/>
      <c r="G27" s="136"/>
      <c r="H27" s="135"/>
      <c r="I27" s="545"/>
      <c r="J27" s="369"/>
      <c r="K27" s="326"/>
      <c r="L27" s="375" t="str">
        <f t="shared" si="5"/>
        <v/>
      </c>
      <c r="M27" s="376" t="str">
        <f>IF(AND(A27="Creditor",LEFT(B27)="E",J27&gt;0),-J27,IF(AND(A27="Receipts_in_advance",LEFT(B27)="I",J27&lt;0),J27,""))</f>
        <v/>
      </c>
      <c r="N27" s="375" t="str">
        <f t="shared" si="2"/>
        <v/>
      </c>
      <c r="O27" s="376" t="str">
        <f t="shared" si="3"/>
        <v/>
      </c>
      <c r="P27" s="372" t="str">
        <f>IF((ABS(SUM(L27:O27))-ABS(J27))=0,"","Please check that Accrual Type(Column A) and the CFR code (Colum B) agrees")</f>
        <v/>
      </c>
    </row>
    <row r="28" spans="1:16">
      <c r="A28" s="545"/>
      <c r="B28" s="546"/>
      <c r="C28" s="547"/>
      <c r="D28" s="547"/>
      <c r="E28" s="135"/>
      <c r="F28" s="135"/>
      <c r="G28" s="136"/>
      <c r="H28" s="135"/>
      <c r="I28" s="545"/>
      <c r="J28" s="369"/>
      <c r="K28" s="326"/>
      <c r="L28" s="375" t="str">
        <f t="shared" si="5"/>
        <v/>
      </c>
      <c r="M28" s="376" t="str">
        <f t="shared" si="1"/>
        <v/>
      </c>
      <c r="N28" s="375" t="str">
        <f t="shared" si="2"/>
        <v/>
      </c>
      <c r="O28" s="376" t="str">
        <f t="shared" si="3"/>
        <v/>
      </c>
      <c r="P28" s="372" t="str">
        <f t="shared" si="4"/>
        <v/>
      </c>
    </row>
    <row r="29" spans="1:16">
      <c r="A29" s="545"/>
      <c r="B29" s="546"/>
      <c r="C29" s="547"/>
      <c r="D29" s="547"/>
      <c r="E29" s="135"/>
      <c r="F29" s="135"/>
      <c r="G29" s="136"/>
      <c r="H29" s="135"/>
      <c r="I29" s="545"/>
      <c r="J29" s="369"/>
      <c r="K29" s="326"/>
      <c r="L29" s="375" t="str">
        <f t="shared" si="5"/>
        <v/>
      </c>
      <c r="M29" s="376" t="str">
        <f t="shared" si="1"/>
        <v/>
      </c>
      <c r="N29" s="375" t="str">
        <f t="shared" si="2"/>
        <v/>
      </c>
      <c r="O29" s="376" t="str">
        <f t="shared" si="3"/>
        <v/>
      </c>
      <c r="P29" s="372" t="str">
        <f t="shared" si="4"/>
        <v/>
      </c>
    </row>
    <row r="30" spans="1:16">
      <c r="A30" s="545"/>
      <c r="B30" s="546"/>
      <c r="C30" s="547"/>
      <c r="D30" s="547"/>
      <c r="E30" s="135"/>
      <c r="F30" s="135"/>
      <c r="G30" s="136"/>
      <c r="H30" s="135"/>
      <c r="I30" s="545"/>
      <c r="J30" s="369"/>
      <c r="K30" s="326"/>
      <c r="L30" s="375" t="str">
        <f t="shared" si="5"/>
        <v/>
      </c>
      <c r="M30" s="376" t="str">
        <f t="shared" si="1"/>
        <v/>
      </c>
      <c r="N30" s="375" t="str">
        <f t="shared" si="2"/>
        <v/>
      </c>
      <c r="O30" s="376" t="str">
        <f t="shared" si="3"/>
        <v/>
      </c>
      <c r="P30" s="372" t="str">
        <f t="shared" si="4"/>
        <v/>
      </c>
    </row>
    <row r="31" spans="1:16">
      <c r="A31" s="545"/>
      <c r="B31" s="546"/>
      <c r="C31" s="547"/>
      <c r="D31" s="547"/>
      <c r="E31" s="135"/>
      <c r="F31" s="135"/>
      <c r="G31" s="136"/>
      <c r="H31" s="135"/>
      <c r="I31" s="545"/>
      <c r="J31" s="369"/>
      <c r="K31" s="326"/>
      <c r="L31" s="375" t="str">
        <f t="shared" si="5"/>
        <v/>
      </c>
      <c r="M31" s="376" t="str">
        <f t="shared" si="1"/>
        <v/>
      </c>
      <c r="N31" s="375" t="str">
        <f t="shared" si="2"/>
        <v/>
      </c>
      <c r="O31" s="376" t="str">
        <f t="shared" si="3"/>
        <v/>
      </c>
      <c r="P31" s="372" t="str">
        <f t="shared" si="4"/>
        <v/>
      </c>
    </row>
    <row r="32" spans="1:16">
      <c r="A32" s="545"/>
      <c r="B32" s="546"/>
      <c r="C32" s="547"/>
      <c r="D32" s="547"/>
      <c r="E32" s="135"/>
      <c r="F32" s="135"/>
      <c r="G32" s="136"/>
      <c r="H32" s="135"/>
      <c r="I32" s="545"/>
      <c r="J32" s="369"/>
      <c r="K32" s="326"/>
      <c r="L32" s="375" t="str">
        <f t="shared" si="5"/>
        <v/>
      </c>
      <c r="M32" s="376" t="str">
        <f t="shared" si="1"/>
        <v/>
      </c>
      <c r="N32" s="375" t="str">
        <f t="shared" si="2"/>
        <v/>
      </c>
      <c r="O32" s="376" t="str">
        <f t="shared" si="3"/>
        <v/>
      </c>
      <c r="P32" s="372" t="str">
        <f t="shared" si="4"/>
        <v/>
      </c>
    </row>
    <row r="33" spans="1:16">
      <c r="A33" s="545"/>
      <c r="B33" s="546"/>
      <c r="C33" s="547"/>
      <c r="D33" s="547"/>
      <c r="E33" s="135"/>
      <c r="F33" s="135"/>
      <c r="G33" s="136"/>
      <c r="H33" s="135"/>
      <c r="I33" s="545"/>
      <c r="J33" s="369"/>
      <c r="K33" s="326"/>
      <c r="L33" s="375" t="str">
        <f t="shared" si="5"/>
        <v/>
      </c>
      <c r="M33" s="376" t="str">
        <f t="shared" si="1"/>
        <v/>
      </c>
      <c r="N33" s="375" t="str">
        <f t="shared" si="2"/>
        <v/>
      </c>
      <c r="O33" s="376" t="str">
        <f t="shared" si="3"/>
        <v/>
      </c>
      <c r="P33" s="372" t="str">
        <f t="shared" si="4"/>
        <v/>
      </c>
    </row>
    <row r="34" spans="1:16">
      <c r="A34" s="545"/>
      <c r="B34" s="546"/>
      <c r="C34" s="547"/>
      <c r="D34" s="547"/>
      <c r="E34" s="135"/>
      <c r="F34" s="135"/>
      <c r="G34" s="136"/>
      <c r="H34" s="135"/>
      <c r="I34" s="545"/>
      <c r="J34" s="369"/>
      <c r="K34" s="326"/>
      <c r="L34" s="375" t="str">
        <f t="shared" si="5"/>
        <v/>
      </c>
      <c r="M34" s="376" t="str">
        <f t="shared" si="1"/>
        <v/>
      </c>
      <c r="N34" s="375" t="str">
        <f t="shared" si="2"/>
        <v/>
      </c>
      <c r="O34" s="376" t="str">
        <f t="shared" si="3"/>
        <v/>
      </c>
      <c r="P34" s="372" t="str">
        <f t="shared" si="4"/>
        <v/>
      </c>
    </row>
    <row r="35" spans="1:16">
      <c r="A35" s="545"/>
      <c r="B35" s="546"/>
      <c r="C35" s="547"/>
      <c r="D35" s="547"/>
      <c r="E35" s="135"/>
      <c r="F35" s="135"/>
      <c r="G35" s="136"/>
      <c r="H35" s="135"/>
      <c r="I35" s="545"/>
      <c r="J35" s="369"/>
      <c r="K35" s="326"/>
      <c r="L35" s="375" t="str">
        <f t="shared" si="5"/>
        <v/>
      </c>
      <c r="M35" s="376" t="str">
        <f t="shared" si="1"/>
        <v/>
      </c>
      <c r="N35" s="375" t="str">
        <f t="shared" si="2"/>
        <v/>
      </c>
      <c r="O35" s="376" t="str">
        <f t="shared" si="3"/>
        <v/>
      </c>
      <c r="P35" s="372" t="str">
        <f t="shared" si="4"/>
        <v/>
      </c>
    </row>
    <row r="36" spans="1:16">
      <c r="A36" s="545"/>
      <c r="B36" s="546"/>
      <c r="C36" s="547"/>
      <c r="D36" s="547"/>
      <c r="E36" s="135"/>
      <c r="F36" s="135"/>
      <c r="G36" s="136"/>
      <c r="H36" s="135"/>
      <c r="I36" s="545"/>
      <c r="J36" s="369"/>
      <c r="K36" s="326"/>
      <c r="L36" s="375" t="str">
        <f t="shared" si="5"/>
        <v/>
      </c>
      <c r="M36" s="376" t="str">
        <f t="shared" si="1"/>
        <v/>
      </c>
      <c r="N36" s="375" t="str">
        <f t="shared" si="2"/>
        <v/>
      </c>
      <c r="O36" s="376" t="str">
        <f t="shared" si="3"/>
        <v/>
      </c>
      <c r="P36" s="372" t="str">
        <f t="shared" si="4"/>
        <v/>
      </c>
    </row>
    <row r="37" spans="1:16">
      <c r="A37" s="545"/>
      <c r="B37" s="546"/>
      <c r="C37" s="547"/>
      <c r="D37" s="547"/>
      <c r="E37" s="135"/>
      <c r="F37" s="135"/>
      <c r="G37" s="136"/>
      <c r="H37" s="135"/>
      <c r="I37" s="545"/>
      <c r="J37" s="369"/>
      <c r="K37" s="326"/>
      <c r="L37" s="375" t="str">
        <f t="shared" si="5"/>
        <v/>
      </c>
      <c r="M37" s="376" t="str">
        <f t="shared" si="1"/>
        <v/>
      </c>
      <c r="N37" s="375" t="str">
        <f t="shared" si="2"/>
        <v/>
      </c>
      <c r="O37" s="376" t="str">
        <f t="shared" si="3"/>
        <v/>
      </c>
      <c r="P37" s="372" t="str">
        <f t="shared" si="4"/>
        <v/>
      </c>
    </row>
    <row r="38" spans="1:16">
      <c r="A38" s="545"/>
      <c r="B38" s="546"/>
      <c r="C38" s="547"/>
      <c r="D38" s="547"/>
      <c r="E38" s="135"/>
      <c r="F38" s="135"/>
      <c r="G38" s="136"/>
      <c r="H38" s="135"/>
      <c r="I38" s="545"/>
      <c r="J38" s="369"/>
      <c r="K38" s="326"/>
      <c r="L38" s="375" t="str">
        <f t="shared" si="5"/>
        <v/>
      </c>
      <c r="M38" s="376" t="str">
        <f t="shared" si="1"/>
        <v/>
      </c>
      <c r="N38" s="375" t="str">
        <f t="shared" si="2"/>
        <v/>
      </c>
      <c r="O38" s="376" t="str">
        <f t="shared" si="3"/>
        <v/>
      </c>
      <c r="P38" s="372" t="str">
        <f t="shared" si="4"/>
        <v/>
      </c>
    </row>
    <row r="39" spans="1:16">
      <c r="A39" s="545"/>
      <c r="B39" s="546"/>
      <c r="C39" s="547"/>
      <c r="D39" s="547"/>
      <c r="E39" s="135"/>
      <c r="F39" s="135"/>
      <c r="G39" s="136"/>
      <c r="H39" s="135"/>
      <c r="I39" s="545"/>
      <c r="J39" s="369"/>
      <c r="K39" s="326"/>
      <c r="L39" s="375" t="str">
        <f t="shared" si="5"/>
        <v/>
      </c>
      <c r="M39" s="376" t="str">
        <f t="shared" si="1"/>
        <v/>
      </c>
      <c r="N39" s="375" t="str">
        <f t="shared" si="2"/>
        <v/>
      </c>
      <c r="O39" s="376" t="str">
        <f t="shared" si="3"/>
        <v/>
      </c>
      <c r="P39" s="372" t="str">
        <f t="shared" si="4"/>
        <v/>
      </c>
    </row>
    <row r="40" spans="1:16">
      <c r="A40" s="545"/>
      <c r="B40" s="546"/>
      <c r="C40" s="547"/>
      <c r="D40" s="547"/>
      <c r="E40" s="135"/>
      <c r="F40" s="135"/>
      <c r="G40" s="136"/>
      <c r="H40" s="135"/>
      <c r="I40" s="545"/>
      <c r="J40" s="369"/>
      <c r="K40" s="326"/>
      <c r="L40" s="375" t="str">
        <f t="shared" si="5"/>
        <v/>
      </c>
      <c r="M40" s="376" t="str">
        <f t="shared" si="1"/>
        <v/>
      </c>
      <c r="N40" s="375" t="str">
        <f t="shared" si="2"/>
        <v/>
      </c>
      <c r="O40" s="376" t="str">
        <f t="shared" si="3"/>
        <v/>
      </c>
      <c r="P40" s="372" t="str">
        <f t="shared" si="4"/>
        <v/>
      </c>
    </row>
    <row r="41" spans="1:16">
      <c r="A41" s="545"/>
      <c r="B41" s="546"/>
      <c r="C41" s="547"/>
      <c r="D41" s="547"/>
      <c r="E41" s="135"/>
      <c r="F41" s="135"/>
      <c r="G41" s="136"/>
      <c r="H41" s="135"/>
      <c r="I41" s="545"/>
      <c r="J41" s="369"/>
      <c r="K41" s="326"/>
      <c r="L41" s="375" t="str">
        <f t="shared" si="5"/>
        <v/>
      </c>
      <c r="M41" s="376" t="str">
        <f t="shared" si="1"/>
        <v/>
      </c>
      <c r="N41" s="375" t="str">
        <f t="shared" si="2"/>
        <v/>
      </c>
      <c r="O41" s="376" t="str">
        <f t="shared" si="3"/>
        <v/>
      </c>
      <c r="P41" s="372" t="str">
        <f t="shared" si="4"/>
        <v/>
      </c>
    </row>
    <row r="42" spans="1:16">
      <c r="A42" s="545"/>
      <c r="B42" s="546"/>
      <c r="C42" s="547"/>
      <c r="D42" s="547"/>
      <c r="E42" s="135"/>
      <c r="F42" s="135"/>
      <c r="G42" s="136"/>
      <c r="H42" s="135"/>
      <c r="I42" s="545"/>
      <c r="J42" s="369"/>
      <c r="K42" s="326"/>
      <c r="L42" s="375" t="str">
        <f t="shared" si="5"/>
        <v/>
      </c>
      <c r="M42" s="376" t="str">
        <f t="shared" si="1"/>
        <v/>
      </c>
      <c r="N42" s="375" t="str">
        <f t="shared" si="2"/>
        <v/>
      </c>
      <c r="O42" s="376" t="str">
        <f t="shared" si="3"/>
        <v/>
      </c>
      <c r="P42" s="372" t="str">
        <f t="shared" si="4"/>
        <v/>
      </c>
    </row>
    <row r="43" spans="1:16">
      <c r="A43" s="545"/>
      <c r="B43" s="546"/>
      <c r="C43" s="547"/>
      <c r="D43" s="547"/>
      <c r="E43" s="135"/>
      <c r="F43" s="135"/>
      <c r="G43" s="136"/>
      <c r="H43" s="135"/>
      <c r="I43" s="545"/>
      <c r="J43" s="369"/>
      <c r="K43" s="326"/>
      <c r="L43" s="375" t="str">
        <f t="shared" si="5"/>
        <v/>
      </c>
      <c r="M43" s="376" t="str">
        <f t="shared" si="1"/>
        <v/>
      </c>
      <c r="N43" s="375" t="str">
        <f t="shared" si="2"/>
        <v/>
      </c>
      <c r="O43" s="376" t="str">
        <f t="shared" si="3"/>
        <v/>
      </c>
      <c r="P43" s="372" t="str">
        <f t="shared" si="4"/>
        <v/>
      </c>
    </row>
    <row r="44" spans="1:16">
      <c r="A44" s="545"/>
      <c r="B44" s="546"/>
      <c r="C44" s="547"/>
      <c r="D44" s="547"/>
      <c r="E44" s="135"/>
      <c r="F44" s="135"/>
      <c r="G44" s="136"/>
      <c r="H44" s="135"/>
      <c r="I44" s="545"/>
      <c r="J44" s="369"/>
      <c r="K44" s="326"/>
      <c r="L44" s="375" t="str">
        <f t="shared" si="5"/>
        <v/>
      </c>
      <c r="M44" s="376" t="str">
        <f t="shared" si="1"/>
        <v/>
      </c>
      <c r="N44" s="375" t="str">
        <f t="shared" si="2"/>
        <v/>
      </c>
      <c r="O44" s="376" t="str">
        <f t="shared" si="3"/>
        <v/>
      </c>
      <c r="P44" s="372" t="str">
        <f t="shared" si="4"/>
        <v/>
      </c>
    </row>
    <row r="45" spans="1:16">
      <c r="A45" s="545"/>
      <c r="B45" s="546"/>
      <c r="C45" s="547"/>
      <c r="D45" s="547"/>
      <c r="E45" s="135"/>
      <c r="F45" s="135"/>
      <c r="G45" s="136"/>
      <c r="H45" s="135"/>
      <c r="I45" s="545"/>
      <c r="J45" s="369"/>
      <c r="K45" s="326"/>
      <c r="L45" s="375" t="str">
        <f t="shared" si="5"/>
        <v/>
      </c>
      <c r="M45" s="376" t="str">
        <f t="shared" si="1"/>
        <v/>
      </c>
      <c r="N45" s="375" t="str">
        <f t="shared" si="2"/>
        <v/>
      </c>
      <c r="O45" s="376" t="str">
        <f t="shared" si="3"/>
        <v/>
      </c>
      <c r="P45" s="372" t="str">
        <f t="shared" si="4"/>
        <v/>
      </c>
    </row>
    <row r="46" spans="1:16">
      <c r="A46" s="545"/>
      <c r="B46" s="546"/>
      <c r="C46" s="547"/>
      <c r="D46" s="547"/>
      <c r="E46" s="135"/>
      <c r="F46" s="135"/>
      <c r="G46" s="136"/>
      <c r="H46" s="135"/>
      <c r="I46" s="545"/>
      <c r="J46" s="369"/>
      <c r="K46" s="326"/>
      <c r="L46" s="375" t="str">
        <f t="shared" si="5"/>
        <v/>
      </c>
      <c r="M46" s="376" t="str">
        <f t="shared" si="1"/>
        <v/>
      </c>
      <c r="N46" s="375" t="str">
        <f t="shared" si="2"/>
        <v/>
      </c>
      <c r="O46" s="376" t="str">
        <f t="shared" si="3"/>
        <v/>
      </c>
      <c r="P46" s="372" t="str">
        <f t="shared" si="4"/>
        <v/>
      </c>
    </row>
    <row r="47" spans="1:16">
      <c r="A47" s="545"/>
      <c r="B47" s="546"/>
      <c r="C47" s="547"/>
      <c r="D47" s="547"/>
      <c r="E47" s="135"/>
      <c r="F47" s="135"/>
      <c r="G47" s="136"/>
      <c r="H47" s="135"/>
      <c r="I47" s="545"/>
      <c r="J47" s="369"/>
      <c r="K47" s="326"/>
      <c r="L47" s="375" t="str">
        <f t="shared" si="5"/>
        <v/>
      </c>
      <c r="M47" s="376" t="str">
        <f t="shared" si="1"/>
        <v/>
      </c>
      <c r="N47" s="375" t="str">
        <f t="shared" si="2"/>
        <v/>
      </c>
      <c r="O47" s="376" t="str">
        <f t="shared" si="3"/>
        <v/>
      </c>
      <c r="P47" s="372" t="str">
        <f t="shared" si="4"/>
        <v/>
      </c>
    </row>
    <row r="48" spans="1:16">
      <c r="A48" s="545"/>
      <c r="B48" s="546"/>
      <c r="C48" s="547"/>
      <c r="D48" s="547"/>
      <c r="E48" s="135"/>
      <c r="F48" s="135"/>
      <c r="G48" s="136"/>
      <c r="H48" s="135"/>
      <c r="I48" s="545"/>
      <c r="J48" s="369"/>
      <c r="K48" s="326"/>
      <c r="L48" s="375" t="str">
        <f t="shared" si="5"/>
        <v/>
      </c>
      <c r="M48" s="376" t="str">
        <f t="shared" si="1"/>
        <v/>
      </c>
      <c r="N48" s="375" t="str">
        <f t="shared" si="2"/>
        <v/>
      </c>
      <c r="O48" s="376" t="str">
        <f t="shared" si="3"/>
        <v/>
      </c>
      <c r="P48" s="372" t="str">
        <f t="shared" si="4"/>
        <v/>
      </c>
    </row>
    <row r="49" spans="1:16">
      <c r="A49" s="545"/>
      <c r="B49" s="546"/>
      <c r="C49" s="547"/>
      <c r="D49" s="547"/>
      <c r="E49" s="135"/>
      <c r="F49" s="135"/>
      <c r="G49" s="136"/>
      <c r="H49" s="135"/>
      <c r="I49" s="545"/>
      <c r="J49" s="369"/>
      <c r="K49" s="326"/>
      <c r="L49" s="375" t="str">
        <f t="shared" si="5"/>
        <v/>
      </c>
      <c r="M49" s="376" t="str">
        <f t="shared" si="1"/>
        <v/>
      </c>
      <c r="N49" s="375" t="str">
        <f t="shared" si="2"/>
        <v/>
      </c>
      <c r="O49" s="376" t="str">
        <f t="shared" si="3"/>
        <v/>
      </c>
      <c r="P49" s="372" t="str">
        <f t="shared" si="4"/>
        <v/>
      </c>
    </row>
    <row r="50" spans="1:16">
      <c r="A50" s="545"/>
      <c r="B50" s="546"/>
      <c r="C50" s="547"/>
      <c r="D50" s="547"/>
      <c r="E50" s="135"/>
      <c r="F50" s="135"/>
      <c r="G50" s="136"/>
      <c r="H50" s="135"/>
      <c r="I50" s="545"/>
      <c r="J50" s="369"/>
      <c r="K50" s="326"/>
      <c r="L50" s="375" t="str">
        <f t="shared" si="5"/>
        <v/>
      </c>
      <c r="M50" s="376" t="str">
        <f t="shared" si="1"/>
        <v/>
      </c>
      <c r="N50" s="375" t="str">
        <f t="shared" si="2"/>
        <v/>
      </c>
      <c r="O50" s="376" t="str">
        <f t="shared" si="3"/>
        <v/>
      </c>
      <c r="P50" s="372" t="str">
        <f t="shared" si="4"/>
        <v/>
      </c>
    </row>
    <row r="51" spans="1:16" hidden="1">
      <c r="A51" s="545"/>
      <c r="B51" s="546"/>
      <c r="C51" s="547"/>
      <c r="D51" s="547"/>
      <c r="E51" s="135"/>
      <c r="F51" s="135"/>
      <c r="G51" s="136"/>
      <c r="H51" s="135"/>
      <c r="I51" s="545"/>
      <c r="J51" s="369"/>
      <c r="K51" s="326"/>
      <c r="L51" s="375" t="str">
        <f t="shared" si="5"/>
        <v/>
      </c>
      <c r="M51" s="376" t="str">
        <f t="shared" si="1"/>
        <v/>
      </c>
      <c r="N51" s="375" t="str">
        <f t="shared" si="2"/>
        <v/>
      </c>
      <c r="O51" s="376" t="str">
        <f t="shared" si="3"/>
        <v/>
      </c>
      <c r="P51" s="372" t="str">
        <f t="shared" si="4"/>
        <v/>
      </c>
    </row>
    <row r="52" spans="1:16" hidden="1">
      <c r="A52" s="545"/>
      <c r="B52" s="546"/>
      <c r="C52" s="547"/>
      <c r="D52" s="547"/>
      <c r="E52" s="135"/>
      <c r="F52" s="135"/>
      <c r="G52" s="136"/>
      <c r="H52" s="135"/>
      <c r="I52" s="545"/>
      <c r="J52" s="369"/>
      <c r="K52" s="326"/>
      <c r="L52" s="375" t="str">
        <f t="shared" si="5"/>
        <v/>
      </c>
      <c r="M52" s="376" t="str">
        <f t="shared" si="1"/>
        <v/>
      </c>
      <c r="N52" s="375" t="str">
        <f t="shared" si="2"/>
        <v/>
      </c>
      <c r="O52" s="376" t="str">
        <f t="shared" si="3"/>
        <v/>
      </c>
      <c r="P52" s="372" t="str">
        <f t="shared" si="4"/>
        <v/>
      </c>
    </row>
    <row r="53" spans="1:16" hidden="1">
      <c r="A53" s="545"/>
      <c r="B53" s="546"/>
      <c r="C53" s="547"/>
      <c r="D53" s="547"/>
      <c r="E53" s="135"/>
      <c r="F53" s="135"/>
      <c r="G53" s="136"/>
      <c r="H53" s="135"/>
      <c r="I53" s="545"/>
      <c r="J53" s="369"/>
      <c r="K53" s="326"/>
      <c r="L53" s="375" t="str">
        <f t="shared" si="5"/>
        <v/>
      </c>
      <c r="M53" s="376" t="str">
        <f t="shared" si="1"/>
        <v/>
      </c>
      <c r="N53" s="375" t="str">
        <f t="shared" si="2"/>
        <v/>
      </c>
      <c r="O53" s="376" t="str">
        <f t="shared" si="3"/>
        <v/>
      </c>
      <c r="P53" s="372" t="str">
        <f t="shared" si="4"/>
        <v/>
      </c>
    </row>
    <row r="54" spans="1:16" hidden="1">
      <c r="A54" s="545"/>
      <c r="B54" s="546"/>
      <c r="C54" s="547"/>
      <c r="D54" s="547"/>
      <c r="E54" s="135"/>
      <c r="F54" s="135"/>
      <c r="G54" s="136"/>
      <c r="H54" s="135"/>
      <c r="I54" s="545"/>
      <c r="J54" s="369"/>
      <c r="K54" s="326"/>
      <c r="L54" s="375" t="str">
        <f t="shared" si="5"/>
        <v/>
      </c>
      <c r="M54" s="376" t="str">
        <f t="shared" si="1"/>
        <v/>
      </c>
      <c r="N54" s="375" t="str">
        <f t="shared" si="2"/>
        <v/>
      </c>
      <c r="O54" s="376" t="str">
        <f t="shared" si="3"/>
        <v/>
      </c>
      <c r="P54" s="372" t="str">
        <f t="shared" si="4"/>
        <v/>
      </c>
    </row>
    <row r="55" spans="1:16" hidden="1">
      <c r="A55" s="545"/>
      <c r="B55" s="546"/>
      <c r="C55" s="547"/>
      <c r="D55" s="547"/>
      <c r="E55" s="135"/>
      <c r="F55" s="135"/>
      <c r="G55" s="136"/>
      <c r="H55" s="135"/>
      <c r="I55" s="545"/>
      <c r="J55" s="369"/>
      <c r="K55" s="326"/>
      <c r="L55" s="375" t="str">
        <f t="shared" si="5"/>
        <v/>
      </c>
      <c r="M55" s="376" t="str">
        <f t="shared" si="1"/>
        <v/>
      </c>
      <c r="N55" s="375" t="str">
        <f t="shared" si="2"/>
        <v/>
      </c>
      <c r="O55" s="376" t="str">
        <f t="shared" si="3"/>
        <v/>
      </c>
      <c r="P55" s="372" t="str">
        <f t="shared" si="4"/>
        <v/>
      </c>
    </row>
    <row r="56" spans="1:16" hidden="1">
      <c r="A56" s="545"/>
      <c r="B56" s="546"/>
      <c r="C56" s="547"/>
      <c r="D56" s="547"/>
      <c r="E56" s="135"/>
      <c r="F56" s="135"/>
      <c r="G56" s="136"/>
      <c r="H56" s="135"/>
      <c r="I56" s="545"/>
      <c r="J56" s="369"/>
      <c r="K56" s="326"/>
      <c r="L56" s="375" t="str">
        <f t="shared" si="5"/>
        <v/>
      </c>
      <c r="M56" s="376" t="str">
        <f t="shared" si="1"/>
        <v/>
      </c>
      <c r="N56" s="375" t="str">
        <f t="shared" si="2"/>
        <v/>
      </c>
      <c r="O56" s="376" t="str">
        <f t="shared" si="3"/>
        <v/>
      </c>
      <c r="P56" s="372" t="str">
        <f t="shared" si="4"/>
        <v/>
      </c>
    </row>
    <row r="57" spans="1:16" hidden="1">
      <c r="A57" s="545"/>
      <c r="B57" s="546"/>
      <c r="C57" s="547"/>
      <c r="D57" s="547"/>
      <c r="E57" s="135"/>
      <c r="F57" s="135"/>
      <c r="G57" s="136"/>
      <c r="H57" s="135"/>
      <c r="I57" s="545"/>
      <c r="J57" s="369"/>
      <c r="K57" s="326"/>
      <c r="L57" s="375" t="str">
        <f t="shared" si="5"/>
        <v/>
      </c>
      <c r="M57" s="376" t="str">
        <f t="shared" si="1"/>
        <v/>
      </c>
      <c r="N57" s="375" t="str">
        <f t="shared" si="2"/>
        <v/>
      </c>
      <c r="O57" s="376" t="str">
        <f t="shared" si="3"/>
        <v/>
      </c>
      <c r="P57" s="372" t="str">
        <f t="shared" si="4"/>
        <v/>
      </c>
    </row>
    <row r="58" spans="1:16" hidden="1">
      <c r="A58" s="545"/>
      <c r="B58" s="546"/>
      <c r="C58" s="547"/>
      <c r="D58" s="547"/>
      <c r="E58" s="135"/>
      <c r="F58" s="135"/>
      <c r="G58" s="136"/>
      <c r="H58" s="135"/>
      <c r="I58" s="545"/>
      <c r="J58" s="369"/>
      <c r="K58" s="326"/>
      <c r="L58" s="375" t="str">
        <f t="shared" si="5"/>
        <v/>
      </c>
      <c r="M58" s="376" t="str">
        <f t="shared" si="1"/>
        <v/>
      </c>
      <c r="N58" s="375" t="str">
        <f t="shared" si="2"/>
        <v/>
      </c>
      <c r="O58" s="376" t="str">
        <f t="shared" si="3"/>
        <v/>
      </c>
      <c r="P58" s="372" t="str">
        <f t="shared" si="4"/>
        <v/>
      </c>
    </row>
    <row r="59" spans="1:16" hidden="1">
      <c r="A59" s="545"/>
      <c r="B59" s="546"/>
      <c r="C59" s="547"/>
      <c r="D59" s="547"/>
      <c r="E59" s="135"/>
      <c r="F59" s="135"/>
      <c r="G59" s="136"/>
      <c r="H59" s="135"/>
      <c r="I59" s="545"/>
      <c r="J59" s="369"/>
      <c r="K59" s="326"/>
      <c r="L59" s="375" t="str">
        <f t="shared" si="5"/>
        <v/>
      </c>
      <c r="M59" s="376" t="str">
        <f t="shared" si="1"/>
        <v/>
      </c>
      <c r="N59" s="375" t="str">
        <f t="shared" si="2"/>
        <v/>
      </c>
      <c r="O59" s="376" t="str">
        <f t="shared" si="3"/>
        <v/>
      </c>
      <c r="P59" s="372" t="str">
        <f t="shared" si="4"/>
        <v/>
      </c>
    </row>
    <row r="60" spans="1:16" hidden="1">
      <c r="A60" s="545"/>
      <c r="B60" s="546"/>
      <c r="C60" s="547"/>
      <c r="D60" s="547"/>
      <c r="E60" s="135"/>
      <c r="F60" s="135"/>
      <c r="G60" s="136"/>
      <c r="H60" s="135"/>
      <c r="I60" s="545"/>
      <c r="J60" s="369"/>
      <c r="K60" s="326"/>
      <c r="L60" s="375" t="str">
        <f t="shared" si="5"/>
        <v/>
      </c>
      <c r="M60" s="376" t="str">
        <f t="shared" si="1"/>
        <v/>
      </c>
      <c r="N60" s="375" t="str">
        <f t="shared" si="2"/>
        <v/>
      </c>
      <c r="O60" s="376" t="str">
        <f t="shared" si="3"/>
        <v/>
      </c>
      <c r="P60" s="372" t="str">
        <f t="shared" si="4"/>
        <v/>
      </c>
    </row>
    <row r="61" spans="1:16" hidden="1">
      <c r="A61" s="545"/>
      <c r="B61" s="546"/>
      <c r="C61" s="547"/>
      <c r="D61" s="547"/>
      <c r="E61" s="135"/>
      <c r="F61" s="135"/>
      <c r="G61" s="136"/>
      <c r="H61" s="135"/>
      <c r="I61" s="545"/>
      <c r="J61" s="369"/>
      <c r="K61" s="326"/>
      <c r="L61" s="375" t="str">
        <f t="shared" si="5"/>
        <v/>
      </c>
      <c r="M61" s="376" t="str">
        <f t="shared" si="1"/>
        <v/>
      </c>
      <c r="N61" s="375" t="str">
        <f t="shared" si="2"/>
        <v/>
      </c>
      <c r="O61" s="376" t="str">
        <f t="shared" si="3"/>
        <v/>
      </c>
      <c r="P61" s="372" t="str">
        <f t="shared" si="4"/>
        <v/>
      </c>
    </row>
    <row r="62" spans="1:16" hidden="1">
      <c r="A62" s="545"/>
      <c r="B62" s="546"/>
      <c r="C62" s="547"/>
      <c r="D62" s="547"/>
      <c r="E62" s="135"/>
      <c r="F62" s="135"/>
      <c r="G62" s="136"/>
      <c r="H62" s="135"/>
      <c r="I62" s="545"/>
      <c r="J62" s="369"/>
      <c r="K62" s="326"/>
      <c r="L62" s="375" t="str">
        <f t="shared" si="5"/>
        <v/>
      </c>
      <c r="M62" s="376" t="str">
        <f t="shared" si="1"/>
        <v/>
      </c>
      <c r="N62" s="375" t="str">
        <f t="shared" si="2"/>
        <v/>
      </c>
      <c r="O62" s="376" t="str">
        <f t="shared" si="3"/>
        <v/>
      </c>
      <c r="P62" s="372" t="str">
        <f t="shared" si="4"/>
        <v/>
      </c>
    </row>
    <row r="63" spans="1:16" hidden="1">
      <c r="A63" s="545"/>
      <c r="B63" s="546"/>
      <c r="C63" s="547"/>
      <c r="D63" s="547"/>
      <c r="E63" s="135"/>
      <c r="F63" s="135"/>
      <c r="G63" s="136"/>
      <c r="H63" s="135"/>
      <c r="I63" s="545"/>
      <c r="J63" s="369"/>
      <c r="K63" s="326"/>
      <c r="L63" s="375" t="str">
        <f t="shared" si="5"/>
        <v/>
      </c>
      <c r="M63" s="376" t="str">
        <f t="shared" si="1"/>
        <v/>
      </c>
      <c r="N63" s="375" t="str">
        <f t="shared" si="2"/>
        <v/>
      </c>
      <c r="O63" s="376" t="str">
        <f t="shared" si="3"/>
        <v/>
      </c>
      <c r="P63" s="372" t="str">
        <f t="shared" si="4"/>
        <v/>
      </c>
    </row>
    <row r="64" spans="1:16" hidden="1">
      <c r="A64" s="545"/>
      <c r="B64" s="546"/>
      <c r="C64" s="547"/>
      <c r="D64" s="547"/>
      <c r="E64" s="135"/>
      <c r="F64" s="135"/>
      <c r="G64" s="136"/>
      <c r="H64" s="135"/>
      <c r="I64" s="545"/>
      <c r="J64" s="369"/>
      <c r="K64" s="326"/>
      <c r="L64" s="375" t="str">
        <f t="shared" si="5"/>
        <v/>
      </c>
      <c r="M64" s="376" t="str">
        <f t="shared" si="1"/>
        <v/>
      </c>
      <c r="N64" s="375" t="str">
        <f t="shared" si="2"/>
        <v/>
      </c>
      <c r="O64" s="376" t="str">
        <f t="shared" si="3"/>
        <v/>
      </c>
      <c r="P64" s="372" t="str">
        <f t="shared" si="4"/>
        <v/>
      </c>
    </row>
    <row r="65" spans="1:16" hidden="1">
      <c r="A65" s="545"/>
      <c r="B65" s="546"/>
      <c r="C65" s="547"/>
      <c r="D65" s="547"/>
      <c r="E65" s="135"/>
      <c r="F65" s="135"/>
      <c r="G65" s="136"/>
      <c r="H65" s="135"/>
      <c r="I65" s="545"/>
      <c r="J65" s="369"/>
      <c r="K65" s="326"/>
      <c r="L65" s="375" t="str">
        <f t="shared" si="5"/>
        <v/>
      </c>
      <c r="M65" s="376" t="str">
        <f t="shared" si="1"/>
        <v/>
      </c>
      <c r="N65" s="375" t="str">
        <f t="shared" si="2"/>
        <v/>
      </c>
      <c r="O65" s="376" t="str">
        <f t="shared" si="3"/>
        <v/>
      </c>
      <c r="P65" s="372" t="str">
        <f t="shared" si="4"/>
        <v/>
      </c>
    </row>
    <row r="66" spans="1:16" hidden="1">
      <c r="A66" s="545"/>
      <c r="B66" s="546"/>
      <c r="C66" s="547"/>
      <c r="D66" s="547"/>
      <c r="E66" s="135"/>
      <c r="F66" s="135"/>
      <c r="G66" s="136"/>
      <c r="H66" s="135"/>
      <c r="I66" s="545"/>
      <c r="J66" s="369"/>
      <c r="K66" s="326"/>
      <c r="L66" s="375" t="str">
        <f t="shared" si="5"/>
        <v/>
      </c>
      <c r="M66" s="376" t="str">
        <f t="shared" si="1"/>
        <v/>
      </c>
      <c r="N66" s="375" t="str">
        <f t="shared" si="2"/>
        <v/>
      </c>
      <c r="O66" s="376" t="str">
        <f t="shared" si="3"/>
        <v/>
      </c>
      <c r="P66" s="372" t="str">
        <f t="shared" si="4"/>
        <v/>
      </c>
    </row>
    <row r="67" spans="1:16" hidden="1">
      <c r="A67" s="545"/>
      <c r="B67" s="546"/>
      <c r="C67" s="547"/>
      <c r="D67" s="547"/>
      <c r="E67" s="135"/>
      <c r="F67" s="135"/>
      <c r="G67" s="136"/>
      <c r="H67" s="135"/>
      <c r="I67" s="545"/>
      <c r="J67" s="369"/>
      <c r="K67" s="326"/>
      <c r="L67" s="375" t="str">
        <f t="shared" si="5"/>
        <v/>
      </c>
      <c r="M67" s="376" t="str">
        <f t="shared" si="1"/>
        <v/>
      </c>
      <c r="N67" s="375" t="str">
        <f t="shared" si="2"/>
        <v/>
      </c>
      <c r="O67" s="376" t="str">
        <f t="shared" si="3"/>
        <v/>
      </c>
      <c r="P67" s="372" t="str">
        <f t="shared" si="4"/>
        <v/>
      </c>
    </row>
    <row r="68" spans="1:16" hidden="1">
      <c r="A68" s="545"/>
      <c r="B68" s="546"/>
      <c r="C68" s="547"/>
      <c r="D68" s="547"/>
      <c r="E68" s="135"/>
      <c r="F68" s="135"/>
      <c r="G68" s="136"/>
      <c r="H68" s="135"/>
      <c r="I68" s="545"/>
      <c r="J68" s="369"/>
      <c r="K68" s="326"/>
      <c r="L68" s="375" t="str">
        <f t="shared" si="5"/>
        <v/>
      </c>
      <c r="M68" s="376" t="str">
        <f t="shared" si="1"/>
        <v/>
      </c>
      <c r="N68" s="375" t="str">
        <f t="shared" si="2"/>
        <v/>
      </c>
      <c r="O68" s="376" t="str">
        <f t="shared" si="3"/>
        <v/>
      </c>
      <c r="P68" s="372" t="str">
        <f t="shared" si="4"/>
        <v/>
      </c>
    </row>
    <row r="69" spans="1:16" hidden="1">
      <c r="A69" s="545"/>
      <c r="B69" s="546"/>
      <c r="C69" s="547"/>
      <c r="D69" s="547"/>
      <c r="E69" s="135"/>
      <c r="F69" s="135"/>
      <c r="G69" s="136"/>
      <c r="H69" s="135"/>
      <c r="I69" s="545"/>
      <c r="J69" s="369"/>
      <c r="K69" s="326"/>
      <c r="L69" s="375" t="str">
        <f t="shared" si="5"/>
        <v/>
      </c>
      <c r="M69" s="376" t="str">
        <f t="shared" si="1"/>
        <v/>
      </c>
      <c r="N69" s="375" t="str">
        <f t="shared" si="2"/>
        <v/>
      </c>
      <c r="O69" s="376" t="str">
        <f t="shared" si="3"/>
        <v/>
      </c>
      <c r="P69" s="372" t="str">
        <f t="shared" si="4"/>
        <v/>
      </c>
    </row>
    <row r="70" spans="1:16" hidden="1">
      <c r="A70" s="545"/>
      <c r="B70" s="546"/>
      <c r="C70" s="547"/>
      <c r="D70" s="547"/>
      <c r="E70" s="135"/>
      <c r="F70" s="135"/>
      <c r="G70" s="136"/>
      <c r="H70" s="135"/>
      <c r="I70" s="545"/>
      <c r="J70" s="369"/>
      <c r="K70" s="326"/>
      <c r="L70" s="375" t="str">
        <f t="shared" si="5"/>
        <v/>
      </c>
      <c r="M70" s="376" t="str">
        <f t="shared" si="1"/>
        <v/>
      </c>
      <c r="N70" s="375" t="str">
        <f t="shared" si="2"/>
        <v/>
      </c>
      <c r="O70" s="376" t="str">
        <f t="shared" si="3"/>
        <v/>
      </c>
      <c r="P70" s="372" t="str">
        <f t="shared" si="4"/>
        <v/>
      </c>
    </row>
    <row r="71" spans="1:16" hidden="1">
      <c r="A71" s="545"/>
      <c r="B71" s="546"/>
      <c r="C71" s="547"/>
      <c r="D71" s="547"/>
      <c r="E71" s="135"/>
      <c r="F71" s="135"/>
      <c r="G71" s="136"/>
      <c r="H71" s="135"/>
      <c r="I71" s="545"/>
      <c r="J71" s="369"/>
      <c r="K71" s="326"/>
      <c r="L71" s="375" t="str">
        <f t="shared" si="5"/>
        <v/>
      </c>
      <c r="M71" s="376" t="str">
        <f t="shared" si="1"/>
        <v/>
      </c>
      <c r="N71" s="375" t="str">
        <f t="shared" si="2"/>
        <v/>
      </c>
      <c r="O71" s="376" t="str">
        <f t="shared" si="3"/>
        <v/>
      </c>
      <c r="P71" s="372" t="str">
        <f t="shared" si="4"/>
        <v/>
      </c>
    </row>
    <row r="72" spans="1:16" hidden="1">
      <c r="A72" s="545"/>
      <c r="B72" s="546"/>
      <c r="C72" s="547"/>
      <c r="D72" s="547"/>
      <c r="E72" s="135"/>
      <c r="F72" s="135"/>
      <c r="G72" s="136"/>
      <c r="H72" s="135"/>
      <c r="I72" s="545"/>
      <c r="J72" s="369"/>
      <c r="K72" s="326"/>
      <c r="L72" s="375" t="str">
        <f t="shared" si="5"/>
        <v/>
      </c>
      <c r="M72" s="376" t="str">
        <f t="shared" si="1"/>
        <v/>
      </c>
      <c r="N72" s="375" t="str">
        <f t="shared" si="2"/>
        <v/>
      </c>
      <c r="O72" s="376" t="str">
        <f t="shared" si="3"/>
        <v/>
      </c>
      <c r="P72" s="372" t="str">
        <f t="shared" si="4"/>
        <v/>
      </c>
    </row>
    <row r="73" spans="1:16" hidden="1">
      <c r="A73" s="545"/>
      <c r="B73" s="546"/>
      <c r="C73" s="547"/>
      <c r="D73" s="547"/>
      <c r="E73" s="135"/>
      <c r="F73" s="135"/>
      <c r="G73" s="136"/>
      <c r="H73" s="135"/>
      <c r="I73" s="545"/>
      <c r="J73" s="369"/>
      <c r="K73" s="326"/>
      <c r="L73" s="375" t="str">
        <f t="shared" si="5"/>
        <v/>
      </c>
      <c r="M73" s="376" t="str">
        <f t="shared" si="1"/>
        <v/>
      </c>
      <c r="N73" s="375" t="str">
        <f t="shared" si="2"/>
        <v/>
      </c>
      <c r="O73" s="376" t="str">
        <f t="shared" si="3"/>
        <v/>
      </c>
      <c r="P73" s="372" t="str">
        <f t="shared" si="4"/>
        <v/>
      </c>
    </row>
    <row r="74" spans="1:16" hidden="1">
      <c r="A74" s="545"/>
      <c r="B74" s="546"/>
      <c r="C74" s="547"/>
      <c r="D74" s="547"/>
      <c r="E74" s="135"/>
      <c r="F74" s="135"/>
      <c r="G74" s="136"/>
      <c r="H74" s="135"/>
      <c r="I74" s="545"/>
      <c r="J74" s="369"/>
      <c r="K74" s="326"/>
      <c r="L74" s="375" t="str">
        <f t="shared" si="5"/>
        <v/>
      </c>
      <c r="M74" s="376" t="str">
        <f t="shared" si="1"/>
        <v/>
      </c>
      <c r="N74" s="375" t="str">
        <f t="shared" si="2"/>
        <v/>
      </c>
      <c r="O74" s="376" t="str">
        <f t="shared" si="3"/>
        <v/>
      </c>
      <c r="P74" s="372" t="str">
        <f t="shared" si="4"/>
        <v/>
      </c>
    </row>
    <row r="75" spans="1:16" hidden="1">
      <c r="A75" s="545"/>
      <c r="B75" s="546"/>
      <c r="C75" s="547"/>
      <c r="D75" s="547"/>
      <c r="E75" s="135"/>
      <c r="F75" s="135"/>
      <c r="G75" s="136"/>
      <c r="H75" s="135"/>
      <c r="I75" s="545"/>
      <c r="J75" s="369"/>
      <c r="K75" s="326"/>
      <c r="L75" s="375" t="str">
        <f t="shared" si="5"/>
        <v/>
      </c>
      <c r="M75" s="376" t="str">
        <f t="shared" si="1"/>
        <v/>
      </c>
      <c r="N75" s="375" t="str">
        <f t="shared" si="2"/>
        <v/>
      </c>
      <c r="O75" s="376" t="str">
        <f t="shared" si="3"/>
        <v/>
      </c>
      <c r="P75" s="372" t="str">
        <f t="shared" si="4"/>
        <v/>
      </c>
    </row>
    <row r="76" spans="1:16" hidden="1">
      <c r="A76" s="545"/>
      <c r="B76" s="546"/>
      <c r="C76" s="547"/>
      <c r="D76" s="547"/>
      <c r="E76" s="135"/>
      <c r="F76" s="135"/>
      <c r="G76" s="136"/>
      <c r="H76" s="135"/>
      <c r="I76" s="545"/>
      <c r="J76" s="369"/>
      <c r="K76" s="326"/>
      <c r="L76" s="375" t="str">
        <f t="shared" si="5"/>
        <v/>
      </c>
      <c r="M76" s="376" t="str">
        <f t="shared" si="1"/>
        <v/>
      </c>
      <c r="N76" s="375" t="str">
        <f t="shared" si="2"/>
        <v/>
      </c>
      <c r="O76" s="376" t="str">
        <f t="shared" si="3"/>
        <v/>
      </c>
      <c r="P76" s="372" t="str">
        <f t="shared" si="4"/>
        <v/>
      </c>
    </row>
    <row r="77" spans="1:16" hidden="1">
      <c r="A77" s="545"/>
      <c r="B77" s="546"/>
      <c r="C77" s="547"/>
      <c r="D77" s="547"/>
      <c r="E77" s="135"/>
      <c r="F77" s="135"/>
      <c r="G77" s="136"/>
      <c r="H77" s="135"/>
      <c r="I77" s="545"/>
      <c r="J77" s="369"/>
      <c r="K77" s="326"/>
      <c r="L77" s="375" t="str">
        <f t="shared" si="5"/>
        <v/>
      </c>
      <c r="M77" s="376" t="str">
        <f t="shared" si="1"/>
        <v/>
      </c>
      <c r="N77" s="375" t="str">
        <f t="shared" si="2"/>
        <v/>
      </c>
      <c r="O77" s="376" t="str">
        <f t="shared" si="3"/>
        <v/>
      </c>
      <c r="P77" s="372" t="str">
        <f t="shared" si="4"/>
        <v/>
      </c>
    </row>
    <row r="78" spans="1:16" hidden="1">
      <c r="A78" s="545"/>
      <c r="B78" s="546"/>
      <c r="C78" s="547"/>
      <c r="D78" s="547"/>
      <c r="E78" s="135"/>
      <c r="F78" s="135"/>
      <c r="G78" s="136"/>
      <c r="H78" s="135"/>
      <c r="I78" s="545"/>
      <c r="J78" s="369"/>
      <c r="K78" s="326"/>
      <c r="L78" s="375" t="str">
        <f t="shared" si="5"/>
        <v/>
      </c>
      <c r="M78" s="376" t="str">
        <f t="shared" si="1"/>
        <v/>
      </c>
      <c r="N78" s="375" t="str">
        <f t="shared" si="2"/>
        <v/>
      </c>
      <c r="O78" s="376" t="str">
        <f t="shared" si="3"/>
        <v/>
      </c>
      <c r="P78" s="372" t="str">
        <f t="shared" si="4"/>
        <v/>
      </c>
    </row>
    <row r="79" spans="1:16" hidden="1">
      <c r="A79" s="545"/>
      <c r="B79" s="546"/>
      <c r="C79" s="547"/>
      <c r="D79" s="547"/>
      <c r="E79" s="135"/>
      <c r="F79" s="135"/>
      <c r="G79" s="136"/>
      <c r="H79" s="135"/>
      <c r="I79" s="545"/>
      <c r="J79" s="369"/>
      <c r="K79" s="326"/>
      <c r="L79" s="375" t="str">
        <f t="shared" si="5"/>
        <v/>
      </c>
      <c r="M79" s="376" t="str">
        <f t="shared" si="1"/>
        <v/>
      </c>
      <c r="N79" s="375" t="str">
        <f t="shared" si="2"/>
        <v/>
      </c>
      <c r="O79" s="376" t="str">
        <f t="shared" si="3"/>
        <v/>
      </c>
      <c r="P79" s="372" t="str">
        <f t="shared" si="4"/>
        <v/>
      </c>
    </row>
    <row r="80" spans="1:16" hidden="1">
      <c r="A80" s="545"/>
      <c r="B80" s="546"/>
      <c r="C80" s="547"/>
      <c r="D80" s="547"/>
      <c r="E80" s="135"/>
      <c r="F80" s="135"/>
      <c r="G80" s="136"/>
      <c r="H80" s="135"/>
      <c r="I80" s="545"/>
      <c r="J80" s="369"/>
      <c r="K80" s="326"/>
      <c r="L80" s="375" t="str">
        <f t="shared" si="5"/>
        <v/>
      </c>
      <c r="M80" s="376" t="str">
        <f t="shared" si="1"/>
        <v/>
      </c>
      <c r="N80" s="375" t="str">
        <f t="shared" si="2"/>
        <v/>
      </c>
      <c r="O80" s="376" t="str">
        <f t="shared" si="3"/>
        <v/>
      </c>
      <c r="P80" s="372" t="str">
        <f t="shared" si="4"/>
        <v/>
      </c>
    </row>
    <row r="81" spans="1:16" hidden="1">
      <c r="A81" s="545"/>
      <c r="B81" s="546"/>
      <c r="C81" s="547"/>
      <c r="D81" s="547"/>
      <c r="E81" s="135"/>
      <c r="F81" s="135"/>
      <c r="G81" s="136"/>
      <c r="H81" s="135"/>
      <c r="I81" s="545"/>
      <c r="J81" s="369"/>
      <c r="K81" s="326"/>
      <c r="L81" s="375" t="str">
        <f t="shared" si="5"/>
        <v/>
      </c>
      <c r="M81" s="376" t="str">
        <f t="shared" si="1"/>
        <v/>
      </c>
      <c r="N81" s="375" t="str">
        <f t="shared" si="2"/>
        <v/>
      </c>
      <c r="O81" s="376" t="str">
        <f t="shared" si="3"/>
        <v/>
      </c>
      <c r="P81" s="372" t="str">
        <f t="shared" si="4"/>
        <v/>
      </c>
    </row>
    <row r="82" spans="1:16" hidden="1">
      <c r="A82" s="545"/>
      <c r="B82" s="546"/>
      <c r="C82" s="547"/>
      <c r="D82" s="547"/>
      <c r="E82" s="135"/>
      <c r="F82" s="135"/>
      <c r="G82" s="136"/>
      <c r="H82" s="135"/>
      <c r="I82" s="545"/>
      <c r="J82" s="369"/>
      <c r="K82" s="326"/>
      <c r="L82" s="375" t="str">
        <f t="shared" si="5"/>
        <v/>
      </c>
      <c r="M82" s="376" t="str">
        <f t="shared" si="1"/>
        <v/>
      </c>
      <c r="N82" s="375" t="str">
        <f t="shared" si="2"/>
        <v/>
      </c>
      <c r="O82" s="376" t="str">
        <f t="shared" si="3"/>
        <v/>
      </c>
      <c r="P82" s="372" t="str">
        <f t="shared" si="4"/>
        <v/>
      </c>
    </row>
    <row r="84" spans="1:16">
      <c r="C84" s="329" t="s">
        <v>11332</v>
      </c>
      <c r="D84" s="329" t="s">
        <v>11333</v>
      </c>
      <c r="E84" s="330"/>
      <c r="F84" s="330"/>
      <c r="G84" s="330"/>
      <c r="H84" s="330"/>
      <c r="I84" s="330"/>
      <c r="J84" s="330"/>
      <c r="K84" s="330"/>
      <c r="L84" s="330"/>
    </row>
    <row r="85" spans="1:16">
      <c r="C85" s="536" t="s">
        <v>11334</v>
      </c>
      <c r="D85" s="686" t="s">
        <v>11335</v>
      </c>
      <c r="E85" s="686"/>
      <c r="F85" s="686"/>
      <c r="G85" s="686"/>
      <c r="H85" s="686"/>
      <c r="I85" s="686"/>
      <c r="J85" s="686"/>
      <c r="K85" s="686"/>
      <c r="L85" s="686"/>
      <c r="M85" s="292"/>
      <c r="N85" s="292"/>
      <c r="O85" s="292"/>
    </row>
    <row r="86" spans="1:16">
      <c r="C86" s="537" t="s">
        <v>11336</v>
      </c>
      <c r="D86" s="684" t="s">
        <v>11337</v>
      </c>
      <c r="E86" s="684"/>
      <c r="F86" s="684"/>
      <c r="G86" s="684"/>
      <c r="H86" s="684"/>
      <c r="I86" s="684"/>
      <c r="J86" s="684"/>
      <c r="K86" s="684"/>
      <c r="L86" s="684"/>
      <c r="M86" s="292"/>
      <c r="N86" s="292"/>
      <c r="O86" s="292"/>
    </row>
    <row r="87" spans="1:16">
      <c r="C87" s="537" t="s">
        <v>11338</v>
      </c>
      <c r="D87" s="684" t="s">
        <v>11561</v>
      </c>
      <c r="E87" s="684"/>
      <c r="F87" s="684"/>
      <c r="G87" s="684"/>
      <c r="H87" s="684"/>
      <c r="I87" s="684"/>
      <c r="J87" s="684"/>
      <c r="K87" s="684"/>
      <c r="L87" s="684"/>
      <c r="M87" s="292"/>
      <c r="N87" s="292"/>
      <c r="O87" s="292"/>
    </row>
    <row r="88" spans="1:16">
      <c r="C88" s="537" t="s">
        <v>11339</v>
      </c>
      <c r="D88" s="684" t="s">
        <v>11358</v>
      </c>
      <c r="E88" s="684"/>
      <c r="F88" s="684"/>
      <c r="G88" s="684"/>
      <c r="H88" s="684"/>
      <c r="I88" s="684"/>
      <c r="J88" s="684"/>
      <c r="K88" s="684"/>
      <c r="L88" s="684"/>
      <c r="M88" s="292"/>
      <c r="N88" s="292"/>
      <c r="O88" s="292"/>
    </row>
    <row r="89" spans="1:16">
      <c r="C89" s="537" t="s">
        <v>11340</v>
      </c>
      <c r="D89" s="684" t="s">
        <v>11359</v>
      </c>
      <c r="E89" s="684"/>
      <c r="F89" s="684"/>
      <c r="G89" s="684"/>
      <c r="H89" s="684"/>
      <c r="I89" s="684"/>
      <c r="J89" s="684"/>
      <c r="K89" s="684"/>
      <c r="L89" s="684"/>
      <c r="M89" s="292"/>
      <c r="N89" s="292"/>
      <c r="O89" s="292"/>
    </row>
    <row r="90" spans="1:16">
      <c r="C90" s="537" t="s">
        <v>11341</v>
      </c>
      <c r="D90" s="684" t="s">
        <v>11360</v>
      </c>
      <c r="E90" s="684"/>
      <c r="F90" s="684"/>
      <c r="G90" s="684"/>
      <c r="H90" s="684"/>
      <c r="I90" s="684"/>
      <c r="J90" s="684"/>
      <c r="K90" s="684"/>
      <c r="L90" s="684"/>
      <c r="M90" s="292"/>
      <c r="N90" s="292"/>
      <c r="O90" s="292"/>
    </row>
    <row r="91" spans="1:16">
      <c r="C91" s="537" t="s">
        <v>11342</v>
      </c>
      <c r="D91" s="684" t="s">
        <v>11343</v>
      </c>
      <c r="E91" s="684"/>
      <c r="F91" s="684"/>
      <c r="G91" s="684"/>
      <c r="H91" s="684"/>
      <c r="I91" s="684"/>
      <c r="J91" s="684"/>
      <c r="K91" s="684"/>
      <c r="L91" s="684"/>
      <c r="M91" s="292"/>
      <c r="N91" s="292"/>
      <c r="O91" s="292"/>
    </row>
    <row r="92" spans="1:16">
      <c r="C92" s="537" t="s">
        <v>11344</v>
      </c>
      <c r="D92" s="684" t="s">
        <v>11345</v>
      </c>
      <c r="E92" s="684"/>
      <c r="F92" s="684"/>
      <c r="G92" s="684"/>
      <c r="H92" s="684"/>
      <c r="I92" s="684"/>
      <c r="J92" s="684"/>
      <c r="K92" s="684"/>
      <c r="L92" s="684"/>
      <c r="M92" s="292"/>
      <c r="N92" s="292"/>
      <c r="O92" s="292"/>
    </row>
    <row r="93" spans="1:16">
      <c r="C93" s="537" t="s">
        <v>11346</v>
      </c>
      <c r="D93" s="684" t="s">
        <v>11347</v>
      </c>
      <c r="E93" s="684"/>
      <c r="F93" s="684"/>
      <c r="G93" s="684"/>
      <c r="H93" s="684"/>
      <c r="I93" s="684"/>
      <c r="J93" s="684"/>
      <c r="K93" s="684"/>
      <c r="L93" s="684"/>
      <c r="M93" s="292"/>
      <c r="N93" s="292"/>
      <c r="O93" s="292"/>
    </row>
    <row r="94" spans="1:16">
      <c r="C94" s="538" t="s">
        <v>11348</v>
      </c>
      <c r="D94" s="685" t="s">
        <v>11499</v>
      </c>
      <c r="E94" s="685"/>
      <c r="F94" s="685"/>
      <c r="G94" s="685"/>
      <c r="H94" s="685"/>
      <c r="I94" s="685"/>
      <c r="J94" s="685"/>
      <c r="K94" s="685"/>
      <c r="L94" s="685"/>
      <c r="M94" s="292"/>
      <c r="N94" s="292"/>
      <c r="O94" s="292"/>
    </row>
  </sheetData>
  <sheetProtection algorithmName="SHA-512" hashValue="mTEj/AwGNQROY8Q1gLorE9z7UBM4FN1w/JbqYgBQHW/NgT9WM6WVuM24sj3p/cK3vwITSCewM+EO3qlgfYn38g==" saltValue="Mdxr8A9R3ltT5d8/3Y6Ong==" spinCount="100000" sheet="1" objects="1" scenarios="1"/>
  <mergeCells count="15">
    <mergeCell ref="D85:L85"/>
    <mergeCell ref="D86:L86"/>
    <mergeCell ref="D87:L87"/>
    <mergeCell ref="D88:L88"/>
    <mergeCell ref="D89:L89"/>
    <mergeCell ref="D90:L90"/>
    <mergeCell ref="D91:L91"/>
    <mergeCell ref="D92:L92"/>
    <mergeCell ref="D93:L93"/>
    <mergeCell ref="D94:L94"/>
    <mergeCell ref="L18:O18"/>
    <mergeCell ref="F1:K1"/>
    <mergeCell ref="F4:K4"/>
    <mergeCell ref="F2:K2"/>
    <mergeCell ref="B8:D8"/>
  </mergeCells>
  <phoneticPr fontId="115" type="noConversion"/>
  <conditionalFormatting sqref="A21:A82">
    <cfRule type="expression" dxfId="26" priority="1864">
      <formula>AND(NOT(ISBLANK($B21)),ISBLANK($A21))</formula>
    </cfRule>
    <cfRule type="expression" dxfId="25" priority="1865">
      <formula>AND(ISBLANK($A21), NOT(ISBLANK($J21)))</formula>
    </cfRule>
  </conditionalFormatting>
  <conditionalFormatting sqref="J20:J82">
    <cfRule type="expression" dxfId="24" priority="7">
      <formula>AND($A20="Debtor (Expenditure)", LEFT($B20,2)="CE",$J20&gt;0)</formula>
    </cfRule>
    <cfRule type="expression" dxfId="23" priority="8">
      <formula>AND($A20="Receipts_in_advance", LEFT($B20,2)="CI",$J20&gt;0)</formula>
    </cfRule>
    <cfRule type="expression" dxfId="22" priority="9">
      <formula>AND($A20="Payment_in_advance", LEFT($B20,2)="CE",$J20&gt;0)</formula>
    </cfRule>
    <cfRule type="expression" dxfId="21" priority="10">
      <formula>AND($A20="Debtor (Income)", LEFT($B20,2)="CI",$J20&lt;0)</formula>
    </cfRule>
    <cfRule type="expression" dxfId="20" priority="11">
      <formula>AND($A20="Creditor", LEFT($B20,2)="CE",$J20&lt;0)</formula>
    </cfRule>
    <cfRule type="expression" dxfId="19" priority="12">
      <formula>AND($A20="Debtor (Expenditure)", LEFT($B20)="E",$J20&gt;0)</formula>
    </cfRule>
    <cfRule type="expression" dxfId="18" priority="13">
      <formula>AND($A20="Receipts_in_advance", LEFT($B20)="I",$J20&gt;0)</formula>
    </cfRule>
    <cfRule type="expression" dxfId="17" priority="14">
      <formula>AND($A20="Payment_in_advance", LEFT($B20)="E",$J20&gt;0)</formula>
    </cfRule>
    <cfRule type="expression" dxfId="16" priority="15">
      <formula>AND($A20="Debtor (Income)", LEFT($B20)="I",$J20&lt;0)</formula>
    </cfRule>
    <cfRule type="expression" dxfId="15" priority="16">
      <formula>AND($A20="Creditor", LEFT($B20)="E",$J20&lt;0)</formula>
    </cfRule>
  </conditionalFormatting>
  <conditionalFormatting sqref="L21:O82">
    <cfRule type="expression" dxfId="14" priority="17">
      <formula>ABS(SUM($L21:$O21))&lt;&gt;ABS($J21)</formula>
    </cfRule>
  </conditionalFormatting>
  <dataValidations count="1">
    <dataValidation type="list" allowBlank="1" showInputMessage="1" showErrorMessage="1" sqref="C21:C82" xr:uid="{45016105-C1F5-4F61-ACD3-E52A2EF8A9E0}">
      <formula1>$C$85:$C$94</formula1>
    </dataValidation>
  </dataValidations>
  <pageMargins left="0.25" right="0.25" top="0.75" bottom="0.75" header="0.3" footer="0.3"/>
  <pageSetup paperSize="9" scale="38"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D1E3DC4A-CC1D-43DF-B023-9986B04CBC45}">
          <x14:formula1>
            <xm:f>Lookup!$D$5:$D$65</xm:f>
          </x14:formula1>
          <xm:sqref>B21:B82</xm:sqref>
        </x14:dataValidation>
        <x14:dataValidation type="list" allowBlank="1" showInputMessage="1" showErrorMessage="1" xr:uid="{B548E51C-FDF7-4FB3-9660-8FC8C6D69475}">
          <x14:formula1>
            <xm:f>Lookup!$B$5:$B$9</xm:f>
          </x14:formula1>
          <xm:sqref>A21:A82</xm:sqref>
        </x14:dataValidation>
        <x14:dataValidation type="list" allowBlank="1" showInputMessage="1" showErrorMessage="1" xr:uid="{EC34E4CB-D640-4ADD-83DC-C14E1035DB7D}">
          <x14:formula1>
            <xm:f>Lookup!$J$5:$J$6</xm:f>
          </x14:formula1>
          <xm:sqref>I21:I82</xm:sqref>
        </x14:dataValidation>
        <x14:dataValidation type="list" allowBlank="1" showInputMessage="1" showErrorMessage="1" xr:uid="{775056FC-8A44-4F2B-9A9D-71AD331B37BD}">
          <x14:formula1>
            <xm:f>Lookup!$K$5:$K$7</xm:f>
          </x14:formula1>
          <xm:sqref>D21:D82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F98CF-55E7-45FA-B8E6-66E3EE0B4DBA}">
  <sheetPr codeName="Sheet6">
    <tabColor rgb="FFFFFF00"/>
  </sheetPr>
  <dimension ref="A1"/>
  <sheetViews>
    <sheetView workbookViewId="0">
      <selection activeCell="AB32" sqref="AB32"/>
    </sheetView>
  </sheetViews>
  <sheetFormatPr defaultRowHeight="15"/>
  <sheetData>
    <row r="1" spans="1:1" ht="28.5">
      <c r="A1" s="535" t="s">
        <v>11688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pageSetUpPr fitToPage="1"/>
  </sheetPr>
  <dimension ref="B1:U32"/>
  <sheetViews>
    <sheetView showGridLines="0" zoomScaleNormal="100" workbookViewId="0">
      <selection activeCell="P16" sqref="P16"/>
    </sheetView>
  </sheetViews>
  <sheetFormatPr defaultRowHeight="15"/>
  <cols>
    <col min="4" max="4" width="19.85546875" customWidth="1"/>
    <col min="5" max="5" width="24" customWidth="1"/>
    <col min="6" max="6" width="19.85546875" customWidth="1"/>
    <col min="7" max="7" width="18.140625" customWidth="1"/>
    <col min="10" max="14" width="0" hidden="1" customWidth="1"/>
    <col min="16" max="16" width="23.7109375" customWidth="1"/>
    <col min="17" max="17" width="24.28515625" customWidth="1"/>
    <col min="18" max="19" width="26" customWidth="1"/>
  </cols>
  <sheetData>
    <row r="1" spans="2:21" ht="15.75">
      <c r="B1" s="111"/>
      <c r="C1" s="5"/>
      <c r="D1" s="5"/>
      <c r="E1" s="5"/>
      <c r="F1" s="6"/>
      <c r="P1" s="532"/>
      <c r="Q1" s="532"/>
      <c r="R1" s="532"/>
      <c r="S1" s="532"/>
      <c r="T1" s="532"/>
      <c r="U1" s="532"/>
    </row>
    <row r="2" spans="2:21" ht="15.75">
      <c r="B2" s="13" t="s">
        <v>219</v>
      </c>
      <c r="C2" s="4"/>
      <c r="D2" s="4"/>
      <c r="E2" s="4"/>
      <c r="F2" s="7"/>
      <c r="P2" s="532"/>
      <c r="Q2" s="532"/>
      <c r="R2" s="532"/>
      <c r="S2" s="532"/>
      <c r="T2" s="532"/>
      <c r="U2" s="532"/>
    </row>
    <row r="3" spans="2:21" ht="15.75">
      <c r="B3" s="13" t="s">
        <v>226</v>
      </c>
      <c r="C3" s="4"/>
      <c r="D3" s="4"/>
      <c r="E3" s="4"/>
      <c r="F3" s="7"/>
      <c r="P3" s="532"/>
      <c r="Q3" s="532"/>
      <c r="R3" s="532"/>
      <c r="S3" s="532"/>
      <c r="T3" s="532"/>
      <c r="U3" s="532"/>
    </row>
    <row r="4" spans="2:21" ht="16.5" thickBot="1">
      <c r="B4" s="112"/>
      <c r="C4" s="8"/>
      <c r="D4" s="8"/>
      <c r="E4" s="8"/>
      <c r="F4" s="9"/>
      <c r="P4" s="532"/>
      <c r="Q4" s="532"/>
      <c r="R4" s="532"/>
      <c r="S4" s="532"/>
      <c r="T4" s="532"/>
      <c r="U4" s="532"/>
    </row>
    <row r="5" spans="2:21">
      <c r="P5" s="532"/>
      <c r="Q5" s="532"/>
      <c r="R5" s="532"/>
      <c r="S5" s="532"/>
      <c r="T5" s="532"/>
      <c r="U5" s="532"/>
    </row>
    <row r="6" spans="2:21">
      <c r="B6" t="s">
        <v>220</v>
      </c>
      <c r="E6" s="687">
        <f>'2a) YE Income &amp; Expenditure'!D2</f>
        <v>0</v>
      </c>
      <c r="F6" s="687"/>
      <c r="P6" s="532"/>
      <c r="Q6" s="532"/>
      <c r="R6" s="532"/>
      <c r="S6" s="532"/>
      <c r="T6" s="532"/>
      <c r="U6" s="532"/>
    </row>
    <row r="7" spans="2:21">
      <c r="B7" t="s">
        <v>118</v>
      </c>
      <c r="E7" s="699" t="str">
        <f>'2a) YE Income &amp; Expenditure'!D3</f>
        <v>Please choose a school</v>
      </c>
      <c r="F7" s="700"/>
      <c r="G7" s="701"/>
      <c r="P7" s="532"/>
      <c r="Q7" s="532"/>
      <c r="R7" s="532"/>
      <c r="S7" s="532"/>
      <c r="T7" s="532"/>
      <c r="U7" s="532"/>
    </row>
    <row r="8" spans="2:21">
      <c r="B8" t="s">
        <v>277</v>
      </c>
      <c r="E8" s="687">
        <f>'2a) YE Income &amp; Expenditure'!D5</f>
        <v>0</v>
      </c>
      <c r="F8" s="687"/>
      <c r="P8" s="532"/>
      <c r="Q8" s="532"/>
      <c r="R8" s="532"/>
      <c r="S8" s="532"/>
      <c r="T8" s="532"/>
      <c r="U8" s="532"/>
    </row>
    <row r="9" spans="2:21">
      <c r="B9" t="s">
        <v>120</v>
      </c>
      <c r="E9" s="688" t="str" cm="1">
        <f t="array" ref="E9">'1) Instructions'!D10:D10</f>
        <v>Q4 - Year End</v>
      </c>
      <c r="F9" s="688"/>
      <c r="G9" s="113" t="str" cm="1">
        <f t="array" ref="G9">'1) Instructions'!I8:I8</f>
        <v>2023-24</v>
      </c>
      <c r="J9" s="3"/>
      <c r="K9" s="10"/>
      <c r="L9" s="10"/>
      <c r="M9" s="10"/>
      <c r="N9" s="10"/>
      <c r="P9" s="532"/>
      <c r="Q9" s="532"/>
      <c r="R9" s="532"/>
      <c r="S9" s="532"/>
      <c r="T9" s="532"/>
      <c r="U9" s="532"/>
    </row>
    <row r="10" spans="2:21">
      <c r="P10" s="532"/>
      <c r="Q10" s="532"/>
      <c r="R10" s="532"/>
      <c r="S10" s="532"/>
      <c r="T10" s="532"/>
      <c r="U10" s="532"/>
    </row>
    <row r="11" spans="2:21">
      <c r="B11" s="695" t="s">
        <v>11563</v>
      </c>
      <c r="C11" s="693"/>
      <c r="D11" s="694"/>
      <c r="G11" s="18" t="s">
        <v>3</v>
      </c>
      <c r="P11" s="532"/>
      <c r="Q11" s="532"/>
      <c r="R11" s="532"/>
      <c r="S11" s="532"/>
      <c r="T11" s="532"/>
      <c r="U11" s="532"/>
    </row>
    <row r="12" spans="2:21">
      <c r="B12" s="705" t="s">
        <v>292</v>
      </c>
      <c r="C12" s="706"/>
      <c r="D12" s="706"/>
      <c r="E12" s="706"/>
      <c r="F12" s="707"/>
      <c r="G12" s="564"/>
      <c r="H12" s="19" t="str">
        <f>IF(G12&lt;0,"please enter VAT on expenditure as a positive figure","")</f>
        <v/>
      </c>
      <c r="P12" s="532"/>
      <c r="Q12" s="532"/>
      <c r="R12" s="532"/>
      <c r="S12" s="532"/>
      <c r="T12" s="532"/>
      <c r="U12" s="532"/>
    </row>
    <row r="13" spans="2:21">
      <c r="B13" s="705" t="s">
        <v>293</v>
      </c>
      <c r="C13" s="706"/>
      <c r="D13" s="706"/>
      <c r="E13" s="706"/>
      <c r="F13" s="707"/>
      <c r="G13" s="564"/>
      <c r="H13" s="19" t="str">
        <f>IF(G13&gt;0,"please enter VAT on income received as a negative figure","")</f>
        <v/>
      </c>
      <c r="P13" s="532"/>
      <c r="Q13" s="532"/>
      <c r="R13" s="532"/>
      <c r="S13" s="532"/>
      <c r="T13" s="532"/>
      <c r="U13" s="532"/>
    </row>
    <row r="14" spans="2:21">
      <c r="B14" s="708" t="s">
        <v>11562</v>
      </c>
      <c r="C14" s="709"/>
      <c r="D14" s="709"/>
      <c r="E14" s="709"/>
      <c r="F14" s="709"/>
      <c r="G14" s="565">
        <f>G13+G12</f>
        <v>0</v>
      </c>
      <c r="P14" s="532"/>
      <c r="Q14" s="532"/>
      <c r="R14" s="532"/>
      <c r="S14" s="532"/>
      <c r="T14" s="532"/>
      <c r="U14" s="532"/>
    </row>
    <row r="15" spans="2:21">
      <c r="P15" s="532"/>
      <c r="Q15" s="532"/>
      <c r="R15" s="532"/>
      <c r="S15" s="532"/>
      <c r="T15" s="532"/>
      <c r="U15" s="532"/>
    </row>
    <row r="16" spans="2:21" ht="30" customHeight="1">
      <c r="B16" s="692" t="s">
        <v>10399</v>
      </c>
      <c r="C16" s="693"/>
      <c r="D16" s="694"/>
    </row>
    <row r="17" spans="2:8" ht="30">
      <c r="B17" s="695" t="s">
        <v>224</v>
      </c>
      <c r="C17" s="693"/>
      <c r="D17" s="694"/>
      <c r="E17" s="115" t="s">
        <v>11671</v>
      </c>
      <c r="F17" s="115" t="s">
        <v>11672</v>
      </c>
      <c r="G17" s="115" t="s">
        <v>299</v>
      </c>
    </row>
    <row r="18" spans="2:8">
      <c r="B18" s="689">
        <v>45017</v>
      </c>
      <c r="C18" s="690"/>
      <c r="D18" s="691"/>
      <c r="E18" s="563">
        <f>IFERROR(INDEX('Schools Quarterly VAT Totals'!$B$5:$U$94, MATCH($E$8, 'Schools Quarterly VAT Totals'!$B$5:$B$94, 0), MATCH($B18, 'Schools Quarterly VAT Totals'!$B$5:$U$5, 0)),0)</f>
        <v>0</v>
      </c>
      <c r="F18" s="564"/>
      <c r="G18" s="563">
        <f>IFERROR(E18-F18,"")</f>
        <v>0</v>
      </c>
    </row>
    <row r="19" spans="2:8">
      <c r="B19" s="689">
        <v>45047</v>
      </c>
      <c r="C19" s="690"/>
      <c r="D19" s="691"/>
      <c r="E19" s="563">
        <f>IFERROR(INDEX('Schools Quarterly VAT Totals'!$B$5:$U$94, MATCH($E$8, 'Schools Quarterly VAT Totals'!$B$5:$B$94, 0), MATCH($B19, 'Schools Quarterly VAT Totals'!$B$5:$U$5, 0)),0)</f>
        <v>0</v>
      </c>
      <c r="F19" s="564"/>
      <c r="G19" s="563">
        <f t="shared" ref="G19:G28" si="0">IFERROR(E19-F19,"")</f>
        <v>0</v>
      </c>
    </row>
    <row r="20" spans="2:8">
      <c r="B20" s="689">
        <v>45078</v>
      </c>
      <c r="C20" s="690"/>
      <c r="D20" s="691"/>
      <c r="E20" s="563">
        <f>IFERROR(INDEX('Schools Quarterly VAT Totals'!$B$5:$U$94, MATCH($E$8, 'Schools Quarterly VAT Totals'!$B$5:$B$94, 0), MATCH($B20, 'Schools Quarterly VAT Totals'!$B$5:$U$5, 0)),0)</f>
        <v>0</v>
      </c>
      <c r="F20" s="564"/>
      <c r="G20" s="563">
        <f t="shared" si="0"/>
        <v>0</v>
      </c>
    </row>
    <row r="21" spans="2:8">
      <c r="B21" s="689">
        <v>45108</v>
      </c>
      <c r="C21" s="690"/>
      <c r="D21" s="691"/>
      <c r="E21" s="563">
        <f>IFERROR(INDEX('Schools Quarterly VAT Totals'!$B$5:$U$94, MATCH($E$8, 'Schools Quarterly VAT Totals'!$B$5:$B$94, 0), MATCH($B21, 'Schools Quarterly VAT Totals'!$B$5:$U$5, 0)),0)</f>
        <v>0</v>
      </c>
      <c r="F21" s="564"/>
      <c r="G21" s="563">
        <f t="shared" si="0"/>
        <v>0</v>
      </c>
    </row>
    <row r="22" spans="2:8">
      <c r="B22" s="689">
        <v>45139</v>
      </c>
      <c r="C22" s="690"/>
      <c r="D22" s="691"/>
      <c r="E22" s="563">
        <f>IFERROR(INDEX('Schools Quarterly VAT Totals'!$B$5:$U$94, MATCH($E$8, 'Schools Quarterly VAT Totals'!$B$5:$B$94, 0), MATCH($B22, 'Schools Quarterly VAT Totals'!$B$5:$U$5, 0)),0)</f>
        <v>0</v>
      </c>
      <c r="F22" s="564"/>
      <c r="G22" s="563">
        <f t="shared" si="0"/>
        <v>0</v>
      </c>
    </row>
    <row r="23" spans="2:8">
      <c r="B23" s="689">
        <v>45170</v>
      </c>
      <c r="C23" s="690"/>
      <c r="D23" s="691"/>
      <c r="E23" s="563">
        <f>IFERROR(INDEX('Schools Quarterly VAT Totals'!$B$5:$U$94, MATCH($E$8, 'Schools Quarterly VAT Totals'!$B$5:$B$94, 0), MATCH($B23, 'Schools Quarterly VAT Totals'!$B$5:$U$5, 0)),0)</f>
        <v>0</v>
      </c>
      <c r="F23" s="564"/>
      <c r="G23" s="563">
        <f t="shared" si="0"/>
        <v>0</v>
      </c>
    </row>
    <row r="24" spans="2:8">
      <c r="B24" s="689">
        <v>45200</v>
      </c>
      <c r="C24" s="690"/>
      <c r="D24" s="691"/>
      <c r="E24" s="563">
        <f>IFERROR(INDEX('Schools Quarterly VAT Totals'!$B$5:$U$94, MATCH($E$8, 'Schools Quarterly VAT Totals'!$B$5:$B$94, 0), MATCH($B24, 'Schools Quarterly VAT Totals'!$B$5:$U$5, 0)),0)</f>
        <v>0</v>
      </c>
      <c r="F24" s="564"/>
      <c r="G24" s="563">
        <f t="shared" si="0"/>
        <v>0</v>
      </c>
    </row>
    <row r="25" spans="2:8">
      <c r="B25" s="689">
        <v>45231</v>
      </c>
      <c r="C25" s="690"/>
      <c r="D25" s="691"/>
      <c r="E25" s="563">
        <f>IFERROR(INDEX('Schools Quarterly VAT Totals'!$B$5:$U$94, MATCH($E$8, 'Schools Quarterly VAT Totals'!$B$5:$B$94, 0), MATCH($B25, 'Schools Quarterly VAT Totals'!$B$5:$U$5, 0)),0)</f>
        <v>0</v>
      </c>
      <c r="F25" s="564"/>
      <c r="G25" s="563">
        <f t="shared" si="0"/>
        <v>0</v>
      </c>
    </row>
    <row r="26" spans="2:8">
      <c r="B26" s="689">
        <v>45261</v>
      </c>
      <c r="C26" s="690"/>
      <c r="D26" s="691"/>
      <c r="E26" s="563">
        <f>IFERROR(INDEX('Schools Quarterly VAT Totals'!$B$5:$U$94, MATCH($E$8, 'Schools Quarterly VAT Totals'!$B$5:$B$94, 0), MATCH($B26, 'Schools Quarterly VAT Totals'!$B$5:$U$5, 0)),0)</f>
        <v>0</v>
      </c>
      <c r="F26" s="564"/>
      <c r="G26" s="563">
        <f t="shared" si="0"/>
        <v>0</v>
      </c>
    </row>
    <row r="27" spans="2:8">
      <c r="B27" s="689">
        <v>45292</v>
      </c>
      <c r="C27" s="690"/>
      <c r="D27" s="691"/>
      <c r="E27" s="563">
        <f>IFERROR(INDEX('Schools Quarterly VAT Totals'!$B$5:$U$94, MATCH($E$8, 'Schools Quarterly VAT Totals'!$B$5:$B$94, 0), MATCH($B27, 'Schools Quarterly VAT Totals'!$B$5:$U$5, 0)),0)</f>
        <v>0</v>
      </c>
      <c r="F27" s="564"/>
      <c r="G27" s="563">
        <f t="shared" si="0"/>
        <v>0</v>
      </c>
    </row>
    <row r="28" spans="2:8">
      <c r="B28" s="689">
        <v>45323</v>
      </c>
      <c r="C28" s="690"/>
      <c r="D28" s="691"/>
      <c r="E28" s="563">
        <f>IFERROR(INDEX('Schools Quarterly VAT Totals'!$B$5:$U$94, MATCH($E$8, 'Schools Quarterly VAT Totals'!$B$5:$B$94, 0), MATCH($B28, 'Schools Quarterly VAT Totals'!$B$5:$U$5, 0)),0)</f>
        <v>0</v>
      </c>
      <c r="F28" s="564"/>
      <c r="G28" s="563">
        <f t="shared" si="0"/>
        <v>0</v>
      </c>
    </row>
    <row r="29" spans="2:8">
      <c r="B29" s="689">
        <v>45352</v>
      </c>
      <c r="C29" s="690"/>
      <c r="D29" s="691"/>
      <c r="E29" s="564"/>
      <c r="F29" s="564"/>
      <c r="G29" s="563">
        <f>IFERROR(E29-F29,"")</f>
        <v>0</v>
      </c>
    </row>
    <row r="30" spans="2:8">
      <c r="B30" s="696" t="s">
        <v>298</v>
      </c>
      <c r="C30" s="697"/>
      <c r="D30" s="698"/>
      <c r="E30" s="560">
        <f>SUM(E18:E29)</f>
        <v>0</v>
      </c>
      <c r="F30" s="560">
        <f t="shared" ref="F30:G30" si="1">SUM(F18:F29)</f>
        <v>0</v>
      </c>
      <c r="G30" s="560">
        <f t="shared" si="1"/>
        <v>0</v>
      </c>
      <c r="H30" t="s">
        <v>10400</v>
      </c>
    </row>
    <row r="32" spans="2:8">
      <c r="B32" s="702" t="s">
        <v>239</v>
      </c>
      <c r="C32" s="703"/>
      <c r="D32" s="704"/>
      <c r="E32" s="114">
        <f>G14-E30</f>
        <v>0</v>
      </c>
    </row>
  </sheetData>
  <sheetProtection algorithmName="SHA-512" hashValue="2kX5vbqL3N48h18xJ6DlublfD1OKXAFcc8/SZMN5qNvHE+q2X3KX5QZITpb0xY7KRbYuOyNt12ibtlgrJ1Srtw==" saltValue="kN/V8AlmEdPwRdO7gKHVxA==" spinCount="100000" sheet="1" objects="1" scenarios="1"/>
  <mergeCells count="24">
    <mergeCell ref="B30:D30"/>
    <mergeCell ref="E7:G7"/>
    <mergeCell ref="B32:D32"/>
    <mergeCell ref="B29:D29"/>
    <mergeCell ref="B25:D25"/>
    <mergeCell ref="B26:D26"/>
    <mergeCell ref="B27:D27"/>
    <mergeCell ref="B28:D28"/>
    <mergeCell ref="B11:D11"/>
    <mergeCell ref="B12:F12"/>
    <mergeCell ref="B13:F13"/>
    <mergeCell ref="B14:F14"/>
    <mergeCell ref="B19:D19"/>
    <mergeCell ref="B20:D20"/>
    <mergeCell ref="B21:D21"/>
    <mergeCell ref="B22:D22"/>
    <mergeCell ref="E6:F6"/>
    <mergeCell ref="E9:F9"/>
    <mergeCell ref="B23:D23"/>
    <mergeCell ref="B24:D24"/>
    <mergeCell ref="B16:D16"/>
    <mergeCell ref="B17:D17"/>
    <mergeCell ref="B18:D18"/>
    <mergeCell ref="E8:F8"/>
  </mergeCells>
  <pageMargins left="0.7" right="0.7" top="0.75" bottom="0.75" header="0.3" footer="0.3"/>
  <pageSetup paperSize="9" scale="1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0558-8A99-45EA-9913-3D40A60667B1}">
  <sheetPr codeName="Sheet7">
    <tabColor rgb="FFFFFF00"/>
  </sheetPr>
  <dimension ref="A1"/>
  <sheetViews>
    <sheetView workbookViewId="0"/>
  </sheetViews>
  <sheetFormatPr defaultRowHeight="15"/>
  <sheetData>
    <row r="1" spans="1:1" ht="26.25">
      <c r="A1" s="534" t="s">
        <v>11678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fitToPage="1"/>
  </sheetPr>
  <dimension ref="A1:Y44"/>
  <sheetViews>
    <sheetView showGridLines="0" topLeftCell="A18" zoomScale="90" zoomScaleNormal="90" workbookViewId="0">
      <selection activeCell="E19" sqref="E19"/>
    </sheetView>
  </sheetViews>
  <sheetFormatPr defaultRowHeight="15"/>
  <cols>
    <col min="1" max="1" width="15.5703125" bestFit="1" customWidth="1"/>
    <col min="2" max="2" width="12.7109375" customWidth="1"/>
    <col min="3" max="3" width="16.85546875" customWidth="1"/>
    <col min="4" max="4" width="21.5703125" customWidth="1"/>
    <col min="5" max="5" width="25" customWidth="1"/>
    <col min="6" max="6" width="17.85546875" customWidth="1"/>
    <col min="7" max="7" width="15.28515625" customWidth="1"/>
    <col min="8" max="8" width="23" bestFit="1" customWidth="1"/>
    <col min="9" max="9" width="20.5703125" customWidth="1"/>
    <col min="10" max="15" width="16.7109375" customWidth="1"/>
    <col min="16" max="16" width="15.28515625" customWidth="1"/>
    <col min="17" max="17" width="15.42578125" customWidth="1"/>
    <col min="18" max="18" width="16.85546875" customWidth="1"/>
    <col min="19" max="19" width="16.28515625" customWidth="1"/>
    <col min="20" max="20" width="39" customWidth="1"/>
  </cols>
  <sheetData>
    <row r="1" spans="2:18" ht="15.75">
      <c r="B1" s="111"/>
      <c r="C1" s="121"/>
      <c r="D1" s="121"/>
      <c r="E1" s="121"/>
      <c r="F1" s="121"/>
      <c r="G1" s="122"/>
      <c r="Q1" s="94" t="e">
        <f>VLOOKUP(E6,'Schools Data'!D4:F90,3,FALSE)</f>
        <v>#N/A</v>
      </c>
      <c r="R1" s="95">
        <v>43922</v>
      </c>
    </row>
    <row r="2" spans="2:18" ht="15.75">
      <c r="B2" s="13" t="s">
        <v>219</v>
      </c>
      <c r="C2" s="20"/>
      <c r="D2" s="20"/>
      <c r="E2" s="20"/>
      <c r="F2" s="20"/>
      <c r="G2" s="122"/>
      <c r="Q2" s="94"/>
      <c r="R2" s="95">
        <v>43952</v>
      </c>
    </row>
    <row r="3" spans="2:18" ht="15.75">
      <c r="B3" s="13" t="s">
        <v>302</v>
      </c>
      <c r="C3" s="20"/>
      <c r="D3" s="20"/>
      <c r="E3" s="20"/>
      <c r="F3" s="20"/>
      <c r="G3" s="122"/>
      <c r="Q3" s="94"/>
      <c r="R3" s="95">
        <v>43983</v>
      </c>
    </row>
    <row r="4" spans="2:18" ht="16.5" thickBot="1">
      <c r="B4" s="112"/>
      <c r="C4" s="123"/>
      <c r="D4" s="123"/>
      <c r="E4" s="123"/>
      <c r="F4" s="123"/>
      <c r="G4" s="124"/>
      <c r="Q4" s="94"/>
      <c r="R4" s="95">
        <v>44013</v>
      </c>
    </row>
    <row r="5" spans="2:18">
      <c r="Q5" s="94"/>
      <c r="R5" s="95">
        <v>44044</v>
      </c>
    </row>
    <row r="6" spans="2:18">
      <c r="B6" t="s">
        <v>220</v>
      </c>
      <c r="E6" s="687">
        <f>'2a) YE Income &amp; Expenditure'!D2</f>
        <v>0</v>
      </c>
      <c r="F6" s="687"/>
    </row>
    <row r="7" spans="2:18">
      <c r="B7" t="s">
        <v>118</v>
      </c>
      <c r="E7" s="334" t="str">
        <f>'2a) YE Income &amp; Expenditure'!D3</f>
        <v>Please choose a school</v>
      </c>
      <c r="F7" s="335"/>
      <c r="G7" s="335"/>
      <c r="H7" s="336"/>
    </row>
    <row r="8" spans="2:18">
      <c r="B8" t="s">
        <v>277</v>
      </c>
      <c r="E8" s="310">
        <f>'2a) YE Income &amp; Expenditure'!D5</f>
        <v>0</v>
      </c>
      <c r="F8" s="310"/>
    </row>
    <row r="9" spans="2:18">
      <c r="B9" t="s">
        <v>120</v>
      </c>
      <c r="E9" s="311" t="str" cm="1">
        <f t="array" ref="E9">'1) Instructions'!D10:D10</f>
        <v>Q4 - Year End</v>
      </c>
      <c r="F9" s="107" t="str" cm="1">
        <f t="array" ref="F9">'1) Instructions'!I8:I8</f>
        <v>2023-24</v>
      </c>
    </row>
    <row r="11" spans="2:18" ht="15.75">
      <c r="B11" s="109" t="s">
        <v>1157</v>
      </c>
      <c r="C11" s="125"/>
      <c r="D11" s="125"/>
      <c r="E11" s="125"/>
      <c r="F11" s="14"/>
      <c r="G11" s="19" t="s">
        <v>1145</v>
      </c>
      <c r="H11" s="96"/>
      <c r="I11" s="96"/>
    </row>
    <row r="12" spans="2:18">
      <c r="B12" s="126"/>
      <c r="G12" s="19" t="s">
        <v>1173</v>
      </c>
    </row>
    <row r="13" spans="2:18">
      <c r="B13" s="126"/>
    </row>
    <row r="14" spans="2:18">
      <c r="B14" s="127" t="s">
        <v>273</v>
      </c>
      <c r="C14" s="125"/>
      <c r="D14" s="128"/>
      <c r="E14" s="120" t="s">
        <v>300</v>
      </c>
    </row>
    <row r="15" spans="2:18" ht="15.75">
      <c r="B15" s="129"/>
      <c r="D15" s="130">
        <v>45017</v>
      </c>
      <c r="E15" s="561">
        <f>SUM(B34:B42)</f>
        <v>0</v>
      </c>
    </row>
    <row r="16" spans="2:18" ht="15.75">
      <c r="B16" s="129"/>
      <c r="D16" s="130">
        <v>45047</v>
      </c>
      <c r="E16" s="561">
        <f>SUM(C34:C42)</f>
        <v>0</v>
      </c>
    </row>
    <row r="17" spans="2:21" ht="15.75">
      <c r="B17" s="129"/>
      <c r="D17" s="130">
        <v>45078</v>
      </c>
      <c r="E17" s="561">
        <f>SUM(D34:D42)</f>
        <v>0</v>
      </c>
    </row>
    <row r="18" spans="2:21" ht="15.75">
      <c r="B18" s="129"/>
      <c r="D18" s="130">
        <v>45108</v>
      </c>
      <c r="E18" s="561">
        <f>SUM(E34:E42)</f>
        <v>0</v>
      </c>
    </row>
    <row r="19" spans="2:21" ht="15.75">
      <c r="B19" s="129"/>
      <c r="D19" s="130">
        <v>45139</v>
      </c>
      <c r="E19" s="561">
        <f>SUM(F34:F42)</f>
        <v>0</v>
      </c>
    </row>
    <row r="20" spans="2:21" ht="15.75">
      <c r="B20" s="129"/>
      <c r="D20" s="130">
        <v>45170</v>
      </c>
      <c r="E20" s="561">
        <f>SUM(G34:G42)</f>
        <v>0</v>
      </c>
    </row>
    <row r="21" spans="2:21" ht="15.75">
      <c r="B21" s="129"/>
      <c r="D21" s="130">
        <v>45200</v>
      </c>
      <c r="E21" s="561">
        <f>SUM(H34:H42)</f>
        <v>0</v>
      </c>
    </row>
    <row r="22" spans="2:21" ht="15.75">
      <c r="B22" s="129"/>
      <c r="D22" s="130">
        <v>45231</v>
      </c>
      <c r="E22" s="561">
        <f>SUM(I34:I42)</f>
        <v>0</v>
      </c>
    </row>
    <row r="23" spans="2:21" ht="15.75">
      <c r="B23" s="129"/>
      <c r="D23" s="130">
        <v>45261</v>
      </c>
      <c r="E23" s="561">
        <f>SUM(J34:J42)</f>
        <v>0</v>
      </c>
    </row>
    <row r="24" spans="2:21" ht="15.75">
      <c r="B24" s="129"/>
      <c r="D24" s="130">
        <v>45292</v>
      </c>
      <c r="E24" s="561">
        <f>SUM(K34:K42)</f>
        <v>0</v>
      </c>
    </row>
    <row r="25" spans="2:21" ht="15.75">
      <c r="B25" s="129"/>
      <c r="D25" s="130">
        <v>45323</v>
      </c>
      <c r="E25" s="561">
        <f>SUM(L34:L42)</f>
        <v>0</v>
      </c>
    </row>
    <row r="26" spans="2:21" ht="16.5" thickBot="1">
      <c r="B26" s="129"/>
      <c r="D26" s="130">
        <v>45352</v>
      </c>
      <c r="E26" s="561">
        <f>SUM(M34:M42)</f>
        <v>0</v>
      </c>
    </row>
    <row r="27" spans="2:21" ht="15.75" thickBot="1">
      <c r="D27" s="3" t="s">
        <v>274</v>
      </c>
      <c r="E27" s="562">
        <f>SUM(E15:E26)</f>
        <v>0</v>
      </c>
    </row>
    <row r="28" spans="2:21">
      <c r="E28" s="85"/>
    </row>
    <row r="29" spans="2:21" ht="15.75" thickBot="1">
      <c r="E29" s="85"/>
    </row>
    <row r="30" spans="2:21" ht="15.75" thickBot="1">
      <c r="D30" s="3" t="s">
        <v>275</v>
      </c>
      <c r="E30" s="562">
        <f>F11-E27</f>
        <v>0</v>
      </c>
    </row>
    <row r="32" spans="2:21">
      <c r="J32" s="713" t="s">
        <v>1149</v>
      </c>
      <c r="K32" s="714"/>
      <c r="L32" s="714"/>
      <c r="M32" s="714"/>
      <c r="N32" s="714"/>
      <c r="O32" s="714"/>
      <c r="P32" s="714"/>
      <c r="Q32" s="714"/>
      <c r="R32" s="714"/>
      <c r="S32" s="714"/>
      <c r="T32" s="714"/>
      <c r="U32" s="715"/>
    </row>
    <row r="33" spans="1:25" ht="78.75">
      <c r="A33" s="116" t="s">
        <v>301</v>
      </c>
      <c r="B33" s="116" t="s">
        <v>228</v>
      </c>
      <c r="C33" s="116" t="s">
        <v>229</v>
      </c>
      <c r="D33" s="116" t="s">
        <v>230</v>
      </c>
      <c r="E33" s="116" t="s">
        <v>231</v>
      </c>
      <c r="F33" s="116" t="s">
        <v>232</v>
      </c>
      <c r="G33" s="116" t="s">
        <v>233</v>
      </c>
      <c r="H33" s="116" t="s">
        <v>234</v>
      </c>
      <c r="I33" s="116" t="s">
        <v>235</v>
      </c>
      <c r="J33" s="116" t="s">
        <v>236</v>
      </c>
      <c r="K33" s="116" t="s">
        <v>237</v>
      </c>
      <c r="L33" s="116" t="s">
        <v>238</v>
      </c>
      <c r="M33" s="116" t="s">
        <v>227</v>
      </c>
      <c r="N33" s="116" t="s">
        <v>1101</v>
      </c>
      <c r="O33" s="117" t="s">
        <v>1158</v>
      </c>
      <c r="P33" s="116" t="s">
        <v>299</v>
      </c>
      <c r="Q33" s="118" t="s">
        <v>1146</v>
      </c>
      <c r="R33" s="118" t="s">
        <v>1147</v>
      </c>
      <c r="S33" s="118" t="s">
        <v>1148</v>
      </c>
      <c r="T33" s="118" t="s">
        <v>1150</v>
      </c>
      <c r="U33" s="716" t="s">
        <v>1151</v>
      </c>
      <c r="V33" s="717"/>
      <c r="W33" s="717"/>
      <c r="X33" s="717"/>
      <c r="Y33" s="718"/>
    </row>
    <row r="34" spans="1:25" ht="15.75">
      <c r="A34" s="107" t="s">
        <v>27</v>
      </c>
      <c r="B34" s="110">
        <f>SUMIFS('Salary Data - Apr-Feb '!$E:$E,'Salary Data - Apr-Feb '!$L:$L,$A34,'Salary Data - Apr-Feb '!$N:$N,B$33,'Salary Data - Apr-Feb '!$M:$M,$E$7)</f>
        <v>0</v>
      </c>
      <c r="C34" s="110">
        <f>SUMIFS('Salary Data - Apr-Feb '!$E:$E,'Salary Data - Apr-Feb '!$L:$L,$A34,'Salary Data - Apr-Feb '!$N:$N,C$33,'Salary Data - Apr-Feb '!$M:$M,$E$7)</f>
        <v>0</v>
      </c>
      <c r="D34" s="110">
        <f>SUMIFS('Salary Data - Apr-Feb '!$E:$E,'Salary Data - Apr-Feb '!$L:$L,$A34,'Salary Data - Apr-Feb '!$N:$N,D$33,'Salary Data - Apr-Feb '!$M:$M,$E$7)</f>
        <v>0</v>
      </c>
      <c r="E34" s="110">
        <f>SUMIFS('Salary Data - Apr-Feb '!$E:$E,'Salary Data - Apr-Feb '!$L:$L,$A34,'Salary Data - Apr-Feb '!$N:$N,E$33,'Salary Data - Apr-Feb '!$M:$M,$E$7)</f>
        <v>0</v>
      </c>
      <c r="F34" s="110">
        <f>SUMIFS('Salary Data - Apr-Feb '!$E:$E,'Salary Data - Apr-Feb '!$L:$L,$A34,'Salary Data - Apr-Feb '!$N:$N,F$33,'Salary Data - Apr-Feb '!$M:$M,$E$7)</f>
        <v>0</v>
      </c>
      <c r="G34" s="110">
        <f>SUMIFS('Salary Data - Apr-Feb '!$E:$E,'Salary Data - Apr-Feb '!$L:$L,$A34,'Salary Data - Apr-Feb '!$N:$N,G$33,'Salary Data - Apr-Feb '!$M:$M,$E$7)</f>
        <v>0</v>
      </c>
      <c r="H34" s="110">
        <f>SUMIFS('Salary Data - Apr-Feb '!$E:$E,'Salary Data - Apr-Feb '!$L:$L,$A34,'Salary Data - Apr-Feb '!$N:$N,H$33,'Salary Data - Apr-Feb '!$M:$M,$E$7)</f>
        <v>0</v>
      </c>
      <c r="I34" s="110">
        <f>SUMIFS('Salary Data - Apr-Feb '!$E:$E,'Salary Data - Apr-Feb '!$L:$L,$A34,'Salary Data - Apr-Feb '!$N:$N,I$33,'Salary Data - Apr-Feb '!$M:$M,$E$7)</f>
        <v>0</v>
      </c>
      <c r="J34" s="110">
        <f>SUMIFS('Salary Data - Apr-Feb '!$E:$E,'Salary Data - Apr-Feb '!$L:$L,$A34,'Salary Data - Apr-Feb '!$N:$N,J$33,'Salary Data - Apr-Feb '!$M:$M,$E$7)</f>
        <v>0</v>
      </c>
      <c r="K34" s="110">
        <f>SUMIFS('Salary Data - Apr-Feb '!$E:$E,'Salary Data - Apr-Feb '!$L:$L,$A34,'Salary Data - Apr-Feb '!$N:$N,K$33,'Salary Data - Apr-Feb '!$M:$M,$E$7)</f>
        <v>0</v>
      </c>
      <c r="L34" s="110">
        <f>SUMIFS('Salary Data - Apr-Feb '!$E:$E,'Salary Data - Apr-Feb '!$L:$L,$A34,'Salary Data - Apr-Feb '!$N:$N,L$33,'Salary Data - Apr-Feb '!$M:$M,$E$7)</f>
        <v>0</v>
      </c>
      <c r="M34" s="14"/>
      <c r="N34" s="110">
        <f>SUM(B34:M34)</f>
        <v>0</v>
      </c>
      <c r="O34" s="110">
        <f>'2a) YE Income &amp; Expenditure'!D41</f>
        <v>0</v>
      </c>
      <c r="P34" s="110">
        <f>O34-N34</f>
        <v>0</v>
      </c>
      <c r="Q34" s="14"/>
      <c r="R34" s="14"/>
      <c r="S34" s="14"/>
      <c r="T34" s="15">
        <f>SUM(Q34:S34)-P34</f>
        <v>0</v>
      </c>
      <c r="U34" s="710"/>
      <c r="V34" s="711"/>
      <c r="W34" s="711"/>
      <c r="X34" s="711"/>
      <c r="Y34" s="712"/>
    </row>
    <row r="35" spans="1:25" ht="15.75">
      <c r="A35" s="107" t="s">
        <v>29</v>
      </c>
      <c r="B35" s="110">
        <f>SUMIFS('Salary Data - Apr-Feb '!$E:$E,'Salary Data - Apr-Feb '!$L:$L,$A35,'Salary Data - Apr-Feb '!$N:$N,B$33,'Salary Data - Apr-Feb '!$M:$M,$E$7)</f>
        <v>0</v>
      </c>
      <c r="C35" s="110">
        <f>SUMIFS('Salary Data - Apr-Feb '!$E:$E,'Salary Data - Apr-Feb '!$L:$L,$A35,'Salary Data - Apr-Feb '!$N:$N,C$33,'Salary Data - Apr-Feb '!$M:$M,$E$7)</f>
        <v>0</v>
      </c>
      <c r="D35" s="110">
        <f>SUMIFS('Salary Data - Apr-Feb '!$E:$E,'Salary Data - Apr-Feb '!$L:$L,$A35,'Salary Data - Apr-Feb '!$N:$N,D$33,'Salary Data - Apr-Feb '!$M:$M,$E$7)</f>
        <v>0</v>
      </c>
      <c r="E35" s="110">
        <f>SUMIFS('Salary Data - Apr-Feb '!$E:$E,'Salary Data - Apr-Feb '!$L:$L,$A35,'Salary Data - Apr-Feb '!$N:$N,E$33,'Salary Data - Apr-Feb '!$M:$M,$E$7)</f>
        <v>0</v>
      </c>
      <c r="F35" s="110">
        <f>SUMIFS('Salary Data - Apr-Feb '!$E:$E,'Salary Data - Apr-Feb '!$L:$L,$A35,'Salary Data - Apr-Feb '!$N:$N,F$33,'Salary Data - Apr-Feb '!$M:$M,$E$7)</f>
        <v>0</v>
      </c>
      <c r="G35" s="110">
        <f>SUMIFS('Salary Data - Apr-Feb '!$E:$E,'Salary Data - Apr-Feb '!$L:$L,$A35,'Salary Data - Apr-Feb '!$N:$N,G$33,'Salary Data - Apr-Feb '!$M:$M,$E$7)</f>
        <v>0</v>
      </c>
      <c r="H35" s="110">
        <f>SUMIFS('Salary Data - Apr-Feb '!$E:$E,'Salary Data - Apr-Feb '!$L:$L,$A35,'Salary Data - Apr-Feb '!$N:$N,H$33,'Salary Data - Apr-Feb '!$M:$M,$E$7)</f>
        <v>0</v>
      </c>
      <c r="I35" s="110">
        <f>SUMIFS('Salary Data - Apr-Feb '!$E:$E,'Salary Data - Apr-Feb '!$L:$L,$A35,'Salary Data - Apr-Feb '!$N:$N,I$33,'Salary Data - Apr-Feb '!$M:$M,$E$7)</f>
        <v>0</v>
      </c>
      <c r="J35" s="110">
        <f>SUMIFS('Salary Data - Apr-Feb '!$E:$E,'Salary Data - Apr-Feb '!$L:$L,$A35,'Salary Data - Apr-Feb '!$N:$N,J$33,'Salary Data - Apr-Feb '!$M:$M,$E$7)</f>
        <v>0</v>
      </c>
      <c r="K35" s="110">
        <f>SUMIFS('Salary Data - Apr-Feb '!$E:$E,'Salary Data - Apr-Feb '!$L:$L,$A35,'Salary Data - Apr-Feb '!$N:$N,K$33,'Salary Data - Apr-Feb '!$M:$M,$E$7)</f>
        <v>0</v>
      </c>
      <c r="L35" s="110">
        <f>SUMIFS('Salary Data - Apr-Feb '!$E:$E,'Salary Data - Apr-Feb '!$L:$L,$A35,'Salary Data - Apr-Feb '!$N:$N,L$33,'Salary Data - Apr-Feb '!$M:$M,$E$7)</f>
        <v>0</v>
      </c>
      <c r="M35" s="14"/>
      <c r="N35" s="110">
        <f t="shared" ref="N35:N42" si="0">SUM(B35:M35)</f>
        <v>0</v>
      </c>
      <c r="O35" s="110">
        <f>'2a) YE Income &amp; Expenditure'!D42</f>
        <v>0</v>
      </c>
      <c r="P35" s="110">
        <f t="shared" ref="P35:P42" si="1">O35-N35</f>
        <v>0</v>
      </c>
      <c r="Q35" s="14"/>
      <c r="R35" s="14"/>
      <c r="S35" s="14"/>
      <c r="T35" s="15">
        <f t="shared" ref="T35:T42" si="2">SUM(Q35:S35)-P35</f>
        <v>0</v>
      </c>
      <c r="U35" s="710"/>
      <c r="V35" s="711"/>
      <c r="W35" s="711"/>
      <c r="X35" s="711"/>
      <c r="Y35" s="712"/>
    </row>
    <row r="36" spans="1:25" ht="15.75">
      <c r="A36" s="107" t="s">
        <v>31</v>
      </c>
      <c r="B36" s="110">
        <f>SUMIFS('Salary Data - Apr-Feb '!$E:$E,'Salary Data - Apr-Feb '!$L:$L,$A36,'Salary Data - Apr-Feb '!$N:$N,B$33,'Salary Data - Apr-Feb '!$M:$M,$E$7)</f>
        <v>0</v>
      </c>
      <c r="C36" s="110">
        <f>SUMIFS('Salary Data - Apr-Feb '!$E:$E,'Salary Data - Apr-Feb '!$L:$L,$A36,'Salary Data - Apr-Feb '!$N:$N,C$33,'Salary Data - Apr-Feb '!$M:$M,$E$7)</f>
        <v>0</v>
      </c>
      <c r="D36" s="110">
        <f>SUMIFS('Salary Data - Apr-Feb '!$E:$E,'Salary Data - Apr-Feb '!$L:$L,$A36,'Salary Data - Apr-Feb '!$N:$N,D$33,'Salary Data - Apr-Feb '!$M:$M,$E$7)</f>
        <v>0</v>
      </c>
      <c r="E36" s="110">
        <f>SUMIFS('Salary Data - Apr-Feb '!$E:$E,'Salary Data - Apr-Feb '!$L:$L,$A36,'Salary Data - Apr-Feb '!$N:$N,E$33,'Salary Data - Apr-Feb '!$M:$M,$E$7)</f>
        <v>0</v>
      </c>
      <c r="F36" s="110">
        <f>SUMIFS('Salary Data - Apr-Feb '!$E:$E,'Salary Data - Apr-Feb '!$L:$L,$A36,'Salary Data - Apr-Feb '!$N:$N,F$33,'Salary Data - Apr-Feb '!$M:$M,$E$7)</f>
        <v>0</v>
      </c>
      <c r="G36" s="110">
        <f>SUMIFS('Salary Data - Apr-Feb '!$E:$E,'Salary Data - Apr-Feb '!$L:$L,$A36,'Salary Data - Apr-Feb '!$N:$N,G$33,'Salary Data - Apr-Feb '!$M:$M,$E$7)</f>
        <v>0</v>
      </c>
      <c r="H36" s="110">
        <f>SUMIFS('Salary Data - Apr-Feb '!$E:$E,'Salary Data - Apr-Feb '!$L:$L,$A36,'Salary Data - Apr-Feb '!$N:$N,H$33,'Salary Data - Apr-Feb '!$M:$M,$E$7)</f>
        <v>0</v>
      </c>
      <c r="I36" s="110">
        <f>SUMIFS('Salary Data - Apr-Feb '!$E:$E,'Salary Data - Apr-Feb '!$L:$L,$A36,'Salary Data - Apr-Feb '!$N:$N,I$33,'Salary Data - Apr-Feb '!$M:$M,$E$7)</f>
        <v>0</v>
      </c>
      <c r="J36" s="110">
        <f>SUMIFS('Salary Data - Apr-Feb '!$E:$E,'Salary Data - Apr-Feb '!$L:$L,$A36,'Salary Data - Apr-Feb '!$N:$N,J$33,'Salary Data - Apr-Feb '!$M:$M,$E$7)</f>
        <v>0</v>
      </c>
      <c r="K36" s="110">
        <f>SUMIFS('Salary Data - Apr-Feb '!$E:$E,'Salary Data - Apr-Feb '!$L:$L,$A36,'Salary Data - Apr-Feb '!$N:$N,K$33,'Salary Data - Apr-Feb '!$M:$M,$E$7)</f>
        <v>0</v>
      </c>
      <c r="L36" s="110">
        <f>SUMIFS('Salary Data - Apr-Feb '!$E:$E,'Salary Data - Apr-Feb '!$L:$L,$A36,'Salary Data - Apr-Feb '!$N:$N,L$33,'Salary Data - Apr-Feb '!$M:$M,$E$7)</f>
        <v>0</v>
      </c>
      <c r="M36" s="14"/>
      <c r="N36" s="110">
        <f t="shared" si="0"/>
        <v>0</v>
      </c>
      <c r="O36" s="110">
        <f>'2a) YE Income &amp; Expenditure'!D43</f>
        <v>0</v>
      </c>
      <c r="P36" s="110">
        <f t="shared" si="1"/>
        <v>0</v>
      </c>
      <c r="Q36" s="14"/>
      <c r="R36" s="14"/>
      <c r="S36" s="14"/>
      <c r="T36" s="15">
        <f t="shared" si="2"/>
        <v>0</v>
      </c>
      <c r="U36" s="710"/>
      <c r="V36" s="711"/>
      <c r="W36" s="711"/>
      <c r="X36" s="711"/>
      <c r="Y36" s="712"/>
    </row>
    <row r="37" spans="1:25" ht="15.75">
      <c r="A37" s="107" t="s">
        <v>33</v>
      </c>
      <c r="B37" s="110">
        <f>SUMIFS('Salary Data - Apr-Feb '!$E:$E,'Salary Data - Apr-Feb '!$L:$L,$A37,'Salary Data - Apr-Feb '!$N:$N,B$33,'Salary Data - Apr-Feb '!$M:$M,$E$7)</f>
        <v>0</v>
      </c>
      <c r="C37" s="110">
        <f>SUMIFS('Salary Data - Apr-Feb '!$E:$E,'Salary Data - Apr-Feb '!$L:$L,$A37,'Salary Data - Apr-Feb '!$N:$N,C$33,'Salary Data - Apr-Feb '!$M:$M,$E$7)</f>
        <v>0</v>
      </c>
      <c r="D37" s="110">
        <f>SUMIFS('Salary Data - Apr-Feb '!$E:$E,'Salary Data - Apr-Feb '!$L:$L,$A37,'Salary Data - Apr-Feb '!$N:$N,D$33,'Salary Data - Apr-Feb '!$M:$M,$E$7)</f>
        <v>0</v>
      </c>
      <c r="E37" s="110">
        <f>SUMIFS('Salary Data - Apr-Feb '!$E:$E,'Salary Data - Apr-Feb '!$L:$L,$A37,'Salary Data - Apr-Feb '!$N:$N,E$33,'Salary Data - Apr-Feb '!$M:$M,$E$7)</f>
        <v>0</v>
      </c>
      <c r="F37" s="110">
        <f>SUMIFS('Salary Data - Apr-Feb '!$E:$E,'Salary Data - Apr-Feb '!$L:$L,$A37,'Salary Data - Apr-Feb '!$N:$N,F$33,'Salary Data - Apr-Feb '!$M:$M,$E$7)</f>
        <v>0</v>
      </c>
      <c r="G37" s="110">
        <f>SUMIFS('Salary Data - Apr-Feb '!$E:$E,'Salary Data - Apr-Feb '!$L:$L,$A37,'Salary Data - Apr-Feb '!$N:$N,G$33,'Salary Data - Apr-Feb '!$M:$M,$E$7)</f>
        <v>0</v>
      </c>
      <c r="H37" s="110">
        <f>SUMIFS('Salary Data - Apr-Feb '!$E:$E,'Salary Data - Apr-Feb '!$L:$L,$A37,'Salary Data - Apr-Feb '!$N:$N,H$33,'Salary Data - Apr-Feb '!$M:$M,$E$7)</f>
        <v>0</v>
      </c>
      <c r="I37" s="110">
        <f>SUMIFS('Salary Data - Apr-Feb '!$E:$E,'Salary Data - Apr-Feb '!$L:$L,$A37,'Salary Data - Apr-Feb '!$N:$N,I$33,'Salary Data - Apr-Feb '!$M:$M,$E$7)</f>
        <v>0</v>
      </c>
      <c r="J37" s="110">
        <f>SUMIFS('Salary Data - Apr-Feb '!$E:$E,'Salary Data - Apr-Feb '!$L:$L,$A37,'Salary Data - Apr-Feb '!$N:$N,J$33,'Salary Data - Apr-Feb '!$M:$M,$E$7)</f>
        <v>0</v>
      </c>
      <c r="K37" s="110">
        <f>SUMIFS('Salary Data - Apr-Feb '!$E:$E,'Salary Data - Apr-Feb '!$L:$L,$A37,'Salary Data - Apr-Feb '!$N:$N,K$33,'Salary Data - Apr-Feb '!$M:$M,$E$7)</f>
        <v>0</v>
      </c>
      <c r="L37" s="110">
        <f>SUMIFS('Salary Data - Apr-Feb '!$E:$E,'Salary Data - Apr-Feb '!$L:$L,$A37,'Salary Data - Apr-Feb '!$N:$N,L$33,'Salary Data - Apr-Feb '!$M:$M,$E$7)</f>
        <v>0</v>
      </c>
      <c r="M37" s="14"/>
      <c r="N37" s="110">
        <f t="shared" si="0"/>
        <v>0</v>
      </c>
      <c r="O37" s="110">
        <f>'2a) YE Income &amp; Expenditure'!D44</f>
        <v>0</v>
      </c>
      <c r="P37" s="110">
        <f t="shared" si="1"/>
        <v>0</v>
      </c>
      <c r="Q37" s="14"/>
      <c r="R37" s="14"/>
      <c r="S37" s="14"/>
      <c r="T37" s="15">
        <f t="shared" si="2"/>
        <v>0</v>
      </c>
      <c r="U37" s="710"/>
      <c r="V37" s="711"/>
      <c r="W37" s="711"/>
      <c r="X37" s="711"/>
      <c r="Y37" s="712"/>
    </row>
    <row r="38" spans="1:25" ht="15.75">
      <c r="A38" s="107" t="s">
        <v>35</v>
      </c>
      <c r="B38" s="110">
        <f>SUMIFS('Salary Data - Apr-Feb '!$E:$E,'Salary Data - Apr-Feb '!$L:$L,$A38,'Salary Data - Apr-Feb '!$N:$N,B$33,'Salary Data - Apr-Feb '!$M:$M,$E$7)</f>
        <v>0</v>
      </c>
      <c r="C38" s="110">
        <f>SUMIFS('Salary Data - Apr-Feb '!$E:$E,'Salary Data - Apr-Feb '!$L:$L,$A38,'Salary Data - Apr-Feb '!$N:$N,C$33,'Salary Data - Apr-Feb '!$M:$M,$E$7)</f>
        <v>0</v>
      </c>
      <c r="D38" s="110">
        <f>SUMIFS('Salary Data - Apr-Feb '!$E:$E,'Salary Data - Apr-Feb '!$L:$L,$A38,'Salary Data - Apr-Feb '!$N:$N,D$33,'Salary Data - Apr-Feb '!$M:$M,$E$7)</f>
        <v>0</v>
      </c>
      <c r="E38" s="110">
        <f>SUMIFS('Salary Data - Apr-Feb '!$E:$E,'Salary Data - Apr-Feb '!$L:$L,$A38,'Salary Data - Apr-Feb '!$N:$N,E$33,'Salary Data - Apr-Feb '!$M:$M,$E$7)</f>
        <v>0</v>
      </c>
      <c r="F38" s="110">
        <f>SUMIFS('Salary Data - Apr-Feb '!$E:$E,'Salary Data - Apr-Feb '!$L:$L,$A38,'Salary Data - Apr-Feb '!$N:$N,F$33,'Salary Data - Apr-Feb '!$M:$M,$E$7)</f>
        <v>0</v>
      </c>
      <c r="G38" s="110">
        <f>SUMIFS('Salary Data - Apr-Feb '!$E:$E,'Salary Data - Apr-Feb '!$L:$L,$A38,'Salary Data - Apr-Feb '!$N:$N,G$33,'Salary Data - Apr-Feb '!$M:$M,$E$7)</f>
        <v>0</v>
      </c>
      <c r="H38" s="110">
        <f>SUMIFS('Salary Data - Apr-Feb '!$E:$E,'Salary Data - Apr-Feb '!$L:$L,$A38,'Salary Data - Apr-Feb '!$N:$N,H$33,'Salary Data - Apr-Feb '!$M:$M,$E$7)</f>
        <v>0</v>
      </c>
      <c r="I38" s="110">
        <f>SUMIFS('Salary Data - Apr-Feb '!$E:$E,'Salary Data - Apr-Feb '!$L:$L,$A38,'Salary Data - Apr-Feb '!$N:$N,I$33,'Salary Data - Apr-Feb '!$M:$M,$E$7)</f>
        <v>0</v>
      </c>
      <c r="J38" s="110">
        <f>SUMIFS('Salary Data - Apr-Feb '!$E:$E,'Salary Data - Apr-Feb '!$L:$L,$A38,'Salary Data - Apr-Feb '!$N:$N,J$33,'Salary Data - Apr-Feb '!$M:$M,$E$7)</f>
        <v>0</v>
      </c>
      <c r="K38" s="110">
        <f>SUMIFS('Salary Data - Apr-Feb '!$E:$E,'Salary Data - Apr-Feb '!$L:$L,$A38,'Salary Data - Apr-Feb '!$N:$N,K$33,'Salary Data - Apr-Feb '!$M:$M,$E$7)</f>
        <v>0</v>
      </c>
      <c r="L38" s="110">
        <f>SUMIFS('Salary Data - Apr-Feb '!$E:$E,'Salary Data - Apr-Feb '!$L:$L,$A38,'Salary Data - Apr-Feb '!$N:$N,L$33,'Salary Data - Apr-Feb '!$M:$M,$E$7)</f>
        <v>0</v>
      </c>
      <c r="M38" s="14"/>
      <c r="N38" s="110">
        <f t="shared" si="0"/>
        <v>0</v>
      </c>
      <c r="O38" s="110">
        <f>'2a) YE Income &amp; Expenditure'!D45</f>
        <v>0</v>
      </c>
      <c r="P38" s="110">
        <f t="shared" si="1"/>
        <v>0</v>
      </c>
      <c r="Q38" s="14"/>
      <c r="R38" s="14"/>
      <c r="S38" s="14"/>
      <c r="T38" s="15">
        <f t="shared" si="2"/>
        <v>0</v>
      </c>
      <c r="U38" s="710"/>
      <c r="V38" s="711"/>
      <c r="W38" s="711"/>
      <c r="X38" s="711"/>
      <c r="Y38" s="712"/>
    </row>
    <row r="39" spans="1:25" ht="15.75">
      <c r="A39" s="107" t="s">
        <v>37</v>
      </c>
      <c r="B39" s="110">
        <f>SUMIFS('Salary Data - Apr-Feb '!$E:$E,'Salary Data - Apr-Feb '!$L:$L,$A39,'Salary Data - Apr-Feb '!$N:$N,B$33,'Salary Data - Apr-Feb '!$M:$M,$E$7)</f>
        <v>0</v>
      </c>
      <c r="C39" s="110">
        <f>SUMIFS('Salary Data - Apr-Feb '!$E:$E,'Salary Data - Apr-Feb '!$L:$L,$A39,'Salary Data - Apr-Feb '!$N:$N,C$33,'Salary Data - Apr-Feb '!$M:$M,$E$7)</f>
        <v>0</v>
      </c>
      <c r="D39" s="110">
        <f>SUMIFS('Salary Data - Apr-Feb '!$E:$E,'Salary Data - Apr-Feb '!$L:$L,$A39,'Salary Data - Apr-Feb '!$N:$N,D$33,'Salary Data - Apr-Feb '!$M:$M,$E$7)</f>
        <v>0</v>
      </c>
      <c r="E39" s="110">
        <f>SUMIFS('Salary Data - Apr-Feb '!$E:$E,'Salary Data - Apr-Feb '!$L:$L,$A39,'Salary Data - Apr-Feb '!$N:$N,E$33,'Salary Data - Apr-Feb '!$M:$M,$E$7)</f>
        <v>0</v>
      </c>
      <c r="F39" s="110">
        <f>SUMIFS('Salary Data - Apr-Feb '!$E:$E,'Salary Data - Apr-Feb '!$L:$L,$A39,'Salary Data - Apr-Feb '!$N:$N,F$33,'Salary Data - Apr-Feb '!$M:$M,$E$7)</f>
        <v>0</v>
      </c>
      <c r="G39" s="110">
        <f>SUMIFS('Salary Data - Apr-Feb '!$E:$E,'Salary Data - Apr-Feb '!$L:$L,$A39,'Salary Data - Apr-Feb '!$N:$N,G$33,'Salary Data - Apr-Feb '!$M:$M,$E$7)</f>
        <v>0</v>
      </c>
      <c r="H39" s="110">
        <f>SUMIFS('Salary Data - Apr-Feb '!$E:$E,'Salary Data - Apr-Feb '!$L:$L,$A39,'Salary Data - Apr-Feb '!$N:$N,H$33,'Salary Data - Apr-Feb '!$M:$M,$E$7)</f>
        <v>0</v>
      </c>
      <c r="I39" s="110">
        <f>SUMIFS('Salary Data - Apr-Feb '!$E:$E,'Salary Data - Apr-Feb '!$L:$L,$A39,'Salary Data - Apr-Feb '!$N:$N,I$33,'Salary Data - Apr-Feb '!$M:$M,$E$7)</f>
        <v>0</v>
      </c>
      <c r="J39" s="110">
        <f>SUMIFS('Salary Data - Apr-Feb '!$E:$E,'Salary Data - Apr-Feb '!$L:$L,$A39,'Salary Data - Apr-Feb '!$N:$N,J$33,'Salary Data - Apr-Feb '!$M:$M,$E$7)</f>
        <v>0</v>
      </c>
      <c r="K39" s="110">
        <f>SUMIFS('Salary Data - Apr-Feb '!$E:$E,'Salary Data - Apr-Feb '!$L:$L,$A39,'Salary Data - Apr-Feb '!$N:$N,K$33,'Salary Data - Apr-Feb '!$M:$M,$E$7)</f>
        <v>0</v>
      </c>
      <c r="L39" s="110">
        <f>SUMIFS('Salary Data - Apr-Feb '!$E:$E,'Salary Data - Apr-Feb '!$L:$L,$A39,'Salary Data - Apr-Feb '!$N:$N,L$33,'Salary Data - Apr-Feb '!$M:$M,$E$7)</f>
        <v>0</v>
      </c>
      <c r="M39" s="14"/>
      <c r="N39" s="110">
        <f t="shared" si="0"/>
        <v>0</v>
      </c>
      <c r="O39" s="110">
        <f>'2a) YE Income &amp; Expenditure'!D46</f>
        <v>0</v>
      </c>
      <c r="P39" s="110">
        <f t="shared" si="1"/>
        <v>0</v>
      </c>
      <c r="Q39" s="14"/>
      <c r="R39" s="14"/>
      <c r="S39" s="14"/>
      <c r="T39" s="15">
        <f t="shared" si="2"/>
        <v>0</v>
      </c>
      <c r="U39" s="710"/>
      <c r="V39" s="711"/>
      <c r="W39" s="711"/>
      <c r="X39" s="711"/>
      <c r="Y39" s="712"/>
    </row>
    <row r="40" spans="1:25" ht="15.75">
      <c r="A40" s="107" t="s">
        <v>39</v>
      </c>
      <c r="B40" s="110">
        <f>SUMIFS('Salary Data - Apr-Feb '!$E:$E,'Salary Data - Apr-Feb '!$L:$L,$A40,'Salary Data - Apr-Feb '!$N:$N,B$33,'Salary Data - Apr-Feb '!$M:$M,$E$7)</f>
        <v>0</v>
      </c>
      <c r="C40" s="110">
        <f>SUMIFS('Salary Data - Apr-Feb '!$E:$E,'Salary Data - Apr-Feb '!$L:$L,$A40,'Salary Data - Apr-Feb '!$N:$N,C$33,'Salary Data - Apr-Feb '!$M:$M,$E$7)</f>
        <v>0</v>
      </c>
      <c r="D40" s="110">
        <f>SUMIFS('Salary Data - Apr-Feb '!$E:$E,'Salary Data - Apr-Feb '!$L:$L,$A40,'Salary Data - Apr-Feb '!$N:$N,D$33,'Salary Data - Apr-Feb '!$M:$M,$E$7)</f>
        <v>0</v>
      </c>
      <c r="E40" s="110">
        <f>SUMIFS('Salary Data - Apr-Feb '!$E:$E,'Salary Data - Apr-Feb '!$L:$L,$A40,'Salary Data - Apr-Feb '!$N:$N,E$33,'Salary Data - Apr-Feb '!$M:$M,$E$7)</f>
        <v>0</v>
      </c>
      <c r="F40" s="110">
        <f>SUMIFS('Salary Data - Apr-Feb '!$E:$E,'Salary Data - Apr-Feb '!$L:$L,$A40,'Salary Data - Apr-Feb '!$N:$N,F$33,'Salary Data - Apr-Feb '!$M:$M,$E$7)</f>
        <v>0</v>
      </c>
      <c r="G40" s="110">
        <f>SUMIFS('Salary Data - Apr-Feb '!$E:$E,'Salary Data - Apr-Feb '!$L:$L,$A40,'Salary Data - Apr-Feb '!$N:$N,G$33,'Salary Data - Apr-Feb '!$M:$M,$E$7)</f>
        <v>0</v>
      </c>
      <c r="H40" s="110">
        <f>SUMIFS('Salary Data - Apr-Feb '!$E:$E,'Salary Data - Apr-Feb '!$L:$L,$A40,'Salary Data - Apr-Feb '!$N:$N,H$33,'Salary Data - Apr-Feb '!$M:$M,$E$7)</f>
        <v>0</v>
      </c>
      <c r="I40" s="110">
        <f>SUMIFS('Salary Data - Apr-Feb '!$E:$E,'Salary Data - Apr-Feb '!$L:$L,$A40,'Salary Data - Apr-Feb '!$N:$N,I$33,'Salary Data - Apr-Feb '!$M:$M,$E$7)</f>
        <v>0</v>
      </c>
      <c r="J40" s="110">
        <f>SUMIFS('Salary Data - Apr-Feb '!$E:$E,'Salary Data - Apr-Feb '!$L:$L,$A40,'Salary Data - Apr-Feb '!$N:$N,J$33,'Salary Data - Apr-Feb '!$M:$M,$E$7)</f>
        <v>0</v>
      </c>
      <c r="K40" s="110">
        <f>SUMIFS('Salary Data - Apr-Feb '!$E:$E,'Salary Data - Apr-Feb '!$L:$L,$A40,'Salary Data - Apr-Feb '!$N:$N,K$33,'Salary Data - Apr-Feb '!$M:$M,$E$7)</f>
        <v>0</v>
      </c>
      <c r="L40" s="110">
        <f>SUMIFS('Salary Data - Apr-Feb '!$E:$E,'Salary Data - Apr-Feb '!$L:$L,$A40,'Salary Data - Apr-Feb '!$N:$N,L$33,'Salary Data - Apr-Feb '!$M:$M,$E$7)</f>
        <v>0</v>
      </c>
      <c r="M40" s="14"/>
      <c r="N40" s="110">
        <f t="shared" si="0"/>
        <v>0</v>
      </c>
      <c r="O40" s="110">
        <f>'2a) YE Income &amp; Expenditure'!D47</f>
        <v>0</v>
      </c>
      <c r="P40" s="110">
        <f t="shared" si="1"/>
        <v>0</v>
      </c>
      <c r="Q40" s="14"/>
      <c r="R40" s="14"/>
      <c r="S40" s="14"/>
      <c r="T40" s="15">
        <f t="shared" si="2"/>
        <v>0</v>
      </c>
      <c r="U40" s="710"/>
      <c r="V40" s="711"/>
      <c r="W40" s="711"/>
      <c r="X40" s="711"/>
      <c r="Y40" s="712"/>
    </row>
    <row r="41" spans="1:25" ht="15.75">
      <c r="A41" s="107" t="s">
        <v>41</v>
      </c>
      <c r="B41" s="110">
        <f>SUMIFS('Salary Data - Apr-Feb '!$E:$E,'Salary Data - Apr-Feb '!$L:$L,$A41,'Salary Data - Apr-Feb '!$N:$N,B$33,'Salary Data - Apr-Feb '!$M:$M,$E$7)</f>
        <v>0</v>
      </c>
      <c r="C41" s="110">
        <f>SUMIFS('Salary Data - Apr-Feb '!$E:$E,'Salary Data - Apr-Feb '!$L:$L,$A41,'Salary Data - Apr-Feb '!$N:$N,C$33,'Salary Data - Apr-Feb '!$M:$M,$E$7)</f>
        <v>0</v>
      </c>
      <c r="D41" s="110">
        <f>SUMIFS('Salary Data - Apr-Feb '!$E:$E,'Salary Data - Apr-Feb '!$L:$L,$A41,'Salary Data - Apr-Feb '!$N:$N,D$33,'Salary Data - Apr-Feb '!$M:$M,$E$7)</f>
        <v>0</v>
      </c>
      <c r="E41" s="110">
        <f>SUMIFS('Salary Data - Apr-Feb '!$E:$E,'Salary Data - Apr-Feb '!$L:$L,$A41,'Salary Data - Apr-Feb '!$N:$N,E$33,'Salary Data - Apr-Feb '!$M:$M,$E$7)</f>
        <v>0</v>
      </c>
      <c r="F41" s="110">
        <f>SUMIFS('Salary Data - Apr-Feb '!$E:$E,'Salary Data - Apr-Feb '!$L:$L,$A41,'Salary Data - Apr-Feb '!$N:$N,F$33,'Salary Data - Apr-Feb '!$M:$M,$E$7)</f>
        <v>0</v>
      </c>
      <c r="G41" s="110">
        <f>SUMIFS('Salary Data - Apr-Feb '!$E:$E,'Salary Data - Apr-Feb '!$L:$L,$A41,'Salary Data - Apr-Feb '!$N:$N,G$33,'Salary Data - Apr-Feb '!$M:$M,$E$7)</f>
        <v>0</v>
      </c>
      <c r="H41" s="110">
        <f>SUMIFS('Salary Data - Apr-Feb '!$E:$E,'Salary Data - Apr-Feb '!$L:$L,$A41,'Salary Data - Apr-Feb '!$N:$N,H$33,'Salary Data - Apr-Feb '!$M:$M,$E$7)</f>
        <v>0</v>
      </c>
      <c r="I41" s="110">
        <f>SUMIFS('Salary Data - Apr-Feb '!$E:$E,'Salary Data - Apr-Feb '!$L:$L,$A41,'Salary Data - Apr-Feb '!$N:$N,I$33,'Salary Data - Apr-Feb '!$M:$M,$E$7)</f>
        <v>0</v>
      </c>
      <c r="J41" s="110">
        <f>SUMIFS('Salary Data - Apr-Feb '!$E:$E,'Salary Data - Apr-Feb '!$L:$L,$A41,'Salary Data - Apr-Feb '!$N:$N,J$33,'Salary Data - Apr-Feb '!$M:$M,$E$7)</f>
        <v>0</v>
      </c>
      <c r="K41" s="110">
        <f>SUMIFS('Salary Data - Apr-Feb '!$E:$E,'Salary Data - Apr-Feb '!$L:$L,$A41,'Salary Data - Apr-Feb '!$N:$N,K$33,'Salary Data - Apr-Feb '!$M:$M,$E$7)</f>
        <v>0</v>
      </c>
      <c r="L41" s="110">
        <f>SUMIFS('Salary Data - Apr-Feb '!$E:$E,'Salary Data - Apr-Feb '!$L:$L,$A41,'Salary Data - Apr-Feb '!$N:$N,L$33,'Salary Data - Apr-Feb '!$M:$M,$E$7)</f>
        <v>0</v>
      </c>
      <c r="M41" s="14"/>
      <c r="N41" s="110">
        <f t="shared" si="0"/>
        <v>0</v>
      </c>
      <c r="O41" s="110">
        <f>'2a) YE Income &amp; Expenditure'!D48</f>
        <v>0</v>
      </c>
      <c r="P41" s="110">
        <f t="shared" si="1"/>
        <v>0</v>
      </c>
      <c r="Q41" s="14"/>
      <c r="R41" s="14"/>
      <c r="S41" s="14"/>
      <c r="T41" s="15">
        <f t="shared" si="2"/>
        <v>0</v>
      </c>
      <c r="U41" s="710"/>
      <c r="V41" s="711"/>
      <c r="W41" s="711"/>
      <c r="X41" s="711"/>
      <c r="Y41" s="712"/>
    </row>
    <row r="42" spans="1:25" ht="15.75">
      <c r="A42" s="119" t="s">
        <v>108</v>
      </c>
      <c r="B42" s="110">
        <f>SUMIFS('Salary Data - Apr-Feb '!$E:$E,'Salary Data - Apr-Feb '!$L:$L,$A42,'Salary Data - Apr-Feb '!$N:$N,B$33,'Salary Data - Apr-Feb '!$M:$M,$E$7)</f>
        <v>0</v>
      </c>
      <c r="C42" s="110">
        <f>SUMIFS('Salary Data - Apr-Feb '!$E:$E,'Salary Data - Apr-Feb '!$L:$L,$A42,'Salary Data - Apr-Feb '!$N:$N,C$33,'Salary Data - Apr-Feb '!$M:$M,$E$7)</f>
        <v>0</v>
      </c>
      <c r="D42" s="110">
        <f>SUMIFS('Salary Data - Apr-Feb '!$E:$E,'Salary Data - Apr-Feb '!$L:$L,$A42,'Salary Data - Apr-Feb '!$N:$N,D$33,'Salary Data - Apr-Feb '!$M:$M,$E$7)</f>
        <v>0</v>
      </c>
      <c r="E42" s="110">
        <f>SUMIFS('Salary Data - Apr-Feb '!$E:$E,'Salary Data - Apr-Feb '!$L:$L,$A42,'Salary Data - Apr-Feb '!$N:$N,E$33,'Salary Data - Apr-Feb '!$M:$M,$E$7)</f>
        <v>0</v>
      </c>
      <c r="F42" s="110">
        <f>SUMIFS('Salary Data - Apr-Feb '!$E:$E,'Salary Data - Apr-Feb '!$L:$L,$A42,'Salary Data - Apr-Feb '!$N:$N,F$33,'Salary Data - Apr-Feb '!$M:$M,$E$7)</f>
        <v>0</v>
      </c>
      <c r="G42" s="110">
        <f>SUMIFS('Salary Data - Apr-Feb '!$E:$E,'Salary Data - Apr-Feb '!$L:$L,$A42,'Salary Data - Apr-Feb '!$N:$N,G$33,'Salary Data - Apr-Feb '!$M:$M,$E$7)</f>
        <v>0</v>
      </c>
      <c r="H42" s="110">
        <f>SUMIFS('Salary Data - Apr-Feb '!$E:$E,'Salary Data - Apr-Feb '!$L:$L,$A42,'Salary Data - Apr-Feb '!$N:$N,H$33,'Salary Data - Apr-Feb '!$M:$M,$E$7)</f>
        <v>0</v>
      </c>
      <c r="I42" s="110">
        <f>SUMIFS('Salary Data - Apr-Feb '!$E:$E,'Salary Data - Apr-Feb '!$L:$L,$A42,'Salary Data - Apr-Feb '!$N:$N,I$33,'Salary Data - Apr-Feb '!$M:$M,$E$7)</f>
        <v>0</v>
      </c>
      <c r="J42" s="110">
        <f>SUMIFS('Salary Data - Apr-Feb '!$E:$E,'Salary Data - Apr-Feb '!$L:$L,$A42,'Salary Data - Apr-Feb '!$N:$N,J$33,'Salary Data - Apr-Feb '!$M:$M,$E$7)</f>
        <v>0</v>
      </c>
      <c r="K42" s="110">
        <f>SUMIFS('Salary Data - Apr-Feb '!$E:$E,'Salary Data - Apr-Feb '!$L:$L,$A42,'Salary Data - Apr-Feb '!$N:$N,K$33,'Salary Data - Apr-Feb '!$M:$M,$E$7)</f>
        <v>0</v>
      </c>
      <c r="L42" s="110">
        <f>SUMIFS('Salary Data - Apr-Feb '!$E:$E,'Salary Data - Apr-Feb '!$L:$L,$A42,'Salary Data - Apr-Feb '!$N:$N,L$33,'Salary Data - Apr-Feb '!$M:$M,$E$7)</f>
        <v>0</v>
      </c>
      <c r="M42" s="14"/>
      <c r="N42" s="110">
        <f t="shared" si="0"/>
        <v>0</v>
      </c>
      <c r="O42" s="110">
        <f>'2a) YE Income &amp; Expenditure'!D72</f>
        <v>0</v>
      </c>
      <c r="P42" s="110">
        <f t="shared" si="1"/>
        <v>0</v>
      </c>
      <c r="Q42" s="14"/>
      <c r="R42" s="14"/>
      <c r="S42" s="14"/>
      <c r="T42" s="15">
        <f t="shared" si="2"/>
        <v>0</v>
      </c>
      <c r="U42" s="710"/>
      <c r="V42" s="711"/>
      <c r="W42" s="711"/>
      <c r="X42" s="711"/>
      <c r="Y42" s="712"/>
    </row>
    <row r="43" spans="1:25" ht="15.75">
      <c r="A43" s="370" t="s">
        <v>298</v>
      </c>
      <c r="B43" s="371">
        <f>SUM(B34:B42)</f>
        <v>0</v>
      </c>
      <c r="C43" s="371">
        <f>SUM(C34:C42)</f>
        <v>0</v>
      </c>
      <c r="D43" s="371">
        <f>SUM(D34:D42)</f>
        <v>0</v>
      </c>
      <c r="E43" s="371">
        <f>SUM(E34:E42)</f>
        <v>0</v>
      </c>
      <c r="F43" s="371">
        <f>SUM(F34:F42)</f>
        <v>0</v>
      </c>
      <c r="G43" s="371">
        <f t="shared" ref="G43:M43" si="3">SUM(G34:G42)</f>
        <v>0</v>
      </c>
      <c r="H43" s="371">
        <f t="shared" si="3"/>
        <v>0</v>
      </c>
      <c r="I43" s="371">
        <f t="shared" si="3"/>
        <v>0</v>
      </c>
      <c r="J43" s="371">
        <f t="shared" si="3"/>
        <v>0</v>
      </c>
      <c r="K43" s="371">
        <f t="shared" si="3"/>
        <v>0</v>
      </c>
      <c r="L43" s="371">
        <f t="shared" si="3"/>
        <v>0</v>
      </c>
      <c r="M43" s="371">
        <f t="shared" si="3"/>
        <v>0</v>
      </c>
      <c r="N43" s="371">
        <f>SUM(N34:N42)</f>
        <v>0</v>
      </c>
      <c r="O43" s="371">
        <f>SUM(O34:O42)</f>
        <v>0</v>
      </c>
      <c r="P43" s="371">
        <f>SUM(P34:P42)</f>
        <v>0</v>
      </c>
      <c r="Q43" s="371">
        <f>SUM(Q34:Q42)</f>
        <v>0</v>
      </c>
      <c r="R43" s="371">
        <f>SUM(R34:R42)</f>
        <v>0</v>
      </c>
      <c r="S43" s="371">
        <f>SUM(T34:T42)</f>
        <v>0</v>
      </c>
    </row>
    <row r="44" spans="1:25" ht="18.75">
      <c r="Q44" s="97" t="s">
        <v>1156</v>
      </c>
      <c r="S44" s="98" t="str">
        <f>IF(R43=0,"","The total of the CFR coding errors does not come to 0. We cannot process a correcting journal unless the coding nets to 0")</f>
        <v/>
      </c>
    </row>
  </sheetData>
  <sheetProtection algorithmName="SHA-512" hashValue="+CgyFktNWfGid28JpHrM1i77HR7yQ+mHoKeTgp9DLNORl+h5go0k8zOuGSly8MDsnFwKAosPGIUb5AaTxUeOCg==" saltValue="/KCHY1bouLwBKkkI6qy/CQ==" spinCount="100000" sheet="1" objects="1" scenarios="1"/>
  <mergeCells count="12">
    <mergeCell ref="U42:Y42"/>
    <mergeCell ref="U33:Y33"/>
    <mergeCell ref="U36:Y36"/>
    <mergeCell ref="U37:Y37"/>
    <mergeCell ref="U38:Y38"/>
    <mergeCell ref="U39:Y39"/>
    <mergeCell ref="U40:Y40"/>
    <mergeCell ref="E6:F6"/>
    <mergeCell ref="U34:Y34"/>
    <mergeCell ref="U35:Y35"/>
    <mergeCell ref="J32:U32"/>
    <mergeCell ref="U41:Y41"/>
  </mergeCells>
  <phoneticPr fontId="115" type="noConversion"/>
  <pageMargins left="0.7" right="0.7" top="0.75" bottom="0.75" header="0.3" footer="0.3"/>
  <pageSetup paperSize="9" scale="20"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42B-4839-44F6-A730-4CAF7569A9E8}">
  <sheetPr codeName="Sheet24">
    <tabColor rgb="FF7030A0"/>
  </sheetPr>
  <dimension ref="A1:U113"/>
  <sheetViews>
    <sheetView topLeftCell="A2" workbookViewId="0">
      <pane xSplit="4" ySplit="4" topLeftCell="E63" activePane="bottomRight" state="frozen"/>
      <selection activeCell="T106" sqref="T106"/>
      <selection pane="topRight" activeCell="T106" sqref="T106"/>
      <selection pane="bottomLeft" activeCell="T106" sqref="T106"/>
      <selection pane="bottomRight" activeCell="T106" sqref="T106"/>
    </sheetView>
  </sheetViews>
  <sheetFormatPr defaultRowHeight="15"/>
  <cols>
    <col min="1" max="1" width="7.5703125" style="340" bestFit="1" customWidth="1"/>
    <col min="2" max="2" width="7" style="340" bestFit="1" customWidth="1"/>
    <col min="3" max="3" width="7.5703125" style="343" bestFit="1" customWidth="1"/>
    <col min="4" max="4" width="35" style="340" customWidth="1"/>
    <col min="5" max="5" width="11.5703125" style="340" bestFit="1" customWidth="1"/>
    <col min="6" max="7" width="13.28515625" style="340" bestFit="1" customWidth="1"/>
    <col min="8" max="8" width="13.28515625" style="85" bestFit="1" customWidth="1"/>
    <col min="9" max="11" width="11.5703125" style="85" bestFit="1" customWidth="1"/>
    <col min="12" max="12" width="13.28515625" style="85" bestFit="1" customWidth="1"/>
    <col min="13" max="15" width="11.5703125" style="84" bestFit="1" customWidth="1"/>
    <col min="16" max="16" width="13.28515625" bestFit="1" customWidth="1"/>
    <col min="17" max="18" width="11.5703125" style="84" bestFit="1" customWidth="1"/>
    <col min="19" max="19" width="7.28515625" bestFit="1" customWidth="1"/>
    <col min="20" max="20" width="13.28515625" bestFit="1" customWidth="1"/>
    <col min="21" max="21" width="13.7109375" style="341" bestFit="1" customWidth="1"/>
  </cols>
  <sheetData>
    <row r="1" spans="1:21">
      <c r="C1" s="340"/>
    </row>
    <row r="2" spans="1:21">
      <c r="A2"/>
      <c r="D2" s="342" t="s">
        <v>11568</v>
      </c>
    </row>
    <row r="3" spans="1:21">
      <c r="A3" s="342"/>
      <c r="C3" s="340"/>
    </row>
    <row r="4" spans="1:21">
      <c r="B4" s="340">
        <v>1</v>
      </c>
      <c r="C4" s="343">
        <v>2</v>
      </c>
      <c r="D4" s="340">
        <v>3</v>
      </c>
      <c r="E4" s="340">
        <v>4</v>
      </c>
      <c r="F4" s="343">
        <v>5</v>
      </c>
      <c r="G4" s="340">
        <v>6</v>
      </c>
      <c r="H4" s="340">
        <v>7</v>
      </c>
      <c r="I4" s="343">
        <v>8</v>
      </c>
      <c r="J4" s="340">
        <v>9</v>
      </c>
      <c r="K4" s="340">
        <v>10</v>
      </c>
      <c r="L4" s="340">
        <v>11</v>
      </c>
      <c r="M4" s="340">
        <v>12</v>
      </c>
      <c r="N4" s="340">
        <v>13</v>
      </c>
      <c r="O4" s="340">
        <v>14</v>
      </c>
      <c r="P4" s="340">
        <v>15</v>
      </c>
      <c r="Q4" s="340">
        <v>16</v>
      </c>
      <c r="R4" s="340">
        <v>17</v>
      </c>
      <c r="S4" s="340">
        <v>18</v>
      </c>
      <c r="T4" s="340">
        <v>19</v>
      </c>
      <c r="U4" s="340">
        <v>20</v>
      </c>
    </row>
    <row r="5" spans="1:21" ht="30">
      <c r="A5" s="344" t="s">
        <v>10356</v>
      </c>
      <c r="B5" s="345" t="s">
        <v>277</v>
      </c>
      <c r="C5" s="344" t="s">
        <v>10357</v>
      </c>
      <c r="D5" s="344" t="s">
        <v>10347</v>
      </c>
      <c r="E5" s="346">
        <v>45017</v>
      </c>
      <c r="F5" s="346">
        <v>45047</v>
      </c>
      <c r="G5" s="346">
        <v>45078</v>
      </c>
      <c r="H5" s="337" t="s">
        <v>10465</v>
      </c>
      <c r="I5" s="346">
        <v>45108</v>
      </c>
      <c r="J5" s="346">
        <v>45139</v>
      </c>
      <c r="K5" s="346">
        <v>45170</v>
      </c>
      <c r="L5" s="337" t="s">
        <v>10464</v>
      </c>
      <c r="M5" s="346">
        <v>45200</v>
      </c>
      <c r="N5" s="346">
        <v>45231</v>
      </c>
      <c r="O5" s="346">
        <v>45261</v>
      </c>
      <c r="P5" s="337" t="s">
        <v>10463</v>
      </c>
      <c r="Q5" s="346">
        <v>45292</v>
      </c>
      <c r="R5" s="346">
        <v>45323</v>
      </c>
      <c r="S5" s="346">
        <v>45352</v>
      </c>
      <c r="T5" s="337" t="s">
        <v>10462</v>
      </c>
      <c r="U5" s="347" t="s">
        <v>10461</v>
      </c>
    </row>
    <row r="6" spans="1:21">
      <c r="A6" s="348">
        <v>3520</v>
      </c>
      <c r="B6" s="340">
        <v>11094</v>
      </c>
      <c r="C6" s="349">
        <v>938701</v>
      </c>
      <c r="D6" s="350" t="s">
        <v>241</v>
      </c>
      <c r="E6" s="92">
        <v>0</v>
      </c>
      <c r="F6" s="92">
        <v>22084.829999999998</v>
      </c>
      <c r="G6" s="92">
        <v>4976.34</v>
      </c>
      <c r="H6" s="91">
        <v>27061.17</v>
      </c>
      <c r="I6" s="92">
        <v>0</v>
      </c>
      <c r="J6" s="92">
        <v>9478.18</v>
      </c>
      <c r="K6" s="92">
        <v>8387.4500000000007</v>
      </c>
      <c r="L6" s="91">
        <v>17865.63</v>
      </c>
      <c r="M6" s="92">
        <v>10679.38</v>
      </c>
      <c r="N6" s="92">
        <v>5666.46</v>
      </c>
      <c r="O6" s="92">
        <v>4252.5200000000004</v>
      </c>
      <c r="P6" s="91">
        <v>20598.36</v>
      </c>
      <c r="Q6" s="92">
        <v>10110.780000000001</v>
      </c>
      <c r="R6" s="92">
        <v>8920.92</v>
      </c>
      <c r="S6" s="92"/>
      <c r="T6" s="91">
        <v>19031.7</v>
      </c>
      <c r="U6" s="351">
        <v>84556.86</v>
      </c>
    </row>
    <row r="7" spans="1:21">
      <c r="A7" s="348">
        <v>3317</v>
      </c>
      <c r="B7" s="340">
        <v>10042</v>
      </c>
      <c r="C7" s="349">
        <v>938664</v>
      </c>
      <c r="D7" s="350" t="s">
        <v>10358</v>
      </c>
      <c r="E7" s="92">
        <v>0</v>
      </c>
      <c r="F7" s="92">
        <v>10613.63</v>
      </c>
      <c r="G7" s="92">
        <v>6020.82</v>
      </c>
      <c r="H7" s="91">
        <v>16634.449999999997</v>
      </c>
      <c r="I7" s="92">
        <v>0</v>
      </c>
      <c r="J7" s="92">
        <v>4352.6099999999997</v>
      </c>
      <c r="K7" s="92">
        <v>5317.68</v>
      </c>
      <c r="L7" s="91">
        <v>9670.2900000000009</v>
      </c>
      <c r="M7" s="92">
        <v>3166.33</v>
      </c>
      <c r="N7" s="92">
        <v>5617.28</v>
      </c>
      <c r="O7" s="92">
        <v>3236.52</v>
      </c>
      <c r="P7" s="91">
        <v>12020.130000000001</v>
      </c>
      <c r="Q7" s="92">
        <v>3999.94</v>
      </c>
      <c r="R7" s="92">
        <v>3878.71</v>
      </c>
      <c r="S7" s="92"/>
      <c r="T7" s="91">
        <v>7878.65</v>
      </c>
      <c r="U7" s="351">
        <v>46203.519999999997</v>
      </c>
    </row>
    <row r="8" spans="1:21">
      <c r="A8" s="348">
        <v>3300</v>
      </c>
      <c r="B8" s="340">
        <v>10040</v>
      </c>
      <c r="C8" s="349">
        <v>938652</v>
      </c>
      <c r="D8" s="350" t="s">
        <v>10359</v>
      </c>
      <c r="E8" s="92">
        <v>0</v>
      </c>
      <c r="F8" s="92">
        <v>10184.83</v>
      </c>
      <c r="G8" s="92">
        <v>8567.25</v>
      </c>
      <c r="H8" s="91">
        <v>18752.080000000002</v>
      </c>
      <c r="I8" s="92">
        <v>0</v>
      </c>
      <c r="J8" s="92">
        <v>6035.62</v>
      </c>
      <c r="K8" s="92">
        <v>7143.51</v>
      </c>
      <c r="L8" s="91">
        <v>13179.130000000001</v>
      </c>
      <c r="M8" s="92">
        <v>8881.85</v>
      </c>
      <c r="N8" s="92">
        <v>8579.6200000000008</v>
      </c>
      <c r="O8" s="92">
        <v>11358.86</v>
      </c>
      <c r="P8" s="91">
        <v>28820.33</v>
      </c>
      <c r="Q8" s="92">
        <v>6219.03</v>
      </c>
      <c r="R8" s="92">
        <v>6470.4</v>
      </c>
      <c r="S8" s="92"/>
      <c r="T8" s="91">
        <v>12689.43</v>
      </c>
      <c r="U8" s="351">
        <v>73440.97</v>
      </c>
    </row>
    <row r="9" spans="1:21">
      <c r="A9" s="348">
        <v>3500</v>
      </c>
      <c r="B9" s="340">
        <v>10043</v>
      </c>
      <c r="C9" s="349">
        <v>938665</v>
      </c>
      <c r="D9" s="350" t="s">
        <v>10360</v>
      </c>
      <c r="E9" s="92">
        <v>0</v>
      </c>
      <c r="F9" s="92">
        <v>12498.49</v>
      </c>
      <c r="G9" s="92">
        <v>11290.75</v>
      </c>
      <c r="H9" s="91">
        <v>23789.239999999998</v>
      </c>
      <c r="I9" s="92">
        <v>0</v>
      </c>
      <c r="J9" s="92">
        <v>6457.86</v>
      </c>
      <c r="K9" s="92">
        <v>10603.25</v>
      </c>
      <c r="L9" s="91">
        <v>17061.11</v>
      </c>
      <c r="M9" s="92">
        <v>5639.11</v>
      </c>
      <c r="N9" s="92">
        <v>6562.41</v>
      </c>
      <c r="O9" s="92">
        <v>4432.22</v>
      </c>
      <c r="P9" s="91">
        <v>16633.740000000002</v>
      </c>
      <c r="Q9" s="92">
        <v>6246.1</v>
      </c>
      <c r="R9" s="92">
        <v>4714.2299999999996</v>
      </c>
      <c r="S9" s="92"/>
      <c r="T9" s="91">
        <v>10960.33</v>
      </c>
      <c r="U9" s="351">
        <v>68444.42</v>
      </c>
    </row>
    <row r="10" spans="1:21">
      <c r="A10" s="348">
        <v>3514</v>
      </c>
      <c r="B10" s="340">
        <v>10117</v>
      </c>
      <c r="C10" s="349">
        <v>938677</v>
      </c>
      <c r="D10" s="350" t="s">
        <v>10361</v>
      </c>
      <c r="E10" s="92">
        <v>0</v>
      </c>
      <c r="F10" s="92">
        <v>12430.28</v>
      </c>
      <c r="G10" s="92">
        <v>6756.53</v>
      </c>
      <c r="H10" s="91">
        <v>19186.810000000001</v>
      </c>
      <c r="I10" s="92">
        <v>0</v>
      </c>
      <c r="J10" s="92">
        <v>7541.07</v>
      </c>
      <c r="K10" s="92">
        <v>5683.23</v>
      </c>
      <c r="L10" s="91">
        <v>13224.3</v>
      </c>
      <c r="M10" s="92">
        <v>7016.12</v>
      </c>
      <c r="N10" s="108">
        <v>5992.21</v>
      </c>
      <c r="O10" s="92">
        <v>3400.39</v>
      </c>
      <c r="P10" s="91">
        <v>16408.72</v>
      </c>
      <c r="Q10" s="92">
        <v>6846.84</v>
      </c>
      <c r="R10" s="92">
        <v>6008.26</v>
      </c>
      <c r="S10" s="92"/>
      <c r="T10" s="91">
        <v>12855.1</v>
      </c>
      <c r="U10" s="351">
        <v>61674.93</v>
      </c>
    </row>
    <row r="11" spans="1:21">
      <c r="A11" s="348">
        <v>2002</v>
      </c>
      <c r="B11" s="340">
        <v>10044</v>
      </c>
      <c r="C11" s="349">
        <v>938605</v>
      </c>
      <c r="D11" s="350" t="s">
        <v>136</v>
      </c>
      <c r="E11" s="92">
        <v>0</v>
      </c>
      <c r="F11" s="92">
        <v>22614.95</v>
      </c>
      <c r="G11" s="92">
        <v>9472.1200000000008</v>
      </c>
      <c r="H11" s="91">
        <v>32087.07</v>
      </c>
      <c r="I11" s="92">
        <v>0</v>
      </c>
      <c r="J11" s="92">
        <v>12974.06</v>
      </c>
      <c r="K11" s="92">
        <v>15167.04</v>
      </c>
      <c r="L11" s="91">
        <v>28141.1</v>
      </c>
      <c r="M11" s="92">
        <v>7070.21</v>
      </c>
      <c r="N11" s="92">
        <v>19281.830000000002</v>
      </c>
      <c r="O11" s="92">
        <v>13982.25</v>
      </c>
      <c r="P11" s="91">
        <v>40334.29</v>
      </c>
      <c r="Q11" s="92">
        <v>6786.49</v>
      </c>
      <c r="R11" s="92">
        <v>12353.859999999999</v>
      </c>
      <c r="S11" s="92"/>
      <c r="T11" s="91">
        <v>19140.349999999999</v>
      </c>
      <c r="U11" s="351">
        <v>119702.81</v>
      </c>
    </row>
    <row r="12" spans="1:21">
      <c r="A12" s="348">
        <v>2079</v>
      </c>
      <c r="B12" s="340">
        <v>10128</v>
      </c>
      <c r="C12" s="349">
        <v>938651</v>
      </c>
      <c r="D12" s="350" t="s">
        <v>137</v>
      </c>
      <c r="E12" s="92">
        <v>4180.22</v>
      </c>
      <c r="F12" s="92">
        <v>8368.9</v>
      </c>
      <c r="G12" s="92">
        <v>8045.29</v>
      </c>
      <c r="H12" s="91">
        <v>20594.41</v>
      </c>
      <c r="I12" s="92">
        <v>5364.83</v>
      </c>
      <c r="J12" s="92">
        <v>1104.25</v>
      </c>
      <c r="K12" s="92">
        <v>8144.54</v>
      </c>
      <c r="L12" s="91">
        <v>14613.619999999999</v>
      </c>
      <c r="M12" s="92">
        <v>9556.01</v>
      </c>
      <c r="N12" s="92">
        <v>5346.45</v>
      </c>
      <c r="O12" s="92">
        <v>6053.41</v>
      </c>
      <c r="P12" s="91">
        <v>20955.87</v>
      </c>
      <c r="Q12" s="92">
        <v>4218.93</v>
      </c>
      <c r="R12" s="92">
        <v>4822.01</v>
      </c>
      <c r="S12" s="92"/>
      <c r="T12" s="91">
        <v>9040.94</v>
      </c>
      <c r="U12" s="351">
        <v>65204.84</v>
      </c>
    </row>
    <row r="13" spans="1:21">
      <c r="A13" s="348">
        <v>3524</v>
      </c>
      <c r="B13" s="340">
        <v>11278</v>
      </c>
      <c r="C13" s="349">
        <v>938702</v>
      </c>
      <c r="D13" s="350" t="s">
        <v>10362</v>
      </c>
      <c r="E13" s="92">
        <v>0</v>
      </c>
      <c r="F13" s="92">
        <v>11515.18</v>
      </c>
      <c r="G13" s="92">
        <v>8705.16</v>
      </c>
      <c r="H13" s="91">
        <v>20220.34</v>
      </c>
      <c r="I13" s="92">
        <v>0</v>
      </c>
      <c r="J13" s="92">
        <v>10434.49</v>
      </c>
      <c r="K13" s="92">
        <v>3564.36</v>
      </c>
      <c r="L13" s="91">
        <v>13998.85</v>
      </c>
      <c r="M13" s="92">
        <v>6834.33</v>
      </c>
      <c r="N13" s="92">
        <v>3880.86</v>
      </c>
      <c r="O13" s="92">
        <v>5124.37</v>
      </c>
      <c r="P13" s="91">
        <v>15839.560000000001</v>
      </c>
      <c r="Q13" s="92">
        <v>9377.08</v>
      </c>
      <c r="R13" s="92">
        <v>2489.54</v>
      </c>
      <c r="S13" s="92"/>
      <c r="T13" s="91">
        <v>11866.619999999999</v>
      </c>
      <c r="U13" s="351">
        <v>61925.369999999995</v>
      </c>
    </row>
    <row r="14" spans="1:21">
      <c r="A14" s="348">
        <v>2003</v>
      </c>
      <c r="B14" s="340">
        <v>10045</v>
      </c>
      <c r="C14" s="349">
        <v>938606</v>
      </c>
      <c r="D14" s="350" t="s">
        <v>1117</v>
      </c>
      <c r="E14" s="92">
        <v>0</v>
      </c>
      <c r="F14" s="92">
        <v>29709.51</v>
      </c>
      <c r="G14" s="92">
        <v>32030.69</v>
      </c>
      <c r="H14" s="91">
        <v>61740.2</v>
      </c>
      <c r="I14" s="92">
        <v>0</v>
      </c>
      <c r="J14" s="92">
        <v>12867.09</v>
      </c>
      <c r="K14" s="92">
        <v>11977.91</v>
      </c>
      <c r="L14" s="91">
        <v>24845</v>
      </c>
      <c r="M14" s="92">
        <v>10328.76</v>
      </c>
      <c r="N14" s="92">
        <v>15601.87</v>
      </c>
      <c r="O14" s="92">
        <v>7581.72</v>
      </c>
      <c r="P14" s="91">
        <v>33512.35</v>
      </c>
      <c r="Q14" s="92">
        <v>20681.580000000002</v>
      </c>
      <c r="R14" s="92">
        <v>10734.07</v>
      </c>
      <c r="S14" s="92"/>
      <c r="T14" s="91">
        <v>31415.65</v>
      </c>
      <c r="U14" s="351">
        <v>151513.19999999998</v>
      </c>
    </row>
    <row r="15" spans="1:21">
      <c r="A15" s="348">
        <v>3511</v>
      </c>
      <c r="B15" s="340">
        <v>10115</v>
      </c>
      <c r="C15" s="349">
        <v>938674</v>
      </c>
      <c r="D15" s="350" t="s">
        <v>10363</v>
      </c>
      <c r="E15" s="92">
        <v>0</v>
      </c>
      <c r="F15" s="92">
        <v>26923.46</v>
      </c>
      <c r="G15" s="92">
        <v>4318.07</v>
      </c>
      <c r="H15" s="91">
        <v>31241.53</v>
      </c>
      <c r="I15" s="92">
        <v>0</v>
      </c>
      <c r="J15" s="92">
        <v>21893.22</v>
      </c>
      <c r="K15" s="92">
        <v>10618.62</v>
      </c>
      <c r="L15" s="91">
        <v>32511.840000000004</v>
      </c>
      <c r="M15" s="92">
        <v>18082.66</v>
      </c>
      <c r="N15" s="92">
        <v>16956.87</v>
      </c>
      <c r="O15" s="92">
        <v>10156.44</v>
      </c>
      <c r="P15" s="91">
        <v>45195.97</v>
      </c>
      <c r="Q15" s="92">
        <v>11336.04</v>
      </c>
      <c r="R15" s="92">
        <v>13762.45</v>
      </c>
      <c r="S15" s="92"/>
      <c r="T15" s="91">
        <v>25098.49</v>
      </c>
      <c r="U15" s="351">
        <v>134047.82999999999</v>
      </c>
    </row>
    <row r="16" spans="1:21">
      <c r="A16" s="348">
        <v>2008</v>
      </c>
      <c r="B16" s="340">
        <v>10047</v>
      </c>
      <c r="C16" s="349">
        <v>938608</v>
      </c>
      <c r="D16" s="350" t="s">
        <v>1118</v>
      </c>
      <c r="E16" s="92">
        <v>0</v>
      </c>
      <c r="F16" s="92">
        <v>19571.579999999998</v>
      </c>
      <c r="G16" s="92">
        <v>5835.69</v>
      </c>
      <c r="H16" s="91">
        <v>25407.269999999997</v>
      </c>
      <c r="I16" s="92">
        <v>10726.65</v>
      </c>
      <c r="J16" s="92">
        <v>0</v>
      </c>
      <c r="K16" s="92">
        <v>16465.52</v>
      </c>
      <c r="L16" s="91">
        <v>27192.17</v>
      </c>
      <c r="M16" s="92">
        <v>13125.52</v>
      </c>
      <c r="N16" s="92">
        <v>14143.04</v>
      </c>
      <c r="O16" s="92">
        <v>8470.91</v>
      </c>
      <c r="P16" s="91">
        <v>35739.47</v>
      </c>
      <c r="Q16" s="92">
        <v>16944.440000000002</v>
      </c>
      <c r="R16" s="92">
        <v>8713.369999999999</v>
      </c>
      <c r="S16" s="92"/>
      <c r="T16" s="91">
        <v>25657.81</v>
      </c>
      <c r="U16" s="351">
        <v>113996.72</v>
      </c>
    </row>
    <row r="17" spans="1:21">
      <c r="A17" s="348">
        <v>2007</v>
      </c>
      <c r="B17" s="340">
        <v>10046</v>
      </c>
      <c r="C17" s="349">
        <v>938607</v>
      </c>
      <c r="D17" s="350" t="s">
        <v>142</v>
      </c>
      <c r="E17" s="92">
        <v>0</v>
      </c>
      <c r="F17" s="92">
        <v>17153.349999999999</v>
      </c>
      <c r="G17" s="92">
        <v>16502.150000000001</v>
      </c>
      <c r="H17" s="91">
        <v>33655.5</v>
      </c>
      <c r="I17" s="92">
        <v>0</v>
      </c>
      <c r="J17" s="92">
        <v>6829.4299999999994</v>
      </c>
      <c r="K17" s="92">
        <v>18351.509999999998</v>
      </c>
      <c r="L17" s="91">
        <v>25180.94</v>
      </c>
      <c r="M17" s="92">
        <v>9987.82</v>
      </c>
      <c r="N17" s="92">
        <v>15598.060000000001</v>
      </c>
      <c r="O17" s="92">
        <v>8127.0700000000006</v>
      </c>
      <c r="P17" s="91">
        <v>33712.950000000004</v>
      </c>
      <c r="Q17" s="92">
        <v>9476.18</v>
      </c>
      <c r="R17" s="92">
        <v>8263.5899999999983</v>
      </c>
      <c r="S17" s="92"/>
      <c r="T17" s="91">
        <v>17739.769999999997</v>
      </c>
      <c r="U17" s="351">
        <v>110289.16</v>
      </c>
    </row>
    <row r="18" spans="1:21">
      <c r="A18" s="348">
        <v>2009</v>
      </c>
      <c r="B18" s="340">
        <v>10048</v>
      </c>
      <c r="C18" s="349">
        <v>938609</v>
      </c>
      <c r="D18" s="350" t="s">
        <v>1119</v>
      </c>
      <c r="E18" s="92">
        <v>0</v>
      </c>
      <c r="F18" s="92">
        <v>22484.15</v>
      </c>
      <c r="G18" s="92">
        <v>7223.98</v>
      </c>
      <c r="H18" s="91">
        <v>29708.13</v>
      </c>
      <c r="I18" s="92">
        <v>0</v>
      </c>
      <c r="J18" s="92">
        <v>4338.7</v>
      </c>
      <c r="K18" s="92">
        <v>26654.32</v>
      </c>
      <c r="L18" s="91">
        <v>30993.02</v>
      </c>
      <c r="M18" s="92">
        <v>2213.94</v>
      </c>
      <c r="N18" s="92">
        <v>21573.119999999999</v>
      </c>
      <c r="O18" s="92">
        <v>6354</v>
      </c>
      <c r="P18" s="91">
        <v>30141.059999999998</v>
      </c>
      <c r="Q18" s="92">
        <v>9663.27</v>
      </c>
      <c r="R18" s="92">
        <v>10085.769999999999</v>
      </c>
      <c r="S18" s="92"/>
      <c r="T18" s="91">
        <v>19749.04</v>
      </c>
      <c r="U18" s="351">
        <v>110591.25</v>
      </c>
    </row>
    <row r="19" spans="1:21">
      <c r="A19" s="348">
        <v>2067</v>
      </c>
      <c r="B19" s="340">
        <v>10118</v>
      </c>
      <c r="C19" s="349">
        <v>938642</v>
      </c>
      <c r="D19" s="350" t="s">
        <v>1120</v>
      </c>
      <c r="E19" s="92">
        <v>0</v>
      </c>
      <c r="F19" s="92">
        <v>11021.28</v>
      </c>
      <c r="G19" s="92">
        <v>15015.289999999999</v>
      </c>
      <c r="H19" s="91">
        <v>26036.57</v>
      </c>
      <c r="I19" s="92">
        <v>8306.18</v>
      </c>
      <c r="J19" s="92">
        <v>0</v>
      </c>
      <c r="K19" s="92">
        <v>9493.75</v>
      </c>
      <c r="L19" s="91">
        <v>17799.93</v>
      </c>
      <c r="M19" s="92">
        <v>10353.39</v>
      </c>
      <c r="N19" s="92">
        <v>9621.0499999999993</v>
      </c>
      <c r="O19" s="92">
        <v>12258.48</v>
      </c>
      <c r="P19" s="91">
        <v>32232.92</v>
      </c>
      <c r="Q19" s="92">
        <v>9469.2099999999991</v>
      </c>
      <c r="R19" s="92">
        <v>9469.2099999999991</v>
      </c>
      <c r="S19" s="92"/>
      <c r="T19" s="91">
        <v>18938.419999999998</v>
      </c>
      <c r="U19" s="351">
        <v>95007.84</v>
      </c>
    </row>
    <row r="20" spans="1:21">
      <c r="A20" s="348">
        <v>3302</v>
      </c>
      <c r="B20" s="340">
        <v>10050</v>
      </c>
      <c r="C20" s="349">
        <v>938653</v>
      </c>
      <c r="D20" s="350" t="s">
        <v>1121</v>
      </c>
      <c r="E20" s="92">
        <v>5282.35</v>
      </c>
      <c r="F20" s="92">
        <v>5282.35</v>
      </c>
      <c r="G20" s="92">
        <v>8035</v>
      </c>
      <c r="H20" s="91">
        <v>18599.7</v>
      </c>
      <c r="I20" s="92">
        <v>0</v>
      </c>
      <c r="J20" s="92">
        <v>2760.73</v>
      </c>
      <c r="K20" s="92">
        <v>3878.36</v>
      </c>
      <c r="L20" s="91">
        <v>6639.09</v>
      </c>
      <c r="M20" s="92">
        <v>2346.27</v>
      </c>
      <c r="N20" s="92">
        <v>3893.35</v>
      </c>
      <c r="O20" s="92">
        <v>2602.69</v>
      </c>
      <c r="P20" s="91">
        <v>8842.31</v>
      </c>
      <c r="Q20" s="92">
        <v>4099.6000000000004</v>
      </c>
      <c r="R20" s="92">
        <v>2541.9299999999998</v>
      </c>
      <c r="S20" s="92"/>
      <c r="T20" s="91">
        <v>6641.5300000000007</v>
      </c>
      <c r="U20" s="351">
        <v>40722.629999999997</v>
      </c>
    </row>
    <row r="21" spans="1:21">
      <c r="A21" s="348">
        <v>2011</v>
      </c>
      <c r="B21" s="340">
        <v>10051</v>
      </c>
      <c r="C21" s="349">
        <v>938611</v>
      </c>
      <c r="D21" s="350" t="s">
        <v>1122</v>
      </c>
      <c r="E21" s="92">
        <v>0</v>
      </c>
      <c r="F21" s="92">
        <v>13313.74</v>
      </c>
      <c r="G21" s="92">
        <v>5975.7599999999993</v>
      </c>
      <c r="H21" s="91">
        <v>19289.5</v>
      </c>
      <c r="I21" s="92">
        <v>0</v>
      </c>
      <c r="J21" s="92">
        <v>1283.9299999999998</v>
      </c>
      <c r="K21" s="92">
        <v>9914.32</v>
      </c>
      <c r="L21" s="91">
        <v>11198.25</v>
      </c>
      <c r="M21" s="92">
        <v>2786.72</v>
      </c>
      <c r="N21" s="92">
        <v>4160.5</v>
      </c>
      <c r="O21" s="92">
        <v>600.34</v>
      </c>
      <c r="P21" s="91">
        <v>7547.5599999999995</v>
      </c>
      <c r="Q21" s="92">
        <v>5370.47</v>
      </c>
      <c r="R21" s="92">
        <v>3807.83</v>
      </c>
      <c r="S21" s="92"/>
      <c r="T21" s="91">
        <v>9178.2999999999993</v>
      </c>
      <c r="U21" s="351">
        <v>47213.61</v>
      </c>
    </row>
    <row r="22" spans="1:21">
      <c r="A22" s="348">
        <v>2014</v>
      </c>
      <c r="B22" s="340">
        <v>10054</v>
      </c>
      <c r="C22" s="349">
        <v>938612</v>
      </c>
      <c r="D22" s="350" t="s">
        <v>147</v>
      </c>
      <c r="E22" s="92">
        <v>0</v>
      </c>
      <c r="F22" s="92">
        <v>26881.89</v>
      </c>
      <c r="G22" s="92">
        <v>17458.080000000002</v>
      </c>
      <c r="H22" s="91">
        <v>44339.97</v>
      </c>
      <c r="I22" s="92">
        <v>0</v>
      </c>
      <c r="J22" s="92">
        <v>10843.52</v>
      </c>
      <c r="K22" s="92">
        <v>15421.27</v>
      </c>
      <c r="L22" s="91">
        <v>26264.79</v>
      </c>
      <c r="M22" s="92">
        <v>16936.38</v>
      </c>
      <c r="N22" s="92">
        <v>13771.67</v>
      </c>
      <c r="O22" s="92">
        <v>13362.87</v>
      </c>
      <c r="P22" s="91">
        <v>44070.920000000006</v>
      </c>
      <c r="Q22" s="92">
        <v>18538.920000000002</v>
      </c>
      <c r="R22" s="92">
        <v>14106.35</v>
      </c>
      <c r="S22" s="92"/>
      <c r="T22" s="91">
        <v>32645.270000000004</v>
      </c>
      <c r="U22" s="351">
        <v>147320.95000000001</v>
      </c>
    </row>
    <row r="23" spans="1:21">
      <c r="A23" s="348">
        <v>2015</v>
      </c>
      <c r="B23" s="340">
        <v>10055</v>
      </c>
      <c r="C23" s="349">
        <v>938613</v>
      </c>
      <c r="D23" s="350" t="s">
        <v>1123</v>
      </c>
      <c r="E23" s="92">
        <v>0</v>
      </c>
      <c r="F23" s="92">
        <v>0</v>
      </c>
      <c r="G23" s="92">
        <v>33808.11</v>
      </c>
      <c r="H23" s="91">
        <v>33808.11</v>
      </c>
      <c r="I23" s="92">
        <v>0</v>
      </c>
      <c r="J23" s="92">
        <v>12339.63</v>
      </c>
      <c r="K23" s="92">
        <v>924.89</v>
      </c>
      <c r="L23" s="91">
        <v>13264.519999999999</v>
      </c>
      <c r="M23" s="92">
        <v>34933</v>
      </c>
      <c r="N23" s="92">
        <v>10365.26</v>
      </c>
      <c r="O23" s="92">
        <v>10439.86</v>
      </c>
      <c r="P23" s="91">
        <v>55738.12</v>
      </c>
      <c r="Q23" s="92">
        <v>12243.28</v>
      </c>
      <c r="R23" s="92">
        <v>8934.24</v>
      </c>
      <c r="S23" s="92"/>
      <c r="T23" s="91">
        <v>21177.52</v>
      </c>
      <c r="U23" s="351">
        <v>123988.27</v>
      </c>
    </row>
    <row r="24" spans="1:21">
      <c r="A24" s="348">
        <v>2016</v>
      </c>
      <c r="B24" s="340">
        <v>10056</v>
      </c>
      <c r="C24" s="349">
        <v>938614</v>
      </c>
      <c r="D24" s="350" t="s">
        <v>149</v>
      </c>
      <c r="E24" s="92">
        <v>0</v>
      </c>
      <c r="F24" s="92">
        <v>17819.3</v>
      </c>
      <c r="G24" s="92">
        <v>2535.6799999999998</v>
      </c>
      <c r="H24" s="91">
        <v>20354.98</v>
      </c>
      <c r="I24" s="92">
        <v>6821.21</v>
      </c>
      <c r="J24" s="92">
        <v>0</v>
      </c>
      <c r="K24" s="92">
        <v>3614.66</v>
      </c>
      <c r="L24" s="91">
        <v>10435.869999999999</v>
      </c>
      <c r="M24" s="92">
        <v>2996.1</v>
      </c>
      <c r="N24" s="92">
        <v>8472.2900000000009</v>
      </c>
      <c r="O24" s="92">
        <v>546.04000000000008</v>
      </c>
      <c r="P24" s="91">
        <v>12014.430000000002</v>
      </c>
      <c r="Q24" s="92">
        <v>7597.6500000000005</v>
      </c>
      <c r="R24" s="92">
        <v>757.42</v>
      </c>
      <c r="S24" s="92"/>
      <c r="T24" s="91">
        <v>8355.07</v>
      </c>
      <c r="U24" s="351">
        <v>51160.35</v>
      </c>
    </row>
    <row r="25" spans="1:21">
      <c r="A25" s="348">
        <v>2017</v>
      </c>
      <c r="B25" s="340">
        <v>10057</v>
      </c>
      <c r="C25" s="349">
        <v>938615</v>
      </c>
      <c r="D25" s="350" t="s">
        <v>1124</v>
      </c>
      <c r="E25" s="92">
        <v>15478.42</v>
      </c>
      <c r="F25" s="92">
        <v>0</v>
      </c>
      <c r="G25" s="92">
        <v>15534.07</v>
      </c>
      <c r="H25" s="91">
        <v>31012.489999999998</v>
      </c>
      <c r="I25" s="92">
        <v>9612.56</v>
      </c>
      <c r="J25" s="92">
        <v>0</v>
      </c>
      <c r="K25" s="92">
        <v>6647.32</v>
      </c>
      <c r="L25" s="91">
        <v>16259.88</v>
      </c>
      <c r="M25" s="92">
        <v>9281.3700000000008</v>
      </c>
      <c r="N25" s="92">
        <v>10091.67</v>
      </c>
      <c r="O25" s="92">
        <v>6142.87</v>
      </c>
      <c r="P25" s="91">
        <v>25515.91</v>
      </c>
      <c r="Q25" s="92">
        <v>12864.25</v>
      </c>
      <c r="R25" s="92">
        <v>12123.460000000001</v>
      </c>
      <c r="S25" s="92"/>
      <c r="T25" s="91">
        <v>24987.71</v>
      </c>
      <c r="U25" s="351">
        <v>97775.989999999991</v>
      </c>
    </row>
    <row r="26" spans="1:21">
      <c r="A26" s="348">
        <v>2073</v>
      </c>
      <c r="B26" s="340">
        <v>10083</v>
      </c>
      <c r="C26" s="349">
        <v>938646</v>
      </c>
      <c r="D26" s="350" t="s">
        <v>1125</v>
      </c>
      <c r="E26" s="92">
        <v>0</v>
      </c>
      <c r="F26" s="92">
        <v>18989.189999999999</v>
      </c>
      <c r="G26" s="92">
        <v>16902.710000000003</v>
      </c>
      <c r="H26" s="91">
        <v>35891.9</v>
      </c>
      <c r="I26" s="92">
        <v>12669.91</v>
      </c>
      <c r="J26" s="92">
        <v>0</v>
      </c>
      <c r="K26" s="92">
        <v>14583.220000000001</v>
      </c>
      <c r="L26" s="91">
        <v>27253.13</v>
      </c>
      <c r="M26" s="92">
        <v>18328.989999999998</v>
      </c>
      <c r="N26" s="92">
        <v>10335.65</v>
      </c>
      <c r="O26" s="92">
        <v>8773.75</v>
      </c>
      <c r="P26" s="91">
        <v>37438.39</v>
      </c>
      <c r="Q26" s="92">
        <v>12919.23</v>
      </c>
      <c r="R26" s="92">
        <v>15638.55</v>
      </c>
      <c r="S26" s="92"/>
      <c r="T26" s="91">
        <v>28557.78</v>
      </c>
      <c r="U26" s="351">
        <v>129141.2</v>
      </c>
    </row>
    <row r="27" spans="1:21">
      <c r="A27" s="348">
        <v>2019</v>
      </c>
      <c r="B27" s="340">
        <v>10059</v>
      </c>
      <c r="C27" s="349">
        <v>938617</v>
      </c>
      <c r="D27" s="350" t="s">
        <v>152</v>
      </c>
      <c r="E27" s="92">
        <v>0</v>
      </c>
      <c r="F27" s="92">
        <v>19066.95</v>
      </c>
      <c r="G27" s="92">
        <v>5212.76</v>
      </c>
      <c r="H27" s="91">
        <v>24279.71</v>
      </c>
      <c r="I27" s="92">
        <v>0</v>
      </c>
      <c r="J27" s="92">
        <v>11752.81</v>
      </c>
      <c r="K27" s="92">
        <v>2330.21</v>
      </c>
      <c r="L27" s="91">
        <v>14083.02</v>
      </c>
      <c r="M27" s="92">
        <v>6774.13</v>
      </c>
      <c r="N27" s="92">
        <v>862.45</v>
      </c>
      <c r="O27" s="92">
        <v>5401.62</v>
      </c>
      <c r="P27" s="91">
        <v>13038.2</v>
      </c>
      <c r="Q27" s="92">
        <v>0</v>
      </c>
      <c r="R27" s="92">
        <v>-12778.04</v>
      </c>
      <c r="S27" s="92"/>
      <c r="T27" s="91">
        <v>-12778.04</v>
      </c>
      <c r="U27" s="351">
        <v>38622.889999999992</v>
      </c>
    </row>
    <row r="28" spans="1:21">
      <c r="A28" s="348">
        <v>2021</v>
      </c>
      <c r="B28" s="340">
        <v>10061</v>
      </c>
      <c r="C28" s="349">
        <v>938618</v>
      </c>
      <c r="D28" s="350" t="s">
        <v>153</v>
      </c>
      <c r="E28" s="92">
        <v>0</v>
      </c>
      <c r="F28" s="92">
        <v>18967.650000000001</v>
      </c>
      <c r="G28" s="92">
        <v>15247.83</v>
      </c>
      <c r="H28" s="91">
        <v>34215.480000000003</v>
      </c>
      <c r="I28" s="92">
        <v>0</v>
      </c>
      <c r="J28" s="92">
        <v>15694.38</v>
      </c>
      <c r="K28" s="92">
        <v>14920.34</v>
      </c>
      <c r="L28" s="91">
        <v>30614.720000000001</v>
      </c>
      <c r="M28" s="92">
        <v>7634.66</v>
      </c>
      <c r="N28" s="92">
        <v>15024.38</v>
      </c>
      <c r="O28" s="92">
        <v>9100.2899999999991</v>
      </c>
      <c r="P28" s="91">
        <v>31759.33</v>
      </c>
      <c r="Q28" s="92">
        <v>15074.93</v>
      </c>
      <c r="R28" s="92">
        <v>12754.87</v>
      </c>
      <c r="S28" s="92"/>
      <c r="T28" s="91">
        <v>27829.800000000003</v>
      </c>
      <c r="U28" s="351">
        <v>124419.33</v>
      </c>
    </row>
    <row r="29" spans="1:21">
      <c r="A29" s="348">
        <v>2023</v>
      </c>
      <c r="B29" s="340">
        <v>10063</v>
      </c>
      <c r="C29" s="349">
        <v>938620</v>
      </c>
      <c r="D29" s="350" t="s">
        <v>242</v>
      </c>
      <c r="E29" s="92">
        <v>0</v>
      </c>
      <c r="F29" s="92">
        <v>18718.39</v>
      </c>
      <c r="G29" s="92">
        <v>20003.560000000001</v>
      </c>
      <c r="H29" s="91">
        <v>38721.949999999997</v>
      </c>
      <c r="I29" s="92">
        <v>0</v>
      </c>
      <c r="J29" s="92">
        <v>14397.36</v>
      </c>
      <c r="K29" s="92">
        <v>14316.99</v>
      </c>
      <c r="L29" s="91">
        <v>28714.35</v>
      </c>
      <c r="M29" s="92">
        <v>9555.76</v>
      </c>
      <c r="N29" s="92">
        <v>11861.15</v>
      </c>
      <c r="O29" s="92">
        <v>15157.92</v>
      </c>
      <c r="P29" s="91">
        <v>36574.83</v>
      </c>
      <c r="Q29" s="92">
        <v>12899.48</v>
      </c>
      <c r="R29" s="92">
        <v>10380.780000000001</v>
      </c>
      <c r="S29" s="92"/>
      <c r="T29" s="91">
        <v>23280.260000000002</v>
      </c>
      <c r="U29" s="351">
        <v>127291.38999999998</v>
      </c>
    </row>
    <row r="30" spans="1:21">
      <c r="A30" s="348">
        <v>2024</v>
      </c>
      <c r="B30" s="340">
        <v>10064</v>
      </c>
      <c r="C30" s="349">
        <v>938621</v>
      </c>
      <c r="D30" s="350" t="s">
        <v>1126</v>
      </c>
      <c r="E30" s="92">
        <v>0</v>
      </c>
      <c r="F30" s="92">
        <v>17032.150000000001</v>
      </c>
      <c r="G30" s="92">
        <v>12350.3</v>
      </c>
      <c r="H30" s="91">
        <v>29382.45</v>
      </c>
      <c r="I30" s="92">
        <v>11076.98</v>
      </c>
      <c r="J30" s="92">
        <v>0</v>
      </c>
      <c r="K30" s="92">
        <v>7206.96</v>
      </c>
      <c r="L30" s="91">
        <v>18283.939999999999</v>
      </c>
      <c r="M30" s="92">
        <v>3473.96</v>
      </c>
      <c r="N30" s="92">
        <v>6064.31</v>
      </c>
      <c r="O30" s="92">
        <v>4700.0599999999995</v>
      </c>
      <c r="P30" s="91">
        <v>14238.33</v>
      </c>
      <c r="Q30" s="92">
        <v>9963.42</v>
      </c>
      <c r="R30" s="92">
        <v>6588.55</v>
      </c>
      <c r="S30" s="92"/>
      <c r="T30" s="91">
        <v>16551.97</v>
      </c>
      <c r="U30" s="351">
        <v>78456.69</v>
      </c>
    </row>
    <row r="31" spans="1:21">
      <c r="A31" s="348">
        <v>2025</v>
      </c>
      <c r="B31" s="340">
        <v>10065</v>
      </c>
      <c r="C31" s="349">
        <v>938622</v>
      </c>
      <c r="D31" s="350" t="s">
        <v>1127</v>
      </c>
      <c r="E31" s="92">
        <v>0</v>
      </c>
      <c r="F31" s="92">
        <v>9732.06</v>
      </c>
      <c r="G31" s="92">
        <v>5414.5</v>
      </c>
      <c r="H31" s="91">
        <v>15146.56</v>
      </c>
      <c r="I31" s="92">
        <v>0</v>
      </c>
      <c r="J31" s="92">
        <v>7655.08</v>
      </c>
      <c r="K31" s="92">
        <v>5115.1400000000003</v>
      </c>
      <c r="L31" s="91">
        <v>12770.220000000001</v>
      </c>
      <c r="M31" s="92">
        <v>4911.3100000000004</v>
      </c>
      <c r="N31" s="92">
        <v>4299.24</v>
      </c>
      <c r="O31" s="92">
        <v>3067.72</v>
      </c>
      <c r="P31" s="91">
        <v>12278.269999999999</v>
      </c>
      <c r="Q31" s="92">
        <v>5921.83</v>
      </c>
      <c r="R31" s="92">
        <v>1638.49</v>
      </c>
      <c r="S31" s="92"/>
      <c r="T31" s="91">
        <v>7560.32</v>
      </c>
      <c r="U31" s="351">
        <v>47755.369999999995</v>
      </c>
    </row>
    <row r="32" spans="1:21">
      <c r="A32" s="348">
        <v>2026</v>
      </c>
      <c r="B32" s="340">
        <v>10066</v>
      </c>
      <c r="C32" s="349">
        <v>938623</v>
      </c>
      <c r="D32" s="350" t="s">
        <v>157</v>
      </c>
      <c r="E32" s="92">
        <v>0</v>
      </c>
      <c r="F32" s="92">
        <v>12221.19</v>
      </c>
      <c r="G32" s="92">
        <v>20618.400000000001</v>
      </c>
      <c r="H32" s="91">
        <v>32839.590000000004</v>
      </c>
      <c r="I32" s="92">
        <v>6746.59</v>
      </c>
      <c r="J32" s="92">
        <v>0</v>
      </c>
      <c r="K32" s="92">
        <v>16414.989999999998</v>
      </c>
      <c r="L32" s="91">
        <v>23161.579999999998</v>
      </c>
      <c r="M32" s="92">
        <v>8706.6</v>
      </c>
      <c r="N32" s="92">
        <v>12395.53</v>
      </c>
      <c r="O32" s="92">
        <v>6191.36</v>
      </c>
      <c r="P32" s="91">
        <v>27293.49</v>
      </c>
      <c r="Q32" s="92">
        <v>17743.23</v>
      </c>
      <c r="R32" s="92">
        <v>9483.44</v>
      </c>
      <c r="S32" s="92"/>
      <c r="T32" s="91">
        <v>27226.67</v>
      </c>
      <c r="U32" s="351">
        <v>110521.33</v>
      </c>
    </row>
    <row r="33" spans="1:21">
      <c r="A33" s="348">
        <v>2028</v>
      </c>
      <c r="B33" s="340">
        <v>10068</v>
      </c>
      <c r="C33" s="349">
        <v>938625</v>
      </c>
      <c r="D33" s="350" t="s">
        <v>158</v>
      </c>
      <c r="E33" s="92">
        <v>0</v>
      </c>
      <c r="F33" s="92">
        <v>11490.84</v>
      </c>
      <c r="G33" s="92">
        <v>10671.519999999999</v>
      </c>
      <c r="H33" s="91">
        <v>22162.36</v>
      </c>
      <c r="I33" s="92">
        <v>11291.130000000001</v>
      </c>
      <c r="J33" s="92">
        <v>0</v>
      </c>
      <c r="K33" s="92">
        <v>8112.73</v>
      </c>
      <c r="L33" s="91">
        <v>19403.86</v>
      </c>
      <c r="M33" s="92">
        <v>9837.8700000000008</v>
      </c>
      <c r="N33" s="92">
        <v>5680.43</v>
      </c>
      <c r="O33" s="92">
        <v>5720.9500000000007</v>
      </c>
      <c r="P33" s="91">
        <v>21239.25</v>
      </c>
      <c r="Q33" s="92">
        <v>7178.84</v>
      </c>
      <c r="R33" s="92">
        <v>8730.7800000000007</v>
      </c>
      <c r="S33" s="92"/>
      <c r="T33" s="91">
        <v>15909.62</v>
      </c>
      <c r="U33" s="351">
        <v>78715.09</v>
      </c>
    </row>
    <row r="34" spans="1:21">
      <c r="A34" s="348">
        <v>2027</v>
      </c>
      <c r="B34" s="340">
        <v>10067</v>
      </c>
      <c r="C34" s="349">
        <v>938624</v>
      </c>
      <c r="D34" s="350" t="s">
        <v>10364</v>
      </c>
      <c r="E34" s="92">
        <v>0</v>
      </c>
      <c r="F34" s="92">
        <v>15307.41</v>
      </c>
      <c r="G34" s="92">
        <v>15823.37</v>
      </c>
      <c r="H34" s="91">
        <v>31130.78</v>
      </c>
      <c r="I34" s="92">
        <v>13828.36</v>
      </c>
      <c r="J34" s="92">
        <v>0</v>
      </c>
      <c r="K34" s="92">
        <v>11785.08</v>
      </c>
      <c r="L34" s="91">
        <v>25613.440000000002</v>
      </c>
      <c r="M34" s="92">
        <v>9733.8799999999992</v>
      </c>
      <c r="N34" s="92">
        <v>7834.31</v>
      </c>
      <c r="O34" s="92">
        <v>16832.84</v>
      </c>
      <c r="P34" s="91">
        <v>34401.03</v>
      </c>
      <c r="Q34" s="92">
        <v>4179.5600000000004</v>
      </c>
      <c r="R34" s="92">
        <v>6559.34</v>
      </c>
      <c r="S34" s="92"/>
      <c r="T34" s="91">
        <v>10738.900000000001</v>
      </c>
      <c r="U34" s="351">
        <v>101884.15</v>
      </c>
    </row>
    <row r="35" spans="1:21">
      <c r="A35" s="348">
        <v>2029</v>
      </c>
      <c r="B35" s="340">
        <v>10069</v>
      </c>
      <c r="C35" s="349">
        <v>938626</v>
      </c>
      <c r="D35" s="350" t="s">
        <v>1128</v>
      </c>
      <c r="E35" s="92">
        <v>0</v>
      </c>
      <c r="F35" s="92">
        <v>21515.14</v>
      </c>
      <c r="G35" s="92">
        <v>9784.2999999999993</v>
      </c>
      <c r="H35" s="91">
        <v>31299.439999999999</v>
      </c>
      <c r="I35" s="92">
        <v>0</v>
      </c>
      <c r="J35" s="92">
        <v>15551.49</v>
      </c>
      <c r="K35" s="92">
        <v>6345.93</v>
      </c>
      <c r="L35" s="91">
        <v>21897.42</v>
      </c>
      <c r="M35" s="92">
        <v>11236.56</v>
      </c>
      <c r="N35" s="92">
        <v>5496.13</v>
      </c>
      <c r="O35" s="92">
        <v>6428.7</v>
      </c>
      <c r="P35" s="91">
        <v>23161.39</v>
      </c>
      <c r="Q35" s="92">
        <v>8794.7199999999993</v>
      </c>
      <c r="R35" s="92">
        <v>5005.2299999999996</v>
      </c>
      <c r="S35" s="92"/>
      <c r="T35" s="91">
        <v>13799.949999999999</v>
      </c>
      <c r="U35" s="351">
        <v>90158.2</v>
      </c>
    </row>
    <row r="36" spans="1:21">
      <c r="A36" s="348">
        <v>3516</v>
      </c>
      <c r="B36" s="340">
        <v>10121</v>
      </c>
      <c r="C36" s="349">
        <v>938678</v>
      </c>
      <c r="D36" s="350" t="s">
        <v>161</v>
      </c>
      <c r="E36" s="92">
        <v>0</v>
      </c>
      <c r="F36" s="92">
        <v>6734.21</v>
      </c>
      <c r="G36" s="92">
        <v>5115.21</v>
      </c>
      <c r="H36" s="91">
        <v>11849.42</v>
      </c>
      <c r="I36" s="92">
        <v>3226.53</v>
      </c>
      <c r="J36" s="92">
        <v>3507.5</v>
      </c>
      <c r="K36" s="92">
        <v>0</v>
      </c>
      <c r="L36" s="91">
        <v>6734.0300000000007</v>
      </c>
      <c r="M36" s="92">
        <v>5704.22</v>
      </c>
      <c r="N36" s="92">
        <v>2973.36</v>
      </c>
      <c r="O36" s="92">
        <v>2550.16</v>
      </c>
      <c r="P36" s="91">
        <v>11227.74</v>
      </c>
      <c r="Q36" s="92">
        <v>1967.07</v>
      </c>
      <c r="R36" s="92">
        <v>4654.59</v>
      </c>
      <c r="S36" s="92"/>
      <c r="T36" s="91">
        <v>6621.66</v>
      </c>
      <c r="U36" s="351">
        <v>36432.850000000006</v>
      </c>
    </row>
    <row r="37" spans="1:21">
      <c r="A37" s="348">
        <v>2031</v>
      </c>
      <c r="B37" s="340">
        <v>10071</v>
      </c>
      <c r="C37" s="349">
        <v>938628</v>
      </c>
      <c r="D37" s="350" t="s">
        <v>1129</v>
      </c>
      <c r="E37" s="92">
        <v>0</v>
      </c>
      <c r="F37" s="92">
        <v>13340.62</v>
      </c>
      <c r="G37" s="92">
        <v>5801.4699999999993</v>
      </c>
      <c r="H37" s="91">
        <v>19142.09</v>
      </c>
      <c r="I37" s="92">
        <v>0</v>
      </c>
      <c r="J37" s="92">
        <v>10689.95</v>
      </c>
      <c r="K37" s="92">
        <v>5478.1</v>
      </c>
      <c r="L37" s="91">
        <v>16168.050000000001</v>
      </c>
      <c r="M37" s="92">
        <v>5410.77</v>
      </c>
      <c r="N37" s="92">
        <v>4858.05</v>
      </c>
      <c r="O37" s="92">
        <v>6362.43</v>
      </c>
      <c r="P37" s="91">
        <v>16631.25</v>
      </c>
      <c r="Q37" s="92">
        <v>4582.3499999999995</v>
      </c>
      <c r="R37" s="92">
        <v>3233.6699999999996</v>
      </c>
      <c r="S37" s="92"/>
      <c r="T37" s="91">
        <v>7816.0199999999986</v>
      </c>
      <c r="U37" s="351">
        <v>59757.409999999996</v>
      </c>
    </row>
    <row r="38" spans="1:21">
      <c r="A38" s="348">
        <v>2032</v>
      </c>
      <c r="B38" s="340">
        <v>10072</v>
      </c>
      <c r="C38" s="349">
        <v>938629</v>
      </c>
      <c r="D38" s="350" t="s">
        <v>163</v>
      </c>
      <c r="E38" s="92">
        <v>0</v>
      </c>
      <c r="F38" s="92">
        <v>31599.17</v>
      </c>
      <c r="G38" s="92">
        <v>12155.99</v>
      </c>
      <c r="H38" s="91">
        <v>43755.159999999996</v>
      </c>
      <c r="I38" s="92">
        <v>18543.47</v>
      </c>
      <c r="J38" s="92">
        <v>0</v>
      </c>
      <c r="K38" s="92">
        <v>9508.98</v>
      </c>
      <c r="L38" s="91">
        <v>28052.45</v>
      </c>
      <c r="M38" s="92">
        <v>11207.17</v>
      </c>
      <c r="N38" s="92">
        <v>12042.05</v>
      </c>
      <c r="O38" s="92">
        <v>10963.28</v>
      </c>
      <c r="P38" s="91">
        <v>34212.5</v>
      </c>
      <c r="Q38" s="92">
        <v>8724.5400000000009</v>
      </c>
      <c r="R38" s="92">
        <v>14630.74</v>
      </c>
      <c r="S38" s="92"/>
      <c r="T38" s="91">
        <v>23355.279999999999</v>
      </c>
      <c r="U38" s="351">
        <v>129375.39</v>
      </c>
    </row>
    <row r="39" spans="1:21">
      <c r="A39" s="348">
        <v>3304</v>
      </c>
      <c r="B39" s="340">
        <v>10073</v>
      </c>
      <c r="C39" s="349">
        <v>938654</v>
      </c>
      <c r="D39" s="350" t="s">
        <v>1130</v>
      </c>
      <c r="E39" s="92">
        <v>0</v>
      </c>
      <c r="F39" s="92">
        <v>18983.710000000003</v>
      </c>
      <c r="G39" s="92">
        <v>7732.26</v>
      </c>
      <c r="H39" s="91">
        <v>26715.97</v>
      </c>
      <c r="I39" s="92">
        <v>0</v>
      </c>
      <c r="J39" s="92">
        <v>8274.11</v>
      </c>
      <c r="K39" s="92">
        <v>3802.26</v>
      </c>
      <c r="L39" s="91">
        <v>12076.37</v>
      </c>
      <c r="M39" s="92">
        <v>9912.4499999999989</v>
      </c>
      <c r="N39" s="92">
        <v>7957.99</v>
      </c>
      <c r="O39" s="92">
        <v>8300.7900000000009</v>
      </c>
      <c r="P39" s="91">
        <v>26171.23</v>
      </c>
      <c r="Q39" s="92">
        <v>7284.65</v>
      </c>
      <c r="R39" s="92">
        <v>9023.11</v>
      </c>
      <c r="S39" s="92"/>
      <c r="T39" s="91">
        <v>16307.76</v>
      </c>
      <c r="U39" s="351">
        <v>81271.33</v>
      </c>
    </row>
    <row r="40" spans="1:21">
      <c r="A40" s="348">
        <v>2036</v>
      </c>
      <c r="B40" s="340">
        <v>10074</v>
      </c>
      <c r="C40" s="349">
        <v>938630</v>
      </c>
      <c r="D40" s="350" t="s">
        <v>165</v>
      </c>
      <c r="E40" s="92">
        <v>0</v>
      </c>
      <c r="F40" s="92">
        <v>11320.75</v>
      </c>
      <c r="G40" s="92">
        <v>11242.67</v>
      </c>
      <c r="H40" s="91">
        <v>22563.42</v>
      </c>
      <c r="I40" s="92">
        <v>0</v>
      </c>
      <c r="J40" s="92">
        <v>4956.95</v>
      </c>
      <c r="K40" s="92">
        <v>10082.66</v>
      </c>
      <c r="L40" s="91">
        <v>15039.61</v>
      </c>
      <c r="M40" s="92">
        <v>8508.77</v>
      </c>
      <c r="N40" s="92">
        <v>5618.9699999999993</v>
      </c>
      <c r="O40" s="92">
        <v>4732.3100000000004</v>
      </c>
      <c r="P40" s="91">
        <v>18860.05</v>
      </c>
      <c r="Q40" s="92">
        <v>7153.09</v>
      </c>
      <c r="R40" s="92">
        <v>7969.49</v>
      </c>
      <c r="S40" s="92"/>
      <c r="T40" s="91">
        <v>15122.58</v>
      </c>
      <c r="U40" s="351">
        <v>71585.66</v>
      </c>
    </row>
    <row r="41" spans="1:21">
      <c r="A41" s="348">
        <v>2037</v>
      </c>
      <c r="B41" s="340">
        <v>10075</v>
      </c>
      <c r="C41" s="349">
        <v>938631</v>
      </c>
      <c r="D41" s="350" t="s">
        <v>10365</v>
      </c>
      <c r="E41" s="92">
        <v>0</v>
      </c>
      <c r="F41" s="92">
        <v>16803.79</v>
      </c>
      <c r="G41" s="92">
        <v>8952.2999999999993</v>
      </c>
      <c r="H41" s="91">
        <v>25756.09</v>
      </c>
      <c r="I41" s="92">
        <v>0</v>
      </c>
      <c r="J41" s="92">
        <v>9840.15</v>
      </c>
      <c r="K41" s="92">
        <v>6037.57</v>
      </c>
      <c r="L41" s="91">
        <v>15877.72</v>
      </c>
      <c r="M41" s="92">
        <v>12193.4</v>
      </c>
      <c r="N41" s="92">
        <v>5480.02</v>
      </c>
      <c r="O41" s="92">
        <v>9680.5</v>
      </c>
      <c r="P41" s="91">
        <v>27353.919999999998</v>
      </c>
      <c r="Q41" s="92">
        <v>11587.82</v>
      </c>
      <c r="R41" s="92">
        <v>4896.76</v>
      </c>
      <c r="S41" s="92"/>
      <c r="T41" s="91">
        <v>16484.580000000002</v>
      </c>
      <c r="U41" s="351">
        <v>85472.31</v>
      </c>
    </row>
    <row r="42" spans="1:21">
      <c r="A42" s="348">
        <v>3523</v>
      </c>
      <c r="B42" s="340">
        <v>11093</v>
      </c>
      <c r="C42" s="349">
        <v>938700</v>
      </c>
      <c r="D42" s="350" t="s">
        <v>243</v>
      </c>
      <c r="E42" s="92">
        <v>0</v>
      </c>
      <c r="F42" s="92">
        <v>17194.71</v>
      </c>
      <c r="G42" s="92">
        <v>16855.32</v>
      </c>
      <c r="H42" s="91">
        <v>34050.03</v>
      </c>
      <c r="I42" s="92">
        <v>6786.29</v>
      </c>
      <c r="J42" s="92">
        <v>0</v>
      </c>
      <c r="K42" s="92">
        <v>17652.150000000001</v>
      </c>
      <c r="L42" s="91">
        <v>24438.440000000002</v>
      </c>
      <c r="M42" s="92">
        <v>11321.07</v>
      </c>
      <c r="N42" s="92">
        <v>10648.93</v>
      </c>
      <c r="O42" s="92">
        <v>10039.588</v>
      </c>
      <c r="P42" s="91">
        <v>32009.588</v>
      </c>
      <c r="Q42" s="92">
        <v>15463.890000000001</v>
      </c>
      <c r="R42" s="92">
        <v>10348.119999999999</v>
      </c>
      <c r="S42" s="92"/>
      <c r="T42" s="91">
        <v>25812.010000000002</v>
      </c>
      <c r="U42" s="351">
        <v>116310.068</v>
      </c>
    </row>
    <row r="43" spans="1:21">
      <c r="A43" s="348">
        <v>5948</v>
      </c>
      <c r="B43" s="340">
        <v>10125</v>
      </c>
      <c r="C43" s="349">
        <v>938694</v>
      </c>
      <c r="D43" s="350" t="s">
        <v>10366</v>
      </c>
      <c r="E43" s="92">
        <v>3952.97</v>
      </c>
      <c r="F43" s="92">
        <v>5040.3999999999996</v>
      </c>
      <c r="G43" s="92">
        <v>2086.31</v>
      </c>
      <c r="H43" s="91">
        <v>11079.679999999998</v>
      </c>
      <c r="I43" s="92">
        <v>8549.75</v>
      </c>
      <c r="J43" s="92">
        <v>0</v>
      </c>
      <c r="K43" s="92">
        <v>7175.93</v>
      </c>
      <c r="L43" s="91">
        <v>15725.68</v>
      </c>
      <c r="M43" s="92">
        <v>4020.33</v>
      </c>
      <c r="N43" s="92">
        <v>8389.68</v>
      </c>
      <c r="O43" s="92">
        <v>3687.33</v>
      </c>
      <c r="P43" s="91">
        <v>16097.34</v>
      </c>
      <c r="Q43" s="92">
        <v>4872.66</v>
      </c>
      <c r="R43" s="92">
        <v>4422.75</v>
      </c>
      <c r="S43" s="92"/>
      <c r="T43" s="91">
        <v>9295.41</v>
      </c>
      <c r="U43" s="351">
        <v>52198.11</v>
      </c>
    </row>
    <row r="44" spans="1:21">
      <c r="A44" s="348">
        <v>5949</v>
      </c>
      <c r="B44" s="340">
        <v>10126</v>
      </c>
      <c r="C44" s="349">
        <v>938695</v>
      </c>
      <c r="D44" s="350" t="s">
        <v>169</v>
      </c>
      <c r="E44" s="92">
        <v>10672.789999999999</v>
      </c>
      <c r="F44" s="92">
        <v>5838.44</v>
      </c>
      <c r="G44" s="92">
        <v>12478.13</v>
      </c>
      <c r="H44" s="91">
        <v>28989.360000000001</v>
      </c>
      <c r="I44" s="92">
        <v>14634.57</v>
      </c>
      <c r="J44" s="92">
        <v>423.47</v>
      </c>
      <c r="K44" s="92">
        <v>7453.19</v>
      </c>
      <c r="L44" s="91">
        <v>22511.23</v>
      </c>
      <c r="M44" s="92">
        <v>5003.99</v>
      </c>
      <c r="N44" s="92">
        <v>9444.92</v>
      </c>
      <c r="O44" s="92">
        <v>9310.31</v>
      </c>
      <c r="P44" s="91">
        <v>23759.22</v>
      </c>
      <c r="Q44" s="92">
        <v>4711.7299999999996</v>
      </c>
      <c r="R44" s="92">
        <v>15878.76</v>
      </c>
      <c r="S44" s="92"/>
      <c r="T44" s="91">
        <v>20590.489999999998</v>
      </c>
      <c r="U44" s="351">
        <v>95850.299999999988</v>
      </c>
    </row>
    <row r="45" spans="1:21">
      <c r="A45" s="348">
        <v>3513</v>
      </c>
      <c r="B45" s="340">
        <v>10114</v>
      </c>
      <c r="C45" s="349">
        <v>938676</v>
      </c>
      <c r="D45" s="350" t="s">
        <v>170</v>
      </c>
      <c r="E45" s="92">
        <v>0</v>
      </c>
      <c r="F45" s="92">
        <v>13207.13</v>
      </c>
      <c r="G45" s="92">
        <v>5980.05</v>
      </c>
      <c r="H45" s="91">
        <v>19187.18</v>
      </c>
      <c r="I45" s="92">
        <v>10347.219999999999</v>
      </c>
      <c r="J45" s="92">
        <v>0</v>
      </c>
      <c r="K45" s="92">
        <v>10321.9</v>
      </c>
      <c r="L45" s="91">
        <v>20669.12</v>
      </c>
      <c r="M45" s="92">
        <v>6206.79</v>
      </c>
      <c r="N45" s="92">
        <v>5158.99</v>
      </c>
      <c r="O45" s="92">
        <v>4544.1499999999996</v>
      </c>
      <c r="P45" s="91">
        <v>15909.929999999998</v>
      </c>
      <c r="Q45" s="92">
        <v>6557.62</v>
      </c>
      <c r="R45" s="92">
        <v>9208.01</v>
      </c>
      <c r="S45" s="92"/>
      <c r="T45" s="91">
        <v>15765.630000000001</v>
      </c>
      <c r="U45" s="351">
        <v>71531.86</v>
      </c>
    </row>
    <row r="46" spans="1:21">
      <c r="A46" s="348">
        <v>3305</v>
      </c>
      <c r="B46" s="340">
        <v>10078</v>
      </c>
      <c r="C46" s="349">
        <v>938655</v>
      </c>
      <c r="D46" s="350" t="s">
        <v>1131</v>
      </c>
      <c r="E46" s="92">
        <v>0</v>
      </c>
      <c r="F46" s="92">
        <v>5009.7700000000004</v>
      </c>
      <c r="G46" s="92">
        <v>2487.21</v>
      </c>
      <c r="H46" s="91">
        <v>7496.9800000000005</v>
      </c>
      <c r="I46" s="92">
        <v>0</v>
      </c>
      <c r="J46" s="92">
        <v>2281.75</v>
      </c>
      <c r="K46" s="92">
        <v>2461.1000000000004</v>
      </c>
      <c r="L46" s="93">
        <v>4742.8500000000004</v>
      </c>
      <c r="M46" s="92">
        <v>3062.45</v>
      </c>
      <c r="N46" s="92">
        <v>1266.1600000000001</v>
      </c>
      <c r="O46" s="92">
        <v>1327.19</v>
      </c>
      <c r="P46" s="91">
        <v>5655.7999999999993</v>
      </c>
      <c r="Q46" s="92">
        <v>2556.13</v>
      </c>
      <c r="R46" s="92">
        <v>1340.37</v>
      </c>
      <c r="S46" s="92"/>
      <c r="T46" s="91">
        <v>3896.5</v>
      </c>
      <c r="U46" s="351">
        <v>21792.13</v>
      </c>
    </row>
    <row r="47" spans="1:21">
      <c r="A47" s="348">
        <v>2042</v>
      </c>
      <c r="B47" s="340">
        <v>10079</v>
      </c>
      <c r="C47" s="349">
        <v>938632</v>
      </c>
      <c r="D47" s="350" t="s">
        <v>172</v>
      </c>
      <c r="E47" s="92">
        <v>0</v>
      </c>
      <c r="F47" s="92">
        <v>12725.74</v>
      </c>
      <c r="G47" s="92">
        <v>8652.69</v>
      </c>
      <c r="H47" s="91">
        <v>21378.43</v>
      </c>
      <c r="I47" s="92">
        <v>4464.12</v>
      </c>
      <c r="J47" s="92">
        <v>0</v>
      </c>
      <c r="K47" s="92">
        <v>11004.77</v>
      </c>
      <c r="L47" s="91">
        <v>15468.89</v>
      </c>
      <c r="M47" s="92">
        <v>4324.24</v>
      </c>
      <c r="N47" s="92">
        <v>9559.86</v>
      </c>
      <c r="O47" s="92">
        <v>4262.8100000000004</v>
      </c>
      <c r="P47" s="91">
        <v>18146.91</v>
      </c>
      <c r="Q47" s="92">
        <v>5977.34</v>
      </c>
      <c r="R47" s="92">
        <v>5807.33</v>
      </c>
      <c r="S47" s="92"/>
      <c r="T47" s="91">
        <v>11784.67</v>
      </c>
      <c r="U47" s="351">
        <v>66778.899999999994</v>
      </c>
    </row>
    <row r="48" spans="1:21">
      <c r="A48" s="348">
        <v>2044</v>
      </c>
      <c r="B48" s="340">
        <v>10081</v>
      </c>
      <c r="C48" s="349">
        <v>938634</v>
      </c>
      <c r="D48" s="350" t="s">
        <v>173</v>
      </c>
      <c r="E48" s="92">
        <v>4773.12</v>
      </c>
      <c r="F48" s="92">
        <v>6369.7</v>
      </c>
      <c r="G48" s="92">
        <v>24410.45</v>
      </c>
      <c r="H48" s="91">
        <v>35553.270000000004</v>
      </c>
      <c r="I48" s="92">
        <v>11791.35</v>
      </c>
      <c r="J48" s="92">
        <v>0</v>
      </c>
      <c r="K48" s="92">
        <v>10161.36</v>
      </c>
      <c r="L48" s="91">
        <v>21952.71</v>
      </c>
      <c r="M48" s="92">
        <v>7274.52</v>
      </c>
      <c r="N48" s="92">
        <v>12818.93</v>
      </c>
      <c r="O48" s="92">
        <v>9661.84</v>
      </c>
      <c r="P48" s="91">
        <v>29755.29</v>
      </c>
      <c r="Q48" s="92">
        <v>8434.34</v>
      </c>
      <c r="R48" s="92">
        <v>8197.75</v>
      </c>
      <c r="S48" s="92"/>
      <c r="T48" s="91">
        <v>16632.09</v>
      </c>
      <c r="U48" s="351">
        <v>103893.36</v>
      </c>
    </row>
    <row r="49" spans="1:21">
      <c r="A49" s="348">
        <v>2043</v>
      </c>
      <c r="B49" s="340">
        <v>10080</v>
      </c>
      <c r="C49" s="349">
        <v>938633</v>
      </c>
      <c r="D49" s="350" t="s">
        <v>174</v>
      </c>
      <c r="E49" s="92">
        <v>4202.1499999999996</v>
      </c>
      <c r="F49" s="92">
        <v>10232.26</v>
      </c>
      <c r="G49" s="92">
        <v>19382.34</v>
      </c>
      <c r="H49" s="91">
        <v>33816.75</v>
      </c>
      <c r="I49" s="92">
        <v>17794.46</v>
      </c>
      <c r="J49" s="92">
        <v>27.6</v>
      </c>
      <c r="K49" s="92">
        <v>18673.86</v>
      </c>
      <c r="L49" s="91">
        <v>36495.919999999998</v>
      </c>
      <c r="M49" s="92">
        <v>12071.71</v>
      </c>
      <c r="N49" s="92">
        <v>16201.74</v>
      </c>
      <c r="O49" s="92">
        <v>17185.45</v>
      </c>
      <c r="P49" s="91">
        <v>45458.899999999994</v>
      </c>
      <c r="Q49" s="92">
        <v>5437.89</v>
      </c>
      <c r="R49" s="92">
        <v>9974.98</v>
      </c>
      <c r="S49" s="92"/>
      <c r="T49" s="91">
        <v>15412.869999999999</v>
      </c>
      <c r="U49" s="351">
        <v>131184.44</v>
      </c>
    </row>
    <row r="50" spans="1:21">
      <c r="A50" s="348">
        <v>2045</v>
      </c>
      <c r="B50" s="340">
        <v>10082</v>
      </c>
      <c r="C50" s="349">
        <v>938635</v>
      </c>
      <c r="D50" s="350" t="s">
        <v>175</v>
      </c>
      <c r="E50" s="92">
        <v>0</v>
      </c>
      <c r="F50" s="92">
        <v>11930.61</v>
      </c>
      <c r="G50" s="92">
        <v>5417.85</v>
      </c>
      <c r="H50" s="91">
        <v>17348.46</v>
      </c>
      <c r="I50" s="92">
        <v>5103.42</v>
      </c>
      <c r="J50" s="92">
        <v>0</v>
      </c>
      <c r="K50" s="92">
        <v>1932.8</v>
      </c>
      <c r="L50" s="91">
        <v>7036.22</v>
      </c>
      <c r="M50" s="92">
        <v>3976.42</v>
      </c>
      <c r="N50" s="92">
        <v>4633.6399999999994</v>
      </c>
      <c r="O50" s="92">
        <v>6100.21</v>
      </c>
      <c r="P50" s="91">
        <v>14710.27</v>
      </c>
      <c r="Q50" s="92">
        <v>8220.5300000000007</v>
      </c>
      <c r="R50" s="92">
        <v>6574.01</v>
      </c>
      <c r="S50" s="92"/>
      <c r="T50" s="91">
        <v>14794.54</v>
      </c>
      <c r="U50" s="351">
        <v>53889.49</v>
      </c>
    </row>
    <row r="51" spans="1:21">
      <c r="A51" s="348">
        <v>2077</v>
      </c>
      <c r="B51" s="340">
        <v>10127</v>
      </c>
      <c r="C51" s="349">
        <v>938649</v>
      </c>
      <c r="D51" s="350" t="s">
        <v>10368</v>
      </c>
      <c r="E51" s="92">
        <v>0</v>
      </c>
      <c r="F51" s="92">
        <v>43017.979999999996</v>
      </c>
      <c r="G51" s="92">
        <v>37345.06</v>
      </c>
      <c r="H51" s="91">
        <v>80363.039999999994</v>
      </c>
      <c r="I51" s="92">
        <v>0</v>
      </c>
      <c r="J51" s="92">
        <v>23387.739999999998</v>
      </c>
      <c r="K51" s="92">
        <v>26037.23</v>
      </c>
      <c r="L51" s="91">
        <v>49424.97</v>
      </c>
      <c r="M51" s="92">
        <v>34530.68</v>
      </c>
      <c r="N51" s="92">
        <v>19735.469999999998</v>
      </c>
      <c r="O51" s="92">
        <v>17700.11</v>
      </c>
      <c r="P51" s="91">
        <v>71966.259999999995</v>
      </c>
      <c r="Q51" s="92">
        <v>21736.61</v>
      </c>
      <c r="R51" s="92">
        <v>22833.95</v>
      </c>
      <c r="S51" s="92"/>
      <c r="T51" s="91">
        <v>44570.559999999998</v>
      </c>
      <c r="U51" s="351">
        <v>246324.83</v>
      </c>
    </row>
    <row r="52" spans="1:21">
      <c r="A52" s="348">
        <v>5201</v>
      </c>
      <c r="B52" s="340">
        <v>10084</v>
      </c>
      <c r="C52" s="349">
        <v>938687</v>
      </c>
      <c r="D52" s="350" t="s">
        <v>1132</v>
      </c>
      <c r="E52" s="92">
        <v>0</v>
      </c>
      <c r="F52" s="92">
        <v>11186.66</v>
      </c>
      <c r="G52" s="92">
        <v>7359.26</v>
      </c>
      <c r="H52" s="91">
        <v>18545.919999999998</v>
      </c>
      <c r="I52" s="92">
        <v>0</v>
      </c>
      <c r="J52" s="92">
        <v>12118.99</v>
      </c>
      <c r="K52" s="92">
        <v>10798.65</v>
      </c>
      <c r="L52" s="91">
        <v>22917.64</v>
      </c>
      <c r="M52" s="92">
        <v>9347.64</v>
      </c>
      <c r="N52" s="92">
        <v>4404.1000000000004</v>
      </c>
      <c r="O52" s="92">
        <v>11816.43</v>
      </c>
      <c r="P52" s="91">
        <v>25568.17</v>
      </c>
      <c r="Q52" s="92">
        <v>10386.98</v>
      </c>
      <c r="R52" s="92">
        <v>4111.0599999999995</v>
      </c>
      <c r="S52" s="92"/>
      <c r="T52" s="91">
        <v>14498.039999999999</v>
      </c>
      <c r="U52" s="351">
        <v>81529.76999999999</v>
      </c>
    </row>
    <row r="53" spans="1:21">
      <c r="A53" s="348">
        <v>3501</v>
      </c>
      <c r="B53" s="340">
        <v>10085</v>
      </c>
      <c r="C53" s="349">
        <v>938666</v>
      </c>
      <c r="D53" s="350" t="s">
        <v>10369</v>
      </c>
      <c r="E53" s="92">
        <v>0</v>
      </c>
      <c r="F53" s="92">
        <v>25619.16</v>
      </c>
      <c r="G53" s="92">
        <v>5944.55</v>
      </c>
      <c r="H53" s="91">
        <v>31563.71</v>
      </c>
      <c r="I53" s="92">
        <v>0</v>
      </c>
      <c r="J53" s="92">
        <v>6036.7599999999993</v>
      </c>
      <c r="K53" s="92">
        <v>12218.269999999999</v>
      </c>
      <c r="L53" s="91">
        <v>18255.03</v>
      </c>
      <c r="M53" s="92">
        <v>8027.8399999999992</v>
      </c>
      <c r="N53" s="92">
        <v>9994.09</v>
      </c>
      <c r="O53" s="92">
        <v>4764.88</v>
      </c>
      <c r="P53" s="91">
        <v>22786.81</v>
      </c>
      <c r="Q53" s="92">
        <v>8503.9</v>
      </c>
      <c r="R53" s="92">
        <v>6331.98</v>
      </c>
      <c r="S53" s="92"/>
      <c r="T53" s="91">
        <v>14835.88</v>
      </c>
      <c r="U53" s="351">
        <v>87441.430000000008</v>
      </c>
    </row>
    <row r="54" spans="1:21">
      <c r="A54" s="348">
        <v>2078</v>
      </c>
      <c r="B54" s="340">
        <v>10129</v>
      </c>
      <c r="C54" s="349">
        <v>938650</v>
      </c>
      <c r="D54" s="350" t="s">
        <v>10370</v>
      </c>
      <c r="E54" s="92">
        <v>0</v>
      </c>
      <c r="F54" s="92">
        <v>8858.23</v>
      </c>
      <c r="G54" s="92">
        <v>21653.759999999998</v>
      </c>
      <c r="H54" s="91">
        <v>30511.989999999998</v>
      </c>
      <c r="I54" s="92">
        <v>12900.93</v>
      </c>
      <c r="J54" s="92">
        <v>0</v>
      </c>
      <c r="K54" s="92">
        <v>4116.1099999999997</v>
      </c>
      <c r="L54" s="91">
        <v>17017.04</v>
      </c>
      <c r="M54" s="92">
        <v>7516.04</v>
      </c>
      <c r="N54" s="92">
        <v>3499.82</v>
      </c>
      <c r="O54" s="92">
        <v>7874.33</v>
      </c>
      <c r="P54" s="91">
        <v>18890.190000000002</v>
      </c>
      <c r="Q54" s="92">
        <v>6899.31</v>
      </c>
      <c r="R54" s="92">
        <v>74.34</v>
      </c>
      <c r="S54" s="92"/>
      <c r="T54" s="91">
        <v>6973.6500000000005</v>
      </c>
      <c r="U54" s="351">
        <v>73392.87</v>
      </c>
    </row>
    <row r="55" spans="1:21">
      <c r="A55" s="348">
        <v>2072</v>
      </c>
      <c r="B55" s="340">
        <v>10086</v>
      </c>
      <c r="C55" s="349">
        <v>938645</v>
      </c>
      <c r="D55" s="350" t="s">
        <v>10371</v>
      </c>
      <c r="E55" s="92">
        <v>0</v>
      </c>
      <c r="F55" s="92">
        <v>29562.91</v>
      </c>
      <c r="G55" s="92">
        <v>7347.59</v>
      </c>
      <c r="H55" s="91">
        <v>36910.5</v>
      </c>
      <c r="I55" s="92">
        <v>0</v>
      </c>
      <c r="J55" s="92">
        <v>38030.729999999996</v>
      </c>
      <c r="K55" s="92">
        <v>4481.1400000000003</v>
      </c>
      <c r="L55" s="91">
        <v>42511.869999999995</v>
      </c>
      <c r="M55" s="92">
        <v>24042.719999999998</v>
      </c>
      <c r="N55" s="92">
        <v>7290.3499999999995</v>
      </c>
      <c r="O55" s="92">
        <v>23465.05</v>
      </c>
      <c r="P55" s="91">
        <v>54798.119999999995</v>
      </c>
      <c r="Q55" s="92">
        <v>11998.79</v>
      </c>
      <c r="R55" s="92">
        <v>10296.84</v>
      </c>
      <c r="S55" s="92"/>
      <c r="T55" s="91">
        <v>22295.63</v>
      </c>
      <c r="U55" s="351">
        <v>156516.12</v>
      </c>
    </row>
    <row r="56" spans="1:21">
      <c r="A56" s="348">
        <v>3512</v>
      </c>
      <c r="B56" s="340">
        <v>10112</v>
      </c>
      <c r="C56" s="349">
        <v>938675</v>
      </c>
      <c r="D56" s="350" t="s">
        <v>1133</v>
      </c>
      <c r="E56" s="92">
        <v>0</v>
      </c>
      <c r="F56" s="92">
        <v>15030.17</v>
      </c>
      <c r="G56" s="92">
        <v>13265.65</v>
      </c>
      <c r="H56" s="91">
        <v>28295.82</v>
      </c>
      <c r="I56" s="92">
        <v>0</v>
      </c>
      <c r="J56" s="92">
        <v>8520.2099999999991</v>
      </c>
      <c r="K56" s="92">
        <v>11470.92</v>
      </c>
      <c r="L56" s="91">
        <v>19991.129999999997</v>
      </c>
      <c r="M56" s="92">
        <v>15732.55</v>
      </c>
      <c r="N56" s="92">
        <v>12334.93</v>
      </c>
      <c r="O56" s="92">
        <v>9144.02</v>
      </c>
      <c r="P56" s="91">
        <v>37211.5</v>
      </c>
      <c r="Q56" s="92">
        <v>7003.45</v>
      </c>
      <c r="R56" s="92">
        <v>15919.14</v>
      </c>
      <c r="S56" s="92"/>
      <c r="T56" s="91">
        <v>22922.59</v>
      </c>
      <c r="U56" s="351">
        <v>108421.04</v>
      </c>
    </row>
    <row r="57" spans="1:21">
      <c r="A57" s="348">
        <v>3510</v>
      </c>
      <c r="B57" s="340">
        <v>10110</v>
      </c>
      <c r="C57" s="349">
        <v>938673</v>
      </c>
      <c r="D57" s="350" t="s">
        <v>1134</v>
      </c>
      <c r="E57" s="92">
        <v>0</v>
      </c>
      <c r="F57" s="92">
        <v>18701.04</v>
      </c>
      <c r="G57" s="92">
        <v>8783.91</v>
      </c>
      <c r="H57" s="91">
        <v>27484.95</v>
      </c>
      <c r="I57" s="92">
        <v>0</v>
      </c>
      <c r="J57" s="92">
        <v>11710.61</v>
      </c>
      <c r="K57" s="92">
        <v>13106.49</v>
      </c>
      <c r="L57" s="91">
        <v>24817.1</v>
      </c>
      <c r="M57" s="92">
        <v>9173.08</v>
      </c>
      <c r="N57" s="92">
        <v>10725.28</v>
      </c>
      <c r="O57" s="92">
        <v>6293.53</v>
      </c>
      <c r="P57" s="91">
        <v>26191.89</v>
      </c>
      <c r="Q57" s="92">
        <v>7489.12</v>
      </c>
      <c r="R57" s="92">
        <v>8318.02</v>
      </c>
      <c r="S57" s="92"/>
      <c r="T57" s="91">
        <v>15807.14</v>
      </c>
      <c r="U57" s="351">
        <v>94301.08</v>
      </c>
    </row>
    <row r="58" spans="1:21">
      <c r="A58" s="348">
        <v>2053</v>
      </c>
      <c r="B58" s="340">
        <v>10113</v>
      </c>
      <c r="C58" s="349">
        <v>938708</v>
      </c>
      <c r="D58" s="350" t="s">
        <v>10367</v>
      </c>
      <c r="E58" s="92">
        <v>4358.6000000000004</v>
      </c>
      <c r="F58" s="92">
        <v>2992.1</v>
      </c>
      <c r="G58" s="92">
        <v>7813.9</v>
      </c>
      <c r="H58" s="91">
        <v>15164.6</v>
      </c>
      <c r="I58" s="92">
        <v>4626.37</v>
      </c>
      <c r="J58" s="92">
        <v>203.34</v>
      </c>
      <c r="K58" s="92">
        <v>3306.26</v>
      </c>
      <c r="L58" s="91">
        <v>8135.97</v>
      </c>
      <c r="M58" s="92">
        <v>3607.36</v>
      </c>
      <c r="N58" s="92">
        <v>2706.41</v>
      </c>
      <c r="O58" s="92">
        <v>1843.56</v>
      </c>
      <c r="P58" s="91">
        <v>8157.33</v>
      </c>
      <c r="Q58" s="92">
        <v>6221.91</v>
      </c>
      <c r="R58" s="92">
        <v>4577.88</v>
      </c>
      <c r="S58" s="92"/>
      <c r="T58" s="91">
        <v>10799.79</v>
      </c>
      <c r="U58" s="351">
        <v>42257.69</v>
      </c>
    </row>
    <row r="59" spans="1:21">
      <c r="A59" s="348">
        <v>3502</v>
      </c>
      <c r="B59" s="340">
        <v>10087</v>
      </c>
      <c r="C59" s="349">
        <v>938667</v>
      </c>
      <c r="D59" s="350" t="s">
        <v>10372</v>
      </c>
      <c r="E59" s="92">
        <v>16622.38</v>
      </c>
      <c r="F59" s="92">
        <v>0</v>
      </c>
      <c r="G59" s="92">
        <v>9413.9599999999991</v>
      </c>
      <c r="H59" s="91">
        <v>26036.34</v>
      </c>
      <c r="I59" s="92">
        <v>0</v>
      </c>
      <c r="J59" s="92">
        <v>17178.84</v>
      </c>
      <c r="K59" s="92">
        <v>8273.24</v>
      </c>
      <c r="L59" s="91">
        <v>25452.080000000002</v>
      </c>
      <c r="M59" s="92">
        <v>6790</v>
      </c>
      <c r="N59" s="92">
        <v>8475.76</v>
      </c>
      <c r="O59" s="92">
        <v>5993.04</v>
      </c>
      <c r="P59" s="91">
        <v>21258.799999999999</v>
      </c>
      <c r="Q59" s="92">
        <v>5941.92</v>
      </c>
      <c r="R59" s="92">
        <v>7698.94</v>
      </c>
      <c r="S59" s="92"/>
      <c r="T59" s="91">
        <v>13640.86</v>
      </c>
      <c r="U59" s="351">
        <v>86388.08</v>
      </c>
    </row>
    <row r="60" spans="1:21">
      <c r="A60" s="348">
        <v>3315</v>
      </c>
      <c r="B60" s="340">
        <v>10099</v>
      </c>
      <c r="C60" s="349">
        <v>938662</v>
      </c>
      <c r="D60" s="350" t="s">
        <v>10373</v>
      </c>
      <c r="E60" s="92">
        <v>0</v>
      </c>
      <c r="F60" s="92">
        <v>9561.2099999999991</v>
      </c>
      <c r="G60" s="92">
        <v>4901.04</v>
      </c>
      <c r="H60" s="91">
        <v>14462.25</v>
      </c>
      <c r="I60" s="92">
        <v>0</v>
      </c>
      <c r="J60" s="92">
        <v>4847.57</v>
      </c>
      <c r="K60" s="92">
        <v>10910.4</v>
      </c>
      <c r="L60" s="91">
        <v>15757.97</v>
      </c>
      <c r="M60" s="92">
        <v>2335.44</v>
      </c>
      <c r="N60" s="92">
        <v>-1607.3300000000002</v>
      </c>
      <c r="O60" s="92">
        <v>1002.1699999999997</v>
      </c>
      <c r="P60" s="91">
        <v>1730.2799999999997</v>
      </c>
      <c r="Q60" s="92">
        <v>3651.16</v>
      </c>
      <c r="R60" s="92">
        <v>4538.8099999999995</v>
      </c>
      <c r="S60" s="92"/>
      <c r="T60" s="91">
        <v>8189.9699999999993</v>
      </c>
      <c r="U60" s="351">
        <v>40140.47</v>
      </c>
    </row>
    <row r="61" spans="1:21">
      <c r="A61" s="348">
        <v>3504</v>
      </c>
      <c r="B61" s="340">
        <v>10088</v>
      </c>
      <c r="C61" s="349">
        <v>938668</v>
      </c>
      <c r="D61" s="350" t="s">
        <v>10374</v>
      </c>
      <c r="E61" s="92"/>
      <c r="F61" s="92">
        <v>20894.41</v>
      </c>
      <c r="G61" s="92">
        <v>4099.0199999999995</v>
      </c>
      <c r="H61" s="91">
        <v>24993.43</v>
      </c>
      <c r="I61" s="92">
        <v>11386.029999999999</v>
      </c>
      <c r="J61" s="92">
        <v>0</v>
      </c>
      <c r="K61" s="92">
        <v>6172.38</v>
      </c>
      <c r="L61" s="91">
        <v>17558.41</v>
      </c>
      <c r="M61" s="92">
        <v>3601.62</v>
      </c>
      <c r="N61" s="92">
        <v>4602.05</v>
      </c>
      <c r="O61" s="92">
        <v>2495.59</v>
      </c>
      <c r="P61" s="91">
        <v>10699.26</v>
      </c>
      <c r="Q61" s="92">
        <v>7610.96</v>
      </c>
      <c r="R61" s="92">
        <v>6522.25</v>
      </c>
      <c r="S61" s="92"/>
      <c r="T61" s="91">
        <v>14133.21</v>
      </c>
      <c r="U61" s="351">
        <v>67384.31</v>
      </c>
    </row>
    <row r="62" spans="1:21">
      <c r="A62" s="348">
        <v>3307</v>
      </c>
      <c r="B62" s="340">
        <v>10089</v>
      </c>
      <c r="C62" s="349">
        <v>938656</v>
      </c>
      <c r="D62" s="350" t="s">
        <v>10375</v>
      </c>
      <c r="E62" s="92">
        <v>0</v>
      </c>
      <c r="F62" s="92">
        <v>14892.17</v>
      </c>
      <c r="G62" s="92">
        <v>4541.97</v>
      </c>
      <c r="H62" s="91">
        <v>19434.14</v>
      </c>
      <c r="I62" s="92">
        <v>0</v>
      </c>
      <c r="J62" s="92">
        <v>7095.36</v>
      </c>
      <c r="K62" s="92">
        <v>13527.53</v>
      </c>
      <c r="L62" s="91">
        <v>20622.89</v>
      </c>
      <c r="M62" s="92">
        <v>316.93</v>
      </c>
      <c r="N62" s="92">
        <v>5145.5300000000007</v>
      </c>
      <c r="O62" s="92">
        <v>9311.18</v>
      </c>
      <c r="P62" s="91">
        <v>14773.640000000001</v>
      </c>
      <c r="Q62" s="92">
        <v>7582.0300000000007</v>
      </c>
      <c r="R62" s="92">
        <v>9645.06</v>
      </c>
      <c r="S62" s="92"/>
      <c r="T62" s="91">
        <v>17227.09</v>
      </c>
      <c r="U62" s="351">
        <v>72057.759999999995</v>
      </c>
    </row>
    <row r="63" spans="1:21">
      <c r="A63" s="348">
        <v>3309</v>
      </c>
      <c r="B63" s="340">
        <v>10116</v>
      </c>
      <c r="C63" s="349">
        <v>938657</v>
      </c>
      <c r="D63" s="350" t="s">
        <v>10376</v>
      </c>
      <c r="E63" s="92">
        <v>0</v>
      </c>
      <c r="F63" s="92">
        <v>9477.0499999999993</v>
      </c>
      <c r="G63" s="92">
        <v>4238.74</v>
      </c>
      <c r="H63" s="91">
        <v>13715.789999999999</v>
      </c>
      <c r="I63" s="92">
        <v>9476.51</v>
      </c>
      <c r="J63" s="92">
        <v>0</v>
      </c>
      <c r="K63" s="92">
        <v>10201.91</v>
      </c>
      <c r="L63" s="91">
        <v>19678.419999999998</v>
      </c>
      <c r="M63" s="92">
        <v>5273.06</v>
      </c>
      <c r="N63" s="92">
        <v>7627.09</v>
      </c>
      <c r="O63" s="92">
        <v>2316</v>
      </c>
      <c r="P63" s="91">
        <v>15216.150000000001</v>
      </c>
      <c r="Q63" s="92">
        <v>7329.95</v>
      </c>
      <c r="R63" s="92">
        <v>3981.93</v>
      </c>
      <c r="S63" s="92"/>
      <c r="T63" s="91">
        <v>11311.88</v>
      </c>
      <c r="U63" s="351">
        <v>59922.239999999998</v>
      </c>
    </row>
    <row r="64" spans="1:21">
      <c r="A64" s="348">
        <v>3509</v>
      </c>
      <c r="B64" s="340">
        <v>10107</v>
      </c>
      <c r="C64" s="349">
        <v>938672</v>
      </c>
      <c r="D64" s="350" t="s">
        <v>10377</v>
      </c>
      <c r="E64" s="92">
        <v>0</v>
      </c>
      <c r="F64" s="92">
        <v>25102.329999999998</v>
      </c>
      <c r="G64" s="92">
        <v>16525.829999999998</v>
      </c>
      <c r="H64" s="91">
        <v>41628.159999999996</v>
      </c>
      <c r="I64" s="92">
        <v>12058.08</v>
      </c>
      <c r="J64" s="92">
        <v>0</v>
      </c>
      <c r="K64" s="92">
        <v>16535.11</v>
      </c>
      <c r="L64" s="91">
        <v>28593.190000000002</v>
      </c>
      <c r="M64" s="92">
        <v>12665.8</v>
      </c>
      <c r="N64" s="92">
        <v>9921.9800000000014</v>
      </c>
      <c r="O64" s="92">
        <v>14571.310000000001</v>
      </c>
      <c r="P64" s="91">
        <v>37159.089999999997</v>
      </c>
      <c r="Q64" s="92">
        <v>8434.7999999999993</v>
      </c>
      <c r="R64" s="92">
        <v>11632.640000000001</v>
      </c>
      <c r="S64" s="92"/>
      <c r="T64" s="91">
        <v>20067.440000000002</v>
      </c>
      <c r="U64" s="351">
        <v>127447.88</v>
      </c>
    </row>
    <row r="65" spans="1:21">
      <c r="A65" s="348">
        <v>3312</v>
      </c>
      <c r="B65" s="340">
        <v>10093</v>
      </c>
      <c r="C65" s="349">
        <v>938659</v>
      </c>
      <c r="D65" s="350" t="s">
        <v>10378</v>
      </c>
      <c r="E65" s="92">
        <v>0</v>
      </c>
      <c r="F65" s="92">
        <v>11461.820000000002</v>
      </c>
      <c r="G65" s="92">
        <v>4769.17</v>
      </c>
      <c r="H65" s="91">
        <v>16230.990000000002</v>
      </c>
      <c r="I65" s="92">
        <v>4633.1900000000005</v>
      </c>
      <c r="J65" s="92">
        <v>0</v>
      </c>
      <c r="K65" s="92">
        <v>2407.52</v>
      </c>
      <c r="L65" s="91">
        <v>7040.7100000000009</v>
      </c>
      <c r="M65" s="92">
        <v>2488.06</v>
      </c>
      <c r="N65" s="92">
        <v>2482.81</v>
      </c>
      <c r="O65" s="92">
        <v>2369.77</v>
      </c>
      <c r="P65" s="91">
        <v>7340.6399999999994</v>
      </c>
      <c r="Q65" s="92">
        <v>5111.75</v>
      </c>
      <c r="R65" s="92">
        <v>2363.0100000000002</v>
      </c>
      <c r="S65" s="92"/>
      <c r="T65" s="91">
        <v>7474.76</v>
      </c>
      <c r="U65" s="351">
        <v>38087.100000000006</v>
      </c>
    </row>
    <row r="66" spans="1:21">
      <c r="A66" s="348">
        <v>3311</v>
      </c>
      <c r="B66" s="340">
        <v>10092</v>
      </c>
      <c r="C66" s="349">
        <v>938658</v>
      </c>
      <c r="D66" s="350" t="s">
        <v>10379</v>
      </c>
      <c r="E66" s="92">
        <v>0</v>
      </c>
      <c r="F66" s="92">
        <v>25575.3</v>
      </c>
      <c r="G66" s="92">
        <v>8278.92</v>
      </c>
      <c r="H66" s="91">
        <v>33854.22</v>
      </c>
      <c r="I66" s="92">
        <v>0</v>
      </c>
      <c r="J66" s="92">
        <v>15831.78</v>
      </c>
      <c r="K66" s="92">
        <v>18694.03</v>
      </c>
      <c r="L66" s="91">
        <v>34525.81</v>
      </c>
      <c r="M66" s="92">
        <v>8522.7900000000009</v>
      </c>
      <c r="N66" s="92">
        <v>11781.78</v>
      </c>
      <c r="O66" s="92">
        <v>6153.14</v>
      </c>
      <c r="P66" s="91">
        <v>26457.71</v>
      </c>
      <c r="Q66" s="92">
        <v>10030.61</v>
      </c>
      <c r="R66" s="92">
        <v>6541.5</v>
      </c>
      <c r="S66" s="92"/>
      <c r="T66" s="91">
        <v>16572.11</v>
      </c>
      <c r="U66" s="351">
        <v>111409.84999999999</v>
      </c>
    </row>
    <row r="67" spans="1:21">
      <c r="A67" s="348">
        <v>3313</v>
      </c>
      <c r="B67" s="340">
        <v>10094</v>
      </c>
      <c r="C67" s="349">
        <v>938660</v>
      </c>
      <c r="D67" s="350" t="s">
        <v>10380</v>
      </c>
      <c r="E67" s="92">
        <v>0</v>
      </c>
      <c r="F67" s="92">
        <v>6919</v>
      </c>
      <c r="G67" s="92">
        <v>4607.83</v>
      </c>
      <c r="H67" s="91">
        <v>11526.83</v>
      </c>
      <c r="I67" s="92">
        <v>4403.3</v>
      </c>
      <c r="J67" s="92">
        <v>0</v>
      </c>
      <c r="K67" s="92">
        <v>1479.22</v>
      </c>
      <c r="L67" s="91">
        <v>5882.52</v>
      </c>
      <c r="M67" s="92">
        <v>15267.88</v>
      </c>
      <c r="N67" s="92">
        <v>2898.27</v>
      </c>
      <c r="O67" s="92">
        <v>2778.42</v>
      </c>
      <c r="P67" s="91">
        <v>20944.57</v>
      </c>
      <c r="Q67" s="92">
        <v>5299.86</v>
      </c>
      <c r="R67" s="92">
        <v>6177.11</v>
      </c>
      <c r="S67" s="92"/>
      <c r="T67" s="91">
        <v>11476.97</v>
      </c>
      <c r="U67" s="351">
        <v>49830.89</v>
      </c>
    </row>
    <row r="68" spans="1:21">
      <c r="A68" s="348">
        <v>3314</v>
      </c>
      <c r="B68" s="340">
        <v>10095</v>
      </c>
      <c r="C68" s="349">
        <v>938661</v>
      </c>
      <c r="D68" s="350" t="s">
        <v>10381</v>
      </c>
      <c r="E68" s="92">
        <v>0</v>
      </c>
      <c r="F68" s="92">
        <v>10295.67</v>
      </c>
      <c r="G68" s="92">
        <v>2718.7</v>
      </c>
      <c r="H68" s="91">
        <v>13014.369999999999</v>
      </c>
      <c r="I68" s="92">
        <v>0</v>
      </c>
      <c r="J68" s="92">
        <v>6122.45</v>
      </c>
      <c r="K68" s="92">
        <v>2337.09</v>
      </c>
      <c r="L68" s="91">
        <v>8459.5400000000009</v>
      </c>
      <c r="M68" s="92">
        <v>2350.85</v>
      </c>
      <c r="N68" s="92">
        <v>5327.87</v>
      </c>
      <c r="O68" s="92">
        <v>3701.28</v>
      </c>
      <c r="P68" s="91">
        <v>11380</v>
      </c>
      <c r="Q68" s="92">
        <v>4034.62</v>
      </c>
      <c r="R68" s="92">
        <v>2517.94</v>
      </c>
      <c r="S68" s="92"/>
      <c r="T68" s="91">
        <v>6552.5599999999995</v>
      </c>
      <c r="U68" s="351">
        <v>39406.47</v>
      </c>
    </row>
    <row r="69" spans="1:21">
      <c r="A69" s="348">
        <v>3507</v>
      </c>
      <c r="B69" s="340">
        <v>10108</v>
      </c>
      <c r="C69" s="349">
        <v>938670</v>
      </c>
      <c r="D69" s="350" t="s">
        <v>10382</v>
      </c>
      <c r="E69" s="92">
        <v>0</v>
      </c>
      <c r="F69" s="92">
        <v>12043.33</v>
      </c>
      <c r="G69" s="92">
        <v>13858.74</v>
      </c>
      <c r="H69" s="91">
        <v>25902.07</v>
      </c>
      <c r="I69" s="92">
        <v>0</v>
      </c>
      <c r="J69" s="92">
        <v>4454.7300000000005</v>
      </c>
      <c r="K69" s="92">
        <v>7398.13</v>
      </c>
      <c r="L69" s="91">
        <v>11852.86</v>
      </c>
      <c r="M69" s="92">
        <v>8136.17</v>
      </c>
      <c r="N69" s="92">
        <v>9294.6200000000008</v>
      </c>
      <c r="O69" s="92">
        <v>2675.4700000000003</v>
      </c>
      <c r="P69" s="91">
        <v>20106.260000000002</v>
      </c>
      <c r="Q69" s="92">
        <v>9622.630000000001</v>
      </c>
      <c r="R69" s="92">
        <v>4925.51</v>
      </c>
      <c r="S69" s="92"/>
      <c r="T69" s="91">
        <v>14548.140000000001</v>
      </c>
      <c r="U69" s="351">
        <v>72409.33</v>
      </c>
    </row>
    <row r="70" spans="1:21">
      <c r="A70" s="348">
        <v>3506</v>
      </c>
      <c r="B70" s="340">
        <v>10096</v>
      </c>
      <c r="C70" s="349">
        <v>938669</v>
      </c>
      <c r="D70" s="350" t="s">
        <v>10383</v>
      </c>
      <c r="E70" s="92">
        <v>0</v>
      </c>
      <c r="F70" s="92">
        <v>8962.8599999999988</v>
      </c>
      <c r="G70" s="92">
        <v>8641.61</v>
      </c>
      <c r="H70" s="91">
        <v>17604.47</v>
      </c>
      <c r="I70" s="92">
        <v>0</v>
      </c>
      <c r="J70" s="92">
        <v>5678.07</v>
      </c>
      <c r="K70" s="92">
        <v>6734.27</v>
      </c>
      <c r="L70" s="91">
        <v>12412.34</v>
      </c>
      <c r="M70" s="92">
        <v>6899.95</v>
      </c>
      <c r="N70" s="92">
        <v>2153.9</v>
      </c>
      <c r="O70" s="92">
        <v>1629.53</v>
      </c>
      <c r="P70" s="91">
        <v>10683.380000000001</v>
      </c>
      <c r="Q70" s="92">
        <v>3244.7</v>
      </c>
      <c r="R70" s="92">
        <v>1293.72</v>
      </c>
      <c r="S70" s="92"/>
      <c r="T70" s="91">
        <v>4538.42</v>
      </c>
      <c r="U70" s="351">
        <v>45238.61</v>
      </c>
    </row>
    <row r="71" spans="1:21">
      <c r="A71" s="348">
        <v>2070</v>
      </c>
      <c r="B71" s="340">
        <v>10097</v>
      </c>
      <c r="C71" s="349">
        <v>938643</v>
      </c>
      <c r="D71" s="350" t="s">
        <v>1135</v>
      </c>
      <c r="E71" s="92">
        <v>3288.97</v>
      </c>
      <c r="F71" s="92">
        <v>3582.96</v>
      </c>
      <c r="G71" s="92">
        <v>2328.5100000000002</v>
      </c>
      <c r="H71" s="91">
        <v>9200.44</v>
      </c>
      <c r="I71" s="92">
        <v>0</v>
      </c>
      <c r="J71" s="92">
        <v>0</v>
      </c>
      <c r="K71" s="92">
        <v>7249.96</v>
      </c>
      <c r="L71" s="91">
        <v>7249.96</v>
      </c>
      <c r="M71" s="92">
        <v>6831.84</v>
      </c>
      <c r="N71" s="92">
        <v>4540.07</v>
      </c>
      <c r="O71" s="92">
        <v>2951.98</v>
      </c>
      <c r="P71" s="91">
        <v>14323.89</v>
      </c>
      <c r="Q71" s="92">
        <v>0</v>
      </c>
      <c r="R71" s="92">
        <v>0</v>
      </c>
      <c r="S71" s="92"/>
      <c r="T71" s="91">
        <v>0</v>
      </c>
      <c r="U71" s="351">
        <v>30774.29</v>
      </c>
    </row>
    <row r="72" spans="1:21">
      <c r="A72" s="348">
        <v>3316</v>
      </c>
      <c r="B72" s="340">
        <v>10100</v>
      </c>
      <c r="C72" s="349">
        <v>938663</v>
      </c>
      <c r="D72" s="350" t="s">
        <v>1136</v>
      </c>
      <c r="E72" s="92">
        <v>0</v>
      </c>
      <c r="F72" s="92">
        <v>8378.74</v>
      </c>
      <c r="G72" s="92">
        <v>2278.09</v>
      </c>
      <c r="H72" s="91">
        <v>10656.83</v>
      </c>
      <c r="I72" s="92">
        <v>0</v>
      </c>
      <c r="J72" s="92">
        <v>2627.25</v>
      </c>
      <c r="K72" s="92">
        <v>3700.05</v>
      </c>
      <c r="L72" s="91">
        <v>6327.3</v>
      </c>
      <c r="M72" s="92">
        <v>4500.59</v>
      </c>
      <c r="N72" s="92">
        <v>3115.6899999999996</v>
      </c>
      <c r="O72" s="92">
        <v>1504.83</v>
      </c>
      <c r="P72" s="91">
        <v>9121.11</v>
      </c>
      <c r="Q72" s="92">
        <v>2678.1499999999996</v>
      </c>
      <c r="R72" s="92">
        <v>544.38</v>
      </c>
      <c r="S72" s="92"/>
      <c r="T72" s="91">
        <v>3222.5299999999997</v>
      </c>
      <c r="U72" s="351">
        <v>29327.77</v>
      </c>
    </row>
    <row r="73" spans="1:21">
      <c r="A73" s="348">
        <v>2055</v>
      </c>
      <c r="B73" s="340">
        <v>10101</v>
      </c>
      <c r="C73" s="349">
        <v>938638</v>
      </c>
      <c r="D73" s="350" t="s">
        <v>194</v>
      </c>
      <c r="E73" s="92">
        <v>0</v>
      </c>
      <c r="F73" s="92">
        <v>18798.599999999999</v>
      </c>
      <c r="G73" s="92">
        <v>8141.24</v>
      </c>
      <c r="H73" s="91">
        <v>26939.839999999997</v>
      </c>
      <c r="I73" s="92">
        <v>0</v>
      </c>
      <c r="J73" s="92">
        <v>8820.42</v>
      </c>
      <c r="K73" s="92">
        <v>8050.94</v>
      </c>
      <c r="L73" s="91">
        <v>16871.36</v>
      </c>
      <c r="M73" s="92">
        <v>5261.19</v>
      </c>
      <c r="N73" s="92">
        <v>7526.41</v>
      </c>
      <c r="O73" s="92">
        <v>3213.91</v>
      </c>
      <c r="P73" s="91">
        <v>16001.509999999998</v>
      </c>
      <c r="Q73" s="92">
        <v>17255.87</v>
      </c>
      <c r="R73" s="92">
        <v>9592.16</v>
      </c>
      <c r="S73" s="92"/>
      <c r="T73" s="91">
        <v>26848.03</v>
      </c>
      <c r="U73" s="351">
        <v>86660.739999999991</v>
      </c>
    </row>
    <row r="74" spans="1:21">
      <c r="A74" s="348">
        <v>2057</v>
      </c>
      <c r="B74" s="340">
        <v>10103</v>
      </c>
      <c r="C74" s="349">
        <v>938640</v>
      </c>
      <c r="D74" s="350" t="s">
        <v>195</v>
      </c>
      <c r="E74" s="92">
        <v>0</v>
      </c>
      <c r="F74" s="92">
        <v>29911.31</v>
      </c>
      <c r="G74" s="92">
        <v>14290.92</v>
      </c>
      <c r="H74" s="91">
        <v>44202.23</v>
      </c>
      <c r="I74" s="92">
        <v>8516.98</v>
      </c>
      <c r="J74" s="92">
        <v>0</v>
      </c>
      <c r="K74" s="92">
        <v>21358.239999999998</v>
      </c>
      <c r="L74" s="91">
        <v>29875.219999999998</v>
      </c>
      <c r="M74" s="92">
        <v>8347.7099999999991</v>
      </c>
      <c r="N74" s="92">
        <v>13999.05</v>
      </c>
      <c r="O74" s="92">
        <v>12330.96</v>
      </c>
      <c r="P74" s="91">
        <v>34677.72</v>
      </c>
      <c r="Q74" s="92">
        <v>14574.01</v>
      </c>
      <c r="R74" s="92">
        <v>19961.18</v>
      </c>
      <c r="S74" s="92"/>
      <c r="T74" s="91">
        <v>34535.19</v>
      </c>
      <c r="U74" s="351">
        <v>143290.35999999999</v>
      </c>
    </row>
    <row r="75" spans="1:21">
      <c r="A75" s="348">
        <v>2076</v>
      </c>
      <c r="B75" s="340">
        <v>10124</v>
      </c>
      <c r="C75" s="349">
        <v>938648</v>
      </c>
      <c r="D75" s="350" t="s">
        <v>1137</v>
      </c>
      <c r="E75" s="92">
        <v>0</v>
      </c>
      <c r="F75" s="92">
        <v>17339.72</v>
      </c>
      <c r="G75" s="92">
        <v>10222.91</v>
      </c>
      <c r="H75" s="91">
        <v>27562.63</v>
      </c>
      <c r="I75" s="92">
        <v>0</v>
      </c>
      <c r="J75" s="92">
        <v>14990.11</v>
      </c>
      <c r="K75" s="92">
        <v>7920.78</v>
      </c>
      <c r="L75" s="91">
        <v>22910.89</v>
      </c>
      <c r="M75" s="92">
        <v>15944.05</v>
      </c>
      <c r="N75" s="92">
        <v>11213.9</v>
      </c>
      <c r="O75" s="92">
        <v>9840.8799999999992</v>
      </c>
      <c r="P75" s="91">
        <v>36998.829999999994</v>
      </c>
      <c r="Q75" s="92">
        <v>6923.14</v>
      </c>
      <c r="R75" s="92">
        <v>15060.78</v>
      </c>
      <c r="S75" s="92"/>
      <c r="T75" s="91">
        <v>21983.920000000002</v>
      </c>
      <c r="U75" s="351">
        <v>109456.27</v>
      </c>
    </row>
    <row r="76" spans="1:21">
      <c r="A76" s="348">
        <v>2060</v>
      </c>
      <c r="B76" s="340">
        <v>10105</v>
      </c>
      <c r="C76" s="349">
        <v>938641</v>
      </c>
      <c r="D76" s="350" t="s">
        <v>1138</v>
      </c>
      <c r="E76" s="92">
        <v>0</v>
      </c>
      <c r="F76" s="92">
        <v>24108.21</v>
      </c>
      <c r="G76" s="92">
        <v>11958.26</v>
      </c>
      <c r="H76" s="91">
        <v>36066.47</v>
      </c>
      <c r="I76" s="92">
        <v>0</v>
      </c>
      <c r="J76" s="92">
        <v>12816.67</v>
      </c>
      <c r="K76" s="92">
        <v>31560.84</v>
      </c>
      <c r="L76" s="91">
        <v>44377.51</v>
      </c>
      <c r="M76" s="92">
        <v>11381.85</v>
      </c>
      <c r="N76" s="92">
        <v>9889.1600000000017</v>
      </c>
      <c r="O76" s="92">
        <v>6848.95</v>
      </c>
      <c r="P76" s="91">
        <v>28119.960000000003</v>
      </c>
      <c r="Q76" s="92">
        <v>14015.16</v>
      </c>
      <c r="R76" s="92">
        <v>7450.45</v>
      </c>
      <c r="S76" s="92"/>
      <c r="T76" s="91">
        <v>21465.61</v>
      </c>
      <c r="U76" s="351">
        <v>130029.55000000002</v>
      </c>
    </row>
    <row r="77" spans="1:21">
      <c r="A77" s="348">
        <v>3518</v>
      </c>
      <c r="B77" s="340">
        <v>10123</v>
      </c>
      <c r="C77" s="349">
        <v>938679</v>
      </c>
      <c r="D77" s="350" t="s">
        <v>198</v>
      </c>
      <c r="E77" s="92">
        <v>0</v>
      </c>
      <c r="F77" s="92">
        <v>12987.24</v>
      </c>
      <c r="G77" s="92">
        <v>14209.07</v>
      </c>
      <c r="H77" s="91">
        <v>27196.309999999998</v>
      </c>
      <c r="I77" s="92">
        <v>0</v>
      </c>
      <c r="J77" s="92">
        <v>16147.53</v>
      </c>
      <c r="K77" s="92">
        <v>1390.13</v>
      </c>
      <c r="L77" s="91">
        <v>17537.66</v>
      </c>
      <c r="M77" s="92">
        <v>8887.4599999999991</v>
      </c>
      <c r="N77" s="92">
        <v>7448.46</v>
      </c>
      <c r="O77" s="92">
        <v>7423.84</v>
      </c>
      <c r="P77" s="91">
        <v>23759.759999999998</v>
      </c>
      <c r="Q77" s="92">
        <v>12442.89</v>
      </c>
      <c r="R77" s="92">
        <v>3974.82</v>
      </c>
      <c r="S77" s="92"/>
      <c r="T77" s="91">
        <v>16417.71</v>
      </c>
      <c r="U77" s="351">
        <v>84911.44</v>
      </c>
    </row>
    <row r="78" spans="1:21">
      <c r="A78" s="348">
        <v>2054</v>
      </c>
      <c r="B78" s="340">
        <v>10109</v>
      </c>
      <c r="C78" s="349">
        <v>938637</v>
      </c>
      <c r="D78" s="350" t="s">
        <v>1139</v>
      </c>
      <c r="E78" s="92">
        <v>5313.11</v>
      </c>
      <c r="F78" s="92">
        <v>3641.79</v>
      </c>
      <c r="G78" s="92">
        <v>4247.0199999999995</v>
      </c>
      <c r="H78" s="91">
        <v>13201.919999999998</v>
      </c>
      <c r="I78" s="92">
        <v>0</v>
      </c>
      <c r="J78" s="92">
        <v>12001.27</v>
      </c>
      <c r="K78" s="92">
        <v>5352.8</v>
      </c>
      <c r="L78" s="91">
        <v>17354.07</v>
      </c>
      <c r="M78" s="92">
        <v>4267.47</v>
      </c>
      <c r="N78" s="92">
        <v>9856.9800000000014</v>
      </c>
      <c r="O78" s="92">
        <v>5197.3999999999996</v>
      </c>
      <c r="P78" s="91">
        <v>19321.849999999999</v>
      </c>
      <c r="Q78" s="92">
        <v>3937.6</v>
      </c>
      <c r="R78" s="92">
        <v>4837.8100000000004</v>
      </c>
      <c r="S78" s="92"/>
      <c r="T78" s="91">
        <v>8775.41</v>
      </c>
      <c r="U78" s="351">
        <v>58653.25</v>
      </c>
    </row>
    <row r="79" spans="1:21">
      <c r="A79" s="348">
        <v>5405</v>
      </c>
      <c r="B79" s="340">
        <v>10145</v>
      </c>
      <c r="C79" s="349">
        <v>938690</v>
      </c>
      <c r="D79" s="350" t="s">
        <v>204</v>
      </c>
      <c r="E79" s="92">
        <v>0</v>
      </c>
      <c r="F79" s="92">
        <v>27746.13</v>
      </c>
      <c r="G79" s="92">
        <v>20980.399999999998</v>
      </c>
      <c r="H79" s="91">
        <v>48726.53</v>
      </c>
      <c r="I79" s="92">
        <v>0</v>
      </c>
      <c r="J79" s="92">
        <v>8436.02</v>
      </c>
      <c r="K79" s="92">
        <v>32760.719999999998</v>
      </c>
      <c r="L79" s="91">
        <v>41196.74</v>
      </c>
      <c r="M79" s="92">
        <v>15091.57</v>
      </c>
      <c r="N79" s="92">
        <v>6220.8</v>
      </c>
      <c r="O79" s="92">
        <v>9193.4699999999993</v>
      </c>
      <c r="P79" s="91">
        <v>30505.839999999997</v>
      </c>
      <c r="Q79" s="92">
        <v>11235.49</v>
      </c>
      <c r="R79" s="92">
        <v>20172.97</v>
      </c>
      <c r="S79" s="92"/>
      <c r="T79" s="91">
        <v>31408.46</v>
      </c>
      <c r="U79" s="351">
        <v>151837.56999999998</v>
      </c>
    </row>
    <row r="80" spans="1:21">
      <c r="A80" s="348">
        <v>4003</v>
      </c>
      <c r="B80" s="340">
        <v>10139</v>
      </c>
      <c r="C80" s="349">
        <v>938683</v>
      </c>
      <c r="D80" s="350" t="s">
        <v>205</v>
      </c>
      <c r="E80" s="92">
        <v>14131.91</v>
      </c>
      <c r="F80" s="92">
        <v>10400.19</v>
      </c>
      <c r="G80" s="92">
        <v>14430.34</v>
      </c>
      <c r="H80" s="91">
        <v>38962.44</v>
      </c>
      <c r="I80" s="92">
        <v>11435.31</v>
      </c>
      <c r="J80" s="92">
        <v>9272.7200000000012</v>
      </c>
      <c r="K80" s="92">
        <v>10510.41</v>
      </c>
      <c r="L80" s="91">
        <v>31218.44</v>
      </c>
      <c r="M80" s="92">
        <v>13354.58</v>
      </c>
      <c r="N80" s="92">
        <v>10878.35</v>
      </c>
      <c r="O80" s="92">
        <v>8281.14</v>
      </c>
      <c r="P80" s="91">
        <v>32514.07</v>
      </c>
      <c r="Q80" s="92">
        <v>14069.69</v>
      </c>
      <c r="R80" s="92">
        <v>8885.1899999999987</v>
      </c>
      <c r="S80" s="92"/>
      <c r="T80" s="91">
        <v>22954.879999999997</v>
      </c>
      <c r="U80" s="351">
        <v>125649.83000000002</v>
      </c>
    </row>
    <row r="81" spans="1:21">
      <c r="A81" s="348">
        <v>5427</v>
      </c>
      <c r="B81" s="340">
        <v>11174</v>
      </c>
      <c r="C81" s="349">
        <v>938693</v>
      </c>
      <c r="D81" s="350" t="s">
        <v>206</v>
      </c>
      <c r="E81" s="92">
        <v>0</v>
      </c>
      <c r="F81" s="92">
        <v>35368.49</v>
      </c>
      <c r="G81" s="92">
        <v>29606.69</v>
      </c>
      <c r="H81" s="91">
        <v>64975.179999999993</v>
      </c>
      <c r="I81" s="92">
        <v>32725.69</v>
      </c>
      <c r="J81" s="92">
        <v>30288.329999999998</v>
      </c>
      <c r="K81" s="92">
        <v>22074.85</v>
      </c>
      <c r="L81" s="91">
        <v>85088.87</v>
      </c>
      <c r="M81" s="92">
        <v>36569.599999999999</v>
      </c>
      <c r="N81" s="92">
        <v>24416</v>
      </c>
      <c r="O81" s="92">
        <v>41753.759999999995</v>
      </c>
      <c r="P81" s="91">
        <v>102739.35999999999</v>
      </c>
      <c r="Q81" s="92">
        <v>29139.119999999999</v>
      </c>
      <c r="R81" s="92">
        <v>36599.07</v>
      </c>
      <c r="S81" s="92"/>
      <c r="T81" s="91">
        <v>65738.19</v>
      </c>
      <c r="U81" s="351">
        <v>318541.59999999998</v>
      </c>
    </row>
    <row r="82" spans="1:21">
      <c r="A82" s="348">
        <v>4004</v>
      </c>
      <c r="B82" s="340">
        <v>11513</v>
      </c>
      <c r="C82" s="349">
        <v>938707</v>
      </c>
      <c r="D82" s="350" t="s">
        <v>1140</v>
      </c>
      <c r="E82" s="92">
        <v>5397.7</v>
      </c>
      <c r="F82" s="92">
        <v>10875.79</v>
      </c>
      <c r="G82" s="92">
        <v>15013.1</v>
      </c>
      <c r="H82" s="91">
        <v>31286.590000000004</v>
      </c>
      <c r="I82" s="92">
        <v>0</v>
      </c>
      <c r="J82" s="92">
        <v>0</v>
      </c>
      <c r="K82" s="92">
        <v>10859.14</v>
      </c>
      <c r="L82" s="91">
        <v>10859.14</v>
      </c>
      <c r="M82" s="92">
        <v>8682.75</v>
      </c>
      <c r="N82" s="92">
        <v>3869.86</v>
      </c>
      <c r="O82" s="92">
        <v>6533.45</v>
      </c>
      <c r="P82" s="91">
        <v>19086.060000000001</v>
      </c>
      <c r="Q82" s="92">
        <v>10808.93</v>
      </c>
      <c r="R82" s="92">
        <v>5081.9399999999996</v>
      </c>
      <c r="S82" s="92"/>
      <c r="T82" s="91">
        <v>15890.869999999999</v>
      </c>
      <c r="U82" s="351">
        <v>77122.66</v>
      </c>
    </row>
    <row r="83" spans="1:21">
      <c r="A83" s="348">
        <v>5407</v>
      </c>
      <c r="B83" s="340">
        <v>10142</v>
      </c>
      <c r="C83" s="349">
        <v>938691</v>
      </c>
      <c r="D83" s="350" t="s">
        <v>10384</v>
      </c>
      <c r="E83" s="92">
        <v>28618.639999999999</v>
      </c>
      <c r="F83" s="92">
        <v>39919.82</v>
      </c>
      <c r="G83" s="92">
        <v>46735.46</v>
      </c>
      <c r="H83" s="91">
        <v>115273.91999999998</v>
      </c>
      <c r="I83" s="92">
        <v>41961.34</v>
      </c>
      <c r="J83" s="92">
        <v>2200.6799999999998</v>
      </c>
      <c r="K83" s="92">
        <v>79311.44</v>
      </c>
      <c r="L83" s="91">
        <v>123473.45999999999</v>
      </c>
      <c r="M83" s="92">
        <v>21063.13</v>
      </c>
      <c r="N83" s="92">
        <v>55985.15</v>
      </c>
      <c r="O83" s="92">
        <v>37242.07</v>
      </c>
      <c r="P83" s="91">
        <v>114290.35</v>
      </c>
      <c r="Q83" s="92">
        <v>48430.16</v>
      </c>
      <c r="R83" s="92">
        <v>55903.8</v>
      </c>
      <c r="S83" s="92"/>
      <c r="T83" s="91">
        <v>104333.96</v>
      </c>
      <c r="U83" s="351">
        <v>457371.69</v>
      </c>
    </row>
    <row r="84" spans="1:21">
      <c r="A84" s="348">
        <v>5404</v>
      </c>
      <c r="B84" s="340">
        <v>10148</v>
      </c>
      <c r="C84" s="349">
        <v>938689</v>
      </c>
      <c r="D84" s="350" t="s">
        <v>10385</v>
      </c>
      <c r="E84" s="92">
        <v>0</v>
      </c>
      <c r="F84" s="92">
        <v>29944.95</v>
      </c>
      <c r="G84" s="92">
        <v>17355.100000000002</v>
      </c>
      <c r="H84" s="91">
        <v>47300.05</v>
      </c>
      <c r="I84" s="92">
        <v>0</v>
      </c>
      <c r="J84" s="92">
        <v>36683</v>
      </c>
      <c r="K84" s="92">
        <v>15554.92</v>
      </c>
      <c r="L84" s="91">
        <v>52237.919999999998</v>
      </c>
      <c r="M84" s="92">
        <v>21200.53</v>
      </c>
      <c r="N84" s="92">
        <v>10807.77</v>
      </c>
      <c r="O84" s="92">
        <v>15329.98</v>
      </c>
      <c r="P84" s="91">
        <v>47338.28</v>
      </c>
      <c r="Q84" s="92">
        <v>18210.329999999998</v>
      </c>
      <c r="R84" s="92">
        <v>8852.58</v>
      </c>
      <c r="S84" s="92"/>
      <c r="T84" s="91">
        <v>27062.909999999996</v>
      </c>
      <c r="U84" s="351">
        <v>173939.16</v>
      </c>
    </row>
    <row r="85" spans="1:21">
      <c r="A85" s="348">
        <v>3521</v>
      </c>
      <c r="B85" s="340">
        <v>10698</v>
      </c>
      <c r="C85" s="349">
        <v>938681</v>
      </c>
      <c r="D85" s="350" t="s">
        <v>10386</v>
      </c>
      <c r="E85" s="92">
        <v>0</v>
      </c>
      <c r="F85" s="92">
        <v>45271.75</v>
      </c>
      <c r="G85" s="92">
        <v>33273.479999999996</v>
      </c>
      <c r="H85" s="91">
        <v>78545.23</v>
      </c>
      <c r="I85" s="92">
        <v>56121.86</v>
      </c>
      <c r="J85" s="92">
        <v>0</v>
      </c>
      <c r="K85" s="92">
        <v>61198.11</v>
      </c>
      <c r="L85" s="91">
        <v>117319.97</v>
      </c>
      <c r="M85" s="92">
        <v>120834.2</v>
      </c>
      <c r="N85" s="92">
        <v>0</v>
      </c>
      <c r="O85" s="92">
        <v>25864.600000000002</v>
      </c>
      <c r="P85" s="91">
        <v>146698.79999999999</v>
      </c>
      <c r="Q85" s="92">
        <v>44332.56</v>
      </c>
      <c r="R85" s="92">
        <v>57701.58</v>
      </c>
      <c r="S85" s="92"/>
      <c r="T85" s="91">
        <v>102034.14</v>
      </c>
      <c r="U85" s="351">
        <v>444598.14</v>
      </c>
    </row>
    <row r="86" spans="1:21">
      <c r="A86" s="348">
        <v>7010</v>
      </c>
      <c r="B86" s="340">
        <v>10159</v>
      </c>
      <c r="C86" s="349">
        <v>938699</v>
      </c>
      <c r="D86" s="350" t="s">
        <v>1141</v>
      </c>
      <c r="E86" s="92">
        <v>0</v>
      </c>
      <c r="F86" s="92">
        <v>24353.81</v>
      </c>
      <c r="G86" s="92">
        <v>14478.59</v>
      </c>
      <c r="H86" s="91">
        <v>38832.400000000001</v>
      </c>
      <c r="I86" s="92">
        <v>0</v>
      </c>
      <c r="J86" s="92">
        <v>6245.45</v>
      </c>
      <c r="K86" s="92">
        <v>15582.5</v>
      </c>
      <c r="L86" s="91">
        <v>21827.95</v>
      </c>
      <c r="M86" s="92">
        <v>5913.6</v>
      </c>
      <c r="N86" s="92">
        <v>14088.52</v>
      </c>
      <c r="O86" s="92">
        <v>17117.96</v>
      </c>
      <c r="P86" s="91">
        <v>37120.080000000002</v>
      </c>
      <c r="Q86" s="92">
        <v>10575.17</v>
      </c>
      <c r="R86" s="92">
        <v>10390.94</v>
      </c>
      <c r="S86" s="92"/>
      <c r="T86" s="91">
        <v>20966.11</v>
      </c>
      <c r="U86" s="351">
        <v>118746.54000000001</v>
      </c>
    </row>
    <row r="87" spans="1:21">
      <c r="A87" s="348">
        <v>7005</v>
      </c>
      <c r="B87" s="340">
        <v>10157</v>
      </c>
      <c r="C87" s="349">
        <v>938697</v>
      </c>
      <c r="D87" s="350" t="s">
        <v>1142</v>
      </c>
      <c r="E87" s="92">
        <v>0</v>
      </c>
      <c r="F87" s="92">
        <v>33493.19</v>
      </c>
      <c r="G87" s="92">
        <v>27161.61</v>
      </c>
      <c r="H87" s="91">
        <v>60654.8</v>
      </c>
      <c r="I87" s="92">
        <v>0</v>
      </c>
      <c r="J87" s="92">
        <v>31525.35</v>
      </c>
      <c r="K87" s="92">
        <v>0</v>
      </c>
      <c r="L87" s="91">
        <v>31525.35</v>
      </c>
      <c r="M87" s="92">
        <v>22385.74</v>
      </c>
      <c r="N87" s="92">
        <v>22279.3</v>
      </c>
      <c r="O87" s="92">
        <v>62868.98</v>
      </c>
      <c r="P87" s="91">
        <v>107534.02</v>
      </c>
      <c r="Q87" s="92">
        <v>26200.93</v>
      </c>
      <c r="R87" s="92">
        <v>25423.14</v>
      </c>
      <c r="S87" s="92"/>
      <c r="T87" s="91">
        <v>51624.07</v>
      </c>
      <c r="U87" s="351">
        <v>251338.23999999999</v>
      </c>
    </row>
    <row r="88" spans="1:21">
      <c r="A88" s="348">
        <v>7009</v>
      </c>
      <c r="B88" s="340">
        <v>10158</v>
      </c>
      <c r="C88" s="349">
        <v>938698</v>
      </c>
      <c r="D88" s="350" t="s">
        <v>1143</v>
      </c>
      <c r="E88" s="92">
        <v>0</v>
      </c>
      <c r="F88" s="92">
        <v>29439.75</v>
      </c>
      <c r="G88" s="92">
        <v>23603.48</v>
      </c>
      <c r="H88" s="91">
        <v>53043.229999999996</v>
      </c>
      <c r="I88" s="92">
        <v>0</v>
      </c>
      <c r="J88" s="92">
        <v>-13932.619999999999</v>
      </c>
      <c r="K88" s="92">
        <v>-11960.99</v>
      </c>
      <c r="L88" s="91">
        <v>-25893.61</v>
      </c>
      <c r="M88" s="92">
        <v>-5092.9500000000007</v>
      </c>
      <c r="N88" s="92">
        <v>17187.36</v>
      </c>
      <c r="O88" s="92">
        <v>-16981.93</v>
      </c>
      <c r="P88" s="91">
        <v>-4887.5200000000004</v>
      </c>
      <c r="Q88" s="92">
        <v>17982.449999999997</v>
      </c>
      <c r="R88" s="92">
        <v>-14190.68</v>
      </c>
      <c r="S88" s="92"/>
      <c r="T88" s="91">
        <v>3791.7699999999968</v>
      </c>
      <c r="U88" s="352">
        <v>26053.869999999992</v>
      </c>
    </row>
    <row r="89" spans="1:21">
      <c r="A89" s="348">
        <v>1000</v>
      </c>
      <c r="B89" s="340">
        <v>10135</v>
      </c>
      <c r="C89" s="349">
        <v>938600</v>
      </c>
      <c r="D89" s="350" t="s">
        <v>127</v>
      </c>
      <c r="E89" s="92">
        <v>0</v>
      </c>
      <c r="F89" s="92">
        <v>9417.32</v>
      </c>
      <c r="G89" s="92">
        <v>5377.6</v>
      </c>
      <c r="H89" s="91">
        <v>14794.92</v>
      </c>
      <c r="I89" s="92">
        <v>9947.73</v>
      </c>
      <c r="J89" s="92">
        <v>0</v>
      </c>
      <c r="K89" s="92">
        <v>2969.96</v>
      </c>
      <c r="L89" s="91">
        <v>12917.689999999999</v>
      </c>
      <c r="M89" s="92">
        <v>3204.25</v>
      </c>
      <c r="N89" s="92">
        <v>3078.23</v>
      </c>
      <c r="O89" s="92">
        <v>4932.0600000000004</v>
      </c>
      <c r="P89" s="91">
        <v>11214.54</v>
      </c>
      <c r="Q89" s="92">
        <v>3763.29</v>
      </c>
      <c r="R89" s="92">
        <v>2996.14</v>
      </c>
      <c r="S89" s="92"/>
      <c r="T89" s="91">
        <v>6759.43</v>
      </c>
      <c r="U89" s="351">
        <v>45686.58</v>
      </c>
    </row>
    <row r="90" spans="1:21">
      <c r="A90" s="348">
        <v>1002</v>
      </c>
      <c r="B90" s="340">
        <v>10132</v>
      </c>
      <c r="C90" s="349">
        <v>938602</v>
      </c>
      <c r="D90" s="350" t="s">
        <v>1144</v>
      </c>
      <c r="E90" s="92">
        <v>27.68</v>
      </c>
      <c r="F90" s="92">
        <v>2031.76</v>
      </c>
      <c r="G90" s="92">
        <v>2464.7399999999998</v>
      </c>
      <c r="H90" s="91">
        <v>4524.18</v>
      </c>
      <c r="I90" s="92">
        <v>0</v>
      </c>
      <c r="J90" s="92">
        <v>0</v>
      </c>
      <c r="K90" s="92">
        <v>2650.35</v>
      </c>
      <c r="L90" s="91">
        <v>2650.35</v>
      </c>
      <c r="M90" s="92">
        <v>453.79</v>
      </c>
      <c r="N90" s="92">
        <v>1954.35</v>
      </c>
      <c r="O90" s="92">
        <v>980.72</v>
      </c>
      <c r="P90" s="91">
        <v>3388.8599999999997</v>
      </c>
      <c r="Q90" s="92">
        <v>2512.62</v>
      </c>
      <c r="R90" s="92">
        <v>32.700000000000003</v>
      </c>
      <c r="S90" s="92"/>
      <c r="T90" s="91">
        <v>2545.3199999999997</v>
      </c>
      <c r="U90" s="351">
        <v>13108.71</v>
      </c>
    </row>
    <row r="91" spans="1:21">
      <c r="A91" s="348">
        <v>1102</v>
      </c>
      <c r="B91" s="340">
        <v>10185</v>
      </c>
      <c r="C91" s="349">
        <v>938705</v>
      </c>
      <c r="D91" s="350" t="s">
        <v>200</v>
      </c>
      <c r="E91" s="92">
        <v>0</v>
      </c>
      <c r="F91" s="92">
        <v>4112.16</v>
      </c>
      <c r="G91" s="92">
        <v>6901.7</v>
      </c>
      <c r="H91" s="91">
        <v>11013.86</v>
      </c>
      <c r="I91" s="92">
        <v>489.24</v>
      </c>
      <c r="J91" s="92">
        <v>557.4</v>
      </c>
      <c r="K91" s="92">
        <v>1235.03</v>
      </c>
      <c r="L91" s="91">
        <v>2281.67</v>
      </c>
      <c r="M91" s="92">
        <v>1379.47</v>
      </c>
      <c r="N91" s="92">
        <v>1200.24</v>
      </c>
      <c r="O91" s="92">
        <v>1747.42</v>
      </c>
      <c r="P91" s="91">
        <v>4327.13</v>
      </c>
      <c r="Q91" s="92">
        <v>1520.78</v>
      </c>
      <c r="R91" s="92">
        <v>1253.33</v>
      </c>
      <c r="S91" s="92"/>
      <c r="T91" s="91">
        <v>2774.1099999999997</v>
      </c>
      <c r="U91" s="351">
        <v>20396.77</v>
      </c>
    </row>
    <row r="92" spans="1:21">
      <c r="A92" s="348">
        <v>1100</v>
      </c>
      <c r="B92" s="340">
        <v>10188</v>
      </c>
      <c r="C92" s="349">
        <v>938706</v>
      </c>
      <c r="D92" s="350" t="s">
        <v>202</v>
      </c>
      <c r="E92" s="92">
        <v>0</v>
      </c>
      <c r="F92" s="92">
        <v>19514.830000000002</v>
      </c>
      <c r="G92" s="92">
        <v>8411.59</v>
      </c>
      <c r="H92" s="91">
        <v>27926.420000000002</v>
      </c>
      <c r="I92" s="92">
        <v>0</v>
      </c>
      <c r="J92" s="92">
        <v>11144.52</v>
      </c>
      <c r="K92" s="92">
        <v>18252.79</v>
      </c>
      <c r="L92" s="91">
        <v>29397.31</v>
      </c>
      <c r="M92" s="92">
        <v>9839.42</v>
      </c>
      <c r="N92" s="92">
        <v>7248.85</v>
      </c>
      <c r="O92" s="92">
        <v>10478.290000000001</v>
      </c>
      <c r="P92" s="91">
        <v>27566.560000000001</v>
      </c>
      <c r="Q92" s="92">
        <v>8040.35</v>
      </c>
      <c r="R92" s="92">
        <v>6505.81</v>
      </c>
      <c r="S92" s="92"/>
      <c r="T92" s="91">
        <v>14546.16</v>
      </c>
      <c r="U92" s="351">
        <v>99436.450000000012</v>
      </c>
    </row>
    <row r="93" spans="1:21" ht="15.75" thickBot="1">
      <c r="A93" s="353"/>
      <c r="B93" s="343">
        <v>87</v>
      </c>
      <c r="D93" s="354" t="s">
        <v>1104</v>
      </c>
      <c r="E93" s="89">
        <v>126301.01</v>
      </c>
      <c r="F93" s="89">
        <v>1400635.59</v>
      </c>
      <c r="G93" s="89">
        <v>1038465.4399999997</v>
      </c>
      <c r="H93" s="90">
        <v>2565402.0399999991</v>
      </c>
      <c r="I93" s="89">
        <v>418368.1399999999</v>
      </c>
      <c r="J93" s="89">
        <v>587628.27000000014</v>
      </c>
      <c r="K93" s="89">
        <v>958640.6</v>
      </c>
      <c r="L93" s="90">
        <v>1964637.0099999998</v>
      </c>
      <c r="M93" s="89">
        <v>919535.58999999985</v>
      </c>
      <c r="N93" s="89">
        <v>787682.0199999999</v>
      </c>
      <c r="O93" s="89">
        <v>741120.91800000006</v>
      </c>
      <c r="P93" s="90">
        <v>2448338.5279999995</v>
      </c>
      <c r="Q93" s="89">
        <v>867080.7200000002</v>
      </c>
      <c r="R93" s="89">
        <v>760451.76999999967</v>
      </c>
      <c r="S93" s="89">
        <v>0</v>
      </c>
      <c r="T93" s="88">
        <v>1627532.4899999998</v>
      </c>
      <c r="U93" s="355">
        <v>8605910.0679999981</v>
      </c>
    </row>
    <row r="94" spans="1:21">
      <c r="A94" s="356"/>
      <c r="B94" s="357"/>
      <c r="C94" s="358"/>
      <c r="D94" s="359"/>
      <c r="E94" s="360"/>
      <c r="F94" s="360"/>
      <c r="G94" s="360"/>
      <c r="H94" s="87"/>
      <c r="I94" s="87"/>
      <c r="J94" s="87"/>
      <c r="K94" s="87"/>
      <c r="L94" s="87"/>
      <c r="M94" s="86"/>
      <c r="N94" s="86"/>
      <c r="O94" s="86"/>
      <c r="P94" s="338"/>
      <c r="Q94" s="86"/>
      <c r="R94" s="86"/>
      <c r="S94" s="338"/>
      <c r="T94" s="339"/>
      <c r="U94" s="361"/>
    </row>
    <row r="95" spans="1:21">
      <c r="C95" s="349"/>
      <c r="D95" s="362"/>
      <c r="E95" s="362"/>
      <c r="F95" s="362"/>
      <c r="G95" s="362"/>
    </row>
    <row r="96" spans="1:21">
      <c r="D96" s="363"/>
      <c r="E96" s="363"/>
      <c r="F96" s="363"/>
      <c r="G96" s="363"/>
    </row>
    <row r="97" spans="1:21" s="85" customFormat="1">
      <c r="A97" s="340"/>
      <c r="B97" s="340"/>
      <c r="C97" s="343"/>
      <c r="D97" s="362"/>
      <c r="E97" s="362"/>
      <c r="F97" s="362"/>
      <c r="G97" s="362"/>
      <c r="M97" s="84"/>
      <c r="N97" s="84"/>
      <c r="O97" s="84"/>
      <c r="P97"/>
      <c r="Q97" s="84"/>
      <c r="R97" s="84"/>
      <c r="S97"/>
      <c r="T97"/>
      <c r="U97" s="341"/>
    </row>
    <row r="98" spans="1:21" s="85" customFormat="1">
      <c r="A98" s="340"/>
      <c r="B98" s="340"/>
      <c r="C98" s="343"/>
      <c r="D98" s="362"/>
      <c r="E98" s="362"/>
      <c r="F98" s="362"/>
      <c r="G98" s="362"/>
      <c r="M98" s="84"/>
      <c r="N98" s="84"/>
      <c r="O98" s="84"/>
      <c r="P98"/>
      <c r="Q98" s="84"/>
      <c r="R98" s="84"/>
      <c r="S98"/>
      <c r="T98"/>
      <c r="U98" s="341"/>
    </row>
    <row r="99" spans="1:21" s="85" customFormat="1">
      <c r="A99" s="340"/>
      <c r="B99" s="340"/>
      <c r="C99" s="343"/>
      <c r="D99" s="364"/>
      <c r="E99" s="364"/>
      <c r="F99" s="364"/>
      <c r="G99" s="364"/>
      <c r="M99" s="84"/>
      <c r="N99" s="84"/>
      <c r="O99" s="84"/>
      <c r="P99"/>
      <c r="Q99" s="84"/>
      <c r="R99" s="84"/>
      <c r="S99"/>
      <c r="T99"/>
      <c r="U99" s="341"/>
    </row>
    <row r="100" spans="1:21" s="85" customFormat="1">
      <c r="A100" s="340"/>
      <c r="B100" s="340"/>
      <c r="C100" s="343"/>
      <c r="D100" s="364"/>
      <c r="E100" s="364"/>
      <c r="F100" s="364"/>
      <c r="G100" s="364"/>
      <c r="M100" s="84"/>
      <c r="N100" s="84"/>
      <c r="O100" s="84"/>
      <c r="P100"/>
      <c r="Q100" s="84"/>
      <c r="R100" s="84"/>
      <c r="S100"/>
      <c r="T100"/>
      <c r="U100" s="341"/>
    </row>
    <row r="101" spans="1:21" s="85" customFormat="1">
      <c r="A101" s="340"/>
      <c r="B101" s="340"/>
      <c r="C101" s="343"/>
      <c r="D101" s="365"/>
      <c r="E101" s="365"/>
      <c r="F101" s="365"/>
      <c r="G101" s="365"/>
      <c r="M101" s="84"/>
      <c r="N101" s="84"/>
      <c r="O101" s="84"/>
      <c r="P101"/>
      <c r="Q101" s="84"/>
      <c r="R101" s="84"/>
      <c r="S101"/>
      <c r="T101"/>
      <c r="U101" s="341"/>
    </row>
    <row r="102" spans="1:21" s="85" customFormat="1">
      <c r="A102" s="340"/>
      <c r="B102" s="363"/>
      <c r="C102" s="343"/>
      <c r="D102" s="340"/>
      <c r="E102" s="340"/>
      <c r="F102" s="340"/>
      <c r="G102" s="340"/>
      <c r="M102" s="84"/>
      <c r="N102" s="84"/>
      <c r="O102" s="84"/>
      <c r="P102"/>
      <c r="Q102" s="84"/>
      <c r="R102" s="84"/>
      <c r="S102"/>
      <c r="T102"/>
      <c r="U102" s="341"/>
    </row>
    <row r="104" spans="1:21" s="85" customFormat="1">
      <c r="A104" s="340"/>
      <c r="B104" s="340"/>
      <c r="C104" s="343"/>
      <c r="D104" s="340" t="s">
        <v>10387</v>
      </c>
      <c r="E104" s="340"/>
      <c r="F104" s="340"/>
      <c r="G104" s="340"/>
      <c r="M104" s="84"/>
      <c r="N104" s="84"/>
      <c r="O104" s="84"/>
      <c r="P104"/>
      <c r="Q104" s="84"/>
      <c r="R104" s="84"/>
      <c r="S104"/>
      <c r="T104"/>
      <c r="U104" s="341"/>
    </row>
    <row r="106" spans="1:21" s="85" customFormat="1">
      <c r="A106" s="340"/>
      <c r="B106" s="340"/>
      <c r="C106" s="343"/>
      <c r="D106" s="366"/>
      <c r="E106" s="366"/>
      <c r="F106" s="366"/>
      <c r="G106" s="366"/>
      <c r="M106" s="84"/>
      <c r="N106" s="84"/>
      <c r="O106" s="84"/>
      <c r="P106"/>
      <c r="Q106" s="84"/>
      <c r="R106" s="84"/>
      <c r="S106"/>
      <c r="T106"/>
      <c r="U106" s="341"/>
    </row>
    <row r="108" spans="1:21" s="85" customFormat="1">
      <c r="A108" s="340"/>
      <c r="B108" s="340"/>
      <c r="C108" s="343"/>
      <c r="D108" s="367"/>
      <c r="E108" s="367"/>
      <c r="F108" s="367"/>
      <c r="G108" s="367"/>
      <c r="M108" s="84"/>
      <c r="N108" s="84"/>
      <c r="O108" s="84"/>
      <c r="P108"/>
      <c r="Q108" s="84"/>
      <c r="R108" s="84"/>
      <c r="S108"/>
      <c r="T108"/>
      <c r="U108" s="341"/>
    </row>
    <row r="109" spans="1:21" s="85" customFormat="1">
      <c r="A109" s="340"/>
      <c r="B109" s="340"/>
      <c r="C109" s="343"/>
      <c r="D109" s="367"/>
      <c r="E109" s="367"/>
      <c r="F109" s="367"/>
      <c r="G109" s="367"/>
      <c r="M109" s="84"/>
      <c r="N109" s="84"/>
      <c r="O109" s="84"/>
      <c r="P109"/>
      <c r="Q109" s="84"/>
      <c r="R109" s="84"/>
      <c r="S109"/>
      <c r="T109"/>
      <c r="U109" s="341"/>
    </row>
    <row r="110" spans="1:21" s="85" customFormat="1">
      <c r="A110" s="340"/>
      <c r="B110" s="340"/>
      <c r="C110" s="343"/>
      <c r="D110" s="367"/>
      <c r="E110" s="367"/>
      <c r="F110" s="367"/>
      <c r="G110" s="367"/>
      <c r="M110" s="84"/>
      <c r="N110" s="84"/>
      <c r="O110" s="84"/>
      <c r="P110"/>
      <c r="Q110" s="84"/>
      <c r="R110" s="84"/>
      <c r="S110"/>
      <c r="T110"/>
      <c r="U110" s="341"/>
    </row>
    <row r="111" spans="1:21" s="85" customFormat="1">
      <c r="A111" s="340"/>
      <c r="B111" s="340"/>
      <c r="C111" s="343"/>
      <c r="D111" s="367"/>
      <c r="E111" s="367"/>
      <c r="F111" s="367"/>
      <c r="G111" s="367"/>
      <c r="M111" s="84"/>
      <c r="N111" s="84"/>
      <c r="O111" s="84"/>
      <c r="P111"/>
      <c r="Q111" s="84"/>
      <c r="R111" s="84"/>
      <c r="S111"/>
      <c r="T111"/>
      <c r="U111" s="341"/>
    </row>
    <row r="112" spans="1:21" s="85" customFormat="1">
      <c r="A112" s="340"/>
      <c r="B112" s="340"/>
      <c r="C112" s="343"/>
      <c r="D112" s="367"/>
      <c r="E112" s="367"/>
      <c r="F112" s="367"/>
      <c r="G112" s="367"/>
      <c r="M112" s="84"/>
      <c r="N112" s="84"/>
      <c r="O112" s="84"/>
      <c r="P112"/>
      <c r="Q112" s="84"/>
      <c r="R112" s="84"/>
      <c r="S112"/>
      <c r="T112"/>
      <c r="U112" s="341"/>
    </row>
    <row r="113" spans="1:21" s="85" customFormat="1">
      <c r="A113" s="340"/>
      <c r="B113" s="340"/>
      <c r="C113" s="343"/>
      <c r="D113" s="367"/>
      <c r="E113" s="367"/>
      <c r="F113" s="367"/>
      <c r="G113" s="367"/>
      <c r="M113" s="84"/>
      <c r="N113" s="84"/>
      <c r="O113" s="84"/>
      <c r="P113"/>
      <c r="Q113" s="84"/>
      <c r="R113" s="84"/>
      <c r="S113"/>
      <c r="T113"/>
      <c r="U113" s="341"/>
    </row>
  </sheetData>
  <conditionalFormatting sqref="D108:G113">
    <cfRule type="cellIs" dxfId="13" priority="1" stopIfTrue="1" operator="lessThan">
      <formula>0</formula>
    </cfRule>
  </conditionalFormatting>
  <pageMargins left="0.11811023622047245" right="0.11811023622047245" top="0.19685039370078741" bottom="0.23622047244094491" header="0.31496062992125984" footer="7.874015748031496E-2"/>
  <pageSetup paperSize="9" scale="83" orientation="landscape" r:id="rId1"/>
  <headerFooter>
    <oddFooter>&amp;L&amp;Z&amp;F&amp;R&amp;D</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8DA9D-0E9F-4D6C-898C-5F710F4CCCB2}">
  <sheetPr codeName="Sheet8">
    <tabColor rgb="FF7030A0"/>
  </sheetPr>
  <dimension ref="B2:CF92"/>
  <sheetViews>
    <sheetView zoomScale="95" zoomScaleNormal="95" workbookViewId="0">
      <pane xSplit="7" ySplit="4" topLeftCell="BG5" activePane="bottomRight" state="frozen"/>
      <selection activeCell="T106" sqref="T106"/>
      <selection pane="topRight" activeCell="T106" sqref="T106"/>
      <selection pane="bottomLeft" activeCell="T106" sqref="T106"/>
      <selection pane="bottomRight" activeCell="T106" sqref="T106"/>
    </sheetView>
  </sheetViews>
  <sheetFormatPr defaultRowHeight="15"/>
  <cols>
    <col min="2" max="2" width="23.28515625" bestFit="1" customWidth="1"/>
    <col min="3" max="3" width="11.140625" bestFit="1" customWidth="1"/>
    <col min="4" max="4" width="7.7109375" bestFit="1" customWidth="1"/>
    <col min="5" max="5" width="16" bestFit="1" customWidth="1"/>
    <col min="6" max="6" width="5.5703125" bestFit="1" customWidth="1"/>
    <col min="7" max="7" width="11.42578125" hidden="1" customWidth="1"/>
    <col min="8" max="9" width="16" bestFit="1" customWidth="1"/>
    <col min="10" max="10" width="16.7109375" bestFit="1" customWidth="1"/>
    <col min="11" max="11" width="16" bestFit="1" customWidth="1"/>
    <col min="12" max="12" width="16.140625" bestFit="1" customWidth="1"/>
    <col min="13" max="13" width="12" bestFit="1" customWidth="1"/>
    <col min="14" max="14" width="14.7109375" bestFit="1" customWidth="1"/>
    <col min="15" max="15" width="14.28515625" bestFit="1" customWidth="1"/>
    <col min="16" max="16" width="17.140625" customWidth="1"/>
    <col min="17" max="17" width="16.28515625" bestFit="1" customWidth="1"/>
    <col min="18" max="18" width="12.28515625" bestFit="1" customWidth="1"/>
    <col min="19" max="19" width="17.28515625" bestFit="1" customWidth="1"/>
    <col min="20" max="20" width="12.28515625" bestFit="1" customWidth="1"/>
    <col min="21" max="21" width="16.42578125" bestFit="1" customWidth="1"/>
    <col min="22" max="22" width="15.42578125" bestFit="1" customWidth="1"/>
    <col min="23" max="23" width="17.140625" customWidth="1"/>
    <col min="24" max="24" width="16.85546875" bestFit="1" customWidth="1"/>
    <col min="25" max="25" width="14.7109375" bestFit="1" customWidth="1"/>
    <col min="26" max="26" width="16" bestFit="1" customWidth="1"/>
    <col min="27" max="27" width="16.28515625" bestFit="1" customWidth="1"/>
    <col min="28" max="28" width="12" bestFit="1" customWidth="1"/>
    <col min="29" max="29" width="16.7109375" bestFit="1" customWidth="1"/>
    <col min="30" max="30" width="17.28515625" bestFit="1" customWidth="1"/>
    <col min="31" max="31" width="16" bestFit="1" customWidth="1"/>
    <col min="32" max="32" width="21" bestFit="1" customWidth="1"/>
    <col min="33" max="33" width="13.5703125" bestFit="1" customWidth="1"/>
    <col min="34" max="34" width="15.42578125" bestFit="1" customWidth="1"/>
    <col min="35" max="35" width="12.5703125" bestFit="1" customWidth="1"/>
    <col min="36" max="36" width="13.85546875" bestFit="1" customWidth="1"/>
    <col min="37" max="37" width="16.28515625" bestFit="1" customWidth="1"/>
    <col min="38" max="38" width="13.140625" bestFit="1" customWidth="1"/>
    <col min="39" max="39" width="10.7109375" bestFit="1" customWidth="1"/>
    <col min="40" max="40" width="16.85546875" bestFit="1" customWidth="1"/>
    <col min="41" max="41" width="17" bestFit="1" customWidth="1"/>
    <col min="42" max="42" width="14.5703125" bestFit="1" customWidth="1"/>
    <col min="43" max="43" width="17" bestFit="1" customWidth="1"/>
    <col min="44" max="45" width="16.42578125" bestFit="1" customWidth="1"/>
    <col min="46" max="46" width="12.5703125" bestFit="1" customWidth="1"/>
    <col min="47" max="47" width="10.28515625" bestFit="1" customWidth="1"/>
    <col min="48" max="49" width="8.28515625" bestFit="1" customWidth="1"/>
    <col min="50" max="50" width="16.85546875" bestFit="1" customWidth="1"/>
    <col min="51" max="51" width="14.28515625" bestFit="1" customWidth="1"/>
    <col min="52" max="52" width="11.7109375" bestFit="1" customWidth="1"/>
    <col min="53" max="53" width="10.28515625" bestFit="1" customWidth="1"/>
    <col min="54" max="54" width="14.28515625" bestFit="1" customWidth="1"/>
    <col min="55" max="55" width="15.42578125" bestFit="1" customWidth="1"/>
    <col min="56" max="56" width="16.140625" bestFit="1" customWidth="1"/>
    <col min="57" max="57" width="16.5703125" bestFit="1" customWidth="1"/>
    <col min="58" max="58" width="14" bestFit="1" customWidth="1"/>
    <col min="59" max="59" width="15.42578125" bestFit="1" customWidth="1"/>
    <col min="60" max="61" width="15" bestFit="1" customWidth="1"/>
    <col min="62" max="62" width="12.5703125" bestFit="1" customWidth="1"/>
    <col min="63" max="63" width="15.5703125" bestFit="1" customWidth="1"/>
    <col min="64" max="65" width="14.7109375" bestFit="1" customWidth="1"/>
    <col min="66" max="66" width="16.85546875" bestFit="1" customWidth="1"/>
    <col min="67" max="67" width="15.5703125" bestFit="1" customWidth="1"/>
    <col min="68" max="69" width="16.7109375" bestFit="1" customWidth="1"/>
    <col min="70" max="70" width="16.7109375" style="96" bestFit="1" customWidth="1"/>
    <col min="71" max="71" width="15.28515625" bestFit="1" customWidth="1"/>
    <col min="72" max="72" width="14.28515625" bestFit="1" customWidth="1"/>
    <col min="73" max="73" width="14.42578125" bestFit="1" customWidth="1"/>
    <col min="74" max="74" width="15.42578125" bestFit="1" customWidth="1"/>
    <col min="75" max="75" width="19.7109375" bestFit="1" customWidth="1"/>
    <col min="76" max="76" width="16.42578125" bestFit="1" customWidth="1"/>
    <col min="77" max="77" width="17" bestFit="1" customWidth="1"/>
    <col min="78" max="78" width="14.85546875" bestFit="1" customWidth="1"/>
    <col min="79" max="79" width="15.5703125" bestFit="1" customWidth="1"/>
    <col min="80" max="80" width="12" bestFit="1" customWidth="1"/>
    <col min="81" max="81" width="16.7109375" bestFit="1" customWidth="1"/>
    <col min="82" max="82" width="12.42578125" customWidth="1"/>
    <col min="83" max="83" width="15.5703125" bestFit="1" customWidth="1"/>
    <col min="84" max="84" width="14.5703125" bestFit="1" customWidth="1"/>
  </cols>
  <sheetData>
    <row r="2" spans="2:84" ht="75.75" thickBot="1">
      <c r="H2" s="99" t="s">
        <v>11477</v>
      </c>
      <c r="I2" s="99" t="s">
        <v>11478</v>
      </c>
      <c r="K2" s="99" t="s">
        <v>11418</v>
      </c>
      <c r="L2" s="99" t="s">
        <v>11419</v>
      </c>
      <c r="M2" t="s">
        <v>11420</v>
      </c>
      <c r="N2" s="99" t="s">
        <v>11421</v>
      </c>
      <c r="O2" s="99" t="s">
        <v>11363</v>
      </c>
      <c r="P2" s="99" t="s">
        <v>11422</v>
      </c>
      <c r="Q2" s="99" t="s">
        <v>11423</v>
      </c>
      <c r="R2" s="99" t="s">
        <v>11424</v>
      </c>
      <c r="S2" s="99" t="s">
        <v>296</v>
      </c>
      <c r="T2" s="99" t="s">
        <v>11425</v>
      </c>
      <c r="U2" s="99" t="s">
        <v>11426</v>
      </c>
      <c r="V2" s="99" t="s">
        <v>11427</v>
      </c>
      <c r="W2" s="99" t="s">
        <v>11428</v>
      </c>
      <c r="X2" s="99" t="s">
        <v>11429</v>
      </c>
      <c r="Y2" s="99" t="s">
        <v>11430</v>
      </c>
      <c r="Z2" s="99" t="s">
        <v>11431</v>
      </c>
      <c r="AA2" s="99" t="s">
        <v>11432</v>
      </c>
      <c r="AB2" s="99" t="s">
        <v>11433</v>
      </c>
      <c r="AC2" s="99" t="s">
        <v>11434</v>
      </c>
      <c r="AD2" s="99" t="s">
        <v>11435</v>
      </c>
      <c r="AE2" s="99" t="s">
        <v>11436</v>
      </c>
      <c r="AG2" s="99" t="s">
        <v>11437</v>
      </c>
      <c r="AH2" s="99" t="s">
        <v>11438</v>
      </c>
      <c r="AI2" s="99" t="s">
        <v>11439</v>
      </c>
      <c r="AJ2" s="99" t="s">
        <v>11440</v>
      </c>
      <c r="AK2" s="99" t="s">
        <v>11441</v>
      </c>
      <c r="AL2" s="99" t="s">
        <v>11442</v>
      </c>
      <c r="AM2" s="99" t="s">
        <v>11443</v>
      </c>
      <c r="AN2" s="99" t="s">
        <v>11444</v>
      </c>
      <c r="AO2" s="99" t="s">
        <v>11445</v>
      </c>
      <c r="AP2" s="99" t="s">
        <v>11446</v>
      </c>
      <c r="AQ2" s="99" t="s">
        <v>11447</v>
      </c>
      <c r="AR2" s="99" t="s">
        <v>11448</v>
      </c>
      <c r="AS2" s="99" t="s">
        <v>11449</v>
      </c>
      <c r="AT2" s="99" t="s">
        <v>11450</v>
      </c>
      <c r="AU2" s="99" t="s">
        <v>11451</v>
      </c>
      <c r="AV2" s="99" t="s">
        <v>56</v>
      </c>
      <c r="AW2" s="99" t="s">
        <v>58</v>
      </c>
      <c r="AX2" s="99" t="s">
        <v>11452</v>
      </c>
      <c r="AY2" s="99" t="s">
        <v>11453</v>
      </c>
      <c r="AZ2" s="99" t="s">
        <v>11454</v>
      </c>
      <c r="BA2" s="99" t="s">
        <v>11455</v>
      </c>
      <c r="BB2" s="99" t="s">
        <v>11456</v>
      </c>
      <c r="BC2" s="99" t="s">
        <v>11457</v>
      </c>
      <c r="BD2" s="99" t="s">
        <v>11458</v>
      </c>
      <c r="BE2" s="99" t="s">
        <v>11459</v>
      </c>
      <c r="BF2" s="99" t="s">
        <v>11460</v>
      </c>
      <c r="BG2" s="99" t="s">
        <v>11461</v>
      </c>
      <c r="BH2" s="99" t="s">
        <v>11462</v>
      </c>
      <c r="BI2" s="99" t="s">
        <v>11463</v>
      </c>
      <c r="BJ2" s="99" t="s">
        <v>11464</v>
      </c>
      <c r="BK2" s="99" t="s">
        <v>11465</v>
      </c>
      <c r="BL2" s="99" t="s">
        <v>11466</v>
      </c>
      <c r="BM2" s="99" t="s">
        <v>11467</v>
      </c>
      <c r="BN2" s="99"/>
      <c r="BP2" s="99" t="s">
        <v>11484</v>
      </c>
      <c r="BQ2" s="99" t="s">
        <v>11479</v>
      </c>
      <c r="BS2" s="99" t="s">
        <v>11480</v>
      </c>
      <c r="BT2" s="99" t="s">
        <v>87</v>
      </c>
      <c r="BU2" s="99" t="s">
        <v>11468</v>
      </c>
      <c r="BV2" s="99" t="s">
        <v>11469</v>
      </c>
      <c r="BX2" s="99" t="s">
        <v>11470</v>
      </c>
      <c r="BY2" s="99" t="s">
        <v>11471</v>
      </c>
      <c r="BZ2" s="99" t="s">
        <v>11472</v>
      </c>
      <c r="CA2" s="99" t="s">
        <v>11473</v>
      </c>
      <c r="CB2" s="99"/>
      <c r="CC2" s="99"/>
    </row>
    <row r="3" spans="2:84" ht="45.75" thickBot="1">
      <c r="B3" s="140" t="s">
        <v>118</v>
      </c>
      <c r="C3" s="140" t="s">
        <v>125</v>
      </c>
      <c r="D3" s="140" t="s">
        <v>123</v>
      </c>
      <c r="E3" s="141" t="s">
        <v>124</v>
      </c>
      <c r="F3" s="140" t="s">
        <v>220</v>
      </c>
      <c r="G3" s="140" t="s">
        <v>277</v>
      </c>
      <c r="H3" s="140" t="s">
        <v>251</v>
      </c>
      <c r="I3" s="140" t="s">
        <v>253</v>
      </c>
      <c r="J3" s="141" t="s">
        <v>11486</v>
      </c>
      <c r="K3" s="140" t="s">
        <v>244</v>
      </c>
      <c r="L3" s="140" t="s">
        <v>16</v>
      </c>
      <c r="M3" s="140" t="s">
        <v>245</v>
      </c>
      <c r="N3" s="140" t="s">
        <v>246</v>
      </c>
      <c r="O3" s="140" t="s">
        <v>247</v>
      </c>
      <c r="P3" s="140" t="s">
        <v>17</v>
      </c>
      <c r="Q3" s="140" t="s">
        <v>18</v>
      </c>
      <c r="R3" s="140" t="s">
        <v>294</v>
      </c>
      <c r="S3" s="140" t="s">
        <v>297</v>
      </c>
      <c r="T3" s="140" t="s">
        <v>19</v>
      </c>
      <c r="U3" s="140" t="s">
        <v>20</v>
      </c>
      <c r="V3" s="140" t="s">
        <v>21</v>
      </c>
      <c r="W3" s="140" t="s">
        <v>22</v>
      </c>
      <c r="X3" s="140" t="s">
        <v>23</v>
      </c>
      <c r="Y3" s="140" t="s">
        <v>24</v>
      </c>
      <c r="Z3" s="140" t="s">
        <v>104</v>
      </c>
      <c r="AA3" s="140" t="s">
        <v>105</v>
      </c>
      <c r="AB3" s="140" t="s">
        <v>1166</v>
      </c>
      <c r="AC3" s="140" t="s">
        <v>1167</v>
      </c>
      <c r="AD3" s="140" t="s">
        <v>1168</v>
      </c>
      <c r="AE3" s="140" t="s">
        <v>1169</v>
      </c>
      <c r="AF3" s="140" t="s">
        <v>11413</v>
      </c>
      <c r="AG3" s="140" t="s">
        <v>27</v>
      </c>
      <c r="AH3" s="140" t="s">
        <v>29</v>
      </c>
      <c r="AI3" s="140" t="s">
        <v>31</v>
      </c>
      <c r="AJ3" s="140" t="s">
        <v>33</v>
      </c>
      <c r="AK3" s="140" t="s">
        <v>35</v>
      </c>
      <c r="AL3" s="140" t="s">
        <v>37</v>
      </c>
      <c r="AM3" s="140" t="s">
        <v>39</v>
      </c>
      <c r="AN3" s="140" t="s">
        <v>41</v>
      </c>
      <c r="AO3" s="140" t="s">
        <v>43</v>
      </c>
      <c r="AP3" s="140" t="s">
        <v>45</v>
      </c>
      <c r="AQ3" s="140" t="s">
        <v>47</v>
      </c>
      <c r="AR3" s="140" t="s">
        <v>49</v>
      </c>
      <c r="AS3" s="140" t="s">
        <v>51</v>
      </c>
      <c r="AT3" s="140" t="s">
        <v>53</v>
      </c>
      <c r="AU3" s="140" t="s">
        <v>55</v>
      </c>
      <c r="AV3" s="140" t="s">
        <v>57</v>
      </c>
      <c r="AW3" s="140" t="s">
        <v>59</v>
      </c>
      <c r="AX3" s="140" t="s">
        <v>61</v>
      </c>
      <c r="AY3" s="140" t="s">
        <v>63</v>
      </c>
      <c r="AZ3" s="140" t="s">
        <v>65</v>
      </c>
      <c r="BA3" s="140" t="s">
        <v>67</v>
      </c>
      <c r="BB3" s="140" t="s">
        <v>69</v>
      </c>
      <c r="BC3" s="140" t="s">
        <v>71</v>
      </c>
      <c r="BD3" s="140" t="s">
        <v>73</v>
      </c>
      <c r="BE3" s="140" t="s">
        <v>75</v>
      </c>
      <c r="BF3" s="140" t="s">
        <v>77</v>
      </c>
      <c r="BG3" s="140" t="s">
        <v>79</v>
      </c>
      <c r="BH3" s="140" t="s">
        <v>249</v>
      </c>
      <c r="BI3" s="140" t="s">
        <v>250</v>
      </c>
      <c r="BJ3" s="140" t="s">
        <v>83</v>
      </c>
      <c r="BK3" s="140" t="s">
        <v>85</v>
      </c>
      <c r="BL3" s="140" t="s">
        <v>108</v>
      </c>
      <c r="BM3" s="140" t="s">
        <v>109</v>
      </c>
      <c r="BN3" s="141" t="s">
        <v>11414</v>
      </c>
      <c r="BO3" s="141" t="s">
        <v>11415</v>
      </c>
      <c r="BP3" s="140" t="s">
        <v>10434</v>
      </c>
      <c r="BQ3" s="140" t="s">
        <v>1112</v>
      </c>
      <c r="BR3" s="141" t="s">
        <v>11485</v>
      </c>
      <c r="BS3" s="140" t="s">
        <v>252</v>
      </c>
      <c r="BT3" s="140" t="s">
        <v>90</v>
      </c>
      <c r="BU3" s="140" t="s">
        <v>91</v>
      </c>
      <c r="BV3" s="140" t="s">
        <v>92</v>
      </c>
      <c r="BW3" s="140" t="s">
        <v>11416</v>
      </c>
      <c r="BX3" s="140" t="s">
        <v>98</v>
      </c>
      <c r="BY3" s="140" t="s">
        <v>99</v>
      </c>
      <c r="BZ3" s="140" t="s">
        <v>100</v>
      </c>
      <c r="CA3" s="140" t="s">
        <v>101</v>
      </c>
      <c r="CB3" s="141" t="s">
        <v>11417</v>
      </c>
      <c r="CC3" s="141" t="s">
        <v>11481</v>
      </c>
      <c r="CD3" s="140" t="s">
        <v>1154</v>
      </c>
      <c r="CE3" s="141" t="s">
        <v>11482</v>
      </c>
      <c r="CF3" s="141" t="s">
        <v>11483</v>
      </c>
    </row>
    <row r="4" spans="2:84">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3"/>
      <c r="BS4" s="142"/>
      <c r="BT4" s="142"/>
      <c r="BU4" s="142"/>
      <c r="BV4" s="142"/>
      <c r="BW4" s="142"/>
      <c r="BX4" s="142"/>
      <c r="BY4" s="142"/>
      <c r="BZ4" s="142"/>
      <c r="CA4" s="142"/>
      <c r="CB4" s="142"/>
      <c r="CC4" s="142"/>
      <c r="CD4" s="142"/>
      <c r="CE4" s="142"/>
      <c r="CF4" s="142"/>
    </row>
    <row r="5" spans="2:84">
      <c r="B5" t="s">
        <v>127</v>
      </c>
      <c r="C5" t="s">
        <v>128</v>
      </c>
      <c r="D5">
        <v>101251</v>
      </c>
      <c r="E5">
        <v>3021000</v>
      </c>
      <c r="F5">
        <v>1000</v>
      </c>
      <c r="G5">
        <v>10135</v>
      </c>
      <c r="H5" s="137">
        <v>-307438</v>
      </c>
      <c r="I5" s="137">
        <v>-35972.01</v>
      </c>
      <c r="J5" s="139">
        <v>-343410.01</v>
      </c>
      <c r="K5" s="137">
        <v>1199198.297</v>
      </c>
      <c r="L5" s="137">
        <v>0</v>
      </c>
      <c r="M5" s="137">
        <v>78344</v>
      </c>
      <c r="N5" s="137">
        <v>0</v>
      </c>
      <c r="O5" s="137">
        <v>0</v>
      </c>
      <c r="P5" s="137">
        <v>590510</v>
      </c>
      <c r="Q5" s="137">
        <v>5000</v>
      </c>
      <c r="R5" s="137">
        <v>21000</v>
      </c>
      <c r="S5" s="137">
        <v>3500</v>
      </c>
      <c r="T5" s="137">
        <v>0</v>
      </c>
      <c r="U5" s="137">
        <v>0</v>
      </c>
      <c r="V5" s="137">
        <v>0</v>
      </c>
      <c r="W5" s="137">
        <v>627414.79249999998</v>
      </c>
      <c r="X5" s="137">
        <v>0</v>
      </c>
      <c r="Y5" s="137">
        <v>0</v>
      </c>
      <c r="Z5" s="137">
        <v>149294</v>
      </c>
      <c r="AA5" s="137">
        <v>750</v>
      </c>
      <c r="AB5" s="137">
        <v>0</v>
      </c>
      <c r="AC5" s="137">
        <v>0</v>
      </c>
      <c r="AD5" s="137">
        <v>0</v>
      </c>
      <c r="AE5" s="137">
        <v>0</v>
      </c>
      <c r="AF5" s="139">
        <v>2675011.0894999998</v>
      </c>
      <c r="AG5" s="137">
        <v>439357.14874614676</v>
      </c>
      <c r="AH5" s="137">
        <v>0</v>
      </c>
      <c r="AI5" s="137">
        <v>1489261.4983662323</v>
      </c>
      <c r="AJ5" s="137">
        <v>65552.33453197655</v>
      </c>
      <c r="AK5" s="137">
        <v>127171.36226599169</v>
      </c>
      <c r="AL5" s="137">
        <v>0</v>
      </c>
      <c r="AM5" s="137">
        <v>45846.885900079913</v>
      </c>
      <c r="AN5" s="137">
        <v>10992.307886434777</v>
      </c>
      <c r="AO5" s="137">
        <v>3500</v>
      </c>
      <c r="AP5" s="137">
        <v>0</v>
      </c>
      <c r="AQ5" s="137">
        <v>0</v>
      </c>
      <c r="AR5" s="137">
        <v>20000</v>
      </c>
      <c r="AS5" s="137">
        <v>4500</v>
      </c>
      <c r="AT5" s="137">
        <v>5650</v>
      </c>
      <c r="AU5" s="137">
        <v>6000</v>
      </c>
      <c r="AV5" s="137">
        <v>35000</v>
      </c>
      <c r="AW5" s="137">
        <v>98138</v>
      </c>
      <c r="AX5" s="137">
        <v>16050</v>
      </c>
      <c r="AY5" s="137">
        <v>21408</v>
      </c>
      <c r="AZ5" s="137">
        <v>14468</v>
      </c>
      <c r="BA5" s="137">
        <v>0</v>
      </c>
      <c r="BB5" s="137">
        <v>32994</v>
      </c>
      <c r="BC5" s="137">
        <v>8500</v>
      </c>
      <c r="BD5" s="137">
        <v>0</v>
      </c>
      <c r="BE5" s="137">
        <v>7500</v>
      </c>
      <c r="BF5" s="137">
        <v>0</v>
      </c>
      <c r="BG5" s="137">
        <v>9350</v>
      </c>
      <c r="BH5" s="137">
        <v>47168.292500000003</v>
      </c>
      <c r="BI5" s="137">
        <v>0</v>
      </c>
      <c r="BJ5" s="137">
        <v>0</v>
      </c>
      <c r="BK5" s="137">
        <v>0</v>
      </c>
      <c r="BL5" s="137">
        <v>155257.85039335108</v>
      </c>
      <c r="BM5" s="137">
        <v>25000</v>
      </c>
      <c r="BN5" s="139">
        <v>2688665.6805902128</v>
      </c>
      <c r="BO5" s="139">
        <v>-13654.591090213042</v>
      </c>
      <c r="BP5" s="139">
        <f t="shared" ref="BP5:BP36" si="0">H5+SUM(K5:Y5)+SUM(AB5:AE5)-SUM(AG5:BK5)</f>
        <v>-290878.74069686187</v>
      </c>
      <c r="BQ5" s="139">
        <f t="shared" ref="BQ5:BQ36" si="1">I5+Z5+AA5-BL5-BM5</f>
        <v>-66185.860393351089</v>
      </c>
      <c r="BR5" s="144">
        <f t="shared" ref="BR5:BR36" si="2">J5+AF5-BN5</f>
        <v>-357064.60109021282</v>
      </c>
      <c r="BS5" s="137">
        <v>103003</v>
      </c>
      <c r="BT5" s="137">
        <v>15260</v>
      </c>
      <c r="BU5" s="137">
        <v>0</v>
      </c>
      <c r="BV5" s="137">
        <v>0</v>
      </c>
      <c r="BW5" s="139">
        <v>15260</v>
      </c>
      <c r="BX5" s="137">
        <v>0</v>
      </c>
      <c r="BY5" s="137">
        <v>90000</v>
      </c>
      <c r="BZ5" s="137">
        <v>0</v>
      </c>
      <c r="CA5" s="137">
        <v>10000</v>
      </c>
      <c r="CB5" s="137">
        <v>100000</v>
      </c>
      <c r="CC5" s="137">
        <v>-84740</v>
      </c>
      <c r="CD5" s="137">
        <f t="shared" ref="CD5:CD36" si="3">BS5+BW5-CB5</f>
        <v>18263</v>
      </c>
      <c r="CE5" s="139">
        <v>18263</v>
      </c>
      <c r="CF5" s="139">
        <f>BR5</f>
        <v>-357064.60109021282</v>
      </c>
    </row>
    <row r="6" spans="2:84">
      <c r="B6" t="s">
        <v>129</v>
      </c>
      <c r="C6" t="s">
        <v>128</v>
      </c>
      <c r="D6">
        <v>101253</v>
      </c>
      <c r="E6">
        <v>3021002</v>
      </c>
      <c r="F6">
        <v>1002</v>
      </c>
      <c r="G6">
        <v>10132</v>
      </c>
      <c r="H6" s="137">
        <v>-196121</v>
      </c>
      <c r="I6" s="137">
        <v>0</v>
      </c>
      <c r="J6" s="139">
        <v>-196121</v>
      </c>
      <c r="K6" s="137">
        <v>615340</v>
      </c>
      <c r="L6" s="137">
        <v>0</v>
      </c>
      <c r="M6" s="137">
        <v>5000</v>
      </c>
      <c r="N6" s="137">
        <v>0</v>
      </c>
      <c r="O6" s="137">
        <v>0</v>
      </c>
      <c r="P6" s="137">
        <v>0</v>
      </c>
      <c r="Q6" s="137">
        <v>5400</v>
      </c>
      <c r="R6" s="137">
        <v>0</v>
      </c>
      <c r="S6" s="137">
        <v>13020</v>
      </c>
      <c r="T6" s="137">
        <v>15000</v>
      </c>
      <c r="U6" s="137">
        <v>0</v>
      </c>
      <c r="V6" s="137">
        <v>0</v>
      </c>
      <c r="W6" s="137">
        <v>243418</v>
      </c>
      <c r="X6" s="137">
        <v>5188</v>
      </c>
      <c r="Y6" s="137">
        <v>0</v>
      </c>
      <c r="Z6" s="137">
        <v>0</v>
      </c>
      <c r="AA6" s="137">
        <v>0</v>
      </c>
      <c r="AB6" s="137">
        <v>0</v>
      </c>
      <c r="AC6" s="137">
        <v>0</v>
      </c>
      <c r="AD6" s="137">
        <v>0</v>
      </c>
      <c r="AE6" s="137">
        <v>0</v>
      </c>
      <c r="AF6" s="139">
        <v>902366</v>
      </c>
      <c r="AG6" s="137">
        <v>222828</v>
      </c>
      <c r="AH6" s="137">
        <v>0</v>
      </c>
      <c r="AI6" s="137">
        <v>357800</v>
      </c>
      <c r="AJ6" s="137">
        <v>42769</v>
      </c>
      <c r="AK6" s="137">
        <v>80065</v>
      </c>
      <c r="AL6" s="137">
        <v>0</v>
      </c>
      <c r="AM6" s="137">
        <v>34947</v>
      </c>
      <c r="AN6" s="137">
        <v>6195</v>
      </c>
      <c r="AO6" s="137">
        <v>2150</v>
      </c>
      <c r="AP6" s="137">
        <v>0</v>
      </c>
      <c r="AQ6" s="137">
        <v>0</v>
      </c>
      <c r="AR6" s="137">
        <v>5000</v>
      </c>
      <c r="AS6" s="137">
        <v>4350</v>
      </c>
      <c r="AT6" s="137">
        <v>2000</v>
      </c>
      <c r="AU6" s="137">
        <v>1500</v>
      </c>
      <c r="AV6" s="137">
        <v>11908</v>
      </c>
      <c r="AW6" s="137">
        <v>0</v>
      </c>
      <c r="AX6" s="137">
        <v>4477</v>
      </c>
      <c r="AY6" s="137">
        <v>20493</v>
      </c>
      <c r="AZ6" s="137">
        <v>6300</v>
      </c>
      <c r="BA6" s="137">
        <v>0</v>
      </c>
      <c r="BB6" s="137">
        <v>9400</v>
      </c>
      <c r="BC6" s="137">
        <v>2000</v>
      </c>
      <c r="BD6" s="137">
        <v>2000</v>
      </c>
      <c r="BE6" s="137">
        <v>15000</v>
      </c>
      <c r="BF6" s="137">
        <v>2500</v>
      </c>
      <c r="BG6" s="137">
        <v>3750</v>
      </c>
      <c r="BH6" s="137">
        <v>13828</v>
      </c>
      <c r="BI6" s="137">
        <v>0</v>
      </c>
      <c r="BJ6" s="137">
        <v>0</v>
      </c>
      <c r="BK6" s="137">
        <v>0</v>
      </c>
      <c r="BL6" s="137">
        <v>0</v>
      </c>
      <c r="BM6" s="137">
        <v>0</v>
      </c>
      <c r="BN6" s="139">
        <v>851260</v>
      </c>
      <c r="BO6" s="139">
        <v>51106</v>
      </c>
      <c r="BP6" s="139">
        <f t="shared" si="0"/>
        <v>-145015</v>
      </c>
      <c r="BQ6" s="139">
        <f t="shared" si="1"/>
        <v>0</v>
      </c>
      <c r="BR6" s="144">
        <f t="shared" si="2"/>
        <v>-145015</v>
      </c>
      <c r="BS6" s="137">
        <v>27403</v>
      </c>
      <c r="BT6" s="137">
        <v>4945</v>
      </c>
      <c r="BU6" s="137">
        <v>0</v>
      </c>
      <c r="BV6" s="137">
        <v>0</v>
      </c>
      <c r="BW6" s="139">
        <v>4945</v>
      </c>
      <c r="BX6" s="137">
        <v>0</v>
      </c>
      <c r="BY6" s="137">
        <v>32348</v>
      </c>
      <c r="BZ6" s="137">
        <v>0</v>
      </c>
      <c r="CA6" s="137">
        <v>0</v>
      </c>
      <c r="CB6" s="137">
        <v>32348</v>
      </c>
      <c r="CC6" s="137">
        <v>-27403</v>
      </c>
      <c r="CD6" s="137">
        <f t="shared" si="3"/>
        <v>0</v>
      </c>
      <c r="CE6" s="139">
        <v>0</v>
      </c>
      <c r="CF6" s="139">
        <f t="shared" ref="CF6:CF69" si="4">BR6</f>
        <v>-145015</v>
      </c>
    </row>
    <row r="7" spans="2:84">
      <c r="B7" t="s">
        <v>210</v>
      </c>
      <c r="C7" t="s">
        <v>209</v>
      </c>
      <c r="D7">
        <v>101397</v>
      </c>
      <c r="E7">
        <v>3027010</v>
      </c>
      <c r="F7">
        <v>7010</v>
      </c>
      <c r="G7">
        <v>10159</v>
      </c>
      <c r="H7" s="137">
        <v>621555</v>
      </c>
      <c r="I7" s="137">
        <v>0</v>
      </c>
      <c r="J7" s="139">
        <v>621555</v>
      </c>
      <c r="K7" s="137">
        <v>951107</v>
      </c>
      <c r="L7" s="137">
        <v>310200</v>
      </c>
      <c r="M7" s="137">
        <v>2679762</v>
      </c>
      <c r="N7" s="137">
        <v>0</v>
      </c>
      <c r="O7" s="137">
        <v>46845</v>
      </c>
      <c r="P7" s="137">
        <v>120000</v>
      </c>
      <c r="Q7" s="137">
        <v>23283</v>
      </c>
      <c r="R7" s="137">
        <v>0</v>
      </c>
      <c r="S7" s="137">
        <v>0</v>
      </c>
      <c r="T7" s="137">
        <v>10000</v>
      </c>
      <c r="U7" s="137">
        <v>0</v>
      </c>
      <c r="V7" s="137">
        <v>0</v>
      </c>
      <c r="W7" s="137">
        <v>0</v>
      </c>
      <c r="X7" s="137">
        <v>0</v>
      </c>
      <c r="Y7" s="137">
        <v>0</v>
      </c>
      <c r="Z7" s="137">
        <v>0</v>
      </c>
      <c r="AA7" s="137">
        <v>0</v>
      </c>
      <c r="AB7" s="137">
        <v>0</v>
      </c>
      <c r="AC7" s="137">
        <v>0</v>
      </c>
      <c r="AD7" s="137">
        <v>63868</v>
      </c>
      <c r="AE7" s="137">
        <v>0</v>
      </c>
      <c r="AF7" s="139">
        <v>4205065</v>
      </c>
      <c r="AG7" s="137">
        <v>1519501.9731052616</v>
      </c>
      <c r="AH7" s="137">
        <v>0</v>
      </c>
      <c r="AI7" s="137">
        <v>1665120.2082577487</v>
      </c>
      <c r="AJ7" s="137">
        <v>101682.13582089596</v>
      </c>
      <c r="AK7" s="137">
        <v>164726.86847980286</v>
      </c>
      <c r="AL7" s="137">
        <v>0</v>
      </c>
      <c r="AM7" s="137">
        <v>80932.674465492179</v>
      </c>
      <c r="AN7" s="137">
        <v>17886.943827659517</v>
      </c>
      <c r="AO7" s="137">
        <v>16500</v>
      </c>
      <c r="AP7" s="137">
        <v>0</v>
      </c>
      <c r="AQ7" s="137">
        <v>0</v>
      </c>
      <c r="AR7" s="137">
        <v>48547</v>
      </c>
      <c r="AS7" s="137">
        <v>14365</v>
      </c>
      <c r="AT7" s="137">
        <v>7000</v>
      </c>
      <c r="AU7" s="137">
        <v>7531</v>
      </c>
      <c r="AV7" s="137">
        <v>66600</v>
      </c>
      <c r="AW7" s="137">
        <v>0</v>
      </c>
      <c r="AX7" s="137">
        <v>19238</v>
      </c>
      <c r="AY7" s="137">
        <v>68219</v>
      </c>
      <c r="AZ7" s="137">
        <v>17000</v>
      </c>
      <c r="BA7" s="137">
        <v>1000</v>
      </c>
      <c r="BB7" s="137">
        <v>8903</v>
      </c>
      <c r="BC7" s="137">
        <v>9849</v>
      </c>
      <c r="BD7" s="137">
        <v>126500</v>
      </c>
      <c r="BE7" s="137">
        <v>29800</v>
      </c>
      <c r="BF7" s="137">
        <v>81100</v>
      </c>
      <c r="BG7" s="137">
        <v>215325</v>
      </c>
      <c r="BH7" s="137">
        <v>32111</v>
      </c>
      <c r="BI7" s="137">
        <v>0</v>
      </c>
      <c r="BJ7" s="137">
        <v>0</v>
      </c>
      <c r="BK7" s="137">
        <v>0</v>
      </c>
      <c r="BL7" s="137">
        <v>0</v>
      </c>
      <c r="BM7" s="137">
        <v>0</v>
      </c>
      <c r="BN7" s="139">
        <v>4319438.8039568607</v>
      </c>
      <c r="BO7" s="139">
        <v>-114373.80395686068</v>
      </c>
      <c r="BP7" s="139">
        <f t="shared" si="0"/>
        <v>507181.19604313932</v>
      </c>
      <c r="BQ7" s="139">
        <f t="shared" si="1"/>
        <v>0</v>
      </c>
      <c r="BR7" s="144">
        <f t="shared" si="2"/>
        <v>507181.19604313932</v>
      </c>
      <c r="BS7" s="137">
        <v>48935</v>
      </c>
      <c r="BT7" s="137">
        <v>8556</v>
      </c>
      <c r="BU7" s="137">
        <v>0</v>
      </c>
      <c r="BV7" s="137">
        <v>0</v>
      </c>
      <c r="BW7" s="139">
        <v>8556</v>
      </c>
      <c r="BX7" s="137">
        <v>0</v>
      </c>
      <c r="BY7" s="137">
        <v>0</v>
      </c>
      <c r="BZ7" s="137">
        <v>0</v>
      </c>
      <c r="CA7" s="137">
        <v>0</v>
      </c>
      <c r="CB7" s="137">
        <v>0</v>
      </c>
      <c r="CC7" s="137">
        <v>8556</v>
      </c>
      <c r="CD7" s="137">
        <f t="shared" si="3"/>
        <v>57491</v>
      </c>
      <c r="CE7" s="139">
        <v>57491</v>
      </c>
      <c r="CF7" s="139">
        <f t="shared" si="4"/>
        <v>507181.19604313932</v>
      </c>
    </row>
    <row r="8" spans="2:84">
      <c r="B8" t="s">
        <v>211</v>
      </c>
      <c r="C8" t="s">
        <v>209</v>
      </c>
      <c r="D8">
        <v>101395</v>
      </c>
      <c r="E8">
        <v>3027005</v>
      </c>
      <c r="F8">
        <v>7005</v>
      </c>
      <c r="G8">
        <v>10157</v>
      </c>
      <c r="H8" s="137">
        <v>343065</v>
      </c>
      <c r="I8" s="137">
        <v>0</v>
      </c>
      <c r="J8" s="139">
        <v>343065</v>
      </c>
      <c r="K8" s="137">
        <v>1716433</v>
      </c>
      <c r="L8" s="137">
        <v>0</v>
      </c>
      <c r="M8" s="137">
        <v>1893787</v>
      </c>
      <c r="N8" s="137">
        <v>0</v>
      </c>
      <c r="O8" s="137">
        <v>76890</v>
      </c>
      <c r="P8" s="137">
        <v>0</v>
      </c>
      <c r="Q8" s="137">
        <v>0</v>
      </c>
      <c r="R8" s="137">
        <v>38400</v>
      </c>
      <c r="S8" s="137">
        <v>0</v>
      </c>
      <c r="T8" s="137">
        <v>13200</v>
      </c>
      <c r="U8" s="137">
        <v>0</v>
      </c>
      <c r="V8" s="137">
        <v>0</v>
      </c>
      <c r="W8" s="137">
        <v>0</v>
      </c>
      <c r="X8" s="137">
        <v>0</v>
      </c>
      <c r="Y8" s="137">
        <v>0</v>
      </c>
      <c r="Z8" s="137">
        <v>0</v>
      </c>
      <c r="AA8" s="137">
        <v>0</v>
      </c>
      <c r="AB8" s="137">
        <v>0</v>
      </c>
      <c r="AC8" s="137">
        <v>0</v>
      </c>
      <c r="AD8" s="137">
        <v>24723</v>
      </c>
      <c r="AE8" s="137">
        <v>16708</v>
      </c>
      <c r="AF8" s="139">
        <v>3780141</v>
      </c>
      <c r="AG8" s="137">
        <v>1366675.9748</v>
      </c>
      <c r="AH8" s="137">
        <v>0</v>
      </c>
      <c r="AI8" s="137">
        <v>1018118.5183999999</v>
      </c>
      <c r="AJ8" s="137">
        <v>53009.309600000001</v>
      </c>
      <c r="AK8" s="137">
        <v>224109.9852</v>
      </c>
      <c r="AL8" s="137">
        <v>0</v>
      </c>
      <c r="AM8" s="137">
        <v>41947.542699999998</v>
      </c>
      <c r="AN8" s="137">
        <v>6636</v>
      </c>
      <c r="AO8" s="137">
        <v>22856</v>
      </c>
      <c r="AP8" s="137">
        <v>0</v>
      </c>
      <c r="AQ8" s="137">
        <v>0</v>
      </c>
      <c r="AR8" s="137">
        <v>96899.734400000001</v>
      </c>
      <c r="AS8" s="137">
        <v>7075</v>
      </c>
      <c r="AT8" s="137">
        <v>62204</v>
      </c>
      <c r="AU8" s="137">
        <v>12700</v>
      </c>
      <c r="AV8" s="137">
        <v>88450</v>
      </c>
      <c r="AW8" s="137">
        <v>0</v>
      </c>
      <c r="AX8" s="137">
        <v>14815.972</v>
      </c>
      <c r="AY8" s="137">
        <v>84730.422000000006</v>
      </c>
      <c r="AZ8" s="137">
        <v>43600</v>
      </c>
      <c r="BA8" s="137">
        <v>0</v>
      </c>
      <c r="BB8" s="137">
        <v>15739.4</v>
      </c>
      <c r="BC8" s="137">
        <v>9325</v>
      </c>
      <c r="BD8" s="137">
        <v>0</v>
      </c>
      <c r="BE8" s="137">
        <v>47684</v>
      </c>
      <c r="BF8" s="137">
        <v>0</v>
      </c>
      <c r="BG8" s="137">
        <v>622859.6</v>
      </c>
      <c r="BH8" s="137">
        <v>56285.544000000002</v>
      </c>
      <c r="BI8" s="137">
        <v>0</v>
      </c>
      <c r="BJ8" s="137">
        <v>0</v>
      </c>
      <c r="BK8" s="137">
        <v>0</v>
      </c>
      <c r="BL8" s="137">
        <v>0</v>
      </c>
      <c r="BM8" s="137">
        <v>0</v>
      </c>
      <c r="BN8" s="139">
        <v>3895722.0030999999</v>
      </c>
      <c r="BO8" s="139">
        <v>-115581.00309999986</v>
      </c>
      <c r="BP8" s="139">
        <f t="shared" si="0"/>
        <v>227483.99690000014</v>
      </c>
      <c r="BQ8" s="139">
        <f t="shared" si="1"/>
        <v>0</v>
      </c>
      <c r="BR8" s="144">
        <f t="shared" si="2"/>
        <v>227483.99690000014</v>
      </c>
      <c r="BS8" s="137">
        <v>0</v>
      </c>
      <c r="BT8" s="137">
        <v>10176</v>
      </c>
      <c r="BU8" s="137">
        <v>0</v>
      </c>
      <c r="BV8" s="137">
        <v>0</v>
      </c>
      <c r="BW8" s="139">
        <v>10176</v>
      </c>
      <c r="BX8" s="137">
        <v>0</v>
      </c>
      <c r="BY8" s="137">
        <v>0</v>
      </c>
      <c r="BZ8" s="137">
        <v>10176</v>
      </c>
      <c r="CA8" s="137">
        <v>0</v>
      </c>
      <c r="CB8" s="137">
        <v>10176</v>
      </c>
      <c r="CC8" s="137">
        <v>0</v>
      </c>
      <c r="CD8" s="137">
        <f t="shared" si="3"/>
        <v>0</v>
      </c>
      <c r="CE8" s="139">
        <v>0</v>
      </c>
      <c r="CF8" s="139">
        <f t="shared" si="4"/>
        <v>227483.99690000014</v>
      </c>
    </row>
    <row r="9" spans="2:84">
      <c r="B9" t="s">
        <v>212</v>
      </c>
      <c r="C9" t="s">
        <v>209</v>
      </c>
      <c r="D9">
        <v>101396</v>
      </c>
      <c r="E9">
        <v>3027009</v>
      </c>
      <c r="F9">
        <v>7009</v>
      </c>
      <c r="G9">
        <v>10158</v>
      </c>
      <c r="H9" s="137">
        <v>228591</v>
      </c>
      <c r="I9" s="137">
        <v>0</v>
      </c>
      <c r="J9" s="139">
        <v>228591</v>
      </c>
      <c r="K9" s="137">
        <v>2200022</v>
      </c>
      <c r="L9" s="137">
        <v>0</v>
      </c>
      <c r="M9" s="137">
        <v>2292429</v>
      </c>
      <c r="N9" s="137">
        <v>0</v>
      </c>
      <c r="O9" s="137">
        <v>57820</v>
      </c>
      <c r="P9" s="137">
        <v>0</v>
      </c>
      <c r="Q9" s="137">
        <v>703122</v>
      </c>
      <c r="R9" s="137">
        <v>5500</v>
      </c>
      <c r="S9" s="137">
        <v>15600</v>
      </c>
      <c r="T9" s="137">
        <v>7900</v>
      </c>
      <c r="U9" s="137">
        <v>0</v>
      </c>
      <c r="V9" s="137">
        <v>0</v>
      </c>
      <c r="W9" s="137">
        <v>3500</v>
      </c>
      <c r="X9" s="137">
        <v>45574</v>
      </c>
      <c r="Y9" s="137">
        <v>0</v>
      </c>
      <c r="Z9" s="137">
        <v>0</v>
      </c>
      <c r="AA9" s="137">
        <v>0</v>
      </c>
      <c r="AB9" s="137">
        <v>0</v>
      </c>
      <c r="AC9" s="137">
        <v>0</v>
      </c>
      <c r="AD9" s="137">
        <v>3669</v>
      </c>
      <c r="AE9" s="137">
        <v>41000</v>
      </c>
      <c r="AF9" s="139">
        <v>5376136</v>
      </c>
      <c r="AG9" s="137">
        <v>2080000</v>
      </c>
      <c r="AH9" s="137">
        <v>4132</v>
      </c>
      <c r="AI9" s="137">
        <v>2003055</v>
      </c>
      <c r="AJ9" s="137">
        <v>43591</v>
      </c>
      <c r="AK9" s="137">
        <v>118077</v>
      </c>
      <c r="AL9" s="137">
        <v>0</v>
      </c>
      <c r="AM9" s="137">
        <v>181795</v>
      </c>
      <c r="AN9" s="137">
        <v>41924</v>
      </c>
      <c r="AO9" s="137">
        <v>27900</v>
      </c>
      <c r="AP9" s="137">
        <v>0</v>
      </c>
      <c r="AQ9" s="137">
        <v>0</v>
      </c>
      <c r="AR9" s="137">
        <v>47500</v>
      </c>
      <c r="AS9" s="137">
        <v>3000</v>
      </c>
      <c r="AT9" s="137">
        <v>35728</v>
      </c>
      <c r="AU9" s="137">
        <v>9500</v>
      </c>
      <c r="AV9" s="137">
        <v>59439</v>
      </c>
      <c r="AW9" s="137">
        <v>0</v>
      </c>
      <c r="AX9" s="137">
        <v>30236</v>
      </c>
      <c r="AY9" s="137">
        <v>92132</v>
      </c>
      <c r="AZ9" s="137">
        <v>31750</v>
      </c>
      <c r="BA9" s="137">
        <v>0</v>
      </c>
      <c r="BB9" s="137">
        <v>23300</v>
      </c>
      <c r="BC9" s="137">
        <v>10925</v>
      </c>
      <c r="BD9" s="137">
        <v>76089</v>
      </c>
      <c r="BE9" s="137">
        <v>49150</v>
      </c>
      <c r="BF9" s="137">
        <v>16437</v>
      </c>
      <c r="BG9" s="137">
        <v>524258</v>
      </c>
      <c r="BH9" s="137">
        <v>34723</v>
      </c>
      <c r="BI9" s="137">
        <v>0</v>
      </c>
      <c r="BJ9" s="137">
        <v>0</v>
      </c>
      <c r="BK9" s="137">
        <v>24644</v>
      </c>
      <c r="BL9" s="137">
        <v>0</v>
      </c>
      <c r="BM9" s="137">
        <v>0</v>
      </c>
      <c r="BN9" s="139">
        <v>5569285</v>
      </c>
      <c r="BO9" s="139">
        <v>-193149</v>
      </c>
      <c r="BP9" s="139">
        <f t="shared" si="0"/>
        <v>35442</v>
      </c>
      <c r="BQ9" s="139">
        <f t="shared" si="1"/>
        <v>0</v>
      </c>
      <c r="BR9" s="144">
        <f t="shared" si="2"/>
        <v>35442</v>
      </c>
      <c r="BS9" s="137">
        <v>52315</v>
      </c>
      <c r="BT9" s="137">
        <v>11219</v>
      </c>
      <c r="BU9" s="137">
        <v>0</v>
      </c>
      <c r="BV9" s="137">
        <v>24644</v>
      </c>
      <c r="BW9" s="139">
        <v>35863</v>
      </c>
      <c r="BX9" s="137">
        <v>0</v>
      </c>
      <c r="BY9" s="137">
        <v>19000</v>
      </c>
      <c r="BZ9" s="137">
        <v>48901</v>
      </c>
      <c r="CA9" s="137">
        <v>20277</v>
      </c>
      <c r="CB9" s="137">
        <v>88178</v>
      </c>
      <c r="CC9" s="137">
        <v>-52315</v>
      </c>
      <c r="CD9" s="137">
        <f t="shared" si="3"/>
        <v>0</v>
      </c>
      <c r="CE9" s="139">
        <v>0</v>
      </c>
      <c r="CF9" s="139">
        <f t="shared" si="4"/>
        <v>35442</v>
      </c>
    </row>
    <row r="10" spans="2:84">
      <c r="B10" t="s">
        <v>200</v>
      </c>
      <c r="C10" t="s">
        <v>201</v>
      </c>
      <c r="D10">
        <v>133749</v>
      </c>
      <c r="E10">
        <v>3021102</v>
      </c>
      <c r="F10">
        <v>1102</v>
      </c>
      <c r="G10">
        <v>10185</v>
      </c>
      <c r="H10" s="137">
        <v>93584</v>
      </c>
      <c r="I10" s="137">
        <v>0</v>
      </c>
      <c r="J10" s="139">
        <v>93584</v>
      </c>
      <c r="K10" s="137">
        <v>503456</v>
      </c>
      <c r="L10" s="137">
        <v>0</v>
      </c>
      <c r="M10" s="137">
        <v>35000</v>
      </c>
      <c r="N10" s="137">
        <v>0</v>
      </c>
      <c r="O10" s="137">
        <v>0</v>
      </c>
      <c r="P10" s="137">
        <v>0</v>
      </c>
      <c r="Q10" s="137">
        <v>0</v>
      </c>
      <c r="R10" s="137">
        <v>0</v>
      </c>
      <c r="S10" s="137">
        <v>70000</v>
      </c>
      <c r="T10" s="137">
        <v>0</v>
      </c>
      <c r="U10" s="137">
        <v>0</v>
      </c>
      <c r="V10" s="137">
        <v>0</v>
      </c>
      <c r="W10" s="137">
        <v>0</v>
      </c>
      <c r="X10" s="137">
        <v>0</v>
      </c>
      <c r="Y10" s="137">
        <v>0</v>
      </c>
      <c r="Z10" s="137">
        <v>0</v>
      </c>
      <c r="AA10" s="137">
        <v>0</v>
      </c>
      <c r="AB10" s="137">
        <v>0</v>
      </c>
      <c r="AC10" s="137">
        <v>0</v>
      </c>
      <c r="AD10" s="137">
        <v>1737.4752000000001</v>
      </c>
      <c r="AE10" s="137">
        <v>0</v>
      </c>
      <c r="AF10" s="139">
        <v>610193.47519999999</v>
      </c>
      <c r="AG10" s="137">
        <v>555119.67449999996</v>
      </c>
      <c r="AH10" s="137">
        <v>0</v>
      </c>
      <c r="AI10" s="137">
        <v>41178.927000000003</v>
      </c>
      <c r="AJ10" s="137">
        <v>0</v>
      </c>
      <c r="AK10" s="137">
        <v>41905.221700000002</v>
      </c>
      <c r="AL10" s="137">
        <v>0</v>
      </c>
      <c r="AM10" s="137">
        <v>8331.0478999999996</v>
      </c>
      <c r="AN10" s="137">
        <v>3876</v>
      </c>
      <c r="AO10" s="137">
        <v>3468</v>
      </c>
      <c r="AP10" s="137">
        <v>0</v>
      </c>
      <c r="AQ10" s="137">
        <v>0</v>
      </c>
      <c r="AR10" s="137">
        <v>4398.16</v>
      </c>
      <c r="AS10" s="137">
        <v>204</v>
      </c>
      <c r="AT10" s="137">
        <v>204</v>
      </c>
      <c r="AU10" s="137">
        <v>0</v>
      </c>
      <c r="AV10" s="137">
        <v>0</v>
      </c>
      <c r="AW10" s="137">
        <v>0</v>
      </c>
      <c r="AX10" s="137">
        <v>2306</v>
      </c>
      <c r="AY10" s="137">
        <v>16162</v>
      </c>
      <c r="AZ10" s="137">
        <v>10684</v>
      </c>
      <c r="BA10" s="137">
        <v>7000</v>
      </c>
      <c r="BB10" s="137">
        <v>12558</v>
      </c>
      <c r="BC10" s="137">
        <v>400</v>
      </c>
      <c r="BD10" s="137">
        <v>0</v>
      </c>
      <c r="BE10" s="137">
        <v>1872.72</v>
      </c>
      <c r="BF10" s="137">
        <v>4500</v>
      </c>
      <c r="BG10" s="137">
        <v>9620</v>
      </c>
      <c r="BH10" s="137">
        <v>33356.167999999998</v>
      </c>
      <c r="BI10" s="137">
        <v>0</v>
      </c>
      <c r="BJ10" s="137">
        <v>0</v>
      </c>
      <c r="BK10" s="137">
        <v>0</v>
      </c>
      <c r="BL10" s="137">
        <v>0</v>
      </c>
      <c r="BM10" s="137">
        <v>0</v>
      </c>
      <c r="BN10" s="139">
        <v>757143.91909999994</v>
      </c>
      <c r="BO10" s="139">
        <v>-146950.44389999995</v>
      </c>
      <c r="BP10" s="139">
        <f t="shared" si="0"/>
        <v>-53366.443899999955</v>
      </c>
      <c r="BQ10" s="139">
        <f t="shared" si="1"/>
        <v>0</v>
      </c>
      <c r="BR10" s="144">
        <f t="shared" si="2"/>
        <v>-53366.443899999955</v>
      </c>
      <c r="BS10" s="137">
        <v>16536</v>
      </c>
      <c r="BT10" s="137">
        <v>0</v>
      </c>
      <c r="BU10" s="137">
        <v>0</v>
      </c>
      <c r="BV10" s="137">
        <v>0</v>
      </c>
      <c r="BW10" s="139">
        <v>0</v>
      </c>
      <c r="BX10" s="137">
        <v>0</v>
      </c>
      <c r="BY10" s="137">
        <v>0</v>
      </c>
      <c r="BZ10" s="137">
        <v>0</v>
      </c>
      <c r="CA10" s="137">
        <v>0</v>
      </c>
      <c r="CB10" s="137">
        <v>0</v>
      </c>
      <c r="CC10" s="137">
        <v>0</v>
      </c>
      <c r="CD10" s="137">
        <f t="shared" si="3"/>
        <v>16536</v>
      </c>
      <c r="CE10" s="139">
        <v>16536</v>
      </c>
      <c r="CF10" s="139">
        <f t="shared" si="4"/>
        <v>-53366.443899999955</v>
      </c>
    </row>
    <row r="11" spans="2:84">
      <c r="B11" t="s">
        <v>202</v>
      </c>
      <c r="C11" t="s">
        <v>201</v>
      </c>
      <c r="D11">
        <v>101255</v>
      </c>
      <c r="E11">
        <v>3021100</v>
      </c>
      <c r="F11">
        <v>1100</v>
      </c>
      <c r="G11">
        <v>10188</v>
      </c>
      <c r="H11" s="137">
        <v>510786</v>
      </c>
      <c r="I11" s="137">
        <v>0</v>
      </c>
      <c r="J11" s="139">
        <v>510786</v>
      </c>
      <c r="K11" s="137">
        <v>1846653</v>
      </c>
      <c r="L11" s="137">
        <v>0</v>
      </c>
      <c r="M11" s="137">
        <v>1163030</v>
      </c>
      <c r="N11" s="137">
        <v>0</v>
      </c>
      <c r="O11" s="137">
        <v>32100</v>
      </c>
      <c r="P11" s="137">
        <v>0</v>
      </c>
      <c r="Q11" s="137">
        <v>0</v>
      </c>
      <c r="R11" s="137">
        <v>0</v>
      </c>
      <c r="S11" s="137">
        <v>100000</v>
      </c>
      <c r="T11" s="137">
        <v>0</v>
      </c>
      <c r="U11" s="137">
        <v>0</v>
      </c>
      <c r="V11" s="137">
        <v>0</v>
      </c>
      <c r="W11" s="137">
        <v>0</v>
      </c>
      <c r="X11" s="137">
        <v>0</v>
      </c>
      <c r="Y11" s="137">
        <v>0</v>
      </c>
      <c r="Z11" s="137">
        <v>0</v>
      </c>
      <c r="AA11" s="137">
        <v>0</v>
      </c>
      <c r="AB11" s="137">
        <v>0</v>
      </c>
      <c r="AC11" s="137">
        <v>0</v>
      </c>
      <c r="AD11" s="137">
        <v>0</v>
      </c>
      <c r="AE11" s="137">
        <v>2167</v>
      </c>
      <c r="AF11" s="139">
        <v>3143950</v>
      </c>
      <c r="AG11" s="137">
        <v>1794591.4057</v>
      </c>
      <c r="AH11" s="137">
        <v>170723.52</v>
      </c>
      <c r="AI11" s="137">
        <v>529635.73629999999</v>
      </c>
      <c r="AJ11" s="137">
        <v>46904.936300000001</v>
      </c>
      <c r="AK11" s="137">
        <v>135577.76190000001</v>
      </c>
      <c r="AL11" s="137">
        <v>0</v>
      </c>
      <c r="AM11" s="137">
        <v>0</v>
      </c>
      <c r="AN11" s="137">
        <v>18192.214800000002</v>
      </c>
      <c r="AO11" s="137">
        <v>8160</v>
      </c>
      <c r="AP11" s="137">
        <v>40000</v>
      </c>
      <c r="AQ11" s="137">
        <v>1705.8046999999999</v>
      </c>
      <c r="AR11" s="137">
        <v>5470</v>
      </c>
      <c r="AS11" s="137">
        <v>1000</v>
      </c>
      <c r="AT11" s="137">
        <v>34020</v>
      </c>
      <c r="AU11" s="137">
        <v>5000</v>
      </c>
      <c r="AV11" s="137">
        <v>50000</v>
      </c>
      <c r="AW11" s="137">
        <v>0</v>
      </c>
      <c r="AX11" s="137">
        <v>11250</v>
      </c>
      <c r="AY11" s="137">
        <v>44147.235699999997</v>
      </c>
      <c r="AZ11" s="137">
        <v>33900</v>
      </c>
      <c r="BA11" s="137">
        <v>15000</v>
      </c>
      <c r="BB11" s="137">
        <v>29000</v>
      </c>
      <c r="BC11" s="137">
        <v>4183.0200000000004</v>
      </c>
      <c r="BD11" s="137">
        <v>3500</v>
      </c>
      <c r="BE11" s="137">
        <v>33000</v>
      </c>
      <c r="BF11" s="137">
        <v>127385</v>
      </c>
      <c r="BG11" s="137">
        <v>59093.216800000002</v>
      </c>
      <c r="BH11" s="137">
        <v>50985.599199999997</v>
      </c>
      <c r="BI11" s="137">
        <v>0</v>
      </c>
      <c r="BJ11" s="137">
        <v>0</v>
      </c>
      <c r="BK11" s="137">
        <v>0</v>
      </c>
      <c r="BL11" s="137">
        <v>0</v>
      </c>
      <c r="BM11" s="137">
        <v>0</v>
      </c>
      <c r="BN11" s="139">
        <v>3252425.4514000006</v>
      </c>
      <c r="BO11" s="139">
        <v>-108475.4514000006</v>
      </c>
      <c r="BP11" s="139">
        <f t="shared" si="0"/>
        <v>402310.5485999994</v>
      </c>
      <c r="BQ11" s="139">
        <f t="shared" si="1"/>
        <v>0</v>
      </c>
      <c r="BR11" s="144">
        <f t="shared" si="2"/>
        <v>402310.5485999994</v>
      </c>
      <c r="BS11" s="137">
        <v>56714</v>
      </c>
      <c r="BT11" s="137">
        <v>6329</v>
      </c>
      <c r="BU11" s="137">
        <v>0</v>
      </c>
      <c r="BV11" s="137">
        <v>0</v>
      </c>
      <c r="BW11" s="139">
        <v>6329</v>
      </c>
      <c r="BX11" s="137">
        <v>0</v>
      </c>
      <c r="BY11" s="137">
        <v>63043</v>
      </c>
      <c r="BZ11" s="137">
        <v>0</v>
      </c>
      <c r="CA11" s="137">
        <v>0</v>
      </c>
      <c r="CB11" s="137">
        <v>63043</v>
      </c>
      <c r="CC11" s="137">
        <v>-56714</v>
      </c>
      <c r="CD11" s="137">
        <f t="shared" si="3"/>
        <v>0</v>
      </c>
      <c r="CE11" s="139">
        <v>0</v>
      </c>
      <c r="CF11" s="139">
        <f t="shared" si="4"/>
        <v>402310.5485999994</v>
      </c>
    </row>
    <row r="12" spans="2:84">
      <c r="B12" t="s">
        <v>241</v>
      </c>
      <c r="C12" t="s">
        <v>131</v>
      </c>
      <c r="D12">
        <v>135086</v>
      </c>
      <c r="E12">
        <v>3023520</v>
      </c>
      <c r="F12">
        <v>3520</v>
      </c>
      <c r="G12">
        <v>11094</v>
      </c>
      <c r="H12" s="137">
        <v>160996</v>
      </c>
      <c r="I12" s="137">
        <v>0</v>
      </c>
      <c r="J12" s="139">
        <v>160996</v>
      </c>
      <c r="K12" s="137">
        <v>1907584.7729</v>
      </c>
      <c r="L12" s="137">
        <v>0</v>
      </c>
      <c r="M12" s="137">
        <v>108203</v>
      </c>
      <c r="N12" s="137">
        <v>0</v>
      </c>
      <c r="O12" s="137">
        <v>4365</v>
      </c>
      <c r="P12" s="137">
        <v>37663.599999999999</v>
      </c>
      <c r="Q12" s="137">
        <v>0</v>
      </c>
      <c r="R12" s="137">
        <v>41000</v>
      </c>
      <c r="S12" s="137">
        <v>2300</v>
      </c>
      <c r="T12" s="137">
        <v>87000</v>
      </c>
      <c r="U12" s="137">
        <v>0</v>
      </c>
      <c r="V12" s="137">
        <v>0</v>
      </c>
      <c r="W12" s="137">
        <v>88289</v>
      </c>
      <c r="X12" s="137">
        <v>623303</v>
      </c>
      <c r="Y12" s="137">
        <v>0</v>
      </c>
      <c r="Z12" s="137">
        <v>0</v>
      </c>
      <c r="AA12" s="137">
        <v>0</v>
      </c>
      <c r="AB12" s="137">
        <v>0</v>
      </c>
      <c r="AC12" s="137">
        <v>0</v>
      </c>
      <c r="AD12" s="137">
        <v>500</v>
      </c>
      <c r="AE12" s="137">
        <v>99683</v>
      </c>
      <c r="AF12" s="139">
        <v>2999891.3728999998</v>
      </c>
      <c r="AG12" s="137">
        <v>1259767.6743000001</v>
      </c>
      <c r="AH12" s="137">
        <v>0</v>
      </c>
      <c r="AI12" s="137">
        <v>610262.94960000005</v>
      </c>
      <c r="AJ12" s="137">
        <v>57834.524899999997</v>
      </c>
      <c r="AK12" s="137">
        <v>168156.81099999999</v>
      </c>
      <c r="AL12" s="137">
        <v>0</v>
      </c>
      <c r="AM12" s="137">
        <v>26650.760300000002</v>
      </c>
      <c r="AN12" s="137">
        <v>3970</v>
      </c>
      <c r="AO12" s="137">
        <v>5499.9971999999998</v>
      </c>
      <c r="AP12" s="137">
        <v>9000</v>
      </c>
      <c r="AQ12" s="137">
        <v>0</v>
      </c>
      <c r="AR12" s="137">
        <v>39385</v>
      </c>
      <c r="AS12" s="137">
        <v>1500</v>
      </c>
      <c r="AT12" s="137">
        <v>48146</v>
      </c>
      <c r="AU12" s="137">
        <v>12500</v>
      </c>
      <c r="AV12" s="137">
        <v>33000</v>
      </c>
      <c r="AW12" s="137">
        <v>12168</v>
      </c>
      <c r="AX12" s="137">
        <v>123875</v>
      </c>
      <c r="AY12" s="137">
        <v>184836.12770000001</v>
      </c>
      <c r="AZ12" s="137">
        <v>21122.74</v>
      </c>
      <c r="BA12" s="137">
        <v>0</v>
      </c>
      <c r="BB12" s="137">
        <v>12207</v>
      </c>
      <c r="BC12" s="137">
        <v>53250.84</v>
      </c>
      <c r="BD12" s="137">
        <v>2800</v>
      </c>
      <c r="BE12" s="137">
        <v>175998</v>
      </c>
      <c r="BF12" s="137">
        <v>25485.9</v>
      </c>
      <c r="BG12" s="137">
        <v>162719.72</v>
      </c>
      <c r="BH12" s="137">
        <v>48421.987000000001</v>
      </c>
      <c r="BI12" s="137">
        <v>0</v>
      </c>
      <c r="BJ12" s="137">
        <v>0</v>
      </c>
      <c r="BK12" s="137">
        <v>0</v>
      </c>
      <c r="BL12" s="137">
        <v>0</v>
      </c>
      <c r="BM12" s="137">
        <v>0</v>
      </c>
      <c r="BN12" s="139">
        <v>3098559.0320000006</v>
      </c>
      <c r="BO12" s="139">
        <v>-98667.659100000747</v>
      </c>
      <c r="BP12" s="139">
        <f t="shared" si="0"/>
        <v>62328.340899999253</v>
      </c>
      <c r="BQ12" s="139">
        <f t="shared" si="1"/>
        <v>0</v>
      </c>
      <c r="BR12" s="144">
        <f t="shared" si="2"/>
        <v>62328.340899999253</v>
      </c>
      <c r="BS12" s="137">
        <v>0</v>
      </c>
      <c r="BT12" s="137">
        <v>0</v>
      </c>
      <c r="BU12" s="137">
        <v>0</v>
      </c>
      <c r="BV12" s="137">
        <v>0</v>
      </c>
      <c r="BW12" s="139">
        <v>0</v>
      </c>
      <c r="BX12" s="137">
        <v>0</v>
      </c>
      <c r="BY12" s="137">
        <v>0</v>
      </c>
      <c r="BZ12" s="137">
        <v>0</v>
      </c>
      <c r="CA12" s="137">
        <v>0</v>
      </c>
      <c r="CB12" s="137">
        <v>0</v>
      </c>
      <c r="CC12" s="137">
        <v>0</v>
      </c>
      <c r="CD12" s="137">
        <f t="shared" si="3"/>
        <v>0</v>
      </c>
      <c r="CE12" s="139">
        <v>0</v>
      </c>
      <c r="CF12" s="139">
        <f t="shared" si="4"/>
        <v>62328.340899999253</v>
      </c>
    </row>
    <row r="13" spans="2:84">
      <c r="B13" t="s">
        <v>11390</v>
      </c>
      <c r="C13" t="s">
        <v>131</v>
      </c>
      <c r="D13">
        <v>101315</v>
      </c>
      <c r="E13">
        <v>3023300</v>
      </c>
      <c r="F13">
        <v>3300</v>
      </c>
      <c r="G13">
        <v>10040</v>
      </c>
      <c r="H13" s="137">
        <v>94219</v>
      </c>
      <c r="I13" s="137">
        <v>0</v>
      </c>
      <c r="J13" s="139">
        <v>94219</v>
      </c>
      <c r="K13" s="137">
        <v>1072587</v>
      </c>
      <c r="L13" s="137">
        <v>0</v>
      </c>
      <c r="M13" s="137">
        <v>54456</v>
      </c>
      <c r="N13" s="137">
        <v>0</v>
      </c>
      <c r="O13" s="137">
        <v>133860</v>
      </c>
      <c r="P13" s="137">
        <v>0</v>
      </c>
      <c r="Q13" s="137">
        <v>0</v>
      </c>
      <c r="R13" s="137">
        <v>0</v>
      </c>
      <c r="S13" s="137">
        <v>8600</v>
      </c>
      <c r="T13" s="137">
        <v>7050</v>
      </c>
      <c r="U13" s="137">
        <v>0</v>
      </c>
      <c r="V13" s="137">
        <v>0</v>
      </c>
      <c r="W13" s="137">
        <v>7665</v>
      </c>
      <c r="X13" s="137">
        <v>2500</v>
      </c>
      <c r="Y13" s="137">
        <v>0</v>
      </c>
      <c r="Z13" s="137">
        <v>0</v>
      </c>
      <c r="AA13" s="137">
        <v>0</v>
      </c>
      <c r="AB13" s="137">
        <v>0</v>
      </c>
      <c r="AC13" s="137">
        <v>0</v>
      </c>
      <c r="AD13" s="137">
        <v>0</v>
      </c>
      <c r="AE13" s="137">
        <v>26568</v>
      </c>
      <c r="AF13" s="139">
        <v>1313286</v>
      </c>
      <c r="AG13" s="137">
        <v>612519</v>
      </c>
      <c r="AH13" s="137">
        <v>0</v>
      </c>
      <c r="AI13" s="137">
        <v>133692</v>
      </c>
      <c r="AJ13" s="137">
        <v>43749</v>
      </c>
      <c r="AK13" s="137">
        <v>40144</v>
      </c>
      <c r="AL13" s="137">
        <v>0</v>
      </c>
      <c r="AM13" s="137">
        <v>20477</v>
      </c>
      <c r="AN13" s="137">
        <v>1400</v>
      </c>
      <c r="AO13" s="137">
        <v>1150</v>
      </c>
      <c r="AP13" s="137">
        <v>269</v>
      </c>
      <c r="AQ13" s="137">
        <v>0</v>
      </c>
      <c r="AR13" s="137">
        <v>11400</v>
      </c>
      <c r="AS13" s="137">
        <v>3500</v>
      </c>
      <c r="AT13" s="137">
        <v>26526</v>
      </c>
      <c r="AU13" s="137">
        <v>7000</v>
      </c>
      <c r="AV13" s="137">
        <v>28032</v>
      </c>
      <c r="AW13" s="137">
        <v>3068</v>
      </c>
      <c r="AX13" s="137">
        <v>6436</v>
      </c>
      <c r="AY13" s="137">
        <v>88194</v>
      </c>
      <c r="AZ13" s="137">
        <v>14966</v>
      </c>
      <c r="BA13" s="137">
        <v>0</v>
      </c>
      <c r="BB13" s="137">
        <v>8670</v>
      </c>
      <c r="BC13" s="137">
        <v>6300</v>
      </c>
      <c r="BD13" s="137">
        <v>1700</v>
      </c>
      <c r="BE13" s="137">
        <v>47247</v>
      </c>
      <c r="BF13" s="137">
        <v>19620</v>
      </c>
      <c r="BG13" s="137">
        <v>200886.49999999997</v>
      </c>
      <c r="BH13" s="137">
        <v>33966.720000000001</v>
      </c>
      <c r="BI13" s="137">
        <v>0</v>
      </c>
      <c r="BJ13" s="137">
        <v>0</v>
      </c>
      <c r="BK13" s="137">
        <v>0</v>
      </c>
      <c r="BL13" s="137">
        <v>0</v>
      </c>
      <c r="BM13" s="137">
        <v>0</v>
      </c>
      <c r="BN13" s="139">
        <v>1360912.22</v>
      </c>
      <c r="BO13" s="139">
        <v>-47626.219999999972</v>
      </c>
      <c r="BP13" s="139">
        <f t="shared" si="0"/>
        <v>46592.780000000028</v>
      </c>
      <c r="BQ13" s="139">
        <f t="shared" si="1"/>
        <v>0</v>
      </c>
      <c r="BR13" s="144">
        <f t="shared" si="2"/>
        <v>46592.780000000028</v>
      </c>
      <c r="BS13" s="137">
        <v>0</v>
      </c>
      <c r="BT13" s="137">
        <v>0</v>
      </c>
      <c r="BU13" s="137">
        <v>0</v>
      </c>
      <c r="BV13" s="137">
        <v>0</v>
      </c>
      <c r="BW13" s="139">
        <v>0</v>
      </c>
      <c r="BX13" s="137">
        <v>0</v>
      </c>
      <c r="BY13" s="137">
        <v>0</v>
      </c>
      <c r="BZ13" s="137">
        <v>0</v>
      </c>
      <c r="CA13" s="137">
        <v>0</v>
      </c>
      <c r="CB13" s="137">
        <v>0</v>
      </c>
      <c r="CC13" s="137">
        <v>0</v>
      </c>
      <c r="CD13" s="137">
        <f t="shared" si="3"/>
        <v>0</v>
      </c>
      <c r="CE13" s="139">
        <v>0</v>
      </c>
      <c r="CF13" s="139">
        <f t="shared" si="4"/>
        <v>46592.780000000028</v>
      </c>
    </row>
    <row r="14" spans="2:84">
      <c r="B14" t="s">
        <v>11399</v>
      </c>
      <c r="C14" t="s">
        <v>131</v>
      </c>
      <c r="D14">
        <v>101329</v>
      </c>
      <c r="E14">
        <v>3023317</v>
      </c>
      <c r="F14">
        <v>3317</v>
      </c>
      <c r="G14">
        <v>10042</v>
      </c>
      <c r="H14" s="137">
        <v>35945</v>
      </c>
      <c r="I14" s="137">
        <v>-2791</v>
      </c>
      <c r="J14" s="139">
        <v>33154</v>
      </c>
      <c r="K14" s="137">
        <v>1274039.4404</v>
      </c>
      <c r="L14" s="137">
        <v>0</v>
      </c>
      <c r="M14" s="137">
        <v>106508</v>
      </c>
      <c r="N14" s="137">
        <v>0</v>
      </c>
      <c r="O14" s="137">
        <v>84000</v>
      </c>
      <c r="P14" s="137">
        <v>0</v>
      </c>
      <c r="Q14" s="137">
        <v>0</v>
      </c>
      <c r="R14" s="137">
        <v>30000</v>
      </c>
      <c r="S14" s="137">
        <v>16615.88</v>
      </c>
      <c r="T14" s="137">
        <v>39200</v>
      </c>
      <c r="U14" s="137">
        <v>0</v>
      </c>
      <c r="V14" s="137">
        <v>0</v>
      </c>
      <c r="W14" s="137">
        <v>45467.972199999997</v>
      </c>
      <c r="X14" s="137">
        <v>21738</v>
      </c>
      <c r="Y14" s="137">
        <v>0</v>
      </c>
      <c r="Z14" s="137">
        <v>0</v>
      </c>
      <c r="AA14" s="137">
        <v>0</v>
      </c>
      <c r="AB14" s="137">
        <v>0</v>
      </c>
      <c r="AC14" s="137">
        <v>0</v>
      </c>
      <c r="AD14" s="137">
        <v>0</v>
      </c>
      <c r="AE14" s="137">
        <v>57777</v>
      </c>
      <c r="AF14" s="139">
        <v>1675346.2925999998</v>
      </c>
      <c r="AG14" s="137">
        <v>774382.96539999999</v>
      </c>
      <c r="AH14" s="137">
        <v>15000</v>
      </c>
      <c r="AI14" s="137">
        <v>372096.53629999998</v>
      </c>
      <c r="AJ14" s="137">
        <v>40474.673600000002</v>
      </c>
      <c r="AK14" s="137">
        <v>61567.888599999998</v>
      </c>
      <c r="AL14" s="137">
        <v>0</v>
      </c>
      <c r="AM14" s="137">
        <v>39506.264999999999</v>
      </c>
      <c r="AN14" s="137">
        <v>800</v>
      </c>
      <c r="AO14" s="137">
        <v>7053.4694</v>
      </c>
      <c r="AP14" s="137">
        <v>8362.0591999999997</v>
      </c>
      <c r="AQ14" s="137">
        <v>0</v>
      </c>
      <c r="AR14" s="137">
        <v>16010</v>
      </c>
      <c r="AS14" s="137">
        <v>2530</v>
      </c>
      <c r="AT14" s="137">
        <v>41800</v>
      </c>
      <c r="AU14" s="137">
        <v>5000</v>
      </c>
      <c r="AV14" s="137">
        <v>49500</v>
      </c>
      <c r="AW14" s="137">
        <v>3900</v>
      </c>
      <c r="AX14" s="137">
        <v>10037.732</v>
      </c>
      <c r="AY14" s="137">
        <v>26430.632900000001</v>
      </c>
      <c r="AZ14" s="137">
        <v>18038.84</v>
      </c>
      <c r="BA14" s="137">
        <v>0</v>
      </c>
      <c r="BB14" s="137">
        <v>14343.403200000001</v>
      </c>
      <c r="BC14" s="137">
        <v>9251.86</v>
      </c>
      <c r="BD14" s="137">
        <v>10840.3524</v>
      </c>
      <c r="BE14" s="137">
        <v>73398</v>
      </c>
      <c r="BF14" s="137">
        <v>8000</v>
      </c>
      <c r="BG14" s="137">
        <v>48255.1587</v>
      </c>
      <c r="BH14" s="137">
        <v>25802.840400000001</v>
      </c>
      <c r="BI14" s="137">
        <v>0</v>
      </c>
      <c r="BJ14" s="137">
        <v>0</v>
      </c>
      <c r="BK14" s="137">
        <v>0</v>
      </c>
      <c r="BL14" s="137">
        <v>0</v>
      </c>
      <c r="BM14" s="137">
        <v>0</v>
      </c>
      <c r="BN14" s="139">
        <v>1682382.6771000004</v>
      </c>
      <c r="BO14" s="139">
        <v>-7036.3845000006258</v>
      </c>
      <c r="BP14" s="139">
        <f t="shared" si="0"/>
        <v>28908.615499999374</v>
      </c>
      <c r="BQ14" s="139">
        <f t="shared" si="1"/>
        <v>-2791</v>
      </c>
      <c r="BR14" s="144">
        <f t="shared" si="2"/>
        <v>26117.615499999374</v>
      </c>
      <c r="BS14" s="137">
        <v>0</v>
      </c>
      <c r="BT14" s="137">
        <v>0</v>
      </c>
      <c r="BU14" s="137">
        <v>0</v>
      </c>
      <c r="BV14" s="137">
        <v>0</v>
      </c>
      <c r="BW14" s="139">
        <v>0</v>
      </c>
      <c r="BX14" s="137">
        <v>0</v>
      </c>
      <c r="BY14" s="137">
        <v>0</v>
      </c>
      <c r="BZ14" s="137">
        <v>0</v>
      </c>
      <c r="CA14" s="137">
        <v>0</v>
      </c>
      <c r="CB14" s="137">
        <v>0</v>
      </c>
      <c r="CC14" s="137">
        <v>0</v>
      </c>
      <c r="CD14" s="137">
        <f t="shared" si="3"/>
        <v>0</v>
      </c>
      <c r="CE14" s="139">
        <v>0</v>
      </c>
      <c r="CF14" s="139">
        <f t="shared" si="4"/>
        <v>26117.615499999374</v>
      </c>
    </row>
    <row r="15" spans="2:84">
      <c r="B15" t="s">
        <v>11400</v>
      </c>
      <c r="C15" t="s">
        <v>131</v>
      </c>
      <c r="D15">
        <v>101330</v>
      </c>
      <c r="E15">
        <v>3023500</v>
      </c>
      <c r="F15">
        <v>3500</v>
      </c>
      <c r="G15">
        <v>10043</v>
      </c>
      <c r="H15" s="137">
        <v>-108295</v>
      </c>
      <c r="I15" s="137">
        <v>0</v>
      </c>
      <c r="J15" s="139">
        <v>-108295</v>
      </c>
      <c r="K15" s="137">
        <v>1030388.8479000001</v>
      </c>
      <c r="L15" s="137">
        <v>0</v>
      </c>
      <c r="M15" s="137">
        <v>40253</v>
      </c>
      <c r="N15" s="137">
        <v>18095</v>
      </c>
      <c r="O15" s="137">
        <v>40740</v>
      </c>
      <c r="P15" s="137">
        <v>2400</v>
      </c>
      <c r="Q15" s="137">
        <v>0</v>
      </c>
      <c r="R15" s="137">
        <v>0</v>
      </c>
      <c r="S15" s="137">
        <v>9500</v>
      </c>
      <c r="T15" s="137">
        <v>0</v>
      </c>
      <c r="U15" s="137">
        <v>0</v>
      </c>
      <c r="V15" s="137">
        <v>0</v>
      </c>
      <c r="W15" s="137">
        <v>15300</v>
      </c>
      <c r="X15" s="137">
        <v>0</v>
      </c>
      <c r="Y15" s="137">
        <v>0</v>
      </c>
      <c r="Z15" s="137">
        <v>0</v>
      </c>
      <c r="AA15" s="137">
        <v>0</v>
      </c>
      <c r="AB15" s="137">
        <v>0</v>
      </c>
      <c r="AC15" s="137">
        <v>0</v>
      </c>
      <c r="AD15" s="137">
        <v>2385</v>
      </c>
      <c r="AE15" s="137">
        <v>68580</v>
      </c>
      <c r="AF15" s="139">
        <v>1227641.8478999999</v>
      </c>
      <c r="AG15" s="137">
        <v>520888.2499</v>
      </c>
      <c r="AH15" s="137">
        <v>0</v>
      </c>
      <c r="AI15" s="137">
        <v>175272.2409</v>
      </c>
      <c r="AJ15" s="137">
        <v>43109.530899999998</v>
      </c>
      <c r="AK15" s="137">
        <v>45579.336199999998</v>
      </c>
      <c r="AL15" s="137">
        <v>0</v>
      </c>
      <c r="AM15" s="137">
        <v>13383.1438</v>
      </c>
      <c r="AN15" s="137">
        <v>300</v>
      </c>
      <c r="AO15" s="137">
        <v>3650</v>
      </c>
      <c r="AP15" s="137">
        <v>239</v>
      </c>
      <c r="AQ15" s="137">
        <v>0</v>
      </c>
      <c r="AR15" s="137">
        <v>12312</v>
      </c>
      <c r="AS15" s="137">
        <v>265</v>
      </c>
      <c r="AT15" s="137">
        <v>11200</v>
      </c>
      <c r="AU15" s="137">
        <v>2532</v>
      </c>
      <c r="AV15" s="137">
        <v>23926</v>
      </c>
      <c r="AW15" s="137">
        <v>2501</v>
      </c>
      <c r="AX15" s="137">
        <v>3837</v>
      </c>
      <c r="AY15" s="137">
        <v>14686</v>
      </c>
      <c r="AZ15" s="137">
        <v>8138</v>
      </c>
      <c r="BA15" s="137">
        <v>0</v>
      </c>
      <c r="BB15" s="137">
        <v>13444</v>
      </c>
      <c r="BC15" s="137">
        <v>9081</v>
      </c>
      <c r="BD15" s="137">
        <v>4077</v>
      </c>
      <c r="BE15" s="137">
        <v>62454</v>
      </c>
      <c r="BF15" s="137">
        <v>49725</v>
      </c>
      <c r="BG15" s="137">
        <v>182850</v>
      </c>
      <c r="BH15" s="137">
        <v>20253</v>
      </c>
      <c r="BI15" s="137">
        <v>0</v>
      </c>
      <c r="BJ15" s="137">
        <v>0</v>
      </c>
      <c r="BK15" s="137">
        <v>0</v>
      </c>
      <c r="BL15" s="137">
        <v>0</v>
      </c>
      <c r="BM15" s="137">
        <v>0</v>
      </c>
      <c r="BN15" s="139">
        <v>1223702.5016999999</v>
      </c>
      <c r="BO15" s="139">
        <v>3939.3462000000291</v>
      </c>
      <c r="BP15" s="139">
        <f t="shared" si="0"/>
        <v>-104355.65379999997</v>
      </c>
      <c r="BQ15" s="139">
        <f t="shared" si="1"/>
        <v>0</v>
      </c>
      <c r="BR15" s="144">
        <f t="shared" si="2"/>
        <v>-104355.65379999997</v>
      </c>
      <c r="BS15" s="137">
        <v>0</v>
      </c>
      <c r="BT15" s="137">
        <v>0</v>
      </c>
      <c r="BU15" s="137">
        <v>0</v>
      </c>
      <c r="BV15" s="137">
        <v>0</v>
      </c>
      <c r="BW15" s="139">
        <v>0</v>
      </c>
      <c r="BX15" s="137">
        <v>0</v>
      </c>
      <c r="BY15" s="137">
        <v>0</v>
      </c>
      <c r="BZ15" s="137">
        <v>0</v>
      </c>
      <c r="CA15" s="137">
        <v>0</v>
      </c>
      <c r="CB15" s="137">
        <v>0</v>
      </c>
      <c r="CC15" s="137">
        <v>0</v>
      </c>
      <c r="CD15" s="137">
        <f t="shared" si="3"/>
        <v>0</v>
      </c>
      <c r="CE15" s="139">
        <v>0</v>
      </c>
      <c r="CF15" s="139">
        <f t="shared" si="4"/>
        <v>-104355.65379999997</v>
      </c>
    </row>
    <row r="16" spans="2:84">
      <c r="B16" t="s">
        <v>11406</v>
      </c>
      <c r="C16" t="s">
        <v>131</v>
      </c>
      <c r="D16">
        <v>101342</v>
      </c>
      <c r="E16">
        <v>3023514</v>
      </c>
      <c r="F16">
        <v>3514</v>
      </c>
      <c r="G16">
        <v>10117</v>
      </c>
      <c r="H16" s="137">
        <v>35983</v>
      </c>
      <c r="I16" s="137">
        <v>0</v>
      </c>
      <c r="J16" s="139">
        <v>35983</v>
      </c>
      <c r="K16" s="137">
        <v>1060911.3086000001</v>
      </c>
      <c r="L16" s="137">
        <v>0</v>
      </c>
      <c r="M16" s="137">
        <v>16644</v>
      </c>
      <c r="N16" s="137">
        <v>0</v>
      </c>
      <c r="O16" s="137">
        <v>76585</v>
      </c>
      <c r="P16" s="137">
        <v>1400</v>
      </c>
      <c r="Q16" s="137">
        <v>0</v>
      </c>
      <c r="R16" s="137">
        <v>0</v>
      </c>
      <c r="S16" s="137">
        <v>7600</v>
      </c>
      <c r="T16" s="137">
        <v>25100</v>
      </c>
      <c r="U16" s="137">
        <v>0</v>
      </c>
      <c r="V16" s="137">
        <v>0</v>
      </c>
      <c r="W16" s="137">
        <v>18800</v>
      </c>
      <c r="X16" s="137">
        <v>402</v>
      </c>
      <c r="Y16" s="137">
        <v>0</v>
      </c>
      <c r="Z16" s="137">
        <v>0</v>
      </c>
      <c r="AA16" s="137">
        <v>0</v>
      </c>
      <c r="AB16" s="137">
        <v>0</v>
      </c>
      <c r="AC16" s="137">
        <v>0</v>
      </c>
      <c r="AD16" s="137">
        <v>8972</v>
      </c>
      <c r="AE16" s="137">
        <v>17941</v>
      </c>
      <c r="AF16" s="139">
        <v>1234355.3086000001</v>
      </c>
      <c r="AG16" s="137">
        <v>622101.99269999994</v>
      </c>
      <c r="AH16" s="137">
        <v>0</v>
      </c>
      <c r="AI16" s="137">
        <v>110903.5276</v>
      </c>
      <c r="AJ16" s="137">
        <v>40358.967299999997</v>
      </c>
      <c r="AK16" s="137">
        <v>42455.275600000001</v>
      </c>
      <c r="AL16" s="137">
        <v>0</v>
      </c>
      <c r="AM16" s="137">
        <v>3845.6122999999998</v>
      </c>
      <c r="AN16" s="137">
        <v>1564.14</v>
      </c>
      <c r="AO16" s="137">
        <v>2288.88</v>
      </c>
      <c r="AP16" s="137">
        <v>300</v>
      </c>
      <c r="AQ16" s="137">
        <v>0</v>
      </c>
      <c r="AR16" s="137">
        <v>11200</v>
      </c>
      <c r="AS16" s="137">
        <v>3681.3</v>
      </c>
      <c r="AT16" s="137">
        <v>18120</v>
      </c>
      <c r="AU16" s="137">
        <v>4161.6000000000004</v>
      </c>
      <c r="AV16" s="137">
        <v>16000</v>
      </c>
      <c r="AW16" s="137">
        <v>4429</v>
      </c>
      <c r="AX16" s="137">
        <v>6526.1</v>
      </c>
      <c r="AY16" s="137">
        <v>49335</v>
      </c>
      <c r="AZ16" s="137">
        <v>10800</v>
      </c>
      <c r="BA16" s="137">
        <v>0</v>
      </c>
      <c r="BB16" s="137">
        <v>9920.2000000000007</v>
      </c>
      <c r="BC16" s="137">
        <v>6869.7</v>
      </c>
      <c r="BD16" s="137">
        <v>22976.04</v>
      </c>
      <c r="BE16" s="137">
        <v>48220.197999999997</v>
      </c>
      <c r="BF16" s="137">
        <v>25000</v>
      </c>
      <c r="BG16" s="137">
        <v>96053.63</v>
      </c>
      <c r="BH16" s="137">
        <v>33757.57</v>
      </c>
      <c r="BI16" s="137">
        <v>0</v>
      </c>
      <c r="BJ16" s="137">
        <v>0</v>
      </c>
      <c r="BK16" s="137">
        <v>0</v>
      </c>
      <c r="BL16" s="137">
        <v>0</v>
      </c>
      <c r="BM16" s="137">
        <v>0</v>
      </c>
      <c r="BN16" s="139">
        <v>1190868.7334999999</v>
      </c>
      <c r="BO16" s="139">
        <v>43486.575100000249</v>
      </c>
      <c r="BP16" s="139">
        <f t="shared" si="0"/>
        <v>79469.575100000249</v>
      </c>
      <c r="BQ16" s="139">
        <f t="shared" si="1"/>
        <v>0</v>
      </c>
      <c r="BR16" s="144">
        <f t="shared" si="2"/>
        <v>79469.575100000249</v>
      </c>
      <c r="BS16" s="137">
        <v>0</v>
      </c>
      <c r="BT16" s="137"/>
      <c r="BU16" s="137"/>
      <c r="BV16" s="137"/>
      <c r="BW16" s="139">
        <v>0</v>
      </c>
      <c r="BX16" s="137"/>
      <c r="BY16" s="137"/>
      <c r="BZ16" s="137"/>
      <c r="CA16" s="137"/>
      <c r="CB16" s="137">
        <v>0</v>
      </c>
      <c r="CC16" s="137">
        <v>0</v>
      </c>
      <c r="CD16" s="137">
        <f t="shared" si="3"/>
        <v>0</v>
      </c>
      <c r="CE16" s="139">
        <v>0</v>
      </c>
      <c r="CF16" s="139">
        <f t="shared" si="4"/>
        <v>79469.575100000249</v>
      </c>
    </row>
    <row r="17" spans="2:84">
      <c r="B17" t="s">
        <v>11366</v>
      </c>
      <c r="C17" t="s">
        <v>131</v>
      </c>
      <c r="D17">
        <v>101258</v>
      </c>
      <c r="E17">
        <v>3022002</v>
      </c>
      <c r="F17">
        <v>2002</v>
      </c>
      <c r="G17">
        <v>10044</v>
      </c>
      <c r="H17" s="137">
        <v>86163</v>
      </c>
      <c r="I17" s="137">
        <v>0</v>
      </c>
      <c r="J17" s="139">
        <v>86163</v>
      </c>
      <c r="K17" s="137">
        <v>2500312</v>
      </c>
      <c r="L17" s="137">
        <v>0</v>
      </c>
      <c r="M17" s="137">
        <v>165870</v>
      </c>
      <c r="N17" s="137">
        <v>0</v>
      </c>
      <c r="O17" s="137">
        <v>129495</v>
      </c>
      <c r="P17" s="137">
        <v>0</v>
      </c>
      <c r="Q17" s="137">
        <v>0</v>
      </c>
      <c r="R17" s="137">
        <v>22511</v>
      </c>
      <c r="S17" s="137">
        <v>6380</v>
      </c>
      <c r="T17" s="137">
        <v>30000</v>
      </c>
      <c r="U17" s="137">
        <v>0</v>
      </c>
      <c r="V17" s="137">
        <v>0</v>
      </c>
      <c r="W17" s="137">
        <v>4490</v>
      </c>
      <c r="X17" s="137">
        <v>500</v>
      </c>
      <c r="Y17" s="137">
        <v>0</v>
      </c>
      <c r="Z17" s="137">
        <v>0</v>
      </c>
      <c r="AA17" s="137">
        <v>0</v>
      </c>
      <c r="AB17" s="137">
        <v>0</v>
      </c>
      <c r="AC17" s="137">
        <v>0</v>
      </c>
      <c r="AD17" s="137">
        <v>29915</v>
      </c>
      <c r="AE17" s="137">
        <v>72907</v>
      </c>
      <c r="AF17" s="139">
        <v>2962380</v>
      </c>
      <c r="AG17" s="137">
        <v>1243706.063645507</v>
      </c>
      <c r="AH17" s="137">
        <v>0</v>
      </c>
      <c r="AI17" s="137">
        <v>658970.622636738</v>
      </c>
      <c r="AJ17" s="137">
        <v>23516.384313846429</v>
      </c>
      <c r="AK17" s="137">
        <v>137403.90629662556</v>
      </c>
      <c r="AL17" s="137">
        <v>0</v>
      </c>
      <c r="AM17" s="137">
        <v>40751.586155193923</v>
      </c>
      <c r="AN17" s="137">
        <v>22428.503174902751</v>
      </c>
      <c r="AO17" s="137">
        <v>7410</v>
      </c>
      <c r="AP17" s="137">
        <v>4918</v>
      </c>
      <c r="AQ17" s="137">
        <v>0</v>
      </c>
      <c r="AR17" s="137">
        <v>25038</v>
      </c>
      <c r="AS17" s="137">
        <v>0</v>
      </c>
      <c r="AT17" s="137">
        <v>72583</v>
      </c>
      <c r="AU17" s="137">
        <v>6930</v>
      </c>
      <c r="AV17" s="137">
        <v>98985</v>
      </c>
      <c r="AW17" s="137">
        <v>30250</v>
      </c>
      <c r="AX17" s="137">
        <v>19317</v>
      </c>
      <c r="AY17" s="137">
        <v>71012</v>
      </c>
      <c r="AZ17" s="137">
        <v>19595</v>
      </c>
      <c r="BA17" s="137">
        <v>0</v>
      </c>
      <c r="BB17" s="137">
        <v>24425</v>
      </c>
      <c r="BC17" s="137">
        <v>16663</v>
      </c>
      <c r="BD17" s="137">
        <v>7888</v>
      </c>
      <c r="BE17" s="137">
        <v>107647</v>
      </c>
      <c r="BF17" s="137">
        <v>78439</v>
      </c>
      <c r="BG17" s="137">
        <v>187761</v>
      </c>
      <c r="BH17" s="137">
        <v>77867</v>
      </c>
      <c r="BI17" s="137">
        <v>0</v>
      </c>
      <c r="BJ17" s="137">
        <v>0</v>
      </c>
      <c r="BK17" s="137">
        <v>17286</v>
      </c>
      <c r="BL17" s="137">
        <v>0</v>
      </c>
      <c r="BM17" s="137">
        <v>0</v>
      </c>
      <c r="BN17" s="139">
        <v>3000791.0662228139</v>
      </c>
      <c r="BO17" s="139">
        <v>-38411.066222813912</v>
      </c>
      <c r="BP17" s="139">
        <f t="shared" si="0"/>
        <v>47751.933777186088</v>
      </c>
      <c r="BQ17" s="139">
        <f t="shared" si="1"/>
        <v>0</v>
      </c>
      <c r="BR17" s="144">
        <f t="shared" si="2"/>
        <v>47751.933777186088</v>
      </c>
      <c r="BS17" s="137">
        <v>0</v>
      </c>
      <c r="BT17" s="137">
        <v>8995</v>
      </c>
      <c r="BU17" s="137">
        <v>0</v>
      </c>
      <c r="BV17" s="137">
        <v>17286</v>
      </c>
      <c r="BW17" s="139">
        <v>26281</v>
      </c>
      <c r="BX17" s="137">
        <v>0</v>
      </c>
      <c r="BY17" s="137">
        <v>0</v>
      </c>
      <c r="BZ17" s="137">
        <v>18000</v>
      </c>
      <c r="CA17" s="137">
        <v>8281</v>
      </c>
      <c r="CB17" s="137">
        <v>26281</v>
      </c>
      <c r="CC17" s="137">
        <v>0</v>
      </c>
      <c r="CD17" s="137">
        <f t="shared" si="3"/>
        <v>0</v>
      </c>
      <c r="CE17" s="139">
        <v>0</v>
      </c>
      <c r="CF17" s="139">
        <f t="shared" si="4"/>
        <v>47751.933777186088</v>
      </c>
    </row>
    <row r="18" spans="2:84">
      <c r="B18" t="s">
        <v>137</v>
      </c>
      <c r="C18" t="s">
        <v>131</v>
      </c>
      <c r="D18">
        <v>133365</v>
      </c>
      <c r="E18">
        <v>3022079</v>
      </c>
      <c r="F18">
        <v>2079</v>
      </c>
      <c r="G18">
        <v>10128</v>
      </c>
      <c r="H18" s="137">
        <v>-56282</v>
      </c>
      <c r="I18" s="137">
        <v>0</v>
      </c>
      <c r="J18" s="139">
        <v>-56282</v>
      </c>
      <c r="K18" s="137"/>
      <c r="L18" s="137"/>
      <c r="M18" s="137"/>
      <c r="N18" s="137"/>
      <c r="O18" s="137"/>
      <c r="P18" s="137"/>
      <c r="Q18" s="137"/>
      <c r="R18" s="137"/>
      <c r="S18" s="137"/>
      <c r="T18" s="137"/>
      <c r="U18" s="137"/>
      <c r="V18" s="137"/>
      <c r="W18" s="137"/>
      <c r="X18" s="137"/>
      <c r="Y18" s="137"/>
      <c r="Z18" s="137"/>
      <c r="AA18" s="137"/>
      <c r="AB18" s="137"/>
      <c r="AC18" s="137"/>
      <c r="AD18" s="137"/>
      <c r="AE18" s="137"/>
      <c r="AF18" s="139">
        <v>0</v>
      </c>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9">
        <v>0</v>
      </c>
      <c r="BO18" s="139">
        <v>0</v>
      </c>
      <c r="BP18" s="139">
        <f t="shared" si="0"/>
        <v>-56282</v>
      </c>
      <c r="BQ18" s="139">
        <f t="shared" si="1"/>
        <v>0</v>
      </c>
      <c r="BR18" s="144">
        <f t="shared" si="2"/>
        <v>-56282</v>
      </c>
      <c r="BS18" s="137">
        <v>0</v>
      </c>
      <c r="BT18" s="137"/>
      <c r="BU18" s="137"/>
      <c r="BV18" s="137"/>
      <c r="BW18" s="139">
        <v>0</v>
      </c>
      <c r="BX18" s="137"/>
      <c r="BY18" s="137"/>
      <c r="BZ18" s="137"/>
      <c r="CA18" s="137"/>
      <c r="CB18" s="137">
        <v>0</v>
      </c>
      <c r="CC18" s="137">
        <v>0</v>
      </c>
      <c r="CD18" s="137">
        <f t="shared" si="3"/>
        <v>0</v>
      </c>
      <c r="CE18" s="139">
        <v>0</v>
      </c>
      <c r="CF18" s="139">
        <f t="shared" si="4"/>
        <v>-56282</v>
      </c>
    </row>
    <row r="19" spans="2:84">
      <c r="B19" t="s">
        <v>10362</v>
      </c>
      <c r="C19" t="s">
        <v>131</v>
      </c>
      <c r="D19">
        <v>136402</v>
      </c>
      <c r="E19">
        <v>3023524</v>
      </c>
      <c r="F19">
        <v>3524</v>
      </c>
      <c r="G19">
        <v>11278</v>
      </c>
      <c r="H19" s="137">
        <v>80347</v>
      </c>
      <c r="I19" s="137">
        <v>0</v>
      </c>
      <c r="J19" s="139">
        <v>80347</v>
      </c>
      <c r="K19" s="137">
        <v>1173429</v>
      </c>
      <c r="L19" s="137">
        <v>0</v>
      </c>
      <c r="M19" s="137">
        <v>111469</v>
      </c>
      <c r="N19" s="137">
        <v>0</v>
      </c>
      <c r="O19" s="137">
        <v>16250</v>
      </c>
      <c r="P19" s="137">
        <v>50500</v>
      </c>
      <c r="Q19" s="137">
        <v>0</v>
      </c>
      <c r="R19" s="137">
        <v>0</v>
      </c>
      <c r="S19" s="137">
        <v>3300</v>
      </c>
      <c r="T19" s="137">
        <v>0</v>
      </c>
      <c r="U19" s="137">
        <v>0</v>
      </c>
      <c r="V19" s="137">
        <v>0</v>
      </c>
      <c r="W19" s="137">
        <v>56700</v>
      </c>
      <c r="X19" s="137">
        <v>428500</v>
      </c>
      <c r="Y19" s="137">
        <v>0</v>
      </c>
      <c r="Z19" s="137">
        <v>0</v>
      </c>
      <c r="AA19" s="137">
        <v>0</v>
      </c>
      <c r="AB19" s="137">
        <v>0</v>
      </c>
      <c r="AC19" s="137">
        <v>0</v>
      </c>
      <c r="AD19" s="137">
        <v>0</v>
      </c>
      <c r="AE19" s="137">
        <v>58237</v>
      </c>
      <c r="AF19" s="139">
        <v>1898385</v>
      </c>
      <c r="AG19" s="137">
        <v>932105.5932</v>
      </c>
      <c r="AH19" s="137">
        <v>0</v>
      </c>
      <c r="AI19" s="137">
        <v>344212.68079999997</v>
      </c>
      <c r="AJ19" s="137">
        <v>40329.834000000003</v>
      </c>
      <c r="AK19" s="137">
        <v>121056.7691</v>
      </c>
      <c r="AL19" s="137">
        <v>0</v>
      </c>
      <c r="AM19" s="137">
        <v>0</v>
      </c>
      <c r="AN19" s="137">
        <v>4287</v>
      </c>
      <c r="AO19" s="137">
        <v>3150</v>
      </c>
      <c r="AP19" s="137">
        <v>346.8</v>
      </c>
      <c r="AQ19" s="137">
        <v>0</v>
      </c>
      <c r="AR19" s="137">
        <v>48750</v>
      </c>
      <c r="AS19" s="137">
        <v>5000</v>
      </c>
      <c r="AT19" s="137">
        <v>35308</v>
      </c>
      <c r="AU19" s="137">
        <v>3100</v>
      </c>
      <c r="AV19" s="137">
        <v>50144</v>
      </c>
      <c r="AW19" s="137">
        <v>7993</v>
      </c>
      <c r="AX19" s="137">
        <v>63975.867100000003</v>
      </c>
      <c r="AY19" s="137">
        <v>89099</v>
      </c>
      <c r="AZ19" s="137">
        <v>17450</v>
      </c>
      <c r="BA19" s="137">
        <v>0</v>
      </c>
      <c r="BB19" s="137">
        <v>22161.1083</v>
      </c>
      <c r="BC19" s="137">
        <v>5405</v>
      </c>
      <c r="BD19" s="137">
        <v>0</v>
      </c>
      <c r="BE19" s="137">
        <v>39714.120000000003</v>
      </c>
      <c r="BF19" s="137">
        <v>1000</v>
      </c>
      <c r="BG19" s="137">
        <v>30355.651600000001</v>
      </c>
      <c r="BH19" s="137">
        <v>30865.735199999999</v>
      </c>
      <c r="BI19" s="137">
        <v>0</v>
      </c>
      <c r="BJ19" s="137">
        <v>0</v>
      </c>
      <c r="BK19" s="137">
        <v>0</v>
      </c>
      <c r="BL19" s="137">
        <v>0</v>
      </c>
      <c r="BM19" s="137">
        <v>0</v>
      </c>
      <c r="BN19" s="139">
        <v>1895810.1592999999</v>
      </c>
      <c r="BO19" s="139">
        <v>2574.8407000000589</v>
      </c>
      <c r="BP19" s="139">
        <f t="shared" si="0"/>
        <v>82921.840700000059</v>
      </c>
      <c r="BQ19" s="139">
        <f t="shared" si="1"/>
        <v>0</v>
      </c>
      <c r="BR19" s="144">
        <f t="shared" si="2"/>
        <v>82921.840700000059</v>
      </c>
      <c r="BS19" s="137">
        <v>0</v>
      </c>
      <c r="BT19" s="137">
        <v>0</v>
      </c>
      <c r="BU19" s="137">
        <v>0</v>
      </c>
      <c r="BV19" s="137">
        <v>0</v>
      </c>
      <c r="BW19" s="139">
        <v>0</v>
      </c>
      <c r="BX19" s="137">
        <v>0</v>
      </c>
      <c r="BY19" s="137">
        <v>0</v>
      </c>
      <c r="BZ19" s="137">
        <v>0</v>
      </c>
      <c r="CA19" s="137">
        <v>0</v>
      </c>
      <c r="CB19" s="137">
        <v>0</v>
      </c>
      <c r="CC19" s="137">
        <v>0</v>
      </c>
      <c r="CD19" s="137">
        <f t="shared" si="3"/>
        <v>0</v>
      </c>
      <c r="CE19" s="139">
        <v>0</v>
      </c>
      <c r="CF19" s="139">
        <f t="shared" si="4"/>
        <v>82921.840700000059</v>
      </c>
    </row>
    <row r="20" spans="2:84">
      <c r="B20" t="s">
        <v>10390</v>
      </c>
      <c r="C20" t="s">
        <v>131</v>
      </c>
      <c r="D20">
        <v>101259</v>
      </c>
      <c r="E20">
        <v>3022003</v>
      </c>
      <c r="F20">
        <v>2003</v>
      </c>
      <c r="G20">
        <v>10045</v>
      </c>
      <c r="H20" s="137">
        <v>-205028</v>
      </c>
      <c r="I20" s="137">
        <v>105615</v>
      </c>
      <c r="J20" s="139">
        <v>-99413</v>
      </c>
      <c r="K20" s="137">
        <v>2165843.8583999998</v>
      </c>
      <c r="L20" s="137">
        <v>0</v>
      </c>
      <c r="M20" s="137">
        <v>202389</v>
      </c>
      <c r="N20" s="137">
        <v>0</v>
      </c>
      <c r="O20" s="137">
        <v>194970</v>
      </c>
      <c r="P20" s="137">
        <v>3544</v>
      </c>
      <c r="Q20" s="137">
        <v>0</v>
      </c>
      <c r="R20" s="137">
        <v>0</v>
      </c>
      <c r="S20" s="137">
        <v>19770</v>
      </c>
      <c r="T20" s="137">
        <v>24000</v>
      </c>
      <c r="U20" s="137">
        <v>0</v>
      </c>
      <c r="V20" s="137">
        <v>0</v>
      </c>
      <c r="W20" s="137">
        <v>17000</v>
      </c>
      <c r="X20" s="137">
        <v>771</v>
      </c>
      <c r="Y20" s="137">
        <v>0</v>
      </c>
      <c r="Z20" s="137">
        <v>264731</v>
      </c>
      <c r="AA20" s="137">
        <v>0</v>
      </c>
      <c r="AB20" s="137">
        <v>0</v>
      </c>
      <c r="AC20" s="137">
        <v>0</v>
      </c>
      <c r="AD20" s="137">
        <v>20809</v>
      </c>
      <c r="AE20" s="137">
        <v>56821</v>
      </c>
      <c r="AF20" s="139">
        <v>2970648.8583999998</v>
      </c>
      <c r="AG20" s="137">
        <v>1082339.8112000001</v>
      </c>
      <c r="AH20" s="137">
        <v>0</v>
      </c>
      <c r="AI20" s="137">
        <v>624398.2561</v>
      </c>
      <c r="AJ20" s="137">
        <v>51829.982799999998</v>
      </c>
      <c r="AK20" s="137">
        <v>13656.033799999999</v>
      </c>
      <c r="AL20" s="137">
        <v>0</v>
      </c>
      <c r="AM20" s="137">
        <v>78372.584799999997</v>
      </c>
      <c r="AN20" s="137">
        <v>16192.574199999999</v>
      </c>
      <c r="AO20" s="137">
        <v>4480</v>
      </c>
      <c r="AP20" s="137">
        <v>574</v>
      </c>
      <c r="AQ20" s="137">
        <v>1450</v>
      </c>
      <c r="AR20" s="137">
        <v>18408.722000000002</v>
      </c>
      <c r="AS20" s="137">
        <v>500</v>
      </c>
      <c r="AT20" s="137">
        <v>36600</v>
      </c>
      <c r="AU20" s="137">
        <v>9000</v>
      </c>
      <c r="AV20" s="137">
        <v>54000</v>
      </c>
      <c r="AW20" s="137">
        <v>26100</v>
      </c>
      <c r="AX20" s="137">
        <v>10212</v>
      </c>
      <c r="AY20" s="137">
        <v>73652</v>
      </c>
      <c r="AZ20" s="137">
        <v>13511</v>
      </c>
      <c r="BA20" s="137">
        <v>0</v>
      </c>
      <c r="BB20" s="137">
        <v>32745.919999999998</v>
      </c>
      <c r="BC20" s="137">
        <v>12806</v>
      </c>
      <c r="BD20" s="137">
        <v>6514</v>
      </c>
      <c r="BE20" s="137">
        <v>120442</v>
      </c>
      <c r="BF20" s="137">
        <v>162925</v>
      </c>
      <c r="BG20" s="137">
        <v>322397</v>
      </c>
      <c r="BH20" s="137">
        <v>60740</v>
      </c>
      <c r="BI20" s="137">
        <v>0</v>
      </c>
      <c r="BJ20" s="137">
        <v>0</v>
      </c>
      <c r="BK20" s="137">
        <v>0</v>
      </c>
      <c r="BL20" s="137">
        <v>101711.09540000001</v>
      </c>
      <c r="BM20" s="137">
        <v>5512.0164000000004</v>
      </c>
      <c r="BN20" s="139">
        <v>2941069.9967</v>
      </c>
      <c r="BO20" s="139">
        <v>29578.861699999776</v>
      </c>
      <c r="BP20" s="139">
        <f t="shared" si="0"/>
        <v>-332957.02650000015</v>
      </c>
      <c r="BQ20" s="139">
        <f t="shared" si="1"/>
        <v>263122.88819999999</v>
      </c>
      <c r="BR20" s="144">
        <f t="shared" si="2"/>
        <v>-69834.138300000224</v>
      </c>
      <c r="BS20" s="137">
        <v>26328</v>
      </c>
      <c r="BT20" s="137">
        <v>8601</v>
      </c>
      <c r="BU20" s="137">
        <v>0</v>
      </c>
      <c r="BV20" s="137">
        <v>0</v>
      </c>
      <c r="BW20" s="139">
        <v>8601</v>
      </c>
      <c r="BX20" s="137">
        <v>0</v>
      </c>
      <c r="BY20" s="137">
        <v>16482</v>
      </c>
      <c r="BZ20" s="137">
        <v>0</v>
      </c>
      <c r="CA20" s="137">
        <v>8601</v>
      </c>
      <c r="CB20" s="137">
        <v>25083</v>
      </c>
      <c r="CC20" s="137">
        <v>-16482</v>
      </c>
      <c r="CD20" s="137">
        <f t="shared" si="3"/>
        <v>9846</v>
      </c>
      <c r="CE20" s="139">
        <v>9846</v>
      </c>
      <c r="CF20" s="139">
        <f t="shared" si="4"/>
        <v>-69834.138300000224</v>
      </c>
    </row>
    <row r="21" spans="2:84">
      <c r="B21" t="s">
        <v>10391</v>
      </c>
      <c r="C21" t="s">
        <v>131</v>
      </c>
      <c r="D21">
        <v>101339</v>
      </c>
      <c r="E21">
        <v>3023511</v>
      </c>
      <c r="F21">
        <v>3511</v>
      </c>
      <c r="G21">
        <v>10115</v>
      </c>
      <c r="H21" s="137">
        <v>366454</v>
      </c>
      <c r="I21" s="137">
        <v>0</v>
      </c>
      <c r="J21" s="139">
        <v>366454</v>
      </c>
      <c r="K21" s="137">
        <v>2397871.335</v>
      </c>
      <c r="L21" s="137">
        <v>0</v>
      </c>
      <c r="M21" s="137">
        <v>40186</v>
      </c>
      <c r="N21" s="137">
        <v>0</v>
      </c>
      <c r="O21" s="137">
        <v>149830</v>
      </c>
      <c r="P21" s="137">
        <v>0</v>
      </c>
      <c r="Q21" s="137">
        <v>14810</v>
      </c>
      <c r="R21" s="137">
        <v>0</v>
      </c>
      <c r="S21" s="137">
        <v>48400</v>
      </c>
      <c r="T21" s="137">
        <v>38000</v>
      </c>
      <c r="U21" s="137">
        <v>3000</v>
      </c>
      <c r="V21" s="137">
        <v>0</v>
      </c>
      <c r="W21" s="137">
        <v>44700</v>
      </c>
      <c r="X21" s="137">
        <v>0</v>
      </c>
      <c r="Y21" s="137">
        <v>0</v>
      </c>
      <c r="Z21" s="137">
        <v>0</v>
      </c>
      <c r="AA21" s="137">
        <v>0</v>
      </c>
      <c r="AB21" s="137">
        <v>0</v>
      </c>
      <c r="AC21" s="137">
        <v>0</v>
      </c>
      <c r="AD21" s="137">
        <v>14210</v>
      </c>
      <c r="AE21" s="137">
        <v>79589</v>
      </c>
      <c r="AF21" s="139">
        <v>2830596.335</v>
      </c>
      <c r="AG21" s="137">
        <v>1320554.1669000001</v>
      </c>
      <c r="AH21" s="137">
        <v>4154.1499999999996</v>
      </c>
      <c r="AI21" s="137">
        <v>629036.14610000001</v>
      </c>
      <c r="AJ21" s="137">
        <v>50565.325700000001</v>
      </c>
      <c r="AK21" s="137">
        <v>161954.25320000001</v>
      </c>
      <c r="AL21" s="137">
        <v>0</v>
      </c>
      <c r="AM21" s="137">
        <v>13344.2718</v>
      </c>
      <c r="AN21" s="137">
        <v>3200</v>
      </c>
      <c r="AO21" s="137">
        <v>13095</v>
      </c>
      <c r="AP21" s="137">
        <v>8601</v>
      </c>
      <c r="AQ21" s="137">
        <v>0</v>
      </c>
      <c r="AR21" s="137">
        <v>19804</v>
      </c>
      <c r="AS21" s="137">
        <v>6632</v>
      </c>
      <c r="AT21" s="137">
        <v>52984</v>
      </c>
      <c r="AU21" s="137">
        <v>4000</v>
      </c>
      <c r="AV21" s="137">
        <v>52000</v>
      </c>
      <c r="AW21" s="137">
        <v>16744</v>
      </c>
      <c r="AX21" s="137">
        <v>13576</v>
      </c>
      <c r="AY21" s="137">
        <v>93806</v>
      </c>
      <c r="AZ21" s="137">
        <v>24995</v>
      </c>
      <c r="BA21" s="137">
        <v>0</v>
      </c>
      <c r="BB21" s="137">
        <v>25394</v>
      </c>
      <c r="BC21" s="137">
        <v>25132</v>
      </c>
      <c r="BD21" s="137">
        <v>56500</v>
      </c>
      <c r="BE21" s="137">
        <v>130833</v>
      </c>
      <c r="BF21" s="137">
        <v>43610</v>
      </c>
      <c r="BG21" s="137">
        <v>226886</v>
      </c>
      <c r="BH21" s="137">
        <v>40205</v>
      </c>
      <c r="BI21" s="137">
        <v>0</v>
      </c>
      <c r="BJ21" s="137">
        <v>0</v>
      </c>
      <c r="BK21" s="137">
        <v>7118</v>
      </c>
      <c r="BL21" s="137">
        <v>0</v>
      </c>
      <c r="BM21" s="137">
        <v>0</v>
      </c>
      <c r="BN21" s="139">
        <v>3044723.3137000003</v>
      </c>
      <c r="BO21" s="139">
        <v>-214126.97870000033</v>
      </c>
      <c r="BP21" s="139">
        <f t="shared" si="0"/>
        <v>152327.02129999967</v>
      </c>
      <c r="BQ21" s="139">
        <f t="shared" si="1"/>
        <v>0</v>
      </c>
      <c r="BR21" s="144">
        <f t="shared" si="2"/>
        <v>152327.02129999967</v>
      </c>
      <c r="BS21" s="137">
        <v>0</v>
      </c>
      <c r="BT21" s="137">
        <v>0</v>
      </c>
      <c r="BU21" s="137">
        <v>0</v>
      </c>
      <c r="BV21" s="137">
        <v>0</v>
      </c>
      <c r="BW21" s="139">
        <v>0</v>
      </c>
      <c r="BX21" s="137">
        <v>0</v>
      </c>
      <c r="BY21" s="137">
        <v>0</v>
      </c>
      <c r="BZ21" s="137">
        <v>0</v>
      </c>
      <c r="CA21" s="137">
        <v>0</v>
      </c>
      <c r="CB21" s="137">
        <v>0</v>
      </c>
      <c r="CC21" s="137">
        <v>0</v>
      </c>
      <c r="CD21" s="137">
        <f t="shared" si="3"/>
        <v>0</v>
      </c>
      <c r="CE21" s="139">
        <v>0</v>
      </c>
      <c r="CF21" s="139">
        <f t="shared" si="4"/>
        <v>152327.02129999967</v>
      </c>
    </row>
    <row r="22" spans="2:84">
      <c r="B22" t="s">
        <v>11368</v>
      </c>
      <c r="C22" t="s">
        <v>131</v>
      </c>
      <c r="D22">
        <v>101263</v>
      </c>
      <c r="E22">
        <v>3022008</v>
      </c>
      <c r="F22">
        <v>2008</v>
      </c>
      <c r="G22">
        <v>10047</v>
      </c>
      <c r="H22" s="137">
        <v>44779</v>
      </c>
      <c r="I22" s="137">
        <v>0</v>
      </c>
      <c r="J22" s="139">
        <v>44779</v>
      </c>
      <c r="K22" s="137">
        <v>1714320.9628999999</v>
      </c>
      <c r="L22" s="137">
        <v>0</v>
      </c>
      <c r="M22" s="137">
        <v>110437</v>
      </c>
      <c r="N22" s="137">
        <v>4935</v>
      </c>
      <c r="O22" s="137">
        <v>64335</v>
      </c>
      <c r="P22" s="137">
        <v>1200</v>
      </c>
      <c r="Q22" s="137">
        <v>0</v>
      </c>
      <c r="R22" s="137">
        <v>39917</v>
      </c>
      <c r="S22" s="137">
        <v>7915</v>
      </c>
      <c r="T22" s="137">
        <v>15137</v>
      </c>
      <c r="U22" s="137">
        <v>5000</v>
      </c>
      <c r="V22" s="137">
        <v>1106</v>
      </c>
      <c r="W22" s="137">
        <v>95800</v>
      </c>
      <c r="X22" s="137">
        <v>18310</v>
      </c>
      <c r="Y22" s="137">
        <v>0</v>
      </c>
      <c r="Z22" s="137">
        <v>0</v>
      </c>
      <c r="AA22" s="137">
        <v>0</v>
      </c>
      <c r="AB22" s="137">
        <v>0</v>
      </c>
      <c r="AC22" s="137">
        <v>0</v>
      </c>
      <c r="AD22" s="137">
        <v>3118</v>
      </c>
      <c r="AE22" s="137">
        <v>121876</v>
      </c>
      <c r="AF22" s="139">
        <v>2203406.9628999997</v>
      </c>
      <c r="AG22" s="137">
        <v>957359.86609999998</v>
      </c>
      <c r="AH22" s="137">
        <v>0</v>
      </c>
      <c r="AI22" s="137">
        <v>623356.65179999999</v>
      </c>
      <c r="AJ22" s="137">
        <v>54226.012699999999</v>
      </c>
      <c r="AK22" s="137">
        <v>94878.805699999997</v>
      </c>
      <c r="AL22" s="137">
        <v>0</v>
      </c>
      <c r="AM22" s="137">
        <v>18959.831999999999</v>
      </c>
      <c r="AN22" s="137">
        <v>13415.555700000001</v>
      </c>
      <c r="AO22" s="137">
        <v>3495</v>
      </c>
      <c r="AP22" s="137">
        <v>19398</v>
      </c>
      <c r="AQ22" s="137">
        <v>0</v>
      </c>
      <c r="AR22" s="137">
        <v>16516</v>
      </c>
      <c r="AS22" s="137">
        <v>5417</v>
      </c>
      <c r="AT22" s="137">
        <v>23074.560000000001</v>
      </c>
      <c r="AU22" s="137">
        <v>6600</v>
      </c>
      <c r="AV22" s="137">
        <v>34000</v>
      </c>
      <c r="AW22" s="137">
        <v>20083</v>
      </c>
      <c r="AX22" s="137">
        <v>9861</v>
      </c>
      <c r="AY22" s="137">
        <v>55835</v>
      </c>
      <c r="AZ22" s="137">
        <v>23469.119999999999</v>
      </c>
      <c r="BA22" s="137">
        <v>0</v>
      </c>
      <c r="BB22" s="137">
        <v>14462</v>
      </c>
      <c r="BC22" s="137">
        <v>11138</v>
      </c>
      <c r="BD22" s="137">
        <v>9100</v>
      </c>
      <c r="BE22" s="137">
        <v>131253</v>
      </c>
      <c r="BF22" s="137">
        <v>15990</v>
      </c>
      <c r="BG22" s="137">
        <v>31600</v>
      </c>
      <c r="BH22" s="137">
        <v>39110</v>
      </c>
      <c r="BI22" s="137">
        <v>0</v>
      </c>
      <c r="BJ22" s="137">
        <v>0</v>
      </c>
      <c r="BK22" s="137">
        <v>0</v>
      </c>
      <c r="BL22" s="137">
        <v>0</v>
      </c>
      <c r="BM22" s="137">
        <v>0</v>
      </c>
      <c r="BN22" s="139">
        <v>2232598.4040000001</v>
      </c>
      <c r="BO22" s="139">
        <v>-29191.441100000404</v>
      </c>
      <c r="BP22" s="139">
        <f t="shared" si="0"/>
        <v>15587.558899999596</v>
      </c>
      <c r="BQ22" s="139">
        <f t="shared" si="1"/>
        <v>0</v>
      </c>
      <c r="BR22" s="144">
        <f t="shared" si="2"/>
        <v>15587.558899999596</v>
      </c>
      <c r="BS22" s="137">
        <v>15293</v>
      </c>
      <c r="BT22" s="137">
        <v>7420</v>
      </c>
      <c r="BU22" s="137">
        <v>0</v>
      </c>
      <c r="BV22" s="137">
        <v>0</v>
      </c>
      <c r="BW22" s="139">
        <v>7420</v>
      </c>
      <c r="BX22" s="137">
        <v>0</v>
      </c>
      <c r="BY22" s="137">
        <v>15293</v>
      </c>
      <c r="BZ22" s="137">
        <v>0</v>
      </c>
      <c r="CA22" s="137">
        <v>7420</v>
      </c>
      <c r="CB22" s="137">
        <v>22713</v>
      </c>
      <c r="CC22" s="137">
        <v>-15293</v>
      </c>
      <c r="CD22" s="137">
        <f t="shared" si="3"/>
        <v>0</v>
      </c>
      <c r="CE22" s="139">
        <v>0</v>
      </c>
      <c r="CF22" s="139">
        <f t="shared" si="4"/>
        <v>15587.558899999596</v>
      </c>
    </row>
    <row r="23" spans="2:84">
      <c r="B23" t="s">
        <v>11367</v>
      </c>
      <c r="C23" t="s">
        <v>131</v>
      </c>
      <c r="D23">
        <v>101262</v>
      </c>
      <c r="E23">
        <v>3022007</v>
      </c>
      <c r="F23">
        <v>2007</v>
      </c>
      <c r="G23">
        <v>10046</v>
      </c>
      <c r="H23" s="137">
        <v>153847</v>
      </c>
      <c r="I23" s="137">
        <v>0</v>
      </c>
      <c r="J23" s="139">
        <v>153847</v>
      </c>
      <c r="K23" s="137">
        <v>1819794.0703</v>
      </c>
      <c r="L23" s="137">
        <v>0</v>
      </c>
      <c r="M23" s="137">
        <v>155228</v>
      </c>
      <c r="N23" s="137">
        <v>13160</v>
      </c>
      <c r="O23" s="137">
        <v>107985</v>
      </c>
      <c r="P23" s="137">
        <v>0</v>
      </c>
      <c r="Q23" s="137">
        <v>500</v>
      </c>
      <c r="R23" s="137">
        <v>37411</v>
      </c>
      <c r="S23" s="137">
        <v>11260</v>
      </c>
      <c r="T23" s="137">
        <v>114546</v>
      </c>
      <c r="U23" s="137">
        <v>8000</v>
      </c>
      <c r="V23" s="137">
        <v>0</v>
      </c>
      <c r="W23" s="137">
        <v>64860</v>
      </c>
      <c r="X23" s="137">
        <v>18889.994999999999</v>
      </c>
      <c r="Y23" s="137">
        <v>0</v>
      </c>
      <c r="Z23" s="137">
        <v>0</v>
      </c>
      <c r="AA23" s="137">
        <v>0</v>
      </c>
      <c r="AB23" s="137">
        <v>0</v>
      </c>
      <c r="AC23" s="137">
        <v>0</v>
      </c>
      <c r="AD23" s="137">
        <v>11475</v>
      </c>
      <c r="AE23" s="137">
        <v>19590</v>
      </c>
      <c r="AF23" s="139">
        <v>2382699.0652999999</v>
      </c>
      <c r="AG23" s="137">
        <v>1045322.6316</v>
      </c>
      <c r="AH23" s="137">
        <v>0</v>
      </c>
      <c r="AI23" s="137">
        <v>361284.35989999998</v>
      </c>
      <c r="AJ23" s="137">
        <v>81664.171100000007</v>
      </c>
      <c r="AK23" s="137">
        <v>113993.35920000001</v>
      </c>
      <c r="AL23" s="137">
        <v>0</v>
      </c>
      <c r="AM23" s="137">
        <v>67282.895399999994</v>
      </c>
      <c r="AN23" s="137">
        <v>8233.7289999999994</v>
      </c>
      <c r="AO23" s="137">
        <v>4900</v>
      </c>
      <c r="AP23" s="137">
        <v>22888</v>
      </c>
      <c r="AQ23" s="137">
        <v>0</v>
      </c>
      <c r="AR23" s="137">
        <v>49602</v>
      </c>
      <c r="AS23" s="137">
        <v>5417</v>
      </c>
      <c r="AT23" s="137">
        <v>29777</v>
      </c>
      <c r="AU23" s="137">
        <v>7040</v>
      </c>
      <c r="AV23" s="137">
        <v>46400</v>
      </c>
      <c r="AW23" s="137">
        <v>20083</v>
      </c>
      <c r="AX23" s="137">
        <v>9856</v>
      </c>
      <c r="AY23" s="137">
        <v>84375</v>
      </c>
      <c r="AZ23" s="137">
        <v>27915</v>
      </c>
      <c r="BA23" s="137">
        <v>0</v>
      </c>
      <c r="BB23" s="137">
        <v>19614.28</v>
      </c>
      <c r="BC23" s="137">
        <v>13599</v>
      </c>
      <c r="BD23" s="137">
        <v>1400</v>
      </c>
      <c r="BE23" s="137">
        <v>131689</v>
      </c>
      <c r="BF23" s="137">
        <v>63974</v>
      </c>
      <c r="BG23" s="137">
        <v>265729</v>
      </c>
      <c r="BH23" s="137">
        <v>25992</v>
      </c>
      <c r="BI23" s="137">
        <v>0</v>
      </c>
      <c r="BJ23" s="137">
        <v>0</v>
      </c>
      <c r="BK23" s="137">
        <v>0</v>
      </c>
      <c r="BL23" s="137">
        <v>0</v>
      </c>
      <c r="BM23" s="137">
        <v>0</v>
      </c>
      <c r="BN23" s="139">
        <v>2508031.4262000001</v>
      </c>
      <c r="BO23" s="139">
        <v>-125332.3609000002</v>
      </c>
      <c r="BP23" s="139">
        <f t="shared" si="0"/>
        <v>28514.639099999797</v>
      </c>
      <c r="BQ23" s="139">
        <f t="shared" si="1"/>
        <v>0</v>
      </c>
      <c r="BR23" s="144">
        <f t="shared" si="2"/>
        <v>28514.639099999797</v>
      </c>
      <c r="BS23" s="137">
        <v>7085</v>
      </c>
      <c r="BT23" s="137">
        <v>8039</v>
      </c>
      <c r="BU23" s="137">
        <v>0</v>
      </c>
      <c r="BV23" s="137">
        <v>0</v>
      </c>
      <c r="BW23" s="139">
        <v>8039</v>
      </c>
      <c r="BX23" s="137">
        <v>0</v>
      </c>
      <c r="BY23" s="137">
        <v>15124</v>
      </c>
      <c r="BZ23" s="137">
        <v>0</v>
      </c>
      <c r="CA23" s="137">
        <v>0</v>
      </c>
      <c r="CB23" s="137">
        <v>15124</v>
      </c>
      <c r="CC23" s="137">
        <v>-7085</v>
      </c>
      <c r="CD23" s="137">
        <f t="shared" si="3"/>
        <v>0</v>
      </c>
      <c r="CE23" s="139">
        <v>0</v>
      </c>
      <c r="CF23" s="139">
        <f t="shared" si="4"/>
        <v>28514.639099999797</v>
      </c>
    </row>
    <row r="24" spans="2:84">
      <c r="B24" t="s">
        <v>11369</v>
      </c>
      <c r="C24" t="s">
        <v>131</v>
      </c>
      <c r="D24">
        <v>101264</v>
      </c>
      <c r="E24">
        <v>3022009</v>
      </c>
      <c r="F24">
        <v>2009</v>
      </c>
      <c r="G24">
        <v>10048</v>
      </c>
      <c r="H24" s="137">
        <v>-27544</v>
      </c>
      <c r="I24" s="137">
        <v>0</v>
      </c>
      <c r="J24" s="139">
        <v>-27544</v>
      </c>
      <c r="K24" s="137">
        <v>2383106.5723000001</v>
      </c>
      <c r="L24" s="137">
        <v>0</v>
      </c>
      <c r="M24" s="137">
        <v>160628.41</v>
      </c>
      <c r="N24" s="137">
        <v>0</v>
      </c>
      <c r="O24" s="137">
        <v>122895</v>
      </c>
      <c r="P24" s="137">
        <v>0</v>
      </c>
      <c r="Q24" s="137">
        <v>500</v>
      </c>
      <c r="R24" s="137">
        <v>20000</v>
      </c>
      <c r="S24" s="137">
        <v>225480</v>
      </c>
      <c r="T24" s="137">
        <v>12130</v>
      </c>
      <c r="U24" s="137">
        <v>0</v>
      </c>
      <c r="V24" s="137">
        <v>0</v>
      </c>
      <c r="W24" s="137">
        <v>26995</v>
      </c>
      <c r="X24" s="137">
        <v>2108</v>
      </c>
      <c r="Y24" s="137">
        <v>0</v>
      </c>
      <c r="Z24" s="137">
        <v>0</v>
      </c>
      <c r="AA24" s="137">
        <v>0</v>
      </c>
      <c r="AB24" s="137">
        <v>0</v>
      </c>
      <c r="AC24" s="137">
        <v>0</v>
      </c>
      <c r="AD24" s="137">
        <v>4348</v>
      </c>
      <c r="AE24" s="137">
        <v>77659</v>
      </c>
      <c r="AF24" s="139">
        <v>3035849.9823000003</v>
      </c>
      <c r="AG24" s="137">
        <v>1468720.7619</v>
      </c>
      <c r="AH24" s="137">
        <v>0</v>
      </c>
      <c r="AI24" s="137">
        <v>658307.11049999995</v>
      </c>
      <c r="AJ24" s="137">
        <v>49905.471899999997</v>
      </c>
      <c r="AK24" s="137">
        <v>126906.0154</v>
      </c>
      <c r="AL24" s="137">
        <v>0</v>
      </c>
      <c r="AM24" s="137">
        <v>128415.9314</v>
      </c>
      <c r="AN24" s="137">
        <v>12504.801799999999</v>
      </c>
      <c r="AO24" s="137">
        <v>22065</v>
      </c>
      <c r="AP24" s="137">
        <v>21856</v>
      </c>
      <c r="AQ24" s="137">
        <v>0</v>
      </c>
      <c r="AR24" s="137">
        <v>17895</v>
      </c>
      <c r="AS24" s="137">
        <v>5556.8590999999997</v>
      </c>
      <c r="AT24" s="137">
        <v>50596</v>
      </c>
      <c r="AU24" s="137">
        <v>11550</v>
      </c>
      <c r="AV24" s="137">
        <v>43264</v>
      </c>
      <c r="AW24" s="137">
        <v>39900</v>
      </c>
      <c r="AX24" s="137">
        <v>20393.9997</v>
      </c>
      <c r="AY24" s="137">
        <v>58698.07</v>
      </c>
      <c r="AZ24" s="137">
        <v>7456</v>
      </c>
      <c r="BA24" s="137">
        <v>0</v>
      </c>
      <c r="BB24" s="137">
        <v>25394</v>
      </c>
      <c r="BC24" s="137">
        <v>11672</v>
      </c>
      <c r="BD24" s="137">
        <v>23910</v>
      </c>
      <c r="BE24" s="137">
        <v>59044</v>
      </c>
      <c r="BF24" s="137">
        <v>94739</v>
      </c>
      <c r="BG24" s="137">
        <v>156081</v>
      </c>
      <c r="BH24" s="137">
        <v>36079</v>
      </c>
      <c r="BI24" s="137">
        <v>0</v>
      </c>
      <c r="BJ24" s="137">
        <v>0</v>
      </c>
      <c r="BK24" s="137">
        <v>0</v>
      </c>
      <c r="BL24" s="137">
        <v>0</v>
      </c>
      <c r="BM24" s="137">
        <v>0</v>
      </c>
      <c r="BN24" s="139">
        <v>3150910.0216999995</v>
      </c>
      <c r="BO24" s="139">
        <v>-115060.03939999919</v>
      </c>
      <c r="BP24" s="139">
        <f t="shared" si="0"/>
        <v>-142604.03939999919</v>
      </c>
      <c r="BQ24" s="139">
        <f t="shared" si="1"/>
        <v>0</v>
      </c>
      <c r="BR24" s="144">
        <f t="shared" si="2"/>
        <v>-142604.03939999919</v>
      </c>
      <c r="BS24" s="137">
        <v>15377</v>
      </c>
      <c r="BT24" s="137">
        <v>9077</v>
      </c>
      <c r="BU24" s="137">
        <v>0</v>
      </c>
      <c r="BV24" s="137">
        <v>0</v>
      </c>
      <c r="BW24" s="139">
        <v>9077</v>
      </c>
      <c r="BX24" s="137">
        <v>0</v>
      </c>
      <c r="BY24" s="137">
        <v>0</v>
      </c>
      <c r="BZ24" s="137">
        <v>0</v>
      </c>
      <c r="CA24" s="137">
        <v>0</v>
      </c>
      <c r="CB24" s="137">
        <v>0</v>
      </c>
      <c r="CC24" s="137">
        <v>9077</v>
      </c>
      <c r="CD24" s="137">
        <f t="shared" si="3"/>
        <v>24454</v>
      </c>
      <c r="CE24" s="139">
        <v>24454</v>
      </c>
      <c r="CF24" s="139">
        <f t="shared" si="4"/>
        <v>-142604.03939999919</v>
      </c>
    </row>
    <row r="25" spans="2:84">
      <c r="B25" t="s">
        <v>11385</v>
      </c>
      <c r="C25" t="s">
        <v>131</v>
      </c>
      <c r="D25">
        <v>101309</v>
      </c>
      <c r="E25">
        <v>3022067</v>
      </c>
      <c r="F25">
        <v>2067</v>
      </c>
      <c r="G25">
        <v>10118</v>
      </c>
      <c r="H25" s="137">
        <v>27365</v>
      </c>
      <c r="I25" s="137">
        <v>0</v>
      </c>
      <c r="J25" s="139">
        <v>27365</v>
      </c>
      <c r="K25" s="137">
        <v>1339868</v>
      </c>
      <c r="L25" s="137">
        <v>0</v>
      </c>
      <c r="M25" s="137">
        <v>363975.08333333337</v>
      </c>
      <c r="N25" s="137">
        <v>0</v>
      </c>
      <c r="O25" s="137">
        <v>69840</v>
      </c>
      <c r="P25" s="137">
        <v>0</v>
      </c>
      <c r="Q25" s="137">
        <v>36865.820677862503</v>
      </c>
      <c r="R25" s="137">
        <v>16000</v>
      </c>
      <c r="S25" s="137">
        <v>10500</v>
      </c>
      <c r="T25" s="137">
        <v>10500</v>
      </c>
      <c r="U25" s="137">
        <v>0</v>
      </c>
      <c r="V25" s="137">
        <v>0</v>
      </c>
      <c r="W25" s="137">
        <v>18500</v>
      </c>
      <c r="X25" s="137">
        <v>3500</v>
      </c>
      <c r="Y25" s="137">
        <v>0</v>
      </c>
      <c r="Z25" s="137">
        <v>0</v>
      </c>
      <c r="AA25" s="137">
        <v>0</v>
      </c>
      <c r="AB25" s="137">
        <v>0</v>
      </c>
      <c r="AC25" s="137">
        <v>0</v>
      </c>
      <c r="AD25" s="137">
        <v>4835.5</v>
      </c>
      <c r="AE25" s="137">
        <v>43910</v>
      </c>
      <c r="AF25" s="139">
        <v>1918294.404011196</v>
      </c>
      <c r="AG25" s="137">
        <v>888149.27167222218</v>
      </c>
      <c r="AH25" s="137">
        <v>0</v>
      </c>
      <c r="AI25" s="137">
        <v>507120.55423808389</v>
      </c>
      <c r="AJ25" s="137">
        <v>35557.364993990406</v>
      </c>
      <c r="AK25" s="137">
        <v>87388.736262866267</v>
      </c>
      <c r="AL25" s="137">
        <v>0</v>
      </c>
      <c r="AM25" s="137">
        <v>9900.2324049014387</v>
      </c>
      <c r="AN25" s="137">
        <v>13305.973278460129</v>
      </c>
      <c r="AO25" s="137">
        <v>2000</v>
      </c>
      <c r="AP25" s="137">
        <v>364</v>
      </c>
      <c r="AQ25" s="137">
        <v>0</v>
      </c>
      <c r="AR25" s="137">
        <v>14025</v>
      </c>
      <c r="AS25" s="137">
        <v>7358</v>
      </c>
      <c r="AT25" s="137">
        <v>37884</v>
      </c>
      <c r="AU25" s="137">
        <v>4000</v>
      </c>
      <c r="AV25" s="137">
        <v>32000</v>
      </c>
      <c r="AW25" s="137">
        <v>29786</v>
      </c>
      <c r="AX25" s="137">
        <v>11030</v>
      </c>
      <c r="AY25" s="137">
        <v>58663</v>
      </c>
      <c r="AZ25" s="137">
        <v>14480</v>
      </c>
      <c r="BA25" s="137">
        <v>0</v>
      </c>
      <c r="BB25" s="137">
        <v>10490</v>
      </c>
      <c r="BC25" s="137">
        <v>8230</v>
      </c>
      <c r="BD25" s="137">
        <v>4000</v>
      </c>
      <c r="BE25" s="137">
        <v>40418</v>
      </c>
      <c r="BF25" s="137">
        <v>13344</v>
      </c>
      <c r="BG25" s="137">
        <v>101836.26999999999</v>
      </c>
      <c r="BH25" s="137">
        <v>27804.22</v>
      </c>
      <c r="BI25" s="137">
        <v>0</v>
      </c>
      <c r="BJ25" s="137">
        <v>0</v>
      </c>
      <c r="BK25" s="137">
        <v>0</v>
      </c>
      <c r="BL25" s="137">
        <v>0</v>
      </c>
      <c r="BM25" s="137">
        <v>0</v>
      </c>
      <c r="BN25" s="139">
        <v>1959134.6228505243</v>
      </c>
      <c r="BO25" s="139">
        <v>-40840.21883932827</v>
      </c>
      <c r="BP25" s="139">
        <f t="shared" si="0"/>
        <v>-13475.21883932827</v>
      </c>
      <c r="BQ25" s="139">
        <f t="shared" si="1"/>
        <v>0</v>
      </c>
      <c r="BR25" s="144">
        <f t="shared" si="2"/>
        <v>-13475.21883932827</v>
      </c>
      <c r="BS25" s="137">
        <v>20908</v>
      </c>
      <c r="BT25" s="137">
        <v>6677</v>
      </c>
      <c r="BU25" s="137">
        <v>0</v>
      </c>
      <c r="BV25" s="137">
        <v>0</v>
      </c>
      <c r="BW25" s="139">
        <v>6677</v>
      </c>
      <c r="BX25" s="137">
        <v>0</v>
      </c>
      <c r="BY25" s="137">
        <v>10000</v>
      </c>
      <c r="BZ25" s="137">
        <v>0</v>
      </c>
      <c r="CA25" s="137">
        <v>0</v>
      </c>
      <c r="CB25" s="137">
        <v>10000</v>
      </c>
      <c r="CC25" s="137">
        <v>-3323</v>
      </c>
      <c r="CD25" s="137">
        <f t="shared" si="3"/>
        <v>17585</v>
      </c>
      <c r="CE25" s="139">
        <v>17585</v>
      </c>
      <c r="CF25" s="139">
        <f t="shared" si="4"/>
        <v>-13475.21883932827</v>
      </c>
    </row>
    <row r="26" spans="2:84">
      <c r="B26" t="s">
        <v>11391</v>
      </c>
      <c r="C26" t="s">
        <v>131</v>
      </c>
      <c r="D26">
        <v>101316</v>
      </c>
      <c r="E26">
        <v>3023302</v>
      </c>
      <c r="F26">
        <v>3302</v>
      </c>
      <c r="G26">
        <v>10050</v>
      </c>
      <c r="H26" s="137">
        <v>367095</v>
      </c>
      <c r="I26" s="137">
        <v>0</v>
      </c>
      <c r="J26" s="139">
        <v>367095</v>
      </c>
      <c r="K26" s="137">
        <v>1146146.8398</v>
      </c>
      <c r="L26" s="137">
        <v>0</v>
      </c>
      <c r="M26" s="137">
        <v>53172</v>
      </c>
      <c r="N26" s="137">
        <v>7185</v>
      </c>
      <c r="O26" s="137">
        <v>41055</v>
      </c>
      <c r="P26" s="137">
        <v>0</v>
      </c>
      <c r="Q26" s="137">
        <v>500</v>
      </c>
      <c r="R26" s="137">
        <v>8680</v>
      </c>
      <c r="S26" s="137">
        <v>37665</v>
      </c>
      <c r="T26" s="137">
        <v>36964</v>
      </c>
      <c r="U26" s="137">
        <v>0</v>
      </c>
      <c r="V26" s="137">
        <v>0</v>
      </c>
      <c r="W26" s="137">
        <v>59600</v>
      </c>
      <c r="X26" s="137">
        <v>5280</v>
      </c>
      <c r="Y26" s="137">
        <v>0</v>
      </c>
      <c r="Z26" s="137">
        <v>0</v>
      </c>
      <c r="AA26" s="137">
        <v>0</v>
      </c>
      <c r="AB26" s="137">
        <v>0</v>
      </c>
      <c r="AC26" s="137">
        <v>0</v>
      </c>
      <c r="AD26" s="137">
        <v>3086</v>
      </c>
      <c r="AE26" s="137">
        <v>56892</v>
      </c>
      <c r="AF26" s="139">
        <v>1456225.8398</v>
      </c>
      <c r="AG26" s="137">
        <v>736253.98679999996</v>
      </c>
      <c r="AH26" s="137">
        <v>0</v>
      </c>
      <c r="AI26" s="137">
        <v>313800.01400000002</v>
      </c>
      <c r="AJ26" s="137">
        <v>45042.236100000002</v>
      </c>
      <c r="AK26" s="137">
        <v>64454.5478</v>
      </c>
      <c r="AL26" s="137">
        <v>0</v>
      </c>
      <c r="AM26" s="137">
        <v>53966.479599999999</v>
      </c>
      <c r="AN26" s="137">
        <v>2850</v>
      </c>
      <c r="AO26" s="137">
        <v>5738</v>
      </c>
      <c r="AP26" s="137">
        <v>8509</v>
      </c>
      <c r="AQ26" s="137">
        <v>0</v>
      </c>
      <c r="AR26" s="137">
        <v>20730</v>
      </c>
      <c r="AS26" s="137">
        <v>1500</v>
      </c>
      <c r="AT26" s="137">
        <v>27250</v>
      </c>
      <c r="AU26" s="137">
        <v>3000</v>
      </c>
      <c r="AV26" s="137">
        <v>34000</v>
      </c>
      <c r="AW26" s="137">
        <v>4710</v>
      </c>
      <c r="AX26" s="137">
        <v>3407</v>
      </c>
      <c r="AY26" s="137">
        <v>97718</v>
      </c>
      <c r="AZ26" s="137">
        <v>17007</v>
      </c>
      <c r="BA26" s="137">
        <v>0</v>
      </c>
      <c r="BB26" s="137">
        <v>7828</v>
      </c>
      <c r="BC26" s="137">
        <v>12167</v>
      </c>
      <c r="BD26" s="137">
        <v>4030</v>
      </c>
      <c r="BE26" s="137">
        <v>88311</v>
      </c>
      <c r="BF26" s="137">
        <v>1000</v>
      </c>
      <c r="BG26" s="137">
        <v>32901</v>
      </c>
      <c r="BH26" s="137">
        <v>24980</v>
      </c>
      <c r="BI26" s="137">
        <v>0</v>
      </c>
      <c r="BJ26" s="137">
        <v>0</v>
      </c>
      <c r="BK26" s="137">
        <v>0</v>
      </c>
      <c r="BL26" s="137">
        <v>0</v>
      </c>
      <c r="BM26" s="137">
        <v>0</v>
      </c>
      <c r="BN26" s="139">
        <v>1611153.2643000002</v>
      </c>
      <c r="BO26" s="139">
        <v>-154927.4245000002</v>
      </c>
      <c r="BP26" s="139">
        <f t="shared" si="0"/>
        <v>212167.5754999998</v>
      </c>
      <c r="BQ26" s="139">
        <f t="shared" si="1"/>
        <v>0</v>
      </c>
      <c r="BR26" s="144">
        <f t="shared" si="2"/>
        <v>212167.5754999998</v>
      </c>
      <c r="BS26" s="137">
        <v>0</v>
      </c>
      <c r="BT26" s="137">
        <v>0</v>
      </c>
      <c r="BU26" s="137">
        <v>0</v>
      </c>
      <c r="BV26" s="137">
        <v>0</v>
      </c>
      <c r="BW26" s="139">
        <v>0</v>
      </c>
      <c r="BX26" s="137">
        <v>0</v>
      </c>
      <c r="BY26" s="137">
        <v>0</v>
      </c>
      <c r="BZ26" s="137">
        <v>0</v>
      </c>
      <c r="CA26" s="137">
        <v>0</v>
      </c>
      <c r="CB26" s="137">
        <v>0</v>
      </c>
      <c r="CC26" s="137">
        <v>0</v>
      </c>
      <c r="CD26" s="137">
        <f t="shared" si="3"/>
        <v>0</v>
      </c>
      <c r="CE26" s="139">
        <v>0</v>
      </c>
      <c r="CF26" s="139">
        <f t="shared" si="4"/>
        <v>212167.5754999998</v>
      </c>
    </row>
    <row r="27" spans="2:84">
      <c r="B27" t="s">
        <v>10392</v>
      </c>
      <c r="C27" t="s">
        <v>131</v>
      </c>
      <c r="D27">
        <v>101266</v>
      </c>
      <c r="E27">
        <v>3022011</v>
      </c>
      <c r="F27">
        <v>2011</v>
      </c>
      <c r="G27">
        <v>10051</v>
      </c>
      <c r="H27" s="137">
        <v>-166091</v>
      </c>
      <c r="I27" s="137">
        <v>0</v>
      </c>
      <c r="J27" s="139">
        <v>-166091</v>
      </c>
      <c r="K27" s="137">
        <v>1151308.3818000001</v>
      </c>
      <c r="L27" s="137">
        <v>0</v>
      </c>
      <c r="M27" s="137">
        <v>53114.67</v>
      </c>
      <c r="N27" s="137">
        <v>0</v>
      </c>
      <c r="O27" s="137">
        <v>51820</v>
      </c>
      <c r="P27" s="137">
        <v>1000</v>
      </c>
      <c r="Q27" s="137">
        <v>0</v>
      </c>
      <c r="R27" s="137">
        <v>12000</v>
      </c>
      <c r="S27" s="137">
        <v>50379</v>
      </c>
      <c r="T27" s="137">
        <v>9092</v>
      </c>
      <c r="U27" s="137">
        <v>0</v>
      </c>
      <c r="V27" s="137">
        <v>0</v>
      </c>
      <c r="W27" s="137">
        <v>0</v>
      </c>
      <c r="X27" s="137">
        <v>0</v>
      </c>
      <c r="Y27" s="137">
        <v>0</v>
      </c>
      <c r="Z27" s="137">
        <v>0</v>
      </c>
      <c r="AA27" s="137">
        <v>0</v>
      </c>
      <c r="AB27" s="137">
        <v>0</v>
      </c>
      <c r="AC27" s="137">
        <v>0</v>
      </c>
      <c r="AD27" s="137">
        <v>1160</v>
      </c>
      <c r="AE27" s="137">
        <v>91494</v>
      </c>
      <c r="AF27" s="139">
        <v>1421368.0518</v>
      </c>
      <c r="AG27" s="137">
        <v>633847.98770000006</v>
      </c>
      <c r="AH27" s="137">
        <v>0</v>
      </c>
      <c r="AI27" s="137">
        <v>288061.7746</v>
      </c>
      <c r="AJ27" s="137">
        <v>50414.158900000002</v>
      </c>
      <c r="AK27" s="137">
        <v>64466.252399999998</v>
      </c>
      <c r="AL27" s="137">
        <v>0</v>
      </c>
      <c r="AM27" s="137">
        <v>83743.883799999996</v>
      </c>
      <c r="AN27" s="137">
        <v>8721.8459000000003</v>
      </c>
      <c r="AO27" s="137">
        <v>2325</v>
      </c>
      <c r="AP27" s="137">
        <v>346</v>
      </c>
      <c r="AQ27" s="137">
        <v>0</v>
      </c>
      <c r="AR27" s="137">
        <v>13176</v>
      </c>
      <c r="AS27" s="137">
        <v>4723</v>
      </c>
      <c r="AT27" s="137">
        <v>22098</v>
      </c>
      <c r="AU27" s="137">
        <v>1500</v>
      </c>
      <c r="AV27" s="137">
        <v>33710</v>
      </c>
      <c r="AW27" s="137">
        <v>21037</v>
      </c>
      <c r="AX27" s="137">
        <v>8793.0400000000009</v>
      </c>
      <c r="AY27" s="137">
        <v>34141</v>
      </c>
      <c r="AZ27" s="137">
        <v>7456</v>
      </c>
      <c r="BA27" s="137">
        <v>0</v>
      </c>
      <c r="BB27" s="137">
        <v>10740.5</v>
      </c>
      <c r="BC27" s="137">
        <v>10491.1</v>
      </c>
      <c r="BD27" s="137">
        <v>10200</v>
      </c>
      <c r="BE27" s="137">
        <v>60836</v>
      </c>
      <c r="BF27" s="137">
        <v>0</v>
      </c>
      <c r="BG27" s="137">
        <v>25706.46</v>
      </c>
      <c r="BH27" s="137">
        <v>22250.58</v>
      </c>
      <c r="BI27" s="137">
        <v>0</v>
      </c>
      <c r="BJ27" s="137">
        <v>0</v>
      </c>
      <c r="BK27" s="137">
        <v>0</v>
      </c>
      <c r="BL27" s="137">
        <v>0</v>
      </c>
      <c r="BM27" s="137">
        <v>0</v>
      </c>
      <c r="BN27" s="139">
        <v>1418785.5833000003</v>
      </c>
      <c r="BO27" s="139">
        <v>2582.4684999997262</v>
      </c>
      <c r="BP27" s="139">
        <f t="shared" si="0"/>
        <v>-163508.53150000027</v>
      </c>
      <c r="BQ27" s="139">
        <f t="shared" si="1"/>
        <v>0</v>
      </c>
      <c r="BR27" s="144">
        <f t="shared" si="2"/>
        <v>-163508.53150000027</v>
      </c>
      <c r="BS27" s="137">
        <v>23401</v>
      </c>
      <c r="BT27" s="137">
        <v>6374</v>
      </c>
      <c r="BU27" s="137">
        <v>0</v>
      </c>
      <c r="BV27" s="137">
        <v>0</v>
      </c>
      <c r="BW27" s="139">
        <v>6374</v>
      </c>
      <c r="BX27" s="137">
        <v>0</v>
      </c>
      <c r="BY27" s="137">
        <v>0</v>
      </c>
      <c r="BZ27" s="137">
        <v>0</v>
      </c>
      <c r="CA27" s="137">
        <v>0</v>
      </c>
      <c r="CB27" s="137">
        <v>0</v>
      </c>
      <c r="CC27" s="137">
        <v>6374</v>
      </c>
      <c r="CD27" s="137">
        <f t="shared" si="3"/>
        <v>29775</v>
      </c>
      <c r="CE27" s="139">
        <v>29775</v>
      </c>
      <c r="CF27" s="139">
        <f t="shared" si="4"/>
        <v>-163508.53150000027</v>
      </c>
    </row>
    <row r="28" spans="2:84">
      <c r="B28" t="s">
        <v>11370</v>
      </c>
      <c r="C28" t="s">
        <v>131</v>
      </c>
      <c r="D28">
        <v>101269</v>
      </c>
      <c r="E28">
        <v>3022014</v>
      </c>
      <c r="F28">
        <v>2014</v>
      </c>
      <c r="G28">
        <v>10054</v>
      </c>
      <c r="H28" s="137">
        <v>196167</v>
      </c>
      <c r="I28" s="137">
        <v>0</v>
      </c>
      <c r="J28" s="139">
        <v>196167</v>
      </c>
      <c r="K28" s="137">
        <v>3749532</v>
      </c>
      <c r="L28" s="137">
        <v>0</v>
      </c>
      <c r="M28" s="137">
        <v>259412</v>
      </c>
      <c r="N28" s="137">
        <v>0</v>
      </c>
      <c r="O28" s="137">
        <v>272485</v>
      </c>
      <c r="P28" s="137">
        <v>0</v>
      </c>
      <c r="Q28" s="137">
        <v>0</v>
      </c>
      <c r="R28" s="137">
        <v>68500</v>
      </c>
      <c r="S28" s="137">
        <v>39790</v>
      </c>
      <c r="T28" s="137">
        <v>40300</v>
      </c>
      <c r="U28" s="137">
        <v>0</v>
      </c>
      <c r="V28" s="137">
        <v>0</v>
      </c>
      <c r="W28" s="137">
        <v>99790</v>
      </c>
      <c r="X28" s="137">
        <v>1700</v>
      </c>
      <c r="Y28" s="137">
        <v>0</v>
      </c>
      <c r="Z28" s="137">
        <v>0</v>
      </c>
      <c r="AA28" s="137">
        <v>0</v>
      </c>
      <c r="AB28" s="137">
        <v>0</v>
      </c>
      <c r="AC28" s="137">
        <v>0</v>
      </c>
      <c r="AD28" s="137">
        <v>15761</v>
      </c>
      <c r="AE28" s="137">
        <v>91898</v>
      </c>
      <c r="AF28" s="139">
        <v>4639168</v>
      </c>
      <c r="AG28" s="137">
        <v>2133546.0055</v>
      </c>
      <c r="AH28" s="137">
        <v>0</v>
      </c>
      <c r="AI28" s="137">
        <v>1201471.6984000001</v>
      </c>
      <c r="AJ28" s="137">
        <v>161081.7182</v>
      </c>
      <c r="AK28" s="137">
        <v>186950.193</v>
      </c>
      <c r="AL28" s="137">
        <v>0</v>
      </c>
      <c r="AM28" s="137">
        <v>92385.464999999997</v>
      </c>
      <c r="AN28" s="137">
        <v>26625.5533</v>
      </c>
      <c r="AO28" s="137">
        <v>4897.6000000000004</v>
      </c>
      <c r="AP28" s="137">
        <v>1039</v>
      </c>
      <c r="AQ28" s="137">
        <v>2145.8249999999998</v>
      </c>
      <c r="AR28" s="137">
        <v>125172</v>
      </c>
      <c r="AS28" s="137">
        <v>16500</v>
      </c>
      <c r="AT28" s="137">
        <v>13622</v>
      </c>
      <c r="AU28" s="137">
        <v>11000</v>
      </c>
      <c r="AV28" s="137">
        <v>110250</v>
      </c>
      <c r="AW28" s="137">
        <v>111840</v>
      </c>
      <c r="AX28" s="137">
        <v>29140</v>
      </c>
      <c r="AY28" s="137">
        <v>109351.88</v>
      </c>
      <c r="AZ28" s="137">
        <v>41067.599900000001</v>
      </c>
      <c r="BA28" s="137">
        <v>0</v>
      </c>
      <c r="BB28" s="137">
        <v>59601.0844</v>
      </c>
      <c r="BC28" s="137">
        <v>23453.061600000001</v>
      </c>
      <c r="BD28" s="137">
        <v>25705.876100000001</v>
      </c>
      <c r="BE28" s="137">
        <v>168552.6</v>
      </c>
      <c r="BF28" s="137">
        <v>0</v>
      </c>
      <c r="BG28" s="137">
        <v>83625.675700000007</v>
      </c>
      <c r="BH28" s="137">
        <v>75818.206300000005</v>
      </c>
      <c r="BI28" s="137">
        <v>0</v>
      </c>
      <c r="BJ28" s="137">
        <v>0</v>
      </c>
      <c r="BK28" s="137">
        <v>0</v>
      </c>
      <c r="BL28" s="137">
        <v>0</v>
      </c>
      <c r="BM28" s="137">
        <v>0</v>
      </c>
      <c r="BN28" s="139">
        <v>4814843.0423999978</v>
      </c>
      <c r="BO28" s="139">
        <v>-175675.04239999782</v>
      </c>
      <c r="BP28" s="139">
        <f t="shared" si="0"/>
        <v>20491.957600002177</v>
      </c>
      <c r="BQ28" s="139">
        <f t="shared" si="1"/>
        <v>0</v>
      </c>
      <c r="BR28" s="144">
        <f t="shared" si="2"/>
        <v>20491.957600002177</v>
      </c>
      <c r="BS28" s="137">
        <v>4140</v>
      </c>
      <c r="BT28" s="137">
        <v>11593</v>
      </c>
      <c r="BU28" s="137">
        <v>0</v>
      </c>
      <c r="BV28" s="137">
        <v>0</v>
      </c>
      <c r="BW28" s="139">
        <v>11593</v>
      </c>
      <c r="BX28" s="137">
        <v>0</v>
      </c>
      <c r="BY28" s="137">
        <v>15732</v>
      </c>
      <c r="BZ28" s="137">
        <v>0</v>
      </c>
      <c r="CA28" s="137">
        <v>0</v>
      </c>
      <c r="CB28" s="137">
        <v>15732</v>
      </c>
      <c r="CC28" s="137">
        <v>-4139</v>
      </c>
      <c r="CD28" s="137">
        <f t="shared" si="3"/>
        <v>1</v>
      </c>
      <c r="CE28" s="139">
        <v>1</v>
      </c>
      <c r="CF28" s="139">
        <f t="shared" si="4"/>
        <v>20491.957600002177</v>
      </c>
    </row>
    <row r="29" spans="2:84">
      <c r="B29" t="s">
        <v>148</v>
      </c>
      <c r="C29" t="s">
        <v>131</v>
      </c>
      <c r="D29">
        <v>101270</v>
      </c>
      <c r="E29">
        <v>3022015</v>
      </c>
      <c r="F29">
        <v>2015</v>
      </c>
      <c r="G29">
        <v>10055</v>
      </c>
      <c r="H29" s="137">
        <v>-104850</v>
      </c>
      <c r="I29" s="137">
        <v>45881</v>
      </c>
      <c r="J29" s="139">
        <v>-58969</v>
      </c>
      <c r="K29" s="137">
        <v>1700075.4972999999</v>
      </c>
      <c r="L29" s="137">
        <v>0</v>
      </c>
      <c r="M29" s="137">
        <v>475983.96</v>
      </c>
      <c r="N29" s="137">
        <v>0</v>
      </c>
      <c r="O29" s="137">
        <v>104180</v>
      </c>
      <c r="P29" s="137">
        <v>0</v>
      </c>
      <c r="Q29" s="137">
        <v>0</v>
      </c>
      <c r="R29" s="137">
        <v>37000.339999999997</v>
      </c>
      <c r="S29" s="137">
        <v>3000</v>
      </c>
      <c r="T29" s="137">
        <v>18000</v>
      </c>
      <c r="U29" s="137">
        <v>0</v>
      </c>
      <c r="V29" s="137">
        <v>0</v>
      </c>
      <c r="W29" s="137">
        <v>46000</v>
      </c>
      <c r="X29" s="137">
        <v>1800</v>
      </c>
      <c r="Y29" s="137">
        <v>0</v>
      </c>
      <c r="Z29" s="137">
        <v>197079</v>
      </c>
      <c r="AA29" s="137">
        <v>0</v>
      </c>
      <c r="AB29" s="137">
        <v>0</v>
      </c>
      <c r="AC29" s="137">
        <v>0</v>
      </c>
      <c r="AD29" s="137">
        <v>3245</v>
      </c>
      <c r="AE29" s="137">
        <v>53060</v>
      </c>
      <c r="AF29" s="139">
        <v>2639423.7972999997</v>
      </c>
      <c r="AG29" s="137">
        <v>890573.8787</v>
      </c>
      <c r="AH29" s="137">
        <v>0</v>
      </c>
      <c r="AI29" s="137">
        <v>786285.79859999998</v>
      </c>
      <c r="AJ29" s="137">
        <v>43284.486599999997</v>
      </c>
      <c r="AK29" s="137">
        <v>71990.594500000007</v>
      </c>
      <c r="AL29" s="137">
        <v>76255.465100000001</v>
      </c>
      <c r="AM29" s="137">
        <v>12137.333500000001</v>
      </c>
      <c r="AN29" s="137">
        <v>17993.6567</v>
      </c>
      <c r="AO29" s="137">
        <v>2600</v>
      </c>
      <c r="AP29" s="137">
        <v>367</v>
      </c>
      <c r="AQ29" s="137">
        <v>2000</v>
      </c>
      <c r="AR29" s="137">
        <v>22000</v>
      </c>
      <c r="AS29" s="137">
        <v>7200</v>
      </c>
      <c r="AT29" s="137">
        <v>35000</v>
      </c>
      <c r="AU29" s="137">
        <v>5400</v>
      </c>
      <c r="AV29" s="137">
        <v>29700</v>
      </c>
      <c r="AW29" s="137">
        <v>35286</v>
      </c>
      <c r="AX29" s="137">
        <v>14701.5</v>
      </c>
      <c r="AY29" s="137">
        <v>47060</v>
      </c>
      <c r="AZ29" s="137">
        <v>11050</v>
      </c>
      <c r="BA29" s="137">
        <v>0</v>
      </c>
      <c r="BB29" s="137">
        <v>17445</v>
      </c>
      <c r="BC29" s="137">
        <v>7112</v>
      </c>
      <c r="BD29" s="137">
        <v>5100</v>
      </c>
      <c r="BE29" s="137">
        <v>42400</v>
      </c>
      <c r="BF29" s="137">
        <v>59400</v>
      </c>
      <c r="BG29" s="137">
        <v>182380</v>
      </c>
      <c r="BH29" s="137">
        <v>56008.212</v>
      </c>
      <c r="BI29" s="137">
        <v>0</v>
      </c>
      <c r="BJ29" s="137">
        <v>0</v>
      </c>
      <c r="BK29" s="137">
        <v>0</v>
      </c>
      <c r="BL29" s="137">
        <v>196052</v>
      </c>
      <c r="BM29" s="137">
        <v>42505</v>
      </c>
      <c r="BN29" s="139">
        <v>2719287.9257</v>
      </c>
      <c r="BO29" s="139">
        <v>-79864.128400000278</v>
      </c>
      <c r="BP29" s="139">
        <f t="shared" si="0"/>
        <v>-143236.12840000028</v>
      </c>
      <c r="BQ29" s="139">
        <f t="shared" si="1"/>
        <v>4403</v>
      </c>
      <c r="BR29" s="144">
        <f t="shared" si="2"/>
        <v>-138833.12840000028</v>
      </c>
      <c r="BS29" s="137">
        <v>14819</v>
      </c>
      <c r="BT29" s="137">
        <v>6702</v>
      </c>
      <c r="BU29" s="137">
        <v>0</v>
      </c>
      <c r="BV29" s="137">
        <v>0</v>
      </c>
      <c r="BW29" s="139">
        <v>6702</v>
      </c>
      <c r="BX29" s="137">
        <v>0</v>
      </c>
      <c r="BY29" s="137">
        <v>0</v>
      </c>
      <c r="BZ29" s="137">
        <v>0</v>
      </c>
      <c r="CA29" s="137">
        <v>6702</v>
      </c>
      <c r="CB29" s="137">
        <v>6702</v>
      </c>
      <c r="CC29" s="137">
        <v>0</v>
      </c>
      <c r="CD29" s="137">
        <f t="shared" si="3"/>
        <v>14819</v>
      </c>
      <c r="CE29" s="139">
        <v>14819</v>
      </c>
      <c r="CF29" s="139">
        <f t="shared" si="4"/>
        <v>-138833.12840000028</v>
      </c>
    </row>
    <row r="30" spans="2:84">
      <c r="B30" t="s">
        <v>11371</v>
      </c>
      <c r="C30" t="s">
        <v>131</v>
      </c>
      <c r="D30">
        <v>101271</v>
      </c>
      <c r="E30">
        <v>3022016</v>
      </c>
      <c r="F30">
        <v>2016</v>
      </c>
      <c r="G30">
        <v>10056</v>
      </c>
      <c r="H30" s="137">
        <v>55752</v>
      </c>
      <c r="I30" s="137">
        <v>0</v>
      </c>
      <c r="J30" s="139">
        <v>55752</v>
      </c>
      <c r="K30" s="137">
        <v>1105197.9121000001</v>
      </c>
      <c r="L30" s="137">
        <v>0</v>
      </c>
      <c r="M30" s="137">
        <v>39751</v>
      </c>
      <c r="N30" s="137">
        <v>0</v>
      </c>
      <c r="O30" s="137">
        <v>36830</v>
      </c>
      <c r="P30" s="137">
        <v>930</v>
      </c>
      <c r="Q30" s="137">
        <v>0</v>
      </c>
      <c r="R30" s="137">
        <v>3500</v>
      </c>
      <c r="S30" s="137">
        <v>705</v>
      </c>
      <c r="T30" s="137">
        <v>15300</v>
      </c>
      <c r="U30" s="137">
        <v>0</v>
      </c>
      <c r="V30" s="137">
        <v>0</v>
      </c>
      <c r="W30" s="137">
        <v>21875</v>
      </c>
      <c r="X30" s="137">
        <v>35200</v>
      </c>
      <c r="Y30" s="137">
        <v>0</v>
      </c>
      <c r="Z30" s="137">
        <v>0</v>
      </c>
      <c r="AA30" s="137">
        <v>0</v>
      </c>
      <c r="AB30" s="137">
        <v>0</v>
      </c>
      <c r="AC30" s="137">
        <v>0</v>
      </c>
      <c r="AD30" s="137">
        <v>0</v>
      </c>
      <c r="AE30" s="137">
        <v>52228</v>
      </c>
      <c r="AF30" s="139">
        <v>1311516.9121000001</v>
      </c>
      <c r="AG30" s="137">
        <v>644982.73759999999</v>
      </c>
      <c r="AH30" s="137">
        <v>7999.4762000000001</v>
      </c>
      <c r="AI30" s="137">
        <v>259036.68960000001</v>
      </c>
      <c r="AJ30" s="137">
        <v>42085.400099999999</v>
      </c>
      <c r="AK30" s="137">
        <v>75944.744099999996</v>
      </c>
      <c r="AL30" s="137">
        <v>0</v>
      </c>
      <c r="AM30" s="137">
        <v>23048.590199999999</v>
      </c>
      <c r="AN30" s="137">
        <v>2958.08</v>
      </c>
      <c r="AO30" s="137">
        <v>500</v>
      </c>
      <c r="AP30" s="137">
        <v>349</v>
      </c>
      <c r="AQ30" s="137">
        <v>0</v>
      </c>
      <c r="AR30" s="137">
        <v>15431.661599999999</v>
      </c>
      <c r="AS30" s="137">
        <v>4590</v>
      </c>
      <c r="AT30" s="137">
        <v>23841</v>
      </c>
      <c r="AU30" s="137">
        <v>5500</v>
      </c>
      <c r="AV30" s="137">
        <v>39000</v>
      </c>
      <c r="AW30" s="137">
        <v>20833</v>
      </c>
      <c r="AX30" s="137">
        <v>7404</v>
      </c>
      <c r="AY30" s="137">
        <v>53624.5</v>
      </c>
      <c r="AZ30" s="137">
        <v>8430.0400000000009</v>
      </c>
      <c r="BA30" s="137">
        <v>0</v>
      </c>
      <c r="BB30" s="137">
        <v>9897.18</v>
      </c>
      <c r="BC30" s="137">
        <v>7758.46</v>
      </c>
      <c r="BD30" s="137">
        <v>1800</v>
      </c>
      <c r="BE30" s="137">
        <v>63150.22</v>
      </c>
      <c r="BF30" s="137">
        <v>12000</v>
      </c>
      <c r="BG30" s="137">
        <v>117925.48</v>
      </c>
      <c r="BH30" s="137">
        <v>20411.939999999999</v>
      </c>
      <c r="BI30" s="137">
        <v>0</v>
      </c>
      <c r="BJ30" s="137">
        <v>0</v>
      </c>
      <c r="BK30" s="137">
        <v>0</v>
      </c>
      <c r="BL30" s="137">
        <v>0</v>
      </c>
      <c r="BM30" s="137">
        <v>0</v>
      </c>
      <c r="BN30" s="139">
        <v>1468502.1994</v>
      </c>
      <c r="BO30" s="139">
        <v>-156985.28729999997</v>
      </c>
      <c r="BP30" s="139">
        <f t="shared" si="0"/>
        <v>-101233.28729999997</v>
      </c>
      <c r="BQ30" s="139">
        <f t="shared" si="1"/>
        <v>0</v>
      </c>
      <c r="BR30" s="144">
        <f t="shared" si="2"/>
        <v>-101233.28729999997</v>
      </c>
      <c r="BS30" s="137">
        <v>23974</v>
      </c>
      <c r="BT30" s="137">
        <v>0</v>
      </c>
      <c r="BU30" s="137">
        <v>0</v>
      </c>
      <c r="BV30" s="137">
        <v>0</v>
      </c>
      <c r="BW30" s="139">
        <v>0</v>
      </c>
      <c r="BX30" s="137">
        <v>0</v>
      </c>
      <c r="BY30" s="137">
        <v>20000</v>
      </c>
      <c r="BZ30" s="137">
        <v>0</v>
      </c>
      <c r="CA30" s="137">
        <v>0</v>
      </c>
      <c r="CB30" s="137">
        <v>20000</v>
      </c>
      <c r="CC30" s="137">
        <v>-20000</v>
      </c>
      <c r="CD30" s="137">
        <f t="shared" si="3"/>
        <v>3974</v>
      </c>
      <c r="CE30" s="139">
        <v>3974</v>
      </c>
      <c r="CF30" s="139">
        <f t="shared" si="4"/>
        <v>-101233.28729999997</v>
      </c>
    </row>
    <row r="31" spans="2:84">
      <c r="B31" t="s">
        <v>11372</v>
      </c>
      <c r="C31" t="s">
        <v>131</v>
      </c>
      <c r="D31">
        <v>101272</v>
      </c>
      <c r="E31">
        <v>3022017</v>
      </c>
      <c r="F31">
        <v>2017</v>
      </c>
      <c r="G31">
        <v>10057</v>
      </c>
      <c r="H31" s="137">
        <v>149442</v>
      </c>
      <c r="I31" s="137">
        <v>0</v>
      </c>
      <c r="J31" s="139">
        <v>149442</v>
      </c>
      <c r="K31" s="137">
        <v>2131623</v>
      </c>
      <c r="L31" s="137">
        <v>0</v>
      </c>
      <c r="M31" s="137">
        <v>186022</v>
      </c>
      <c r="N31" s="137">
        <v>0</v>
      </c>
      <c r="O31" s="137">
        <v>126585</v>
      </c>
      <c r="P31" s="137">
        <v>500</v>
      </c>
      <c r="Q31" s="137">
        <v>0</v>
      </c>
      <c r="R31" s="137">
        <v>15900</v>
      </c>
      <c r="S31" s="137">
        <v>98580</v>
      </c>
      <c r="T31" s="137">
        <v>39248</v>
      </c>
      <c r="U31" s="137">
        <v>9000</v>
      </c>
      <c r="V31" s="137">
        <v>0</v>
      </c>
      <c r="W31" s="137">
        <v>2000</v>
      </c>
      <c r="X31" s="137">
        <v>10991</v>
      </c>
      <c r="Y31" s="137">
        <v>0</v>
      </c>
      <c r="Z31" s="137">
        <v>0</v>
      </c>
      <c r="AA31" s="137">
        <v>0</v>
      </c>
      <c r="AB31" s="137">
        <v>0</v>
      </c>
      <c r="AC31" s="137">
        <v>0</v>
      </c>
      <c r="AD31" s="137">
        <v>0</v>
      </c>
      <c r="AE31" s="137">
        <v>101047</v>
      </c>
      <c r="AF31" s="139">
        <v>2721496</v>
      </c>
      <c r="AG31" s="137">
        <v>1184426</v>
      </c>
      <c r="AH31" s="137">
        <v>0</v>
      </c>
      <c r="AI31" s="137">
        <v>610694</v>
      </c>
      <c r="AJ31" s="137">
        <v>42662</v>
      </c>
      <c r="AK31" s="137">
        <v>91502</v>
      </c>
      <c r="AL31" s="137">
        <v>0</v>
      </c>
      <c r="AM31" s="137">
        <v>164139</v>
      </c>
      <c r="AN31" s="137">
        <v>23374</v>
      </c>
      <c r="AO31" s="137">
        <v>1850</v>
      </c>
      <c r="AP31" s="137">
        <v>18540</v>
      </c>
      <c r="AQ31" s="137">
        <v>0</v>
      </c>
      <c r="AR31" s="137">
        <v>23500</v>
      </c>
      <c r="AS31" s="137">
        <v>5280</v>
      </c>
      <c r="AT31" s="137">
        <v>33448</v>
      </c>
      <c r="AU31" s="137">
        <v>6000</v>
      </c>
      <c r="AV31" s="137">
        <v>46000</v>
      </c>
      <c r="AW31" s="137">
        <v>38836</v>
      </c>
      <c r="AX31" s="137">
        <v>13185</v>
      </c>
      <c r="AY31" s="137">
        <v>44247</v>
      </c>
      <c r="AZ31" s="137">
        <v>23582</v>
      </c>
      <c r="BA31" s="137">
        <v>0</v>
      </c>
      <c r="BB31" s="137">
        <v>18078</v>
      </c>
      <c r="BC31" s="137">
        <v>20483</v>
      </c>
      <c r="BD31" s="137">
        <v>19014</v>
      </c>
      <c r="BE31" s="137">
        <v>167884</v>
      </c>
      <c r="BF31" s="137">
        <v>39760</v>
      </c>
      <c r="BG31" s="137">
        <v>61988</v>
      </c>
      <c r="BH31" s="137">
        <v>63097</v>
      </c>
      <c r="BI31" s="137">
        <v>0</v>
      </c>
      <c r="BJ31" s="137">
        <v>0</v>
      </c>
      <c r="BK31" s="137">
        <v>0</v>
      </c>
      <c r="BL31" s="137">
        <v>0</v>
      </c>
      <c r="BM31" s="137">
        <v>0</v>
      </c>
      <c r="BN31" s="139">
        <v>2761569</v>
      </c>
      <c r="BO31" s="139">
        <v>-40073</v>
      </c>
      <c r="BP31" s="139">
        <f t="shared" si="0"/>
        <v>109369</v>
      </c>
      <c r="BQ31" s="139">
        <f t="shared" si="1"/>
        <v>0</v>
      </c>
      <c r="BR31" s="144">
        <f t="shared" si="2"/>
        <v>109369</v>
      </c>
      <c r="BS31" s="137">
        <v>10035</v>
      </c>
      <c r="BT31" s="137"/>
      <c r="BU31" s="137"/>
      <c r="BV31" s="137"/>
      <c r="BW31" s="139">
        <v>0</v>
      </c>
      <c r="BX31" s="137"/>
      <c r="BY31" s="137"/>
      <c r="BZ31" s="137"/>
      <c r="CA31" s="137"/>
      <c r="CB31" s="137">
        <v>0</v>
      </c>
      <c r="CC31" s="137">
        <v>0</v>
      </c>
      <c r="CD31" s="137">
        <f t="shared" si="3"/>
        <v>10035</v>
      </c>
      <c r="CE31" s="139">
        <v>10035</v>
      </c>
      <c r="CF31" s="139">
        <f t="shared" si="4"/>
        <v>109369</v>
      </c>
    </row>
    <row r="32" spans="2:84">
      <c r="B32" t="s">
        <v>10393</v>
      </c>
      <c r="C32" t="s">
        <v>131</v>
      </c>
      <c r="D32">
        <v>101314</v>
      </c>
      <c r="E32">
        <v>3022073</v>
      </c>
      <c r="F32">
        <v>2073</v>
      </c>
      <c r="G32">
        <v>10083</v>
      </c>
      <c r="H32" s="137">
        <v>-68537</v>
      </c>
      <c r="I32" s="137">
        <v>-1965</v>
      </c>
      <c r="J32" s="139">
        <v>-70502</v>
      </c>
      <c r="K32" s="137">
        <v>3324237.8213</v>
      </c>
      <c r="L32" s="137">
        <v>0</v>
      </c>
      <c r="M32" s="137">
        <v>329957</v>
      </c>
      <c r="N32" s="137">
        <v>0</v>
      </c>
      <c r="O32" s="137">
        <v>253455</v>
      </c>
      <c r="P32" s="137">
        <v>7700</v>
      </c>
      <c r="Q32" s="137">
        <v>0</v>
      </c>
      <c r="R32" s="137">
        <v>1200</v>
      </c>
      <c r="S32" s="137">
        <v>106850</v>
      </c>
      <c r="T32" s="137">
        <v>73499.990399999995</v>
      </c>
      <c r="U32" s="137">
        <v>0</v>
      </c>
      <c r="V32" s="137">
        <v>0</v>
      </c>
      <c r="W32" s="137">
        <v>20700</v>
      </c>
      <c r="X32" s="137">
        <v>8000</v>
      </c>
      <c r="Y32" s="137">
        <v>0</v>
      </c>
      <c r="Z32" s="137">
        <v>0</v>
      </c>
      <c r="AA32" s="137">
        <v>0</v>
      </c>
      <c r="AB32" s="137">
        <v>0</v>
      </c>
      <c r="AC32" s="137">
        <v>0</v>
      </c>
      <c r="AD32" s="137">
        <v>-10223</v>
      </c>
      <c r="AE32" s="137">
        <v>95356</v>
      </c>
      <c r="AF32" s="139">
        <v>4210732.8116999995</v>
      </c>
      <c r="AG32" s="137">
        <v>1726732.7981</v>
      </c>
      <c r="AH32" s="137">
        <v>0</v>
      </c>
      <c r="AI32" s="137">
        <v>1141298.0381</v>
      </c>
      <c r="AJ32" s="137">
        <v>186361.8352</v>
      </c>
      <c r="AK32" s="137">
        <v>140988.6721</v>
      </c>
      <c r="AL32" s="137">
        <v>11932.191000000001</v>
      </c>
      <c r="AM32" s="137">
        <v>217290.86610000001</v>
      </c>
      <c r="AN32" s="137">
        <v>17754.241099999999</v>
      </c>
      <c r="AO32" s="137">
        <v>5900</v>
      </c>
      <c r="AP32" s="137">
        <v>1039</v>
      </c>
      <c r="AQ32" s="137">
        <v>0</v>
      </c>
      <c r="AR32" s="137">
        <v>15100</v>
      </c>
      <c r="AS32" s="137">
        <v>13850</v>
      </c>
      <c r="AT32" s="137">
        <v>6000</v>
      </c>
      <c r="AU32" s="137">
        <v>7000</v>
      </c>
      <c r="AV32" s="137">
        <v>99645</v>
      </c>
      <c r="AW32" s="137">
        <v>52316</v>
      </c>
      <c r="AX32" s="137">
        <v>32820</v>
      </c>
      <c r="AY32" s="137">
        <v>66649.991699999999</v>
      </c>
      <c r="AZ32" s="137">
        <v>31620</v>
      </c>
      <c r="BA32" s="137">
        <v>0</v>
      </c>
      <c r="BB32" s="137">
        <v>31529.544000000002</v>
      </c>
      <c r="BC32" s="137">
        <v>24487</v>
      </c>
      <c r="BD32" s="137">
        <v>15320</v>
      </c>
      <c r="BE32" s="137">
        <v>268420</v>
      </c>
      <c r="BF32" s="137">
        <v>0</v>
      </c>
      <c r="BG32" s="137">
        <v>138894.78</v>
      </c>
      <c r="BH32" s="137">
        <v>42249.5</v>
      </c>
      <c r="BI32" s="137">
        <v>0</v>
      </c>
      <c r="BJ32" s="137">
        <v>0</v>
      </c>
      <c r="BK32" s="137">
        <v>0</v>
      </c>
      <c r="BL32" s="137">
        <v>0</v>
      </c>
      <c r="BM32" s="137">
        <v>0</v>
      </c>
      <c r="BN32" s="139">
        <v>4295199.4574000007</v>
      </c>
      <c r="BO32" s="139">
        <v>-84466.645700001158</v>
      </c>
      <c r="BP32" s="139">
        <f t="shared" si="0"/>
        <v>-153003.64570000069</v>
      </c>
      <c r="BQ32" s="139">
        <f t="shared" si="1"/>
        <v>-1965</v>
      </c>
      <c r="BR32" s="144">
        <f t="shared" si="2"/>
        <v>-154968.64570000116</v>
      </c>
      <c r="BS32" s="137">
        <v>31781</v>
      </c>
      <c r="BT32" s="137">
        <v>21345</v>
      </c>
      <c r="BU32" s="137">
        <v>0</v>
      </c>
      <c r="BV32" s="137">
        <v>0</v>
      </c>
      <c r="BW32" s="139">
        <v>21345</v>
      </c>
      <c r="BX32" s="137">
        <v>0</v>
      </c>
      <c r="BY32" s="137">
        <v>46125</v>
      </c>
      <c r="BZ32" s="137">
        <v>0</v>
      </c>
      <c r="CA32" s="137">
        <v>0</v>
      </c>
      <c r="CB32" s="137">
        <v>46125</v>
      </c>
      <c r="CC32" s="137">
        <v>-24780</v>
      </c>
      <c r="CD32" s="137">
        <f t="shared" si="3"/>
        <v>7001</v>
      </c>
      <c r="CE32" s="139">
        <v>7001</v>
      </c>
      <c r="CF32" s="139">
        <f t="shared" si="4"/>
        <v>-154968.64570000116</v>
      </c>
    </row>
    <row r="33" spans="2:84">
      <c r="B33" t="s">
        <v>11373</v>
      </c>
      <c r="C33" t="s">
        <v>131</v>
      </c>
      <c r="D33">
        <v>101274</v>
      </c>
      <c r="E33">
        <v>3022019</v>
      </c>
      <c r="F33">
        <v>2019</v>
      </c>
      <c r="G33">
        <v>10059</v>
      </c>
      <c r="H33" s="137">
        <v>-428181</v>
      </c>
      <c r="I33" s="137">
        <v>0</v>
      </c>
      <c r="J33" s="139">
        <v>-428181</v>
      </c>
      <c r="K33" s="137">
        <v>1383821.1597</v>
      </c>
      <c r="L33" s="137">
        <v>0</v>
      </c>
      <c r="M33" s="137">
        <v>72310</v>
      </c>
      <c r="N33" s="137">
        <v>0</v>
      </c>
      <c r="O33" s="137">
        <v>74205</v>
      </c>
      <c r="P33" s="137">
        <v>1000</v>
      </c>
      <c r="Q33" s="137">
        <v>500</v>
      </c>
      <c r="R33" s="137">
        <v>8375</v>
      </c>
      <c r="S33" s="137">
        <v>21400</v>
      </c>
      <c r="T33" s="137">
        <v>50</v>
      </c>
      <c r="U33" s="137">
        <v>0</v>
      </c>
      <c r="V33" s="137">
        <v>0</v>
      </c>
      <c r="W33" s="137">
        <v>25500</v>
      </c>
      <c r="X33" s="137">
        <v>1150</v>
      </c>
      <c r="Y33" s="137">
        <v>0</v>
      </c>
      <c r="Z33" s="137">
        <v>0</v>
      </c>
      <c r="AA33" s="137">
        <v>0</v>
      </c>
      <c r="AB33" s="137">
        <v>0</v>
      </c>
      <c r="AC33" s="137">
        <v>0</v>
      </c>
      <c r="AD33" s="137">
        <v>30305</v>
      </c>
      <c r="AE33" s="137">
        <v>89853.2</v>
      </c>
      <c r="AF33" s="139">
        <v>1708469.3596999999</v>
      </c>
      <c r="AG33" s="137">
        <v>736366.58129999996</v>
      </c>
      <c r="AH33" s="137">
        <v>0</v>
      </c>
      <c r="AI33" s="137">
        <v>465237.03399999999</v>
      </c>
      <c r="AJ33" s="137">
        <v>46926.256999999998</v>
      </c>
      <c r="AK33" s="137">
        <v>91420.44</v>
      </c>
      <c r="AL33" s="137">
        <v>0</v>
      </c>
      <c r="AM33" s="137">
        <v>51299.271000000001</v>
      </c>
      <c r="AN33" s="137">
        <v>7494.5312999999996</v>
      </c>
      <c r="AO33" s="137">
        <v>250</v>
      </c>
      <c r="AP33" s="137">
        <v>360</v>
      </c>
      <c r="AQ33" s="137">
        <v>0</v>
      </c>
      <c r="AR33" s="137">
        <v>9800</v>
      </c>
      <c r="AS33" s="137">
        <v>5620</v>
      </c>
      <c r="AT33" s="137">
        <v>1775</v>
      </c>
      <c r="AU33" s="137">
        <v>7000</v>
      </c>
      <c r="AV33" s="137">
        <v>42000</v>
      </c>
      <c r="AW33" s="137">
        <v>17625</v>
      </c>
      <c r="AX33" s="137">
        <v>6755.6827999999996</v>
      </c>
      <c r="AY33" s="137">
        <v>22209</v>
      </c>
      <c r="AZ33" s="137">
        <v>12129</v>
      </c>
      <c r="BA33" s="137">
        <v>0</v>
      </c>
      <c r="BB33" s="137">
        <v>15637</v>
      </c>
      <c r="BC33" s="137">
        <v>8548</v>
      </c>
      <c r="BD33" s="137">
        <v>1800</v>
      </c>
      <c r="BE33" s="137">
        <v>69200</v>
      </c>
      <c r="BF33" s="137">
        <v>19710</v>
      </c>
      <c r="BG33" s="137">
        <v>35385.74</v>
      </c>
      <c r="BH33" s="137">
        <v>27539</v>
      </c>
      <c r="BI33" s="137">
        <v>0</v>
      </c>
      <c r="BJ33" s="137">
        <v>0</v>
      </c>
      <c r="BK33" s="137">
        <v>0</v>
      </c>
      <c r="BL33" s="137">
        <v>0</v>
      </c>
      <c r="BM33" s="137">
        <v>0</v>
      </c>
      <c r="BN33" s="139">
        <v>1702087.5373999998</v>
      </c>
      <c r="BO33" s="139">
        <v>6381.8223000001162</v>
      </c>
      <c r="BP33" s="139">
        <f t="shared" si="0"/>
        <v>-421799.17769999988</v>
      </c>
      <c r="BQ33" s="139">
        <f t="shared" si="1"/>
        <v>0</v>
      </c>
      <c r="BR33" s="144">
        <f t="shared" si="2"/>
        <v>-421799.17769999988</v>
      </c>
      <c r="BS33" s="137">
        <v>4617</v>
      </c>
      <c r="BT33" s="137">
        <v>26546</v>
      </c>
      <c r="BU33" s="137">
        <v>0</v>
      </c>
      <c r="BV33" s="137">
        <v>0</v>
      </c>
      <c r="BW33" s="139">
        <v>26546</v>
      </c>
      <c r="BX33" s="137">
        <v>0</v>
      </c>
      <c r="BY33" s="137">
        <v>14912</v>
      </c>
      <c r="BZ33" s="137">
        <v>0</v>
      </c>
      <c r="CA33" s="137">
        <v>11634</v>
      </c>
      <c r="CB33" s="137">
        <v>26546</v>
      </c>
      <c r="CC33" s="137">
        <v>0</v>
      </c>
      <c r="CD33" s="137">
        <f t="shared" si="3"/>
        <v>4617</v>
      </c>
      <c r="CE33" s="139">
        <v>4617</v>
      </c>
      <c r="CF33" s="139">
        <f t="shared" si="4"/>
        <v>-421799.17769999988</v>
      </c>
    </row>
    <row r="34" spans="2:84">
      <c r="B34" t="s">
        <v>10435</v>
      </c>
      <c r="C34" t="s">
        <v>131</v>
      </c>
      <c r="D34">
        <v>101275</v>
      </c>
      <c r="E34">
        <v>3022021</v>
      </c>
      <c r="F34">
        <v>2021</v>
      </c>
      <c r="G34">
        <v>10061</v>
      </c>
      <c r="H34" s="137">
        <v>144885</v>
      </c>
      <c r="I34" s="137">
        <v>0</v>
      </c>
      <c r="J34" s="139">
        <v>144885</v>
      </c>
      <c r="K34" s="137">
        <v>2505496.9750000001</v>
      </c>
      <c r="L34" s="137">
        <v>0</v>
      </c>
      <c r="M34" s="137">
        <v>104998.41666666666</v>
      </c>
      <c r="N34" s="137">
        <v>0</v>
      </c>
      <c r="O34" s="137">
        <v>192755</v>
      </c>
      <c r="P34" s="137">
        <v>0</v>
      </c>
      <c r="Q34" s="137">
        <v>0</v>
      </c>
      <c r="R34" s="137">
        <v>125450</v>
      </c>
      <c r="S34" s="137">
        <v>29450</v>
      </c>
      <c r="T34" s="137">
        <v>16000</v>
      </c>
      <c r="U34" s="137">
        <v>0</v>
      </c>
      <c r="V34" s="137">
        <v>0</v>
      </c>
      <c r="W34" s="137">
        <v>18800</v>
      </c>
      <c r="X34" s="137">
        <v>3000</v>
      </c>
      <c r="Y34" s="137">
        <v>0</v>
      </c>
      <c r="Z34" s="137">
        <v>0</v>
      </c>
      <c r="AA34" s="137">
        <v>0</v>
      </c>
      <c r="AB34" s="137">
        <v>0</v>
      </c>
      <c r="AC34" s="137">
        <v>0</v>
      </c>
      <c r="AD34" s="137">
        <v>0</v>
      </c>
      <c r="AE34" s="137">
        <v>65503</v>
      </c>
      <c r="AF34" s="139">
        <v>3061453.3916666666</v>
      </c>
      <c r="AG34" s="137">
        <v>1261019.0835121598</v>
      </c>
      <c r="AH34" s="137">
        <v>0</v>
      </c>
      <c r="AI34" s="137">
        <v>798391.60649183206</v>
      </c>
      <c r="AJ34" s="137">
        <v>94632.77712912095</v>
      </c>
      <c r="AK34" s="137">
        <v>141444.60678873438</v>
      </c>
      <c r="AL34" s="137">
        <v>0</v>
      </c>
      <c r="AM34" s="137">
        <v>55312.128090887047</v>
      </c>
      <c r="AN34" s="137">
        <v>19082.332133538948</v>
      </c>
      <c r="AO34" s="137">
        <v>12500</v>
      </c>
      <c r="AP34" s="137">
        <v>659</v>
      </c>
      <c r="AQ34" s="137">
        <v>2000</v>
      </c>
      <c r="AR34" s="137">
        <v>30000</v>
      </c>
      <c r="AS34" s="137">
        <v>11468</v>
      </c>
      <c r="AT34" s="137">
        <v>65654</v>
      </c>
      <c r="AU34" s="137">
        <v>11000</v>
      </c>
      <c r="AV34" s="137">
        <v>110000</v>
      </c>
      <c r="AW34" s="137">
        <v>58112</v>
      </c>
      <c r="AX34" s="137">
        <v>26035</v>
      </c>
      <c r="AY34" s="137">
        <v>72769</v>
      </c>
      <c r="AZ34" s="137">
        <v>7841</v>
      </c>
      <c r="BA34" s="137">
        <v>0</v>
      </c>
      <c r="BB34" s="137">
        <v>13506.5</v>
      </c>
      <c r="BC34" s="137">
        <v>15808</v>
      </c>
      <c r="BD34" s="137">
        <v>5000</v>
      </c>
      <c r="BE34" s="137">
        <v>77265.333333333343</v>
      </c>
      <c r="BF34" s="137">
        <v>60199</v>
      </c>
      <c r="BG34" s="137">
        <v>114338.5</v>
      </c>
      <c r="BH34" s="137">
        <v>49742</v>
      </c>
      <c r="BI34" s="137">
        <v>0</v>
      </c>
      <c r="BJ34" s="137">
        <v>0</v>
      </c>
      <c r="BK34" s="137">
        <v>0</v>
      </c>
      <c r="BL34" s="137">
        <v>0</v>
      </c>
      <c r="BM34" s="137">
        <v>0</v>
      </c>
      <c r="BN34" s="139">
        <v>3113779.8674796065</v>
      </c>
      <c r="BO34" s="139">
        <v>-52326.475812939927</v>
      </c>
      <c r="BP34" s="139">
        <f t="shared" si="0"/>
        <v>92558.524187060073</v>
      </c>
      <c r="BQ34" s="139">
        <f t="shared" si="1"/>
        <v>0</v>
      </c>
      <c r="BR34" s="144">
        <f t="shared" si="2"/>
        <v>92558.524187060073</v>
      </c>
      <c r="BS34" s="137">
        <v>10677</v>
      </c>
      <c r="BT34" s="137">
        <v>9373</v>
      </c>
      <c r="BU34" s="137">
        <v>0</v>
      </c>
      <c r="BV34" s="137">
        <v>0</v>
      </c>
      <c r="BW34" s="139">
        <v>9373</v>
      </c>
      <c r="BX34" s="137">
        <v>0</v>
      </c>
      <c r="BY34" s="137">
        <v>7000</v>
      </c>
      <c r="BZ34" s="137">
        <v>0</v>
      </c>
      <c r="CA34" s="137">
        <v>0</v>
      </c>
      <c r="CB34" s="137">
        <v>7000</v>
      </c>
      <c r="CC34" s="137">
        <v>2373</v>
      </c>
      <c r="CD34" s="137">
        <f t="shared" si="3"/>
        <v>13050</v>
      </c>
      <c r="CE34" s="139">
        <v>13050</v>
      </c>
      <c r="CF34" s="139">
        <f t="shared" si="4"/>
        <v>92558.524187060073</v>
      </c>
    </row>
    <row r="35" spans="2:84">
      <c r="B35" t="s">
        <v>242</v>
      </c>
      <c r="C35" t="s">
        <v>131</v>
      </c>
      <c r="D35">
        <v>101277</v>
      </c>
      <c r="E35">
        <v>3022023</v>
      </c>
      <c r="F35">
        <v>2023</v>
      </c>
      <c r="G35">
        <v>10063</v>
      </c>
      <c r="H35" s="137">
        <v>107248</v>
      </c>
      <c r="I35" s="137">
        <v>0</v>
      </c>
      <c r="J35" s="139">
        <v>107248</v>
      </c>
      <c r="K35" s="137">
        <v>2564175</v>
      </c>
      <c r="L35" s="137">
        <v>0</v>
      </c>
      <c r="M35" s="137">
        <v>136102</v>
      </c>
      <c r="N35" s="137">
        <v>0</v>
      </c>
      <c r="O35" s="137">
        <v>247350</v>
      </c>
      <c r="P35" s="137"/>
      <c r="Q35" s="137">
        <v>53643</v>
      </c>
      <c r="R35" s="137">
        <v>13400</v>
      </c>
      <c r="S35" s="137"/>
      <c r="T35" s="137">
        <v>22750</v>
      </c>
      <c r="U35" s="137">
        <v>0</v>
      </c>
      <c r="V35" s="137">
        <v>0</v>
      </c>
      <c r="W35" s="137">
        <v>12680</v>
      </c>
      <c r="X35" s="137">
        <v>2200</v>
      </c>
      <c r="Y35" s="137">
        <v>0</v>
      </c>
      <c r="Z35" s="137">
        <v>0</v>
      </c>
      <c r="AA35" s="137">
        <v>0</v>
      </c>
      <c r="AB35" s="137"/>
      <c r="AC35" s="137"/>
      <c r="AD35" s="137"/>
      <c r="AE35" s="137">
        <v>116803</v>
      </c>
      <c r="AF35" s="139">
        <v>3169103</v>
      </c>
      <c r="AG35" s="137">
        <v>1268089</v>
      </c>
      <c r="AH35" s="137">
        <v>0</v>
      </c>
      <c r="AI35" s="137">
        <v>825229</v>
      </c>
      <c r="AJ35" s="137">
        <v>80560</v>
      </c>
      <c r="AK35" s="137">
        <v>235958</v>
      </c>
      <c r="AL35" s="137">
        <v>0</v>
      </c>
      <c r="AM35" s="137">
        <v>35199</v>
      </c>
      <c r="AN35" s="137">
        <v>14420</v>
      </c>
      <c r="AO35" s="137">
        <v>7000</v>
      </c>
      <c r="AP35" s="137">
        <v>706</v>
      </c>
      <c r="AQ35" s="137">
        <v>0</v>
      </c>
      <c r="AR35" s="137">
        <v>34250</v>
      </c>
      <c r="AS35" s="137">
        <v>5000</v>
      </c>
      <c r="AT35" s="137">
        <v>55750</v>
      </c>
      <c r="AU35" s="137">
        <v>19000</v>
      </c>
      <c r="AV35" s="137">
        <v>54000</v>
      </c>
      <c r="AW35" s="137">
        <v>23952</v>
      </c>
      <c r="AX35" s="137">
        <v>7823</v>
      </c>
      <c r="AY35" s="137">
        <v>122708</v>
      </c>
      <c r="AZ35" s="137">
        <v>25832</v>
      </c>
      <c r="BA35" s="137">
        <v>0</v>
      </c>
      <c r="BB35" s="137">
        <v>18031</v>
      </c>
      <c r="BC35" s="137">
        <v>16707</v>
      </c>
      <c r="BD35" s="137">
        <v>11872</v>
      </c>
      <c r="BE35" s="137">
        <v>99650</v>
      </c>
      <c r="BF35" s="137">
        <v>105264</v>
      </c>
      <c r="BG35" s="137">
        <v>130024</v>
      </c>
      <c r="BH35" s="137">
        <v>35208</v>
      </c>
      <c r="BI35" s="137">
        <v>0</v>
      </c>
      <c r="BJ35" s="137">
        <v>0</v>
      </c>
      <c r="BK35" s="137">
        <v>0</v>
      </c>
      <c r="BL35" s="137">
        <v>0</v>
      </c>
      <c r="BM35" s="137">
        <v>0</v>
      </c>
      <c r="BN35" s="139">
        <v>3232232</v>
      </c>
      <c r="BO35" s="139">
        <v>-63129</v>
      </c>
      <c r="BP35" s="139">
        <f t="shared" si="0"/>
        <v>44119</v>
      </c>
      <c r="BQ35" s="139">
        <f t="shared" si="1"/>
        <v>0</v>
      </c>
      <c r="BR35" s="144">
        <f t="shared" si="2"/>
        <v>44119</v>
      </c>
      <c r="BS35" s="137">
        <v>21245</v>
      </c>
      <c r="BT35" s="137">
        <v>0</v>
      </c>
      <c r="BU35" s="137">
        <v>0</v>
      </c>
      <c r="BV35" s="137">
        <v>0</v>
      </c>
      <c r="BW35" s="139">
        <v>0</v>
      </c>
      <c r="BX35" s="137">
        <v>0</v>
      </c>
      <c r="BY35" s="137">
        <v>0</v>
      </c>
      <c r="BZ35" s="137">
        <v>0</v>
      </c>
      <c r="CA35" s="137">
        <v>0</v>
      </c>
      <c r="CB35" s="137">
        <v>0</v>
      </c>
      <c r="CC35" s="137">
        <v>0</v>
      </c>
      <c r="CD35" s="137">
        <f t="shared" si="3"/>
        <v>21245</v>
      </c>
      <c r="CE35" s="139">
        <v>21245</v>
      </c>
      <c r="CF35" s="139">
        <f t="shared" si="4"/>
        <v>44119</v>
      </c>
    </row>
    <row r="36" spans="2:84">
      <c r="B36" t="s">
        <v>11374</v>
      </c>
      <c r="C36" t="s">
        <v>131</v>
      </c>
      <c r="D36">
        <v>101278</v>
      </c>
      <c r="E36">
        <v>3022024</v>
      </c>
      <c r="F36">
        <v>2024</v>
      </c>
      <c r="G36">
        <v>10064</v>
      </c>
      <c r="H36" s="137">
        <v>-168469</v>
      </c>
      <c r="I36" s="137">
        <v>10888</v>
      </c>
      <c r="J36" s="139">
        <v>-157581</v>
      </c>
      <c r="K36" s="137">
        <v>1501725.2601000001</v>
      </c>
      <c r="L36" s="137">
        <v>0</v>
      </c>
      <c r="M36" s="137">
        <v>77827.721799999999</v>
      </c>
      <c r="N36" s="137">
        <v>0</v>
      </c>
      <c r="O36" s="137">
        <v>99693</v>
      </c>
      <c r="P36" s="137">
        <v>35000</v>
      </c>
      <c r="Q36" s="137">
        <v>3740</v>
      </c>
      <c r="R36" s="137">
        <v>18000</v>
      </c>
      <c r="S36" s="137">
        <v>1000</v>
      </c>
      <c r="T36" s="137">
        <v>14000</v>
      </c>
      <c r="U36" s="137">
        <v>0</v>
      </c>
      <c r="V36" s="137">
        <v>0</v>
      </c>
      <c r="W36" s="137">
        <v>90700</v>
      </c>
      <c r="X36" s="137">
        <v>4750</v>
      </c>
      <c r="Y36" s="137">
        <v>0</v>
      </c>
      <c r="Z36" s="137">
        <v>180000</v>
      </c>
      <c r="AA36" s="137">
        <v>0</v>
      </c>
      <c r="AB36" s="137">
        <v>0</v>
      </c>
      <c r="AC36" s="137">
        <v>0</v>
      </c>
      <c r="AD36" s="137">
        <v>25595</v>
      </c>
      <c r="AE36" s="137">
        <v>44116</v>
      </c>
      <c r="AF36" s="139">
        <v>2096146.9819</v>
      </c>
      <c r="AG36" s="137">
        <v>736429.62269999995</v>
      </c>
      <c r="AH36" s="137">
        <v>0</v>
      </c>
      <c r="AI36" s="137">
        <v>330624</v>
      </c>
      <c r="AJ36" s="137">
        <v>33354.0285</v>
      </c>
      <c r="AK36" s="137">
        <v>83643.978499999997</v>
      </c>
      <c r="AL36" s="137">
        <v>0</v>
      </c>
      <c r="AM36" s="137">
        <v>308016</v>
      </c>
      <c r="AN36" s="137">
        <v>8275</v>
      </c>
      <c r="AO36" s="137">
        <v>4300</v>
      </c>
      <c r="AP36" s="137">
        <v>335</v>
      </c>
      <c r="AQ36" s="137">
        <v>0</v>
      </c>
      <c r="AR36" s="137">
        <v>22912.86</v>
      </c>
      <c r="AS36" s="137">
        <v>3030</v>
      </c>
      <c r="AT36" s="137">
        <v>36376.390800000001</v>
      </c>
      <c r="AU36" s="137">
        <v>5406</v>
      </c>
      <c r="AV36" s="137">
        <v>40800</v>
      </c>
      <c r="AW36" s="137">
        <v>50175</v>
      </c>
      <c r="AX36" s="137">
        <v>6565</v>
      </c>
      <c r="AY36" s="137">
        <v>24838.054700000001</v>
      </c>
      <c r="AZ36" s="137">
        <v>17523.5</v>
      </c>
      <c r="BA36" s="137">
        <v>0</v>
      </c>
      <c r="BB36" s="137">
        <v>11957.98</v>
      </c>
      <c r="BC36" s="137">
        <v>7755</v>
      </c>
      <c r="BD36" s="137">
        <v>3450</v>
      </c>
      <c r="BE36" s="137">
        <v>63474.46</v>
      </c>
      <c r="BF36" s="137">
        <v>13000</v>
      </c>
      <c r="BG36" s="137">
        <v>51927</v>
      </c>
      <c r="BH36" s="137">
        <v>49286.02</v>
      </c>
      <c r="BI36" s="137">
        <v>0</v>
      </c>
      <c r="BJ36" s="137">
        <v>0</v>
      </c>
      <c r="BK36" s="137">
        <v>0</v>
      </c>
      <c r="BL36" s="137">
        <v>158168.19020000001</v>
      </c>
      <c r="BM36" s="137">
        <v>31656.51</v>
      </c>
      <c r="BN36" s="139">
        <v>2103279.5954</v>
      </c>
      <c r="BO36" s="139">
        <v>-7132.6134999999776</v>
      </c>
      <c r="BP36" s="139">
        <f t="shared" si="0"/>
        <v>-165776.9132999999</v>
      </c>
      <c r="BQ36" s="139">
        <f t="shared" si="1"/>
        <v>1063.2997999999898</v>
      </c>
      <c r="BR36" s="144">
        <f t="shared" si="2"/>
        <v>-164713.61349999998</v>
      </c>
      <c r="BS36" s="137">
        <v>21150</v>
      </c>
      <c r="BT36" s="137">
        <v>6794</v>
      </c>
      <c r="BU36" s="137">
        <v>0</v>
      </c>
      <c r="BV36" s="137">
        <v>0</v>
      </c>
      <c r="BW36" s="139">
        <v>6794</v>
      </c>
      <c r="BX36" s="137">
        <v>0</v>
      </c>
      <c r="BY36" s="137">
        <v>7000</v>
      </c>
      <c r="BZ36" s="137">
        <v>0</v>
      </c>
      <c r="CA36" s="137">
        <v>7000</v>
      </c>
      <c r="CB36" s="137">
        <v>14000</v>
      </c>
      <c r="CC36" s="137">
        <v>-7206</v>
      </c>
      <c r="CD36" s="137">
        <f t="shared" si="3"/>
        <v>13944</v>
      </c>
      <c r="CE36" s="139">
        <v>13944</v>
      </c>
      <c r="CF36" s="139">
        <f t="shared" si="4"/>
        <v>-164713.61349999998</v>
      </c>
    </row>
    <row r="37" spans="2:84">
      <c r="B37" t="s">
        <v>156</v>
      </c>
      <c r="C37" t="s">
        <v>131</v>
      </c>
      <c r="D37">
        <v>101279</v>
      </c>
      <c r="E37">
        <v>3022025</v>
      </c>
      <c r="F37">
        <v>2025</v>
      </c>
      <c r="G37">
        <v>10065</v>
      </c>
      <c r="H37" s="137">
        <v>71087</v>
      </c>
      <c r="I37" s="137">
        <v>0</v>
      </c>
      <c r="J37" s="139">
        <v>71087</v>
      </c>
      <c r="K37" s="137">
        <v>1562293</v>
      </c>
      <c r="L37" s="137">
        <v>0</v>
      </c>
      <c r="M37" s="137">
        <v>60499.75</v>
      </c>
      <c r="N37" s="137">
        <v>0</v>
      </c>
      <c r="O37" s="137">
        <v>19645</v>
      </c>
      <c r="P37" s="137">
        <v>0</v>
      </c>
      <c r="Q37" s="137">
        <v>0</v>
      </c>
      <c r="R37" s="137">
        <v>46040</v>
      </c>
      <c r="S37" s="137">
        <v>24100</v>
      </c>
      <c r="T37" s="137">
        <v>15000</v>
      </c>
      <c r="U37" s="137">
        <v>0</v>
      </c>
      <c r="V37" s="137">
        <v>0</v>
      </c>
      <c r="W37" s="137">
        <v>65000</v>
      </c>
      <c r="X37" s="137">
        <v>11800</v>
      </c>
      <c r="Y37" s="137">
        <v>0</v>
      </c>
      <c r="Z37" s="137">
        <v>0</v>
      </c>
      <c r="AA37" s="137">
        <v>0</v>
      </c>
      <c r="AB37" s="137">
        <v>0</v>
      </c>
      <c r="AC37" s="137">
        <v>0</v>
      </c>
      <c r="AD37" s="137">
        <v>887.25</v>
      </c>
      <c r="AE37" s="137">
        <v>68679</v>
      </c>
      <c r="AF37" s="139">
        <v>1873944</v>
      </c>
      <c r="AG37" s="137">
        <v>985983.41245078761</v>
      </c>
      <c r="AH37" s="137">
        <v>0</v>
      </c>
      <c r="AI37" s="137">
        <v>297518.366904622</v>
      </c>
      <c r="AJ37" s="137">
        <v>84953.335477947781</v>
      </c>
      <c r="AK37" s="137">
        <v>69921.436893875871</v>
      </c>
      <c r="AL37" s="137">
        <v>0</v>
      </c>
      <c r="AM37" s="137">
        <v>42223.853631944585</v>
      </c>
      <c r="AN37" s="137">
        <v>6737.9949253295599</v>
      </c>
      <c r="AO37" s="137">
        <v>3900</v>
      </c>
      <c r="AP37" s="137">
        <v>533</v>
      </c>
      <c r="AQ37" s="137">
        <v>0</v>
      </c>
      <c r="AR37" s="137">
        <v>12000</v>
      </c>
      <c r="AS37" s="137">
        <v>0</v>
      </c>
      <c r="AT37" s="137">
        <v>2850</v>
      </c>
      <c r="AU37" s="137">
        <v>4000</v>
      </c>
      <c r="AV37" s="137">
        <v>43000</v>
      </c>
      <c r="AW37" s="137">
        <v>34048</v>
      </c>
      <c r="AX37" s="137">
        <v>6185</v>
      </c>
      <c r="AY37" s="137">
        <v>112409</v>
      </c>
      <c r="AZ37" s="137">
        <v>6580</v>
      </c>
      <c r="BA37" s="137">
        <v>0</v>
      </c>
      <c r="BB37" s="137">
        <v>10421</v>
      </c>
      <c r="BC37" s="137">
        <v>11901</v>
      </c>
      <c r="BD37" s="137">
        <v>5200</v>
      </c>
      <c r="BE37" s="137">
        <v>67467</v>
      </c>
      <c r="BF37" s="137">
        <v>10000</v>
      </c>
      <c r="BG37" s="137">
        <v>77266.815000000002</v>
      </c>
      <c r="BH37" s="137">
        <v>34116.75</v>
      </c>
      <c r="BI37" s="137">
        <v>0</v>
      </c>
      <c r="BJ37" s="137">
        <v>0</v>
      </c>
      <c r="BK37" s="137">
        <v>0</v>
      </c>
      <c r="BL37" s="137">
        <v>0</v>
      </c>
      <c r="BM37" s="137">
        <v>0</v>
      </c>
      <c r="BN37" s="139">
        <v>1929215.9652845073</v>
      </c>
      <c r="BO37" s="139">
        <v>-55271.965284507256</v>
      </c>
      <c r="BP37" s="139">
        <f t="shared" ref="BP37:BP68" si="5">H37+SUM(K37:Y37)+SUM(AB37:AE37)-SUM(AG37:BK37)</f>
        <v>15815.034715492744</v>
      </c>
      <c r="BQ37" s="139">
        <f t="shared" ref="BQ37:BQ68" si="6">I37+Z37+AA37-BL37-BM37</f>
        <v>0</v>
      </c>
      <c r="BR37" s="144">
        <f t="shared" ref="BR37:BR68" si="7">J37+AF37-BN37</f>
        <v>15815.034715492744</v>
      </c>
      <c r="BS37" s="137">
        <v>19874</v>
      </c>
      <c r="BT37" s="137">
        <v>7544</v>
      </c>
      <c r="BU37" s="137">
        <v>0</v>
      </c>
      <c r="BV37" s="137">
        <v>0</v>
      </c>
      <c r="BW37" s="139">
        <v>7544</v>
      </c>
      <c r="BX37" s="137">
        <v>0</v>
      </c>
      <c r="BY37" s="137">
        <v>20000</v>
      </c>
      <c r="BZ37" s="137">
        <v>0</v>
      </c>
      <c r="CA37" s="137">
        <v>0</v>
      </c>
      <c r="CB37" s="137">
        <v>20000</v>
      </c>
      <c r="CC37" s="137">
        <v>-12456</v>
      </c>
      <c r="CD37" s="137">
        <f t="shared" ref="CD37:CD68" si="8">BS37+BW37-CB37</f>
        <v>7418</v>
      </c>
      <c r="CE37" s="139">
        <v>7418</v>
      </c>
      <c r="CF37" s="139">
        <f t="shared" si="4"/>
        <v>15815.034715492744</v>
      </c>
    </row>
    <row r="38" spans="2:84">
      <c r="B38" t="s">
        <v>10437</v>
      </c>
      <c r="C38" t="s">
        <v>131</v>
      </c>
      <c r="D38">
        <v>101280</v>
      </c>
      <c r="E38">
        <v>3022026</v>
      </c>
      <c r="F38">
        <v>2026</v>
      </c>
      <c r="G38">
        <v>10066</v>
      </c>
      <c r="H38" s="137">
        <v>-256645</v>
      </c>
      <c r="I38" s="137">
        <v>0</v>
      </c>
      <c r="J38" s="139">
        <v>-256645</v>
      </c>
      <c r="K38" s="137">
        <v>2634767</v>
      </c>
      <c r="L38" s="137">
        <v>0</v>
      </c>
      <c r="M38" s="137">
        <v>91657</v>
      </c>
      <c r="N38" s="137">
        <v>0</v>
      </c>
      <c r="O38" s="137">
        <v>120765</v>
      </c>
      <c r="P38" s="137">
        <v>0</v>
      </c>
      <c r="Q38" s="137">
        <v>1000</v>
      </c>
      <c r="R38" s="137">
        <v>48520</v>
      </c>
      <c r="S38" s="137">
        <v>2500</v>
      </c>
      <c r="T38" s="137">
        <v>35000</v>
      </c>
      <c r="U38" s="137">
        <v>0</v>
      </c>
      <c r="V38" s="137">
        <v>0</v>
      </c>
      <c r="W38" s="137">
        <v>189500</v>
      </c>
      <c r="X38" s="137">
        <v>1243</v>
      </c>
      <c r="Y38" s="137">
        <v>0</v>
      </c>
      <c r="Z38" s="137">
        <v>0</v>
      </c>
      <c r="AA38" s="137">
        <v>0</v>
      </c>
      <c r="AB38" s="137">
        <v>0</v>
      </c>
      <c r="AC38" s="137">
        <v>0</v>
      </c>
      <c r="AD38" s="137">
        <v>25319</v>
      </c>
      <c r="AE38" s="137">
        <v>77698</v>
      </c>
      <c r="AF38" s="139">
        <v>3227969</v>
      </c>
      <c r="AG38" s="137">
        <v>1328197.7303110387</v>
      </c>
      <c r="AH38" s="137">
        <v>0</v>
      </c>
      <c r="AI38" s="137">
        <v>735382.93944903382</v>
      </c>
      <c r="AJ38" s="137">
        <v>56214.277873977087</v>
      </c>
      <c r="AK38" s="137">
        <v>177809.29017809784</v>
      </c>
      <c r="AL38" s="137">
        <v>0</v>
      </c>
      <c r="AM38" s="137">
        <v>98370.165058009516</v>
      </c>
      <c r="AN38" s="137">
        <v>10589.449841455944</v>
      </c>
      <c r="AO38" s="137">
        <v>5300</v>
      </c>
      <c r="AP38" s="137">
        <v>752</v>
      </c>
      <c r="AQ38" s="137">
        <v>0</v>
      </c>
      <c r="AR38" s="137">
        <v>28500</v>
      </c>
      <c r="AS38" s="137">
        <v>8120</v>
      </c>
      <c r="AT38" s="137">
        <v>49950</v>
      </c>
      <c r="AU38" s="137">
        <v>3500</v>
      </c>
      <c r="AV38" s="137">
        <v>82226</v>
      </c>
      <c r="AW38" s="137">
        <v>42997</v>
      </c>
      <c r="AX38" s="137">
        <v>15970</v>
      </c>
      <c r="AY38" s="137">
        <v>91587</v>
      </c>
      <c r="AZ38" s="137">
        <v>19118</v>
      </c>
      <c r="BA38" s="137">
        <v>0</v>
      </c>
      <c r="BB38" s="137">
        <v>26118</v>
      </c>
      <c r="BC38" s="137">
        <v>18537</v>
      </c>
      <c r="BD38" s="137">
        <v>0</v>
      </c>
      <c r="BE38" s="137">
        <v>122238</v>
      </c>
      <c r="BF38" s="137">
        <v>71380</v>
      </c>
      <c r="BG38" s="137">
        <v>130394</v>
      </c>
      <c r="BH38" s="137">
        <v>38937</v>
      </c>
      <c r="BI38" s="137">
        <v>0</v>
      </c>
      <c r="BJ38" s="137">
        <v>0</v>
      </c>
      <c r="BK38" s="137">
        <v>0</v>
      </c>
      <c r="BL38" s="137">
        <v>0</v>
      </c>
      <c r="BM38" s="137">
        <v>0</v>
      </c>
      <c r="BN38" s="139">
        <v>3162187.8527116128</v>
      </c>
      <c r="BO38" s="139">
        <v>65781.147288387176</v>
      </c>
      <c r="BP38" s="139">
        <f t="shared" si="5"/>
        <v>-190863.85271161282</v>
      </c>
      <c r="BQ38" s="139">
        <f t="shared" si="6"/>
        <v>0</v>
      </c>
      <c r="BR38" s="144">
        <f t="shared" si="7"/>
        <v>-190863.85271161282</v>
      </c>
      <c r="BS38" s="137">
        <v>18750</v>
      </c>
      <c r="BT38" s="137">
        <v>10116</v>
      </c>
      <c r="BU38" s="137">
        <v>0</v>
      </c>
      <c r="BV38" s="137">
        <v>0</v>
      </c>
      <c r="BW38" s="139">
        <v>10116</v>
      </c>
      <c r="BX38" s="137">
        <v>0</v>
      </c>
      <c r="BY38" s="137">
        <v>0</v>
      </c>
      <c r="BZ38" s="137">
        <v>0</v>
      </c>
      <c r="CA38" s="137">
        <v>0</v>
      </c>
      <c r="CB38" s="137">
        <v>0</v>
      </c>
      <c r="CC38" s="137">
        <v>10116</v>
      </c>
      <c r="CD38" s="137">
        <f t="shared" si="8"/>
        <v>28866</v>
      </c>
      <c r="CE38" s="139">
        <v>28866</v>
      </c>
      <c r="CF38" s="139">
        <f t="shared" si="4"/>
        <v>-190863.85271161282</v>
      </c>
    </row>
    <row r="39" spans="2:84">
      <c r="B39" t="s">
        <v>11376</v>
      </c>
      <c r="C39" t="s">
        <v>131</v>
      </c>
      <c r="D39">
        <v>101282</v>
      </c>
      <c r="E39">
        <v>3022028</v>
      </c>
      <c r="F39">
        <v>2028</v>
      </c>
      <c r="G39">
        <v>10068</v>
      </c>
      <c r="H39" s="137">
        <v>-174959</v>
      </c>
      <c r="I39" s="137">
        <v>0</v>
      </c>
      <c r="J39" s="139">
        <v>-174959</v>
      </c>
      <c r="K39" s="137">
        <v>1398061</v>
      </c>
      <c r="L39" s="137">
        <v>0</v>
      </c>
      <c r="M39" s="137">
        <v>79072</v>
      </c>
      <c r="N39" s="137">
        <v>0</v>
      </c>
      <c r="O39" s="137">
        <v>77115</v>
      </c>
      <c r="P39" s="137">
        <v>0</v>
      </c>
      <c r="Q39" s="137">
        <v>0</v>
      </c>
      <c r="R39" s="137">
        <v>9500</v>
      </c>
      <c r="S39" s="137">
        <v>6426</v>
      </c>
      <c r="T39" s="137">
        <v>375</v>
      </c>
      <c r="U39" s="137">
        <v>0</v>
      </c>
      <c r="V39" s="137">
        <v>0</v>
      </c>
      <c r="W39" s="137">
        <v>2500</v>
      </c>
      <c r="X39" s="137">
        <v>4000</v>
      </c>
      <c r="Y39" s="137">
        <v>0</v>
      </c>
      <c r="Z39" s="137">
        <v>0</v>
      </c>
      <c r="AA39" s="137">
        <v>0</v>
      </c>
      <c r="AB39" s="137">
        <v>0</v>
      </c>
      <c r="AC39" s="137">
        <v>0</v>
      </c>
      <c r="AD39" s="137">
        <v>5707</v>
      </c>
      <c r="AE39" s="137">
        <v>90091</v>
      </c>
      <c r="AF39" s="139">
        <v>1672847</v>
      </c>
      <c r="AG39" s="137">
        <v>826239.69220000005</v>
      </c>
      <c r="AH39" s="137">
        <v>0</v>
      </c>
      <c r="AI39" s="137">
        <v>227224.25380000001</v>
      </c>
      <c r="AJ39" s="137">
        <v>43317.845999999998</v>
      </c>
      <c r="AK39" s="137">
        <v>106408.9636</v>
      </c>
      <c r="AL39" s="137">
        <v>0</v>
      </c>
      <c r="AM39" s="137">
        <v>39422.093399999998</v>
      </c>
      <c r="AN39" s="137">
        <v>9631.3569000000007</v>
      </c>
      <c r="AO39" s="137">
        <v>1300</v>
      </c>
      <c r="AP39" s="137">
        <v>7988</v>
      </c>
      <c r="AQ39" s="137">
        <v>0</v>
      </c>
      <c r="AR39" s="137">
        <v>10420</v>
      </c>
      <c r="AS39" s="137">
        <v>1600</v>
      </c>
      <c r="AT39" s="137">
        <v>21125</v>
      </c>
      <c r="AU39" s="137">
        <v>3500</v>
      </c>
      <c r="AV39" s="137">
        <v>27000</v>
      </c>
      <c r="AW39" s="137">
        <v>19543</v>
      </c>
      <c r="AX39" s="137">
        <v>10521</v>
      </c>
      <c r="AY39" s="137">
        <v>15234</v>
      </c>
      <c r="AZ39" s="137">
        <v>6161</v>
      </c>
      <c r="BA39" s="137">
        <v>0</v>
      </c>
      <c r="BB39" s="137">
        <v>11034</v>
      </c>
      <c r="BC39" s="137">
        <v>8998</v>
      </c>
      <c r="BD39" s="137">
        <v>0</v>
      </c>
      <c r="BE39" s="137">
        <v>96580</v>
      </c>
      <c r="BF39" s="137">
        <v>31300</v>
      </c>
      <c r="BG39" s="137">
        <v>210064</v>
      </c>
      <c r="BH39" s="137">
        <v>35043</v>
      </c>
      <c r="BI39" s="137">
        <v>0</v>
      </c>
      <c r="BJ39" s="137">
        <v>0</v>
      </c>
      <c r="BK39" s="137">
        <v>0</v>
      </c>
      <c r="BL39" s="137">
        <v>0</v>
      </c>
      <c r="BM39" s="137">
        <v>0</v>
      </c>
      <c r="BN39" s="139">
        <v>1769655.2058999997</v>
      </c>
      <c r="BO39" s="139">
        <v>-96808.20589999971</v>
      </c>
      <c r="BP39" s="139">
        <f t="shared" si="5"/>
        <v>-271767.20589999971</v>
      </c>
      <c r="BQ39" s="139">
        <f t="shared" si="6"/>
        <v>0</v>
      </c>
      <c r="BR39" s="144">
        <f t="shared" si="7"/>
        <v>-271767.20589999971</v>
      </c>
      <c r="BS39" s="137">
        <v>14763</v>
      </c>
      <c r="BT39" s="137">
        <v>6587</v>
      </c>
      <c r="BU39" s="137">
        <v>0</v>
      </c>
      <c r="BV39" s="137">
        <v>0</v>
      </c>
      <c r="BW39" s="139">
        <v>6587</v>
      </c>
      <c r="BX39" s="137">
        <v>0</v>
      </c>
      <c r="BY39" s="137">
        <v>14614</v>
      </c>
      <c r="BZ39" s="137">
        <v>0</v>
      </c>
      <c r="CA39" s="137">
        <v>6736</v>
      </c>
      <c r="CB39" s="137">
        <v>21350</v>
      </c>
      <c r="CC39" s="137">
        <v>-14763</v>
      </c>
      <c r="CD39" s="137">
        <f t="shared" si="8"/>
        <v>0</v>
      </c>
      <c r="CE39" s="139">
        <v>0</v>
      </c>
      <c r="CF39" s="139">
        <f t="shared" si="4"/>
        <v>-271767.20589999971</v>
      </c>
    </row>
    <row r="40" spans="2:84">
      <c r="B40" t="s">
        <v>11375</v>
      </c>
      <c r="C40" t="s">
        <v>131</v>
      </c>
      <c r="D40">
        <v>101281</v>
      </c>
      <c r="E40">
        <v>3022027</v>
      </c>
      <c r="F40">
        <v>2027</v>
      </c>
      <c r="G40">
        <v>10067</v>
      </c>
      <c r="H40" s="137">
        <v>-61244</v>
      </c>
      <c r="I40" s="137">
        <v>0</v>
      </c>
      <c r="J40" s="139">
        <v>-61244</v>
      </c>
      <c r="K40" s="137">
        <v>1783675.0874000001</v>
      </c>
      <c r="L40" s="137">
        <v>0</v>
      </c>
      <c r="M40" s="137">
        <v>114000</v>
      </c>
      <c r="N40" s="137">
        <v>0</v>
      </c>
      <c r="O40" s="137">
        <v>132405</v>
      </c>
      <c r="P40" s="137">
        <v>0</v>
      </c>
      <c r="Q40" s="137">
        <v>0</v>
      </c>
      <c r="R40" s="137">
        <v>10000</v>
      </c>
      <c r="S40" s="137">
        <v>11779</v>
      </c>
      <c r="T40" s="137">
        <v>20750</v>
      </c>
      <c r="U40" s="137">
        <v>0</v>
      </c>
      <c r="V40" s="137">
        <v>0</v>
      </c>
      <c r="W40" s="137">
        <v>34945</v>
      </c>
      <c r="X40" s="137">
        <v>1000</v>
      </c>
      <c r="Y40" s="137">
        <v>0</v>
      </c>
      <c r="Z40" s="137">
        <v>0</v>
      </c>
      <c r="AA40" s="137">
        <v>0</v>
      </c>
      <c r="AB40" s="137">
        <v>0</v>
      </c>
      <c r="AC40" s="137">
        <v>0</v>
      </c>
      <c r="AD40" s="137">
        <v>8636</v>
      </c>
      <c r="AE40" s="137">
        <v>19000</v>
      </c>
      <c r="AF40" s="139">
        <v>2136190.0874000001</v>
      </c>
      <c r="AG40" s="137">
        <v>1099715.831</v>
      </c>
      <c r="AH40" s="137">
        <v>0</v>
      </c>
      <c r="AI40" s="137">
        <v>313128.18369999999</v>
      </c>
      <c r="AJ40" s="137">
        <v>43758.2713</v>
      </c>
      <c r="AK40" s="137">
        <v>108965.162</v>
      </c>
      <c r="AL40" s="137">
        <v>0</v>
      </c>
      <c r="AM40" s="137">
        <v>25654.814999999999</v>
      </c>
      <c r="AN40" s="137">
        <v>10698.444799999999</v>
      </c>
      <c r="AO40" s="137">
        <v>3500</v>
      </c>
      <c r="AP40" s="137">
        <v>14558</v>
      </c>
      <c r="AQ40" s="137">
        <v>0</v>
      </c>
      <c r="AR40" s="137">
        <v>12500</v>
      </c>
      <c r="AS40" s="137">
        <v>2267</v>
      </c>
      <c r="AT40" s="137">
        <v>27250</v>
      </c>
      <c r="AU40" s="137">
        <v>6180</v>
      </c>
      <c r="AV40" s="137">
        <v>40500</v>
      </c>
      <c r="AW40" s="137">
        <v>19542</v>
      </c>
      <c r="AX40" s="137">
        <v>15250</v>
      </c>
      <c r="AY40" s="137">
        <v>66205</v>
      </c>
      <c r="AZ40" s="137">
        <v>15800</v>
      </c>
      <c r="BA40" s="137">
        <v>0</v>
      </c>
      <c r="BB40" s="137">
        <v>15925</v>
      </c>
      <c r="BC40" s="137">
        <v>12839</v>
      </c>
      <c r="BD40" s="137">
        <v>9000</v>
      </c>
      <c r="BE40" s="137">
        <v>52875</v>
      </c>
      <c r="BF40" s="137">
        <v>25000</v>
      </c>
      <c r="BG40" s="137">
        <v>151091</v>
      </c>
      <c r="BH40" s="137">
        <v>36480</v>
      </c>
      <c r="BI40" s="137">
        <v>0</v>
      </c>
      <c r="BJ40" s="137">
        <v>0</v>
      </c>
      <c r="BK40" s="137">
        <v>0</v>
      </c>
      <c r="BL40" s="137">
        <v>0</v>
      </c>
      <c r="BM40" s="137">
        <v>0</v>
      </c>
      <c r="BN40" s="139">
        <v>2128682.7078</v>
      </c>
      <c r="BO40" s="139">
        <v>7507.3796000001021</v>
      </c>
      <c r="BP40" s="139">
        <f t="shared" si="5"/>
        <v>-53736.620399999898</v>
      </c>
      <c r="BQ40" s="139">
        <f t="shared" si="6"/>
        <v>0</v>
      </c>
      <c r="BR40" s="144">
        <f t="shared" si="7"/>
        <v>-53736.620399999898</v>
      </c>
      <c r="BS40" s="137">
        <v>20032</v>
      </c>
      <c r="BT40" s="137">
        <v>7898</v>
      </c>
      <c r="BU40" s="137">
        <v>0</v>
      </c>
      <c r="BV40" s="137">
        <v>0</v>
      </c>
      <c r="BW40" s="139">
        <v>7898</v>
      </c>
      <c r="BX40" s="137">
        <v>0</v>
      </c>
      <c r="BY40" s="137">
        <v>27930</v>
      </c>
      <c r="BZ40" s="137">
        <v>0</v>
      </c>
      <c r="CA40" s="137">
        <v>0</v>
      </c>
      <c r="CB40" s="137">
        <v>27930</v>
      </c>
      <c r="CC40" s="137">
        <v>-20032</v>
      </c>
      <c r="CD40" s="137">
        <f t="shared" si="8"/>
        <v>0</v>
      </c>
      <c r="CE40" s="139">
        <v>0</v>
      </c>
      <c r="CF40" s="139">
        <f t="shared" si="4"/>
        <v>-53736.620399999898</v>
      </c>
    </row>
    <row r="41" spans="2:84">
      <c r="B41" t="s">
        <v>11377</v>
      </c>
      <c r="C41" t="s">
        <v>131</v>
      </c>
      <c r="D41">
        <v>101283</v>
      </c>
      <c r="E41">
        <v>3022029</v>
      </c>
      <c r="F41">
        <v>2029</v>
      </c>
      <c r="G41">
        <v>10069</v>
      </c>
      <c r="H41" s="137">
        <v>21927</v>
      </c>
      <c r="I41" s="137">
        <v>0</v>
      </c>
      <c r="J41" s="139">
        <v>21927</v>
      </c>
      <c r="K41" s="137">
        <v>2676570.8495999998</v>
      </c>
      <c r="L41" s="137">
        <v>0</v>
      </c>
      <c r="M41" s="137">
        <v>164152.92000000001</v>
      </c>
      <c r="N41" s="137">
        <v>0</v>
      </c>
      <c r="O41" s="137">
        <v>222615</v>
      </c>
      <c r="P41" s="137">
        <v>930</v>
      </c>
      <c r="Q41" s="137">
        <v>0</v>
      </c>
      <c r="R41" s="137">
        <v>0</v>
      </c>
      <c r="S41" s="137">
        <v>20250</v>
      </c>
      <c r="T41" s="137">
        <v>36200</v>
      </c>
      <c r="U41" s="137">
        <v>0</v>
      </c>
      <c r="V41" s="137">
        <v>0</v>
      </c>
      <c r="W41" s="137">
        <v>32838</v>
      </c>
      <c r="X41" s="137">
        <v>5250</v>
      </c>
      <c r="Y41" s="137">
        <v>0</v>
      </c>
      <c r="Z41" s="137">
        <v>0</v>
      </c>
      <c r="AA41" s="137">
        <v>0</v>
      </c>
      <c r="AB41" s="137">
        <v>0</v>
      </c>
      <c r="AC41" s="137">
        <v>0</v>
      </c>
      <c r="AD41" s="137">
        <v>38538</v>
      </c>
      <c r="AE41" s="137">
        <v>65303</v>
      </c>
      <c r="AF41" s="139">
        <v>3262647.7695999998</v>
      </c>
      <c r="AG41" s="137">
        <v>1315124.0019</v>
      </c>
      <c r="AH41" s="137">
        <v>0</v>
      </c>
      <c r="AI41" s="137">
        <v>856137.30160000001</v>
      </c>
      <c r="AJ41" s="137">
        <v>144021.3566</v>
      </c>
      <c r="AK41" s="137">
        <v>84732.762900000002</v>
      </c>
      <c r="AL41" s="137">
        <v>88091.265100000004</v>
      </c>
      <c r="AM41" s="137">
        <v>194082.21119999999</v>
      </c>
      <c r="AN41" s="137">
        <v>10000</v>
      </c>
      <c r="AO41" s="137">
        <v>3625</v>
      </c>
      <c r="AP41" s="137">
        <v>694</v>
      </c>
      <c r="AQ41" s="137">
        <v>0</v>
      </c>
      <c r="AR41" s="137">
        <v>20610</v>
      </c>
      <c r="AS41" s="137">
        <v>2000</v>
      </c>
      <c r="AT41" s="137">
        <v>2600</v>
      </c>
      <c r="AU41" s="137">
        <v>5500</v>
      </c>
      <c r="AV41" s="137">
        <v>61800</v>
      </c>
      <c r="AW41" s="137">
        <v>25500</v>
      </c>
      <c r="AX41" s="137">
        <v>16850</v>
      </c>
      <c r="AY41" s="137">
        <v>65315</v>
      </c>
      <c r="AZ41" s="137">
        <v>13600</v>
      </c>
      <c r="BA41" s="137">
        <v>0</v>
      </c>
      <c r="BB41" s="137">
        <v>21274</v>
      </c>
      <c r="BC41" s="137">
        <v>16142</v>
      </c>
      <c r="BD41" s="137">
        <v>20230</v>
      </c>
      <c r="BE41" s="137">
        <v>74250</v>
      </c>
      <c r="BF41" s="137">
        <v>44650</v>
      </c>
      <c r="BG41" s="137">
        <v>140088</v>
      </c>
      <c r="BH41" s="137">
        <v>44578</v>
      </c>
      <c r="BI41" s="137">
        <v>0</v>
      </c>
      <c r="BJ41" s="137">
        <v>0</v>
      </c>
      <c r="BK41" s="137">
        <v>0</v>
      </c>
      <c r="BL41" s="137">
        <v>0</v>
      </c>
      <c r="BM41" s="137">
        <v>0</v>
      </c>
      <c r="BN41" s="139">
        <v>3271494.8992999997</v>
      </c>
      <c r="BO41" s="139">
        <v>-8847.1296999999322</v>
      </c>
      <c r="BP41" s="139">
        <f t="shared" si="5"/>
        <v>13079.870300000068</v>
      </c>
      <c r="BQ41" s="139">
        <f t="shared" si="6"/>
        <v>0</v>
      </c>
      <c r="BR41" s="144">
        <f t="shared" si="7"/>
        <v>13079.870300000068</v>
      </c>
      <c r="BS41" s="137">
        <v>50711</v>
      </c>
      <c r="BT41" s="137">
        <v>9119</v>
      </c>
      <c r="BU41" s="137">
        <v>0</v>
      </c>
      <c r="BV41" s="137">
        <v>0</v>
      </c>
      <c r="BW41" s="139">
        <v>9119</v>
      </c>
      <c r="BX41" s="137">
        <v>0</v>
      </c>
      <c r="BY41" s="137">
        <v>0</v>
      </c>
      <c r="BZ41" s="137">
        <v>0</v>
      </c>
      <c r="CA41" s="137">
        <v>45000</v>
      </c>
      <c r="CB41" s="137">
        <v>45000</v>
      </c>
      <c r="CC41" s="137">
        <v>-35881</v>
      </c>
      <c r="CD41" s="137">
        <f t="shared" si="8"/>
        <v>14830</v>
      </c>
      <c r="CE41" s="139">
        <v>14830</v>
      </c>
      <c r="CF41" s="139">
        <f t="shared" si="4"/>
        <v>13079.870300000068</v>
      </c>
    </row>
    <row r="42" spans="2:84">
      <c r="B42" t="s">
        <v>11407</v>
      </c>
      <c r="C42" t="s">
        <v>131</v>
      </c>
      <c r="D42">
        <v>130998</v>
      </c>
      <c r="E42">
        <v>3023516</v>
      </c>
      <c r="F42">
        <v>3516</v>
      </c>
      <c r="G42">
        <v>10121</v>
      </c>
      <c r="H42" s="137">
        <v>10134</v>
      </c>
      <c r="I42" s="137">
        <v>0</v>
      </c>
      <c r="J42" s="139">
        <v>10134</v>
      </c>
      <c r="K42" s="137">
        <v>1113039.0194999999</v>
      </c>
      <c r="L42" s="137">
        <v>0</v>
      </c>
      <c r="M42" s="137">
        <v>95953</v>
      </c>
      <c r="N42" s="137">
        <v>0</v>
      </c>
      <c r="O42" s="137">
        <v>43959</v>
      </c>
      <c r="P42" s="137">
        <v>45337</v>
      </c>
      <c r="Q42" s="137">
        <v>0</v>
      </c>
      <c r="R42" s="137">
        <v>0</v>
      </c>
      <c r="S42" s="137">
        <v>4150</v>
      </c>
      <c r="T42" s="137">
        <v>37652</v>
      </c>
      <c r="U42" s="137">
        <v>2600</v>
      </c>
      <c r="V42" s="137">
        <v>0</v>
      </c>
      <c r="W42" s="137">
        <v>9000</v>
      </c>
      <c r="X42" s="137">
        <v>326819</v>
      </c>
      <c r="Y42" s="137">
        <v>0</v>
      </c>
      <c r="Z42" s="137">
        <v>0</v>
      </c>
      <c r="AA42" s="137">
        <v>0</v>
      </c>
      <c r="AB42" s="137">
        <v>0</v>
      </c>
      <c r="AC42" s="137">
        <v>0</v>
      </c>
      <c r="AD42" s="137">
        <v>3800</v>
      </c>
      <c r="AE42" s="137">
        <v>59551</v>
      </c>
      <c r="AF42" s="139">
        <v>1741860.0194999999</v>
      </c>
      <c r="AG42" s="137">
        <v>1007680</v>
      </c>
      <c r="AH42" s="137">
        <v>4000</v>
      </c>
      <c r="AI42" s="137">
        <v>228990</v>
      </c>
      <c r="AJ42" s="137">
        <v>81116</v>
      </c>
      <c r="AK42" s="137">
        <v>150386</v>
      </c>
      <c r="AL42" s="137">
        <v>0</v>
      </c>
      <c r="AM42" s="137">
        <v>45766</v>
      </c>
      <c r="AN42" s="137">
        <v>2859</v>
      </c>
      <c r="AO42" s="137">
        <v>4318</v>
      </c>
      <c r="AP42" s="137">
        <v>8829</v>
      </c>
      <c r="AQ42" s="137">
        <v>834</v>
      </c>
      <c r="AR42" s="137">
        <v>18800</v>
      </c>
      <c r="AS42" s="137">
        <v>510</v>
      </c>
      <c r="AT42" s="137">
        <v>1879</v>
      </c>
      <c r="AU42" s="137">
        <v>4190</v>
      </c>
      <c r="AV42" s="137">
        <v>23083</v>
      </c>
      <c r="AW42" s="137">
        <v>16598</v>
      </c>
      <c r="AX42" s="137">
        <v>63552</v>
      </c>
      <c r="AY42" s="137">
        <v>78291</v>
      </c>
      <c r="AZ42" s="137">
        <v>17449</v>
      </c>
      <c r="BA42" s="137">
        <v>0</v>
      </c>
      <c r="BB42" s="137">
        <v>11781</v>
      </c>
      <c r="BC42" s="137">
        <v>8195</v>
      </c>
      <c r="BD42" s="137">
        <v>826</v>
      </c>
      <c r="BE42" s="137">
        <v>92539</v>
      </c>
      <c r="BF42" s="137">
        <v>17000</v>
      </c>
      <c r="BG42" s="137">
        <v>24858</v>
      </c>
      <c r="BH42" s="137">
        <v>21553</v>
      </c>
      <c r="BI42" s="137">
        <v>0</v>
      </c>
      <c r="BJ42" s="137">
        <v>0</v>
      </c>
      <c r="BK42" s="137">
        <v>0</v>
      </c>
      <c r="BL42" s="137">
        <v>0</v>
      </c>
      <c r="BM42" s="137">
        <v>0</v>
      </c>
      <c r="BN42" s="139">
        <v>1935882</v>
      </c>
      <c r="BO42" s="139">
        <v>-194021.98050000006</v>
      </c>
      <c r="BP42" s="139">
        <f t="shared" si="5"/>
        <v>-183887.98050000006</v>
      </c>
      <c r="BQ42" s="139">
        <f t="shared" si="6"/>
        <v>0</v>
      </c>
      <c r="BR42" s="144">
        <f t="shared" si="7"/>
        <v>-183887.98050000006</v>
      </c>
      <c r="BS42" s="137">
        <v>0</v>
      </c>
      <c r="BT42" s="137">
        <v>0</v>
      </c>
      <c r="BU42" s="137">
        <v>0</v>
      </c>
      <c r="BV42" s="137">
        <v>0</v>
      </c>
      <c r="BW42" s="139">
        <v>0</v>
      </c>
      <c r="BX42" s="137">
        <v>0</v>
      </c>
      <c r="BY42" s="137">
        <v>0</v>
      </c>
      <c r="BZ42" s="137">
        <v>0</v>
      </c>
      <c r="CA42" s="137">
        <v>0</v>
      </c>
      <c r="CB42" s="137">
        <v>0</v>
      </c>
      <c r="CC42" s="137">
        <v>0</v>
      </c>
      <c r="CD42" s="137">
        <f t="shared" si="8"/>
        <v>0</v>
      </c>
      <c r="CE42" s="139">
        <v>0</v>
      </c>
      <c r="CF42" s="139">
        <f t="shared" si="4"/>
        <v>-183887.98050000006</v>
      </c>
    </row>
    <row r="43" spans="2:84">
      <c r="B43" t="s">
        <v>10394</v>
      </c>
      <c r="C43" t="s">
        <v>131</v>
      </c>
      <c r="D43">
        <v>101285</v>
      </c>
      <c r="E43">
        <v>3022031</v>
      </c>
      <c r="F43">
        <v>2031</v>
      </c>
      <c r="G43">
        <v>10071</v>
      </c>
      <c r="H43" s="137">
        <v>18863</v>
      </c>
      <c r="I43" s="137">
        <v>0</v>
      </c>
      <c r="J43" s="139">
        <v>18863</v>
      </c>
      <c r="K43" s="137">
        <v>1241471.2568000001</v>
      </c>
      <c r="L43" s="137">
        <v>0</v>
      </c>
      <c r="M43" s="137">
        <v>69916</v>
      </c>
      <c r="N43" s="137">
        <v>0</v>
      </c>
      <c r="O43" s="137">
        <v>122220</v>
      </c>
      <c r="P43" s="137">
        <v>10645.46</v>
      </c>
      <c r="Q43" s="137">
        <v>39230</v>
      </c>
      <c r="R43" s="137">
        <v>40000</v>
      </c>
      <c r="S43" s="137">
        <v>31300</v>
      </c>
      <c r="T43" s="137">
        <v>12400</v>
      </c>
      <c r="U43" s="137">
        <v>0</v>
      </c>
      <c r="V43" s="137">
        <v>0</v>
      </c>
      <c r="W43" s="137">
        <v>17750</v>
      </c>
      <c r="X43" s="137">
        <v>6000</v>
      </c>
      <c r="Y43" s="137">
        <v>0</v>
      </c>
      <c r="Z43" s="137">
        <v>0</v>
      </c>
      <c r="AA43" s="137">
        <v>0</v>
      </c>
      <c r="AB43" s="137">
        <v>0</v>
      </c>
      <c r="AC43" s="137">
        <v>0</v>
      </c>
      <c r="AD43" s="137">
        <v>15550.5</v>
      </c>
      <c r="AE43" s="137">
        <v>34749</v>
      </c>
      <c r="AF43" s="139">
        <v>1641232.2168000001</v>
      </c>
      <c r="AG43" s="137">
        <v>702512.58270000003</v>
      </c>
      <c r="AH43" s="137">
        <v>0</v>
      </c>
      <c r="AI43" s="137">
        <v>502248.87670000002</v>
      </c>
      <c r="AJ43" s="137">
        <v>43315.491900000001</v>
      </c>
      <c r="AK43" s="137">
        <v>96967.531099999993</v>
      </c>
      <c r="AL43" s="137">
        <v>0</v>
      </c>
      <c r="AM43" s="137">
        <v>36920.786800000002</v>
      </c>
      <c r="AN43" s="137">
        <v>2495</v>
      </c>
      <c r="AO43" s="137">
        <v>2050</v>
      </c>
      <c r="AP43" s="137">
        <v>0</v>
      </c>
      <c r="AQ43" s="137">
        <v>0</v>
      </c>
      <c r="AR43" s="137">
        <v>9500</v>
      </c>
      <c r="AS43" s="137">
        <v>4600</v>
      </c>
      <c r="AT43" s="137">
        <v>27991.52</v>
      </c>
      <c r="AU43" s="137">
        <v>4000</v>
      </c>
      <c r="AV43" s="137">
        <v>19599.62</v>
      </c>
      <c r="AW43" s="137">
        <v>4019.2</v>
      </c>
      <c r="AX43" s="137">
        <v>15721.18</v>
      </c>
      <c r="AY43" s="137">
        <v>49497.96</v>
      </c>
      <c r="AZ43" s="137">
        <v>11939.42</v>
      </c>
      <c r="BA43" s="137">
        <v>0</v>
      </c>
      <c r="BB43" s="137">
        <v>7530</v>
      </c>
      <c r="BC43" s="137">
        <v>4600</v>
      </c>
      <c r="BD43" s="137">
        <v>2600</v>
      </c>
      <c r="BE43" s="137">
        <v>43600</v>
      </c>
      <c r="BF43" s="137">
        <v>34960</v>
      </c>
      <c r="BG43" s="137">
        <v>56818.54</v>
      </c>
      <c r="BH43" s="137">
        <v>22119.075700000001</v>
      </c>
      <c r="BI43" s="137">
        <v>0</v>
      </c>
      <c r="BJ43" s="137">
        <v>0</v>
      </c>
      <c r="BK43" s="137">
        <v>0</v>
      </c>
      <c r="BL43" s="137">
        <v>0</v>
      </c>
      <c r="BM43" s="137">
        <v>0</v>
      </c>
      <c r="BN43" s="139">
        <v>1705606.7848999999</v>
      </c>
      <c r="BO43" s="139">
        <v>-64374.5680999998</v>
      </c>
      <c r="BP43" s="139">
        <f t="shared" si="5"/>
        <v>-45511.5680999998</v>
      </c>
      <c r="BQ43" s="139">
        <f t="shared" si="6"/>
        <v>0</v>
      </c>
      <c r="BR43" s="144">
        <f t="shared" si="7"/>
        <v>-45511.5680999998</v>
      </c>
      <c r="BS43" s="137">
        <v>30836</v>
      </c>
      <c r="BT43" s="137">
        <v>6161</v>
      </c>
      <c r="BU43" s="137">
        <v>0</v>
      </c>
      <c r="BV43" s="137">
        <v>0</v>
      </c>
      <c r="BW43" s="139">
        <v>6161</v>
      </c>
      <c r="BX43" s="137">
        <v>0</v>
      </c>
      <c r="BY43" s="137">
        <v>20000</v>
      </c>
      <c r="BZ43" s="137">
        <v>0</v>
      </c>
      <c r="CA43" s="137">
        <v>7079</v>
      </c>
      <c r="CB43" s="137">
        <v>27079</v>
      </c>
      <c r="CC43" s="137">
        <v>-20918</v>
      </c>
      <c r="CD43" s="137">
        <f t="shared" si="8"/>
        <v>9918</v>
      </c>
      <c r="CE43" s="139">
        <v>9918</v>
      </c>
      <c r="CF43" s="139">
        <f t="shared" si="4"/>
        <v>-45511.5680999998</v>
      </c>
    </row>
    <row r="44" spans="2:84">
      <c r="B44" t="s">
        <v>11378</v>
      </c>
      <c r="C44" t="s">
        <v>131</v>
      </c>
      <c r="D44">
        <v>101286</v>
      </c>
      <c r="E44">
        <v>3022032</v>
      </c>
      <c r="F44">
        <v>2032</v>
      </c>
      <c r="G44">
        <v>10072</v>
      </c>
      <c r="H44" s="137">
        <v>2824</v>
      </c>
      <c r="I44" s="137">
        <v>0</v>
      </c>
      <c r="J44" s="139">
        <v>2824</v>
      </c>
      <c r="K44" s="137">
        <v>2403959</v>
      </c>
      <c r="L44" s="137">
        <v>0</v>
      </c>
      <c r="M44" s="137">
        <v>194529</v>
      </c>
      <c r="N44" s="137">
        <v>0</v>
      </c>
      <c r="O44" s="137">
        <v>130950</v>
      </c>
      <c r="P44" s="137">
        <v>14700</v>
      </c>
      <c r="Q44" s="137">
        <v>1200</v>
      </c>
      <c r="R44" s="137">
        <v>0</v>
      </c>
      <c r="S44" s="137">
        <v>133721</v>
      </c>
      <c r="T44" s="137">
        <v>68987</v>
      </c>
      <c r="U44" s="137">
        <v>0</v>
      </c>
      <c r="V44" s="137">
        <v>0</v>
      </c>
      <c r="W44" s="137">
        <v>1700</v>
      </c>
      <c r="X44" s="137">
        <v>180</v>
      </c>
      <c r="Y44" s="137">
        <v>0</v>
      </c>
      <c r="Z44" s="137">
        <v>0</v>
      </c>
      <c r="AA44" s="137">
        <v>0</v>
      </c>
      <c r="AB44" s="137">
        <v>0</v>
      </c>
      <c r="AC44" s="137">
        <v>0</v>
      </c>
      <c r="AD44" s="137">
        <v>0</v>
      </c>
      <c r="AE44" s="137">
        <v>66962</v>
      </c>
      <c r="AF44" s="139">
        <v>3016888</v>
      </c>
      <c r="AG44" s="137">
        <v>1433965.5333</v>
      </c>
      <c r="AH44" s="137">
        <v>0</v>
      </c>
      <c r="AI44" s="137">
        <v>676461.12100000004</v>
      </c>
      <c r="AJ44" s="137">
        <v>45570.079400000002</v>
      </c>
      <c r="AK44" s="137">
        <v>52524.844400000002</v>
      </c>
      <c r="AL44" s="137">
        <v>0</v>
      </c>
      <c r="AM44" s="137">
        <v>76807.303499999995</v>
      </c>
      <c r="AN44" s="137">
        <v>10593.230299999999</v>
      </c>
      <c r="AO44" s="137">
        <v>2352</v>
      </c>
      <c r="AP44" s="137">
        <v>10701</v>
      </c>
      <c r="AQ44" s="137">
        <v>3127.32</v>
      </c>
      <c r="AR44" s="137">
        <v>22504.400000000001</v>
      </c>
      <c r="AS44" s="137">
        <v>3416</v>
      </c>
      <c r="AT44" s="137">
        <v>59605</v>
      </c>
      <c r="AU44" s="137">
        <v>5465.2212</v>
      </c>
      <c r="AV44" s="137">
        <v>45000</v>
      </c>
      <c r="AW44" s="137">
        <v>26250</v>
      </c>
      <c r="AX44" s="137">
        <v>9410.9459999999999</v>
      </c>
      <c r="AY44" s="137">
        <v>53866.464</v>
      </c>
      <c r="AZ44" s="137">
        <v>17251</v>
      </c>
      <c r="BA44" s="137">
        <v>0</v>
      </c>
      <c r="BB44" s="137">
        <v>12977</v>
      </c>
      <c r="BC44" s="137">
        <v>12860.32</v>
      </c>
      <c r="BD44" s="137">
        <v>2754</v>
      </c>
      <c r="BE44" s="137">
        <v>154435</v>
      </c>
      <c r="BF44" s="137">
        <v>162430</v>
      </c>
      <c r="BG44" s="137">
        <v>56104.39</v>
      </c>
      <c r="BH44" s="137">
        <v>55261.3</v>
      </c>
      <c r="BI44" s="137">
        <v>0</v>
      </c>
      <c r="BJ44" s="137">
        <v>0</v>
      </c>
      <c r="BK44" s="137">
        <v>0</v>
      </c>
      <c r="BL44" s="137">
        <v>0</v>
      </c>
      <c r="BM44" s="137">
        <v>0</v>
      </c>
      <c r="BN44" s="139">
        <v>3011693.4730999996</v>
      </c>
      <c r="BO44" s="139">
        <v>5194.5269000004046</v>
      </c>
      <c r="BP44" s="139">
        <f t="shared" si="5"/>
        <v>8018.5269000004046</v>
      </c>
      <c r="BQ44" s="139">
        <f t="shared" si="6"/>
        <v>0</v>
      </c>
      <c r="BR44" s="144">
        <f t="shared" si="7"/>
        <v>8018.5269000004046</v>
      </c>
      <c r="BS44" s="137">
        <v>0</v>
      </c>
      <c r="BT44" s="137">
        <v>9906</v>
      </c>
      <c r="BU44" s="137">
        <v>0</v>
      </c>
      <c r="BV44" s="137">
        <v>0</v>
      </c>
      <c r="BW44" s="139">
        <v>9906</v>
      </c>
      <c r="BX44" s="137">
        <v>0</v>
      </c>
      <c r="BY44" s="137">
        <v>9906</v>
      </c>
      <c r="BZ44" s="137">
        <v>0</v>
      </c>
      <c r="CA44" s="137">
        <v>0</v>
      </c>
      <c r="CB44" s="137">
        <v>9906</v>
      </c>
      <c r="CC44" s="137">
        <v>0</v>
      </c>
      <c r="CD44" s="137">
        <f t="shared" si="8"/>
        <v>0</v>
      </c>
      <c r="CE44" s="139">
        <v>0</v>
      </c>
      <c r="CF44" s="139">
        <f t="shared" si="4"/>
        <v>8018.5269000004046</v>
      </c>
    </row>
    <row r="45" spans="2:84">
      <c r="B45" t="s">
        <v>11392</v>
      </c>
      <c r="C45" t="s">
        <v>131</v>
      </c>
      <c r="D45">
        <v>101317</v>
      </c>
      <c r="E45">
        <v>3023304</v>
      </c>
      <c r="F45">
        <v>3304</v>
      </c>
      <c r="G45">
        <v>10073</v>
      </c>
      <c r="H45" s="137">
        <v>-84418</v>
      </c>
      <c r="I45" s="137">
        <v>0</v>
      </c>
      <c r="J45" s="139">
        <v>-84418</v>
      </c>
      <c r="K45" s="137">
        <v>1220166.0815999999</v>
      </c>
      <c r="L45" s="137">
        <v>0</v>
      </c>
      <c r="M45" s="137">
        <v>103000</v>
      </c>
      <c r="N45" s="137">
        <v>0</v>
      </c>
      <c r="O45" s="137">
        <v>59275</v>
      </c>
      <c r="P45" s="137">
        <v>0</v>
      </c>
      <c r="Q45" s="137">
        <v>0</v>
      </c>
      <c r="R45" s="137">
        <v>0</v>
      </c>
      <c r="S45" s="137">
        <v>59600</v>
      </c>
      <c r="T45" s="137">
        <v>20400</v>
      </c>
      <c r="U45" s="137">
        <v>0</v>
      </c>
      <c r="V45" s="137">
        <v>0</v>
      </c>
      <c r="W45" s="137">
        <v>12000</v>
      </c>
      <c r="X45" s="137">
        <v>10300</v>
      </c>
      <c r="Y45" s="137">
        <v>0</v>
      </c>
      <c r="Z45" s="137">
        <v>0</v>
      </c>
      <c r="AA45" s="137">
        <v>0</v>
      </c>
      <c r="AB45" s="137">
        <v>0</v>
      </c>
      <c r="AC45" s="137">
        <v>0</v>
      </c>
      <c r="AD45" s="137">
        <v>0</v>
      </c>
      <c r="AE45" s="137">
        <v>54000</v>
      </c>
      <c r="AF45" s="139">
        <v>1538741.0815999999</v>
      </c>
      <c r="AG45" s="137">
        <v>708696.12699999998</v>
      </c>
      <c r="AH45" s="137">
        <v>0</v>
      </c>
      <c r="AI45" s="137">
        <v>311101.4411</v>
      </c>
      <c r="AJ45" s="137">
        <v>37320.290999999997</v>
      </c>
      <c r="AK45" s="137">
        <v>66571.303100000005</v>
      </c>
      <c r="AL45" s="137">
        <v>0</v>
      </c>
      <c r="AM45" s="137">
        <v>40086.823600000003</v>
      </c>
      <c r="AN45" s="137">
        <v>21500</v>
      </c>
      <c r="AO45" s="137">
        <v>8900</v>
      </c>
      <c r="AP45" s="137">
        <v>330</v>
      </c>
      <c r="AQ45" s="137">
        <v>0</v>
      </c>
      <c r="AR45" s="137">
        <v>12000</v>
      </c>
      <c r="AS45" s="137">
        <v>0</v>
      </c>
      <c r="AT45" s="137">
        <v>21800</v>
      </c>
      <c r="AU45" s="137">
        <v>4000</v>
      </c>
      <c r="AV45" s="137">
        <v>33000</v>
      </c>
      <c r="AW45" s="137">
        <v>3614</v>
      </c>
      <c r="AX45" s="137">
        <v>14027.7624</v>
      </c>
      <c r="AY45" s="137">
        <v>38649</v>
      </c>
      <c r="AZ45" s="137">
        <v>7006.38</v>
      </c>
      <c r="BA45" s="137">
        <v>0</v>
      </c>
      <c r="BB45" s="137">
        <v>15050</v>
      </c>
      <c r="BC45" s="137">
        <v>7994</v>
      </c>
      <c r="BD45" s="137">
        <v>14000</v>
      </c>
      <c r="BE45" s="137">
        <v>65500</v>
      </c>
      <c r="BF45" s="137">
        <v>20000</v>
      </c>
      <c r="BG45" s="137">
        <v>38038</v>
      </c>
      <c r="BH45" s="137">
        <v>35336</v>
      </c>
      <c r="BI45" s="137">
        <v>0</v>
      </c>
      <c r="BJ45" s="137">
        <v>0</v>
      </c>
      <c r="BK45" s="137">
        <v>0</v>
      </c>
      <c r="BL45" s="137">
        <v>0</v>
      </c>
      <c r="BM45" s="137">
        <v>0</v>
      </c>
      <c r="BN45" s="139">
        <v>1524521.1281999997</v>
      </c>
      <c r="BO45" s="139">
        <v>14219.953400000231</v>
      </c>
      <c r="BP45" s="139">
        <f t="shared" si="5"/>
        <v>-70198.046599999769</v>
      </c>
      <c r="BQ45" s="139">
        <f t="shared" si="6"/>
        <v>0</v>
      </c>
      <c r="BR45" s="144">
        <f t="shared" si="7"/>
        <v>-70198.046599999769</v>
      </c>
      <c r="BS45" s="137">
        <v>0</v>
      </c>
      <c r="BT45" s="137">
        <v>0</v>
      </c>
      <c r="BU45" s="137">
        <v>0</v>
      </c>
      <c r="BV45" s="137">
        <v>0</v>
      </c>
      <c r="BW45" s="139">
        <v>0</v>
      </c>
      <c r="BX45" s="137">
        <v>0</v>
      </c>
      <c r="BY45" s="137">
        <v>0</v>
      </c>
      <c r="BZ45" s="137">
        <v>0</v>
      </c>
      <c r="CA45" s="137">
        <v>0</v>
      </c>
      <c r="CB45" s="137">
        <v>0</v>
      </c>
      <c r="CC45" s="137">
        <v>0</v>
      </c>
      <c r="CD45" s="137">
        <f t="shared" si="8"/>
        <v>0</v>
      </c>
      <c r="CE45" s="139">
        <v>0</v>
      </c>
      <c r="CF45" s="139">
        <f t="shared" si="4"/>
        <v>-70198.046599999769</v>
      </c>
    </row>
    <row r="46" spans="2:84">
      <c r="B46" t="s">
        <v>11379</v>
      </c>
      <c r="C46" t="s">
        <v>131</v>
      </c>
      <c r="D46">
        <v>101289</v>
      </c>
      <c r="E46">
        <v>3022036</v>
      </c>
      <c r="F46">
        <v>2036</v>
      </c>
      <c r="G46">
        <v>10074</v>
      </c>
      <c r="H46" s="137">
        <v>762684</v>
      </c>
      <c r="I46" s="137">
        <v>0</v>
      </c>
      <c r="J46" s="139">
        <v>762684</v>
      </c>
      <c r="K46" s="137">
        <v>1741226.8828</v>
      </c>
      <c r="L46" s="137">
        <v>0</v>
      </c>
      <c r="M46" s="137">
        <v>335573</v>
      </c>
      <c r="N46" s="137">
        <v>0</v>
      </c>
      <c r="O46" s="137">
        <v>109415</v>
      </c>
      <c r="P46" s="137">
        <v>0</v>
      </c>
      <c r="Q46" s="137">
        <v>0</v>
      </c>
      <c r="R46" s="137">
        <v>0</v>
      </c>
      <c r="S46" s="137">
        <v>62500</v>
      </c>
      <c r="T46" s="137">
        <v>15500</v>
      </c>
      <c r="U46" s="137">
        <v>0</v>
      </c>
      <c r="V46" s="137">
        <v>0</v>
      </c>
      <c r="W46" s="137">
        <v>28900</v>
      </c>
      <c r="X46" s="137">
        <v>10250</v>
      </c>
      <c r="Y46" s="137">
        <v>0</v>
      </c>
      <c r="Z46" s="137">
        <v>0</v>
      </c>
      <c r="AA46" s="137">
        <v>0</v>
      </c>
      <c r="AB46" s="137">
        <v>0</v>
      </c>
      <c r="AC46" s="137">
        <v>0</v>
      </c>
      <c r="AD46" s="137">
        <v>0</v>
      </c>
      <c r="AE46" s="137">
        <v>21700</v>
      </c>
      <c r="AF46" s="139">
        <v>2325064.8827999998</v>
      </c>
      <c r="AG46" s="137">
        <v>1095609.9449</v>
      </c>
      <c r="AH46" s="137">
        <v>0</v>
      </c>
      <c r="AI46" s="137">
        <v>711160.59199999995</v>
      </c>
      <c r="AJ46" s="137">
        <v>93173.918000000005</v>
      </c>
      <c r="AK46" s="137">
        <v>30675.107899999999</v>
      </c>
      <c r="AL46" s="137">
        <v>0</v>
      </c>
      <c r="AM46" s="137">
        <v>64236.276700000002</v>
      </c>
      <c r="AN46" s="137">
        <v>13861.958000000001</v>
      </c>
      <c r="AO46" s="137">
        <v>6100</v>
      </c>
      <c r="AP46" s="137">
        <v>357</v>
      </c>
      <c r="AQ46" s="137">
        <v>0</v>
      </c>
      <c r="AR46" s="137">
        <v>25910</v>
      </c>
      <c r="AS46" s="137">
        <v>15402</v>
      </c>
      <c r="AT46" s="137">
        <v>4703</v>
      </c>
      <c r="AU46" s="137">
        <v>4590</v>
      </c>
      <c r="AV46" s="137">
        <v>57120</v>
      </c>
      <c r="AW46" s="137">
        <v>23500</v>
      </c>
      <c r="AX46" s="137">
        <v>15833.976199999999</v>
      </c>
      <c r="AY46" s="137">
        <v>104753.63710000001</v>
      </c>
      <c r="AZ46" s="137">
        <v>46026</v>
      </c>
      <c r="BA46" s="137">
        <v>0</v>
      </c>
      <c r="BB46" s="137">
        <v>23045.1</v>
      </c>
      <c r="BC46" s="137">
        <v>13616</v>
      </c>
      <c r="BD46" s="137">
        <v>11460</v>
      </c>
      <c r="BE46" s="137">
        <v>79256</v>
      </c>
      <c r="BF46" s="137">
        <v>45000</v>
      </c>
      <c r="BG46" s="137">
        <v>128252.6</v>
      </c>
      <c r="BH46" s="137">
        <v>49534.52</v>
      </c>
      <c r="BI46" s="137">
        <v>0</v>
      </c>
      <c r="BJ46" s="137">
        <v>0</v>
      </c>
      <c r="BK46" s="137">
        <v>20000</v>
      </c>
      <c r="BL46" s="137">
        <v>0</v>
      </c>
      <c r="BM46" s="137">
        <v>0</v>
      </c>
      <c r="BN46" s="139">
        <v>2683177.6308000004</v>
      </c>
      <c r="BO46" s="139">
        <v>-358112.7480000006</v>
      </c>
      <c r="BP46" s="139">
        <f t="shared" si="5"/>
        <v>404571.2519999994</v>
      </c>
      <c r="BQ46" s="139">
        <f t="shared" si="6"/>
        <v>0</v>
      </c>
      <c r="BR46" s="144">
        <f t="shared" si="7"/>
        <v>404571.2519999994</v>
      </c>
      <c r="BS46" s="137">
        <v>0</v>
      </c>
      <c r="BT46" s="137">
        <v>7553</v>
      </c>
      <c r="BU46" s="137">
        <v>0</v>
      </c>
      <c r="BV46" s="137">
        <v>0</v>
      </c>
      <c r="BW46" s="139">
        <v>7553</v>
      </c>
      <c r="BX46" s="137">
        <v>0</v>
      </c>
      <c r="BY46" s="137">
        <v>0</v>
      </c>
      <c r="BZ46" s="137">
        <v>0</v>
      </c>
      <c r="CA46" s="137">
        <v>7553</v>
      </c>
      <c r="CB46" s="137">
        <v>7553</v>
      </c>
      <c r="CC46" s="137">
        <v>0</v>
      </c>
      <c r="CD46" s="137">
        <f t="shared" si="8"/>
        <v>0</v>
      </c>
      <c r="CE46" s="139">
        <v>0</v>
      </c>
      <c r="CF46" s="139">
        <f t="shared" si="4"/>
        <v>404571.2519999994</v>
      </c>
    </row>
    <row r="47" spans="2:84">
      <c r="B47" t="s">
        <v>11380</v>
      </c>
      <c r="C47" t="s">
        <v>131</v>
      </c>
      <c r="D47">
        <v>101290</v>
      </c>
      <c r="E47">
        <v>3022037</v>
      </c>
      <c r="F47">
        <v>2037</v>
      </c>
      <c r="G47">
        <v>10075</v>
      </c>
      <c r="H47" s="137">
        <v>253709</v>
      </c>
      <c r="I47" s="137">
        <v>0</v>
      </c>
      <c r="J47" s="139">
        <v>253709</v>
      </c>
      <c r="K47" s="137">
        <v>1239098.9268</v>
      </c>
      <c r="L47" s="137">
        <v>0</v>
      </c>
      <c r="M47" s="137">
        <v>114500</v>
      </c>
      <c r="N47" s="137">
        <v>0</v>
      </c>
      <c r="O47" s="137">
        <v>62565</v>
      </c>
      <c r="P47" s="137">
        <v>35000</v>
      </c>
      <c r="Q47" s="137">
        <v>0</v>
      </c>
      <c r="R47" s="137">
        <v>22000</v>
      </c>
      <c r="S47" s="137">
        <v>68634</v>
      </c>
      <c r="T47" s="137">
        <v>37770</v>
      </c>
      <c r="U47" s="137">
        <v>0</v>
      </c>
      <c r="V47" s="137">
        <v>0</v>
      </c>
      <c r="W47" s="137">
        <v>14650</v>
      </c>
      <c r="X47" s="137">
        <v>11500</v>
      </c>
      <c r="Y47" s="137">
        <v>0</v>
      </c>
      <c r="Z47" s="137">
        <v>0</v>
      </c>
      <c r="AA47" s="137">
        <v>0</v>
      </c>
      <c r="AB47" s="137">
        <v>0</v>
      </c>
      <c r="AC47" s="137">
        <v>0</v>
      </c>
      <c r="AD47" s="137">
        <v>0</v>
      </c>
      <c r="AE47" s="137">
        <v>48685</v>
      </c>
      <c r="AF47" s="139">
        <v>1654402.9268</v>
      </c>
      <c r="AG47" s="137">
        <v>687423</v>
      </c>
      <c r="AH47" s="137">
        <v>0</v>
      </c>
      <c r="AI47" s="137">
        <v>408130</v>
      </c>
      <c r="AJ47" s="137">
        <v>39010.724800000004</v>
      </c>
      <c r="AK47" s="137">
        <v>53938</v>
      </c>
      <c r="AL47" s="137">
        <v>0</v>
      </c>
      <c r="AM47" s="137">
        <v>83342.640599999999</v>
      </c>
      <c r="AN47" s="137">
        <v>5805.0204000000003</v>
      </c>
      <c r="AO47" s="137">
        <v>1040.4000000000001</v>
      </c>
      <c r="AP47" s="137">
        <v>402.9</v>
      </c>
      <c r="AQ47" s="137">
        <v>2036.9315999999999</v>
      </c>
      <c r="AR47" s="137">
        <v>8200</v>
      </c>
      <c r="AS47" s="137">
        <v>2200</v>
      </c>
      <c r="AT47" s="137">
        <v>29457.9264</v>
      </c>
      <c r="AU47" s="137">
        <v>1500</v>
      </c>
      <c r="AV47" s="137">
        <v>52000</v>
      </c>
      <c r="AW47" s="137">
        <v>27648</v>
      </c>
      <c r="AX47" s="137">
        <v>5318.2431999999999</v>
      </c>
      <c r="AY47" s="137">
        <v>47243.034</v>
      </c>
      <c r="AZ47" s="137">
        <v>12004.8</v>
      </c>
      <c r="BA47" s="137">
        <v>0</v>
      </c>
      <c r="BB47" s="137">
        <v>8398.1200000000008</v>
      </c>
      <c r="BC47" s="137">
        <v>9875.64</v>
      </c>
      <c r="BD47" s="137">
        <v>21220</v>
      </c>
      <c r="BE47" s="137">
        <v>77634.453200000004</v>
      </c>
      <c r="BF47" s="137">
        <v>28000</v>
      </c>
      <c r="BG47" s="137">
        <v>88330.541899999997</v>
      </c>
      <c r="BH47" s="137">
        <v>32218.786800000002</v>
      </c>
      <c r="BI47" s="137">
        <v>0</v>
      </c>
      <c r="BJ47" s="137">
        <v>0</v>
      </c>
      <c r="BK47" s="137">
        <v>0</v>
      </c>
      <c r="BL47" s="137">
        <v>0</v>
      </c>
      <c r="BM47" s="137">
        <v>0</v>
      </c>
      <c r="BN47" s="139">
        <v>1732379.1628999999</v>
      </c>
      <c r="BO47" s="139">
        <v>-77976.236099999864</v>
      </c>
      <c r="BP47" s="139">
        <f t="shared" si="5"/>
        <v>175732.76390000014</v>
      </c>
      <c r="BQ47" s="139">
        <f t="shared" si="6"/>
        <v>0</v>
      </c>
      <c r="BR47" s="144">
        <f t="shared" si="7"/>
        <v>175732.76390000014</v>
      </c>
      <c r="BS47" s="137">
        <v>28803</v>
      </c>
      <c r="BT47" s="137">
        <v>7243</v>
      </c>
      <c r="BU47" s="137">
        <v>0</v>
      </c>
      <c r="BV47" s="137">
        <v>0</v>
      </c>
      <c r="BW47" s="139">
        <v>7243</v>
      </c>
      <c r="BX47" s="137">
        <v>0</v>
      </c>
      <c r="BY47" s="137">
        <v>5000</v>
      </c>
      <c r="BZ47" s="137">
        <v>0</v>
      </c>
      <c r="CA47" s="137">
        <v>9198</v>
      </c>
      <c r="CB47" s="137">
        <v>14198</v>
      </c>
      <c r="CC47" s="137">
        <v>-6955</v>
      </c>
      <c r="CD47" s="137">
        <f t="shared" si="8"/>
        <v>21848</v>
      </c>
      <c r="CE47" s="139">
        <v>21848</v>
      </c>
      <c r="CF47" s="139">
        <f t="shared" si="4"/>
        <v>175732.76390000014</v>
      </c>
    </row>
    <row r="48" spans="2:84">
      <c r="B48" t="s">
        <v>243</v>
      </c>
      <c r="C48" t="s">
        <v>131</v>
      </c>
      <c r="D48">
        <v>135226</v>
      </c>
      <c r="E48">
        <v>3023523</v>
      </c>
      <c r="F48">
        <v>3523</v>
      </c>
      <c r="G48">
        <v>11093</v>
      </c>
      <c r="H48" s="137">
        <v>223997</v>
      </c>
      <c r="I48" s="137">
        <v>0</v>
      </c>
      <c r="J48" s="139">
        <v>223997</v>
      </c>
      <c r="K48" s="137">
        <v>3525857</v>
      </c>
      <c r="L48" s="137">
        <v>0</v>
      </c>
      <c r="M48" s="137">
        <v>157357</v>
      </c>
      <c r="N48" s="137">
        <v>0</v>
      </c>
      <c r="O48" s="137">
        <v>236785</v>
      </c>
      <c r="P48" s="137">
        <v>0</v>
      </c>
      <c r="Q48" s="137">
        <v>0</v>
      </c>
      <c r="R48" s="137">
        <v>100000</v>
      </c>
      <c r="S48" s="137">
        <v>11650</v>
      </c>
      <c r="T48" s="137">
        <v>30100</v>
      </c>
      <c r="U48" s="137">
        <v>7000</v>
      </c>
      <c r="V48" s="137">
        <v>0</v>
      </c>
      <c r="W48" s="137">
        <v>134500</v>
      </c>
      <c r="X48" s="137">
        <v>20000</v>
      </c>
      <c r="Y48" s="137">
        <v>0</v>
      </c>
      <c r="Z48" s="137">
        <v>0</v>
      </c>
      <c r="AA48" s="137">
        <v>0</v>
      </c>
      <c r="AB48" s="137">
        <v>0</v>
      </c>
      <c r="AC48" s="137">
        <v>0</v>
      </c>
      <c r="AD48" s="137">
        <v>10284.25</v>
      </c>
      <c r="AE48" s="137">
        <v>115190</v>
      </c>
      <c r="AF48" s="139">
        <v>4348723.25</v>
      </c>
      <c r="AG48" s="137">
        <v>1908760.3236703973</v>
      </c>
      <c r="AH48" s="137">
        <v>0</v>
      </c>
      <c r="AI48" s="137">
        <v>1011146.9463788632</v>
      </c>
      <c r="AJ48" s="137">
        <v>211924.69979191263</v>
      </c>
      <c r="AK48" s="137">
        <v>144128.91139270112</v>
      </c>
      <c r="AL48" s="137">
        <v>0</v>
      </c>
      <c r="AM48" s="137">
        <v>145691.58857980822</v>
      </c>
      <c r="AN48" s="137">
        <v>22338.908917472847</v>
      </c>
      <c r="AO48" s="137">
        <v>2520</v>
      </c>
      <c r="AP48" s="137">
        <v>11624</v>
      </c>
      <c r="AQ48" s="137">
        <v>0</v>
      </c>
      <c r="AR48" s="137">
        <v>17000</v>
      </c>
      <c r="AS48" s="137">
        <v>5500</v>
      </c>
      <c r="AT48" s="137">
        <v>10150</v>
      </c>
      <c r="AU48" s="137">
        <v>7000</v>
      </c>
      <c r="AV48" s="137">
        <v>75000</v>
      </c>
      <c r="AW48" s="137">
        <v>56924</v>
      </c>
      <c r="AX48" s="137">
        <v>14610</v>
      </c>
      <c r="AY48" s="137">
        <v>152833</v>
      </c>
      <c r="AZ48" s="137">
        <v>14995</v>
      </c>
      <c r="BA48" s="137">
        <v>0</v>
      </c>
      <c r="BB48" s="137">
        <v>16200</v>
      </c>
      <c r="BC48" s="137">
        <v>23836</v>
      </c>
      <c r="BD48" s="137">
        <v>1000</v>
      </c>
      <c r="BE48" s="137">
        <v>131305</v>
      </c>
      <c r="BF48" s="137">
        <v>52000</v>
      </c>
      <c r="BG48" s="137">
        <v>271114</v>
      </c>
      <c r="BH48" s="137">
        <v>50987.9</v>
      </c>
      <c r="BI48" s="137">
        <v>0</v>
      </c>
      <c r="BJ48" s="137">
        <v>0</v>
      </c>
      <c r="BK48" s="137">
        <v>0</v>
      </c>
      <c r="BL48" s="137">
        <v>0</v>
      </c>
      <c r="BM48" s="137">
        <v>0</v>
      </c>
      <c r="BN48" s="139">
        <v>4358590.2787311561</v>
      </c>
      <c r="BO48" s="139">
        <v>-9867.0287311561406</v>
      </c>
      <c r="BP48" s="139">
        <f t="shared" si="5"/>
        <v>214129.97126884386</v>
      </c>
      <c r="BQ48" s="139">
        <f t="shared" si="6"/>
        <v>0</v>
      </c>
      <c r="BR48" s="144">
        <f t="shared" si="7"/>
        <v>214129.97126884386</v>
      </c>
      <c r="BS48" s="137">
        <v>50055</v>
      </c>
      <c r="BT48" s="137">
        <v>11572</v>
      </c>
      <c r="BU48" s="137">
        <v>0</v>
      </c>
      <c r="BV48" s="137">
        <v>0</v>
      </c>
      <c r="BW48" s="139">
        <v>11572</v>
      </c>
      <c r="BX48" s="137">
        <v>0</v>
      </c>
      <c r="BY48" s="137">
        <v>21000</v>
      </c>
      <c r="BZ48" s="137">
        <v>0</v>
      </c>
      <c r="CA48" s="137">
        <v>18000</v>
      </c>
      <c r="CB48" s="137">
        <v>39000</v>
      </c>
      <c r="CC48" s="137">
        <v>-27428</v>
      </c>
      <c r="CD48" s="137">
        <f t="shared" si="8"/>
        <v>22627</v>
      </c>
      <c r="CE48" s="139">
        <v>22627</v>
      </c>
      <c r="CF48" s="139">
        <f t="shared" si="4"/>
        <v>214129.97126884386</v>
      </c>
    </row>
    <row r="49" spans="2:84">
      <c r="B49" t="s">
        <v>289</v>
      </c>
      <c r="C49" t="s">
        <v>131</v>
      </c>
      <c r="D49">
        <v>101376</v>
      </c>
      <c r="E49">
        <v>3025948</v>
      </c>
      <c r="F49">
        <v>5948</v>
      </c>
      <c r="G49">
        <v>10125</v>
      </c>
      <c r="H49" s="137">
        <v>-52450</v>
      </c>
      <c r="I49" s="137">
        <v>0</v>
      </c>
      <c r="J49" s="139">
        <v>-52450</v>
      </c>
      <c r="K49" s="137">
        <v>1056613.98</v>
      </c>
      <c r="L49" s="137">
        <v>0</v>
      </c>
      <c r="M49" s="137">
        <v>21330.1</v>
      </c>
      <c r="N49" s="137">
        <v>0</v>
      </c>
      <c r="O49" s="137">
        <v>9695.0400000000009</v>
      </c>
      <c r="P49" s="137">
        <v>48999.96</v>
      </c>
      <c r="Q49" s="137">
        <v>0</v>
      </c>
      <c r="R49" s="137">
        <v>98140.08</v>
      </c>
      <c r="S49" s="137">
        <v>0</v>
      </c>
      <c r="T49" s="137">
        <v>0</v>
      </c>
      <c r="U49" s="137">
        <v>4000</v>
      </c>
      <c r="V49" s="137">
        <v>500</v>
      </c>
      <c r="W49" s="137">
        <v>28690.080000000002</v>
      </c>
      <c r="X49" s="137">
        <v>315000</v>
      </c>
      <c r="Y49" s="137">
        <v>0</v>
      </c>
      <c r="Z49" s="137">
        <v>0</v>
      </c>
      <c r="AA49" s="137">
        <v>0</v>
      </c>
      <c r="AB49" s="137">
        <v>0</v>
      </c>
      <c r="AC49" s="137">
        <v>0</v>
      </c>
      <c r="AD49" s="137">
        <v>0</v>
      </c>
      <c r="AE49" s="137">
        <v>83508</v>
      </c>
      <c r="AF49" s="139">
        <v>1666477.2400000002</v>
      </c>
      <c r="AG49" s="137">
        <v>813627.09</v>
      </c>
      <c r="AH49" s="137">
        <v>0</v>
      </c>
      <c r="AI49" s="137">
        <v>278981.43</v>
      </c>
      <c r="AJ49" s="137">
        <v>41831.589999999997</v>
      </c>
      <c r="AK49" s="137">
        <v>91221.09</v>
      </c>
      <c r="AL49" s="137">
        <v>0</v>
      </c>
      <c r="AM49" s="137">
        <v>16906.52</v>
      </c>
      <c r="AN49" s="137">
        <v>1168.08</v>
      </c>
      <c r="AO49" s="137">
        <v>7741</v>
      </c>
      <c r="AP49" s="137">
        <v>0</v>
      </c>
      <c r="AQ49" s="137">
        <v>8000</v>
      </c>
      <c r="AR49" s="137">
        <v>20000.04</v>
      </c>
      <c r="AS49" s="137">
        <v>0</v>
      </c>
      <c r="AT49" s="137">
        <v>27716.04</v>
      </c>
      <c r="AU49" s="137">
        <v>7200</v>
      </c>
      <c r="AV49" s="137">
        <v>33999.96</v>
      </c>
      <c r="AW49" s="137">
        <v>14460</v>
      </c>
      <c r="AX49" s="137">
        <v>90508.96</v>
      </c>
      <c r="AY49" s="137">
        <v>78988</v>
      </c>
      <c r="AZ49" s="137">
        <v>18705.2</v>
      </c>
      <c r="BA49" s="137">
        <v>0</v>
      </c>
      <c r="BB49" s="137">
        <v>26634</v>
      </c>
      <c r="BC49" s="137">
        <v>5083</v>
      </c>
      <c r="BD49" s="137">
        <v>2499.96</v>
      </c>
      <c r="BE49" s="137">
        <v>38090.04</v>
      </c>
      <c r="BF49" s="137">
        <v>0</v>
      </c>
      <c r="BG49" s="137">
        <v>13343.16</v>
      </c>
      <c r="BH49" s="137">
        <v>29505.96</v>
      </c>
      <c r="BI49" s="137">
        <v>0</v>
      </c>
      <c r="BJ49" s="137">
        <v>0</v>
      </c>
      <c r="BK49" s="137">
        <v>0</v>
      </c>
      <c r="BL49" s="137">
        <v>0</v>
      </c>
      <c r="BM49" s="137">
        <v>0</v>
      </c>
      <c r="BN49" s="139">
        <v>1666211.12</v>
      </c>
      <c r="BO49" s="139">
        <v>266.12000000011176</v>
      </c>
      <c r="BP49" s="139">
        <f t="shared" si="5"/>
        <v>-52183.879999999888</v>
      </c>
      <c r="BQ49" s="139">
        <f t="shared" si="6"/>
        <v>0</v>
      </c>
      <c r="BR49" s="144">
        <f t="shared" si="7"/>
        <v>-52183.879999999888</v>
      </c>
      <c r="BS49" s="137">
        <v>0</v>
      </c>
      <c r="BT49" s="137">
        <v>0</v>
      </c>
      <c r="BU49" s="137">
        <v>0</v>
      </c>
      <c r="BV49" s="137">
        <v>0</v>
      </c>
      <c r="BW49" s="139">
        <v>0</v>
      </c>
      <c r="BX49" s="137">
        <v>0</v>
      </c>
      <c r="BY49" s="137">
        <v>0</v>
      </c>
      <c r="BZ49" s="137">
        <v>0</v>
      </c>
      <c r="CA49" s="137">
        <v>0</v>
      </c>
      <c r="CB49" s="137">
        <v>0</v>
      </c>
      <c r="CC49" s="137">
        <v>0</v>
      </c>
      <c r="CD49" s="137">
        <f t="shared" si="8"/>
        <v>0</v>
      </c>
      <c r="CE49" s="139">
        <v>0</v>
      </c>
      <c r="CF49" s="139">
        <f t="shared" si="4"/>
        <v>-52183.879999999888</v>
      </c>
    </row>
    <row r="50" spans="2:84">
      <c r="B50" t="s">
        <v>1162</v>
      </c>
      <c r="C50" t="s">
        <v>131</v>
      </c>
      <c r="D50">
        <v>131359</v>
      </c>
      <c r="E50">
        <v>3025949</v>
      </c>
      <c r="F50">
        <v>5949</v>
      </c>
      <c r="G50">
        <v>10126</v>
      </c>
      <c r="H50" s="137">
        <v>-33328</v>
      </c>
      <c r="I50" s="137">
        <v>0</v>
      </c>
      <c r="J50" s="139">
        <v>-33328</v>
      </c>
      <c r="K50" s="137">
        <v>1765626</v>
      </c>
      <c r="L50" s="137"/>
      <c r="M50" s="137">
        <v>34296</v>
      </c>
      <c r="N50" s="137"/>
      <c r="O50" s="137">
        <v>18912</v>
      </c>
      <c r="P50" s="137">
        <v>0</v>
      </c>
      <c r="Q50" s="137">
        <v>5004</v>
      </c>
      <c r="R50" s="137">
        <v>2004</v>
      </c>
      <c r="S50" s="137"/>
      <c r="T50" s="137">
        <v>0</v>
      </c>
      <c r="U50" s="137">
        <v>0</v>
      </c>
      <c r="V50" s="137">
        <v>0</v>
      </c>
      <c r="W50" s="137">
        <v>20004</v>
      </c>
      <c r="X50" s="137">
        <v>1255000</v>
      </c>
      <c r="Y50" s="137"/>
      <c r="Z50" s="137"/>
      <c r="AA50" s="137"/>
      <c r="AB50" s="137"/>
      <c r="AC50" s="137"/>
      <c r="AD50" s="137"/>
      <c r="AE50" s="137">
        <v>74893</v>
      </c>
      <c r="AF50" s="139">
        <v>3175739</v>
      </c>
      <c r="AG50" s="137">
        <v>1136116</v>
      </c>
      <c r="AH50" s="137"/>
      <c r="AI50" s="137">
        <v>1188745</v>
      </c>
      <c r="AJ50" s="137">
        <v>53659</v>
      </c>
      <c r="AK50" s="137">
        <v>109042</v>
      </c>
      <c r="AL50" s="137"/>
      <c r="AM50" s="137">
        <v>13293</v>
      </c>
      <c r="AN50" s="137">
        <v>10997</v>
      </c>
      <c r="AO50" s="137">
        <v>38740</v>
      </c>
      <c r="AP50" s="137">
        <v>632</v>
      </c>
      <c r="AQ50" s="137"/>
      <c r="AR50" s="137">
        <v>21686</v>
      </c>
      <c r="AS50" s="137"/>
      <c r="AT50" s="137">
        <v>67496</v>
      </c>
      <c r="AU50" s="137">
        <v>3000</v>
      </c>
      <c r="AV50" s="137">
        <v>52500</v>
      </c>
      <c r="AW50" s="137">
        <v>31488</v>
      </c>
      <c r="AX50" s="137">
        <v>10200</v>
      </c>
      <c r="AY50" s="137">
        <v>114781</v>
      </c>
      <c r="AZ50" s="137">
        <v>14288</v>
      </c>
      <c r="BA50" s="137"/>
      <c r="BB50" s="137">
        <v>9499</v>
      </c>
      <c r="BC50" s="137">
        <v>24680</v>
      </c>
      <c r="BD50" s="137">
        <v>996</v>
      </c>
      <c r="BE50" s="137">
        <v>55880</v>
      </c>
      <c r="BF50" s="137">
        <v>53730</v>
      </c>
      <c r="BG50" s="137">
        <v>25316</v>
      </c>
      <c r="BH50" s="137">
        <v>138945</v>
      </c>
      <c r="BI50" s="137"/>
      <c r="BJ50" s="137"/>
      <c r="BK50" s="137"/>
      <c r="BL50" s="137"/>
      <c r="BM50" s="137"/>
      <c r="BN50" s="139">
        <v>3175709</v>
      </c>
      <c r="BO50" s="139">
        <v>30</v>
      </c>
      <c r="BP50" s="139">
        <f t="shared" si="5"/>
        <v>-33298</v>
      </c>
      <c r="BQ50" s="139">
        <f t="shared" si="6"/>
        <v>0</v>
      </c>
      <c r="BR50" s="144">
        <f t="shared" si="7"/>
        <v>-33298</v>
      </c>
      <c r="BS50" s="137">
        <v>0</v>
      </c>
      <c r="BT50" s="137"/>
      <c r="BU50" s="137"/>
      <c r="BV50" s="137"/>
      <c r="BW50" s="139">
        <v>0</v>
      </c>
      <c r="BX50" s="137"/>
      <c r="BY50" s="137"/>
      <c r="BZ50" s="137"/>
      <c r="CA50" s="137"/>
      <c r="CB50" s="137">
        <v>0</v>
      </c>
      <c r="CC50" s="137">
        <v>0</v>
      </c>
      <c r="CD50" s="137">
        <f t="shared" si="8"/>
        <v>0</v>
      </c>
      <c r="CE50" s="139">
        <v>0</v>
      </c>
      <c r="CF50" s="139">
        <f t="shared" si="4"/>
        <v>-33298</v>
      </c>
    </row>
    <row r="51" spans="2:84">
      <c r="B51" t="s">
        <v>10388</v>
      </c>
      <c r="C51" t="s">
        <v>131</v>
      </c>
      <c r="D51">
        <v>101341</v>
      </c>
      <c r="E51">
        <v>3023513</v>
      </c>
      <c r="F51">
        <v>3513</v>
      </c>
      <c r="G51">
        <v>10114</v>
      </c>
      <c r="H51" s="137">
        <v>9109</v>
      </c>
      <c r="I51" s="137">
        <v>0</v>
      </c>
      <c r="J51" s="139">
        <v>9109</v>
      </c>
      <c r="K51" s="137">
        <v>1884698.3633000001</v>
      </c>
      <c r="L51" s="137">
        <v>0</v>
      </c>
      <c r="M51" s="137">
        <v>69055.08</v>
      </c>
      <c r="N51" s="137">
        <v>0</v>
      </c>
      <c r="O51" s="137">
        <v>14550</v>
      </c>
      <c r="P51" s="137">
        <v>67637</v>
      </c>
      <c r="Q51" s="137">
        <v>0</v>
      </c>
      <c r="R51" s="137">
        <v>120000</v>
      </c>
      <c r="S51" s="137">
        <v>15900</v>
      </c>
      <c r="T51" s="137">
        <v>9500</v>
      </c>
      <c r="U51" s="137">
        <v>0</v>
      </c>
      <c r="V51" s="137">
        <v>0</v>
      </c>
      <c r="W51" s="137">
        <v>32078.33</v>
      </c>
      <c r="X51" s="137">
        <v>311377</v>
      </c>
      <c r="Y51" s="137">
        <v>0</v>
      </c>
      <c r="Z51" s="137">
        <v>0</v>
      </c>
      <c r="AA51" s="137">
        <v>0</v>
      </c>
      <c r="AB51" s="137">
        <v>0</v>
      </c>
      <c r="AC51" s="137">
        <v>0</v>
      </c>
      <c r="AD51" s="137">
        <v>1514.38</v>
      </c>
      <c r="AE51" s="137">
        <v>76047</v>
      </c>
      <c r="AF51" s="139">
        <v>2602357.1533000004</v>
      </c>
      <c r="AG51" s="137">
        <v>1402730.3396999999</v>
      </c>
      <c r="AH51" s="137">
        <v>0</v>
      </c>
      <c r="AI51" s="137">
        <v>162118.97409999999</v>
      </c>
      <c r="AJ51" s="137">
        <v>40815.491900000001</v>
      </c>
      <c r="AK51" s="137">
        <v>109761.2886</v>
      </c>
      <c r="AL51" s="137">
        <v>0</v>
      </c>
      <c r="AM51" s="137">
        <v>59448.359299999996</v>
      </c>
      <c r="AN51" s="137">
        <v>7850</v>
      </c>
      <c r="AO51" s="137">
        <v>2500</v>
      </c>
      <c r="AP51" s="137">
        <v>627</v>
      </c>
      <c r="AQ51" s="137">
        <v>0</v>
      </c>
      <c r="AR51" s="137">
        <v>16000</v>
      </c>
      <c r="AS51" s="137">
        <v>500</v>
      </c>
      <c r="AT51" s="137">
        <v>39375</v>
      </c>
      <c r="AU51" s="137">
        <v>6600</v>
      </c>
      <c r="AV51" s="137">
        <v>70027</v>
      </c>
      <c r="AW51" s="137">
        <v>4810</v>
      </c>
      <c r="AX51" s="137">
        <v>89027</v>
      </c>
      <c r="AY51" s="137">
        <v>114289.3</v>
      </c>
      <c r="AZ51" s="137">
        <v>12900.5</v>
      </c>
      <c r="BA51" s="137">
        <v>0</v>
      </c>
      <c r="BB51" s="137">
        <v>11256.2</v>
      </c>
      <c r="BC51" s="137">
        <v>6006</v>
      </c>
      <c r="BD51" s="137">
        <v>46750</v>
      </c>
      <c r="BE51" s="137">
        <v>73569</v>
      </c>
      <c r="BF51" s="137">
        <v>0</v>
      </c>
      <c r="BG51" s="137">
        <v>307388.94400000002</v>
      </c>
      <c r="BH51" s="137">
        <v>27161</v>
      </c>
      <c r="BI51" s="137">
        <v>0</v>
      </c>
      <c r="BJ51" s="137">
        <v>0</v>
      </c>
      <c r="BK51" s="137">
        <v>0</v>
      </c>
      <c r="BL51" s="137">
        <v>0</v>
      </c>
      <c r="BM51" s="137">
        <v>0</v>
      </c>
      <c r="BN51" s="139">
        <v>2611511.3976000003</v>
      </c>
      <c r="BO51" s="139">
        <v>-9154.2442999999039</v>
      </c>
      <c r="BP51" s="139">
        <f t="shared" si="5"/>
        <v>-45.244299999903888</v>
      </c>
      <c r="BQ51" s="139">
        <f t="shared" si="6"/>
        <v>0</v>
      </c>
      <c r="BR51" s="144">
        <f t="shared" si="7"/>
        <v>-45.244299999903888</v>
      </c>
      <c r="BS51" s="137">
        <v>0</v>
      </c>
      <c r="BT51" s="137">
        <v>0</v>
      </c>
      <c r="BU51" s="137">
        <v>0</v>
      </c>
      <c r="BV51" s="137"/>
      <c r="BW51" s="139">
        <v>0</v>
      </c>
      <c r="BX51" s="137">
        <v>0</v>
      </c>
      <c r="BY51" s="137">
        <v>0</v>
      </c>
      <c r="BZ51" s="137">
        <v>0</v>
      </c>
      <c r="CA51" s="137">
        <v>0</v>
      </c>
      <c r="CB51" s="137">
        <v>0</v>
      </c>
      <c r="CC51" s="137">
        <v>0</v>
      </c>
      <c r="CD51" s="137">
        <f t="shared" si="8"/>
        <v>0</v>
      </c>
      <c r="CE51" s="139">
        <v>0</v>
      </c>
      <c r="CF51" s="139">
        <f t="shared" si="4"/>
        <v>-45.244299999903888</v>
      </c>
    </row>
    <row r="52" spans="2:84">
      <c r="B52" t="s">
        <v>11393</v>
      </c>
      <c r="C52" t="s">
        <v>131</v>
      </c>
      <c r="D52">
        <v>101318</v>
      </c>
      <c r="E52">
        <v>3023305</v>
      </c>
      <c r="F52">
        <v>3305</v>
      </c>
      <c r="G52">
        <v>10078</v>
      </c>
      <c r="H52" s="137">
        <v>43774</v>
      </c>
      <c r="I52" s="137">
        <v>0</v>
      </c>
      <c r="J52" s="139">
        <v>43774</v>
      </c>
      <c r="K52" s="137">
        <v>804580</v>
      </c>
      <c r="L52" s="137">
        <v>0</v>
      </c>
      <c r="M52" s="137">
        <v>24892.333333333332</v>
      </c>
      <c r="N52" s="137">
        <v>0</v>
      </c>
      <c r="O52" s="137">
        <v>22900</v>
      </c>
      <c r="P52" s="137">
        <v>0</v>
      </c>
      <c r="Q52" s="137">
        <v>37048.014739916667</v>
      </c>
      <c r="R52" s="137">
        <v>0</v>
      </c>
      <c r="S52" s="137">
        <v>11750</v>
      </c>
      <c r="T52" s="137">
        <v>10250</v>
      </c>
      <c r="U52" s="137">
        <v>0</v>
      </c>
      <c r="V52" s="137">
        <v>0</v>
      </c>
      <c r="W52" s="137">
        <v>21990</v>
      </c>
      <c r="X52" s="137">
        <v>1500</v>
      </c>
      <c r="Y52" s="137">
        <v>0</v>
      </c>
      <c r="Z52" s="137">
        <v>0</v>
      </c>
      <c r="AA52" s="137">
        <v>0</v>
      </c>
      <c r="AB52" s="137">
        <v>0</v>
      </c>
      <c r="AC52" s="137">
        <v>0</v>
      </c>
      <c r="AD52" s="137">
        <v>5318</v>
      </c>
      <c r="AE52" s="137">
        <v>39433</v>
      </c>
      <c r="AF52" s="139">
        <v>979661.34807325003</v>
      </c>
      <c r="AG52" s="137">
        <v>545553.35946557729</v>
      </c>
      <c r="AH52" s="137">
        <v>0</v>
      </c>
      <c r="AI52" s="137">
        <v>145431.90620705596</v>
      </c>
      <c r="AJ52" s="137">
        <v>44687.874534968563</v>
      </c>
      <c r="AK52" s="137">
        <v>39747.598449768775</v>
      </c>
      <c r="AL52" s="137">
        <v>0</v>
      </c>
      <c r="AM52" s="137">
        <v>37512.545525236535</v>
      </c>
      <c r="AN52" s="137">
        <v>5050</v>
      </c>
      <c r="AO52" s="137">
        <v>1600</v>
      </c>
      <c r="AP52" s="137">
        <v>6246</v>
      </c>
      <c r="AQ52" s="137">
        <v>0</v>
      </c>
      <c r="AR52" s="137">
        <v>8250</v>
      </c>
      <c r="AS52" s="137">
        <v>0</v>
      </c>
      <c r="AT52" s="137">
        <v>1000</v>
      </c>
      <c r="AU52" s="137">
        <v>1500</v>
      </c>
      <c r="AV52" s="137">
        <v>19000</v>
      </c>
      <c r="AW52" s="137">
        <v>1587</v>
      </c>
      <c r="AX52" s="137">
        <v>5950</v>
      </c>
      <c r="AY52" s="137">
        <v>52235.666666666664</v>
      </c>
      <c r="AZ52" s="137">
        <v>4767</v>
      </c>
      <c r="BA52" s="137">
        <v>0</v>
      </c>
      <c r="BB52" s="137">
        <v>8916</v>
      </c>
      <c r="BC52" s="137">
        <v>4552</v>
      </c>
      <c r="BD52" s="137">
        <v>2250</v>
      </c>
      <c r="BE52" s="137">
        <v>35999</v>
      </c>
      <c r="BF52" s="137">
        <v>750</v>
      </c>
      <c r="BG52" s="137">
        <v>23191</v>
      </c>
      <c r="BH52" s="137">
        <v>27465.224000000002</v>
      </c>
      <c r="BI52" s="137">
        <v>0</v>
      </c>
      <c r="BJ52" s="137">
        <v>0</v>
      </c>
      <c r="BK52" s="137">
        <v>0</v>
      </c>
      <c r="BL52" s="137">
        <v>0</v>
      </c>
      <c r="BM52" s="137">
        <v>0</v>
      </c>
      <c r="BN52" s="139">
        <v>1023242.1748492736</v>
      </c>
      <c r="BO52" s="139">
        <v>-43580.826776023605</v>
      </c>
      <c r="BP52" s="139">
        <f t="shared" si="5"/>
        <v>193.17322397639509</v>
      </c>
      <c r="BQ52" s="139">
        <f t="shared" si="6"/>
        <v>0</v>
      </c>
      <c r="BR52" s="144">
        <f t="shared" si="7"/>
        <v>193.17322397639509</v>
      </c>
      <c r="BS52" s="137">
        <v>0</v>
      </c>
      <c r="BT52" s="137">
        <v>0</v>
      </c>
      <c r="BU52" s="137">
        <v>0</v>
      </c>
      <c r="BV52" s="137">
        <v>0</v>
      </c>
      <c r="BW52" s="139">
        <v>0</v>
      </c>
      <c r="BX52" s="137">
        <v>0</v>
      </c>
      <c r="BY52" s="137">
        <v>0</v>
      </c>
      <c r="BZ52" s="137">
        <v>0</v>
      </c>
      <c r="CA52" s="137">
        <v>0</v>
      </c>
      <c r="CB52" s="137">
        <v>0</v>
      </c>
      <c r="CC52" s="137">
        <v>0</v>
      </c>
      <c r="CD52" s="137">
        <f t="shared" si="8"/>
        <v>0</v>
      </c>
      <c r="CE52" s="139">
        <v>0</v>
      </c>
      <c r="CF52" s="139">
        <f t="shared" si="4"/>
        <v>193.17322397639509</v>
      </c>
    </row>
    <row r="53" spans="2:84">
      <c r="B53" t="s">
        <v>11381</v>
      </c>
      <c r="C53" t="s">
        <v>131</v>
      </c>
      <c r="D53">
        <v>101293</v>
      </c>
      <c r="E53">
        <v>3022042</v>
      </c>
      <c r="F53">
        <v>2042</v>
      </c>
      <c r="G53">
        <v>10079</v>
      </c>
      <c r="H53" s="137">
        <v>304390</v>
      </c>
      <c r="I53" s="137">
        <v>0</v>
      </c>
      <c r="J53" s="139">
        <v>304390</v>
      </c>
      <c r="K53" s="137">
        <v>2002742</v>
      </c>
      <c r="L53" s="137">
        <v>0</v>
      </c>
      <c r="M53" s="137">
        <v>85562</v>
      </c>
      <c r="N53" s="137">
        <v>0</v>
      </c>
      <c r="O53" s="137">
        <v>45545</v>
      </c>
      <c r="P53" s="137">
        <v>0</v>
      </c>
      <c r="Q53" s="137">
        <v>0</v>
      </c>
      <c r="R53" s="137">
        <v>15000</v>
      </c>
      <c r="S53" s="137">
        <v>121750</v>
      </c>
      <c r="T53" s="137">
        <v>22000</v>
      </c>
      <c r="U53" s="137">
        <v>0</v>
      </c>
      <c r="V53" s="137">
        <v>0</v>
      </c>
      <c r="W53" s="137">
        <v>45000</v>
      </c>
      <c r="X53" s="137">
        <v>3200</v>
      </c>
      <c r="Y53" s="137">
        <v>0</v>
      </c>
      <c r="Z53" s="137">
        <v>0</v>
      </c>
      <c r="AA53" s="137">
        <v>0</v>
      </c>
      <c r="AB53" s="137">
        <v>0</v>
      </c>
      <c r="AC53" s="137">
        <v>0</v>
      </c>
      <c r="AD53" s="137">
        <v>0</v>
      </c>
      <c r="AE53" s="137">
        <v>86026</v>
      </c>
      <c r="AF53" s="139">
        <v>2426825</v>
      </c>
      <c r="AG53" s="137">
        <v>1165893</v>
      </c>
      <c r="AH53" s="137">
        <v>0</v>
      </c>
      <c r="AI53" s="137">
        <v>616109</v>
      </c>
      <c r="AJ53" s="137">
        <v>40560</v>
      </c>
      <c r="AK53" s="137">
        <v>91494</v>
      </c>
      <c r="AL53" s="137">
        <v>0</v>
      </c>
      <c r="AM53" s="137">
        <v>182050</v>
      </c>
      <c r="AN53" s="137">
        <v>11730</v>
      </c>
      <c r="AO53" s="137">
        <v>1000</v>
      </c>
      <c r="AP53" s="137">
        <v>10697</v>
      </c>
      <c r="AQ53" s="137">
        <v>0</v>
      </c>
      <c r="AR53" s="137">
        <v>15000</v>
      </c>
      <c r="AS53" s="137">
        <v>8500</v>
      </c>
      <c r="AT53" s="137">
        <v>40500</v>
      </c>
      <c r="AU53" s="137">
        <v>4000</v>
      </c>
      <c r="AV53" s="137">
        <v>35000</v>
      </c>
      <c r="AW53" s="137">
        <v>30500</v>
      </c>
      <c r="AX53" s="137">
        <v>11980</v>
      </c>
      <c r="AY53" s="137">
        <v>110208</v>
      </c>
      <c r="AZ53" s="137">
        <v>10005</v>
      </c>
      <c r="BA53" s="137">
        <v>0</v>
      </c>
      <c r="BB53" s="137">
        <v>25355</v>
      </c>
      <c r="BC53" s="137">
        <v>15674</v>
      </c>
      <c r="BD53" s="137">
        <v>8150</v>
      </c>
      <c r="BE53" s="137">
        <v>95500</v>
      </c>
      <c r="BF53" s="137">
        <v>16000</v>
      </c>
      <c r="BG53" s="137">
        <v>108073</v>
      </c>
      <c r="BH53" s="137">
        <v>13020</v>
      </c>
      <c r="BI53" s="137">
        <v>0</v>
      </c>
      <c r="BJ53" s="137">
        <v>0</v>
      </c>
      <c r="BK53" s="137">
        <v>0</v>
      </c>
      <c r="BL53" s="137">
        <v>0</v>
      </c>
      <c r="BM53" s="137">
        <v>0</v>
      </c>
      <c r="BN53" s="139">
        <v>2666998</v>
      </c>
      <c r="BO53" s="139">
        <v>-240173</v>
      </c>
      <c r="BP53" s="139">
        <f t="shared" si="5"/>
        <v>64217</v>
      </c>
      <c r="BQ53" s="139">
        <f t="shared" si="6"/>
        <v>0</v>
      </c>
      <c r="BR53" s="144">
        <f t="shared" si="7"/>
        <v>64217</v>
      </c>
      <c r="BS53" s="137">
        <v>43169</v>
      </c>
      <c r="BT53" s="137">
        <v>0</v>
      </c>
      <c r="BU53" s="137">
        <v>0</v>
      </c>
      <c r="BV53" s="137">
        <v>0</v>
      </c>
      <c r="BW53" s="139">
        <v>0</v>
      </c>
      <c r="BX53" s="137">
        <v>0</v>
      </c>
      <c r="BY53" s="137">
        <v>0</v>
      </c>
      <c r="BZ53" s="137">
        <v>20000</v>
      </c>
      <c r="CA53" s="137">
        <v>0</v>
      </c>
      <c r="CB53" s="137">
        <v>20000</v>
      </c>
      <c r="CC53" s="137">
        <v>-20000</v>
      </c>
      <c r="CD53" s="137">
        <f t="shared" si="8"/>
        <v>23169</v>
      </c>
      <c r="CE53" s="139">
        <v>23169</v>
      </c>
      <c r="CF53" s="139">
        <f t="shared" si="4"/>
        <v>64217</v>
      </c>
    </row>
    <row r="54" spans="2:84">
      <c r="B54" t="s">
        <v>11383</v>
      </c>
      <c r="C54" t="s">
        <v>131</v>
      </c>
      <c r="D54">
        <v>101295</v>
      </c>
      <c r="E54">
        <v>3022044</v>
      </c>
      <c r="F54">
        <v>2044</v>
      </c>
      <c r="G54">
        <v>10081</v>
      </c>
      <c r="H54" s="137">
        <v>-59404</v>
      </c>
      <c r="I54" s="137">
        <v>0</v>
      </c>
      <c r="J54" s="139">
        <v>-59404</v>
      </c>
      <c r="K54" s="137">
        <v>1898326.25</v>
      </c>
      <c r="L54" s="137">
        <v>0</v>
      </c>
      <c r="M54" s="137">
        <v>63686</v>
      </c>
      <c r="N54" s="137">
        <v>0</v>
      </c>
      <c r="O54" s="137">
        <v>71300</v>
      </c>
      <c r="P54" s="137">
        <v>6537.14</v>
      </c>
      <c r="Q54" s="137">
        <v>0</v>
      </c>
      <c r="R54" s="137">
        <v>13100</v>
      </c>
      <c r="S54" s="137">
        <v>51000</v>
      </c>
      <c r="T54" s="137">
        <v>500</v>
      </c>
      <c r="U54" s="137">
        <v>0</v>
      </c>
      <c r="V54" s="137">
        <v>0</v>
      </c>
      <c r="W54" s="137">
        <v>15446</v>
      </c>
      <c r="X54" s="137">
        <v>20000</v>
      </c>
      <c r="Y54" s="137">
        <v>0</v>
      </c>
      <c r="Z54" s="137">
        <v>0</v>
      </c>
      <c r="AA54" s="137">
        <v>0</v>
      </c>
      <c r="AB54" s="137">
        <v>0</v>
      </c>
      <c r="AC54" s="137">
        <v>0</v>
      </c>
      <c r="AD54" s="137">
        <v>0</v>
      </c>
      <c r="AE54" s="137">
        <v>168652</v>
      </c>
      <c r="AF54" s="139">
        <v>2308547.3899999997</v>
      </c>
      <c r="AG54" s="137">
        <v>964323.37769999995</v>
      </c>
      <c r="AH54" s="137">
        <v>0</v>
      </c>
      <c r="AI54" s="137">
        <v>401077.05219999998</v>
      </c>
      <c r="AJ54" s="137">
        <v>40192.162600000003</v>
      </c>
      <c r="AK54" s="137">
        <v>111014.46610000001</v>
      </c>
      <c r="AL54" s="137">
        <v>0</v>
      </c>
      <c r="AM54" s="137">
        <v>83696.830900000001</v>
      </c>
      <c r="AN54" s="137">
        <v>10125.24</v>
      </c>
      <c r="AO54" s="137">
        <v>9699.9991000000009</v>
      </c>
      <c r="AP54" s="137">
        <v>589</v>
      </c>
      <c r="AQ54" s="137">
        <v>0</v>
      </c>
      <c r="AR54" s="137">
        <v>35714.980000000003</v>
      </c>
      <c r="AS54" s="137">
        <v>5500</v>
      </c>
      <c r="AT54" s="137">
        <v>54303.86</v>
      </c>
      <c r="AU54" s="137">
        <v>10557</v>
      </c>
      <c r="AV54" s="137">
        <v>51625.3</v>
      </c>
      <c r="AW54" s="137">
        <v>16000</v>
      </c>
      <c r="AX54" s="137">
        <v>20892.5308</v>
      </c>
      <c r="AY54" s="137">
        <v>91164.6</v>
      </c>
      <c r="AZ54" s="137">
        <v>10832.058800000001</v>
      </c>
      <c r="BA54" s="137">
        <v>0</v>
      </c>
      <c r="BB54" s="137">
        <v>20956.664400000001</v>
      </c>
      <c r="BC54" s="137">
        <v>13883</v>
      </c>
      <c r="BD54" s="137">
        <v>1000</v>
      </c>
      <c r="BE54" s="137">
        <v>135805</v>
      </c>
      <c r="BF54" s="137">
        <v>60670</v>
      </c>
      <c r="BG54" s="137">
        <v>73466</v>
      </c>
      <c r="BH54" s="137">
        <v>34243.5</v>
      </c>
      <c r="BI54" s="137">
        <v>0</v>
      </c>
      <c r="BJ54" s="137">
        <v>0</v>
      </c>
      <c r="BK54" s="137">
        <v>0</v>
      </c>
      <c r="BL54" s="137">
        <v>0</v>
      </c>
      <c r="BM54" s="137">
        <v>0</v>
      </c>
      <c r="BN54" s="139">
        <v>2257332.6225999999</v>
      </c>
      <c r="BO54" s="139">
        <v>51214.767399999779</v>
      </c>
      <c r="BP54" s="139">
        <f t="shared" si="5"/>
        <v>-8189.2326000002213</v>
      </c>
      <c r="BQ54" s="139">
        <f t="shared" si="6"/>
        <v>0</v>
      </c>
      <c r="BR54" s="144">
        <f t="shared" si="7"/>
        <v>-8189.2326000002213</v>
      </c>
      <c r="BS54" s="137">
        <v>24230</v>
      </c>
      <c r="BT54" s="137">
        <v>7903.75</v>
      </c>
      <c r="BU54" s="137">
        <v>0</v>
      </c>
      <c r="BV54" s="137">
        <v>0</v>
      </c>
      <c r="BW54" s="139">
        <v>7903.75</v>
      </c>
      <c r="BX54" s="137">
        <v>0</v>
      </c>
      <c r="BY54" s="137">
        <v>16939</v>
      </c>
      <c r="BZ54" s="137">
        <v>0</v>
      </c>
      <c r="CA54" s="137">
        <v>7904</v>
      </c>
      <c r="CB54" s="137">
        <v>24843</v>
      </c>
      <c r="CC54" s="137">
        <v>-16939.25</v>
      </c>
      <c r="CD54" s="137">
        <f t="shared" si="8"/>
        <v>7290.75</v>
      </c>
      <c r="CE54" s="139">
        <v>7290.75</v>
      </c>
      <c r="CF54" s="139">
        <f t="shared" si="4"/>
        <v>-8189.2326000002213</v>
      </c>
    </row>
    <row r="55" spans="2:84">
      <c r="B55" t="s">
        <v>11382</v>
      </c>
      <c r="C55" t="s">
        <v>131</v>
      </c>
      <c r="D55">
        <v>101294</v>
      </c>
      <c r="E55">
        <v>3022043</v>
      </c>
      <c r="F55">
        <v>2043</v>
      </c>
      <c r="G55">
        <v>10080</v>
      </c>
      <c r="H55" s="137">
        <v>-54210</v>
      </c>
      <c r="I55" s="137">
        <v>0</v>
      </c>
      <c r="J55" s="139">
        <v>-54210</v>
      </c>
      <c r="K55" s="137">
        <v>2179129.5</v>
      </c>
      <c r="L55" s="137">
        <v>0</v>
      </c>
      <c r="M55" s="137">
        <v>91964.874200000006</v>
      </c>
      <c r="N55" s="137">
        <v>0</v>
      </c>
      <c r="O55" s="137">
        <v>133860</v>
      </c>
      <c r="P55" s="137">
        <v>12411.42</v>
      </c>
      <c r="Q55" s="137">
        <v>0</v>
      </c>
      <c r="R55" s="137">
        <v>62350</v>
      </c>
      <c r="S55" s="137">
        <v>6350</v>
      </c>
      <c r="T55" s="137">
        <v>86944</v>
      </c>
      <c r="U55" s="137">
        <v>0</v>
      </c>
      <c r="V55" s="137">
        <v>0</v>
      </c>
      <c r="W55" s="137">
        <v>53443</v>
      </c>
      <c r="X55" s="137">
        <v>15629</v>
      </c>
      <c r="Y55" s="137">
        <v>0</v>
      </c>
      <c r="Z55" s="137">
        <v>0</v>
      </c>
      <c r="AA55" s="137">
        <v>0</v>
      </c>
      <c r="AB55" s="137">
        <v>0</v>
      </c>
      <c r="AC55" s="137">
        <v>0</v>
      </c>
      <c r="AD55" s="137">
        <v>0</v>
      </c>
      <c r="AE55" s="137">
        <v>19000</v>
      </c>
      <c r="AF55" s="139">
        <v>2661081.7941999999</v>
      </c>
      <c r="AG55" s="137">
        <v>1268996.01</v>
      </c>
      <c r="AH55" s="137">
        <v>0</v>
      </c>
      <c r="AI55" s="137">
        <v>477297.31559999997</v>
      </c>
      <c r="AJ55" s="137">
        <v>40692.162600000003</v>
      </c>
      <c r="AK55" s="137">
        <v>76422.972999999998</v>
      </c>
      <c r="AL55" s="137">
        <v>0</v>
      </c>
      <c r="AM55" s="137">
        <v>31252.121500000001</v>
      </c>
      <c r="AN55" s="137">
        <v>12870.24</v>
      </c>
      <c r="AO55" s="137">
        <v>10800</v>
      </c>
      <c r="AP55" s="137">
        <v>720</v>
      </c>
      <c r="AQ55" s="137">
        <v>0</v>
      </c>
      <c r="AR55" s="137">
        <v>60368</v>
      </c>
      <c r="AS55" s="137">
        <v>6500</v>
      </c>
      <c r="AT55" s="137">
        <v>54424.2</v>
      </c>
      <c r="AU55" s="137">
        <v>14274</v>
      </c>
      <c r="AV55" s="137">
        <v>59343</v>
      </c>
      <c r="AW55" s="137">
        <v>16000</v>
      </c>
      <c r="AX55" s="137">
        <v>19790</v>
      </c>
      <c r="AY55" s="137">
        <v>179808.1372</v>
      </c>
      <c r="AZ55" s="137">
        <v>8734.7999999999993</v>
      </c>
      <c r="BA55" s="137">
        <v>0</v>
      </c>
      <c r="BB55" s="137">
        <v>21387.810700000002</v>
      </c>
      <c r="BC55" s="137">
        <v>16614.8</v>
      </c>
      <c r="BD55" s="137">
        <v>0</v>
      </c>
      <c r="BE55" s="137">
        <v>115369.8134</v>
      </c>
      <c r="BF55" s="137">
        <v>48000</v>
      </c>
      <c r="BG55" s="137">
        <v>62838.400000000001</v>
      </c>
      <c r="BH55" s="137">
        <v>37086.882899999997</v>
      </c>
      <c r="BI55" s="137">
        <v>0</v>
      </c>
      <c r="BJ55" s="137">
        <v>0</v>
      </c>
      <c r="BK55" s="137">
        <v>0</v>
      </c>
      <c r="BL55" s="137">
        <v>0</v>
      </c>
      <c r="BM55" s="137">
        <v>0</v>
      </c>
      <c r="BN55" s="139">
        <v>2639590.6668999987</v>
      </c>
      <c r="BO55" s="139">
        <v>21491.127300001215</v>
      </c>
      <c r="BP55" s="139">
        <f t="shared" si="5"/>
        <v>-32718.872699998785</v>
      </c>
      <c r="BQ55" s="139">
        <f t="shared" si="6"/>
        <v>0</v>
      </c>
      <c r="BR55" s="144">
        <f t="shared" si="7"/>
        <v>-32718.872699998785</v>
      </c>
      <c r="BS55" s="137">
        <v>33421</v>
      </c>
      <c r="BT55" s="137">
        <v>8961.25</v>
      </c>
      <c r="BU55" s="137">
        <v>0</v>
      </c>
      <c r="BV55" s="137">
        <v>0</v>
      </c>
      <c r="BW55" s="139">
        <v>8961.25</v>
      </c>
      <c r="BX55" s="137">
        <v>0</v>
      </c>
      <c r="BY55" s="137">
        <v>18846.46</v>
      </c>
      <c r="BZ55" s="137">
        <v>0</v>
      </c>
      <c r="CA55" s="137">
        <v>8961</v>
      </c>
      <c r="CB55" s="137">
        <v>27807.46</v>
      </c>
      <c r="CC55" s="137">
        <v>-18846.21</v>
      </c>
      <c r="CD55" s="137">
        <f t="shared" si="8"/>
        <v>14574.79</v>
      </c>
      <c r="CE55" s="139">
        <v>14574.79</v>
      </c>
      <c r="CF55" s="139">
        <f t="shared" si="4"/>
        <v>-32718.872699998785</v>
      </c>
    </row>
    <row r="56" spans="2:84">
      <c r="B56" t="s">
        <v>10436</v>
      </c>
      <c r="C56" t="s">
        <v>131</v>
      </c>
      <c r="D56">
        <v>149998</v>
      </c>
      <c r="E56">
        <v>3022053</v>
      </c>
      <c r="F56">
        <v>2053</v>
      </c>
      <c r="G56">
        <v>10113</v>
      </c>
      <c r="H56" s="137">
        <v>4308</v>
      </c>
      <c r="I56" s="137">
        <v>0</v>
      </c>
      <c r="J56" s="139">
        <v>4308</v>
      </c>
      <c r="K56" s="137">
        <v>1213992.9819</v>
      </c>
      <c r="L56" s="137">
        <v>0</v>
      </c>
      <c r="M56" s="137">
        <v>70511</v>
      </c>
      <c r="N56" s="137">
        <v>0</v>
      </c>
      <c r="O56" s="137">
        <v>5540</v>
      </c>
      <c r="P56" s="137">
        <v>50380</v>
      </c>
      <c r="Q56" s="137">
        <v>5930</v>
      </c>
      <c r="R56" s="137">
        <v>0</v>
      </c>
      <c r="S56" s="137">
        <v>7850</v>
      </c>
      <c r="T56" s="137">
        <v>5000</v>
      </c>
      <c r="U56" s="137">
        <v>0</v>
      </c>
      <c r="V56" s="137">
        <v>0</v>
      </c>
      <c r="W56" s="137">
        <v>9600</v>
      </c>
      <c r="X56" s="137">
        <v>602035</v>
      </c>
      <c r="Y56" s="137">
        <v>0</v>
      </c>
      <c r="Z56" s="137">
        <v>0</v>
      </c>
      <c r="AA56" s="137">
        <v>0</v>
      </c>
      <c r="AB56" s="137">
        <v>0</v>
      </c>
      <c r="AC56" s="137">
        <v>0</v>
      </c>
      <c r="AD56" s="137">
        <v>2000</v>
      </c>
      <c r="AE56" s="137">
        <v>58581</v>
      </c>
      <c r="AF56" s="139">
        <v>2031419.9819</v>
      </c>
      <c r="AG56" s="137">
        <v>693789.69189999998</v>
      </c>
      <c r="AH56" s="137">
        <v>0</v>
      </c>
      <c r="AI56" s="137">
        <v>738528.90289999999</v>
      </c>
      <c r="AJ56" s="137">
        <v>29457.175599999999</v>
      </c>
      <c r="AK56" s="137">
        <v>145653.95480000001</v>
      </c>
      <c r="AL56" s="137">
        <v>0</v>
      </c>
      <c r="AM56" s="137">
        <v>0</v>
      </c>
      <c r="AN56" s="137">
        <v>9610</v>
      </c>
      <c r="AO56" s="137">
        <v>6500</v>
      </c>
      <c r="AP56" s="137">
        <v>0</v>
      </c>
      <c r="AQ56" s="137">
        <v>0</v>
      </c>
      <c r="AR56" s="137">
        <v>24510</v>
      </c>
      <c r="AS56" s="137">
        <v>21671</v>
      </c>
      <c r="AT56" s="137">
        <v>34209</v>
      </c>
      <c r="AU56" s="137">
        <v>3000</v>
      </c>
      <c r="AV56" s="137">
        <v>23913</v>
      </c>
      <c r="AW56" s="137">
        <v>4505</v>
      </c>
      <c r="AX56" s="137">
        <v>63095</v>
      </c>
      <c r="AY56" s="137">
        <v>56800</v>
      </c>
      <c r="AZ56" s="137">
        <v>18113</v>
      </c>
      <c r="BA56" s="137">
        <v>0</v>
      </c>
      <c r="BB56" s="137">
        <v>17493</v>
      </c>
      <c r="BC56" s="137">
        <v>20278.38</v>
      </c>
      <c r="BD56" s="137">
        <v>605</v>
      </c>
      <c r="BE56" s="137">
        <v>47512</v>
      </c>
      <c r="BF56" s="137">
        <v>7000</v>
      </c>
      <c r="BG56" s="137">
        <v>42630</v>
      </c>
      <c r="BH56" s="137">
        <v>26854</v>
      </c>
      <c r="BI56" s="137">
        <v>0</v>
      </c>
      <c r="BJ56" s="137">
        <v>0</v>
      </c>
      <c r="BK56" s="137">
        <v>0</v>
      </c>
      <c r="BL56" s="137">
        <v>0</v>
      </c>
      <c r="BM56" s="137">
        <v>0</v>
      </c>
      <c r="BN56" s="139">
        <v>2035728.1051999999</v>
      </c>
      <c r="BO56" s="139">
        <v>-4308.123299999861</v>
      </c>
      <c r="BP56" s="139">
        <f t="shared" si="5"/>
        <v>-0.12329999986104667</v>
      </c>
      <c r="BQ56" s="139">
        <f t="shared" si="6"/>
        <v>0</v>
      </c>
      <c r="BR56" s="144">
        <f t="shared" si="7"/>
        <v>-0.12329999986104667</v>
      </c>
      <c r="BS56" s="137">
        <v>0</v>
      </c>
      <c r="BT56" s="137">
        <v>0</v>
      </c>
      <c r="BU56" s="137">
        <v>0</v>
      </c>
      <c r="BV56" s="137">
        <v>0</v>
      </c>
      <c r="BW56" s="139">
        <v>0</v>
      </c>
      <c r="BX56" s="137">
        <v>0</v>
      </c>
      <c r="BY56" s="137">
        <v>0</v>
      </c>
      <c r="BZ56" s="137">
        <v>0</v>
      </c>
      <c r="CA56" s="137">
        <v>0</v>
      </c>
      <c r="CB56" s="137">
        <v>0</v>
      </c>
      <c r="CC56" s="137">
        <v>0</v>
      </c>
      <c r="CD56" s="137">
        <f t="shared" si="8"/>
        <v>0</v>
      </c>
      <c r="CE56" s="139">
        <v>0</v>
      </c>
      <c r="CF56" s="139">
        <f t="shared" si="4"/>
        <v>-0.12329999986104667</v>
      </c>
    </row>
    <row r="57" spans="2:84">
      <c r="B57" t="s">
        <v>11364</v>
      </c>
      <c r="C57" t="s">
        <v>131</v>
      </c>
      <c r="D57">
        <v>101296</v>
      </c>
      <c r="E57">
        <v>3022045</v>
      </c>
      <c r="F57">
        <v>2045</v>
      </c>
      <c r="G57">
        <v>10082</v>
      </c>
      <c r="H57" s="137">
        <v>25206</v>
      </c>
      <c r="I57" s="137">
        <v>0</v>
      </c>
      <c r="J57" s="139">
        <v>25206</v>
      </c>
      <c r="K57" s="137">
        <v>1486490.9043000001</v>
      </c>
      <c r="L57" s="137">
        <v>0</v>
      </c>
      <c r="M57" s="137">
        <v>117616</v>
      </c>
      <c r="N57" s="137">
        <v>0</v>
      </c>
      <c r="O57" s="137">
        <v>59280</v>
      </c>
      <c r="P57" s="137">
        <v>0</v>
      </c>
      <c r="Q57" s="137">
        <v>8800</v>
      </c>
      <c r="R57" s="137">
        <v>13426</v>
      </c>
      <c r="S57" s="137">
        <v>72700</v>
      </c>
      <c r="T57" s="137">
        <v>27450</v>
      </c>
      <c r="U57" s="137">
        <v>0</v>
      </c>
      <c r="V57" s="137">
        <v>0</v>
      </c>
      <c r="W57" s="137">
        <v>16200</v>
      </c>
      <c r="X57" s="137">
        <v>16600</v>
      </c>
      <c r="Y57" s="137">
        <v>0</v>
      </c>
      <c r="Z57" s="137">
        <v>0</v>
      </c>
      <c r="AA57" s="137">
        <v>0</v>
      </c>
      <c r="AB57" s="137">
        <v>0</v>
      </c>
      <c r="AC57" s="137">
        <v>0</v>
      </c>
      <c r="AD57" s="137">
        <v>2900</v>
      </c>
      <c r="AE57" s="137">
        <v>50656</v>
      </c>
      <c r="AF57" s="139">
        <v>1872118.9043000001</v>
      </c>
      <c r="AG57" s="137">
        <v>813783.25320000004</v>
      </c>
      <c r="AH57" s="137">
        <v>0</v>
      </c>
      <c r="AI57" s="137">
        <v>506370.79320000001</v>
      </c>
      <c r="AJ57" s="137">
        <v>67361.275200000004</v>
      </c>
      <c r="AK57" s="137">
        <v>57584.947999999997</v>
      </c>
      <c r="AL57" s="137">
        <v>0</v>
      </c>
      <c r="AM57" s="137">
        <v>46460.388200000001</v>
      </c>
      <c r="AN57" s="137">
        <v>5880.3505999999998</v>
      </c>
      <c r="AO57" s="137">
        <v>3800</v>
      </c>
      <c r="AP57" s="137">
        <v>2349</v>
      </c>
      <c r="AQ57" s="137">
        <v>1653.8697</v>
      </c>
      <c r="AR57" s="137">
        <v>9240.9616999999998</v>
      </c>
      <c r="AS57" s="137">
        <v>350</v>
      </c>
      <c r="AT57" s="137">
        <v>1000</v>
      </c>
      <c r="AU57" s="137">
        <v>3500</v>
      </c>
      <c r="AV57" s="137">
        <v>45000</v>
      </c>
      <c r="AW57" s="137">
        <v>30464</v>
      </c>
      <c r="AX57" s="137">
        <v>10165</v>
      </c>
      <c r="AY57" s="137">
        <v>109846.5221</v>
      </c>
      <c r="AZ57" s="137">
        <v>9600</v>
      </c>
      <c r="BA57" s="137">
        <v>0</v>
      </c>
      <c r="BB57" s="137">
        <v>10410</v>
      </c>
      <c r="BC57" s="137">
        <v>9457</v>
      </c>
      <c r="BD57" s="137">
        <v>21600</v>
      </c>
      <c r="BE57" s="137">
        <v>66386</v>
      </c>
      <c r="BF57" s="137">
        <v>0</v>
      </c>
      <c r="BG57" s="137">
        <v>29419.64</v>
      </c>
      <c r="BH57" s="137">
        <v>34827.800000000003</v>
      </c>
      <c r="BI57" s="137">
        <v>0</v>
      </c>
      <c r="BJ57" s="137">
        <v>0</v>
      </c>
      <c r="BK57" s="137">
        <v>0</v>
      </c>
      <c r="BL57" s="137">
        <v>0</v>
      </c>
      <c r="BM57" s="137">
        <v>0</v>
      </c>
      <c r="BN57" s="139">
        <v>1896510.8019000001</v>
      </c>
      <c r="BO57" s="139">
        <v>-24391.897600000026</v>
      </c>
      <c r="BP57" s="139">
        <f t="shared" si="5"/>
        <v>814.1023999999743</v>
      </c>
      <c r="BQ57" s="139">
        <f t="shared" si="6"/>
        <v>0</v>
      </c>
      <c r="BR57" s="144">
        <f t="shared" si="7"/>
        <v>814.1023999999743</v>
      </c>
      <c r="BS57" s="137">
        <v>22506</v>
      </c>
      <c r="BT57" s="137">
        <v>6738</v>
      </c>
      <c r="BU57" s="137">
        <v>0</v>
      </c>
      <c r="BV57" s="137">
        <v>0</v>
      </c>
      <c r="BW57" s="139">
        <v>6738</v>
      </c>
      <c r="BX57" s="137">
        <v>0</v>
      </c>
      <c r="BY57" s="137">
        <v>0</v>
      </c>
      <c r="BZ57" s="137">
        <v>0</v>
      </c>
      <c r="CA57" s="137">
        <v>6738</v>
      </c>
      <c r="CB57" s="137">
        <v>6738</v>
      </c>
      <c r="CC57" s="137">
        <v>0</v>
      </c>
      <c r="CD57" s="137">
        <f t="shared" si="8"/>
        <v>22506</v>
      </c>
      <c r="CE57" s="139">
        <v>22506</v>
      </c>
      <c r="CF57" s="139">
        <f t="shared" si="4"/>
        <v>814.1023999999743</v>
      </c>
    </row>
    <row r="58" spans="2:84">
      <c r="B58" t="s">
        <v>11389</v>
      </c>
      <c r="C58" t="s">
        <v>131</v>
      </c>
      <c r="D58">
        <v>131970</v>
      </c>
      <c r="E58">
        <v>3022077</v>
      </c>
      <c r="F58">
        <v>2077</v>
      </c>
      <c r="G58">
        <v>10127</v>
      </c>
      <c r="H58" s="137">
        <v>-147250</v>
      </c>
      <c r="I58" s="137">
        <v>0</v>
      </c>
      <c r="J58" s="139">
        <v>-147250</v>
      </c>
      <c r="K58" s="137">
        <v>5789514.1211000001</v>
      </c>
      <c r="L58" s="137">
        <v>0</v>
      </c>
      <c r="M58" s="137">
        <v>763208</v>
      </c>
      <c r="N58" s="137">
        <v>0</v>
      </c>
      <c r="O58" s="137">
        <v>547509</v>
      </c>
      <c r="P58" s="137">
        <v>0</v>
      </c>
      <c r="Q58" s="137">
        <v>0</v>
      </c>
      <c r="R58" s="137">
        <v>0</v>
      </c>
      <c r="S58" s="137">
        <v>104500</v>
      </c>
      <c r="T58" s="137">
        <v>71000</v>
      </c>
      <c r="U58" s="137">
        <v>0</v>
      </c>
      <c r="V58" s="137">
        <v>0</v>
      </c>
      <c r="W58" s="137">
        <v>83690</v>
      </c>
      <c r="X58" s="137">
        <v>9500</v>
      </c>
      <c r="Y58" s="137">
        <v>0</v>
      </c>
      <c r="Z58" s="137">
        <v>0</v>
      </c>
      <c r="AA58" s="137">
        <v>0</v>
      </c>
      <c r="AB58" s="137">
        <v>0</v>
      </c>
      <c r="AC58" s="137">
        <v>0</v>
      </c>
      <c r="AD58" s="137">
        <v>100248.24</v>
      </c>
      <c r="AE58" s="137">
        <v>117061</v>
      </c>
      <c r="AF58" s="139">
        <v>7586230.3611000003</v>
      </c>
      <c r="AG58" s="137">
        <v>3225304.6642</v>
      </c>
      <c r="AH58" s="137">
        <v>0</v>
      </c>
      <c r="AI58" s="137">
        <v>1841095.3030999999</v>
      </c>
      <c r="AJ58" s="137">
        <v>274615.32520000002</v>
      </c>
      <c r="AK58" s="137">
        <v>265428.3677</v>
      </c>
      <c r="AL58" s="137">
        <v>168608.57759999999</v>
      </c>
      <c r="AM58" s="137">
        <v>255981.93340000001</v>
      </c>
      <c r="AN58" s="137">
        <v>27381.215800000002</v>
      </c>
      <c r="AO58" s="137">
        <v>8750</v>
      </c>
      <c r="AP58" s="137">
        <v>1393</v>
      </c>
      <c r="AQ58" s="137">
        <v>0</v>
      </c>
      <c r="AR58" s="137">
        <v>71200</v>
      </c>
      <c r="AS58" s="137">
        <v>16000</v>
      </c>
      <c r="AT58" s="137">
        <v>7250</v>
      </c>
      <c r="AU58" s="137">
        <v>25500</v>
      </c>
      <c r="AV58" s="137">
        <v>134000</v>
      </c>
      <c r="AW58" s="137">
        <v>13250</v>
      </c>
      <c r="AX58" s="137">
        <v>42020</v>
      </c>
      <c r="AY58" s="137">
        <v>170960</v>
      </c>
      <c r="AZ58" s="137">
        <v>21745</v>
      </c>
      <c r="BA58" s="137">
        <v>0</v>
      </c>
      <c r="BB58" s="137">
        <v>94287</v>
      </c>
      <c r="BC58" s="137">
        <v>34782</v>
      </c>
      <c r="BD58" s="137">
        <v>33900</v>
      </c>
      <c r="BE58" s="137">
        <v>195500</v>
      </c>
      <c r="BF58" s="137">
        <v>86070</v>
      </c>
      <c r="BG58" s="137">
        <v>303575</v>
      </c>
      <c r="BH58" s="137">
        <v>83245</v>
      </c>
      <c r="BI58" s="137">
        <v>0</v>
      </c>
      <c r="BJ58" s="137">
        <v>0</v>
      </c>
      <c r="BK58" s="137">
        <v>0</v>
      </c>
      <c r="BL58" s="137">
        <v>0</v>
      </c>
      <c r="BM58" s="137">
        <v>0</v>
      </c>
      <c r="BN58" s="139">
        <v>7401842.387000001</v>
      </c>
      <c r="BO58" s="139">
        <v>184387.97409999929</v>
      </c>
      <c r="BP58" s="139">
        <f t="shared" si="5"/>
        <v>37137.974099999294</v>
      </c>
      <c r="BQ58" s="139">
        <f t="shared" si="6"/>
        <v>0</v>
      </c>
      <c r="BR58" s="144">
        <f t="shared" si="7"/>
        <v>37137.974099999294</v>
      </c>
      <c r="BS58" s="137">
        <v>51626</v>
      </c>
      <c r="BT58" s="137">
        <v>15000</v>
      </c>
      <c r="BU58" s="137">
        <v>0</v>
      </c>
      <c r="BV58" s="137">
        <v>0</v>
      </c>
      <c r="BW58" s="139">
        <v>15000</v>
      </c>
      <c r="BX58" s="137">
        <v>0</v>
      </c>
      <c r="BY58" s="137">
        <v>20000</v>
      </c>
      <c r="BZ58" s="137">
        <v>0</v>
      </c>
      <c r="CA58" s="137">
        <v>14775</v>
      </c>
      <c r="CB58" s="137">
        <v>34775</v>
      </c>
      <c r="CC58" s="137">
        <v>-19775</v>
      </c>
      <c r="CD58" s="137">
        <f t="shared" si="8"/>
        <v>31851</v>
      </c>
      <c r="CE58" s="139">
        <v>31851</v>
      </c>
      <c r="CF58" s="139">
        <f t="shared" si="4"/>
        <v>37137.974099999294</v>
      </c>
    </row>
    <row r="59" spans="2:84">
      <c r="B59" t="s">
        <v>11410</v>
      </c>
      <c r="C59" t="s">
        <v>131</v>
      </c>
      <c r="D59">
        <v>101356</v>
      </c>
      <c r="E59">
        <v>3025201</v>
      </c>
      <c r="F59">
        <v>5201</v>
      </c>
      <c r="G59">
        <v>10084</v>
      </c>
      <c r="H59" s="137">
        <v>364307</v>
      </c>
      <c r="I59" s="137">
        <v>0</v>
      </c>
      <c r="J59" s="139">
        <v>364307</v>
      </c>
      <c r="K59" s="137">
        <v>2157413.1538</v>
      </c>
      <c r="L59" s="137">
        <v>0</v>
      </c>
      <c r="M59" s="137">
        <v>155497</v>
      </c>
      <c r="N59" s="137">
        <v>0</v>
      </c>
      <c r="O59" s="137">
        <v>130950</v>
      </c>
      <c r="P59" s="137">
        <v>0</v>
      </c>
      <c r="Q59" s="137">
        <v>2400</v>
      </c>
      <c r="R59" s="137">
        <v>5000</v>
      </c>
      <c r="S59" s="137">
        <v>40600</v>
      </c>
      <c r="T59" s="137">
        <v>41100</v>
      </c>
      <c r="U59" s="137">
        <v>0</v>
      </c>
      <c r="V59" s="137">
        <v>0</v>
      </c>
      <c r="W59" s="137">
        <v>36000</v>
      </c>
      <c r="X59" s="137">
        <v>10000</v>
      </c>
      <c r="Y59" s="137">
        <v>0</v>
      </c>
      <c r="Z59" s="137">
        <v>0</v>
      </c>
      <c r="AA59" s="137">
        <v>0</v>
      </c>
      <c r="AB59" s="137">
        <v>0</v>
      </c>
      <c r="AC59" s="137">
        <v>0</v>
      </c>
      <c r="AD59" s="137">
        <v>0</v>
      </c>
      <c r="AE59" s="137">
        <v>74200</v>
      </c>
      <c r="AF59" s="139">
        <v>2653160.1538</v>
      </c>
      <c r="AG59" s="137">
        <v>1192801.6566000001</v>
      </c>
      <c r="AH59" s="137">
        <v>0</v>
      </c>
      <c r="AI59" s="137">
        <v>621811.5172</v>
      </c>
      <c r="AJ59" s="137">
        <v>79529.614499999996</v>
      </c>
      <c r="AK59" s="137">
        <v>147817.42559999999</v>
      </c>
      <c r="AL59" s="137">
        <v>0</v>
      </c>
      <c r="AM59" s="137">
        <v>71740.346600000004</v>
      </c>
      <c r="AN59" s="137">
        <v>3050</v>
      </c>
      <c r="AO59" s="137">
        <v>5550</v>
      </c>
      <c r="AP59" s="137">
        <v>671</v>
      </c>
      <c r="AQ59" s="137">
        <v>0</v>
      </c>
      <c r="AR59" s="137">
        <v>26000</v>
      </c>
      <c r="AS59" s="137">
        <v>50200</v>
      </c>
      <c r="AT59" s="137">
        <v>37600</v>
      </c>
      <c r="AU59" s="137">
        <v>8500</v>
      </c>
      <c r="AV59" s="137">
        <v>70000</v>
      </c>
      <c r="AW59" s="137">
        <v>7014</v>
      </c>
      <c r="AX59" s="137">
        <v>11900</v>
      </c>
      <c r="AY59" s="137">
        <v>92173</v>
      </c>
      <c r="AZ59" s="137">
        <v>20200</v>
      </c>
      <c r="BA59" s="137">
        <v>0</v>
      </c>
      <c r="BB59" s="137">
        <v>16499.990000000002</v>
      </c>
      <c r="BC59" s="137">
        <v>17430</v>
      </c>
      <c r="BD59" s="137">
        <v>9050</v>
      </c>
      <c r="BE59" s="137">
        <v>125900</v>
      </c>
      <c r="BF59" s="137">
        <v>12000</v>
      </c>
      <c r="BG59" s="137">
        <v>94504</v>
      </c>
      <c r="BH59" s="137">
        <v>41091</v>
      </c>
      <c r="BI59" s="137">
        <v>0</v>
      </c>
      <c r="BJ59" s="137">
        <v>0</v>
      </c>
      <c r="BK59" s="137">
        <v>0</v>
      </c>
      <c r="BL59" s="137">
        <v>0</v>
      </c>
      <c r="BM59" s="137">
        <v>0</v>
      </c>
      <c r="BN59" s="139">
        <v>2763033.5504999999</v>
      </c>
      <c r="BO59" s="139">
        <v>-109873.39669999992</v>
      </c>
      <c r="BP59" s="139">
        <f t="shared" si="5"/>
        <v>254433.60330000008</v>
      </c>
      <c r="BQ59" s="139">
        <f t="shared" si="6"/>
        <v>0</v>
      </c>
      <c r="BR59" s="144">
        <f t="shared" si="7"/>
        <v>254433.60330000008</v>
      </c>
      <c r="BS59" s="137">
        <v>17934</v>
      </c>
      <c r="BT59" s="137">
        <v>8449</v>
      </c>
      <c r="BU59" s="137">
        <v>0</v>
      </c>
      <c r="BV59" s="137">
        <v>0</v>
      </c>
      <c r="BW59" s="139">
        <v>8449</v>
      </c>
      <c r="BX59" s="137">
        <v>0</v>
      </c>
      <c r="BY59" s="137">
        <v>8449</v>
      </c>
      <c r="BZ59" s="137">
        <v>0</v>
      </c>
      <c r="CA59" s="137">
        <v>0</v>
      </c>
      <c r="CB59" s="137">
        <v>8449</v>
      </c>
      <c r="CC59" s="137">
        <v>0</v>
      </c>
      <c r="CD59" s="137">
        <f t="shared" si="8"/>
        <v>17934</v>
      </c>
      <c r="CE59" s="139">
        <v>17934</v>
      </c>
      <c r="CF59" s="139">
        <f t="shared" si="4"/>
        <v>254433.60330000008</v>
      </c>
    </row>
    <row r="60" spans="2:84">
      <c r="B60" t="s">
        <v>11474</v>
      </c>
      <c r="C60" t="s">
        <v>131</v>
      </c>
      <c r="D60">
        <v>101331</v>
      </c>
      <c r="E60">
        <v>3023501</v>
      </c>
      <c r="F60">
        <v>3501</v>
      </c>
      <c r="G60">
        <v>10085</v>
      </c>
      <c r="H60" s="137">
        <v>-126538</v>
      </c>
      <c r="I60" s="137">
        <v>0</v>
      </c>
      <c r="J60" s="139">
        <v>-126538</v>
      </c>
      <c r="K60" s="137">
        <v>1195752</v>
      </c>
      <c r="L60" s="137">
        <v>0</v>
      </c>
      <c r="M60" s="137">
        <v>61389</v>
      </c>
      <c r="N60" s="137">
        <v>0</v>
      </c>
      <c r="O60" s="137">
        <v>50925</v>
      </c>
      <c r="P60" s="137">
        <v>0</v>
      </c>
      <c r="Q60" s="137">
        <v>0</v>
      </c>
      <c r="R60" s="137">
        <v>1000</v>
      </c>
      <c r="S60" s="137">
        <v>26500</v>
      </c>
      <c r="T60" s="137">
        <v>36994</v>
      </c>
      <c r="U60" s="137">
        <v>0</v>
      </c>
      <c r="V60" s="137">
        <v>0</v>
      </c>
      <c r="W60" s="137">
        <v>0</v>
      </c>
      <c r="X60" s="137">
        <v>0</v>
      </c>
      <c r="Y60" s="137">
        <v>0</v>
      </c>
      <c r="Z60" s="137">
        <v>0</v>
      </c>
      <c r="AA60" s="137">
        <v>0</v>
      </c>
      <c r="AB60" s="137">
        <v>0</v>
      </c>
      <c r="AC60" s="137">
        <v>0</v>
      </c>
      <c r="AD60" s="137">
        <v>0</v>
      </c>
      <c r="AE60" s="137">
        <v>47126</v>
      </c>
      <c r="AF60" s="139">
        <v>1419686</v>
      </c>
      <c r="AG60" s="137">
        <v>666250</v>
      </c>
      <c r="AH60" s="137">
        <v>0</v>
      </c>
      <c r="AI60" s="137">
        <v>202267</v>
      </c>
      <c r="AJ60" s="137">
        <v>76346</v>
      </c>
      <c r="AK60" s="137">
        <v>69219</v>
      </c>
      <c r="AL60" s="137">
        <v>0</v>
      </c>
      <c r="AM60" s="137">
        <v>32645</v>
      </c>
      <c r="AN60" s="137">
        <v>3602</v>
      </c>
      <c r="AO60" s="137">
        <v>5968</v>
      </c>
      <c r="AP60" s="137">
        <v>345</v>
      </c>
      <c r="AQ60" s="137">
        <v>1245</v>
      </c>
      <c r="AR60" s="137">
        <v>17000</v>
      </c>
      <c r="AS60" s="137">
        <v>1369</v>
      </c>
      <c r="AT60" s="137">
        <v>4116</v>
      </c>
      <c r="AU60" s="137">
        <v>11000</v>
      </c>
      <c r="AV60" s="137">
        <v>30600</v>
      </c>
      <c r="AW60" s="137">
        <v>3796</v>
      </c>
      <c r="AX60" s="137">
        <v>9902</v>
      </c>
      <c r="AY60" s="137">
        <v>27502</v>
      </c>
      <c r="AZ60" s="137">
        <v>14731</v>
      </c>
      <c r="BA60" s="137">
        <v>0</v>
      </c>
      <c r="BB60" s="137">
        <v>22119</v>
      </c>
      <c r="BC60" s="137">
        <v>15813</v>
      </c>
      <c r="BD60" s="137">
        <v>1000</v>
      </c>
      <c r="BE60" s="137">
        <v>72155</v>
      </c>
      <c r="BF60" s="137">
        <v>38878</v>
      </c>
      <c r="BG60" s="137">
        <v>174659</v>
      </c>
      <c r="BH60" s="137">
        <v>35584</v>
      </c>
      <c r="BI60" s="137">
        <v>0</v>
      </c>
      <c r="BJ60" s="137">
        <v>0</v>
      </c>
      <c r="BK60" s="137">
        <v>0</v>
      </c>
      <c r="BL60" s="137">
        <v>0</v>
      </c>
      <c r="BM60" s="137">
        <v>0</v>
      </c>
      <c r="BN60" s="139">
        <v>1538111</v>
      </c>
      <c r="BO60" s="139">
        <v>-118425</v>
      </c>
      <c r="BP60" s="139">
        <f t="shared" si="5"/>
        <v>-244963</v>
      </c>
      <c r="BQ60" s="139">
        <f t="shared" si="6"/>
        <v>0</v>
      </c>
      <c r="BR60" s="144">
        <f t="shared" si="7"/>
        <v>-244963</v>
      </c>
      <c r="BS60" s="137">
        <v>0</v>
      </c>
      <c r="BT60" s="137"/>
      <c r="BU60" s="137"/>
      <c r="BV60" s="137"/>
      <c r="BW60" s="139">
        <v>0</v>
      </c>
      <c r="BX60" s="137"/>
      <c r="BY60" s="137"/>
      <c r="BZ60" s="137"/>
      <c r="CA60" s="137"/>
      <c r="CB60" s="137">
        <v>0</v>
      </c>
      <c r="CC60" s="137">
        <v>0</v>
      </c>
      <c r="CD60" s="137">
        <f t="shared" si="8"/>
        <v>0</v>
      </c>
      <c r="CE60" s="139">
        <v>0</v>
      </c>
      <c r="CF60" s="139">
        <f t="shared" si="4"/>
        <v>-244963</v>
      </c>
    </row>
    <row r="61" spans="2:84">
      <c r="B61" t="s">
        <v>10389</v>
      </c>
      <c r="C61" t="s">
        <v>131</v>
      </c>
      <c r="D61">
        <v>133364</v>
      </c>
      <c r="E61">
        <v>3022078</v>
      </c>
      <c r="F61">
        <v>2078</v>
      </c>
      <c r="G61">
        <v>10129</v>
      </c>
      <c r="H61" s="137">
        <v>-220285</v>
      </c>
      <c r="I61" s="137">
        <v>0</v>
      </c>
      <c r="J61" s="139">
        <v>-220285</v>
      </c>
      <c r="K61" s="137"/>
      <c r="L61" s="137"/>
      <c r="M61" s="137"/>
      <c r="N61" s="137"/>
      <c r="O61" s="137"/>
      <c r="P61" s="137"/>
      <c r="Q61" s="137"/>
      <c r="R61" s="137"/>
      <c r="S61" s="137"/>
      <c r="T61" s="137"/>
      <c r="U61" s="137"/>
      <c r="V61" s="137"/>
      <c r="W61" s="137"/>
      <c r="X61" s="137"/>
      <c r="Y61" s="137"/>
      <c r="Z61" s="137"/>
      <c r="AA61" s="137"/>
      <c r="AB61" s="137"/>
      <c r="AC61" s="137"/>
      <c r="AD61" s="137"/>
      <c r="AE61" s="137"/>
      <c r="AF61" s="139">
        <v>0</v>
      </c>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9">
        <v>0</v>
      </c>
      <c r="BO61" s="139">
        <v>0</v>
      </c>
      <c r="BP61" s="139">
        <f t="shared" si="5"/>
        <v>-220285</v>
      </c>
      <c r="BQ61" s="139">
        <f t="shared" si="6"/>
        <v>0</v>
      </c>
      <c r="BR61" s="144">
        <f t="shared" si="7"/>
        <v>-220285</v>
      </c>
      <c r="BS61" s="137">
        <v>1378</v>
      </c>
      <c r="BT61" s="137"/>
      <c r="BU61" s="137"/>
      <c r="BV61" s="137"/>
      <c r="BW61" s="139">
        <v>0</v>
      </c>
      <c r="BX61" s="137"/>
      <c r="BY61" s="137"/>
      <c r="BZ61" s="137"/>
      <c r="CA61" s="137"/>
      <c r="CB61" s="137">
        <v>0</v>
      </c>
      <c r="CC61" s="137">
        <v>0</v>
      </c>
      <c r="CD61" s="137">
        <f t="shared" si="8"/>
        <v>1378</v>
      </c>
      <c r="CE61" s="139">
        <v>1378</v>
      </c>
      <c r="CF61" s="139">
        <f t="shared" si="4"/>
        <v>-220285</v>
      </c>
    </row>
    <row r="62" spans="2:84">
      <c r="B62" t="s">
        <v>11475</v>
      </c>
      <c r="C62" t="e">
        <v>#N/A</v>
      </c>
      <c r="D62" t="e">
        <v>#N/A</v>
      </c>
      <c r="E62" t="e">
        <v>#N/A</v>
      </c>
      <c r="F62" t="e">
        <v>#N/A</v>
      </c>
      <c r="G62">
        <v>10119</v>
      </c>
      <c r="H62" s="137">
        <v>0</v>
      </c>
      <c r="I62" s="137">
        <v>0</v>
      </c>
      <c r="J62" s="139">
        <v>0</v>
      </c>
      <c r="K62" s="137"/>
      <c r="L62" s="137"/>
      <c r="M62" s="137"/>
      <c r="N62" s="137"/>
      <c r="O62" s="137"/>
      <c r="P62" s="137"/>
      <c r="Q62" s="137"/>
      <c r="R62" s="137"/>
      <c r="S62" s="137"/>
      <c r="T62" s="137"/>
      <c r="U62" s="137"/>
      <c r="V62" s="137"/>
      <c r="W62" s="137"/>
      <c r="X62" s="137"/>
      <c r="Y62" s="137"/>
      <c r="Z62" s="137"/>
      <c r="AA62" s="137"/>
      <c r="AB62" s="137"/>
      <c r="AC62" s="137"/>
      <c r="AD62" s="137"/>
      <c r="AE62" s="137"/>
      <c r="AF62" s="139">
        <v>0</v>
      </c>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9">
        <v>0</v>
      </c>
      <c r="BO62" s="139">
        <v>0</v>
      </c>
      <c r="BP62" s="139">
        <f t="shared" si="5"/>
        <v>0</v>
      </c>
      <c r="BQ62" s="139">
        <f t="shared" si="6"/>
        <v>0</v>
      </c>
      <c r="BR62" s="144">
        <f t="shared" si="7"/>
        <v>0</v>
      </c>
      <c r="BS62" s="137"/>
      <c r="BT62" s="137"/>
      <c r="BU62" s="137"/>
      <c r="BV62" s="137"/>
      <c r="BW62" s="139">
        <v>0</v>
      </c>
      <c r="BX62" s="137"/>
      <c r="BY62" s="137"/>
      <c r="BZ62" s="137"/>
      <c r="CA62" s="137"/>
      <c r="CB62" s="137">
        <v>0</v>
      </c>
      <c r="CC62" s="137">
        <v>0</v>
      </c>
      <c r="CD62" s="137">
        <f t="shared" si="8"/>
        <v>0</v>
      </c>
      <c r="CE62" s="139" t="e">
        <v>#N/A</v>
      </c>
      <c r="CF62" s="139">
        <f t="shared" si="4"/>
        <v>0</v>
      </c>
    </row>
    <row r="63" spans="2:84">
      <c r="B63" t="s">
        <v>11387</v>
      </c>
      <c r="C63" t="s">
        <v>131</v>
      </c>
      <c r="D63">
        <v>101313</v>
      </c>
      <c r="E63">
        <v>3022072</v>
      </c>
      <c r="F63">
        <v>2072</v>
      </c>
      <c r="G63">
        <v>10086</v>
      </c>
      <c r="H63" s="137">
        <v>93855</v>
      </c>
      <c r="I63" s="137">
        <v>0</v>
      </c>
      <c r="J63" s="139">
        <v>93855</v>
      </c>
      <c r="K63" s="137">
        <v>3158787.3333333335</v>
      </c>
      <c r="L63" s="137">
        <v>0</v>
      </c>
      <c r="M63" s="137">
        <v>198861</v>
      </c>
      <c r="N63" s="137">
        <v>0</v>
      </c>
      <c r="O63" s="137">
        <v>222252.25</v>
      </c>
      <c r="P63" s="137">
        <v>0</v>
      </c>
      <c r="Q63" s="137">
        <v>54418</v>
      </c>
      <c r="R63" s="137">
        <v>22750</v>
      </c>
      <c r="S63" s="137">
        <v>129416.4</v>
      </c>
      <c r="T63" s="137">
        <v>15250</v>
      </c>
      <c r="U63" s="137">
        <v>3000</v>
      </c>
      <c r="V63" s="137">
        <v>1923</v>
      </c>
      <c r="W63" s="137">
        <v>44900</v>
      </c>
      <c r="X63" s="137">
        <v>18600</v>
      </c>
      <c r="Y63" s="137">
        <v>0</v>
      </c>
      <c r="Z63" s="137">
        <v>0</v>
      </c>
      <c r="AA63" s="137">
        <v>0</v>
      </c>
      <c r="AB63" s="137">
        <v>0</v>
      </c>
      <c r="AC63" s="137">
        <v>0</v>
      </c>
      <c r="AD63" s="137">
        <v>0</v>
      </c>
      <c r="AE63" s="137">
        <v>90463.137499999997</v>
      </c>
      <c r="AF63" s="139">
        <v>3960621.1208333336</v>
      </c>
      <c r="AG63" s="137">
        <v>1721620.0566676739</v>
      </c>
      <c r="AH63" s="137">
        <v>0</v>
      </c>
      <c r="AI63" s="137">
        <v>1055741.7953616725</v>
      </c>
      <c r="AJ63" s="137">
        <v>76434.835712477347</v>
      </c>
      <c r="AK63" s="137">
        <v>203617.29735865752</v>
      </c>
      <c r="AL63" s="137">
        <v>0</v>
      </c>
      <c r="AM63" s="137">
        <v>79580.332120454754</v>
      </c>
      <c r="AN63" s="137">
        <v>21076.622479676611</v>
      </c>
      <c r="AO63" s="137">
        <v>5300</v>
      </c>
      <c r="AP63" s="137">
        <v>12724</v>
      </c>
      <c r="AQ63" s="137">
        <v>12000</v>
      </c>
      <c r="AR63" s="137">
        <v>34603</v>
      </c>
      <c r="AS63" s="137">
        <v>112961.7</v>
      </c>
      <c r="AT63" s="137">
        <v>86250</v>
      </c>
      <c r="AU63" s="137">
        <v>10000</v>
      </c>
      <c r="AV63" s="137">
        <v>77376</v>
      </c>
      <c r="AW63" s="137">
        <v>46826</v>
      </c>
      <c r="AX63" s="137">
        <v>22180</v>
      </c>
      <c r="AY63" s="137">
        <v>103905</v>
      </c>
      <c r="AZ63" s="137">
        <v>15665</v>
      </c>
      <c r="BA63" s="137">
        <v>0</v>
      </c>
      <c r="BB63" s="137">
        <v>24050</v>
      </c>
      <c r="BC63" s="137">
        <v>18129</v>
      </c>
      <c r="BD63" s="137">
        <v>14000</v>
      </c>
      <c r="BE63" s="137">
        <v>136028.56459330145</v>
      </c>
      <c r="BF63" s="137">
        <v>8580</v>
      </c>
      <c r="BG63" s="137">
        <v>126738.3</v>
      </c>
      <c r="BH63" s="137">
        <v>29089</v>
      </c>
      <c r="BI63" s="137">
        <v>0</v>
      </c>
      <c r="BJ63" s="137">
        <v>0</v>
      </c>
      <c r="BK63" s="137">
        <v>0</v>
      </c>
      <c r="BL63" s="137">
        <v>0</v>
      </c>
      <c r="BM63" s="137">
        <v>0</v>
      </c>
      <c r="BN63" s="139">
        <v>4054476.5042939149</v>
      </c>
      <c r="BO63" s="139">
        <v>-93855.383460581303</v>
      </c>
      <c r="BP63" s="139">
        <f t="shared" si="5"/>
        <v>-0.38346058130264282</v>
      </c>
      <c r="BQ63" s="139">
        <f t="shared" si="6"/>
        <v>0</v>
      </c>
      <c r="BR63" s="144">
        <f t="shared" si="7"/>
        <v>-0.38346058130264282</v>
      </c>
      <c r="BS63" s="137">
        <v>31494</v>
      </c>
      <c r="BT63" s="137">
        <v>14000</v>
      </c>
      <c r="BU63" s="137">
        <v>0</v>
      </c>
      <c r="BV63" s="137">
        <v>0</v>
      </c>
      <c r="BW63" s="139">
        <v>14000</v>
      </c>
      <c r="BX63" s="137">
        <v>0</v>
      </c>
      <c r="BY63" s="137">
        <v>31494</v>
      </c>
      <c r="BZ63" s="137">
        <v>0</v>
      </c>
      <c r="CA63" s="137">
        <v>14000</v>
      </c>
      <c r="CB63" s="137">
        <v>45494</v>
      </c>
      <c r="CC63" s="137">
        <v>-31494</v>
      </c>
      <c r="CD63" s="137">
        <f t="shared" si="8"/>
        <v>0</v>
      </c>
      <c r="CE63" s="139">
        <v>0</v>
      </c>
      <c r="CF63" s="139">
        <f t="shared" si="4"/>
        <v>-0.38346058130264282</v>
      </c>
    </row>
    <row r="64" spans="2:84">
      <c r="B64" t="s">
        <v>181</v>
      </c>
      <c r="C64" t="s">
        <v>131</v>
      </c>
      <c r="D64">
        <v>101340</v>
      </c>
      <c r="E64">
        <v>3023512</v>
      </c>
      <c r="F64">
        <v>3512</v>
      </c>
      <c r="G64">
        <v>10112</v>
      </c>
      <c r="H64" s="137">
        <v>184711</v>
      </c>
      <c r="I64" s="137">
        <v>0</v>
      </c>
      <c r="J64" s="139">
        <v>184711</v>
      </c>
      <c r="K64" s="137">
        <v>1685698.7095000001</v>
      </c>
      <c r="L64" s="137">
        <v>0</v>
      </c>
      <c r="M64" s="137">
        <v>32811</v>
      </c>
      <c r="N64" s="137">
        <v>0</v>
      </c>
      <c r="O64" s="137">
        <v>5820</v>
      </c>
      <c r="P64" s="137">
        <v>0</v>
      </c>
      <c r="Q64" s="137">
        <v>0</v>
      </c>
      <c r="R64" s="137">
        <v>5500</v>
      </c>
      <c r="S64" s="137">
        <v>21800</v>
      </c>
      <c r="T64" s="137">
        <v>164092</v>
      </c>
      <c r="U64" s="137">
        <v>15336</v>
      </c>
      <c r="V64" s="137">
        <v>3967</v>
      </c>
      <c r="W64" s="137">
        <v>147945</v>
      </c>
      <c r="X64" s="137">
        <v>334750</v>
      </c>
      <c r="Y64" s="137">
        <v>0</v>
      </c>
      <c r="Z64" s="137">
        <v>0</v>
      </c>
      <c r="AA64" s="137">
        <v>0</v>
      </c>
      <c r="AB64" s="137">
        <v>0</v>
      </c>
      <c r="AC64" s="137">
        <v>0</v>
      </c>
      <c r="AD64" s="137">
        <v>0</v>
      </c>
      <c r="AE64" s="137">
        <v>86108</v>
      </c>
      <c r="AF64" s="139">
        <v>2503827.7094999999</v>
      </c>
      <c r="AG64" s="137">
        <v>1280517.5423999999</v>
      </c>
      <c r="AH64" s="137">
        <v>36937.3514</v>
      </c>
      <c r="AI64" s="137">
        <v>418952.94069999998</v>
      </c>
      <c r="AJ64" s="137">
        <v>79288.611600000004</v>
      </c>
      <c r="AK64" s="137">
        <v>210727.33129999999</v>
      </c>
      <c r="AL64" s="137">
        <v>0</v>
      </c>
      <c r="AM64" s="137">
        <v>73792.117899999997</v>
      </c>
      <c r="AN64" s="137">
        <v>9800</v>
      </c>
      <c r="AO64" s="137">
        <v>11668</v>
      </c>
      <c r="AP64" s="137">
        <v>22215</v>
      </c>
      <c r="AQ64" s="137">
        <v>0</v>
      </c>
      <c r="AR64" s="137">
        <v>30262</v>
      </c>
      <c r="AS64" s="137">
        <v>500</v>
      </c>
      <c r="AT64" s="137">
        <v>51500</v>
      </c>
      <c r="AU64" s="137">
        <v>5000</v>
      </c>
      <c r="AV64" s="137">
        <v>71845</v>
      </c>
      <c r="AW64" s="137">
        <v>13000</v>
      </c>
      <c r="AX64" s="137">
        <v>12517</v>
      </c>
      <c r="AY64" s="137">
        <v>110251</v>
      </c>
      <c r="AZ64" s="137">
        <v>15500</v>
      </c>
      <c r="BA64" s="137">
        <v>0</v>
      </c>
      <c r="BB64" s="137">
        <v>19270</v>
      </c>
      <c r="BC64" s="137">
        <v>14250</v>
      </c>
      <c r="BD64" s="137">
        <v>12343</v>
      </c>
      <c r="BE64" s="137">
        <v>281960</v>
      </c>
      <c r="BF64" s="137">
        <v>26400</v>
      </c>
      <c r="BG64" s="137">
        <v>80634</v>
      </c>
      <c r="BH64" s="137">
        <v>58891.511200000001</v>
      </c>
      <c r="BI64" s="137">
        <v>0</v>
      </c>
      <c r="BJ64" s="137">
        <v>0</v>
      </c>
      <c r="BK64" s="137">
        <v>0</v>
      </c>
      <c r="BL64" s="137">
        <v>0</v>
      </c>
      <c r="BM64" s="137">
        <v>0</v>
      </c>
      <c r="BN64" s="139">
        <v>2948022.4065</v>
      </c>
      <c r="BO64" s="139">
        <v>-444194.69700000016</v>
      </c>
      <c r="BP64" s="139">
        <f t="shared" si="5"/>
        <v>-259483.69700000016</v>
      </c>
      <c r="BQ64" s="139">
        <f t="shared" si="6"/>
        <v>0</v>
      </c>
      <c r="BR64" s="144">
        <f t="shared" si="7"/>
        <v>-259483.69700000016</v>
      </c>
      <c r="BS64" s="137">
        <v>0</v>
      </c>
      <c r="BT64" s="137">
        <v>0</v>
      </c>
      <c r="BU64" s="137">
        <v>0</v>
      </c>
      <c r="BV64" s="137">
        <v>0</v>
      </c>
      <c r="BW64" s="139">
        <v>0</v>
      </c>
      <c r="BX64" s="137">
        <v>0</v>
      </c>
      <c r="BY64" s="137">
        <v>0</v>
      </c>
      <c r="BZ64" s="137">
        <v>0</v>
      </c>
      <c r="CA64" s="137">
        <v>0</v>
      </c>
      <c r="CB64" s="137">
        <v>0</v>
      </c>
      <c r="CC64" s="137">
        <v>0</v>
      </c>
      <c r="CD64" s="137">
        <f t="shared" si="8"/>
        <v>0</v>
      </c>
      <c r="CE64" s="139">
        <v>0</v>
      </c>
      <c r="CF64" s="139">
        <f t="shared" si="4"/>
        <v>-259483.69700000016</v>
      </c>
    </row>
    <row r="65" spans="2:84">
      <c r="B65" t="s">
        <v>11405</v>
      </c>
      <c r="C65" t="s">
        <v>131</v>
      </c>
      <c r="D65">
        <v>101338</v>
      </c>
      <c r="E65">
        <v>3023510</v>
      </c>
      <c r="F65">
        <v>3510</v>
      </c>
      <c r="G65">
        <v>10110</v>
      </c>
      <c r="H65" s="137">
        <v>245406</v>
      </c>
      <c r="I65" s="137">
        <v>0</v>
      </c>
      <c r="J65" s="139">
        <v>245406</v>
      </c>
      <c r="K65" s="137">
        <v>1966262.3833000001</v>
      </c>
      <c r="L65" s="137">
        <v>0</v>
      </c>
      <c r="M65" s="137">
        <v>56368</v>
      </c>
      <c r="N65" s="137">
        <v>0</v>
      </c>
      <c r="O65" s="137">
        <v>56785</v>
      </c>
      <c r="P65" s="137">
        <v>1000</v>
      </c>
      <c r="Q65" s="137">
        <v>1000</v>
      </c>
      <c r="R65" s="137">
        <v>0</v>
      </c>
      <c r="S65" s="137">
        <v>21310</v>
      </c>
      <c r="T65" s="137">
        <v>50500</v>
      </c>
      <c r="U65" s="137">
        <v>0</v>
      </c>
      <c r="V65" s="137">
        <v>0</v>
      </c>
      <c r="W65" s="137">
        <v>31600</v>
      </c>
      <c r="X65" s="137">
        <v>10500</v>
      </c>
      <c r="Y65" s="137">
        <v>0</v>
      </c>
      <c r="Z65" s="137">
        <v>0</v>
      </c>
      <c r="AA65" s="137">
        <v>0</v>
      </c>
      <c r="AB65" s="137">
        <v>0</v>
      </c>
      <c r="AC65" s="137">
        <v>0</v>
      </c>
      <c r="AD65" s="137">
        <v>0</v>
      </c>
      <c r="AE65" s="137">
        <v>72725</v>
      </c>
      <c r="AF65" s="139">
        <v>2268050.3832999999</v>
      </c>
      <c r="AG65" s="137">
        <v>1080499.6396999999</v>
      </c>
      <c r="AH65" s="137">
        <v>0</v>
      </c>
      <c r="AI65" s="137">
        <v>343698.49859999999</v>
      </c>
      <c r="AJ65" s="137">
        <v>34920.5821</v>
      </c>
      <c r="AK65" s="137">
        <v>111093.3713</v>
      </c>
      <c r="AL65" s="137">
        <v>0</v>
      </c>
      <c r="AM65" s="137">
        <v>5845.2655999999997</v>
      </c>
      <c r="AN65" s="137">
        <v>14424</v>
      </c>
      <c r="AO65" s="137">
        <v>4775</v>
      </c>
      <c r="AP65" s="137">
        <v>679</v>
      </c>
      <c r="AQ65" s="137">
        <v>0</v>
      </c>
      <c r="AR65" s="137">
        <v>71700</v>
      </c>
      <c r="AS65" s="137">
        <v>3350</v>
      </c>
      <c r="AT65" s="137">
        <v>37000</v>
      </c>
      <c r="AU65" s="137">
        <v>9700</v>
      </c>
      <c r="AV65" s="137">
        <v>70000</v>
      </c>
      <c r="AW65" s="137">
        <v>4862</v>
      </c>
      <c r="AX65" s="137">
        <v>9150</v>
      </c>
      <c r="AY65" s="137">
        <v>93080.45</v>
      </c>
      <c r="AZ65" s="137">
        <v>11876</v>
      </c>
      <c r="BA65" s="137">
        <v>0</v>
      </c>
      <c r="BB65" s="137">
        <v>11706</v>
      </c>
      <c r="BC65" s="137">
        <v>18542.14</v>
      </c>
      <c r="BD65" s="137">
        <v>1200</v>
      </c>
      <c r="BE65" s="137">
        <v>122024</v>
      </c>
      <c r="BF65" s="137">
        <v>60000</v>
      </c>
      <c r="BG65" s="137">
        <v>127547</v>
      </c>
      <c r="BH65" s="137">
        <v>39258.477599999998</v>
      </c>
      <c r="BI65" s="137">
        <v>0</v>
      </c>
      <c r="BJ65" s="137">
        <v>0</v>
      </c>
      <c r="BK65" s="137">
        <v>0</v>
      </c>
      <c r="BL65" s="137">
        <v>0</v>
      </c>
      <c r="BM65" s="137">
        <v>0</v>
      </c>
      <c r="BN65" s="139">
        <v>2286931.4249</v>
      </c>
      <c r="BO65" s="139">
        <v>-18881.041600000113</v>
      </c>
      <c r="BP65" s="139">
        <f t="shared" si="5"/>
        <v>226524.95839999989</v>
      </c>
      <c r="BQ65" s="139">
        <f t="shared" si="6"/>
        <v>0</v>
      </c>
      <c r="BR65" s="144">
        <f t="shared" si="7"/>
        <v>226524.95839999989</v>
      </c>
      <c r="BS65" s="137">
        <v>0</v>
      </c>
      <c r="BT65" s="137">
        <v>0</v>
      </c>
      <c r="BU65" s="137">
        <v>0</v>
      </c>
      <c r="BV65" s="137">
        <v>0</v>
      </c>
      <c r="BW65" s="139">
        <v>0</v>
      </c>
      <c r="BX65" s="137">
        <v>0</v>
      </c>
      <c r="BY65" s="137">
        <v>0</v>
      </c>
      <c r="BZ65" s="137">
        <v>0</v>
      </c>
      <c r="CA65" s="137">
        <v>0</v>
      </c>
      <c r="CB65" s="137">
        <v>0</v>
      </c>
      <c r="CC65" s="137">
        <v>0</v>
      </c>
      <c r="CD65" s="137">
        <f t="shared" si="8"/>
        <v>0</v>
      </c>
      <c r="CE65" s="139">
        <v>0</v>
      </c>
      <c r="CF65" s="139">
        <f t="shared" si="4"/>
        <v>226524.95839999989</v>
      </c>
    </row>
    <row r="66" spans="2:84">
      <c r="B66" t="s">
        <v>10396</v>
      </c>
      <c r="C66" t="s">
        <v>131</v>
      </c>
      <c r="D66">
        <v>101332</v>
      </c>
      <c r="E66">
        <v>3023502</v>
      </c>
      <c r="F66">
        <v>3502</v>
      </c>
      <c r="G66">
        <v>10087</v>
      </c>
      <c r="H66" s="137">
        <v>877601</v>
      </c>
      <c r="I66" s="137">
        <v>0</v>
      </c>
      <c r="J66" s="139">
        <v>877601</v>
      </c>
      <c r="K66" s="137">
        <v>2339351.4098999999</v>
      </c>
      <c r="L66" s="137">
        <v>0</v>
      </c>
      <c r="M66" s="137">
        <v>120000</v>
      </c>
      <c r="N66" s="137">
        <v>0</v>
      </c>
      <c r="O66" s="137">
        <v>141270</v>
      </c>
      <c r="P66" s="137">
        <v>500</v>
      </c>
      <c r="Q66" s="137">
        <v>750</v>
      </c>
      <c r="R66" s="137">
        <v>0</v>
      </c>
      <c r="S66" s="137">
        <v>16000</v>
      </c>
      <c r="T66" s="137">
        <v>27500</v>
      </c>
      <c r="U66" s="137">
        <v>0</v>
      </c>
      <c r="V66" s="137">
        <v>0</v>
      </c>
      <c r="W66" s="137">
        <v>20000</v>
      </c>
      <c r="X66" s="137">
        <v>4000</v>
      </c>
      <c r="Y66" s="137">
        <v>0</v>
      </c>
      <c r="Z66" s="137">
        <v>0</v>
      </c>
      <c r="AA66" s="137">
        <v>0</v>
      </c>
      <c r="AB66" s="137">
        <v>0</v>
      </c>
      <c r="AC66" s="137">
        <v>0</v>
      </c>
      <c r="AD66" s="137">
        <v>0</v>
      </c>
      <c r="AE66" s="137">
        <v>49624</v>
      </c>
      <c r="AF66" s="139">
        <v>2718995.4098999999</v>
      </c>
      <c r="AG66" s="137">
        <v>1166754.4905000001</v>
      </c>
      <c r="AH66" s="137">
        <v>0</v>
      </c>
      <c r="AI66" s="137">
        <v>667809.40949999995</v>
      </c>
      <c r="AJ66" s="137">
        <v>96698.292199999996</v>
      </c>
      <c r="AK66" s="137">
        <v>66758.886400000003</v>
      </c>
      <c r="AL66" s="137">
        <v>0</v>
      </c>
      <c r="AM66" s="137">
        <v>31234.493299999998</v>
      </c>
      <c r="AN66" s="137">
        <v>4254</v>
      </c>
      <c r="AO66" s="137">
        <v>6060</v>
      </c>
      <c r="AP66" s="137">
        <v>667</v>
      </c>
      <c r="AQ66" s="137">
        <v>0</v>
      </c>
      <c r="AR66" s="137">
        <v>69125</v>
      </c>
      <c r="AS66" s="137">
        <v>510</v>
      </c>
      <c r="AT66" s="137">
        <v>4575</v>
      </c>
      <c r="AU66" s="137">
        <v>7650</v>
      </c>
      <c r="AV66" s="137">
        <v>71400</v>
      </c>
      <c r="AW66" s="137">
        <v>6188</v>
      </c>
      <c r="AX66" s="137">
        <v>10973</v>
      </c>
      <c r="AY66" s="137">
        <v>99351.08</v>
      </c>
      <c r="AZ66" s="137">
        <v>21455</v>
      </c>
      <c r="BA66" s="137">
        <v>0</v>
      </c>
      <c r="BB66" s="137">
        <v>27006.805199999999</v>
      </c>
      <c r="BC66" s="137">
        <v>17353</v>
      </c>
      <c r="BD66" s="137">
        <v>12275</v>
      </c>
      <c r="BE66" s="137">
        <v>106299</v>
      </c>
      <c r="BF66" s="137">
        <v>74650</v>
      </c>
      <c r="BG66" s="137">
        <v>187146.57920000001</v>
      </c>
      <c r="BH66" s="137">
        <v>47816.9</v>
      </c>
      <c r="BI66" s="137">
        <v>0</v>
      </c>
      <c r="BJ66" s="137">
        <v>0</v>
      </c>
      <c r="BK66" s="137">
        <v>7500</v>
      </c>
      <c r="BL66" s="137">
        <v>0</v>
      </c>
      <c r="BM66" s="137">
        <v>0</v>
      </c>
      <c r="BN66" s="139">
        <v>2811510.9362999997</v>
      </c>
      <c r="BO66" s="139">
        <v>-92515.526399999857</v>
      </c>
      <c r="BP66" s="139">
        <f t="shared" si="5"/>
        <v>785085.47360000014</v>
      </c>
      <c r="BQ66" s="139">
        <f t="shared" si="6"/>
        <v>0</v>
      </c>
      <c r="BR66" s="144">
        <f t="shared" si="7"/>
        <v>785085.47360000014</v>
      </c>
      <c r="BS66" s="137">
        <v>0</v>
      </c>
      <c r="BT66" s="137">
        <v>0</v>
      </c>
      <c r="BU66" s="137">
        <v>0</v>
      </c>
      <c r="BV66" s="137">
        <v>0</v>
      </c>
      <c r="BW66" s="139">
        <v>0</v>
      </c>
      <c r="BX66" s="137">
        <v>0</v>
      </c>
      <c r="BY66" s="137">
        <v>0</v>
      </c>
      <c r="BZ66" s="137">
        <v>0</v>
      </c>
      <c r="CA66" s="137">
        <v>0</v>
      </c>
      <c r="CB66" s="137">
        <v>0</v>
      </c>
      <c r="CC66" s="137">
        <v>0</v>
      </c>
      <c r="CD66" s="137">
        <f t="shared" si="8"/>
        <v>0</v>
      </c>
      <c r="CE66" s="139">
        <v>0</v>
      </c>
      <c r="CF66" s="139">
        <f t="shared" si="4"/>
        <v>785085.47360000014</v>
      </c>
    </row>
    <row r="67" spans="2:84">
      <c r="B67" t="s">
        <v>11398</v>
      </c>
      <c r="C67" t="s">
        <v>131</v>
      </c>
      <c r="D67">
        <v>101327</v>
      </c>
      <c r="E67">
        <v>3023315</v>
      </c>
      <c r="F67">
        <v>3315</v>
      </c>
      <c r="G67">
        <v>10099</v>
      </c>
      <c r="H67" s="137">
        <v>66443</v>
      </c>
      <c r="I67" s="137">
        <v>0</v>
      </c>
      <c r="J67" s="139">
        <v>66443</v>
      </c>
      <c r="K67" s="137">
        <v>1065794.5005000001</v>
      </c>
      <c r="L67" s="137">
        <v>0</v>
      </c>
      <c r="M67" s="137">
        <v>16275</v>
      </c>
      <c r="N67" s="137">
        <v>0</v>
      </c>
      <c r="O67" s="137">
        <v>18830</v>
      </c>
      <c r="P67" s="137">
        <v>0</v>
      </c>
      <c r="Q67" s="137">
        <v>0</v>
      </c>
      <c r="R67" s="137">
        <v>54600</v>
      </c>
      <c r="S67" s="137">
        <v>1560</v>
      </c>
      <c r="T67" s="137">
        <v>37250</v>
      </c>
      <c r="U67" s="137">
        <v>0</v>
      </c>
      <c r="V67" s="137">
        <v>0</v>
      </c>
      <c r="W67" s="137">
        <v>22260</v>
      </c>
      <c r="X67" s="137">
        <v>70550</v>
      </c>
      <c r="Y67" s="137">
        <v>0</v>
      </c>
      <c r="Z67" s="137">
        <v>0</v>
      </c>
      <c r="AA67" s="137">
        <v>0</v>
      </c>
      <c r="AB67" s="137">
        <v>0</v>
      </c>
      <c r="AC67" s="137">
        <v>0</v>
      </c>
      <c r="AD67" s="137">
        <v>0</v>
      </c>
      <c r="AE67" s="137">
        <v>46904</v>
      </c>
      <c r="AF67" s="139">
        <v>1334023.5005000001</v>
      </c>
      <c r="AG67" s="137">
        <v>650905.0649</v>
      </c>
      <c r="AH67" s="137">
        <v>0</v>
      </c>
      <c r="AI67" s="137">
        <v>227445.99160000001</v>
      </c>
      <c r="AJ67" s="137">
        <v>45350.971799999999</v>
      </c>
      <c r="AK67" s="137">
        <v>67146.328899999993</v>
      </c>
      <c r="AL67" s="137">
        <v>0</v>
      </c>
      <c r="AM67" s="137">
        <v>55663.274799999999</v>
      </c>
      <c r="AN67" s="137">
        <v>10850</v>
      </c>
      <c r="AO67" s="137">
        <v>3000</v>
      </c>
      <c r="AP67" s="137">
        <v>2047.53</v>
      </c>
      <c r="AQ67" s="137">
        <v>2935.39</v>
      </c>
      <c r="AR67" s="137">
        <v>12958</v>
      </c>
      <c r="AS67" s="137">
        <v>0</v>
      </c>
      <c r="AT67" s="137">
        <v>1700</v>
      </c>
      <c r="AU67" s="137">
        <v>4000</v>
      </c>
      <c r="AV67" s="137">
        <v>32000</v>
      </c>
      <c r="AW67" s="137">
        <v>3484</v>
      </c>
      <c r="AX67" s="137">
        <v>7511.5</v>
      </c>
      <c r="AY67" s="137">
        <v>53113</v>
      </c>
      <c r="AZ67" s="137">
        <v>10615</v>
      </c>
      <c r="BA67" s="137">
        <v>0</v>
      </c>
      <c r="BB67" s="137">
        <v>7212</v>
      </c>
      <c r="BC67" s="137">
        <v>6380.59</v>
      </c>
      <c r="BD67" s="137">
        <v>2800</v>
      </c>
      <c r="BE67" s="137">
        <v>79520</v>
      </c>
      <c r="BF67" s="137">
        <v>12000</v>
      </c>
      <c r="BG67" s="137">
        <v>32303.4</v>
      </c>
      <c r="BH67" s="137">
        <v>29743.795399999999</v>
      </c>
      <c r="BI67" s="137">
        <v>0</v>
      </c>
      <c r="BJ67" s="137">
        <v>0</v>
      </c>
      <c r="BK67" s="137">
        <v>0</v>
      </c>
      <c r="BL67" s="137">
        <v>0</v>
      </c>
      <c r="BM67" s="137">
        <v>0</v>
      </c>
      <c r="BN67" s="139">
        <v>1360685.8373999996</v>
      </c>
      <c r="BO67" s="139">
        <v>-26662.336899999529</v>
      </c>
      <c r="BP67" s="139">
        <f t="shared" si="5"/>
        <v>39780.663100000471</v>
      </c>
      <c r="BQ67" s="139">
        <f t="shared" si="6"/>
        <v>0</v>
      </c>
      <c r="BR67" s="144">
        <f t="shared" si="7"/>
        <v>39780.663100000471</v>
      </c>
      <c r="BS67" s="137">
        <v>0</v>
      </c>
      <c r="BT67" s="137">
        <v>0</v>
      </c>
      <c r="BU67" s="137">
        <v>0</v>
      </c>
      <c r="BV67" s="137">
        <v>0</v>
      </c>
      <c r="BW67" s="139">
        <v>0</v>
      </c>
      <c r="BX67" s="137">
        <v>0</v>
      </c>
      <c r="BY67" s="137">
        <v>0</v>
      </c>
      <c r="BZ67" s="137">
        <v>0</v>
      </c>
      <c r="CA67" s="137">
        <v>0</v>
      </c>
      <c r="CB67" s="137">
        <v>0</v>
      </c>
      <c r="CC67" s="137">
        <v>0</v>
      </c>
      <c r="CD67" s="137">
        <f t="shared" si="8"/>
        <v>0</v>
      </c>
      <c r="CE67" s="139">
        <v>0</v>
      </c>
      <c r="CF67" s="139">
        <f t="shared" si="4"/>
        <v>39780.663100000471</v>
      </c>
    </row>
    <row r="68" spans="2:84">
      <c r="B68" t="s">
        <v>11401</v>
      </c>
      <c r="C68" t="s">
        <v>131</v>
      </c>
      <c r="D68">
        <v>101333</v>
      </c>
      <c r="E68">
        <v>3023504</v>
      </c>
      <c r="F68">
        <v>3504</v>
      </c>
      <c r="G68">
        <v>10088</v>
      </c>
      <c r="H68" s="137">
        <v>122678</v>
      </c>
      <c r="I68" s="137">
        <v>0</v>
      </c>
      <c r="J68" s="139">
        <v>122678</v>
      </c>
      <c r="K68" s="137">
        <v>2280669.6908999998</v>
      </c>
      <c r="L68" s="137">
        <v>0</v>
      </c>
      <c r="M68" s="137">
        <v>66007</v>
      </c>
      <c r="N68" s="137">
        <v>0</v>
      </c>
      <c r="O68" s="137">
        <v>55605</v>
      </c>
      <c r="P68" s="137">
        <v>1400</v>
      </c>
      <c r="Q68" s="137">
        <v>500</v>
      </c>
      <c r="R68" s="137">
        <v>1495</v>
      </c>
      <c r="S68" s="137">
        <v>137600</v>
      </c>
      <c r="T68" s="137">
        <v>67234</v>
      </c>
      <c r="U68" s="137">
        <v>9000</v>
      </c>
      <c r="V68" s="137">
        <v>0</v>
      </c>
      <c r="W68" s="137">
        <v>130640</v>
      </c>
      <c r="X68" s="137">
        <v>11740</v>
      </c>
      <c r="Y68" s="137">
        <v>0</v>
      </c>
      <c r="Z68" s="137">
        <v>0</v>
      </c>
      <c r="AA68" s="137">
        <v>0</v>
      </c>
      <c r="AB68" s="137">
        <v>0</v>
      </c>
      <c r="AC68" s="137">
        <v>0</v>
      </c>
      <c r="AD68" s="137">
        <v>5958</v>
      </c>
      <c r="AE68" s="137">
        <v>92481</v>
      </c>
      <c r="AF68" s="139">
        <v>2860329.6908999998</v>
      </c>
      <c r="AG68" s="137">
        <v>1350328.4606000001</v>
      </c>
      <c r="AH68" s="137">
        <v>0</v>
      </c>
      <c r="AI68" s="137">
        <v>635733.08369999996</v>
      </c>
      <c r="AJ68" s="137">
        <v>90787.643700000001</v>
      </c>
      <c r="AK68" s="137">
        <v>163426.68150000001</v>
      </c>
      <c r="AL68" s="137">
        <v>0</v>
      </c>
      <c r="AM68" s="137">
        <v>78671.537700000001</v>
      </c>
      <c r="AN68" s="137">
        <v>22994</v>
      </c>
      <c r="AO68" s="137">
        <v>4030</v>
      </c>
      <c r="AP68" s="137">
        <v>15060</v>
      </c>
      <c r="AQ68" s="137">
        <v>0</v>
      </c>
      <c r="AR68" s="137">
        <v>33708</v>
      </c>
      <c r="AS68" s="137">
        <v>15848</v>
      </c>
      <c r="AT68" s="137">
        <v>7100</v>
      </c>
      <c r="AU68" s="137">
        <v>5095</v>
      </c>
      <c r="AV68" s="137">
        <v>40424</v>
      </c>
      <c r="AW68" s="137">
        <v>6707</v>
      </c>
      <c r="AX68" s="137">
        <v>14316.72</v>
      </c>
      <c r="AY68" s="137">
        <v>97888.4228</v>
      </c>
      <c r="AZ68" s="137">
        <v>26180</v>
      </c>
      <c r="BA68" s="137">
        <v>0</v>
      </c>
      <c r="BB68" s="137">
        <v>14954</v>
      </c>
      <c r="BC68" s="137">
        <v>21895</v>
      </c>
      <c r="BD68" s="137">
        <v>33020</v>
      </c>
      <c r="BE68" s="137">
        <v>153852</v>
      </c>
      <c r="BF68" s="137">
        <v>0</v>
      </c>
      <c r="BG68" s="137">
        <v>52097.092499999999</v>
      </c>
      <c r="BH68" s="137">
        <v>61327.9882</v>
      </c>
      <c r="BI68" s="137">
        <v>0</v>
      </c>
      <c r="BJ68" s="137">
        <v>0</v>
      </c>
      <c r="BK68" s="137">
        <v>0</v>
      </c>
      <c r="BL68" s="137">
        <v>0</v>
      </c>
      <c r="BM68" s="137">
        <v>0</v>
      </c>
      <c r="BN68" s="139">
        <v>2945444.6307000001</v>
      </c>
      <c r="BO68" s="139">
        <v>-85114.939800000284</v>
      </c>
      <c r="BP68" s="139">
        <f t="shared" si="5"/>
        <v>37563.060199999716</v>
      </c>
      <c r="BQ68" s="139">
        <f t="shared" si="6"/>
        <v>0</v>
      </c>
      <c r="BR68" s="144">
        <f t="shared" si="7"/>
        <v>37563.060199999716</v>
      </c>
      <c r="BS68" s="137">
        <v>0</v>
      </c>
      <c r="BT68" s="137">
        <v>0</v>
      </c>
      <c r="BU68" s="137">
        <v>0</v>
      </c>
      <c r="BV68" s="137">
        <v>0</v>
      </c>
      <c r="BW68" s="139">
        <v>0</v>
      </c>
      <c r="BX68" s="137">
        <v>0</v>
      </c>
      <c r="BY68" s="137">
        <v>0</v>
      </c>
      <c r="BZ68" s="137">
        <v>0</v>
      </c>
      <c r="CA68" s="137">
        <v>0</v>
      </c>
      <c r="CB68" s="137">
        <v>0</v>
      </c>
      <c r="CC68" s="137">
        <v>0</v>
      </c>
      <c r="CD68" s="137">
        <f t="shared" si="8"/>
        <v>0</v>
      </c>
      <c r="CE68" s="139">
        <v>0</v>
      </c>
      <c r="CF68" s="139">
        <f t="shared" si="4"/>
        <v>37563.060199999716</v>
      </c>
    </row>
    <row r="69" spans="2:84">
      <c r="B69" t="s">
        <v>11394</v>
      </c>
      <c r="C69" t="s">
        <v>131</v>
      </c>
      <c r="D69">
        <v>101319</v>
      </c>
      <c r="E69">
        <v>3023307</v>
      </c>
      <c r="F69">
        <v>3307</v>
      </c>
      <c r="G69">
        <v>10089</v>
      </c>
      <c r="H69" s="137">
        <v>57845</v>
      </c>
      <c r="I69" s="137">
        <v>0</v>
      </c>
      <c r="J69" s="139">
        <v>57845</v>
      </c>
      <c r="K69" s="137">
        <v>1207346.7778</v>
      </c>
      <c r="L69" s="137">
        <v>0</v>
      </c>
      <c r="M69" s="137">
        <v>37429</v>
      </c>
      <c r="N69" s="137">
        <v>0</v>
      </c>
      <c r="O69" s="137">
        <v>37035</v>
      </c>
      <c r="P69" s="137">
        <v>0</v>
      </c>
      <c r="Q69" s="137">
        <v>0</v>
      </c>
      <c r="R69" s="137">
        <v>57600</v>
      </c>
      <c r="S69" s="137">
        <v>7020</v>
      </c>
      <c r="T69" s="137">
        <v>15240</v>
      </c>
      <c r="U69" s="137">
        <v>0</v>
      </c>
      <c r="V69" s="137">
        <v>0</v>
      </c>
      <c r="W69" s="137">
        <v>91500</v>
      </c>
      <c r="X69" s="137">
        <v>23650</v>
      </c>
      <c r="Y69" s="137">
        <v>0</v>
      </c>
      <c r="Z69" s="137">
        <v>0</v>
      </c>
      <c r="AA69" s="137">
        <v>0</v>
      </c>
      <c r="AB69" s="137">
        <v>0</v>
      </c>
      <c r="AC69" s="137">
        <v>0</v>
      </c>
      <c r="AD69" s="137">
        <v>1992</v>
      </c>
      <c r="AE69" s="137">
        <v>52780</v>
      </c>
      <c r="AF69" s="139">
        <v>1531592.7778</v>
      </c>
      <c r="AG69" s="137">
        <v>586567.17810000002</v>
      </c>
      <c r="AH69" s="137">
        <v>4800</v>
      </c>
      <c r="AI69" s="137">
        <v>292445.11300000001</v>
      </c>
      <c r="AJ69" s="137">
        <v>76950.4136</v>
      </c>
      <c r="AK69" s="137">
        <v>61668.892999999996</v>
      </c>
      <c r="AL69" s="137">
        <v>0</v>
      </c>
      <c r="AM69" s="137">
        <v>21840.097300000001</v>
      </c>
      <c r="AN69" s="137">
        <v>1990</v>
      </c>
      <c r="AO69" s="137">
        <v>1350</v>
      </c>
      <c r="AP69" s="137">
        <v>349</v>
      </c>
      <c r="AQ69" s="137">
        <v>0</v>
      </c>
      <c r="AR69" s="137">
        <v>45100</v>
      </c>
      <c r="AS69" s="137">
        <v>1500</v>
      </c>
      <c r="AT69" s="137">
        <v>4050</v>
      </c>
      <c r="AU69" s="137">
        <v>7956</v>
      </c>
      <c r="AV69" s="137">
        <v>53700</v>
      </c>
      <c r="AW69" s="137">
        <v>4187</v>
      </c>
      <c r="AX69" s="137">
        <v>11317.0679</v>
      </c>
      <c r="AY69" s="137">
        <v>68516.879400000005</v>
      </c>
      <c r="AZ69" s="137">
        <v>28660.603999999999</v>
      </c>
      <c r="BA69" s="137">
        <v>0</v>
      </c>
      <c r="BB69" s="137">
        <v>10574.5</v>
      </c>
      <c r="BC69" s="137">
        <v>11481</v>
      </c>
      <c r="BD69" s="137">
        <v>0</v>
      </c>
      <c r="BE69" s="137">
        <v>56690.415000000001</v>
      </c>
      <c r="BF69" s="137">
        <v>67746</v>
      </c>
      <c r="BG69" s="137">
        <v>67686.998000000007</v>
      </c>
      <c r="BH69" s="137">
        <v>42688.18</v>
      </c>
      <c r="BI69" s="137">
        <v>0</v>
      </c>
      <c r="BJ69" s="137">
        <v>0</v>
      </c>
      <c r="BK69" s="137">
        <v>0</v>
      </c>
      <c r="BL69" s="137">
        <v>0</v>
      </c>
      <c r="BM69" s="137">
        <v>0</v>
      </c>
      <c r="BN69" s="139">
        <v>1529815.3392999999</v>
      </c>
      <c r="BO69" s="139">
        <v>1777.4385000001639</v>
      </c>
      <c r="BP69" s="139">
        <f t="shared" ref="BP69:BP92" si="9">H69+SUM(K69:Y69)+SUM(AB69:AE69)-SUM(AG69:BK69)</f>
        <v>59622.438500000164</v>
      </c>
      <c r="BQ69" s="139">
        <f t="shared" ref="BQ69:BQ92" si="10">I69+Z69+AA69-BL69-BM69</f>
        <v>0</v>
      </c>
      <c r="BR69" s="144">
        <f t="shared" ref="BR69:BR92" si="11">J69+AF69-BN69</f>
        <v>59622.438500000164</v>
      </c>
      <c r="BS69" s="137">
        <v>0</v>
      </c>
      <c r="BT69" s="137">
        <v>0</v>
      </c>
      <c r="BU69" s="137">
        <v>0</v>
      </c>
      <c r="BV69" s="137">
        <v>7991</v>
      </c>
      <c r="BW69" s="139">
        <v>7991</v>
      </c>
      <c r="BX69" s="137">
        <v>0</v>
      </c>
      <c r="BY69" s="137">
        <v>0</v>
      </c>
      <c r="BZ69" s="137">
        <v>0</v>
      </c>
      <c r="CA69" s="137">
        <v>0</v>
      </c>
      <c r="CB69" s="137">
        <v>0</v>
      </c>
      <c r="CC69" s="137">
        <v>7991</v>
      </c>
      <c r="CD69" s="137">
        <f t="shared" ref="CD69:CD92" si="12">BS69+BW69-CB69</f>
        <v>7991</v>
      </c>
      <c r="CE69" s="139">
        <v>7991</v>
      </c>
      <c r="CF69" s="139">
        <f t="shared" si="4"/>
        <v>59622.438500000164</v>
      </c>
    </row>
    <row r="70" spans="2:84">
      <c r="B70" t="s">
        <v>11395</v>
      </c>
      <c r="C70" t="s">
        <v>131</v>
      </c>
      <c r="D70">
        <v>101321</v>
      </c>
      <c r="E70">
        <v>3023309</v>
      </c>
      <c r="F70">
        <v>3309</v>
      </c>
      <c r="G70">
        <v>10116</v>
      </c>
      <c r="H70" s="137">
        <v>140989</v>
      </c>
      <c r="I70" s="137">
        <v>0</v>
      </c>
      <c r="J70" s="139">
        <v>140989</v>
      </c>
      <c r="K70" s="137">
        <v>1164906</v>
      </c>
      <c r="L70" s="137">
        <v>0</v>
      </c>
      <c r="M70" s="137">
        <v>50068</v>
      </c>
      <c r="N70" s="137">
        <v>0</v>
      </c>
      <c r="O70" s="137">
        <v>33465</v>
      </c>
      <c r="P70" s="137">
        <v>0</v>
      </c>
      <c r="Q70" s="137">
        <v>0</v>
      </c>
      <c r="R70" s="137">
        <v>11000</v>
      </c>
      <c r="S70" s="137">
        <v>82900</v>
      </c>
      <c r="T70" s="137">
        <v>28100</v>
      </c>
      <c r="U70" s="137">
        <v>0</v>
      </c>
      <c r="V70" s="137">
        <v>0</v>
      </c>
      <c r="W70" s="137">
        <v>64558</v>
      </c>
      <c r="X70" s="137">
        <v>9500</v>
      </c>
      <c r="Y70" s="137">
        <v>0</v>
      </c>
      <c r="Z70" s="137">
        <v>0</v>
      </c>
      <c r="AA70" s="137">
        <v>0</v>
      </c>
      <c r="AB70" s="137">
        <v>0</v>
      </c>
      <c r="AC70" s="137">
        <v>0</v>
      </c>
      <c r="AD70" s="137">
        <v>0</v>
      </c>
      <c r="AE70" s="137">
        <v>50458</v>
      </c>
      <c r="AF70" s="139">
        <v>1494955</v>
      </c>
      <c r="AG70" s="137">
        <v>648325</v>
      </c>
      <c r="AH70" s="137">
        <v>0</v>
      </c>
      <c r="AI70" s="137">
        <v>285231</v>
      </c>
      <c r="AJ70" s="137">
        <v>38623</v>
      </c>
      <c r="AK70" s="137">
        <v>56484</v>
      </c>
      <c r="AL70" s="137">
        <v>0</v>
      </c>
      <c r="AM70" s="137">
        <v>68109</v>
      </c>
      <c r="AN70" s="137">
        <v>1350</v>
      </c>
      <c r="AO70" s="137">
        <v>8300</v>
      </c>
      <c r="AP70" s="137">
        <v>349</v>
      </c>
      <c r="AQ70" s="137">
        <v>0</v>
      </c>
      <c r="AR70" s="137">
        <v>17750</v>
      </c>
      <c r="AS70" s="137">
        <v>7155</v>
      </c>
      <c r="AT70" s="137">
        <v>23609</v>
      </c>
      <c r="AU70" s="137">
        <v>7000</v>
      </c>
      <c r="AV70" s="137">
        <v>29505</v>
      </c>
      <c r="AW70" s="137">
        <v>4745</v>
      </c>
      <c r="AX70" s="137">
        <v>10028</v>
      </c>
      <c r="AY70" s="137">
        <v>111918</v>
      </c>
      <c r="AZ70" s="137">
        <v>12700</v>
      </c>
      <c r="BA70" s="137">
        <v>0</v>
      </c>
      <c r="BB70" s="137">
        <v>12387</v>
      </c>
      <c r="BC70" s="137">
        <v>9265</v>
      </c>
      <c r="BD70" s="137">
        <v>6000</v>
      </c>
      <c r="BE70" s="137">
        <v>79694</v>
      </c>
      <c r="BF70" s="137">
        <v>36270</v>
      </c>
      <c r="BG70" s="137">
        <v>93960</v>
      </c>
      <c r="BH70" s="137">
        <v>37374</v>
      </c>
      <c r="BI70" s="137">
        <v>0</v>
      </c>
      <c r="BJ70" s="137">
        <v>0</v>
      </c>
      <c r="BK70" s="137">
        <v>0</v>
      </c>
      <c r="BL70" s="137">
        <v>0</v>
      </c>
      <c r="BM70" s="137">
        <v>0</v>
      </c>
      <c r="BN70" s="139">
        <v>1606131</v>
      </c>
      <c r="BO70" s="139">
        <v>-111176</v>
      </c>
      <c r="BP70" s="139">
        <f t="shared" si="9"/>
        <v>29813</v>
      </c>
      <c r="BQ70" s="139">
        <f t="shared" si="10"/>
        <v>0</v>
      </c>
      <c r="BR70" s="144">
        <f t="shared" si="11"/>
        <v>29813</v>
      </c>
      <c r="BS70" s="137">
        <v>0</v>
      </c>
      <c r="BT70" s="137">
        <v>0</v>
      </c>
      <c r="BU70" s="137">
        <v>0</v>
      </c>
      <c r="BV70" s="137">
        <v>0</v>
      </c>
      <c r="BW70" s="139">
        <v>0</v>
      </c>
      <c r="BX70" s="137">
        <v>0</v>
      </c>
      <c r="BY70" s="137">
        <v>0</v>
      </c>
      <c r="BZ70" s="137">
        <v>0</v>
      </c>
      <c r="CA70" s="137">
        <v>0</v>
      </c>
      <c r="CB70" s="137">
        <v>0</v>
      </c>
      <c r="CC70" s="137">
        <v>0</v>
      </c>
      <c r="CD70" s="137">
        <f t="shared" si="12"/>
        <v>0</v>
      </c>
      <c r="CE70" s="139">
        <v>0</v>
      </c>
      <c r="CF70" s="139">
        <f t="shared" ref="CF70:CF92" si="13">BR70</f>
        <v>29813</v>
      </c>
    </row>
    <row r="71" spans="2:84">
      <c r="B71" t="s">
        <v>11404</v>
      </c>
      <c r="C71" t="s">
        <v>131</v>
      </c>
      <c r="D71">
        <v>101337</v>
      </c>
      <c r="E71">
        <v>3023509</v>
      </c>
      <c r="F71">
        <v>3509</v>
      </c>
      <c r="G71">
        <v>10107</v>
      </c>
      <c r="H71" s="137">
        <v>-664834</v>
      </c>
      <c r="I71" s="137">
        <v>0</v>
      </c>
      <c r="J71" s="139">
        <v>-664834</v>
      </c>
      <c r="K71" s="137"/>
      <c r="L71" s="137"/>
      <c r="M71" s="137"/>
      <c r="N71" s="137"/>
      <c r="O71" s="137"/>
      <c r="P71" s="137"/>
      <c r="Q71" s="137"/>
      <c r="R71" s="137"/>
      <c r="S71" s="137"/>
      <c r="T71" s="137"/>
      <c r="U71" s="137"/>
      <c r="V71" s="137"/>
      <c r="W71" s="137"/>
      <c r="X71" s="137"/>
      <c r="Y71" s="137"/>
      <c r="Z71" s="137"/>
      <c r="AA71" s="137"/>
      <c r="AB71" s="137"/>
      <c r="AC71" s="137"/>
      <c r="AD71" s="137"/>
      <c r="AE71" s="137"/>
      <c r="AF71" s="139">
        <v>0</v>
      </c>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9">
        <v>0</v>
      </c>
      <c r="BO71" s="139">
        <v>0</v>
      </c>
      <c r="BP71" s="139">
        <f t="shared" si="9"/>
        <v>-664834</v>
      </c>
      <c r="BQ71" s="139">
        <f t="shared" si="10"/>
        <v>0</v>
      </c>
      <c r="BR71" s="144">
        <f t="shared" si="11"/>
        <v>-664834</v>
      </c>
      <c r="BS71" s="137">
        <v>0</v>
      </c>
      <c r="BT71" s="137"/>
      <c r="BU71" s="137"/>
      <c r="BV71" s="137"/>
      <c r="BW71" s="139">
        <v>0</v>
      </c>
      <c r="BX71" s="137"/>
      <c r="BY71" s="137"/>
      <c r="BZ71" s="137"/>
      <c r="CA71" s="137"/>
      <c r="CB71" s="137">
        <v>0</v>
      </c>
      <c r="CC71" s="137">
        <v>0</v>
      </c>
      <c r="CD71" s="137">
        <f t="shared" si="12"/>
        <v>0</v>
      </c>
      <c r="CE71" s="139">
        <v>0</v>
      </c>
      <c r="CF71" s="139">
        <f t="shared" si="13"/>
        <v>-664834</v>
      </c>
    </row>
    <row r="72" spans="2:84">
      <c r="B72" t="s">
        <v>10438</v>
      </c>
      <c r="C72" t="s">
        <v>131</v>
      </c>
      <c r="D72">
        <v>101323</v>
      </c>
      <c r="E72">
        <v>3023311</v>
      </c>
      <c r="F72">
        <v>3311</v>
      </c>
      <c r="G72">
        <v>10092</v>
      </c>
      <c r="H72" s="137">
        <v>100162</v>
      </c>
      <c r="I72" s="137">
        <v>0</v>
      </c>
      <c r="J72" s="139">
        <v>100162</v>
      </c>
      <c r="K72" s="137">
        <v>2301404.9580000001</v>
      </c>
      <c r="L72" s="137">
        <v>0</v>
      </c>
      <c r="M72" s="137">
        <v>57000</v>
      </c>
      <c r="N72" s="137">
        <v>0</v>
      </c>
      <c r="O72" s="137">
        <v>99800</v>
      </c>
      <c r="P72" s="137">
        <v>2400</v>
      </c>
      <c r="Q72" s="137">
        <v>0</v>
      </c>
      <c r="R72" s="137">
        <v>20000</v>
      </c>
      <c r="S72" s="137">
        <v>2650</v>
      </c>
      <c r="T72" s="137">
        <v>62500</v>
      </c>
      <c r="U72" s="137">
        <v>0</v>
      </c>
      <c r="V72" s="137">
        <v>0</v>
      </c>
      <c r="W72" s="137">
        <v>110250</v>
      </c>
      <c r="X72" s="137">
        <v>16900</v>
      </c>
      <c r="Y72" s="137">
        <v>0</v>
      </c>
      <c r="Z72" s="137">
        <v>0</v>
      </c>
      <c r="AA72" s="137">
        <v>0</v>
      </c>
      <c r="AB72" s="137">
        <v>0</v>
      </c>
      <c r="AC72" s="137">
        <v>0</v>
      </c>
      <c r="AD72" s="137">
        <v>0</v>
      </c>
      <c r="AE72" s="137">
        <v>87443</v>
      </c>
      <c r="AF72" s="139">
        <v>2760347.9580000001</v>
      </c>
      <c r="AG72" s="137">
        <v>1301914.7150000001</v>
      </c>
      <c r="AH72" s="137">
        <v>0</v>
      </c>
      <c r="AI72" s="137">
        <v>572854.0527</v>
      </c>
      <c r="AJ72" s="137">
        <v>40282.904999999999</v>
      </c>
      <c r="AK72" s="137">
        <v>99282.784799999994</v>
      </c>
      <c r="AL72" s="137">
        <v>0</v>
      </c>
      <c r="AM72" s="137">
        <v>34744.518199999999</v>
      </c>
      <c r="AN72" s="137">
        <v>9850</v>
      </c>
      <c r="AO72" s="137">
        <v>6400</v>
      </c>
      <c r="AP72" s="137">
        <v>682.26</v>
      </c>
      <c r="AQ72" s="137">
        <v>0</v>
      </c>
      <c r="AR72" s="137">
        <v>116495</v>
      </c>
      <c r="AS72" s="137">
        <v>4650</v>
      </c>
      <c r="AT72" s="137">
        <v>56600</v>
      </c>
      <c r="AU72" s="137">
        <v>8525</v>
      </c>
      <c r="AV72" s="137">
        <v>67000</v>
      </c>
      <c r="AW72" s="137">
        <v>8653</v>
      </c>
      <c r="AX72" s="137">
        <v>18615</v>
      </c>
      <c r="AY72" s="137">
        <v>119145</v>
      </c>
      <c r="AZ72" s="137">
        <v>20900</v>
      </c>
      <c r="BA72" s="137">
        <v>0</v>
      </c>
      <c r="BB72" s="137">
        <v>18500</v>
      </c>
      <c r="BC72" s="137">
        <v>16041.1</v>
      </c>
      <c r="BD72" s="137">
        <v>1700</v>
      </c>
      <c r="BE72" s="137">
        <v>146323</v>
      </c>
      <c r="BF72" s="137">
        <v>46150</v>
      </c>
      <c r="BG72" s="137">
        <v>75544.66</v>
      </c>
      <c r="BH72" s="137">
        <v>42839.75</v>
      </c>
      <c r="BI72" s="137">
        <v>0</v>
      </c>
      <c r="BJ72" s="137">
        <v>0</v>
      </c>
      <c r="BK72" s="137">
        <v>0</v>
      </c>
      <c r="BL72" s="137">
        <v>0</v>
      </c>
      <c r="BM72" s="137">
        <v>0</v>
      </c>
      <c r="BN72" s="139">
        <v>2833692.7457000003</v>
      </c>
      <c r="BO72" s="139">
        <v>-73344.787700000219</v>
      </c>
      <c r="BP72" s="139">
        <f t="shared" si="9"/>
        <v>26817.212299999781</v>
      </c>
      <c r="BQ72" s="139">
        <f t="shared" si="10"/>
        <v>0</v>
      </c>
      <c r="BR72" s="144">
        <f t="shared" si="11"/>
        <v>26817.212299999781</v>
      </c>
      <c r="BS72" s="137">
        <v>0</v>
      </c>
      <c r="BT72" s="137">
        <v>0</v>
      </c>
      <c r="BU72" s="137">
        <v>0</v>
      </c>
      <c r="BV72" s="137">
        <v>0</v>
      </c>
      <c r="BW72" s="139">
        <v>0</v>
      </c>
      <c r="BX72" s="137">
        <v>0</v>
      </c>
      <c r="BY72" s="137">
        <v>0</v>
      </c>
      <c r="BZ72" s="137">
        <v>0</v>
      </c>
      <c r="CA72" s="137">
        <v>0</v>
      </c>
      <c r="CB72" s="137">
        <v>0</v>
      </c>
      <c r="CC72" s="137">
        <v>0</v>
      </c>
      <c r="CD72" s="137">
        <f t="shared" si="12"/>
        <v>0</v>
      </c>
      <c r="CE72" s="139">
        <v>0</v>
      </c>
      <c r="CF72" s="139">
        <f t="shared" si="13"/>
        <v>26817.212299999781</v>
      </c>
    </row>
    <row r="73" spans="2:84">
      <c r="B73" t="s">
        <v>11396</v>
      </c>
      <c r="C73" t="s">
        <v>131</v>
      </c>
      <c r="D73">
        <v>101324</v>
      </c>
      <c r="E73">
        <v>3023312</v>
      </c>
      <c r="F73">
        <v>3312</v>
      </c>
      <c r="G73">
        <v>10093</v>
      </c>
      <c r="H73" s="137">
        <v>91857</v>
      </c>
      <c r="I73" s="137">
        <v>0</v>
      </c>
      <c r="J73" s="139">
        <v>91857</v>
      </c>
      <c r="K73" s="137">
        <v>1114290.7206999999</v>
      </c>
      <c r="L73" s="137">
        <v>0</v>
      </c>
      <c r="M73" s="137">
        <v>27264</v>
      </c>
      <c r="N73" s="137">
        <v>0</v>
      </c>
      <c r="O73" s="137">
        <v>26980</v>
      </c>
      <c r="P73" s="137">
        <v>0</v>
      </c>
      <c r="Q73" s="137">
        <v>0</v>
      </c>
      <c r="R73" s="137">
        <v>0</v>
      </c>
      <c r="S73" s="137">
        <v>11700</v>
      </c>
      <c r="T73" s="137">
        <v>29457</v>
      </c>
      <c r="U73" s="137">
        <v>0</v>
      </c>
      <c r="V73" s="137">
        <v>0</v>
      </c>
      <c r="W73" s="137">
        <v>35847</v>
      </c>
      <c r="X73" s="137">
        <v>6120</v>
      </c>
      <c r="Y73" s="137">
        <v>0</v>
      </c>
      <c r="Z73" s="137">
        <v>0</v>
      </c>
      <c r="AA73" s="137">
        <v>0</v>
      </c>
      <c r="AB73" s="137">
        <v>0</v>
      </c>
      <c r="AC73" s="137">
        <v>0</v>
      </c>
      <c r="AD73" s="137">
        <v>2889</v>
      </c>
      <c r="AE73" s="137">
        <v>51793.637799999997</v>
      </c>
      <c r="AF73" s="139">
        <v>1306341.3584999999</v>
      </c>
      <c r="AG73" s="137">
        <v>610653.63639999996</v>
      </c>
      <c r="AH73" s="137">
        <v>0</v>
      </c>
      <c r="AI73" s="137">
        <v>252474.62090000001</v>
      </c>
      <c r="AJ73" s="137">
        <v>42932.428699999997</v>
      </c>
      <c r="AK73" s="137">
        <v>66862.723700000002</v>
      </c>
      <c r="AL73" s="137">
        <v>0</v>
      </c>
      <c r="AM73" s="137">
        <v>0</v>
      </c>
      <c r="AN73" s="137">
        <v>550</v>
      </c>
      <c r="AO73" s="137">
        <v>3672</v>
      </c>
      <c r="AP73" s="137">
        <v>359</v>
      </c>
      <c r="AQ73" s="137">
        <v>7752</v>
      </c>
      <c r="AR73" s="137">
        <v>7750</v>
      </c>
      <c r="AS73" s="137">
        <v>1055</v>
      </c>
      <c r="AT73" s="137">
        <v>20995</v>
      </c>
      <c r="AU73" s="137">
        <v>5200</v>
      </c>
      <c r="AV73" s="137">
        <v>21000</v>
      </c>
      <c r="AW73" s="137">
        <v>3614</v>
      </c>
      <c r="AX73" s="137">
        <v>12510</v>
      </c>
      <c r="AY73" s="137">
        <v>64580</v>
      </c>
      <c r="AZ73" s="137">
        <v>8730.08</v>
      </c>
      <c r="BA73" s="137">
        <v>0</v>
      </c>
      <c r="BB73" s="137">
        <v>9252</v>
      </c>
      <c r="BC73" s="137">
        <v>4546.5479999999998</v>
      </c>
      <c r="BD73" s="137">
        <v>500</v>
      </c>
      <c r="BE73" s="137">
        <v>69827.851200000005</v>
      </c>
      <c r="BF73" s="137">
        <v>0</v>
      </c>
      <c r="BG73" s="137">
        <v>33244.14</v>
      </c>
      <c r="BH73" s="137">
        <v>33280.567999999999</v>
      </c>
      <c r="BI73" s="137">
        <v>0</v>
      </c>
      <c r="BJ73" s="137">
        <v>0</v>
      </c>
      <c r="BK73" s="137">
        <v>0</v>
      </c>
      <c r="BL73" s="137">
        <v>0</v>
      </c>
      <c r="BM73" s="137">
        <v>0</v>
      </c>
      <c r="BN73" s="139">
        <v>1281341.5968999998</v>
      </c>
      <c r="BO73" s="139">
        <v>24999.761600000085</v>
      </c>
      <c r="BP73" s="139">
        <f t="shared" si="9"/>
        <v>116856.76160000009</v>
      </c>
      <c r="BQ73" s="139">
        <f t="shared" si="10"/>
        <v>0</v>
      </c>
      <c r="BR73" s="144">
        <f t="shared" si="11"/>
        <v>116856.76160000009</v>
      </c>
      <c r="BS73" s="137">
        <v>0</v>
      </c>
      <c r="BT73" s="137">
        <v>0</v>
      </c>
      <c r="BU73" s="137">
        <v>0</v>
      </c>
      <c r="BV73" s="137">
        <v>0</v>
      </c>
      <c r="BW73" s="139">
        <v>0</v>
      </c>
      <c r="BX73" s="137">
        <v>0</v>
      </c>
      <c r="BY73" s="137">
        <v>0</v>
      </c>
      <c r="BZ73" s="137">
        <v>0</v>
      </c>
      <c r="CA73" s="137">
        <v>0</v>
      </c>
      <c r="CB73" s="137">
        <v>0</v>
      </c>
      <c r="CC73" s="137">
        <v>0</v>
      </c>
      <c r="CD73" s="137">
        <f t="shared" si="12"/>
        <v>0</v>
      </c>
      <c r="CE73" s="139">
        <v>0</v>
      </c>
      <c r="CF73" s="139">
        <f t="shared" si="13"/>
        <v>116856.76160000009</v>
      </c>
    </row>
    <row r="74" spans="2:84">
      <c r="B74" t="s">
        <v>11397</v>
      </c>
      <c r="C74" t="s">
        <v>131</v>
      </c>
      <c r="D74">
        <v>101325</v>
      </c>
      <c r="E74">
        <v>3023313</v>
      </c>
      <c r="F74">
        <v>3313</v>
      </c>
      <c r="G74">
        <v>10094</v>
      </c>
      <c r="H74" s="137">
        <v>168719</v>
      </c>
      <c r="I74" s="137">
        <v>0</v>
      </c>
      <c r="J74" s="139">
        <v>168719</v>
      </c>
      <c r="K74" s="137">
        <v>1212001</v>
      </c>
      <c r="L74" s="137">
        <v>0</v>
      </c>
      <c r="M74" s="137">
        <v>47913</v>
      </c>
      <c r="N74" s="137">
        <v>0</v>
      </c>
      <c r="O74" s="137">
        <v>81480</v>
      </c>
      <c r="P74" s="137">
        <v>0</v>
      </c>
      <c r="Q74" s="137">
        <v>0</v>
      </c>
      <c r="R74" s="137">
        <v>500</v>
      </c>
      <c r="S74" s="137">
        <v>13500</v>
      </c>
      <c r="T74" s="137">
        <v>5100</v>
      </c>
      <c r="U74" s="137">
        <v>0</v>
      </c>
      <c r="V74" s="137">
        <v>0</v>
      </c>
      <c r="W74" s="137">
        <v>19500</v>
      </c>
      <c r="X74" s="137">
        <v>7100</v>
      </c>
      <c r="Y74" s="137">
        <v>0</v>
      </c>
      <c r="Z74" s="137">
        <v>0</v>
      </c>
      <c r="AA74" s="137">
        <v>0</v>
      </c>
      <c r="AB74" s="137">
        <v>0</v>
      </c>
      <c r="AC74" s="137">
        <v>0</v>
      </c>
      <c r="AD74" s="137">
        <v>0</v>
      </c>
      <c r="AE74" s="137">
        <v>43239</v>
      </c>
      <c r="AF74" s="139">
        <v>1430333</v>
      </c>
      <c r="AG74" s="137">
        <v>633141.04201721912</v>
      </c>
      <c r="AH74" s="137">
        <v>23603.646054545454</v>
      </c>
      <c r="AI74" s="137">
        <v>362097.43432731723</v>
      </c>
      <c r="AJ74" s="137">
        <v>43866.643565945655</v>
      </c>
      <c r="AK74" s="137">
        <v>66812.966059857223</v>
      </c>
      <c r="AL74" s="137">
        <v>0</v>
      </c>
      <c r="AM74" s="137">
        <v>21431.783487656387</v>
      </c>
      <c r="AN74" s="137">
        <v>13450</v>
      </c>
      <c r="AO74" s="137">
        <v>10550</v>
      </c>
      <c r="AP74" s="137">
        <v>8317</v>
      </c>
      <c r="AQ74" s="137">
        <v>0</v>
      </c>
      <c r="AR74" s="137">
        <v>14100</v>
      </c>
      <c r="AS74" s="137">
        <v>6900</v>
      </c>
      <c r="AT74" s="137">
        <v>22950</v>
      </c>
      <c r="AU74" s="137">
        <v>6000</v>
      </c>
      <c r="AV74" s="137">
        <v>31500</v>
      </c>
      <c r="AW74" s="137">
        <v>3328</v>
      </c>
      <c r="AX74" s="137">
        <v>10100</v>
      </c>
      <c r="AY74" s="137">
        <v>66966</v>
      </c>
      <c r="AZ74" s="137">
        <v>7048</v>
      </c>
      <c r="BA74" s="137">
        <v>0</v>
      </c>
      <c r="BB74" s="137">
        <v>13335</v>
      </c>
      <c r="BC74" s="137">
        <v>9335</v>
      </c>
      <c r="BD74" s="137">
        <v>8022</v>
      </c>
      <c r="BE74" s="137">
        <v>41093</v>
      </c>
      <c r="BF74" s="137">
        <v>13220</v>
      </c>
      <c r="BG74" s="137">
        <v>92308</v>
      </c>
      <c r="BH74" s="137">
        <v>35575.94</v>
      </c>
      <c r="BI74" s="137">
        <v>0</v>
      </c>
      <c r="BJ74" s="137">
        <v>0</v>
      </c>
      <c r="BK74" s="137">
        <v>0</v>
      </c>
      <c r="BL74" s="137">
        <v>0</v>
      </c>
      <c r="BM74" s="137">
        <v>0</v>
      </c>
      <c r="BN74" s="139">
        <v>1565051.4555125409</v>
      </c>
      <c r="BO74" s="139">
        <v>-134718.45551254088</v>
      </c>
      <c r="BP74" s="139">
        <f t="shared" si="9"/>
        <v>34000.544487459119</v>
      </c>
      <c r="BQ74" s="139">
        <f t="shared" si="10"/>
        <v>0</v>
      </c>
      <c r="BR74" s="144">
        <f t="shared" si="11"/>
        <v>34000.544487459119</v>
      </c>
      <c r="BS74" s="137">
        <v>0</v>
      </c>
      <c r="BT74" s="137">
        <v>0</v>
      </c>
      <c r="BU74" s="137">
        <v>0</v>
      </c>
      <c r="BV74" s="137">
        <v>0</v>
      </c>
      <c r="BW74" s="139">
        <v>0</v>
      </c>
      <c r="BX74" s="137">
        <v>0</v>
      </c>
      <c r="BY74" s="137">
        <v>0</v>
      </c>
      <c r="BZ74" s="137">
        <v>0</v>
      </c>
      <c r="CA74" s="137">
        <v>0</v>
      </c>
      <c r="CB74" s="137">
        <v>0</v>
      </c>
      <c r="CC74" s="137">
        <v>0</v>
      </c>
      <c r="CD74" s="137">
        <f t="shared" si="12"/>
        <v>0</v>
      </c>
      <c r="CE74" s="139">
        <v>0</v>
      </c>
      <c r="CF74" s="139">
        <f t="shared" si="13"/>
        <v>34000.544487459119</v>
      </c>
    </row>
    <row r="75" spans="2:84">
      <c r="B75" t="s">
        <v>11365</v>
      </c>
      <c r="C75" t="s">
        <v>131</v>
      </c>
      <c r="D75">
        <v>101326</v>
      </c>
      <c r="E75">
        <v>3023314</v>
      </c>
      <c r="F75">
        <v>3314</v>
      </c>
      <c r="G75">
        <v>10095</v>
      </c>
      <c r="H75" s="137">
        <v>37325</v>
      </c>
      <c r="I75" s="137">
        <v>0</v>
      </c>
      <c r="J75" s="139">
        <v>37325</v>
      </c>
      <c r="K75" s="137">
        <v>1101785</v>
      </c>
      <c r="L75" s="137">
        <v>0</v>
      </c>
      <c r="M75" s="137">
        <v>40686</v>
      </c>
      <c r="N75" s="137">
        <v>0</v>
      </c>
      <c r="O75" s="137">
        <v>65475</v>
      </c>
      <c r="P75" s="137">
        <v>0</v>
      </c>
      <c r="Q75" s="137">
        <v>107198</v>
      </c>
      <c r="R75" s="137">
        <v>0</v>
      </c>
      <c r="S75" s="137">
        <v>39440</v>
      </c>
      <c r="T75" s="137">
        <v>17350</v>
      </c>
      <c r="U75" s="137">
        <v>0</v>
      </c>
      <c r="V75" s="137">
        <v>0</v>
      </c>
      <c r="W75" s="137">
        <v>21690</v>
      </c>
      <c r="X75" s="137">
        <v>8930</v>
      </c>
      <c r="Y75" s="137">
        <v>0</v>
      </c>
      <c r="Z75" s="137">
        <v>0</v>
      </c>
      <c r="AA75" s="137">
        <v>0</v>
      </c>
      <c r="AB75" s="137">
        <v>0</v>
      </c>
      <c r="AC75" s="137">
        <v>0</v>
      </c>
      <c r="AD75" s="137">
        <v>12375</v>
      </c>
      <c r="AE75" s="137">
        <v>47081</v>
      </c>
      <c r="AF75" s="139">
        <v>1462010</v>
      </c>
      <c r="AG75" s="137">
        <v>694263.22291581822</v>
      </c>
      <c r="AH75" s="137">
        <v>1500</v>
      </c>
      <c r="AI75" s="137">
        <v>252427.4498261268</v>
      </c>
      <c r="AJ75" s="137">
        <v>41428.311471816734</v>
      </c>
      <c r="AK75" s="137">
        <v>57250.701223569529</v>
      </c>
      <c r="AL75" s="137">
        <v>0</v>
      </c>
      <c r="AM75" s="137">
        <v>75060.999013042077</v>
      </c>
      <c r="AN75" s="137">
        <v>8095</v>
      </c>
      <c r="AO75" s="137">
        <v>4460</v>
      </c>
      <c r="AP75" s="137">
        <v>347</v>
      </c>
      <c r="AQ75" s="137">
        <v>0</v>
      </c>
      <c r="AR75" s="137">
        <v>16245</v>
      </c>
      <c r="AS75" s="137">
        <v>1000</v>
      </c>
      <c r="AT75" s="137">
        <v>2700</v>
      </c>
      <c r="AU75" s="137">
        <v>3500</v>
      </c>
      <c r="AV75" s="137">
        <v>37040</v>
      </c>
      <c r="AW75" s="137">
        <v>3068</v>
      </c>
      <c r="AX75" s="137">
        <v>9220</v>
      </c>
      <c r="AY75" s="137">
        <v>59560</v>
      </c>
      <c r="AZ75" s="137">
        <v>16199</v>
      </c>
      <c r="BA75" s="137">
        <v>0</v>
      </c>
      <c r="BB75" s="137">
        <v>13767</v>
      </c>
      <c r="BC75" s="137">
        <v>8218</v>
      </c>
      <c r="BD75" s="137">
        <v>16950</v>
      </c>
      <c r="BE75" s="137">
        <v>57907</v>
      </c>
      <c r="BF75" s="137">
        <v>30250</v>
      </c>
      <c r="BG75" s="137">
        <v>42065</v>
      </c>
      <c r="BH75" s="137">
        <v>39039</v>
      </c>
      <c r="BI75" s="137">
        <v>0</v>
      </c>
      <c r="BJ75" s="137">
        <v>0</v>
      </c>
      <c r="BK75" s="137">
        <v>0</v>
      </c>
      <c r="BL75" s="137">
        <v>0</v>
      </c>
      <c r="BM75" s="137">
        <v>0</v>
      </c>
      <c r="BN75" s="139">
        <v>1491560.6844503735</v>
      </c>
      <c r="BO75" s="139">
        <v>-29550.684450373519</v>
      </c>
      <c r="BP75" s="139">
        <f t="shared" si="9"/>
        <v>7774.3155496264808</v>
      </c>
      <c r="BQ75" s="139">
        <f t="shared" si="10"/>
        <v>0</v>
      </c>
      <c r="BR75" s="144">
        <f t="shared" si="11"/>
        <v>7774.3155496264808</v>
      </c>
      <c r="BS75" s="137">
        <v>0</v>
      </c>
      <c r="BT75" s="137">
        <v>0</v>
      </c>
      <c r="BU75" s="137">
        <v>0</v>
      </c>
      <c r="BV75" s="137">
        <v>0</v>
      </c>
      <c r="BW75" s="139">
        <v>0</v>
      </c>
      <c r="BX75" s="137">
        <v>0</v>
      </c>
      <c r="BY75" s="137">
        <v>0</v>
      </c>
      <c r="BZ75" s="137">
        <v>0</v>
      </c>
      <c r="CA75" s="137">
        <v>0</v>
      </c>
      <c r="CB75" s="137">
        <v>0</v>
      </c>
      <c r="CC75" s="137">
        <v>0</v>
      </c>
      <c r="CD75" s="137">
        <f t="shared" si="12"/>
        <v>0</v>
      </c>
      <c r="CE75" s="139">
        <v>0</v>
      </c>
      <c r="CF75" s="139">
        <f t="shared" si="13"/>
        <v>7774.3155496264808</v>
      </c>
    </row>
    <row r="76" spans="2:84">
      <c r="B76" t="s">
        <v>11403</v>
      </c>
      <c r="C76" t="s">
        <v>131</v>
      </c>
      <c r="D76">
        <v>101335</v>
      </c>
      <c r="E76">
        <v>3023507</v>
      </c>
      <c r="F76">
        <v>3507</v>
      </c>
      <c r="G76">
        <v>10108</v>
      </c>
      <c r="H76" s="137">
        <v>-222860</v>
      </c>
      <c r="I76" s="137">
        <v>0</v>
      </c>
      <c r="J76" s="139">
        <v>-222860</v>
      </c>
      <c r="K76" s="137">
        <v>990903</v>
      </c>
      <c r="L76" s="137">
        <v>0</v>
      </c>
      <c r="M76" s="137">
        <v>95916</v>
      </c>
      <c r="N76" s="137">
        <v>0</v>
      </c>
      <c r="O76" s="137">
        <v>53075</v>
      </c>
      <c r="P76" s="137">
        <v>12577</v>
      </c>
      <c r="Q76" s="137">
        <v>0</v>
      </c>
      <c r="R76" s="137">
        <v>1000</v>
      </c>
      <c r="S76" s="137">
        <v>5000</v>
      </c>
      <c r="T76" s="137">
        <v>12490</v>
      </c>
      <c r="U76" s="137">
        <v>0</v>
      </c>
      <c r="V76" s="137">
        <v>0</v>
      </c>
      <c r="W76" s="137">
        <v>4300</v>
      </c>
      <c r="X76" s="137">
        <v>0</v>
      </c>
      <c r="Y76" s="137">
        <v>0</v>
      </c>
      <c r="Z76" s="137">
        <v>0</v>
      </c>
      <c r="AA76" s="137">
        <v>0</v>
      </c>
      <c r="AB76" s="137">
        <v>0</v>
      </c>
      <c r="AC76" s="137">
        <v>0</v>
      </c>
      <c r="AD76" s="137">
        <v>0</v>
      </c>
      <c r="AE76" s="137">
        <v>37272</v>
      </c>
      <c r="AF76" s="139">
        <v>1212533</v>
      </c>
      <c r="AG76" s="137">
        <v>625204</v>
      </c>
      <c r="AH76" s="137">
        <v>0</v>
      </c>
      <c r="AI76" s="137">
        <v>178782</v>
      </c>
      <c r="AJ76" s="137">
        <v>39482</v>
      </c>
      <c r="AK76" s="137">
        <v>46891</v>
      </c>
      <c r="AL76" s="137">
        <v>0</v>
      </c>
      <c r="AM76" s="137">
        <v>33946</v>
      </c>
      <c r="AN76" s="137">
        <v>400</v>
      </c>
      <c r="AO76" s="137">
        <v>2600</v>
      </c>
      <c r="AP76" s="137">
        <v>291</v>
      </c>
      <c r="AQ76" s="137">
        <v>1245</v>
      </c>
      <c r="AR76" s="137">
        <v>8150</v>
      </c>
      <c r="AS76" s="137">
        <v>514</v>
      </c>
      <c r="AT76" s="137">
        <v>23000</v>
      </c>
      <c r="AU76" s="137">
        <v>4700</v>
      </c>
      <c r="AV76" s="137">
        <v>32000</v>
      </c>
      <c r="AW76" s="137">
        <v>3848</v>
      </c>
      <c r="AX76" s="137">
        <v>7395</v>
      </c>
      <c r="AY76" s="137">
        <v>20481</v>
      </c>
      <c r="AZ76" s="137">
        <v>14743</v>
      </c>
      <c r="BA76" s="137">
        <v>0</v>
      </c>
      <c r="BB76" s="137">
        <v>10188</v>
      </c>
      <c r="BC76" s="137">
        <v>11297</v>
      </c>
      <c r="BD76" s="137">
        <v>1850</v>
      </c>
      <c r="BE76" s="137">
        <v>49662</v>
      </c>
      <c r="BF76" s="137">
        <v>9555</v>
      </c>
      <c r="BG76" s="137">
        <v>128032</v>
      </c>
      <c r="BH76" s="137">
        <v>26350</v>
      </c>
      <c r="BI76" s="137">
        <v>0</v>
      </c>
      <c r="BJ76" s="137">
        <v>0</v>
      </c>
      <c r="BK76" s="137">
        <v>0</v>
      </c>
      <c r="BL76" s="137">
        <v>0</v>
      </c>
      <c r="BM76" s="137">
        <v>0</v>
      </c>
      <c r="BN76" s="139">
        <v>1280606</v>
      </c>
      <c r="BO76" s="139">
        <v>-68073</v>
      </c>
      <c r="BP76" s="139">
        <f t="shared" si="9"/>
        <v>-290933</v>
      </c>
      <c r="BQ76" s="139">
        <f t="shared" si="10"/>
        <v>0</v>
      </c>
      <c r="BR76" s="144">
        <f t="shared" si="11"/>
        <v>-290933</v>
      </c>
      <c r="BS76" s="137">
        <v>0</v>
      </c>
      <c r="BT76" s="137"/>
      <c r="BU76" s="137"/>
      <c r="BV76" s="137"/>
      <c r="BW76" s="139">
        <v>0</v>
      </c>
      <c r="BX76" s="137"/>
      <c r="BY76" s="137"/>
      <c r="BZ76" s="137"/>
      <c r="CA76" s="137"/>
      <c r="CB76" s="137">
        <v>0</v>
      </c>
      <c r="CC76" s="137">
        <v>0</v>
      </c>
      <c r="CD76" s="137">
        <f t="shared" si="12"/>
        <v>0</v>
      </c>
      <c r="CE76" s="139">
        <v>0</v>
      </c>
      <c r="CF76" s="139">
        <f t="shared" si="13"/>
        <v>-290933</v>
      </c>
    </row>
    <row r="77" spans="2:84">
      <c r="B77" t="s">
        <v>11402</v>
      </c>
      <c r="C77" t="s">
        <v>131</v>
      </c>
      <c r="D77">
        <v>101334</v>
      </c>
      <c r="E77">
        <v>3023506</v>
      </c>
      <c r="F77">
        <v>3506</v>
      </c>
      <c r="G77">
        <v>10096</v>
      </c>
      <c r="H77" s="137">
        <v>57528</v>
      </c>
      <c r="I77" s="137">
        <v>0</v>
      </c>
      <c r="J77" s="139">
        <v>57528</v>
      </c>
      <c r="K77" s="137">
        <v>1415111.3975</v>
      </c>
      <c r="L77" s="137">
        <v>0</v>
      </c>
      <c r="M77" s="137">
        <v>223284</v>
      </c>
      <c r="N77" s="137">
        <v>0</v>
      </c>
      <c r="O77" s="137">
        <v>24735</v>
      </c>
      <c r="P77" s="137">
        <v>1100</v>
      </c>
      <c r="Q77" s="137">
        <v>2000</v>
      </c>
      <c r="R77" s="137">
        <v>36000</v>
      </c>
      <c r="S77" s="137">
        <v>25900</v>
      </c>
      <c r="T77" s="137">
        <v>23649.95</v>
      </c>
      <c r="U77" s="137">
        <v>0</v>
      </c>
      <c r="V77" s="137">
        <v>0</v>
      </c>
      <c r="W77" s="137">
        <v>38400</v>
      </c>
      <c r="X77" s="137">
        <v>3000</v>
      </c>
      <c r="Y77" s="137">
        <v>0</v>
      </c>
      <c r="Z77" s="137">
        <v>0</v>
      </c>
      <c r="AA77" s="137">
        <v>0</v>
      </c>
      <c r="AB77" s="137">
        <v>0</v>
      </c>
      <c r="AC77" s="137">
        <v>0</v>
      </c>
      <c r="AD77" s="137">
        <v>1812</v>
      </c>
      <c r="AE77" s="137">
        <v>70220</v>
      </c>
      <c r="AF77" s="139">
        <v>1865212.3474999999</v>
      </c>
      <c r="AG77" s="137">
        <v>886032.24820000003</v>
      </c>
      <c r="AH77" s="137">
        <v>0</v>
      </c>
      <c r="AI77" s="137">
        <v>428778.53989999997</v>
      </c>
      <c r="AJ77" s="137">
        <v>83403.347899999993</v>
      </c>
      <c r="AK77" s="137">
        <v>64086.658199999998</v>
      </c>
      <c r="AL77" s="137">
        <v>0</v>
      </c>
      <c r="AM77" s="137">
        <v>0</v>
      </c>
      <c r="AN77" s="137">
        <v>4284</v>
      </c>
      <c r="AO77" s="137">
        <v>7587.2911999999997</v>
      </c>
      <c r="AP77" s="137">
        <v>466</v>
      </c>
      <c r="AQ77" s="137">
        <v>0</v>
      </c>
      <c r="AR77" s="137">
        <v>25054.831300000002</v>
      </c>
      <c r="AS77" s="137">
        <v>7640.3</v>
      </c>
      <c r="AT77" s="137">
        <v>6085.6512000000002</v>
      </c>
      <c r="AU77" s="137">
        <v>3820.3488000000002</v>
      </c>
      <c r="AV77" s="137">
        <v>42000</v>
      </c>
      <c r="AW77" s="137">
        <v>3536</v>
      </c>
      <c r="AX77" s="137">
        <v>10875.2989</v>
      </c>
      <c r="AY77" s="137">
        <v>59183.880100000002</v>
      </c>
      <c r="AZ77" s="137">
        <v>12897.9025</v>
      </c>
      <c r="BA77" s="137">
        <v>0</v>
      </c>
      <c r="BB77" s="137">
        <v>16294.0993</v>
      </c>
      <c r="BC77" s="137">
        <v>14731.32</v>
      </c>
      <c r="BD77" s="137">
        <v>15690</v>
      </c>
      <c r="BE77" s="137">
        <v>86960.228400000007</v>
      </c>
      <c r="BF77" s="137">
        <v>16000</v>
      </c>
      <c r="BG77" s="137">
        <v>70317.721799999999</v>
      </c>
      <c r="BH77" s="137">
        <v>56816.407500000001</v>
      </c>
      <c r="BI77" s="137">
        <v>0</v>
      </c>
      <c r="BJ77" s="137">
        <v>0</v>
      </c>
      <c r="BK77" s="137">
        <v>0</v>
      </c>
      <c r="BL77" s="137">
        <v>0</v>
      </c>
      <c r="BM77" s="137">
        <v>0</v>
      </c>
      <c r="BN77" s="139">
        <v>1922542.0751999998</v>
      </c>
      <c r="BO77" s="139">
        <v>-57329.72769999993</v>
      </c>
      <c r="BP77" s="139">
        <f t="shared" si="9"/>
        <v>198.27230000006966</v>
      </c>
      <c r="BQ77" s="139">
        <f t="shared" si="10"/>
        <v>0</v>
      </c>
      <c r="BR77" s="144">
        <f t="shared" si="11"/>
        <v>198.27230000006966</v>
      </c>
      <c r="BS77" s="137">
        <v>0</v>
      </c>
      <c r="BT77" s="137">
        <v>0</v>
      </c>
      <c r="BU77" s="137">
        <v>0</v>
      </c>
      <c r="BV77" s="137">
        <v>0</v>
      </c>
      <c r="BW77" s="139">
        <v>0</v>
      </c>
      <c r="BX77" s="137">
        <v>0</v>
      </c>
      <c r="BY77" s="137">
        <v>0</v>
      </c>
      <c r="BZ77" s="137">
        <v>0</v>
      </c>
      <c r="CA77" s="137">
        <v>0</v>
      </c>
      <c r="CB77" s="137">
        <v>0</v>
      </c>
      <c r="CC77" s="137">
        <v>0</v>
      </c>
      <c r="CD77" s="137">
        <f t="shared" si="12"/>
        <v>0</v>
      </c>
      <c r="CE77" s="139">
        <v>0</v>
      </c>
      <c r="CF77" s="139">
        <f t="shared" si="13"/>
        <v>198.27230000006966</v>
      </c>
    </row>
    <row r="78" spans="2:84">
      <c r="B78" t="s">
        <v>11386</v>
      </c>
      <c r="C78" t="s">
        <v>131</v>
      </c>
      <c r="D78">
        <v>101311</v>
      </c>
      <c r="E78">
        <v>3022070</v>
      </c>
      <c r="F78">
        <v>2070</v>
      </c>
      <c r="G78">
        <v>10097</v>
      </c>
      <c r="H78" s="137">
        <v>308372</v>
      </c>
      <c r="I78" s="137">
        <v>0</v>
      </c>
      <c r="J78" s="139">
        <v>308372</v>
      </c>
      <c r="K78" s="137">
        <v>1442656</v>
      </c>
      <c r="L78" s="137">
        <v>0</v>
      </c>
      <c r="M78" s="137">
        <v>89447</v>
      </c>
      <c r="N78" s="137">
        <v>0</v>
      </c>
      <c r="O78" s="137">
        <v>110580</v>
      </c>
      <c r="P78" s="137">
        <v>0</v>
      </c>
      <c r="Q78" s="137">
        <v>4000</v>
      </c>
      <c r="R78" s="137"/>
      <c r="S78" s="137">
        <v>24872</v>
      </c>
      <c r="T78" s="137">
        <v>16000</v>
      </c>
      <c r="U78" s="137"/>
      <c r="V78" s="137"/>
      <c r="W78" s="137">
        <v>22634</v>
      </c>
      <c r="X78" s="137"/>
      <c r="Y78" s="137"/>
      <c r="Z78" s="137"/>
      <c r="AA78" s="137"/>
      <c r="AB78" s="137"/>
      <c r="AC78" s="137"/>
      <c r="AD78" s="137"/>
      <c r="AE78" s="137">
        <v>52230</v>
      </c>
      <c r="AF78" s="139">
        <v>1762419</v>
      </c>
      <c r="AG78" s="137">
        <v>834334.65960115159</v>
      </c>
      <c r="AH78" s="137">
        <v>0</v>
      </c>
      <c r="AI78" s="137">
        <v>359038.0535741591</v>
      </c>
      <c r="AJ78" s="137">
        <v>73310.286509073092</v>
      </c>
      <c r="AK78" s="137">
        <v>139252.51086097109</v>
      </c>
      <c r="AL78" s="137">
        <v>0</v>
      </c>
      <c r="AM78" s="137">
        <v>33202.128037975788</v>
      </c>
      <c r="AN78" s="137">
        <v>10276.226507048879</v>
      </c>
      <c r="AO78" s="137">
        <v>5300</v>
      </c>
      <c r="AP78" s="137">
        <v>345</v>
      </c>
      <c r="AQ78" s="137"/>
      <c r="AR78" s="137">
        <v>25875</v>
      </c>
      <c r="AS78" s="137">
        <v>2000</v>
      </c>
      <c r="AT78" s="137">
        <v>3250</v>
      </c>
      <c r="AU78" s="137">
        <v>4740</v>
      </c>
      <c r="AV78" s="137">
        <v>37535</v>
      </c>
      <c r="AW78" s="137">
        <v>25199</v>
      </c>
      <c r="AX78" s="137">
        <v>13812</v>
      </c>
      <c r="AY78" s="137">
        <v>56842</v>
      </c>
      <c r="AZ78" s="137">
        <v>21160</v>
      </c>
      <c r="BA78" s="137"/>
      <c r="BB78" s="137">
        <v>14605</v>
      </c>
      <c r="BC78" s="137">
        <v>8756</v>
      </c>
      <c r="BD78" s="137">
        <v>2405</v>
      </c>
      <c r="BE78" s="137">
        <v>67977</v>
      </c>
      <c r="BF78" s="137">
        <v>6600</v>
      </c>
      <c r="BG78" s="137">
        <v>49133</v>
      </c>
      <c r="BH78" s="137">
        <v>16753</v>
      </c>
      <c r="BI78" s="137"/>
      <c r="BJ78" s="137"/>
      <c r="BK78" s="137">
        <v>26514</v>
      </c>
      <c r="BL78" s="137"/>
      <c r="BM78" s="137"/>
      <c r="BN78" s="139">
        <v>1838214.8650903797</v>
      </c>
      <c r="BO78" s="139">
        <v>-75795.865090379724</v>
      </c>
      <c r="BP78" s="139">
        <f t="shared" si="9"/>
        <v>232576.13490962028</v>
      </c>
      <c r="BQ78" s="139">
        <f t="shared" si="10"/>
        <v>0</v>
      </c>
      <c r="BR78" s="144">
        <f t="shared" si="11"/>
        <v>232576.13490962028</v>
      </c>
      <c r="BS78" s="137">
        <v>18368</v>
      </c>
      <c r="BT78" s="137">
        <v>6776</v>
      </c>
      <c r="BU78" s="137"/>
      <c r="BV78" s="137">
        <v>26514</v>
      </c>
      <c r="BW78" s="139">
        <v>33290</v>
      </c>
      <c r="BX78" s="137"/>
      <c r="BY78" s="137"/>
      <c r="BZ78" s="137"/>
      <c r="CA78" s="137">
        <v>33290</v>
      </c>
      <c r="CB78" s="137">
        <v>33290</v>
      </c>
      <c r="CC78" s="137">
        <v>0</v>
      </c>
      <c r="CD78" s="137">
        <f t="shared" si="12"/>
        <v>18368</v>
      </c>
      <c r="CE78" s="139">
        <v>18368</v>
      </c>
      <c r="CF78" s="139">
        <f t="shared" si="13"/>
        <v>232576.13490962028</v>
      </c>
    </row>
    <row r="79" spans="2:84">
      <c r="B79" t="s">
        <v>10439</v>
      </c>
      <c r="C79" t="s">
        <v>131</v>
      </c>
      <c r="D79">
        <v>101328</v>
      </c>
      <c r="E79">
        <v>3023316</v>
      </c>
      <c r="F79">
        <v>3316</v>
      </c>
      <c r="G79">
        <v>10100</v>
      </c>
      <c r="H79" s="137">
        <v>-34610</v>
      </c>
      <c r="I79" s="137">
        <v>0</v>
      </c>
      <c r="J79" s="139">
        <v>-34610</v>
      </c>
      <c r="K79" s="137">
        <v>1078228</v>
      </c>
      <c r="L79" s="137">
        <v>0</v>
      </c>
      <c r="M79" s="137">
        <v>49165</v>
      </c>
      <c r="N79" s="137">
        <v>0</v>
      </c>
      <c r="O79" s="137">
        <v>29685</v>
      </c>
      <c r="P79" s="137">
        <v>0</v>
      </c>
      <c r="Q79" s="137">
        <v>0</v>
      </c>
      <c r="R79" s="137">
        <v>0</v>
      </c>
      <c r="S79" s="137">
        <v>42854</v>
      </c>
      <c r="T79" s="137">
        <v>37300</v>
      </c>
      <c r="U79" s="137">
        <v>0</v>
      </c>
      <c r="V79" s="137">
        <v>0</v>
      </c>
      <c r="W79" s="137">
        <v>23570</v>
      </c>
      <c r="X79" s="137">
        <v>0</v>
      </c>
      <c r="Y79" s="137">
        <v>0</v>
      </c>
      <c r="Z79" s="137">
        <v>0</v>
      </c>
      <c r="AA79" s="137">
        <v>0</v>
      </c>
      <c r="AB79" s="137">
        <v>0</v>
      </c>
      <c r="AC79" s="137">
        <v>0</v>
      </c>
      <c r="AD79" s="137">
        <v>0</v>
      </c>
      <c r="AE79" s="137">
        <v>54184</v>
      </c>
      <c r="AF79" s="139">
        <v>1314986</v>
      </c>
      <c r="AG79" s="137">
        <v>651603</v>
      </c>
      <c r="AH79" s="137">
        <v>0</v>
      </c>
      <c r="AI79" s="137">
        <v>200328</v>
      </c>
      <c r="AJ79" s="137">
        <v>33232</v>
      </c>
      <c r="AK79" s="137">
        <v>52817</v>
      </c>
      <c r="AL79" s="137">
        <v>0</v>
      </c>
      <c r="AM79" s="137">
        <v>32682</v>
      </c>
      <c r="AN79" s="137">
        <v>1612</v>
      </c>
      <c r="AO79" s="137">
        <v>4868</v>
      </c>
      <c r="AP79" s="137">
        <v>350</v>
      </c>
      <c r="AQ79" s="137">
        <v>918</v>
      </c>
      <c r="AR79" s="137">
        <v>7896</v>
      </c>
      <c r="AS79" s="137">
        <v>200</v>
      </c>
      <c r="AT79" s="137">
        <v>12606</v>
      </c>
      <c r="AU79" s="137">
        <v>2500</v>
      </c>
      <c r="AV79" s="137">
        <v>15500</v>
      </c>
      <c r="AW79" s="137">
        <v>4160</v>
      </c>
      <c r="AX79" s="137">
        <v>8781</v>
      </c>
      <c r="AY79" s="137">
        <v>40464</v>
      </c>
      <c r="AZ79" s="137">
        <v>10300</v>
      </c>
      <c r="BA79" s="137">
        <v>0</v>
      </c>
      <c r="BB79" s="137">
        <v>10308</v>
      </c>
      <c r="BC79" s="137">
        <v>11518</v>
      </c>
      <c r="BD79" s="137">
        <v>9006</v>
      </c>
      <c r="BE79" s="137">
        <v>76188</v>
      </c>
      <c r="BF79" s="137">
        <v>1000</v>
      </c>
      <c r="BG79" s="137">
        <v>37693</v>
      </c>
      <c r="BH79" s="137">
        <v>61837</v>
      </c>
      <c r="BI79" s="137">
        <v>0</v>
      </c>
      <c r="BJ79" s="137">
        <v>0</v>
      </c>
      <c r="BK79" s="137">
        <v>0</v>
      </c>
      <c r="BL79" s="137">
        <v>0</v>
      </c>
      <c r="BM79" s="137">
        <v>0</v>
      </c>
      <c r="BN79" s="139">
        <v>1288367</v>
      </c>
      <c r="BO79" s="139">
        <v>26619</v>
      </c>
      <c r="BP79" s="139">
        <f t="shared" si="9"/>
        <v>-7991</v>
      </c>
      <c r="BQ79" s="139">
        <f t="shared" si="10"/>
        <v>0</v>
      </c>
      <c r="BR79" s="144">
        <f t="shared" si="11"/>
        <v>-7991</v>
      </c>
      <c r="BS79" s="137">
        <v>0</v>
      </c>
      <c r="BT79" s="137">
        <v>0</v>
      </c>
      <c r="BU79" s="137">
        <v>0</v>
      </c>
      <c r="BV79" s="137">
        <v>0</v>
      </c>
      <c r="BW79" s="139">
        <v>0</v>
      </c>
      <c r="BX79" s="137">
        <v>0</v>
      </c>
      <c r="BY79" s="137">
        <v>0</v>
      </c>
      <c r="BZ79" s="137">
        <v>0</v>
      </c>
      <c r="CA79" s="137">
        <v>0</v>
      </c>
      <c r="CB79" s="137">
        <v>0</v>
      </c>
      <c r="CC79" s="137">
        <v>0</v>
      </c>
      <c r="CD79" s="137">
        <f t="shared" si="12"/>
        <v>0</v>
      </c>
      <c r="CE79" s="139">
        <v>0</v>
      </c>
      <c r="CF79" s="139">
        <f t="shared" si="13"/>
        <v>-7991</v>
      </c>
    </row>
    <row r="80" spans="2:84">
      <c r="B80" t="s">
        <v>11384</v>
      </c>
      <c r="C80" t="s">
        <v>131</v>
      </c>
      <c r="D80">
        <v>101299</v>
      </c>
      <c r="E80">
        <v>3022055</v>
      </c>
      <c r="F80">
        <v>2055</v>
      </c>
      <c r="G80">
        <v>10101</v>
      </c>
      <c r="H80" s="137">
        <v>-134832</v>
      </c>
      <c r="I80" s="137">
        <v>0</v>
      </c>
      <c r="J80" s="139">
        <v>-134832</v>
      </c>
      <c r="K80" s="137">
        <v>1411044.6963</v>
      </c>
      <c r="L80" s="137">
        <v>0</v>
      </c>
      <c r="M80" s="137">
        <v>90000</v>
      </c>
      <c r="N80" s="137">
        <v>0</v>
      </c>
      <c r="O80" s="137">
        <v>81487</v>
      </c>
      <c r="P80" s="137">
        <v>0</v>
      </c>
      <c r="Q80" s="137">
        <v>0</v>
      </c>
      <c r="R80" s="137">
        <v>14000</v>
      </c>
      <c r="S80" s="137">
        <v>16200</v>
      </c>
      <c r="T80" s="137">
        <v>16900</v>
      </c>
      <c r="U80" s="137">
        <v>0</v>
      </c>
      <c r="V80" s="137">
        <v>0</v>
      </c>
      <c r="W80" s="137">
        <v>7800</v>
      </c>
      <c r="X80" s="137">
        <v>2500</v>
      </c>
      <c r="Y80" s="137">
        <v>0</v>
      </c>
      <c r="Z80" s="137">
        <v>0</v>
      </c>
      <c r="AA80" s="137">
        <v>0</v>
      </c>
      <c r="AB80" s="137">
        <v>0</v>
      </c>
      <c r="AC80" s="137">
        <v>0</v>
      </c>
      <c r="AD80" s="137">
        <v>6000</v>
      </c>
      <c r="AE80" s="137">
        <v>46526</v>
      </c>
      <c r="AF80" s="139">
        <v>1692457.6963</v>
      </c>
      <c r="AG80" s="137">
        <v>806799.33010000002</v>
      </c>
      <c r="AH80" s="137">
        <v>0</v>
      </c>
      <c r="AI80" s="137">
        <v>394163.49129999999</v>
      </c>
      <c r="AJ80" s="137">
        <v>31932.1931</v>
      </c>
      <c r="AK80" s="137">
        <v>53327.908499999998</v>
      </c>
      <c r="AL80" s="137">
        <v>0</v>
      </c>
      <c r="AM80" s="137">
        <v>33346.058199999999</v>
      </c>
      <c r="AN80" s="137">
        <v>9082.8119999999999</v>
      </c>
      <c r="AO80" s="137">
        <v>2000</v>
      </c>
      <c r="AP80" s="137">
        <v>355</v>
      </c>
      <c r="AQ80" s="137">
        <v>816</v>
      </c>
      <c r="AR80" s="137">
        <v>10000</v>
      </c>
      <c r="AS80" s="137">
        <v>6000</v>
      </c>
      <c r="AT80" s="137">
        <v>27655</v>
      </c>
      <c r="AU80" s="137">
        <v>4500</v>
      </c>
      <c r="AV80" s="137">
        <v>50000</v>
      </c>
      <c r="AW80" s="137">
        <v>27041</v>
      </c>
      <c r="AX80" s="137">
        <v>10481</v>
      </c>
      <c r="AY80" s="137">
        <v>46812.156300000002</v>
      </c>
      <c r="AZ80" s="137">
        <v>9348.2343999999994</v>
      </c>
      <c r="BA80" s="137">
        <v>0</v>
      </c>
      <c r="BB80" s="137">
        <v>10350</v>
      </c>
      <c r="BC80" s="137">
        <v>10968</v>
      </c>
      <c r="BD80" s="137">
        <v>7250</v>
      </c>
      <c r="BE80" s="137">
        <v>55411</v>
      </c>
      <c r="BF80" s="137">
        <v>10000</v>
      </c>
      <c r="BG80" s="137">
        <v>93166.35</v>
      </c>
      <c r="BH80" s="137">
        <v>28053.24</v>
      </c>
      <c r="BI80" s="137">
        <v>0</v>
      </c>
      <c r="BJ80" s="137">
        <v>0</v>
      </c>
      <c r="BK80" s="137">
        <v>0</v>
      </c>
      <c r="BL80" s="137">
        <v>0</v>
      </c>
      <c r="BM80" s="137">
        <v>0</v>
      </c>
      <c r="BN80" s="139">
        <v>1738858.7738999999</v>
      </c>
      <c r="BO80" s="139">
        <v>-46401.077599999961</v>
      </c>
      <c r="BP80" s="139">
        <f t="shared" si="9"/>
        <v>-181233.07759999996</v>
      </c>
      <c r="BQ80" s="139">
        <f t="shared" si="10"/>
        <v>0</v>
      </c>
      <c r="BR80" s="144">
        <f t="shared" si="11"/>
        <v>-181233.07759999996</v>
      </c>
      <c r="BS80" s="137">
        <v>32761</v>
      </c>
      <c r="BT80" s="137">
        <v>6614</v>
      </c>
      <c r="BU80" s="137">
        <v>0</v>
      </c>
      <c r="BV80" s="137">
        <v>0</v>
      </c>
      <c r="BW80" s="139">
        <v>6614</v>
      </c>
      <c r="BX80" s="137">
        <v>0</v>
      </c>
      <c r="BY80" s="137">
        <v>13036</v>
      </c>
      <c r="BZ80" s="137">
        <v>0</v>
      </c>
      <c r="CA80" s="137">
        <v>6614</v>
      </c>
      <c r="CB80" s="137">
        <v>19650</v>
      </c>
      <c r="CC80" s="137">
        <v>-13036</v>
      </c>
      <c r="CD80" s="137">
        <f t="shared" si="12"/>
        <v>19725</v>
      </c>
      <c r="CE80" s="139">
        <v>19725</v>
      </c>
      <c r="CF80" s="139">
        <f t="shared" si="13"/>
        <v>-181233.07759999996</v>
      </c>
    </row>
    <row r="81" spans="2:84">
      <c r="B81" t="s">
        <v>10395</v>
      </c>
      <c r="C81" t="s">
        <v>131</v>
      </c>
      <c r="D81">
        <v>101301</v>
      </c>
      <c r="E81">
        <v>3022057</v>
      </c>
      <c r="F81">
        <v>2057</v>
      </c>
      <c r="G81">
        <v>10103</v>
      </c>
      <c r="H81" s="137">
        <v>234098</v>
      </c>
      <c r="I81" s="137">
        <v>12537</v>
      </c>
      <c r="J81" s="139">
        <v>246635</v>
      </c>
      <c r="K81" s="137">
        <v>2993108</v>
      </c>
      <c r="L81" s="137">
        <v>0</v>
      </c>
      <c r="M81" s="137">
        <v>136839</v>
      </c>
      <c r="N81" s="137">
        <v>0</v>
      </c>
      <c r="O81" s="137">
        <v>267720</v>
      </c>
      <c r="P81" s="137">
        <v>0</v>
      </c>
      <c r="Q81" s="137">
        <v>1500</v>
      </c>
      <c r="R81" s="137">
        <v>8500</v>
      </c>
      <c r="S81" s="137">
        <v>48100</v>
      </c>
      <c r="T81" s="137">
        <v>29500</v>
      </c>
      <c r="U81" s="137">
        <v>0</v>
      </c>
      <c r="V81" s="137">
        <v>0</v>
      </c>
      <c r="W81" s="137">
        <v>19900</v>
      </c>
      <c r="X81" s="137">
        <v>0</v>
      </c>
      <c r="Y81" s="137">
        <v>0</v>
      </c>
      <c r="Z81" s="137">
        <v>0</v>
      </c>
      <c r="AA81" s="137">
        <v>0</v>
      </c>
      <c r="AB81" s="137">
        <v>0</v>
      </c>
      <c r="AC81" s="137">
        <v>0</v>
      </c>
      <c r="AD81" s="137">
        <v>27405</v>
      </c>
      <c r="AE81" s="137">
        <v>58727</v>
      </c>
      <c r="AF81" s="139">
        <v>3591299</v>
      </c>
      <c r="AG81" s="137">
        <v>1485745.9980194059</v>
      </c>
      <c r="AH81" s="137">
        <v>0</v>
      </c>
      <c r="AI81" s="137">
        <v>916599.36190446152</v>
      </c>
      <c r="AJ81" s="137">
        <v>78977.762715961639</v>
      </c>
      <c r="AK81" s="137">
        <v>120435.29640544312</v>
      </c>
      <c r="AL81" s="137">
        <v>0</v>
      </c>
      <c r="AM81" s="137">
        <v>120057.59412788598</v>
      </c>
      <c r="AN81" s="137">
        <v>14854.904810670951</v>
      </c>
      <c r="AO81" s="137">
        <v>2590</v>
      </c>
      <c r="AP81" s="137">
        <v>837</v>
      </c>
      <c r="AQ81" s="137">
        <v>0</v>
      </c>
      <c r="AR81" s="137">
        <v>35547</v>
      </c>
      <c r="AS81" s="137">
        <v>10720</v>
      </c>
      <c r="AT81" s="137">
        <v>17895</v>
      </c>
      <c r="AU81" s="137">
        <v>10000</v>
      </c>
      <c r="AV81" s="137">
        <v>78000</v>
      </c>
      <c r="AW81" s="137">
        <v>53000</v>
      </c>
      <c r="AX81" s="137">
        <v>17475</v>
      </c>
      <c r="AY81" s="137">
        <v>82894</v>
      </c>
      <c r="AZ81" s="137">
        <v>13024</v>
      </c>
      <c r="BA81" s="137">
        <v>0</v>
      </c>
      <c r="BB81" s="137">
        <v>26953</v>
      </c>
      <c r="BC81" s="137">
        <v>16880</v>
      </c>
      <c r="BD81" s="137">
        <v>15958</v>
      </c>
      <c r="BE81" s="137">
        <v>123665</v>
      </c>
      <c r="BF81" s="137">
        <v>194068</v>
      </c>
      <c r="BG81" s="137">
        <v>169911</v>
      </c>
      <c r="BH81" s="137">
        <v>45879</v>
      </c>
      <c r="BI81" s="137">
        <v>0</v>
      </c>
      <c r="BJ81" s="137">
        <v>0</v>
      </c>
      <c r="BK81" s="137">
        <v>2016</v>
      </c>
      <c r="BL81" s="137">
        <v>0</v>
      </c>
      <c r="BM81" s="137">
        <v>0</v>
      </c>
      <c r="BN81" s="139">
        <v>3653982.917983829</v>
      </c>
      <c r="BO81" s="139">
        <v>-62683.917983829044</v>
      </c>
      <c r="BP81" s="139">
        <f t="shared" si="9"/>
        <v>171414.08201617096</v>
      </c>
      <c r="BQ81" s="139">
        <f t="shared" si="10"/>
        <v>12537</v>
      </c>
      <c r="BR81" s="144">
        <f t="shared" si="11"/>
        <v>183951.08201617096</v>
      </c>
      <c r="BS81" s="137">
        <v>48620</v>
      </c>
      <c r="BT81" s="137">
        <v>9280</v>
      </c>
      <c r="BU81" s="137">
        <v>0</v>
      </c>
      <c r="BV81" s="137">
        <v>2016</v>
      </c>
      <c r="BW81" s="139">
        <v>11296</v>
      </c>
      <c r="BX81" s="137">
        <v>0</v>
      </c>
      <c r="BY81" s="137">
        <v>25415</v>
      </c>
      <c r="BZ81" s="137">
        <v>16500</v>
      </c>
      <c r="CA81" s="137">
        <v>18000</v>
      </c>
      <c r="CB81" s="137">
        <v>59915</v>
      </c>
      <c r="CC81" s="137">
        <v>-48619</v>
      </c>
      <c r="CD81" s="137">
        <f t="shared" si="12"/>
        <v>1</v>
      </c>
      <c r="CE81" s="139">
        <v>1</v>
      </c>
      <c r="CF81" s="139">
        <f t="shared" si="13"/>
        <v>183951.08201617096</v>
      </c>
    </row>
    <row r="82" spans="2:84">
      <c r="B82" t="s">
        <v>11388</v>
      </c>
      <c r="C82" t="s">
        <v>131</v>
      </c>
      <c r="D82">
        <v>131617</v>
      </c>
      <c r="E82">
        <v>3022076</v>
      </c>
      <c r="F82">
        <v>2076</v>
      </c>
      <c r="G82">
        <v>10124</v>
      </c>
      <c r="H82" s="137">
        <v>157115</v>
      </c>
      <c r="I82" s="137">
        <v>0</v>
      </c>
      <c r="J82" s="139">
        <v>157115</v>
      </c>
      <c r="K82" s="137">
        <v>1956477</v>
      </c>
      <c r="L82" s="137">
        <v>0</v>
      </c>
      <c r="M82" s="137">
        <v>140017</v>
      </c>
      <c r="N82" s="137">
        <v>0</v>
      </c>
      <c r="O82" s="137">
        <v>162960</v>
      </c>
      <c r="P82" s="137">
        <v>0</v>
      </c>
      <c r="Q82" s="137">
        <v>0</v>
      </c>
      <c r="R82" s="137">
        <v>56700</v>
      </c>
      <c r="S82" s="137">
        <v>26381</v>
      </c>
      <c r="T82" s="137">
        <v>32000</v>
      </c>
      <c r="U82" s="137">
        <v>0</v>
      </c>
      <c r="V82" s="137">
        <v>0</v>
      </c>
      <c r="W82" s="137">
        <v>4994</v>
      </c>
      <c r="X82" s="137">
        <v>0</v>
      </c>
      <c r="Y82" s="137">
        <v>0</v>
      </c>
      <c r="Z82" s="137">
        <v>0</v>
      </c>
      <c r="AA82" s="137">
        <v>0</v>
      </c>
      <c r="AB82" s="137">
        <v>0</v>
      </c>
      <c r="AC82" s="137">
        <v>0</v>
      </c>
      <c r="AD82" s="137">
        <v>22386</v>
      </c>
      <c r="AE82" s="137">
        <v>59165</v>
      </c>
      <c r="AF82" s="139">
        <v>2461080</v>
      </c>
      <c r="AG82" s="137">
        <v>1032141.1138749467</v>
      </c>
      <c r="AH82" s="137">
        <v>0</v>
      </c>
      <c r="AI82" s="137">
        <v>433720.95259976789</v>
      </c>
      <c r="AJ82" s="137">
        <v>35138.755332296212</v>
      </c>
      <c r="AK82" s="137">
        <v>207137.91923473467</v>
      </c>
      <c r="AL82" s="137">
        <v>0</v>
      </c>
      <c r="AM82" s="137">
        <v>50045.941861028237</v>
      </c>
      <c r="AN82" s="137">
        <v>8734.5647913602843</v>
      </c>
      <c r="AO82" s="137">
        <v>8870</v>
      </c>
      <c r="AP82" s="137">
        <v>535</v>
      </c>
      <c r="AQ82" s="137">
        <v>0</v>
      </c>
      <c r="AR82" s="137">
        <v>28083</v>
      </c>
      <c r="AS82" s="137">
        <v>2500</v>
      </c>
      <c r="AT82" s="137">
        <v>60465</v>
      </c>
      <c r="AU82" s="137">
        <v>17500</v>
      </c>
      <c r="AV82" s="137">
        <v>79460</v>
      </c>
      <c r="AW82" s="137">
        <v>31250</v>
      </c>
      <c r="AX82" s="137">
        <v>11625</v>
      </c>
      <c r="AY82" s="137">
        <v>29820</v>
      </c>
      <c r="AZ82" s="137">
        <v>27045</v>
      </c>
      <c r="BA82" s="137">
        <v>0</v>
      </c>
      <c r="BB82" s="137">
        <v>12541</v>
      </c>
      <c r="BC82" s="137">
        <v>12799</v>
      </c>
      <c r="BD82" s="137">
        <v>11100</v>
      </c>
      <c r="BE82" s="137">
        <v>103196</v>
      </c>
      <c r="BF82" s="137">
        <v>49375</v>
      </c>
      <c r="BG82" s="137">
        <v>267798</v>
      </c>
      <c r="BH82" s="137">
        <v>28703</v>
      </c>
      <c r="BI82" s="137">
        <v>0</v>
      </c>
      <c r="BJ82" s="137">
        <v>0</v>
      </c>
      <c r="BK82" s="137">
        <v>5000</v>
      </c>
      <c r="BL82" s="137">
        <v>0</v>
      </c>
      <c r="BM82" s="137">
        <v>0</v>
      </c>
      <c r="BN82" s="139">
        <v>2554584.2476941338</v>
      </c>
      <c r="BO82" s="139">
        <v>-93504.247694133781</v>
      </c>
      <c r="BP82" s="139">
        <f t="shared" si="9"/>
        <v>63610.752305866219</v>
      </c>
      <c r="BQ82" s="139">
        <f t="shared" si="10"/>
        <v>0</v>
      </c>
      <c r="BR82" s="144">
        <f t="shared" si="11"/>
        <v>63610.752305866219</v>
      </c>
      <c r="BS82" s="137">
        <v>24093</v>
      </c>
      <c r="BT82" s="137">
        <v>8221</v>
      </c>
      <c r="BU82" s="137">
        <v>0</v>
      </c>
      <c r="BV82" s="137">
        <v>5000</v>
      </c>
      <c r="BW82" s="139">
        <v>13221</v>
      </c>
      <c r="BX82" s="137">
        <v>0</v>
      </c>
      <c r="BY82" s="137">
        <v>23314</v>
      </c>
      <c r="BZ82" s="137">
        <v>0</v>
      </c>
      <c r="CA82" s="137">
        <v>14000</v>
      </c>
      <c r="CB82" s="137">
        <v>37314</v>
      </c>
      <c r="CC82" s="137">
        <v>-24093</v>
      </c>
      <c r="CD82" s="137">
        <f t="shared" si="12"/>
        <v>0</v>
      </c>
      <c r="CE82" s="139">
        <v>0</v>
      </c>
      <c r="CF82" s="139">
        <f t="shared" si="13"/>
        <v>63610.752305866219</v>
      </c>
    </row>
    <row r="83" spans="2:84">
      <c r="B83" t="s">
        <v>10440</v>
      </c>
      <c r="C83" t="s">
        <v>131</v>
      </c>
      <c r="D83">
        <v>101304</v>
      </c>
      <c r="E83">
        <v>3022060</v>
      </c>
      <c r="F83">
        <v>2060</v>
      </c>
      <c r="G83">
        <v>10105</v>
      </c>
      <c r="H83" s="137">
        <v>222904</v>
      </c>
      <c r="I83" s="137">
        <v>0</v>
      </c>
      <c r="J83" s="139">
        <v>222904</v>
      </c>
      <c r="K83" s="137">
        <v>2803198</v>
      </c>
      <c r="L83" s="137">
        <v>0</v>
      </c>
      <c r="M83" s="137">
        <v>179779</v>
      </c>
      <c r="N83" s="137">
        <v>0</v>
      </c>
      <c r="O83" s="137">
        <v>196675</v>
      </c>
      <c r="P83" s="137">
        <v>0</v>
      </c>
      <c r="Q83" s="137">
        <v>7200</v>
      </c>
      <c r="R83" s="137">
        <v>102166</v>
      </c>
      <c r="S83" s="137">
        <v>76250</v>
      </c>
      <c r="T83" s="137">
        <v>32000</v>
      </c>
      <c r="U83" s="137">
        <v>0</v>
      </c>
      <c r="V83" s="137">
        <v>0</v>
      </c>
      <c r="W83" s="137">
        <v>38800</v>
      </c>
      <c r="X83" s="137">
        <v>3700</v>
      </c>
      <c r="Y83" s="137">
        <v>0</v>
      </c>
      <c r="Z83" s="137">
        <v>0</v>
      </c>
      <c r="AA83" s="137">
        <v>0</v>
      </c>
      <c r="AB83" s="137">
        <v>0</v>
      </c>
      <c r="AC83" s="137">
        <v>0</v>
      </c>
      <c r="AD83" s="137">
        <v>0</v>
      </c>
      <c r="AE83" s="137">
        <v>55584</v>
      </c>
      <c r="AF83" s="139">
        <v>3495352</v>
      </c>
      <c r="AG83" s="137">
        <v>1329132</v>
      </c>
      <c r="AH83" s="137">
        <v>0</v>
      </c>
      <c r="AI83" s="137">
        <v>947518</v>
      </c>
      <c r="AJ83" s="137">
        <v>75294</v>
      </c>
      <c r="AK83" s="137">
        <v>105201</v>
      </c>
      <c r="AL83" s="137">
        <v>0</v>
      </c>
      <c r="AM83" s="137">
        <v>120322</v>
      </c>
      <c r="AN83" s="137">
        <v>12860</v>
      </c>
      <c r="AO83" s="137">
        <v>6613</v>
      </c>
      <c r="AP83" s="137">
        <v>701</v>
      </c>
      <c r="AQ83" s="137">
        <v>0</v>
      </c>
      <c r="AR83" s="137">
        <v>71322</v>
      </c>
      <c r="AS83" s="137">
        <v>13800</v>
      </c>
      <c r="AT83" s="137">
        <v>49087</v>
      </c>
      <c r="AU83" s="137">
        <v>16000</v>
      </c>
      <c r="AV83" s="137">
        <v>176400</v>
      </c>
      <c r="AW83" s="137">
        <v>93100</v>
      </c>
      <c r="AX83" s="137">
        <v>17167</v>
      </c>
      <c r="AY83" s="137">
        <v>113976</v>
      </c>
      <c r="AZ83" s="137">
        <v>17350</v>
      </c>
      <c r="BA83" s="137">
        <v>0</v>
      </c>
      <c r="BB83" s="137">
        <v>15204</v>
      </c>
      <c r="BC83" s="137">
        <v>18682</v>
      </c>
      <c r="BD83" s="137">
        <v>13500</v>
      </c>
      <c r="BE83" s="137">
        <v>112400</v>
      </c>
      <c r="BF83" s="137">
        <v>90472</v>
      </c>
      <c r="BG83" s="137">
        <v>114976</v>
      </c>
      <c r="BH83" s="137">
        <v>55180</v>
      </c>
      <c r="BI83" s="137">
        <v>0</v>
      </c>
      <c r="BJ83" s="137">
        <v>0</v>
      </c>
      <c r="BK83" s="137">
        <v>0</v>
      </c>
      <c r="BL83" s="137">
        <v>0</v>
      </c>
      <c r="BM83" s="137">
        <v>0</v>
      </c>
      <c r="BN83" s="139">
        <v>3586257</v>
      </c>
      <c r="BO83" s="139">
        <v>-90905</v>
      </c>
      <c r="BP83" s="139">
        <f t="shared" si="9"/>
        <v>131999</v>
      </c>
      <c r="BQ83" s="139">
        <f t="shared" si="10"/>
        <v>0</v>
      </c>
      <c r="BR83" s="144">
        <f t="shared" si="11"/>
        <v>131999</v>
      </c>
      <c r="BS83" s="137">
        <v>34699</v>
      </c>
      <c r="BT83" s="137">
        <v>9160</v>
      </c>
      <c r="BU83" s="137">
        <v>18749</v>
      </c>
      <c r="BV83" s="137">
        <v>0</v>
      </c>
      <c r="BW83" s="139">
        <v>27909</v>
      </c>
      <c r="BX83" s="137">
        <v>0</v>
      </c>
      <c r="BY83" s="137">
        <v>35771</v>
      </c>
      <c r="BZ83" s="137">
        <v>18749</v>
      </c>
      <c r="CA83" s="137">
        <v>8089</v>
      </c>
      <c r="CB83" s="137">
        <v>62609</v>
      </c>
      <c r="CC83" s="137">
        <v>-34700</v>
      </c>
      <c r="CD83" s="137">
        <f t="shared" si="12"/>
        <v>-1</v>
      </c>
      <c r="CE83" s="139">
        <v>-1</v>
      </c>
      <c r="CF83" s="139">
        <f t="shared" si="13"/>
        <v>131999</v>
      </c>
    </row>
    <row r="84" spans="2:84">
      <c r="B84" t="s">
        <v>290</v>
      </c>
      <c r="C84" t="s">
        <v>131</v>
      </c>
      <c r="D84">
        <v>134677</v>
      </c>
      <c r="E84">
        <v>3023518</v>
      </c>
      <c r="F84">
        <v>3518</v>
      </c>
      <c r="G84">
        <v>10123</v>
      </c>
      <c r="H84" s="137">
        <v>-58318</v>
      </c>
      <c r="I84" s="137">
        <v>0</v>
      </c>
      <c r="J84" s="139">
        <v>-58318</v>
      </c>
      <c r="K84" s="137">
        <v>2478208.3623000002</v>
      </c>
      <c r="L84" s="137">
        <v>0</v>
      </c>
      <c r="M84" s="137">
        <v>73587</v>
      </c>
      <c r="N84" s="137">
        <v>0</v>
      </c>
      <c r="O84" s="137">
        <v>225525</v>
      </c>
      <c r="P84" s="137">
        <v>2607</v>
      </c>
      <c r="Q84" s="137">
        <v>0</v>
      </c>
      <c r="R84" s="137">
        <v>6600</v>
      </c>
      <c r="S84" s="137">
        <v>23500</v>
      </c>
      <c r="T84" s="137">
        <v>31500</v>
      </c>
      <c r="U84" s="137">
        <v>0</v>
      </c>
      <c r="V84" s="137">
        <v>0</v>
      </c>
      <c r="W84" s="137">
        <v>18500</v>
      </c>
      <c r="X84" s="137">
        <v>0</v>
      </c>
      <c r="Y84" s="137">
        <v>0</v>
      </c>
      <c r="Z84" s="137">
        <v>0</v>
      </c>
      <c r="AA84" s="137">
        <v>0</v>
      </c>
      <c r="AB84" s="137">
        <v>0</v>
      </c>
      <c r="AC84" s="137">
        <v>0</v>
      </c>
      <c r="AD84" s="137">
        <v>15264.128000000001</v>
      </c>
      <c r="AE84" s="137">
        <v>59705</v>
      </c>
      <c r="AF84" s="139">
        <v>2934996.4903000002</v>
      </c>
      <c r="AG84" s="137">
        <v>1338269.2527000001</v>
      </c>
      <c r="AH84" s="137">
        <v>0</v>
      </c>
      <c r="AI84" s="137">
        <v>701780.99670000002</v>
      </c>
      <c r="AJ84" s="137">
        <v>37320.487999999998</v>
      </c>
      <c r="AK84" s="137">
        <v>59787.603900000002</v>
      </c>
      <c r="AL84" s="137">
        <v>0</v>
      </c>
      <c r="AM84" s="137">
        <v>123626.69469999999</v>
      </c>
      <c r="AN84" s="137">
        <v>14298.3604</v>
      </c>
      <c r="AO84" s="137">
        <v>3824.9839999999999</v>
      </c>
      <c r="AP84" s="137">
        <v>639</v>
      </c>
      <c r="AQ84" s="137">
        <v>0</v>
      </c>
      <c r="AR84" s="137">
        <v>18540.254700000001</v>
      </c>
      <c r="AS84" s="137">
        <v>4000</v>
      </c>
      <c r="AT84" s="137">
        <v>57324</v>
      </c>
      <c r="AU84" s="137">
        <v>3060</v>
      </c>
      <c r="AV84" s="137">
        <v>81600</v>
      </c>
      <c r="AW84" s="137">
        <v>34500</v>
      </c>
      <c r="AX84" s="137">
        <v>10455</v>
      </c>
      <c r="AY84" s="137">
        <v>30578.827300000001</v>
      </c>
      <c r="AZ84" s="137">
        <v>20665.2</v>
      </c>
      <c r="BA84" s="137">
        <v>0</v>
      </c>
      <c r="BB84" s="137">
        <v>25802</v>
      </c>
      <c r="BC84" s="137">
        <v>14278</v>
      </c>
      <c r="BD84" s="137">
        <v>8355</v>
      </c>
      <c r="BE84" s="137">
        <v>116030</v>
      </c>
      <c r="BF84" s="137">
        <v>58376</v>
      </c>
      <c r="BG84" s="137">
        <v>104064.6816</v>
      </c>
      <c r="BH84" s="137">
        <v>56184.06</v>
      </c>
      <c r="BI84" s="137">
        <v>0</v>
      </c>
      <c r="BJ84" s="137">
        <v>0</v>
      </c>
      <c r="BK84" s="137">
        <v>0</v>
      </c>
      <c r="BL84" s="137">
        <v>0</v>
      </c>
      <c r="BM84" s="137">
        <v>0</v>
      </c>
      <c r="BN84" s="139">
        <v>2923360.4040000001</v>
      </c>
      <c r="BO84" s="139">
        <v>11636.086300000083</v>
      </c>
      <c r="BP84" s="139">
        <f t="shared" si="9"/>
        <v>-46681.913699999917</v>
      </c>
      <c r="BQ84" s="139">
        <f t="shared" si="10"/>
        <v>0</v>
      </c>
      <c r="BR84" s="144">
        <f t="shared" si="11"/>
        <v>-46681.913699999917</v>
      </c>
      <c r="BS84" s="137">
        <v>21324</v>
      </c>
      <c r="BT84" s="137">
        <v>8541</v>
      </c>
      <c r="BU84" s="137">
        <v>0</v>
      </c>
      <c r="BV84" s="137">
        <v>0</v>
      </c>
      <c r="BW84" s="139">
        <v>8541</v>
      </c>
      <c r="BX84" s="137">
        <v>0</v>
      </c>
      <c r="BY84" s="137">
        <v>29865</v>
      </c>
      <c r="BZ84" s="137">
        <v>0</v>
      </c>
      <c r="CA84" s="137">
        <v>0</v>
      </c>
      <c r="CB84" s="137">
        <v>29865</v>
      </c>
      <c r="CC84" s="137">
        <v>-21324</v>
      </c>
      <c r="CD84" s="137">
        <f t="shared" si="12"/>
        <v>0</v>
      </c>
      <c r="CE84" s="139">
        <v>0</v>
      </c>
      <c r="CF84" s="139">
        <f t="shared" si="13"/>
        <v>-46681.913699999917</v>
      </c>
    </row>
    <row r="85" spans="2:84">
      <c r="B85" t="s">
        <v>10470</v>
      </c>
      <c r="C85" t="s">
        <v>131</v>
      </c>
      <c r="D85">
        <v>101298</v>
      </c>
      <c r="E85">
        <v>3022054</v>
      </c>
      <c r="F85">
        <v>2054</v>
      </c>
      <c r="G85">
        <v>10109</v>
      </c>
      <c r="H85" s="137">
        <v>74277</v>
      </c>
      <c r="I85" s="137">
        <v>0</v>
      </c>
      <c r="J85" s="139">
        <v>74277</v>
      </c>
      <c r="K85" s="137">
        <v>1058938.2915000001</v>
      </c>
      <c r="L85" s="137">
        <v>0</v>
      </c>
      <c r="M85" s="137">
        <v>74524</v>
      </c>
      <c r="N85" s="137">
        <v>0</v>
      </c>
      <c r="O85" s="137">
        <v>18155</v>
      </c>
      <c r="P85" s="137">
        <v>930</v>
      </c>
      <c r="Q85" s="137">
        <v>0</v>
      </c>
      <c r="R85" s="137">
        <v>32900</v>
      </c>
      <c r="S85" s="137">
        <v>20500</v>
      </c>
      <c r="T85" s="137">
        <v>28000</v>
      </c>
      <c r="U85" s="137">
        <v>1900</v>
      </c>
      <c r="V85" s="137">
        <v>0</v>
      </c>
      <c r="W85" s="137">
        <v>26175</v>
      </c>
      <c r="X85" s="137">
        <v>31240</v>
      </c>
      <c r="Y85" s="137">
        <v>0</v>
      </c>
      <c r="Z85" s="137">
        <v>0</v>
      </c>
      <c r="AA85" s="137">
        <v>0</v>
      </c>
      <c r="AB85" s="137">
        <v>0</v>
      </c>
      <c r="AC85" s="137">
        <v>0</v>
      </c>
      <c r="AD85" s="137">
        <v>1305</v>
      </c>
      <c r="AE85" s="137">
        <v>57649</v>
      </c>
      <c r="AF85" s="139">
        <v>1352216.2915000001</v>
      </c>
      <c r="AG85" s="137">
        <v>621895.41449999996</v>
      </c>
      <c r="AH85" s="137">
        <v>0</v>
      </c>
      <c r="AI85" s="137">
        <v>175823.81899999999</v>
      </c>
      <c r="AJ85" s="137">
        <v>54820.695099999997</v>
      </c>
      <c r="AK85" s="137">
        <v>72554.291200000007</v>
      </c>
      <c r="AL85" s="137">
        <v>0</v>
      </c>
      <c r="AM85" s="137">
        <v>43177.297500000001</v>
      </c>
      <c r="AN85" s="137">
        <v>4825.6638999999996</v>
      </c>
      <c r="AO85" s="137">
        <v>2050</v>
      </c>
      <c r="AP85" s="137">
        <v>2914.5</v>
      </c>
      <c r="AQ85" s="137">
        <v>809.70169999999996</v>
      </c>
      <c r="AR85" s="137">
        <v>18310</v>
      </c>
      <c r="AS85" s="137">
        <v>2000</v>
      </c>
      <c r="AT85" s="137">
        <v>12935</v>
      </c>
      <c r="AU85" s="137">
        <v>3000</v>
      </c>
      <c r="AV85" s="137">
        <v>26000</v>
      </c>
      <c r="AW85" s="137">
        <v>19087</v>
      </c>
      <c r="AX85" s="137">
        <v>10055</v>
      </c>
      <c r="AY85" s="137">
        <v>55057.655599999998</v>
      </c>
      <c r="AZ85" s="137">
        <v>13583.9416</v>
      </c>
      <c r="BA85" s="137">
        <v>0</v>
      </c>
      <c r="BB85" s="137">
        <v>11071.414699999999</v>
      </c>
      <c r="BC85" s="137">
        <v>6642</v>
      </c>
      <c r="BD85" s="137">
        <v>9710</v>
      </c>
      <c r="BE85" s="137">
        <v>67500</v>
      </c>
      <c r="BF85" s="137">
        <v>12920</v>
      </c>
      <c r="BG85" s="137">
        <v>156600.6</v>
      </c>
      <c r="BH85" s="137">
        <v>18472.7516</v>
      </c>
      <c r="BI85" s="137">
        <v>0</v>
      </c>
      <c r="BJ85" s="137">
        <v>0</v>
      </c>
      <c r="BK85" s="137">
        <v>0</v>
      </c>
      <c r="BL85" s="137">
        <v>0</v>
      </c>
      <c r="BM85" s="137">
        <v>0</v>
      </c>
      <c r="BN85" s="139">
        <v>1421816.7464000003</v>
      </c>
      <c r="BO85" s="139">
        <v>-69600.454900000244</v>
      </c>
      <c r="BP85" s="139">
        <f t="shared" si="9"/>
        <v>4676.5450999997556</v>
      </c>
      <c r="BQ85" s="139">
        <f t="shared" si="10"/>
        <v>0</v>
      </c>
      <c r="BR85" s="144">
        <f t="shared" si="11"/>
        <v>4676.5450999997556</v>
      </c>
      <c r="BS85" s="137">
        <v>30508</v>
      </c>
      <c r="BT85" s="137">
        <v>6317</v>
      </c>
      <c r="BU85" s="137">
        <v>0</v>
      </c>
      <c r="BV85" s="137">
        <v>0</v>
      </c>
      <c r="BW85" s="139">
        <v>6317</v>
      </c>
      <c r="BX85" s="137">
        <v>0</v>
      </c>
      <c r="BY85" s="137">
        <v>30507</v>
      </c>
      <c r="BZ85" s="137">
        <v>0</v>
      </c>
      <c r="CA85" s="137">
        <v>6317</v>
      </c>
      <c r="CB85" s="137">
        <v>36824</v>
      </c>
      <c r="CC85" s="137">
        <v>-30507</v>
      </c>
      <c r="CD85" s="137">
        <f t="shared" si="12"/>
        <v>1</v>
      </c>
      <c r="CE85" s="139">
        <v>1</v>
      </c>
      <c r="CF85" s="139">
        <f t="shared" si="13"/>
        <v>4676.5450999997556</v>
      </c>
    </row>
    <row r="86" spans="2:84">
      <c r="B86" t="s">
        <v>11408</v>
      </c>
      <c r="C86" t="s">
        <v>11476</v>
      </c>
      <c r="D86">
        <v>103119</v>
      </c>
      <c r="E86">
        <v>3023521</v>
      </c>
      <c r="F86">
        <v>3521</v>
      </c>
      <c r="G86">
        <v>10698</v>
      </c>
      <c r="H86" s="137">
        <v>1222190</v>
      </c>
      <c r="I86" s="137">
        <v>0</v>
      </c>
      <c r="J86" s="139">
        <v>1222190</v>
      </c>
      <c r="K86" s="137">
        <v>9602296</v>
      </c>
      <c r="L86" s="137">
        <v>679112</v>
      </c>
      <c r="M86" s="137">
        <v>209271</v>
      </c>
      <c r="N86" s="137">
        <v>0</v>
      </c>
      <c r="O86" s="137">
        <v>583995</v>
      </c>
      <c r="P86" s="137">
        <v>0</v>
      </c>
      <c r="Q86" s="137">
        <v>6150</v>
      </c>
      <c r="R86" s="137">
        <v>20000</v>
      </c>
      <c r="S86" s="137">
        <v>95325</v>
      </c>
      <c r="T86" s="137">
        <v>235700</v>
      </c>
      <c r="U86" s="137">
        <v>0</v>
      </c>
      <c r="V86" s="137">
        <v>0</v>
      </c>
      <c r="W86" s="137">
        <v>65570</v>
      </c>
      <c r="X86" s="137">
        <v>5500</v>
      </c>
      <c r="Y86" s="137">
        <v>0</v>
      </c>
      <c r="Z86" s="137">
        <v>0</v>
      </c>
      <c r="AA86" s="137">
        <v>0</v>
      </c>
      <c r="AB86" s="137">
        <v>0</v>
      </c>
      <c r="AC86" s="137">
        <v>0</v>
      </c>
      <c r="AD86" s="137">
        <v>150934</v>
      </c>
      <c r="AE86" s="137">
        <v>98288</v>
      </c>
      <c r="AF86" s="139">
        <v>11752141</v>
      </c>
      <c r="AG86" s="137">
        <v>6228593.1723427512</v>
      </c>
      <c r="AH86" s="137">
        <v>0</v>
      </c>
      <c r="AI86" s="137">
        <v>1405647.131045724</v>
      </c>
      <c r="AJ86" s="137">
        <v>208993.05129286094</v>
      </c>
      <c r="AK86" s="137">
        <v>845885.20526858023</v>
      </c>
      <c r="AL86" s="137">
        <v>0</v>
      </c>
      <c r="AM86" s="137">
        <v>129329.56294299415</v>
      </c>
      <c r="AN86" s="137">
        <v>101733.4081416543</v>
      </c>
      <c r="AO86" s="137">
        <v>27500</v>
      </c>
      <c r="AP86" s="137">
        <v>2270</v>
      </c>
      <c r="AQ86" s="137">
        <v>0</v>
      </c>
      <c r="AR86" s="137">
        <v>80000</v>
      </c>
      <c r="AS86" s="137">
        <v>23000</v>
      </c>
      <c r="AT86" s="137">
        <v>174125</v>
      </c>
      <c r="AU86" s="137">
        <v>46100</v>
      </c>
      <c r="AV86" s="137">
        <v>246000</v>
      </c>
      <c r="AW86" s="137">
        <v>41400</v>
      </c>
      <c r="AX86" s="137">
        <v>62850</v>
      </c>
      <c r="AY86" s="137">
        <v>506528</v>
      </c>
      <c r="AZ86" s="137">
        <v>103416</v>
      </c>
      <c r="BA86" s="137">
        <v>115350</v>
      </c>
      <c r="BB86" s="137">
        <v>119602</v>
      </c>
      <c r="BC86" s="137">
        <v>62615</v>
      </c>
      <c r="BD86" s="137">
        <v>28200</v>
      </c>
      <c r="BE86" s="137">
        <v>427358</v>
      </c>
      <c r="BF86" s="137">
        <v>262859</v>
      </c>
      <c r="BG86" s="137">
        <v>538226</v>
      </c>
      <c r="BH86" s="137">
        <v>308794</v>
      </c>
      <c r="BI86" s="137">
        <v>0</v>
      </c>
      <c r="BJ86" s="137">
        <v>0</v>
      </c>
      <c r="BK86" s="137">
        <v>40000</v>
      </c>
      <c r="BL86" s="137">
        <v>0</v>
      </c>
      <c r="BM86" s="137">
        <v>0</v>
      </c>
      <c r="BN86" s="139">
        <v>12136374.531034565</v>
      </c>
      <c r="BO86" s="139">
        <v>-384233.5310345646</v>
      </c>
      <c r="BP86" s="139">
        <f t="shared" si="9"/>
        <v>837956.4689654354</v>
      </c>
      <c r="BQ86" s="139">
        <f t="shared" si="10"/>
        <v>0</v>
      </c>
      <c r="BR86" s="144">
        <f t="shared" si="11"/>
        <v>837956.4689654354</v>
      </c>
      <c r="BS86" s="137">
        <v>0</v>
      </c>
      <c r="BT86" s="137">
        <v>0</v>
      </c>
      <c r="BU86" s="137">
        <v>0</v>
      </c>
      <c r="BV86" s="137">
        <v>0</v>
      </c>
      <c r="BW86" s="139">
        <v>0</v>
      </c>
      <c r="BX86" s="137">
        <v>0</v>
      </c>
      <c r="BY86" s="137">
        <v>0</v>
      </c>
      <c r="BZ86" s="137">
        <v>0</v>
      </c>
      <c r="CA86" s="137">
        <v>0</v>
      </c>
      <c r="CB86" s="137">
        <v>0</v>
      </c>
      <c r="CC86" s="137">
        <v>0</v>
      </c>
      <c r="CD86" s="137">
        <f t="shared" si="12"/>
        <v>0</v>
      </c>
      <c r="CE86" s="139">
        <v>0</v>
      </c>
      <c r="CF86" s="139">
        <f t="shared" si="13"/>
        <v>837956.4689654354</v>
      </c>
    </row>
    <row r="87" spans="2:84">
      <c r="B87" t="s">
        <v>11411</v>
      </c>
      <c r="C87" t="s">
        <v>203</v>
      </c>
      <c r="D87">
        <v>101362</v>
      </c>
      <c r="E87">
        <v>3025405</v>
      </c>
      <c r="F87">
        <v>5405</v>
      </c>
      <c r="G87">
        <v>10145</v>
      </c>
      <c r="H87" s="137">
        <v>961936</v>
      </c>
      <c r="I87" s="137">
        <v>-4590</v>
      </c>
      <c r="J87" s="139">
        <v>957346</v>
      </c>
      <c r="K87" s="137">
        <v>5998755.4883000003</v>
      </c>
      <c r="L87" s="137">
        <v>1728277</v>
      </c>
      <c r="M87" s="137">
        <v>199241</v>
      </c>
      <c r="N87" s="137">
        <v>0</v>
      </c>
      <c r="O87" s="137">
        <v>148780</v>
      </c>
      <c r="P87" s="137">
        <v>0</v>
      </c>
      <c r="Q87" s="137">
        <v>1800</v>
      </c>
      <c r="R87" s="137">
        <v>1000</v>
      </c>
      <c r="S87" s="137">
        <v>44045</v>
      </c>
      <c r="T87" s="137">
        <v>372000</v>
      </c>
      <c r="U87" s="137">
        <v>0</v>
      </c>
      <c r="V87" s="137">
        <v>0</v>
      </c>
      <c r="W87" s="137">
        <v>24200</v>
      </c>
      <c r="X87" s="137">
        <v>0</v>
      </c>
      <c r="Y87" s="137">
        <v>0</v>
      </c>
      <c r="Z87" s="137">
        <v>0</v>
      </c>
      <c r="AA87" s="137">
        <v>0</v>
      </c>
      <c r="AB87" s="137">
        <v>0</v>
      </c>
      <c r="AC87" s="137">
        <v>0</v>
      </c>
      <c r="AD87" s="137">
        <v>26781</v>
      </c>
      <c r="AE87" s="137">
        <v>0</v>
      </c>
      <c r="AF87" s="139">
        <v>8544879.4882999994</v>
      </c>
      <c r="AG87" s="137">
        <v>5203623.5695000002</v>
      </c>
      <c r="AH87" s="137">
        <v>0</v>
      </c>
      <c r="AI87" s="137">
        <v>768750.38300000003</v>
      </c>
      <c r="AJ87" s="137">
        <v>153017.1298</v>
      </c>
      <c r="AK87" s="137">
        <v>718975.10230000003</v>
      </c>
      <c r="AL87" s="137">
        <v>194593.36900000001</v>
      </c>
      <c r="AM87" s="137">
        <v>0</v>
      </c>
      <c r="AN87" s="137">
        <v>59109.986299999997</v>
      </c>
      <c r="AO87" s="137">
        <v>10780</v>
      </c>
      <c r="AP87" s="137">
        <v>1289</v>
      </c>
      <c r="AQ87" s="137">
        <v>0</v>
      </c>
      <c r="AR87" s="137">
        <v>115500</v>
      </c>
      <c r="AS87" s="137">
        <v>50738</v>
      </c>
      <c r="AT87" s="137">
        <v>138413</v>
      </c>
      <c r="AU87" s="137">
        <v>10000</v>
      </c>
      <c r="AV87" s="137">
        <v>220000</v>
      </c>
      <c r="AW87" s="137">
        <v>25909</v>
      </c>
      <c r="AX87" s="137">
        <v>58710</v>
      </c>
      <c r="AY87" s="137">
        <v>231142.68</v>
      </c>
      <c r="AZ87" s="137">
        <v>68170</v>
      </c>
      <c r="BA87" s="137">
        <v>137000</v>
      </c>
      <c r="BB87" s="137">
        <v>50154.62</v>
      </c>
      <c r="BC87" s="137">
        <v>74661.64</v>
      </c>
      <c r="BD87" s="137">
        <v>0</v>
      </c>
      <c r="BE87" s="137">
        <v>260200</v>
      </c>
      <c r="BF87" s="137">
        <v>60000</v>
      </c>
      <c r="BG87" s="137">
        <v>142858.59599999999</v>
      </c>
      <c r="BH87" s="137">
        <v>65850</v>
      </c>
      <c r="BI87" s="137">
        <v>0</v>
      </c>
      <c r="BJ87" s="137">
        <v>0</v>
      </c>
      <c r="BK87" s="137">
        <v>0</v>
      </c>
      <c r="BL87" s="137">
        <v>0</v>
      </c>
      <c r="BM87" s="137">
        <v>0</v>
      </c>
      <c r="BN87" s="139">
        <v>8819446.0759000015</v>
      </c>
      <c r="BO87" s="139">
        <v>-274566.58760000207</v>
      </c>
      <c r="BP87" s="139">
        <f t="shared" si="9"/>
        <v>687369.41239999793</v>
      </c>
      <c r="BQ87" s="139">
        <f t="shared" si="10"/>
        <v>-4590</v>
      </c>
      <c r="BR87" s="144">
        <f t="shared" si="11"/>
        <v>682779.41239999793</v>
      </c>
      <c r="BS87" s="137">
        <v>0</v>
      </c>
      <c r="BT87" s="137">
        <v>0</v>
      </c>
      <c r="BU87" s="137">
        <v>0</v>
      </c>
      <c r="BV87" s="137">
        <v>0</v>
      </c>
      <c r="BW87" s="139">
        <v>0</v>
      </c>
      <c r="BX87" s="137">
        <v>0</v>
      </c>
      <c r="BY87" s="137">
        <v>0</v>
      </c>
      <c r="BZ87" s="137">
        <v>0</v>
      </c>
      <c r="CA87" s="137">
        <v>0</v>
      </c>
      <c r="CB87" s="137">
        <v>0</v>
      </c>
      <c r="CC87" s="137">
        <v>0</v>
      </c>
      <c r="CD87" s="137">
        <f t="shared" si="12"/>
        <v>0</v>
      </c>
      <c r="CE87" s="139">
        <v>0</v>
      </c>
      <c r="CF87" s="139">
        <f t="shared" si="13"/>
        <v>682779.41239999793</v>
      </c>
    </row>
    <row r="88" spans="2:84">
      <c r="B88" t="s">
        <v>11409</v>
      </c>
      <c r="C88" t="s">
        <v>203</v>
      </c>
      <c r="D88">
        <v>101345</v>
      </c>
      <c r="E88">
        <v>3024003</v>
      </c>
      <c r="F88">
        <v>4003</v>
      </c>
      <c r="G88">
        <v>10139</v>
      </c>
      <c r="H88" s="137">
        <v>232723</v>
      </c>
      <c r="I88" s="137">
        <v>0</v>
      </c>
      <c r="J88" s="139">
        <v>232723</v>
      </c>
      <c r="K88" s="137">
        <v>5796825</v>
      </c>
      <c r="L88" s="137">
        <v>0</v>
      </c>
      <c r="M88" s="137">
        <v>506570</v>
      </c>
      <c r="N88" s="137">
        <v>0</v>
      </c>
      <c r="O88" s="137">
        <v>314123</v>
      </c>
      <c r="P88" s="137">
        <v>0</v>
      </c>
      <c r="Q88" s="137">
        <v>0</v>
      </c>
      <c r="R88" s="137">
        <v>0</v>
      </c>
      <c r="S88" s="137">
        <v>13500</v>
      </c>
      <c r="T88" s="137">
        <v>160000</v>
      </c>
      <c r="U88" s="137">
        <v>0</v>
      </c>
      <c r="V88" s="137">
        <v>0</v>
      </c>
      <c r="W88" s="137">
        <v>16000</v>
      </c>
      <c r="X88" s="137">
        <v>50000</v>
      </c>
      <c r="Y88" s="137">
        <v>0</v>
      </c>
      <c r="Z88" s="137">
        <v>0</v>
      </c>
      <c r="AA88" s="137">
        <v>0</v>
      </c>
      <c r="AB88" s="137">
        <v>0</v>
      </c>
      <c r="AC88" s="137">
        <v>0</v>
      </c>
      <c r="AD88" s="137">
        <v>118396</v>
      </c>
      <c r="AE88" s="137">
        <v>0</v>
      </c>
      <c r="AF88" s="139">
        <v>6975414</v>
      </c>
      <c r="AG88" s="137">
        <v>4013683.6724</v>
      </c>
      <c r="AH88" s="137">
        <v>0</v>
      </c>
      <c r="AI88" s="137">
        <v>1159560.6632000001</v>
      </c>
      <c r="AJ88" s="137">
        <v>95767.277199999997</v>
      </c>
      <c r="AK88" s="137">
        <v>519292.93979999999</v>
      </c>
      <c r="AL88" s="137">
        <v>0</v>
      </c>
      <c r="AM88" s="137">
        <v>48900</v>
      </c>
      <c r="AN88" s="137">
        <v>48664.099600000001</v>
      </c>
      <c r="AO88" s="137">
        <v>12900</v>
      </c>
      <c r="AP88" s="137">
        <v>1065.9000000000001</v>
      </c>
      <c r="AQ88" s="137">
        <v>0</v>
      </c>
      <c r="AR88" s="137">
        <v>108800</v>
      </c>
      <c r="AS88" s="137">
        <v>10010</v>
      </c>
      <c r="AT88" s="137">
        <v>92621.5</v>
      </c>
      <c r="AU88" s="137">
        <v>6000</v>
      </c>
      <c r="AV88" s="137">
        <v>160000</v>
      </c>
      <c r="AW88" s="137">
        <v>60648</v>
      </c>
      <c r="AX88" s="137">
        <v>38445.908000000003</v>
      </c>
      <c r="AY88" s="137">
        <v>150000</v>
      </c>
      <c r="AZ88" s="137">
        <v>101370</v>
      </c>
      <c r="BA88" s="137">
        <v>63000</v>
      </c>
      <c r="BB88" s="137">
        <v>23451</v>
      </c>
      <c r="BC88" s="137">
        <v>30826</v>
      </c>
      <c r="BD88" s="137">
        <v>0</v>
      </c>
      <c r="BE88" s="137">
        <v>224215</v>
      </c>
      <c r="BF88" s="137">
        <v>92004</v>
      </c>
      <c r="BG88" s="137">
        <v>119027</v>
      </c>
      <c r="BH88" s="137">
        <v>21725.8</v>
      </c>
      <c r="BI88" s="137">
        <v>0</v>
      </c>
      <c r="BJ88" s="137">
        <v>0</v>
      </c>
      <c r="BK88" s="137">
        <v>0</v>
      </c>
      <c r="BL88" s="137">
        <v>0</v>
      </c>
      <c r="BM88" s="137">
        <v>0</v>
      </c>
      <c r="BN88" s="139">
        <v>7201978.7602000004</v>
      </c>
      <c r="BO88" s="139">
        <v>-226564.76020000037</v>
      </c>
      <c r="BP88" s="139">
        <f t="shared" si="9"/>
        <v>6158.2397999996319</v>
      </c>
      <c r="BQ88" s="139">
        <f t="shared" si="10"/>
        <v>0</v>
      </c>
      <c r="BR88" s="144">
        <f t="shared" si="11"/>
        <v>6158.2397999996319</v>
      </c>
      <c r="BS88" s="137">
        <v>53678</v>
      </c>
      <c r="BT88" s="137">
        <v>16209</v>
      </c>
      <c r="BU88" s="137">
        <v>0</v>
      </c>
      <c r="BV88" s="137">
        <v>0</v>
      </c>
      <c r="BW88" s="139">
        <v>16209</v>
      </c>
      <c r="BX88" s="137">
        <v>0</v>
      </c>
      <c r="BY88" s="137">
        <v>0</v>
      </c>
      <c r="BZ88" s="137">
        <v>0</v>
      </c>
      <c r="CA88" s="137">
        <v>60000</v>
      </c>
      <c r="CB88" s="137">
        <v>60000</v>
      </c>
      <c r="CC88" s="137">
        <v>-43791</v>
      </c>
      <c r="CD88" s="137">
        <f t="shared" si="12"/>
        <v>9887</v>
      </c>
      <c r="CE88" s="139">
        <v>9887</v>
      </c>
      <c r="CF88" s="139">
        <f t="shared" si="13"/>
        <v>6158.2397999996319</v>
      </c>
    </row>
    <row r="89" spans="2:84">
      <c r="B89" t="s">
        <v>288</v>
      </c>
      <c r="C89" t="s">
        <v>203</v>
      </c>
      <c r="D89">
        <v>135747</v>
      </c>
      <c r="E89">
        <v>3025427</v>
      </c>
      <c r="F89">
        <v>5427</v>
      </c>
      <c r="G89">
        <v>11174</v>
      </c>
      <c r="H89" s="137">
        <v>7936</v>
      </c>
      <c r="I89" s="137">
        <v>0</v>
      </c>
      <c r="J89" s="139">
        <v>7936</v>
      </c>
      <c r="K89" s="137">
        <v>7374423.9863</v>
      </c>
      <c r="L89" s="137">
        <v>1861288</v>
      </c>
      <c r="M89" s="137">
        <v>1782483</v>
      </c>
      <c r="N89" s="137">
        <v>0</v>
      </c>
      <c r="O89" s="137">
        <v>66875</v>
      </c>
      <c r="P89" s="137">
        <v>173000</v>
      </c>
      <c r="Q89" s="137">
        <v>0</v>
      </c>
      <c r="R89" s="137">
        <v>0</v>
      </c>
      <c r="S89" s="137">
        <v>0</v>
      </c>
      <c r="T89" s="137">
        <v>60000</v>
      </c>
      <c r="U89" s="137">
        <v>0</v>
      </c>
      <c r="V89" s="137">
        <v>0</v>
      </c>
      <c r="W89" s="137">
        <v>0</v>
      </c>
      <c r="X89" s="137">
        <v>1914406</v>
      </c>
      <c r="Y89" s="137">
        <v>0</v>
      </c>
      <c r="Z89" s="137">
        <v>0</v>
      </c>
      <c r="AA89" s="137">
        <v>0</v>
      </c>
      <c r="AB89" s="137">
        <v>0</v>
      </c>
      <c r="AC89" s="137">
        <v>0</v>
      </c>
      <c r="AD89" s="137">
        <v>9423.5</v>
      </c>
      <c r="AE89" s="137">
        <v>0</v>
      </c>
      <c r="AF89" s="139">
        <v>13241899.486299999</v>
      </c>
      <c r="AG89" s="137">
        <v>7678907.9645999996</v>
      </c>
      <c r="AH89" s="137">
        <v>20000</v>
      </c>
      <c r="AI89" s="137">
        <v>2173331.6891999999</v>
      </c>
      <c r="AJ89" s="137">
        <v>181223.53020000001</v>
      </c>
      <c r="AK89" s="137">
        <v>991679.0037</v>
      </c>
      <c r="AL89" s="137">
        <v>0</v>
      </c>
      <c r="AM89" s="137">
        <v>67665.884000000005</v>
      </c>
      <c r="AN89" s="137">
        <v>78879.972699999998</v>
      </c>
      <c r="AO89" s="137">
        <v>24350</v>
      </c>
      <c r="AP89" s="137">
        <v>0</v>
      </c>
      <c r="AQ89" s="137">
        <v>0</v>
      </c>
      <c r="AR89" s="137">
        <v>227500</v>
      </c>
      <c r="AS89" s="137">
        <v>30000</v>
      </c>
      <c r="AT89" s="137">
        <v>170758.7813</v>
      </c>
      <c r="AU89" s="137">
        <v>24000</v>
      </c>
      <c r="AV89" s="137">
        <v>194500</v>
      </c>
      <c r="AW89" s="137">
        <v>0</v>
      </c>
      <c r="AX89" s="137">
        <v>135300</v>
      </c>
      <c r="AY89" s="137">
        <v>224304.64000000001</v>
      </c>
      <c r="AZ89" s="137">
        <v>144000</v>
      </c>
      <c r="BA89" s="137">
        <v>210000</v>
      </c>
      <c r="BB89" s="137">
        <v>43750</v>
      </c>
      <c r="BC89" s="137">
        <v>38500</v>
      </c>
      <c r="BD89" s="137">
        <v>0</v>
      </c>
      <c r="BE89" s="137">
        <v>35400</v>
      </c>
      <c r="BF89" s="137">
        <v>55000</v>
      </c>
      <c r="BG89" s="137">
        <v>434883</v>
      </c>
      <c r="BH89" s="137">
        <v>56892</v>
      </c>
      <c r="BI89" s="137">
        <v>0</v>
      </c>
      <c r="BJ89" s="137">
        <v>0</v>
      </c>
      <c r="BK89" s="137">
        <v>0</v>
      </c>
      <c r="BL89" s="137">
        <v>0</v>
      </c>
      <c r="BM89" s="137">
        <v>0</v>
      </c>
      <c r="BN89" s="139">
        <v>13240826.465700001</v>
      </c>
      <c r="BO89" s="139">
        <v>1073.0205999985337</v>
      </c>
      <c r="BP89" s="139">
        <f t="shared" si="9"/>
        <v>9009.0205999985337</v>
      </c>
      <c r="BQ89" s="139">
        <f t="shared" si="10"/>
        <v>0</v>
      </c>
      <c r="BR89" s="144">
        <f t="shared" si="11"/>
        <v>9009.0205999985337</v>
      </c>
      <c r="BS89" s="137">
        <v>0</v>
      </c>
      <c r="BT89" s="137">
        <v>0</v>
      </c>
      <c r="BU89" s="137">
        <v>0</v>
      </c>
      <c r="BV89" s="137">
        <v>0</v>
      </c>
      <c r="BW89" s="139">
        <v>0</v>
      </c>
      <c r="BX89" s="137">
        <v>0</v>
      </c>
      <c r="BY89" s="137">
        <v>0</v>
      </c>
      <c r="BZ89" s="137">
        <v>0</v>
      </c>
      <c r="CA89" s="137">
        <v>0</v>
      </c>
      <c r="CB89" s="137">
        <v>0</v>
      </c>
      <c r="CC89" s="137">
        <v>0</v>
      </c>
      <c r="CD89" s="137">
        <f t="shared" si="12"/>
        <v>0</v>
      </c>
      <c r="CE89" s="139">
        <v>0</v>
      </c>
      <c r="CF89" s="139">
        <f t="shared" si="13"/>
        <v>9009.0205999985337</v>
      </c>
    </row>
    <row r="90" spans="2:84">
      <c r="B90" t="s">
        <v>10397</v>
      </c>
      <c r="C90" t="s">
        <v>203</v>
      </c>
      <c r="D90">
        <v>142627</v>
      </c>
      <c r="E90">
        <v>3024004</v>
      </c>
      <c r="F90">
        <v>4004</v>
      </c>
      <c r="G90">
        <v>11513</v>
      </c>
      <c r="H90" s="137">
        <v>59512</v>
      </c>
      <c r="I90" s="137">
        <v>0</v>
      </c>
      <c r="J90" s="139">
        <v>59512</v>
      </c>
      <c r="K90" s="137">
        <v>2026794.5637000001</v>
      </c>
      <c r="L90" s="137">
        <v>428405</v>
      </c>
      <c r="M90" s="137">
        <v>91300</v>
      </c>
      <c r="N90" s="137">
        <v>0</v>
      </c>
      <c r="O90" s="137">
        <v>7245</v>
      </c>
      <c r="P90" s="137">
        <v>49043</v>
      </c>
      <c r="Q90" s="137">
        <v>0</v>
      </c>
      <c r="R90" s="137">
        <v>0</v>
      </c>
      <c r="S90" s="137">
        <v>0</v>
      </c>
      <c r="T90" s="137">
        <v>0</v>
      </c>
      <c r="U90" s="137">
        <v>0</v>
      </c>
      <c r="V90" s="137">
        <v>0</v>
      </c>
      <c r="W90" s="137">
        <v>0</v>
      </c>
      <c r="X90" s="137">
        <v>832500</v>
      </c>
      <c r="Y90" s="137">
        <v>0</v>
      </c>
      <c r="Z90" s="137">
        <v>0</v>
      </c>
      <c r="AA90" s="137">
        <v>0</v>
      </c>
      <c r="AB90" s="137">
        <v>0</v>
      </c>
      <c r="AC90" s="137">
        <v>0</v>
      </c>
      <c r="AD90" s="137">
        <v>0</v>
      </c>
      <c r="AE90" s="137">
        <v>0</v>
      </c>
      <c r="AF90" s="139">
        <v>3435287.5636999998</v>
      </c>
      <c r="AG90" s="137">
        <v>2377954.1096000001</v>
      </c>
      <c r="AH90" s="137">
        <v>0</v>
      </c>
      <c r="AI90" s="137">
        <v>235363.1648</v>
      </c>
      <c r="AJ90" s="137">
        <v>54564.810100000002</v>
      </c>
      <c r="AK90" s="137">
        <v>174522.19769999999</v>
      </c>
      <c r="AL90" s="137">
        <v>0</v>
      </c>
      <c r="AM90" s="137">
        <v>0</v>
      </c>
      <c r="AN90" s="137">
        <v>9864</v>
      </c>
      <c r="AO90" s="137">
        <v>17120</v>
      </c>
      <c r="AP90" s="137">
        <v>4998</v>
      </c>
      <c r="AQ90" s="137">
        <v>0</v>
      </c>
      <c r="AR90" s="137">
        <v>58000</v>
      </c>
      <c r="AS90" s="137">
        <v>0</v>
      </c>
      <c r="AT90" s="137">
        <v>65500</v>
      </c>
      <c r="AU90" s="137">
        <v>5000</v>
      </c>
      <c r="AV90" s="137">
        <v>47750</v>
      </c>
      <c r="AW90" s="137">
        <v>9966</v>
      </c>
      <c r="AX90" s="137">
        <v>85415.72</v>
      </c>
      <c r="AY90" s="137">
        <v>62740</v>
      </c>
      <c r="AZ90" s="137">
        <v>14100</v>
      </c>
      <c r="BA90" s="137">
        <v>33000</v>
      </c>
      <c r="BB90" s="137">
        <v>76053</v>
      </c>
      <c r="BC90" s="137">
        <v>13864.991599999999</v>
      </c>
      <c r="BD90" s="137">
        <v>0</v>
      </c>
      <c r="BE90" s="137">
        <v>760</v>
      </c>
      <c r="BF90" s="137">
        <v>0</v>
      </c>
      <c r="BG90" s="137">
        <v>30628</v>
      </c>
      <c r="BH90" s="137">
        <v>73775</v>
      </c>
      <c r="BI90" s="137">
        <v>0</v>
      </c>
      <c r="BJ90" s="137">
        <v>0</v>
      </c>
      <c r="BK90" s="137">
        <v>25765</v>
      </c>
      <c r="BL90" s="137">
        <v>0</v>
      </c>
      <c r="BM90" s="137">
        <v>0</v>
      </c>
      <c r="BN90" s="139">
        <v>3476703.9937999998</v>
      </c>
      <c r="BO90" s="139">
        <v>-41416.430099999998</v>
      </c>
      <c r="BP90" s="139">
        <f t="shared" si="9"/>
        <v>18095.569900000002</v>
      </c>
      <c r="BQ90" s="139">
        <f t="shared" si="10"/>
        <v>0</v>
      </c>
      <c r="BR90" s="144">
        <f t="shared" si="11"/>
        <v>18095.569900000002</v>
      </c>
      <c r="BS90" s="137">
        <v>0</v>
      </c>
      <c r="BT90" s="137">
        <v>0</v>
      </c>
      <c r="BU90" s="137">
        <v>0</v>
      </c>
      <c r="BV90" s="137">
        <v>25000</v>
      </c>
      <c r="BW90" s="139">
        <v>25000</v>
      </c>
      <c r="BX90" s="137">
        <v>0</v>
      </c>
      <c r="BY90" s="137">
        <v>0</v>
      </c>
      <c r="BZ90" s="137">
        <v>0</v>
      </c>
      <c r="CA90" s="137">
        <v>25000</v>
      </c>
      <c r="CB90" s="137">
        <v>25000</v>
      </c>
      <c r="CC90" s="137">
        <v>0</v>
      </c>
      <c r="CD90" s="137">
        <f t="shared" si="12"/>
        <v>0</v>
      </c>
      <c r="CE90" s="139">
        <v>0</v>
      </c>
      <c r="CF90" s="139">
        <f t="shared" si="13"/>
        <v>18095.569900000002</v>
      </c>
    </row>
    <row r="91" spans="2:84">
      <c r="B91" t="s">
        <v>11412</v>
      </c>
      <c r="C91" t="s">
        <v>203</v>
      </c>
      <c r="D91">
        <v>101364</v>
      </c>
      <c r="E91">
        <v>3025407</v>
      </c>
      <c r="F91">
        <v>5407</v>
      </c>
      <c r="G91">
        <v>10142</v>
      </c>
      <c r="H91" s="137">
        <v>724053</v>
      </c>
      <c r="I91" s="137">
        <v>0</v>
      </c>
      <c r="J91" s="139">
        <v>724053</v>
      </c>
      <c r="K91" s="137">
        <v>7700052</v>
      </c>
      <c r="L91" s="137">
        <v>1054563</v>
      </c>
      <c r="M91" s="137">
        <v>210364</v>
      </c>
      <c r="N91" s="137">
        <v>0</v>
      </c>
      <c r="O91" s="137">
        <v>280001</v>
      </c>
      <c r="P91" s="137">
        <v>0</v>
      </c>
      <c r="Q91" s="137">
        <v>0</v>
      </c>
      <c r="R91" s="137">
        <v>0</v>
      </c>
      <c r="S91" s="137">
        <v>5403</v>
      </c>
      <c r="T91" s="137">
        <v>0</v>
      </c>
      <c r="U91" s="137">
        <v>0</v>
      </c>
      <c r="V91" s="137">
        <v>0</v>
      </c>
      <c r="W91" s="137">
        <v>36221</v>
      </c>
      <c r="X91" s="137">
        <v>23801</v>
      </c>
      <c r="Y91" s="137">
        <v>0</v>
      </c>
      <c r="Z91" s="137">
        <v>0</v>
      </c>
      <c r="AA91" s="137">
        <v>0</v>
      </c>
      <c r="AB91" s="137">
        <v>0</v>
      </c>
      <c r="AC91" s="137">
        <v>0</v>
      </c>
      <c r="AD91" s="137">
        <v>0</v>
      </c>
      <c r="AE91" s="137">
        <v>0</v>
      </c>
      <c r="AF91" s="139">
        <v>9310405</v>
      </c>
      <c r="AG91" s="137">
        <v>5252732.6775000002</v>
      </c>
      <c r="AH91" s="137">
        <v>0</v>
      </c>
      <c r="AI91" s="137">
        <v>1147524.0244</v>
      </c>
      <c r="AJ91" s="137">
        <v>158074.3272</v>
      </c>
      <c r="AK91" s="137">
        <v>496441.538</v>
      </c>
      <c r="AL91" s="137">
        <v>0</v>
      </c>
      <c r="AM91" s="137">
        <v>58381.615899999997</v>
      </c>
      <c r="AN91" s="137">
        <v>151394.23629999999</v>
      </c>
      <c r="AO91" s="137">
        <v>17080</v>
      </c>
      <c r="AP91" s="137">
        <v>1800</v>
      </c>
      <c r="AQ91" s="137">
        <v>5000</v>
      </c>
      <c r="AR91" s="137">
        <v>78000</v>
      </c>
      <c r="AS91" s="137">
        <v>8400</v>
      </c>
      <c r="AT91" s="137">
        <v>172520</v>
      </c>
      <c r="AU91" s="137">
        <v>12000</v>
      </c>
      <c r="AV91" s="137">
        <v>265400</v>
      </c>
      <c r="AW91" s="137">
        <v>36000</v>
      </c>
      <c r="AX91" s="137">
        <v>62370</v>
      </c>
      <c r="AY91" s="137">
        <v>189127.34760000001</v>
      </c>
      <c r="AZ91" s="137">
        <v>96606</v>
      </c>
      <c r="BA91" s="137">
        <v>150000</v>
      </c>
      <c r="BB91" s="137">
        <v>98851.02</v>
      </c>
      <c r="BC91" s="137">
        <v>43650</v>
      </c>
      <c r="BD91" s="137">
        <v>801.13160000000005</v>
      </c>
      <c r="BE91" s="137">
        <v>102100</v>
      </c>
      <c r="BF91" s="137">
        <v>120602.02</v>
      </c>
      <c r="BG91" s="137">
        <v>392409.02</v>
      </c>
      <c r="BH91" s="137">
        <v>113243.00509999999</v>
      </c>
      <c r="BI91" s="137">
        <v>0</v>
      </c>
      <c r="BJ91" s="137">
        <v>0</v>
      </c>
      <c r="BK91" s="137">
        <v>0</v>
      </c>
      <c r="BL91" s="137">
        <v>0</v>
      </c>
      <c r="BM91" s="137">
        <v>0</v>
      </c>
      <c r="BN91" s="139">
        <v>9230507.9635999985</v>
      </c>
      <c r="BO91" s="139">
        <v>79897.036400001496</v>
      </c>
      <c r="BP91" s="139">
        <f t="shared" si="9"/>
        <v>803950.0364000015</v>
      </c>
      <c r="BQ91" s="139">
        <f t="shared" si="10"/>
        <v>0</v>
      </c>
      <c r="BR91" s="144">
        <f t="shared" si="11"/>
        <v>803950.0364000015</v>
      </c>
      <c r="BS91" s="137">
        <v>0</v>
      </c>
      <c r="BT91" s="137">
        <v>0</v>
      </c>
      <c r="BU91" s="137">
        <v>0</v>
      </c>
      <c r="BV91" s="137">
        <v>0</v>
      </c>
      <c r="BW91" s="139">
        <v>0</v>
      </c>
      <c r="BX91" s="137">
        <v>0</v>
      </c>
      <c r="BY91" s="137">
        <v>0</v>
      </c>
      <c r="BZ91" s="137">
        <v>0</v>
      </c>
      <c r="CA91" s="137">
        <v>0</v>
      </c>
      <c r="CB91" s="137">
        <v>0</v>
      </c>
      <c r="CC91" s="137">
        <v>0</v>
      </c>
      <c r="CD91" s="137">
        <f t="shared" si="12"/>
        <v>0</v>
      </c>
      <c r="CE91" s="139">
        <v>0</v>
      </c>
      <c r="CF91" s="139">
        <f t="shared" si="13"/>
        <v>803950.0364000015</v>
      </c>
    </row>
    <row r="92" spans="2:84">
      <c r="B92" t="s">
        <v>10398</v>
      </c>
      <c r="C92" t="s">
        <v>203</v>
      </c>
      <c r="D92">
        <v>101361</v>
      </c>
      <c r="E92">
        <v>3025404</v>
      </c>
      <c r="F92">
        <v>5404</v>
      </c>
      <c r="G92">
        <v>10148</v>
      </c>
      <c r="H92" s="137">
        <v>377429</v>
      </c>
      <c r="I92" s="137">
        <v>0</v>
      </c>
      <c r="J92" s="139">
        <v>377429</v>
      </c>
      <c r="K92" s="137">
        <v>3798011</v>
      </c>
      <c r="L92" s="137">
        <v>1468513</v>
      </c>
      <c r="M92" s="137">
        <v>0</v>
      </c>
      <c r="N92" s="137">
        <v>0</v>
      </c>
      <c r="O92" s="137">
        <v>0</v>
      </c>
      <c r="P92" s="137">
        <v>0</v>
      </c>
      <c r="Q92" s="137">
        <v>0</v>
      </c>
      <c r="R92" s="137">
        <v>10000</v>
      </c>
      <c r="S92" s="137">
        <v>25260</v>
      </c>
      <c r="T92" s="137">
        <v>157950</v>
      </c>
      <c r="U92" s="137">
        <v>0</v>
      </c>
      <c r="V92" s="137">
        <v>0</v>
      </c>
      <c r="W92" s="137">
        <v>26489</v>
      </c>
      <c r="X92" s="137">
        <v>251996</v>
      </c>
      <c r="Y92" s="137">
        <v>0</v>
      </c>
      <c r="Z92" s="137">
        <v>0</v>
      </c>
      <c r="AA92" s="137">
        <v>0</v>
      </c>
      <c r="AB92" s="137">
        <v>0</v>
      </c>
      <c r="AC92" s="137">
        <v>0</v>
      </c>
      <c r="AD92" s="137">
        <v>0</v>
      </c>
      <c r="AE92" s="137">
        <v>166798</v>
      </c>
      <c r="AF92" s="139">
        <v>5905017</v>
      </c>
      <c r="AG92" s="137">
        <v>4005377</v>
      </c>
      <c r="AH92" s="137">
        <v>0</v>
      </c>
      <c r="AI92" s="137">
        <v>396146</v>
      </c>
      <c r="AJ92" s="137">
        <v>101802</v>
      </c>
      <c r="AK92" s="137">
        <v>454667</v>
      </c>
      <c r="AL92" s="137">
        <v>71597</v>
      </c>
      <c r="AM92" s="137">
        <v>3000</v>
      </c>
      <c r="AN92" s="137">
        <v>37600</v>
      </c>
      <c r="AO92" s="137">
        <v>20650</v>
      </c>
      <c r="AP92" s="137">
        <v>865</v>
      </c>
      <c r="AQ92" s="137">
        <v>0</v>
      </c>
      <c r="AR92" s="137">
        <v>110060</v>
      </c>
      <c r="AS92" s="137">
        <v>9000</v>
      </c>
      <c r="AT92" s="137">
        <v>82068</v>
      </c>
      <c r="AU92" s="137">
        <v>25000</v>
      </c>
      <c r="AV92" s="137">
        <v>150000</v>
      </c>
      <c r="AW92" s="137">
        <v>17987</v>
      </c>
      <c r="AX92" s="137">
        <v>51155</v>
      </c>
      <c r="AY92" s="137">
        <v>184967</v>
      </c>
      <c r="AZ92" s="137">
        <v>41050</v>
      </c>
      <c r="BA92" s="137">
        <v>90000</v>
      </c>
      <c r="BB92" s="137">
        <v>59988</v>
      </c>
      <c r="BC92" s="137">
        <v>34485</v>
      </c>
      <c r="BD92" s="137">
        <v>7000</v>
      </c>
      <c r="BE92" s="137">
        <v>94000</v>
      </c>
      <c r="BF92" s="137">
        <v>10500</v>
      </c>
      <c r="BG92" s="137">
        <v>98338</v>
      </c>
      <c r="BH92" s="137">
        <v>0</v>
      </c>
      <c r="BI92" s="137">
        <v>125144</v>
      </c>
      <c r="BJ92" s="137">
        <v>0</v>
      </c>
      <c r="BK92" s="137">
        <v>0</v>
      </c>
      <c r="BL92" s="137">
        <v>0</v>
      </c>
      <c r="BM92" s="137">
        <v>0</v>
      </c>
      <c r="BN92" s="139">
        <v>6282446</v>
      </c>
      <c r="BO92" s="139">
        <v>-377429</v>
      </c>
      <c r="BP92" s="139">
        <f t="shared" si="9"/>
        <v>0</v>
      </c>
      <c r="BQ92" s="139">
        <f t="shared" si="10"/>
        <v>0</v>
      </c>
      <c r="BR92" s="144">
        <f t="shared" si="11"/>
        <v>0</v>
      </c>
      <c r="BS92" s="137">
        <v>0</v>
      </c>
      <c r="BT92" s="137">
        <v>0</v>
      </c>
      <c r="BU92" s="137">
        <v>0</v>
      </c>
      <c r="BV92" s="137">
        <v>0</v>
      </c>
      <c r="BW92" s="139">
        <v>0</v>
      </c>
      <c r="BX92" s="137">
        <v>0</v>
      </c>
      <c r="BY92" s="137">
        <v>0</v>
      </c>
      <c r="BZ92" s="137">
        <v>0</v>
      </c>
      <c r="CA92" s="137">
        <v>0</v>
      </c>
      <c r="CB92" s="137">
        <v>0</v>
      </c>
      <c r="CC92" s="137">
        <v>0</v>
      </c>
      <c r="CD92" s="137">
        <f t="shared" si="12"/>
        <v>0</v>
      </c>
      <c r="CE92" s="139">
        <v>0</v>
      </c>
      <c r="CF92" s="139">
        <f t="shared" si="13"/>
        <v>0</v>
      </c>
    </row>
  </sheetData>
  <autoFilter ref="B4:CF92" xr:uid="{3A88DA9D-0E9F-4D6C-898C-5F710F4CCCB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CE197-C420-419E-B963-A0B003E27482}">
  <sheetPr codeName="Sheet9">
    <tabColor rgb="FF7030A0"/>
  </sheetPr>
  <dimension ref="B1:CE91"/>
  <sheetViews>
    <sheetView workbookViewId="0">
      <pane xSplit="2" ySplit="3" topLeftCell="BN4" activePane="bottomRight" state="frozen"/>
      <selection activeCell="T106" sqref="T106"/>
      <selection pane="topRight" activeCell="T106" sqref="T106"/>
      <selection pane="bottomLeft" activeCell="T106" sqref="T106"/>
      <selection pane="bottomRight" activeCell="CE4" activeCellId="1" sqref="BS4 CE4"/>
    </sheetView>
  </sheetViews>
  <sheetFormatPr defaultRowHeight="15"/>
  <cols>
    <col min="1" max="1" width="9.140625" style="145"/>
    <col min="2" max="2" width="38" style="145" customWidth="1"/>
    <col min="3" max="4" width="14.28515625" style="145" customWidth="1"/>
    <col min="5" max="5" width="8.5703125" style="145" bestFit="1" customWidth="1"/>
    <col min="6" max="6" width="13.5703125" style="145" bestFit="1" customWidth="1"/>
    <col min="7" max="7" width="11.140625" style="145" bestFit="1" customWidth="1"/>
    <col min="8" max="8" width="16.5703125" style="145" bestFit="1" customWidth="1"/>
    <col min="9" max="82" width="14.28515625" style="145" customWidth="1"/>
    <col min="83" max="83" width="14.28515625" style="149" customWidth="1"/>
    <col min="84" max="16384" width="9.140625" style="145"/>
  </cols>
  <sheetData>
    <row r="1" spans="2:83">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7"/>
    </row>
    <row r="2" spans="2:83" ht="90.75" thickBot="1">
      <c r="B2" s="155" t="s">
        <v>11288</v>
      </c>
      <c r="I2" s="99" t="s">
        <v>11477</v>
      </c>
      <c r="J2" s="99" t="s">
        <v>11478</v>
      </c>
      <c r="K2"/>
      <c r="L2" s="99" t="s">
        <v>11418</v>
      </c>
      <c r="M2" s="99" t="s">
        <v>11419</v>
      </c>
      <c r="N2" t="s">
        <v>11420</v>
      </c>
      <c r="O2" s="99" t="s">
        <v>11421</v>
      </c>
      <c r="P2" s="99" t="s">
        <v>11363</v>
      </c>
      <c r="Q2" s="99" t="s">
        <v>11422</v>
      </c>
      <c r="R2" s="99" t="s">
        <v>11423</v>
      </c>
      <c r="S2" s="99" t="s">
        <v>11424</v>
      </c>
      <c r="T2" s="99" t="s">
        <v>296</v>
      </c>
      <c r="U2" s="99" t="s">
        <v>11425</v>
      </c>
      <c r="V2" s="99" t="s">
        <v>11426</v>
      </c>
      <c r="W2" s="99" t="s">
        <v>11427</v>
      </c>
      <c r="X2" s="99" t="s">
        <v>11428</v>
      </c>
      <c r="Y2" s="99" t="s">
        <v>11429</v>
      </c>
      <c r="Z2" s="99" t="s">
        <v>11430</v>
      </c>
      <c r="AA2" s="99" t="s">
        <v>11431</v>
      </c>
      <c r="AB2" s="99" t="s">
        <v>11432</v>
      </c>
      <c r="AC2" s="99" t="s">
        <v>11433</v>
      </c>
      <c r="AD2" s="99" t="s">
        <v>11434</v>
      </c>
      <c r="AE2" s="99" t="s">
        <v>11435</v>
      </c>
      <c r="AF2" s="99" t="s">
        <v>11436</v>
      </c>
      <c r="AG2"/>
      <c r="AH2" s="99" t="s">
        <v>11437</v>
      </c>
      <c r="AI2" s="99" t="s">
        <v>11438</v>
      </c>
      <c r="AJ2" s="99" t="s">
        <v>11439</v>
      </c>
      <c r="AK2" s="99" t="s">
        <v>11440</v>
      </c>
      <c r="AL2" s="99" t="s">
        <v>11441</v>
      </c>
      <c r="AM2" s="99" t="s">
        <v>11442</v>
      </c>
      <c r="AN2" s="99" t="s">
        <v>11443</v>
      </c>
      <c r="AO2" s="99" t="s">
        <v>11444</v>
      </c>
      <c r="AP2" s="99" t="s">
        <v>11445</v>
      </c>
      <c r="AQ2" s="99" t="s">
        <v>11446</v>
      </c>
      <c r="AR2" s="99" t="s">
        <v>11447</v>
      </c>
      <c r="AS2" s="99" t="s">
        <v>11448</v>
      </c>
      <c r="AT2" s="99" t="s">
        <v>11449</v>
      </c>
      <c r="AU2" s="99" t="s">
        <v>11450</v>
      </c>
      <c r="AV2" s="99" t="s">
        <v>11451</v>
      </c>
      <c r="AW2" s="99" t="s">
        <v>56</v>
      </c>
      <c r="AX2" s="99" t="s">
        <v>58</v>
      </c>
      <c r="AY2" s="99" t="s">
        <v>11452</v>
      </c>
      <c r="AZ2" s="99" t="s">
        <v>11453</v>
      </c>
      <c r="BA2" s="99" t="s">
        <v>11454</v>
      </c>
      <c r="BB2" s="99" t="s">
        <v>11455</v>
      </c>
      <c r="BC2" s="99" t="s">
        <v>11456</v>
      </c>
      <c r="BD2" s="99" t="s">
        <v>11457</v>
      </c>
      <c r="BE2" s="99" t="s">
        <v>11458</v>
      </c>
      <c r="BF2" s="99" t="s">
        <v>11459</v>
      </c>
      <c r="BG2" s="99" t="s">
        <v>11460</v>
      </c>
      <c r="BH2" s="99" t="s">
        <v>11461</v>
      </c>
      <c r="BI2" s="99" t="s">
        <v>11462</v>
      </c>
      <c r="BJ2" s="99" t="s">
        <v>11463</v>
      </c>
      <c r="BK2" s="99" t="s">
        <v>11464</v>
      </c>
      <c r="BL2" s="99" t="s">
        <v>11465</v>
      </c>
      <c r="BM2" s="99" t="s">
        <v>11466</v>
      </c>
      <c r="BN2" s="99" t="s">
        <v>11467</v>
      </c>
      <c r="BO2" s="99"/>
      <c r="BP2"/>
      <c r="BQ2" s="99" t="s">
        <v>11484</v>
      </c>
      <c r="BR2" s="99" t="s">
        <v>11479</v>
      </c>
      <c r="BS2" s="96"/>
      <c r="BT2" s="99" t="s">
        <v>11480</v>
      </c>
      <c r="BU2" s="99" t="s">
        <v>87</v>
      </c>
      <c r="BV2" s="99" t="s">
        <v>11468</v>
      </c>
      <c r="BW2" s="99" t="s">
        <v>11469</v>
      </c>
      <c r="BX2"/>
      <c r="BY2" s="99" t="s">
        <v>11470</v>
      </c>
      <c r="BZ2" s="99" t="s">
        <v>11471</v>
      </c>
      <c r="CA2" s="99" t="s">
        <v>11472</v>
      </c>
      <c r="CB2" s="99" t="s">
        <v>11473</v>
      </c>
    </row>
    <row r="3" spans="2:83" s="153" customFormat="1" ht="75.75" thickBot="1">
      <c r="B3" s="148" t="s">
        <v>118</v>
      </c>
      <c r="C3" s="148" t="s">
        <v>125</v>
      </c>
      <c r="D3" s="148" t="s">
        <v>123</v>
      </c>
      <c r="E3" s="148" t="s">
        <v>124</v>
      </c>
      <c r="F3" s="148" t="s">
        <v>1113</v>
      </c>
      <c r="G3" s="148" t="s">
        <v>10469</v>
      </c>
      <c r="H3" s="148" t="s">
        <v>10443</v>
      </c>
      <c r="I3" s="148" t="s">
        <v>251</v>
      </c>
      <c r="J3" s="148" t="s">
        <v>253</v>
      </c>
      <c r="K3" s="148" t="s">
        <v>11486</v>
      </c>
      <c r="L3" s="148" t="s">
        <v>244</v>
      </c>
      <c r="M3" s="148" t="s">
        <v>16</v>
      </c>
      <c r="N3" s="148" t="s">
        <v>245</v>
      </c>
      <c r="O3" s="148" t="s">
        <v>246</v>
      </c>
      <c r="P3" s="148" t="s">
        <v>247</v>
      </c>
      <c r="Q3" s="148" t="s">
        <v>17</v>
      </c>
      <c r="R3" s="148" t="s">
        <v>18</v>
      </c>
      <c r="S3" s="148" t="s">
        <v>294</v>
      </c>
      <c r="T3" s="148" t="s">
        <v>297</v>
      </c>
      <c r="U3" s="148" t="s">
        <v>19</v>
      </c>
      <c r="V3" s="148" t="s">
        <v>20</v>
      </c>
      <c r="W3" s="148" t="s">
        <v>21</v>
      </c>
      <c r="X3" s="148" t="s">
        <v>22</v>
      </c>
      <c r="Y3" s="148" t="s">
        <v>23</v>
      </c>
      <c r="Z3" s="148" t="s">
        <v>24</v>
      </c>
      <c r="AA3" s="148" t="s">
        <v>104</v>
      </c>
      <c r="AB3" s="148" t="s">
        <v>105</v>
      </c>
      <c r="AC3" s="148" t="s">
        <v>1166</v>
      </c>
      <c r="AD3" s="148" t="s">
        <v>1167</v>
      </c>
      <c r="AE3" s="148" t="s">
        <v>1168</v>
      </c>
      <c r="AF3" s="148" t="s">
        <v>1169</v>
      </c>
      <c r="AG3" s="148" t="s">
        <v>11413</v>
      </c>
      <c r="AH3" s="148" t="s">
        <v>27</v>
      </c>
      <c r="AI3" s="148" t="s">
        <v>29</v>
      </c>
      <c r="AJ3" s="148" t="s">
        <v>31</v>
      </c>
      <c r="AK3" s="148" t="s">
        <v>33</v>
      </c>
      <c r="AL3" s="148" t="s">
        <v>35</v>
      </c>
      <c r="AM3" s="148" t="s">
        <v>37</v>
      </c>
      <c r="AN3" s="148" t="s">
        <v>39</v>
      </c>
      <c r="AO3" s="148" t="s">
        <v>41</v>
      </c>
      <c r="AP3" s="148" t="s">
        <v>43</v>
      </c>
      <c r="AQ3" s="148" t="s">
        <v>45</v>
      </c>
      <c r="AR3" s="148" t="s">
        <v>47</v>
      </c>
      <c r="AS3" s="148" t="s">
        <v>49</v>
      </c>
      <c r="AT3" s="148" t="s">
        <v>51</v>
      </c>
      <c r="AU3" s="148" t="s">
        <v>53</v>
      </c>
      <c r="AV3" s="148" t="s">
        <v>55</v>
      </c>
      <c r="AW3" s="148" t="s">
        <v>57</v>
      </c>
      <c r="AX3" s="148" t="s">
        <v>59</v>
      </c>
      <c r="AY3" s="148" t="s">
        <v>61</v>
      </c>
      <c r="AZ3" s="148" t="s">
        <v>63</v>
      </c>
      <c r="BA3" s="148" t="s">
        <v>65</v>
      </c>
      <c r="BB3" s="148" t="s">
        <v>67</v>
      </c>
      <c r="BC3" s="148" t="s">
        <v>69</v>
      </c>
      <c r="BD3" s="148" t="s">
        <v>71</v>
      </c>
      <c r="BE3" s="148" t="s">
        <v>73</v>
      </c>
      <c r="BF3" s="148" t="s">
        <v>75</v>
      </c>
      <c r="BG3" s="148" t="s">
        <v>77</v>
      </c>
      <c r="BH3" s="148" t="s">
        <v>79</v>
      </c>
      <c r="BI3" s="148" t="s">
        <v>249</v>
      </c>
      <c r="BJ3" s="148" t="s">
        <v>250</v>
      </c>
      <c r="BK3" s="148" t="s">
        <v>83</v>
      </c>
      <c r="BL3" s="148" t="s">
        <v>85</v>
      </c>
      <c r="BM3" s="148" t="s">
        <v>108</v>
      </c>
      <c r="BN3" s="148" t="s">
        <v>109</v>
      </c>
      <c r="BO3" s="148" t="s">
        <v>11414</v>
      </c>
      <c r="BP3" s="148" t="s">
        <v>11415</v>
      </c>
      <c r="BQ3" s="148" t="s">
        <v>10434</v>
      </c>
      <c r="BR3" s="148" t="s">
        <v>1112</v>
      </c>
      <c r="BS3" s="148" t="s">
        <v>11485</v>
      </c>
      <c r="BT3" s="148" t="s">
        <v>252</v>
      </c>
      <c r="BU3" s="148" t="s">
        <v>90</v>
      </c>
      <c r="BV3" s="148" t="s">
        <v>91</v>
      </c>
      <c r="BW3" s="148" t="s">
        <v>92</v>
      </c>
      <c r="BX3" s="148" t="s">
        <v>11416</v>
      </c>
      <c r="BY3" s="148" t="s">
        <v>98</v>
      </c>
      <c r="BZ3" s="148" t="s">
        <v>99</v>
      </c>
      <c r="CA3" s="148" t="s">
        <v>100</v>
      </c>
      <c r="CB3" s="148" t="s">
        <v>101</v>
      </c>
      <c r="CC3" s="148" t="s">
        <v>11417</v>
      </c>
      <c r="CD3" s="148" t="s">
        <v>11481</v>
      </c>
      <c r="CE3" s="154" t="s">
        <v>1154</v>
      </c>
    </row>
    <row r="4" spans="2:83" s="149" customFormat="1">
      <c r="B4" s="151" t="s">
        <v>127</v>
      </c>
      <c r="C4" s="151"/>
      <c r="D4" s="151"/>
      <c r="E4" s="152">
        <v>3021000</v>
      </c>
      <c r="F4" s="151">
        <v>1000</v>
      </c>
      <c r="G4" s="151" t="s">
        <v>10444</v>
      </c>
      <c r="H4" s="151" t="s">
        <v>10445</v>
      </c>
      <c r="I4" s="151">
        <v>-69960</v>
      </c>
      <c r="J4" s="151">
        <v>3637</v>
      </c>
      <c r="K4" s="151">
        <f>SUM(I4:J4)</f>
        <v>-66323</v>
      </c>
      <c r="L4" s="151">
        <v>1180633.28</v>
      </c>
      <c r="M4" s="151">
        <v>0</v>
      </c>
      <c r="N4" s="151">
        <v>78344.350000000006</v>
      </c>
      <c r="O4" s="151">
        <v>0</v>
      </c>
      <c r="P4" s="151">
        <v>0</v>
      </c>
      <c r="Q4" s="151">
        <v>300000</v>
      </c>
      <c r="R4" s="151">
        <v>26061.57</v>
      </c>
      <c r="S4" s="151">
        <v>10150</v>
      </c>
      <c r="T4" s="151">
        <v>14676.29</v>
      </c>
      <c r="U4" s="151">
        <v>0</v>
      </c>
      <c r="V4" s="151">
        <v>5672.74</v>
      </c>
      <c r="W4" s="151">
        <v>0</v>
      </c>
      <c r="X4" s="151">
        <v>591657.03</v>
      </c>
      <c r="Y4" s="151">
        <v>4980</v>
      </c>
      <c r="Z4" s="151">
        <v>0</v>
      </c>
      <c r="AA4" s="151">
        <v>149294.01</v>
      </c>
      <c r="AB4" s="151">
        <v>1476.35</v>
      </c>
      <c r="AC4" s="151">
        <v>0</v>
      </c>
      <c r="AD4" s="151">
        <v>0</v>
      </c>
      <c r="AE4" s="151">
        <v>0</v>
      </c>
      <c r="AF4" s="151">
        <v>0</v>
      </c>
      <c r="AG4" s="151">
        <f>SUM(L4:AF4)</f>
        <v>2362945.6200000006</v>
      </c>
      <c r="AH4" s="151">
        <v>411618.12</v>
      </c>
      <c r="AI4" s="151">
        <v>0</v>
      </c>
      <c r="AJ4" s="151">
        <v>1535715.87</v>
      </c>
      <c r="AK4" s="151">
        <v>56464.31</v>
      </c>
      <c r="AL4" s="151">
        <v>101437.99</v>
      </c>
      <c r="AM4" s="151">
        <v>0</v>
      </c>
      <c r="AN4" s="151">
        <v>62711.63</v>
      </c>
      <c r="AO4" s="151">
        <v>11050.23</v>
      </c>
      <c r="AP4" s="151">
        <v>3248.5</v>
      </c>
      <c r="AQ4" s="151">
        <v>0</v>
      </c>
      <c r="AR4" s="151">
        <v>0</v>
      </c>
      <c r="AS4" s="151">
        <v>19631.09</v>
      </c>
      <c r="AT4" s="151">
        <v>4620</v>
      </c>
      <c r="AU4" s="151">
        <v>5272.62</v>
      </c>
      <c r="AV4" s="151">
        <v>4897.34</v>
      </c>
      <c r="AW4" s="151">
        <v>31886.58</v>
      </c>
      <c r="AX4" s="151">
        <v>33137.71</v>
      </c>
      <c r="AY4" s="151">
        <v>15905.69</v>
      </c>
      <c r="AZ4" s="151">
        <v>27452.23</v>
      </c>
      <c r="BA4" s="151">
        <v>15368.5</v>
      </c>
      <c r="BB4" s="151">
        <v>0</v>
      </c>
      <c r="BC4" s="151">
        <v>32634.28</v>
      </c>
      <c r="BD4" s="151">
        <v>8211</v>
      </c>
      <c r="BE4" s="151">
        <v>717.3</v>
      </c>
      <c r="BF4" s="151">
        <v>15428.98</v>
      </c>
      <c r="BG4" s="151">
        <v>0</v>
      </c>
      <c r="BH4" s="151">
        <v>9921</v>
      </c>
      <c r="BI4" s="151">
        <v>42322.29</v>
      </c>
      <c r="BJ4" s="151">
        <v>0</v>
      </c>
      <c r="BK4" s="151">
        <v>0</v>
      </c>
      <c r="BL4" s="151">
        <v>0</v>
      </c>
      <c r="BM4" s="151">
        <v>165556.37</v>
      </c>
      <c r="BN4" s="151">
        <v>24823</v>
      </c>
      <c r="BO4" s="149">
        <f>SUM(AH4:BN4)</f>
        <v>2640032.63</v>
      </c>
      <c r="BP4" s="149">
        <f>AG4-BO4</f>
        <v>-277087.00999999931</v>
      </c>
      <c r="BQ4" s="149">
        <v>-307438</v>
      </c>
      <c r="BR4" s="149">
        <v>-35972.01</v>
      </c>
      <c r="BS4" s="149">
        <f>BQ4+BR4</f>
        <v>-343410.01</v>
      </c>
      <c r="BT4" s="151">
        <v>59470</v>
      </c>
      <c r="BU4" s="151">
        <v>49808.08</v>
      </c>
      <c r="BV4" s="151">
        <v>0</v>
      </c>
      <c r="BW4" s="151">
        <v>0</v>
      </c>
      <c r="BX4" s="151">
        <f>SUM(BU4:BW4)</f>
        <v>49808.08</v>
      </c>
      <c r="BY4" s="151">
        <v>0</v>
      </c>
      <c r="BZ4" s="151">
        <v>0</v>
      </c>
      <c r="CA4" s="151">
        <v>0</v>
      </c>
      <c r="CB4" s="151">
        <v>6275.08</v>
      </c>
      <c r="CC4" s="151">
        <f>SUM(BY4:CB4)</f>
        <v>6275.08</v>
      </c>
      <c r="CD4" s="151">
        <f>BX4-CC4</f>
        <v>43533</v>
      </c>
      <c r="CE4" s="149">
        <v>103003</v>
      </c>
    </row>
    <row r="5" spans="2:83" s="149" customFormat="1">
      <c r="B5" s="151" t="s">
        <v>129</v>
      </c>
      <c r="C5" s="151"/>
      <c r="D5" s="151"/>
      <c r="E5" s="152">
        <v>3021002</v>
      </c>
      <c r="F5" s="151">
        <v>1002</v>
      </c>
      <c r="G5" s="151" t="s">
        <v>10446</v>
      </c>
      <c r="H5" s="151"/>
      <c r="I5" s="151">
        <v>-114200</v>
      </c>
      <c r="J5" s="151">
        <v>0</v>
      </c>
      <c r="K5" s="151">
        <f t="shared" ref="K5:K68" si="0">SUM(I5:J5)</f>
        <v>-114200</v>
      </c>
      <c r="L5" s="151">
        <v>429338.61</v>
      </c>
      <c r="M5" s="151">
        <v>0</v>
      </c>
      <c r="N5" s="151">
        <v>15983.74</v>
      </c>
      <c r="O5" s="151">
        <v>0</v>
      </c>
      <c r="P5" s="151">
        <v>0</v>
      </c>
      <c r="Q5" s="151">
        <v>0</v>
      </c>
      <c r="R5" s="151">
        <v>55094</v>
      </c>
      <c r="S5" s="151">
        <v>0</v>
      </c>
      <c r="T5" s="151">
        <v>370.27</v>
      </c>
      <c r="U5" s="151">
        <v>13782.74</v>
      </c>
      <c r="V5" s="151">
        <v>0</v>
      </c>
      <c r="W5" s="151">
        <v>0</v>
      </c>
      <c r="X5" s="151">
        <v>163201.91</v>
      </c>
      <c r="Y5" s="151">
        <v>16442.48</v>
      </c>
      <c r="Z5" s="151">
        <v>0</v>
      </c>
      <c r="AA5" s="151">
        <v>0</v>
      </c>
      <c r="AB5" s="151">
        <v>0</v>
      </c>
      <c r="AC5" s="151">
        <v>0</v>
      </c>
      <c r="AD5" s="151">
        <v>0</v>
      </c>
      <c r="AE5" s="151">
        <v>0</v>
      </c>
      <c r="AF5" s="151">
        <v>0</v>
      </c>
      <c r="AG5" s="151">
        <f t="shared" ref="AG5:AG68" si="1">SUM(L5:AF5)</f>
        <v>694213.75</v>
      </c>
      <c r="AH5" s="151">
        <v>211097.55</v>
      </c>
      <c r="AI5" s="151">
        <v>407.63</v>
      </c>
      <c r="AJ5" s="151">
        <v>259812.69</v>
      </c>
      <c r="AK5" s="151">
        <v>38399.360000000001</v>
      </c>
      <c r="AL5" s="151">
        <v>68672.850000000006</v>
      </c>
      <c r="AM5" s="151">
        <v>0</v>
      </c>
      <c r="AN5" s="151">
        <v>39248.01</v>
      </c>
      <c r="AO5" s="151">
        <v>61309.31</v>
      </c>
      <c r="AP5" s="151">
        <v>2027.61</v>
      </c>
      <c r="AQ5" s="151">
        <v>0</v>
      </c>
      <c r="AR5" s="151">
        <v>0</v>
      </c>
      <c r="AS5" s="151">
        <v>4693.13</v>
      </c>
      <c r="AT5" s="151">
        <v>4803.5</v>
      </c>
      <c r="AU5" s="151">
        <v>684.99</v>
      </c>
      <c r="AV5" s="151">
        <v>890.02</v>
      </c>
      <c r="AW5" s="151">
        <v>10616.39</v>
      </c>
      <c r="AX5" s="151">
        <v>0</v>
      </c>
      <c r="AY5" s="151">
        <v>3600.99</v>
      </c>
      <c r="AZ5" s="151">
        <v>18476.07</v>
      </c>
      <c r="BA5" s="151">
        <v>3744.7</v>
      </c>
      <c r="BB5" s="151">
        <v>0</v>
      </c>
      <c r="BC5" s="151">
        <v>6596.31</v>
      </c>
      <c r="BD5" s="151">
        <v>1890</v>
      </c>
      <c r="BE5" s="151">
        <v>1604.51</v>
      </c>
      <c r="BF5" s="151">
        <v>13782.74</v>
      </c>
      <c r="BG5" s="151">
        <v>10604.59</v>
      </c>
      <c r="BH5" s="151">
        <v>5702.86</v>
      </c>
      <c r="BI5" s="151">
        <v>7468.94</v>
      </c>
      <c r="BJ5" s="151">
        <v>0</v>
      </c>
      <c r="BK5" s="151">
        <v>0</v>
      </c>
      <c r="BL5" s="151">
        <v>0</v>
      </c>
      <c r="BM5" s="151">
        <v>0</v>
      </c>
      <c r="BN5" s="151">
        <v>0</v>
      </c>
      <c r="BO5" s="149">
        <f t="shared" ref="BO5:BO68" si="2">SUM(AH5:BN5)</f>
        <v>776134.74999999977</v>
      </c>
      <c r="BP5" s="149">
        <f t="shared" ref="BP5:BP68" si="3">AG5-BO5</f>
        <v>-81920.999999999767</v>
      </c>
      <c r="BQ5" s="149">
        <v>-196121</v>
      </c>
      <c r="BR5" s="149">
        <v>0</v>
      </c>
      <c r="BS5" s="149">
        <f t="shared" ref="BS5:BS68" si="4">BQ5+BR5</f>
        <v>-196121</v>
      </c>
      <c r="BT5" s="151">
        <v>11261</v>
      </c>
      <c r="BU5" s="151">
        <v>16142</v>
      </c>
      <c r="BV5" s="151">
        <v>0</v>
      </c>
      <c r="BW5" s="151">
        <v>0</v>
      </c>
      <c r="BX5" s="151">
        <f t="shared" ref="BX5:BX68" si="5">SUM(BU5:BW5)</f>
        <v>16142</v>
      </c>
      <c r="BY5" s="151">
        <v>0</v>
      </c>
      <c r="BZ5" s="151">
        <v>0</v>
      </c>
      <c r="CA5" s="151">
        <v>0</v>
      </c>
      <c r="CB5" s="151">
        <v>0</v>
      </c>
      <c r="CC5" s="151">
        <f t="shared" ref="CC5:CC68" si="6">SUM(BY5:CB5)</f>
        <v>0</v>
      </c>
      <c r="CD5" s="151">
        <f t="shared" ref="CD5:CD68" si="7">BX5-CC5</f>
        <v>16142</v>
      </c>
      <c r="CE5" s="149">
        <v>27403</v>
      </c>
    </row>
    <row r="6" spans="2:83" s="149" customFormat="1">
      <c r="B6" s="151" t="s">
        <v>202</v>
      </c>
      <c r="C6" s="151"/>
      <c r="D6" s="151"/>
      <c r="E6" s="152">
        <v>3021100</v>
      </c>
      <c r="F6" s="151">
        <v>1100</v>
      </c>
      <c r="G6" s="151" t="s">
        <v>10446</v>
      </c>
      <c r="H6" s="151"/>
      <c r="I6" s="151">
        <v>552668</v>
      </c>
      <c r="J6" s="151">
        <v>0</v>
      </c>
      <c r="K6" s="151">
        <f t="shared" si="0"/>
        <v>552668</v>
      </c>
      <c r="L6" s="151">
        <v>1675589.94</v>
      </c>
      <c r="M6" s="151">
        <v>0</v>
      </c>
      <c r="N6" s="151">
        <v>1140701.25</v>
      </c>
      <c r="O6" s="151">
        <v>0</v>
      </c>
      <c r="P6" s="151">
        <v>32320</v>
      </c>
      <c r="Q6" s="151">
        <v>0</v>
      </c>
      <c r="R6" s="151">
        <v>74890.259999999995</v>
      </c>
      <c r="S6" s="151">
        <v>0</v>
      </c>
      <c r="T6" s="151">
        <v>192262.71</v>
      </c>
      <c r="U6" s="151">
        <v>0</v>
      </c>
      <c r="V6" s="151">
        <v>0</v>
      </c>
      <c r="W6" s="151">
        <v>0</v>
      </c>
      <c r="X6" s="151">
        <v>0</v>
      </c>
      <c r="Y6" s="151">
        <v>3950</v>
      </c>
      <c r="Z6" s="151">
        <v>0</v>
      </c>
      <c r="AA6" s="151">
        <v>0</v>
      </c>
      <c r="AB6" s="151">
        <v>0</v>
      </c>
      <c r="AC6" s="151">
        <v>0</v>
      </c>
      <c r="AD6" s="151">
        <v>0</v>
      </c>
      <c r="AE6" s="151">
        <v>0</v>
      </c>
      <c r="AF6" s="151">
        <v>34923.25</v>
      </c>
      <c r="AG6" s="151">
        <f t="shared" si="1"/>
        <v>3154637.4099999997</v>
      </c>
      <c r="AH6" s="151">
        <v>1701098.09</v>
      </c>
      <c r="AI6" s="151">
        <v>208936.38</v>
      </c>
      <c r="AJ6" s="151">
        <v>443560.45</v>
      </c>
      <c r="AK6" s="151">
        <v>35989.18</v>
      </c>
      <c r="AL6" s="151">
        <v>78234.559999999998</v>
      </c>
      <c r="AM6" s="151">
        <v>0</v>
      </c>
      <c r="AN6" s="151">
        <v>0</v>
      </c>
      <c r="AO6" s="151">
        <v>20725.11</v>
      </c>
      <c r="AP6" s="151">
        <v>10366.56</v>
      </c>
      <c r="AQ6" s="151">
        <v>3380.77</v>
      </c>
      <c r="AR6" s="151">
        <v>1638</v>
      </c>
      <c r="AS6" s="151">
        <v>11680.59</v>
      </c>
      <c r="AT6" s="151">
        <v>6115.05</v>
      </c>
      <c r="AU6" s="151">
        <v>33229.58</v>
      </c>
      <c r="AV6" s="151">
        <v>4584.74</v>
      </c>
      <c r="AW6" s="151">
        <v>48387.08</v>
      </c>
      <c r="AX6" s="151">
        <v>0</v>
      </c>
      <c r="AY6" s="151">
        <v>10564.43</v>
      </c>
      <c r="AZ6" s="151">
        <v>41558.300000000003</v>
      </c>
      <c r="BA6" s="151">
        <v>22175.67</v>
      </c>
      <c r="BB6" s="151">
        <v>15738.47</v>
      </c>
      <c r="BC6" s="151">
        <v>28687.41</v>
      </c>
      <c r="BD6" s="151">
        <v>3900</v>
      </c>
      <c r="BE6" s="151">
        <v>0</v>
      </c>
      <c r="BF6" s="151">
        <v>22933.94</v>
      </c>
      <c r="BG6" s="151">
        <v>289940.77</v>
      </c>
      <c r="BH6" s="151">
        <v>103859.27</v>
      </c>
      <c r="BI6" s="151">
        <v>49235.01</v>
      </c>
      <c r="BJ6" s="151">
        <v>0</v>
      </c>
      <c r="BK6" s="151">
        <v>0</v>
      </c>
      <c r="BL6" s="151">
        <v>0</v>
      </c>
      <c r="BM6" s="151">
        <v>0</v>
      </c>
      <c r="BN6" s="151">
        <v>0</v>
      </c>
      <c r="BO6" s="149">
        <f t="shared" si="2"/>
        <v>3196519.4100000006</v>
      </c>
      <c r="BP6" s="149">
        <f t="shared" si="3"/>
        <v>-41882.000000000931</v>
      </c>
      <c r="BQ6" s="149">
        <v>510786</v>
      </c>
      <c r="BR6" s="149">
        <v>0</v>
      </c>
      <c r="BS6" s="149">
        <f t="shared" si="4"/>
        <v>510786</v>
      </c>
      <c r="BT6" s="151">
        <v>47718</v>
      </c>
      <c r="BU6" s="151">
        <v>24003.55</v>
      </c>
      <c r="BV6" s="151">
        <v>0</v>
      </c>
      <c r="BW6" s="151">
        <v>0</v>
      </c>
      <c r="BX6" s="151">
        <f t="shared" si="5"/>
        <v>24003.55</v>
      </c>
      <c r="BY6" s="151">
        <v>0</v>
      </c>
      <c r="BZ6" s="151">
        <v>15007.55</v>
      </c>
      <c r="CA6" s="151">
        <v>0</v>
      </c>
      <c r="CB6" s="151">
        <v>0</v>
      </c>
      <c r="CC6" s="151">
        <f t="shared" si="6"/>
        <v>15007.55</v>
      </c>
      <c r="CD6" s="151">
        <f t="shared" si="7"/>
        <v>8996</v>
      </c>
      <c r="CE6" s="149">
        <v>56714</v>
      </c>
    </row>
    <row r="7" spans="2:83" s="149" customFormat="1">
      <c r="B7" s="151" t="s">
        <v>200</v>
      </c>
      <c r="C7" s="151"/>
      <c r="D7" s="151"/>
      <c r="E7" s="152">
        <v>3021102</v>
      </c>
      <c r="F7" s="151">
        <v>1102</v>
      </c>
      <c r="G7" s="151" t="s">
        <v>10446</v>
      </c>
      <c r="H7" s="151"/>
      <c r="I7" s="151">
        <v>166282</v>
      </c>
      <c r="J7" s="151">
        <v>0</v>
      </c>
      <c r="K7" s="151">
        <f t="shared" si="0"/>
        <v>166282</v>
      </c>
      <c r="L7" s="151">
        <v>485865.96</v>
      </c>
      <c r="M7" s="151">
        <v>0</v>
      </c>
      <c r="N7" s="151">
        <v>41129.480000000003</v>
      </c>
      <c r="O7" s="151">
        <v>0</v>
      </c>
      <c r="P7" s="151">
        <v>3815</v>
      </c>
      <c r="Q7" s="151">
        <v>0</v>
      </c>
      <c r="R7" s="151">
        <v>98884.72</v>
      </c>
      <c r="S7" s="151">
        <v>0</v>
      </c>
      <c r="T7" s="151">
        <v>66056.53</v>
      </c>
      <c r="U7" s="151">
        <v>0</v>
      </c>
      <c r="V7" s="151">
        <v>0</v>
      </c>
      <c r="W7" s="151">
        <v>5576</v>
      </c>
      <c r="X7" s="151">
        <v>316</v>
      </c>
      <c r="Y7" s="151">
        <v>0</v>
      </c>
      <c r="Z7" s="151">
        <v>0</v>
      </c>
      <c r="AA7" s="151">
        <v>0</v>
      </c>
      <c r="AB7" s="151">
        <v>0</v>
      </c>
      <c r="AC7" s="151">
        <v>0</v>
      </c>
      <c r="AD7" s="151">
        <v>3377.7</v>
      </c>
      <c r="AE7" s="151">
        <v>8459.6299999999992</v>
      </c>
      <c r="AF7" s="151">
        <v>0</v>
      </c>
      <c r="AG7" s="151">
        <f t="shared" si="1"/>
        <v>713481.02</v>
      </c>
      <c r="AH7" s="151">
        <v>484006.8</v>
      </c>
      <c r="AI7" s="151">
        <v>0</v>
      </c>
      <c r="AJ7" s="151">
        <v>51086.879999999997</v>
      </c>
      <c r="AK7" s="151">
        <v>0</v>
      </c>
      <c r="AL7" s="151">
        <v>33578.15</v>
      </c>
      <c r="AM7" s="151">
        <v>0</v>
      </c>
      <c r="AN7" s="151">
        <v>384.06</v>
      </c>
      <c r="AO7" s="151">
        <v>2614.71</v>
      </c>
      <c r="AP7" s="151">
        <v>3444.81</v>
      </c>
      <c r="AQ7" s="151">
        <v>6130.19</v>
      </c>
      <c r="AR7" s="151">
        <v>0</v>
      </c>
      <c r="AS7" s="151">
        <v>4322.33</v>
      </c>
      <c r="AT7" s="151">
        <v>0</v>
      </c>
      <c r="AU7" s="151">
        <v>1.67</v>
      </c>
      <c r="AV7" s="151">
        <v>0</v>
      </c>
      <c r="AW7" s="151">
        <v>0</v>
      </c>
      <c r="AX7" s="151">
        <v>0</v>
      </c>
      <c r="AY7" s="151">
        <v>96743.2</v>
      </c>
      <c r="AZ7" s="151">
        <v>9410.5300000000007</v>
      </c>
      <c r="BA7" s="151">
        <v>7008.86</v>
      </c>
      <c r="BB7" s="151">
        <v>6460.77</v>
      </c>
      <c r="BC7" s="151">
        <v>8824.91</v>
      </c>
      <c r="BD7" s="151">
        <v>567</v>
      </c>
      <c r="BE7" s="151">
        <v>585.27</v>
      </c>
      <c r="BF7" s="151">
        <v>1036.78</v>
      </c>
      <c r="BG7" s="151">
        <v>11788.88</v>
      </c>
      <c r="BH7" s="151">
        <v>17374.73</v>
      </c>
      <c r="BI7" s="151">
        <v>40808.49</v>
      </c>
      <c r="BJ7" s="151">
        <v>0</v>
      </c>
      <c r="BK7" s="151">
        <v>0</v>
      </c>
      <c r="BL7" s="151">
        <v>0</v>
      </c>
      <c r="BM7" s="151">
        <v>0</v>
      </c>
      <c r="BN7" s="151">
        <v>0</v>
      </c>
      <c r="BO7" s="149">
        <f t="shared" si="2"/>
        <v>786179.02</v>
      </c>
      <c r="BP7" s="149">
        <f t="shared" si="3"/>
        <v>-72698</v>
      </c>
      <c r="BQ7" s="149">
        <v>93584</v>
      </c>
      <c r="BR7" s="149">
        <v>0</v>
      </c>
      <c r="BS7" s="149">
        <f t="shared" si="4"/>
        <v>93584</v>
      </c>
      <c r="BT7" s="151">
        <v>0</v>
      </c>
      <c r="BU7" s="151">
        <v>16536</v>
      </c>
      <c r="BV7" s="151">
        <v>0</v>
      </c>
      <c r="BW7" s="151">
        <v>0</v>
      </c>
      <c r="BX7" s="151">
        <f t="shared" si="5"/>
        <v>16536</v>
      </c>
      <c r="BY7" s="151">
        <v>0</v>
      </c>
      <c r="BZ7" s="151">
        <v>0</v>
      </c>
      <c r="CA7" s="151">
        <v>0</v>
      </c>
      <c r="CB7" s="151">
        <v>0</v>
      </c>
      <c r="CC7" s="151">
        <f t="shared" si="6"/>
        <v>0</v>
      </c>
      <c r="CD7" s="151">
        <f t="shared" si="7"/>
        <v>16536</v>
      </c>
      <c r="CE7" s="149">
        <v>16536</v>
      </c>
    </row>
    <row r="8" spans="2:83" s="149" customFormat="1">
      <c r="B8" s="151" t="s">
        <v>11366</v>
      </c>
      <c r="C8" s="151"/>
      <c r="D8" s="151"/>
      <c r="E8" s="152">
        <v>3022002</v>
      </c>
      <c r="F8" s="151">
        <v>2002</v>
      </c>
      <c r="G8" s="151" t="s">
        <v>10446</v>
      </c>
      <c r="H8" s="151"/>
      <c r="I8" s="151">
        <v>128455</v>
      </c>
      <c r="J8" s="151">
        <v>0</v>
      </c>
      <c r="K8" s="151">
        <f t="shared" si="0"/>
        <v>128455</v>
      </c>
      <c r="L8" s="151">
        <v>2416607.85</v>
      </c>
      <c r="M8" s="151">
        <v>0</v>
      </c>
      <c r="N8" s="151">
        <v>109558.55</v>
      </c>
      <c r="O8" s="151">
        <v>0</v>
      </c>
      <c r="P8" s="151">
        <v>146199.97</v>
      </c>
      <c r="Q8" s="151">
        <v>1200</v>
      </c>
      <c r="R8" s="151">
        <v>3261.9</v>
      </c>
      <c r="S8" s="151">
        <v>14522.21</v>
      </c>
      <c r="T8" s="151">
        <v>10429.870000000001</v>
      </c>
      <c r="U8" s="151">
        <v>24195.38</v>
      </c>
      <c r="V8" s="151">
        <v>14522.5</v>
      </c>
      <c r="W8" s="151">
        <v>7455</v>
      </c>
      <c r="X8" s="151">
        <v>12072.27</v>
      </c>
      <c r="Y8" s="151">
        <v>875</v>
      </c>
      <c r="Z8" s="151">
        <v>0</v>
      </c>
      <c r="AA8" s="151">
        <v>0</v>
      </c>
      <c r="AB8" s="151">
        <v>0</v>
      </c>
      <c r="AC8" s="151">
        <v>0</v>
      </c>
      <c r="AD8" s="151">
        <v>0</v>
      </c>
      <c r="AE8" s="151">
        <v>35133.75</v>
      </c>
      <c r="AF8" s="151">
        <v>75903</v>
      </c>
      <c r="AG8" s="151">
        <f t="shared" si="1"/>
        <v>2871937.25</v>
      </c>
      <c r="AH8" s="151">
        <v>1231204.3600000001</v>
      </c>
      <c r="AI8" s="151">
        <v>0</v>
      </c>
      <c r="AJ8" s="151">
        <v>615067.65</v>
      </c>
      <c r="AK8" s="151">
        <v>28473.99</v>
      </c>
      <c r="AL8" s="151">
        <v>133901.57999999999</v>
      </c>
      <c r="AM8" s="151">
        <v>0</v>
      </c>
      <c r="AN8" s="151">
        <v>36404.18</v>
      </c>
      <c r="AO8" s="151">
        <v>18735.48</v>
      </c>
      <c r="AP8" s="151">
        <v>7722.68</v>
      </c>
      <c r="AQ8" s="151">
        <v>16373.42</v>
      </c>
      <c r="AR8" s="151">
        <v>0</v>
      </c>
      <c r="AS8" s="151">
        <v>22539.93</v>
      </c>
      <c r="AT8" s="151">
        <v>0</v>
      </c>
      <c r="AU8" s="151">
        <v>66120.55</v>
      </c>
      <c r="AV8" s="151">
        <v>773.52</v>
      </c>
      <c r="AW8" s="151">
        <v>60235.48</v>
      </c>
      <c r="AX8" s="151">
        <v>30976</v>
      </c>
      <c r="AY8" s="151">
        <v>16880.63</v>
      </c>
      <c r="AZ8" s="151">
        <v>69605.17</v>
      </c>
      <c r="BA8" s="151">
        <v>20088.900000000001</v>
      </c>
      <c r="BB8" s="151">
        <v>0</v>
      </c>
      <c r="BC8" s="151">
        <v>23941.01</v>
      </c>
      <c r="BD8" s="151">
        <v>16169.41</v>
      </c>
      <c r="BE8" s="151">
        <v>8819.82</v>
      </c>
      <c r="BF8" s="151">
        <v>99743.5</v>
      </c>
      <c r="BG8" s="151">
        <v>86240.02</v>
      </c>
      <c r="BH8" s="151">
        <v>230891.27</v>
      </c>
      <c r="BI8" s="151">
        <v>61296.7</v>
      </c>
      <c r="BJ8" s="151">
        <v>0</v>
      </c>
      <c r="BK8" s="151">
        <v>0</v>
      </c>
      <c r="BL8" s="151">
        <v>12024</v>
      </c>
      <c r="BM8" s="151">
        <v>0</v>
      </c>
      <c r="BN8" s="151">
        <v>0</v>
      </c>
      <c r="BO8" s="149">
        <f t="shared" si="2"/>
        <v>2914229.2499999995</v>
      </c>
      <c r="BP8" s="149">
        <f t="shared" si="3"/>
        <v>-42291.999999999534</v>
      </c>
      <c r="BQ8" s="149">
        <v>86163</v>
      </c>
      <c r="BR8" s="149">
        <v>0</v>
      </c>
      <c r="BS8" s="149">
        <f t="shared" si="4"/>
        <v>86163</v>
      </c>
      <c r="BT8" s="151">
        <v>0</v>
      </c>
      <c r="BU8" s="151">
        <v>27902</v>
      </c>
      <c r="BV8" s="151">
        <v>0</v>
      </c>
      <c r="BW8" s="151">
        <v>12024</v>
      </c>
      <c r="BX8" s="151">
        <f t="shared" si="5"/>
        <v>39926</v>
      </c>
      <c r="BY8" s="151">
        <v>0</v>
      </c>
      <c r="BZ8" s="151">
        <v>39926</v>
      </c>
      <c r="CA8" s="151">
        <v>0</v>
      </c>
      <c r="CB8" s="151">
        <v>0</v>
      </c>
      <c r="CC8" s="151">
        <f t="shared" si="6"/>
        <v>39926</v>
      </c>
      <c r="CD8" s="151">
        <f t="shared" si="7"/>
        <v>0</v>
      </c>
      <c r="CE8" s="149">
        <v>0</v>
      </c>
    </row>
    <row r="9" spans="2:83" s="149" customFormat="1">
      <c r="B9" s="151" t="s">
        <v>10390</v>
      </c>
      <c r="C9" s="151"/>
      <c r="D9" s="151"/>
      <c r="E9" s="152">
        <v>3022003</v>
      </c>
      <c r="F9" s="151">
        <v>2003</v>
      </c>
      <c r="G9" s="151" t="s">
        <v>10446</v>
      </c>
      <c r="H9" s="151"/>
      <c r="I9" s="151">
        <v>-64531</v>
      </c>
      <c r="J9" s="151">
        <v>117743</v>
      </c>
      <c r="K9" s="151">
        <f t="shared" si="0"/>
        <v>53212</v>
      </c>
      <c r="L9" s="151">
        <v>2141221.16</v>
      </c>
      <c r="M9" s="151">
        <v>0</v>
      </c>
      <c r="N9" s="151">
        <v>159910.57</v>
      </c>
      <c r="O9" s="151">
        <v>0</v>
      </c>
      <c r="P9" s="151">
        <v>219669</v>
      </c>
      <c r="Q9" s="151">
        <v>4935</v>
      </c>
      <c r="R9" s="151">
        <v>11680</v>
      </c>
      <c r="S9" s="151">
        <v>6970</v>
      </c>
      <c r="T9" s="151">
        <v>33698</v>
      </c>
      <c r="U9" s="151">
        <v>19113.45</v>
      </c>
      <c r="V9" s="151">
        <v>0</v>
      </c>
      <c r="W9" s="151">
        <v>0</v>
      </c>
      <c r="X9" s="151">
        <v>16667.240000000002</v>
      </c>
      <c r="Y9" s="151">
        <v>1508.3</v>
      </c>
      <c r="Z9" s="151">
        <v>0</v>
      </c>
      <c r="AA9" s="151">
        <v>164301</v>
      </c>
      <c r="AB9" s="151">
        <v>200</v>
      </c>
      <c r="AC9" s="151">
        <v>0</v>
      </c>
      <c r="AD9" s="151">
        <v>15564</v>
      </c>
      <c r="AE9" s="151">
        <v>64730.38</v>
      </c>
      <c r="AF9" s="151">
        <v>48976</v>
      </c>
      <c r="AG9" s="151">
        <f t="shared" si="1"/>
        <v>2909144.1</v>
      </c>
      <c r="AH9" s="151">
        <v>934451.13</v>
      </c>
      <c r="AI9" s="151">
        <v>0</v>
      </c>
      <c r="AJ9" s="151">
        <v>609595.67000000004</v>
      </c>
      <c r="AK9" s="151">
        <v>105366.63</v>
      </c>
      <c r="AL9" s="151">
        <v>35779.800000000003</v>
      </c>
      <c r="AM9" s="151">
        <v>0</v>
      </c>
      <c r="AN9" s="151">
        <v>75399.27</v>
      </c>
      <c r="AO9" s="151">
        <v>12244.88</v>
      </c>
      <c r="AP9" s="151">
        <v>8186.92</v>
      </c>
      <c r="AQ9" s="151">
        <v>506.69</v>
      </c>
      <c r="AR9" s="151">
        <v>157.63999999999999</v>
      </c>
      <c r="AS9" s="151">
        <v>49496.02</v>
      </c>
      <c r="AT9" s="151">
        <v>2077.9499999999998</v>
      </c>
      <c r="AU9" s="151">
        <v>17690.669999999998</v>
      </c>
      <c r="AV9" s="151">
        <v>7139.26</v>
      </c>
      <c r="AW9" s="151">
        <v>52560.31</v>
      </c>
      <c r="AX9" s="151">
        <v>19536.5</v>
      </c>
      <c r="AY9" s="151">
        <v>9319.23</v>
      </c>
      <c r="AZ9" s="151">
        <v>76915.78</v>
      </c>
      <c r="BA9" s="151">
        <v>7866.14</v>
      </c>
      <c r="BB9" s="151">
        <v>0</v>
      </c>
      <c r="BC9" s="151">
        <v>28656.49</v>
      </c>
      <c r="BD9" s="151">
        <v>13711.91</v>
      </c>
      <c r="BE9" s="151">
        <v>21762.1</v>
      </c>
      <c r="BF9" s="151">
        <v>101268.79</v>
      </c>
      <c r="BG9" s="151">
        <v>299117.34999999998</v>
      </c>
      <c r="BH9" s="151">
        <v>313729.99</v>
      </c>
      <c r="BI9" s="151">
        <v>70648.13</v>
      </c>
      <c r="BJ9" s="151">
        <v>949.85</v>
      </c>
      <c r="BK9" s="151">
        <v>0</v>
      </c>
      <c r="BL9" s="151">
        <v>11005</v>
      </c>
      <c r="BM9" s="151">
        <v>121261.2</v>
      </c>
      <c r="BN9" s="151">
        <v>55367.8</v>
      </c>
      <c r="BO9" s="149">
        <f t="shared" si="2"/>
        <v>3061769.1</v>
      </c>
      <c r="BP9" s="149">
        <f t="shared" si="3"/>
        <v>-152625</v>
      </c>
      <c r="BQ9" s="149">
        <v>-205028</v>
      </c>
      <c r="BR9" s="149">
        <v>105615</v>
      </c>
      <c r="BS9" s="149">
        <f t="shared" si="4"/>
        <v>-99413</v>
      </c>
      <c r="BT9" s="151">
        <v>8581</v>
      </c>
      <c r="BU9" s="151">
        <v>37096</v>
      </c>
      <c r="BV9" s="151">
        <v>0</v>
      </c>
      <c r="BW9" s="151">
        <v>0</v>
      </c>
      <c r="BX9" s="151">
        <f t="shared" si="5"/>
        <v>37096</v>
      </c>
      <c r="BY9" s="151">
        <v>0</v>
      </c>
      <c r="BZ9" s="151">
        <v>0</v>
      </c>
      <c r="CA9" s="151">
        <v>0</v>
      </c>
      <c r="CB9" s="151">
        <v>19349</v>
      </c>
      <c r="CC9" s="151">
        <f t="shared" si="6"/>
        <v>19349</v>
      </c>
      <c r="CD9" s="151">
        <f t="shared" si="7"/>
        <v>17747</v>
      </c>
      <c r="CE9" s="149">
        <v>26328</v>
      </c>
    </row>
    <row r="10" spans="2:83" s="149" customFormat="1">
      <c r="B10" s="151" t="s">
        <v>11367</v>
      </c>
      <c r="C10" s="151"/>
      <c r="D10" s="151"/>
      <c r="E10" s="152">
        <v>3022007</v>
      </c>
      <c r="F10" s="151">
        <v>2007</v>
      </c>
      <c r="G10" s="151" t="s">
        <v>10446</v>
      </c>
      <c r="H10" s="151"/>
      <c r="I10" s="151">
        <v>72633</v>
      </c>
      <c r="J10" s="151">
        <v>0</v>
      </c>
      <c r="K10" s="151">
        <f t="shared" si="0"/>
        <v>72633</v>
      </c>
      <c r="L10" s="151">
        <v>1706412.69</v>
      </c>
      <c r="M10" s="151">
        <v>0</v>
      </c>
      <c r="N10" s="151">
        <v>175760.44</v>
      </c>
      <c r="O10" s="151">
        <v>0</v>
      </c>
      <c r="P10" s="151">
        <v>115021.98</v>
      </c>
      <c r="Q10" s="151">
        <v>4200</v>
      </c>
      <c r="R10" s="151">
        <v>25066.83</v>
      </c>
      <c r="S10" s="151">
        <v>50950.25</v>
      </c>
      <c r="T10" s="151">
        <v>16616.849999999999</v>
      </c>
      <c r="U10" s="151">
        <v>83101.08</v>
      </c>
      <c r="V10" s="151">
        <v>9435</v>
      </c>
      <c r="W10" s="151">
        <v>8256</v>
      </c>
      <c r="X10" s="151">
        <v>64588.6</v>
      </c>
      <c r="Y10" s="151">
        <v>56156.4</v>
      </c>
      <c r="Z10" s="151">
        <v>0</v>
      </c>
      <c r="AA10" s="151">
        <v>0</v>
      </c>
      <c r="AB10" s="151">
        <v>0</v>
      </c>
      <c r="AC10" s="151">
        <v>0</v>
      </c>
      <c r="AD10" s="151">
        <v>5985</v>
      </c>
      <c r="AE10" s="151">
        <v>25238.5</v>
      </c>
      <c r="AF10" s="151">
        <v>19555</v>
      </c>
      <c r="AG10" s="151">
        <f t="shared" si="1"/>
        <v>2366344.62</v>
      </c>
      <c r="AH10" s="151">
        <v>1072326.3</v>
      </c>
      <c r="AI10" s="151">
        <v>0</v>
      </c>
      <c r="AJ10" s="151">
        <v>345765.06</v>
      </c>
      <c r="AK10" s="151">
        <v>58229.78</v>
      </c>
      <c r="AL10" s="151">
        <v>101987.91</v>
      </c>
      <c r="AM10" s="151">
        <v>0</v>
      </c>
      <c r="AN10" s="151">
        <v>66292.77</v>
      </c>
      <c r="AO10" s="151">
        <v>7553.69</v>
      </c>
      <c r="AP10" s="151">
        <v>2226.09</v>
      </c>
      <c r="AQ10" s="151">
        <v>13215.02</v>
      </c>
      <c r="AR10" s="151">
        <v>0</v>
      </c>
      <c r="AS10" s="151">
        <v>27044.55</v>
      </c>
      <c r="AT10" s="151">
        <v>4745.24</v>
      </c>
      <c r="AU10" s="151">
        <v>27565.97</v>
      </c>
      <c r="AV10" s="151">
        <v>5198.3500000000004</v>
      </c>
      <c r="AW10" s="151">
        <v>39367.06</v>
      </c>
      <c r="AX10" s="151">
        <v>20083</v>
      </c>
      <c r="AY10" s="151">
        <v>8479.85</v>
      </c>
      <c r="AZ10" s="151">
        <v>87335.67</v>
      </c>
      <c r="BA10" s="151">
        <v>19295.759999999998</v>
      </c>
      <c r="BB10" s="151">
        <v>0</v>
      </c>
      <c r="BC10" s="151">
        <v>13414.62</v>
      </c>
      <c r="BD10" s="151">
        <v>13206.62</v>
      </c>
      <c r="BE10" s="151">
        <v>10246.52</v>
      </c>
      <c r="BF10" s="151">
        <v>87138.46</v>
      </c>
      <c r="BG10" s="151">
        <v>31292.23</v>
      </c>
      <c r="BH10" s="151">
        <v>175874.66</v>
      </c>
      <c r="BI10" s="151">
        <v>27073.439999999999</v>
      </c>
      <c r="BJ10" s="151">
        <v>0</v>
      </c>
      <c r="BK10" s="151">
        <v>0</v>
      </c>
      <c r="BL10" s="151">
        <v>20172</v>
      </c>
      <c r="BM10" s="151">
        <v>0</v>
      </c>
      <c r="BN10" s="151">
        <v>0</v>
      </c>
      <c r="BO10" s="149">
        <f t="shared" si="2"/>
        <v>2285130.6200000006</v>
      </c>
      <c r="BP10" s="149">
        <f t="shared" si="3"/>
        <v>81213.999999999534</v>
      </c>
      <c r="BQ10" s="149">
        <v>153847</v>
      </c>
      <c r="BR10" s="149">
        <v>0</v>
      </c>
      <c r="BS10" s="149">
        <f t="shared" si="4"/>
        <v>153847</v>
      </c>
      <c r="BT10" s="151">
        <v>0</v>
      </c>
      <c r="BU10" s="151">
        <v>25240.74</v>
      </c>
      <c r="BV10" s="151">
        <v>0</v>
      </c>
      <c r="BW10" s="151">
        <v>20172</v>
      </c>
      <c r="BX10" s="151">
        <f t="shared" si="5"/>
        <v>45412.740000000005</v>
      </c>
      <c r="BY10" s="151">
        <v>0</v>
      </c>
      <c r="BZ10" s="151">
        <v>38327.74</v>
      </c>
      <c r="CA10" s="151">
        <v>0</v>
      </c>
      <c r="CB10" s="151">
        <v>0</v>
      </c>
      <c r="CC10" s="151">
        <f t="shared" si="6"/>
        <v>38327.74</v>
      </c>
      <c r="CD10" s="151">
        <f t="shared" si="7"/>
        <v>7085.0000000000073</v>
      </c>
      <c r="CE10" s="149">
        <v>7085</v>
      </c>
    </row>
    <row r="11" spans="2:83" s="149" customFormat="1">
      <c r="B11" s="151" t="s">
        <v>11368</v>
      </c>
      <c r="C11" s="151"/>
      <c r="D11" s="151"/>
      <c r="E11" s="152">
        <v>3022008</v>
      </c>
      <c r="F11" s="151">
        <v>2008</v>
      </c>
      <c r="G11" s="151" t="s">
        <v>10446</v>
      </c>
      <c r="H11" s="151"/>
      <c r="I11" s="151">
        <v>90004</v>
      </c>
      <c r="J11" s="151">
        <v>0</v>
      </c>
      <c r="K11" s="151">
        <f t="shared" si="0"/>
        <v>90004</v>
      </c>
      <c r="L11" s="151">
        <v>1573172.59</v>
      </c>
      <c r="M11" s="151">
        <v>0</v>
      </c>
      <c r="N11" s="151">
        <v>114654.53</v>
      </c>
      <c r="O11" s="151">
        <v>0</v>
      </c>
      <c r="P11" s="151">
        <v>61605.01</v>
      </c>
      <c r="Q11" s="151">
        <v>1200</v>
      </c>
      <c r="R11" s="151">
        <v>9154.65</v>
      </c>
      <c r="S11" s="151">
        <v>37807.32</v>
      </c>
      <c r="T11" s="151">
        <v>1358</v>
      </c>
      <c r="U11" s="151">
        <v>14393.24</v>
      </c>
      <c r="V11" s="151">
        <v>2405</v>
      </c>
      <c r="W11" s="151">
        <v>10530</v>
      </c>
      <c r="X11" s="151">
        <v>112285.5</v>
      </c>
      <c r="Y11" s="151">
        <v>50048.800000000003</v>
      </c>
      <c r="Z11" s="151">
        <v>0</v>
      </c>
      <c r="AA11" s="151">
        <v>0</v>
      </c>
      <c r="AB11" s="151">
        <v>0</v>
      </c>
      <c r="AC11" s="151">
        <v>0</v>
      </c>
      <c r="AD11" s="151">
        <v>0</v>
      </c>
      <c r="AE11" s="151">
        <v>4063.63</v>
      </c>
      <c r="AF11" s="151">
        <v>109554</v>
      </c>
      <c r="AG11" s="151">
        <f t="shared" si="1"/>
        <v>2102232.27</v>
      </c>
      <c r="AH11" s="151">
        <v>865154.08</v>
      </c>
      <c r="AI11" s="151">
        <v>0</v>
      </c>
      <c r="AJ11" s="151">
        <v>545890.26</v>
      </c>
      <c r="AK11" s="151">
        <v>50424.91</v>
      </c>
      <c r="AL11" s="151">
        <v>87262.74</v>
      </c>
      <c r="AM11" s="151">
        <v>0</v>
      </c>
      <c r="AN11" s="151">
        <v>23311.79</v>
      </c>
      <c r="AO11" s="151">
        <v>10987.65</v>
      </c>
      <c r="AP11" s="151">
        <v>2212.5</v>
      </c>
      <c r="AQ11" s="151">
        <v>16443.830000000002</v>
      </c>
      <c r="AR11" s="151">
        <v>0</v>
      </c>
      <c r="AS11" s="151">
        <v>18665.39</v>
      </c>
      <c r="AT11" s="151">
        <v>4933.5200000000004</v>
      </c>
      <c r="AU11" s="151">
        <v>22000.28</v>
      </c>
      <c r="AV11" s="151">
        <v>5102.5600000000004</v>
      </c>
      <c r="AW11" s="151">
        <v>27825.72</v>
      </c>
      <c r="AX11" s="151">
        <v>20083</v>
      </c>
      <c r="AY11" s="151">
        <v>8234.57</v>
      </c>
      <c r="AZ11" s="151">
        <v>69150.19</v>
      </c>
      <c r="BA11" s="151">
        <v>14411.36</v>
      </c>
      <c r="BB11" s="151">
        <v>0</v>
      </c>
      <c r="BC11" s="151">
        <v>10322.49</v>
      </c>
      <c r="BD11" s="151">
        <v>10477.299999999999</v>
      </c>
      <c r="BE11" s="151">
        <v>10910.28</v>
      </c>
      <c r="BF11" s="151">
        <v>94701.75</v>
      </c>
      <c r="BG11" s="151">
        <v>80736.039999999994</v>
      </c>
      <c r="BH11" s="151">
        <v>120304.42</v>
      </c>
      <c r="BI11" s="151">
        <v>27910.639999999999</v>
      </c>
      <c r="BJ11" s="151">
        <v>0</v>
      </c>
      <c r="BK11" s="151">
        <v>0</v>
      </c>
      <c r="BL11" s="151">
        <v>0</v>
      </c>
      <c r="BM11" s="151">
        <v>0</v>
      </c>
      <c r="BN11" s="151">
        <v>0</v>
      </c>
      <c r="BO11" s="149">
        <f t="shared" si="2"/>
        <v>2147457.27</v>
      </c>
      <c r="BP11" s="149">
        <f t="shared" si="3"/>
        <v>-45225</v>
      </c>
      <c r="BQ11" s="149">
        <v>44779</v>
      </c>
      <c r="BR11" s="149">
        <v>0</v>
      </c>
      <c r="BS11" s="149">
        <f t="shared" si="4"/>
        <v>44779</v>
      </c>
      <c r="BT11" s="151">
        <v>0</v>
      </c>
      <c r="BU11" s="151">
        <v>23518</v>
      </c>
      <c r="BV11" s="151">
        <v>0</v>
      </c>
      <c r="BW11" s="151">
        <v>0</v>
      </c>
      <c r="BX11" s="151">
        <f t="shared" si="5"/>
        <v>23518</v>
      </c>
      <c r="BY11" s="151">
        <v>0</v>
      </c>
      <c r="BZ11" s="151">
        <v>8225</v>
      </c>
      <c r="CA11" s="151">
        <v>0</v>
      </c>
      <c r="CB11" s="151">
        <v>0</v>
      </c>
      <c r="CC11" s="151">
        <f t="shared" si="6"/>
        <v>8225</v>
      </c>
      <c r="CD11" s="151">
        <f t="shared" si="7"/>
        <v>15293</v>
      </c>
      <c r="CE11" s="149">
        <v>15293</v>
      </c>
    </row>
    <row r="12" spans="2:83" s="149" customFormat="1">
      <c r="B12" s="151" t="s">
        <v>11369</v>
      </c>
      <c r="C12" s="151"/>
      <c r="D12" s="151"/>
      <c r="E12" s="152">
        <v>3022009</v>
      </c>
      <c r="F12" s="151">
        <v>2009</v>
      </c>
      <c r="G12" s="151" t="s">
        <v>10446</v>
      </c>
      <c r="H12" s="151"/>
      <c r="I12" s="151">
        <v>153776</v>
      </c>
      <c r="J12" s="151">
        <v>0</v>
      </c>
      <c r="K12" s="151">
        <f t="shared" si="0"/>
        <v>153776</v>
      </c>
      <c r="L12" s="151">
        <v>2330811.54</v>
      </c>
      <c r="M12" s="151">
        <v>0</v>
      </c>
      <c r="N12" s="151">
        <v>140651.39000000001</v>
      </c>
      <c r="O12" s="151">
        <v>0</v>
      </c>
      <c r="P12" s="151">
        <v>112850.04</v>
      </c>
      <c r="Q12" s="151">
        <v>0</v>
      </c>
      <c r="R12" s="151">
        <v>6145</v>
      </c>
      <c r="S12" s="151">
        <v>10362.1</v>
      </c>
      <c r="T12" s="151">
        <v>108233.60000000001</v>
      </c>
      <c r="U12" s="151">
        <v>32586.71</v>
      </c>
      <c r="V12" s="151">
        <v>0</v>
      </c>
      <c r="W12" s="151">
        <v>0</v>
      </c>
      <c r="X12" s="151">
        <v>66878.759999999995</v>
      </c>
      <c r="Y12" s="151">
        <v>25115.97</v>
      </c>
      <c r="Z12" s="151">
        <v>0</v>
      </c>
      <c r="AA12" s="151">
        <v>0</v>
      </c>
      <c r="AB12" s="151">
        <v>0</v>
      </c>
      <c r="AC12" s="151">
        <v>0</v>
      </c>
      <c r="AD12" s="151">
        <v>0</v>
      </c>
      <c r="AE12" s="151">
        <v>32539</v>
      </c>
      <c r="AF12" s="151">
        <v>71667</v>
      </c>
      <c r="AG12" s="151">
        <f t="shared" si="1"/>
        <v>2937841.1100000003</v>
      </c>
      <c r="AH12" s="151">
        <v>1452402.63</v>
      </c>
      <c r="AI12" s="151">
        <v>0</v>
      </c>
      <c r="AJ12" s="151">
        <v>624750.86</v>
      </c>
      <c r="AK12" s="151">
        <v>42960.23</v>
      </c>
      <c r="AL12" s="151">
        <v>107692.62</v>
      </c>
      <c r="AM12" s="151">
        <v>0</v>
      </c>
      <c r="AN12" s="151">
        <v>104752.62</v>
      </c>
      <c r="AO12" s="151">
        <v>14248.67</v>
      </c>
      <c r="AP12" s="151">
        <v>17566.14</v>
      </c>
      <c r="AQ12" s="151">
        <v>698.86</v>
      </c>
      <c r="AR12" s="151">
        <v>0</v>
      </c>
      <c r="AS12" s="151">
        <v>27266.97</v>
      </c>
      <c r="AT12" s="151">
        <v>5037.28</v>
      </c>
      <c r="AU12" s="151">
        <v>47839.11</v>
      </c>
      <c r="AV12" s="151">
        <v>10085.89</v>
      </c>
      <c r="AW12" s="151">
        <v>36146.53</v>
      </c>
      <c r="AX12" s="151">
        <v>38400</v>
      </c>
      <c r="AY12" s="151">
        <v>20787.87</v>
      </c>
      <c r="AZ12" s="151">
        <v>126490.26</v>
      </c>
      <c r="BA12" s="151">
        <v>9831.42</v>
      </c>
      <c r="BB12" s="151">
        <v>0</v>
      </c>
      <c r="BC12" s="151">
        <v>25668.44</v>
      </c>
      <c r="BD12" s="151">
        <v>18021.689999999999</v>
      </c>
      <c r="BE12" s="151">
        <v>32125.14</v>
      </c>
      <c r="BF12" s="151">
        <v>110764.42</v>
      </c>
      <c r="BG12" s="151">
        <v>86319.8</v>
      </c>
      <c r="BH12" s="151">
        <v>126224.62</v>
      </c>
      <c r="BI12" s="151">
        <v>33079.040000000001</v>
      </c>
      <c r="BJ12" s="151">
        <v>0</v>
      </c>
      <c r="BK12" s="151">
        <v>0</v>
      </c>
      <c r="BL12" s="151">
        <v>0</v>
      </c>
      <c r="BM12" s="151">
        <v>0</v>
      </c>
      <c r="BN12" s="151">
        <v>0</v>
      </c>
      <c r="BO12" s="149">
        <f t="shared" si="2"/>
        <v>3119161.1099999994</v>
      </c>
      <c r="BP12" s="149">
        <f t="shared" si="3"/>
        <v>-181319.99999999907</v>
      </c>
      <c r="BQ12" s="149">
        <v>-27544</v>
      </c>
      <c r="BR12" s="149">
        <v>0</v>
      </c>
      <c r="BS12" s="149">
        <f t="shared" si="4"/>
        <v>-27544</v>
      </c>
      <c r="BT12" s="151">
        <v>3900</v>
      </c>
      <c r="BU12" s="151">
        <v>28132.98</v>
      </c>
      <c r="BV12" s="151">
        <v>0</v>
      </c>
      <c r="BW12" s="151">
        <v>0</v>
      </c>
      <c r="BX12" s="151">
        <f t="shared" si="5"/>
        <v>28132.98</v>
      </c>
      <c r="BY12" s="151">
        <v>0</v>
      </c>
      <c r="BZ12" s="151">
        <v>6943.98</v>
      </c>
      <c r="CA12" s="151">
        <v>0</v>
      </c>
      <c r="CB12" s="151">
        <v>9712</v>
      </c>
      <c r="CC12" s="151">
        <f t="shared" si="6"/>
        <v>16655.98</v>
      </c>
      <c r="CD12" s="151">
        <f t="shared" si="7"/>
        <v>11477</v>
      </c>
      <c r="CE12" s="149">
        <v>15377</v>
      </c>
    </row>
    <row r="13" spans="2:83" s="149" customFormat="1">
      <c r="B13" s="151" t="s">
        <v>10392</v>
      </c>
      <c r="C13" s="151"/>
      <c r="D13" s="151"/>
      <c r="E13" s="152">
        <v>3022011</v>
      </c>
      <c r="F13" s="151">
        <v>2011</v>
      </c>
      <c r="G13" s="151" t="s">
        <v>10446</v>
      </c>
      <c r="H13" s="151"/>
      <c r="I13" s="151">
        <v>-175796</v>
      </c>
      <c r="J13" s="151">
        <v>0</v>
      </c>
      <c r="K13" s="151">
        <f t="shared" si="0"/>
        <v>-175796</v>
      </c>
      <c r="L13" s="151">
        <v>1055705.75</v>
      </c>
      <c r="M13" s="151">
        <v>0</v>
      </c>
      <c r="N13" s="151">
        <v>23055.27</v>
      </c>
      <c r="O13" s="151">
        <v>0</v>
      </c>
      <c r="P13" s="151">
        <v>44320.03</v>
      </c>
      <c r="Q13" s="151">
        <v>0</v>
      </c>
      <c r="R13" s="151">
        <v>4566.95</v>
      </c>
      <c r="S13" s="151">
        <v>7731.62</v>
      </c>
      <c r="T13" s="151">
        <v>48204.63</v>
      </c>
      <c r="U13" s="151">
        <v>20937.3</v>
      </c>
      <c r="V13" s="151">
        <v>0</v>
      </c>
      <c r="W13" s="151">
        <v>0</v>
      </c>
      <c r="X13" s="151">
        <v>25064.04</v>
      </c>
      <c r="Y13" s="151">
        <v>15120.89</v>
      </c>
      <c r="Z13" s="151">
        <v>0</v>
      </c>
      <c r="AA13" s="151">
        <v>0</v>
      </c>
      <c r="AB13" s="151">
        <v>0</v>
      </c>
      <c r="AC13" s="151">
        <v>0</v>
      </c>
      <c r="AD13" s="151">
        <v>0</v>
      </c>
      <c r="AE13" s="151">
        <v>12018.88</v>
      </c>
      <c r="AF13" s="151">
        <v>45070</v>
      </c>
      <c r="AG13" s="151">
        <f t="shared" si="1"/>
        <v>1301795.3599999999</v>
      </c>
      <c r="AH13" s="151">
        <v>501993.63</v>
      </c>
      <c r="AI13" s="151">
        <v>0</v>
      </c>
      <c r="AJ13" s="151">
        <v>265994.15999999997</v>
      </c>
      <c r="AK13" s="151">
        <v>45101.23</v>
      </c>
      <c r="AL13" s="151">
        <v>50101.14</v>
      </c>
      <c r="AM13" s="151">
        <v>0</v>
      </c>
      <c r="AN13" s="151">
        <v>72067.98</v>
      </c>
      <c r="AO13" s="151">
        <v>10523.1</v>
      </c>
      <c r="AP13" s="151">
        <v>3111.72</v>
      </c>
      <c r="AQ13" s="151">
        <v>345.28</v>
      </c>
      <c r="AR13" s="151">
        <v>0</v>
      </c>
      <c r="AS13" s="151">
        <v>14516.75</v>
      </c>
      <c r="AT13" s="151">
        <v>3974.47</v>
      </c>
      <c r="AU13" s="151">
        <v>20707.39</v>
      </c>
      <c r="AV13" s="151">
        <v>810.01</v>
      </c>
      <c r="AW13" s="151">
        <v>29385.74</v>
      </c>
      <c r="AX13" s="151">
        <v>20958</v>
      </c>
      <c r="AY13" s="151">
        <v>7667.58</v>
      </c>
      <c r="AZ13" s="151">
        <v>74781.91</v>
      </c>
      <c r="BA13" s="151">
        <v>8534.7900000000009</v>
      </c>
      <c r="BB13" s="151">
        <v>0</v>
      </c>
      <c r="BC13" s="151">
        <v>12351.04</v>
      </c>
      <c r="BD13" s="151">
        <v>7258.12</v>
      </c>
      <c r="BE13" s="151">
        <v>16279.23</v>
      </c>
      <c r="BF13" s="151">
        <v>54849.98</v>
      </c>
      <c r="BG13" s="151">
        <v>3556.62</v>
      </c>
      <c r="BH13" s="151">
        <v>44596.79</v>
      </c>
      <c r="BI13" s="151">
        <v>21978.7</v>
      </c>
      <c r="BJ13" s="151">
        <v>645</v>
      </c>
      <c r="BK13" s="151">
        <v>0</v>
      </c>
      <c r="BL13" s="151">
        <v>0</v>
      </c>
      <c r="BM13" s="151">
        <v>0</v>
      </c>
      <c r="BN13" s="151">
        <v>0</v>
      </c>
      <c r="BO13" s="149">
        <f t="shared" si="2"/>
        <v>1292090.3600000001</v>
      </c>
      <c r="BP13" s="149">
        <f t="shared" si="3"/>
        <v>9704.9999999997672</v>
      </c>
      <c r="BQ13" s="149">
        <v>-166091</v>
      </c>
      <c r="BR13" s="149">
        <v>0</v>
      </c>
      <c r="BS13" s="149">
        <f t="shared" si="4"/>
        <v>-166091</v>
      </c>
      <c r="BT13" s="151">
        <v>14611</v>
      </c>
      <c r="BU13" s="151">
        <v>20605.939999999999</v>
      </c>
      <c r="BV13" s="151">
        <v>41256.36</v>
      </c>
      <c r="BW13" s="151">
        <v>0</v>
      </c>
      <c r="BX13" s="151">
        <f t="shared" si="5"/>
        <v>61862.3</v>
      </c>
      <c r="BY13" s="151">
        <v>0</v>
      </c>
      <c r="BZ13" s="151">
        <v>53072.3</v>
      </c>
      <c r="CA13" s="151">
        <v>0</v>
      </c>
      <c r="CB13" s="151">
        <v>0</v>
      </c>
      <c r="CC13" s="151">
        <f t="shared" si="6"/>
        <v>53072.3</v>
      </c>
      <c r="CD13" s="151">
        <f t="shared" si="7"/>
        <v>8790</v>
      </c>
      <c r="CE13" s="149">
        <v>23401</v>
      </c>
    </row>
    <row r="14" spans="2:83" s="149" customFormat="1">
      <c r="B14" s="151" t="s">
        <v>11370</v>
      </c>
      <c r="C14" s="151"/>
      <c r="D14" s="151"/>
      <c r="E14" s="152">
        <v>3022014</v>
      </c>
      <c r="F14" s="151">
        <v>2014</v>
      </c>
      <c r="G14" s="151" t="s">
        <v>10446</v>
      </c>
      <c r="H14" s="151"/>
      <c r="I14" s="151">
        <v>346008</v>
      </c>
      <c r="J14" s="151">
        <v>0</v>
      </c>
      <c r="K14" s="151">
        <f t="shared" si="0"/>
        <v>346008</v>
      </c>
      <c r="L14" s="151">
        <v>3633013.93</v>
      </c>
      <c r="M14" s="151">
        <v>0</v>
      </c>
      <c r="N14" s="151">
        <v>256596.64</v>
      </c>
      <c r="O14" s="151">
        <v>0</v>
      </c>
      <c r="P14" s="151">
        <v>287503.02</v>
      </c>
      <c r="Q14" s="151">
        <v>0</v>
      </c>
      <c r="R14" s="151">
        <v>7041.23</v>
      </c>
      <c r="S14" s="151">
        <v>60249.93</v>
      </c>
      <c r="T14" s="151">
        <v>26613.119999999999</v>
      </c>
      <c r="U14" s="151">
        <v>41200.089999999997</v>
      </c>
      <c r="V14" s="151">
        <v>0</v>
      </c>
      <c r="W14" s="151">
        <v>0</v>
      </c>
      <c r="X14" s="151">
        <v>77138.89</v>
      </c>
      <c r="Y14" s="151">
        <v>4567.93</v>
      </c>
      <c r="Z14" s="151">
        <v>0</v>
      </c>
      <c r="AA14" s="151">
        <v>0</v>
      </c>
      <c r="AB14" s="151">
        <v>0</v>
      </c>
      <c r="AC14" s="151">
        <v>0</v>
      </c>
      <c r="AD14" s="151">
        <v>0</v>
      </c>
      <c r="AE14" s="151">
        <v>65765.25</v>
      </c>
      <c r="AF14" s="151">
        <v>91617</v>
      </c>
      <c r="AG14" s="151">
        <f t="shared" si="1"/>
        <v>4551307.0299999993</v>
      </c>
      <c r="AH14" s="151">
        <v>2072161.98</v>
      </c>
      <c r="AI14" s="151">
        <v>0</v>
      </c>
      <c r="AJ14" s="151">
        <v>1094313.8799999999</v>
      </c>
      <c r="AK14" s="151">
        <v>173580.85</v>
      </c>
      <c r="AL14" s="151">
        <v>169251.89</v>
      </c>
      <c r="AM14" s="151">
        <v>0</v>
      </c>
      <c r="AN14" s="151">
        <v>80457.679999999993</v>
      </c>
      <c r="AO14" s="151">
        <v>25200.07</v>
      </c>
      <c r="AP14" s="151">
        <v>3857.24</v>
      </c>
      <c r="AQ14" s="151">
        <v>1040.82</v>
      </c>
      <c r="AR14" s="151">
        <v>0</v>
      </c>
      <c r="AS14" s="151">
        <v>120812.04</v>
      </c>
      <c r="AT14" s="151">
        <v>15999.47</v>
      </c>
      <c r="AU14" s="151">
        <v>14172.09</v>
      </c>
      <c r="AV14" s="151">
        <v>10475.36</v>
      </c>
      <c r="AW14" s="151">
        <v>109617.82</v>
      </c>
      <c r="AX14" s="151">
        <v>105984</v>
      </c>
      <c r="AY14" s="151">
        <v>16435.34</v>
      </c>
      <c r="AZ14" s="151">
        <v>104481.76</v>
      </c>
      <c r="BA14" s="151">
        <v>34341.589999999997</v>
      </c>
      <c r="BB14" s="151">
        <v>0</v>
      </c>
      <c r="BC14" s="151">
        <v>66968.899999999994</v>
      </c>
      <c r="BD14" s="151">
        <v>22242.03</v>
      </c>
      <c r="BE14" s="151">
        <v>18638.61</v>
      </c>
      <c r="BF14" s="151">
        <v>157860.41</v>
      </c>
      <c r="BG14" s="151">
        <v>44507.67</v>
      </c>
      <c r="BH14" s="151">
        <v>168960.17</v>
      </c>
      <c r="BI14" s="151">
        <v>69786.36</v>
      </c>
      <c r="BJ14" s="151">
        <v>0</v>
      </c>
      <c r="BK14" s="151">
        <v>0</v>
      </c>
      <c r="BL14" s="151">
        <v>0</v>
      </c>
      <c r="BM14" s="151">
        <v>0</v>
      </c>
      <c r="BN14" s="151">
        <v>0</v>
      </c>
      <c r="BO14" s="149">
        <f t="shared" si="2"/>
        <v>4701148.03</v>
      </c>
      <c r="BP14" s="149">
        <f t="shared" si="3"/>
        <v>-149841.00000000093</v>
      </c>
      <c r="BQ14" s="149">
        <v>196167</v>
      </c>
      <c r="BR14" s="149">
        <v>0</v>
      </c>
      <c r="BS14" s="149">
        <f t="shared" si="4"/>
        <v>196167</v>
      </c>
      <c r="BT14" s="151">
        <v>34373</v>
      </c>
      <c r="BU14" s="151">
        <v>35134.03</v>
      </c>
      <c r="BV14" s="151">
        <v>0</v>
      </c>
      <c r="BW14" s="151">
        <v>0</v>
      </c>
      <c r="BX14" s="151">
        <f t="shared" si="5"/>
        <v>35134.03</v>
      </c>
      <c r="BY14" s="151">
        <v>0</v>
      </c>
      <c r="BZ14" s="151">
        <v>39327.03</v>
      </c>
      <c r="CA14" s="151">
        <v>0</v>
      </c>
      <c r="CB14" s="151">
        <v>26040</v>
      </c>
      <c r="CC14" s="151">
        <f t="shared" si="6"/>
        <v>65367.03</v>
      </c>
      <c r="CD14" s="151">
        <f t="shared" si="7"/>
        <v>-30233</v>
      </c>
      <c r="CE14" s="149">
        <v>4140</v>
      </c>
    </row>
    <row r="15" spans="2:83" s="149" customFormat="1">
      <c r="B15" s="151" t="s">
        <v>148</v>
      </c>
      <c r="C15" s="151"/>
      <c r="D15" s="151"/>
      <c r="E15" s="152">
        <v>3022015</v>
      </c>
      <c r="F15" s="151">
        <v>2015</v>
      </c>
      <c r="G15" s="151" t="s">
        <v>10446</v>
      </c>
      <c r="H15" s="151"/>
      <c r="I15" s="151">
        <v>231947</v>
      </c>
      <c r="J15" s="151">
        <v>156195</v>
      </c>
      <c r="K15" s="151">
        <f t="shared" si="0"/>
        <v>388142</v>
      </c>
      <c r="L15" s="151">
        <v>1558502.35</v>
      </c>
      <c r="M15" s="151">
        <v>0</v>
      </c>
      <c r="N15" s="151">
        <v>450578.26</v>
      </c>
      <c r="O15" s="151">
        <v>0</v>
      </c>
      <c r="P15" s="151">
        <v>107015.61</v>
      </c>
      <c r="Q15" s="151">
        <v>1200</v>
      </c>
      <c r="R15" s="151">
        <v>6859.6</v>
      </c>
      <c r="S15" s="151">
        <v>28767.85</v>
      </c>
      <c r="T15" s="151">
        <v>3226</v>
      </c>
      <c r="U15" s="151">
        <v>15846.56</v>
      </c>
      <c r="V15" s="151">
        <v>4000</v>
      </c>
      <c r="W15" s="151">
        <v>0</v>
      </c>
      <c r="X15" s="151">
        <v>42881.79</v>
      </c>
      <c r="Y15" s="151">
        <v>9917.6299999999992</v>
      </c>
      <c r="Z15" s="151">
        <v>0</v>
      </c>
      <c r="AA15" s="151">
        <v>207079.02</v>
      </c>
      <c r="AB15" s="151">
        <v>13410</v>
      </c>
      <c r="AC15" s="151">
        <v>0</v>
      </c>
      <c r="AD15" s="151">
        <v>0</v>
      </c>
      <c r="AE15" s="151">
        <v>26027.39</v>
      </c>
      <c r="AF15" s="151">
        <v>49817</v>
      </c>
      <c r="AG15" s="151">
        <f t="shared" si="1"/>
        <v>2525129.0600000005</v>
      </c>
      <c r="AH15" s="151">
        <v>1028351.63</v>
      </c>
      <c r="AI15" s="151">
        <v>0</v>
      </c>
      <c r="AJ15" s="151">
        <v>756607.16</v>
      </c>
      <c r="AK15" s="151">
        <v>59514.38</v>
      </c>
      <c r="AL15" s="151">
        <v>93000.78</v>
      </c>
      <c r="AM15" s="151">
        <v>46937.02</v>
      </c>
      <c r="AN15" s="151">
        <v>12424.79</v>
      </c>
      <c r="AO15" s="151">
        <v>29497.360000000001</v>
      </c>
      <c r="AP15" s="151">
        <v>8684.09</v>
      </c>
      <c r="AQ15" s="151">
        <v>12997.25</v>
      </c>
      <c r="AR15" s="151">
        <v>5069.8100000000004</v>
      </c>
      <c r="AS15" s="151">
        <v>19986.32</v>
      </c>
      <c r="AT15" s="151">
        <v>5420.42</v>
      </c>
      <c r="AU15" s="151">
        <v>42218.98</v>
      </c>
      <c r="AV15" s="151">
        <v>5944.32</v>
      </c>
      <c r="AW15" s="151">
        <v>16744.97</v>
      </c>
      <c r="AX15" s="151">
        <v>37120</v>
      </c>
      <c r="AY15" s="151">
        <v>16065.42</v>
      </c>
      <c r="AZ15" s="151">
        <v>68421.03</v>
      </c>
      <c r="BA15" s="151">
        <v>25060.66</v>
      </c>
      <c r="BB15" s="151">
        <v>0</v>
      </c>
      <c r="BC15" s="151">
        <v>31177.31</v>
      </c>
      <c r="BD15" s="151">
        <v>7187.78</v>
      </c>
      <c r="BE15" s="151">
        <v>4200.97</v>
      </c>
      <c r="BF15" s="151">
        <v>34826.92</v>
      </c>
      <c r="BG15" s="151">
        <v>46621.06</v>
      </c>
      <c r="BH15" s="151">
        <v>160792.26</v>
      </c>
      <c r="BI15" s="151">
        <v>66099.350000000006</v>
      </c>
      <c r="BJ15" s="151">
        <v>465</v>
      </c>
      <c r="BK15" s="151">
        <v>0</v>
      </c>
      <c r="BL15" s="151">
        <v>0</v>
      </c>
      <c r="BM15" s="151">
        <v>137272.69</v>
      </c>
      <c r="BN15" s="151">
        <v>193530.33</v>
      </c>
      <c r="BO15" s="149">
        <f t="shared" si="2"/>
        <v>2972240.0600000005</v>
      </c>
      <c r="BP15" s="149">
        <f t="shared" si="3"/>
        <v>-447111</v>
      </c>
      <c r="BQ15" s="149">
        <v>-104850</v>
      </c>
      <c r="BR15" s="149">
        <v>45881</v>
      </c>
      <c r="BS15" s="149">
        <f t="shared" si="4"/>
        <v>-58969</v>
      </c>
      <c r="BT15" s="151">
        <v>17962</v>
      </c>
      <c r="BU15" s="151">
        <v>21521</v>
      </c>
      <c r="BV15" s="151">
        <v>0</v>
      </c>
      <c r="BW15" s="151">
        <v>65663.429999999993</v>
      </c>
      <c r="BX15" s="151">
        <f t="shared" si="5"/>
        <v>87184.43</v>
      </c>
      <c r="BY15" s="151">
        <v>0</v>
      </c>
      <c r="BZ15" s="151">
        <v>90327.43</v>
      </c>
      <c r="CA15" s="151">
        <v>0</v>
      </c>
      <c r="CB15" s="151">
        <v>0</v>
      </c>
      <c r="CC15" s="151">
        <f t="shared" si="6"/>
        <v>90327.43</v>
      </c>
      <c r="CD15" s="151">
        <f t="shared" si="7"/>
        <v>-3143</v>
      </c>
      <c r="CE15" s="149">
        <v>14819</v>
      </c>
    </row>
    <row r="16" spans="2:83" s="149" customFormat="1">
      <c r="B16" s="151" t="s">
        <v>11371</v>
      </c>
      <c r="C16" s="151"/>
      <c r="D16" s="151"/>
      <c r="E16" s="152">
        <v>3022016</v>
      </c>
      <c r="F16" s="151">
        <v>2016</v>
      </c>
      <c r="G16" s="151" t="s">
        <v>10446</v>
      </c>
      <c r="H16" s="151"/>
      <c r="I16" s="151">
        <v>107748</v>
      </c>
      <c r="J16" s="151">
        <v>0</v>
      </c>
      <c r="K16" s="151">
        <f t="shared" si="0"/>
        <v>107748</v>
      </c>
      <c r="L16" s="151">
        <v>1048553.31</v>
      </c>
      <c r="M16" s="151">
        <v>0</v>
      </c>
      <c r="N16" s="151">
        <v>42673.33</v>
      </c>
      <c r="O16" s="151">
        <v>0</v>
      </c>
      <c r="P16" s="151">
        <v>47599.01</v>
      </c>
      <c r="Q16" s="151">
        <v>930</v>
      </c>
      <c r="R16" s="151">
        <v>1562.91</v>
      </c>
      <c r="S16" s="151">
        <v>1129</v>
      </c>
      <c r="T16" s="151">
        <v>3078.83</v>
      </c>
      <c r="U16" s="151">
        <v>14505.11</v>
      </c>
      <c r="V16" s="151">
        <v>0</v>
      </c>
      <c r="W16" s="151">
        <v>0</v>
      </c>
      <c r="X16" s="151">
        <v>22179.4</v>
      </c>
      <c r="Y16" s="151">
        <v>10690.51</v>
      </c>
      <c r="Z16" s="151">
        <v>0</v>
      </c>
      <c r="AA16" s="151">
        <v>0</v>
      </c>
      <c r="AB16" s="151">
        <v>0</v>
      </c>
      <c r="AC16" s="151">
        <v>0</v>
      </c>
      <c r="AD16" s="151">
        <v>3770</v>
      </c>
      <c r="AE16" s="151">
        <v>3923</v>
      </c>
      <c r="AF16" s="151">
        <v>51775.63</v>
      </c>
      <c r="AG16" s="151">
        <f t="shared" si="1"/>
        <v>1252370.04</v>
      </c>
      <c r="AH16" s="151">
        <v>572459.87</v>
      </c>
      <c r="AI16" s="151">
        <v>7164.7</v>
      </c>
      <c r="AJ16" s="151">
        <v>215225.66</v>
      </c>
      <c r="AK16" s="151">
        <v>38456.81</v>
      </c>
      <c r="AL16" s="151">
        <v>67702.48</v>
      </c>
      <c r="AM16" s="151">
        <v>0</v>
      </c>
      <c r="AN16" s="151">
        <v>18976.71</v>
      </c>
      <c r="AO16" s="151">
        <v>6223.05</v>
      </c>
      <c r="AP16" s="151">
        <v>2739.17</v>
      </c>
      <c r="AQ16" s="151">
        <v>348.6</v>
      </c>
      <c r="AR16" s="151">
        <v>0</v>
      </c>
      <c r="AS16" s="151">
        <v>15957.76</v>
      </c>
      <c r="AT16" s="151">
        <v>5979.67</v>
      </c>
      <c r="AU16" s="151">
        <v>21394.44</v>
      </c>
      <c r="AV16" s="151">
        <v>5016.38</v>
      </c>
      <c r="AW16" s="151">
        <v>24797.59</v>
      </c>
      <c r="AX16" s="151">
        <v>20833.25</v>
      </c>
      <c r="AY16" s="151">
        <v>7438.95</v>
      </c>
      <c r="AZ16" s="151">
        <v>63843.5</v>
      </c>
      <c r="BA16" s="151">
        <v>6889.61</v>
      </c>
      <c r="BB16" s="151">
        <v>0</v>
      </c>
      <c r="BC16" s="151">
        <v>9476.93</v>
      </c>
      <c r="BD16" s="151">
        <v>7913.94</v>
      </c>
      <c r="BE16" s="151">
        <v>700</v>
      </c>
      <c r="BF16" s="151">
        <v>47656.37</v>
      </c>
      <c r="BG16" s="151">
        <v>11411.67</v>
      </c>
      <c r="BH16" s="151">
        <v>106168.15</v>
      </c>
      <c r="BI16" s="151">
        <v>19590.78</v>
      </c>
      <c r="BJ16" s="151">
        <v>0</v>
      </c>
      <c r="BK16" s="151">
        <v>0</v>
      </c>
      <c r="BL16" s="151">
        <v>0</v>
      </c>
      <c r="BM16" s="151">
        <v>0</v>
      </c>
      <c r="BN16" s="151">
        <v>0</v>
      </c>
      <c r="BO16" s="149">
        <f t="shared" si="2"/>
        <v>1304366.0399999998</v>
      </c>
      <c r="BP16" s="149">
        <f t="shared" si="3"/>
        <v>-51995.999999999767</v>
      </c>
      <c r="BQ16" s="149">
        <v>55752</v>
      </c>
      <c r="BR16" s="149">
        <v>0</v>
      </c>
      <c r="BS16" s="149">
        <f t="shared" si="4"/>
        <v>55752</v>
      </c>
      <c r="BT16" s="151">
        <v>3368</v>
      </c>
      <c r="BU16" s="151">
        <v>20606</v>
      </c>
      <c r="BV16" s="151">
        <v>0</v>
      </c>
      <c r="BW16" s="151">
        <v>0</v>
      </c>
      <c r="BX16" s="151">
        <f t="shared" si="5"/>
        <v>20606</v>
      </c>
      <c r="BY16" s="151">
        <v>0</v>
      </c>
      <c r="BZ16" s="151">
        <v>0</v>
      </c>
      <c r="CA16" s="151">
        <v>0</v>
      </c>
      <c r="CB16" s="151">
        <v>0</v>
      </c>
      <c r="CC16" s="151">
        <f t="shared" si="6"/>
        <v>0</v>
      </c>
      <c r="CD16" s="151">
        <f t="shared" si="7"/>
        <v>20606</v>
      </c>
      <c r="CE16" s="149">
        <v>23974</v>
      </c>
    </row>
    <row r="17" spans="2:83" s="149" customFormat="1">
      <c r="B17" s="151" t="s">
        <v>11372</v>
      </c>
      <c r="C17" s="151"/>
      <c r="D17" s="151"/>
      <c r="E17" s="152">
        <v>3022017</v>
      </c>
      <c r="F17" s="151">
        <v>2017</v>
      </c>
      <c r="G17" s="151" t="s">
        <v>10446</v>
      </c>
      <c r="H17" s="151"/>
      <c r="I17" s="151">
        <v>134903</v>
      </c>
      <c r="J17" s="151">
        <v>0</v>
      </c>
      <c r="K17" s="151">
        <f t="shared" si="0"/>
        <v>134903</v>
      </c>
      <c r="L17" s="151">
        <v>2031685</v>
      </c>
      <c r="M17" s="151">
        <v>0</v>
      </c>
      <c r="N17" s="151">
        <v>107510</v>
      </c>
      <c r="O17" s="151">
        <v>0</v>
      </c>
      <c r="P17" s="151">
        <v>139386</v>
      </c>
      <c r="Q17" s="151">
        <v>4000</v>
      </c>
      <c r="R17" s="151">
        <v>7747</v>
      </c>
      <c r="S17" s="151">
        <v>41.2</v>
      </c>
      <c r="T17" s="151">
        <v>109553</v>
      </c>
      <c r="U17" s="151">
        <v>28105</v>
      </c>
      <c r="V17" s="151">
        <v>24337</v>
      </c>
      <c r="W17" s="151">
        <v>1070</v>
      </c>
      <c r="X17" s="151">
        <v>48079</v>
      </c>
      <c r="Y17" s="151">
        <v>14577</v>
      </c>
      <c r="Z17" s="151">
        <v>0</v>
      </c>
      <c r="AA17" s="151">
        <v>0</v>
      </c>
      <c r="AB17" s="151">
        <v>0</v>
      </c>
      <c r="AC17" s="151">
        <v>0</v>
      </c>
      <c r="AD17" s="151">
        <v>0</v>
      </c>
      <c r="AE17" s="151">
        <v>0</v>
      </c>
      <c r="AF17" s="151">
        <v>93165</v>
      </c>
      <c r="AG17" s="151">
        <f t="shared" si="1"/>
        <v>2609255.2000000002</v>
      </c>
      <c r="AH17" s="151">
        <v>1154876.2</v>
      </c>
      <c r="AI17" s="151">
        <v>0</v>
      </c>
      <c r="AJ17" s="151">
        <v>558986</v>
      </c>
      <c r="AK17" s="151">
        <v>40115</v>
      </c>
      <c r="AL17" s="151">
        <v>81426</v>
      </c>
      <c r="AM17" s="151">
        <v>0</v>
      </c>
      <c r="AN17" s="151">
        <v>104424</v>
      </c>
      <c r="AO17" s="151">
        <v>11066</v>
      </c>
      <c r="AP17" s="151">
        <v>2765</v>
      </c>
      <c r="AQ17" s="151">
        <v>18190</v>
      </c>
      <c r="AR17" s="151">
        <v>0</v>
      </c>
      <c r="AS17" s="151">
        <v>22020</v>
      </c>
      <c r="AT17" s="151">
        <v>5005</v>
      </c>
      <c r="AU17" s="151">
        <v>39038</v>
      </c>
      <c r="AV17" s="151">
        <v>7433</v>
      </c>
      <c r="AW17" s="151">
        <v>49020</v>
      </c>
      <c r="AX17" s="151">
        <v>37376</v>
      </c>
      <c r="AY17" s="151">
        <v>12434</v>
      </c>
      <c r="AZ17" s="151">
        <v>55965</v>
      </c>
      <c r="BA17" s="151">
        <v>19886</v>
      </c>
      <c r="BB17" s="151">
        <v>0</v>
      </c>
      <c r="BC17" s="151">
        <v>20799</v>
      </c>
      <c r="BD17" s="151">
        <v>16509</v>
      </c>
      <c r="BE17" s="151">
        <v>12513</v>
      </c>
      <c r="BF17" s="151">
        <v>117558</v>
      </c>
      <c r="BG17" s="151">
        <v>59592</v>
      </c>
      <c r="BH17" s="151">
        <v>86638</v>
      </c>
      <c r="BI17" s="151">
        <v>56563</v>
      </c>
      <c r="BJ17" s="151">
        <v>0</v>
      </c>
      <c r="BK17" s="151">
        <v>0</v>
      </c>
      <c r="BL17" s="151">
        <v>4519</v>
      </c>
      <c r="BM17" s="151">
        <v>0</v>
      </c>
      <c r="BN17" s="151">
        <v>0</v>
      </c>
      <c r="BO17" s="149">
        <f t="shared" si="2"/>
        <v>2594716.2000000002</v>
      </c>
      <c r="BP17" s="149">
        <f t="shared" si="3"/>
        <v>14539</v>
      </c>
      <c r="BQ17" s="149">
        <v>149442</v>
      </c>
      <c r="BR17" s="149">
        <v>0</v>
      </c>
      <c r="BS17" s="149">
        <f t="shared" si="4"/>
        <v>149442</v>
      </c>
      <c r="BT17" s="151">
        <v>111691</v>
      </c>
      <c r="BU17" s="151">
        <v>26743</v>
      </c>
      <c r="BV17" s="151">
        <v>0</v>
      </c>
      <c r="BW17" s="151">
        <v>4519</v>
      </c>
      <c r="BX17" s="151">
        <f t="shared" si="5"/>
        <v>31262</v>
      </c>
      <c r="BY17" s="151">
        <v>0</v>
      </c>
      <c r="BZ17" s="151">
        <v>127438</v>
      </c>
      <c r="CA17" s="151">
        <v>0</v>
      </c>
      <c r="CB17" s="151">
        <v>5480</v>
      </c>
      <c r="CC17" s="151">
        <f t="shared" si="6"/>
        <v>132918</v>
      </c>
      <c r="CD17" s="151">
        <f t="shared" si="7"/>
        <v>-101656</v>
      </c>
      <c r="CE17" s="149">
        <v>10035</v>
      </c>
    </row>
    <row r="18" spans="2:83" s="149" customFormat="1">
      <c r="B18" s="151" t="s">
        <v>11373</v>
      </c>
      <c r="C18" s="151"/>
      <c r="D18" s="151"/>
      <c r="E18" s="152">
        <v>3022019</v>
      </c>
      <c r="F18" s="151">
        <v>2019</v>
      </c>
      <c r="G18" s="151" t="s">
        <v>10446</v>
      </c>
      <c r="H18" s="151"/>
      <c r="I18" s="151">
        <v>-46172</v>
      </c>
      <c r="J18" s="151">
        <v>0</v>
      </c>
      <c r="K18" s="151">
        <f t="shared" si="0"/>
        <v>-46172</v>
      </c>
      <c r="L18" s="151">
        <v>1091016.72</v>
      </c>
      <c r="M18" s="151">
        <v>0</v>
      </c>
      <c r="N18" s="151">
        <v>73239.28</v>
      </c>
      <c r="O18" s="151">
        <v>0</v>
      </c>
      <c r="P18" s="151">
        <v>48821.23</v>
      </c>
      <c r="Q18" s="151">
        <v>15843.84</v>
      </c>
      <c r="R18" s="151">
        <v>2310</v>
      </c>
      <c r="S18" s="151">
        <v>6806.98</v>
      </c>
      <c r="T18" s="151">
        <v>11439.02</v>
      </c>
      <c r="U18" s="151">
        <v>39.950000000000003</v>
      </c>
      <c r="V18" s="151">
        <v>0</v>
      </c>
      <c r="W18" s="151">
        <v>0</v>
      </c>
      <c r="X18" s="151">
        <v>25036</v>
      </c>
      <c r="Y18" s="151">
        <v>2463.2600000000002</v>
      </c>
      <c r="Z18" s="151">
        <v>0</v>
      </c>
      <c r="AA18" s="151">
        <v>0</v>
      </c>
      <c r="AB18" s="151">
        <v>0</v>
      </c>
      <c r="AC18" s="151">
        <v>0</v>
      </c>
      <c r="AD18" s="151">
        <v>0</v>
      </c>
      <c r="AE18" s="151">
        <v>40321.879999999997</v>
      </c>
      <c r="AF18" s="151">
        <v>90183</v>
      </c>
      <c r="AG18" s="151">
        <f t="shared" si="1"/>
        <v>1407521.16</v>
      </c>
      <c r="AH18" s="151">
        <v>753588.27</v>
      </c>
      <c r="AI18" s="151">
        <v>870.83</v>
      </c>
      <c r="AJ18" s="151">
        <v>483368.97</v>
      </c>
      <c r="AK18" s="151">
        <v>49393.72</v>
      </c>
      <c r="AL18" s="151">
        <v>90076.74</v>
      </c>
      <c r="AM18" s="151">
        <v>0</v>
      </c>
      <c r="AN18" s="151">
        <v>57517.18</v>
      </c>
      <c r="AO18" s="151">
        <v>8070.58</v>
      </c>
      <c r="AP18" s="151">
        <v>2243.11</v>
      </c>
      <c r="AQ18" s="151">
        <v>360.22</v>
      </c>
      <c r="AR18" s="151">
        <v>0</v>
      </c>
      <c r="AS18" s="151">
        <v>9407.33</v>
      </c>
      <c r="AT18" s="151">
        <v>1400.05</v>
      </c>
      <c r="AU18" s="151">
        <v>1648.62</v>
      </c>
      <c r="AV18" s="151">
        <v>13363.78</v>
      </c>
      <c r="AW18" s="151">
        <v>44036.23</v>
      </c>
      <c r="AX18" s="151">
        <v>17589.75</v>
      </c>
      <c r="AY18" s="151">
        <v>11849.3</v>
      </c>
      <c r="AZ18" s="151">
        <v>20573.47</v>
      </c>
      <c r="BA18" s="151">
        <v>13334</v>
      </c>
      <c r="BB18" s="151">
        <v>0</v>
      </c>
      <c r="BC18" s="151">
        <v>13197.81</v>
      </c>
      <c r="BD18" s="151">
        <v>8496.5300000000007</v>
      </c>
      <c r="BE18" s="151">
        <v>3779.56</v>
      </c>
      <c r="BF18" s="151">
        <v>72763.259999999995</v>
      </c>
      <c r="BG18" s="151">
        <v>28665.4</v>
      </c>
      <c r="BH18" s="151">
        <v>52118.45</v>
      </c>
      <c r="BI18" s="151">
        <v>31817</v>
      </c>
      <c r="BJ18" s="151">
        <v>0</v>
      </c>
      <c r="BK18" s="151">
        <v>0</v>
      </c>
      <c r="BL18" s="151">
        <v>0</v>
      </c>
      <c r="BM18" s="151">
        <v>0</v>
      </c>
      <c r="BN18" s="151">
        <v>0</v>
      </c>
      <c r="BO18" s="149">
        <f t="shared" si="2"/>
        <v>1789530.1600000001</v>
      </c>
      <c r="BP18" s="149">
        <f t="shared" si="3"/>
        <v>-382009.00000000023</v>
      </c>
      <c r="BQ18" s="149">
        <v>-428181</v>
      </c>
      <c r="BR18" s="149">
        <v>0</v>
      </c>
      <c r="BS18" s="149">
        <f t="shared" si="4"/>
        <v>-428181</v>
      </c>
      <c r="BT18" s="151">
        <v>5158</v>
      </c>
      <c r="BU18" s="151">
        <v>6755</v>
      </c>
      <c r="BV18" s="151">
        <v>0</v>
      </c>
      <c r="BW18" s="151">
        <v>0</v>
      </c>
      <c r="BX18" s="151">
        <f t="shared" si="5"/>
        <v>6755</v>
      </c>
      <c r="BY18" s="151">
        <v>0</v>
      </c>
      <c r="BZ18" s="151">
        <v>0</v>
      </c>
      <c r="CA18" s="151">
        <v>0</v>
      </c>
      <c r="CB18" s="151">
        <v>7296</v>
      </c>
      <c r="CC18" s="151">
        <f t="shared" si="6"/>
        <v>7296</v>
      </c>
      <c r="CD18" s="151">
        <f t="shared" si="7"/>
        <v>-541</v>
      </c>
      <c r="CE18" s="149">
        <v>4617</v>
      </c>
    </row>
    <row r="19" spans="2:83" s="149" customFormat="1">
      <c r="B19" s="151" t="s">
        <v>10435</v>
      </c>
      <c r="C19" s="151"/>
      <c r="D19" s="151"/>
      <c r="E19" s="152">
        <v>3022021</v>
      </c>
      <c r="F19" s="151">
        <v>2021</v>
      </c>
      <c r="G19" s="151" t="s">
        <v>10446</v>
      </c>
      <c r="H19" s="151"/>
      <c r="I19" s="151">
        <v>257348</v>
      </c>
      <c r="J19" s="151">
        <v>0</v>
      </c>
      <c r="K19" s="151">
        <f t="shared" si="0"/>
        <v>257348</v>
      </c>
      <c r="L19" s="151">
        <v>2512018.12</v>
      </c>
      <c r="M19" s="151">
        <v>0</v>
      </c>
      <c r="N19" s="151">
        <v>122768.89</v>
      </c>
      <c r="O19" s="151">
        <v>0</v>
      </c>
      <c r="P19" s="151">
        <v>182990</v>
      </c>
      <c r="Q19" s="151">
        <v>0</v>
      </c>
      <c r="R19" s="151">
        <v>540</v>
      </c>
      <c r="S19" s="151">
        <v>64831.45</v>
      </c>
      <c r="T19" s="151">
        <v>48625.65</v>
      </c>
      <c r="U19" s="151">
        <v>33619.81</v>
      </c>
      <c r="V19" s="151">
        <v>0</v>
      </c>
      <c r="W19" s="151">
        <v>0</v>
      </c>
      <c r="X19" s="151">
        <v>4807.1899999999996</v>
      </c>
      <c r="Y19" s="151">
        <v>8124.86</v>
      </c>
      <c r="Z19" s="151">
        <v>0</v>
      </c>
      <c r="AA19" s="151">
        <v>0</v>
      </c>
      <c r="AB19" s="151">
        <v>0</v>
      </c>
      <c r="AC19" s="151">
        <v>0</v>
      </c>
      <c r="AD19" s="151">
        <v>0</v>
      </c>
      <c r="AE19" s="151">
        <v>41181.25</v>
      </c>
      <c r="AF19" s="151">
        <v>56510</v>
      </c>
      <c r="AG19" s="151">
        <f t="shared" si="1"/>
        <v>3076017.22</v>
      </c>
      <c r="AH19" s="151">
        <v>1119619.82</v>
      </c>
      <c r="AI19" s="151">
        <v>0</v>
      </c>
      <c r="AJ19" s="151">
        <v>770644.29</v>
      </c>
      <c r="AK19" s="151">
        <v>90375.12</v>
      </c>
      <c r="AL19" s="151">
        <v>154617.84</v>
      </c>
      <c r="AM19" s="151">
        <v>0</v>
      </c>
      <c r="AN19" s="151">
        <v>40241.42</v>
      </c>
      <c r="AO19" s="151">
        <v>18699.72</v>
      </c>
      <c r="AP19" s="151">
        <v>13036.29</v>
      </c>
      <c r="AQ19" s="151">
        <v>688.9</v>
      </c>
      <c r="AR19" s="151">
        <v>1983</v>
      </c>
      <c r="AS19" s="151">
        <v>32780.160000000003</v>
      </c>
      <c r="AT19" s="151">
        <v>9844.25</v>
      </c>
      <c r="AU19" s="151">
        <v>65919.649999999994</v>
      </c>
      <c r="AV19" s="151">
        <v>9994.3700000000008</v>
      </c>
      <c r="AW19" s="151">
        <v>103740.18</v>
      </c>
      <c r="AX19" s="151">
        <v>58112</v>
      </c>
      <c r="AY19" s="151">
        <v>30144.57</v>
      </c>
      <c r="AZ19" s="151">
        <v>107260.74</v>
      </c>
      <c r="BA19" s="151">
        <v>17845.03</v>
      </c>
      <c r="BB19" s="151">
        <v>0</v>
      </c>
      <c r="BC19" s="151">
        <v>26049.41</v>
      </c>
      <c r="BD19" s="151">
        <v>16167.35</v>
      </c>
      <c r="BE19" s="151">
        <v>3728.06</v>
      </c>
      <c r="BF19" s="151">
        <v>115357.66</v>
      </c>
      <c r="BG19" s="151">
        <v>173921.46</v>
      </c>
      <c r="BH19" s="151">
        <v>154600.76999999999</v>
      </c>
      <c r="BI19" s="151">
        <v>53108.160000000003</v>
      </c>
      <c r="BJ19" s="151">
        <v>0</v>
      </c>
      <c r="BK19" s="151">
        <v>0</v>
      </c>
      <c r="BL19" s="151">
        <v>0</v>
      </c>
      <c r="BM19" s="151">
        <v>0</v>
      </c>
      <c r="BN19" s="151">
        <v>0</v>
      </c>
      <c r="BO19" s="149">
        <f t="shared" si="2"/>
        <v>3188480.2200000007</v>
      </c>
      <c r="BP19" s="149">
        <f t="shared" si="3"/>
        <v>-112463.00000000047</v>
      </c>
      <c r="BQ19" s="149">
        <v>144885</v>
      </c>
      <c r="BR19" s="149">
        <v>0</v>
      </c>
      <c r="BS19" s="149">
        <f t="shared" si="4"/>
        <v>144885</v>
      </c>
      <c r="BT19" s="151">
        <v>40579</v>
      </c>
      <c r="BU19" s="151">
        <v>28954.09</v>
      </c>
      <c r="BV19" s="151">
        <v>0</v>
      </c>
      <c r="BW19" s="151">
        <v>0</v>
      </c>
      <c r="BX19" s="151">
        <f t="shared" si="5"/>
        <v>28954.09</v>
      </c>
      <c r="BY19" s="151">
        <v>0</v>
      </c>
      <c r="BZ19" s="151">
        <v>48204.45</v>
      </c>
      <c r="CA19" s="151">
        <v>0</v>
      </c>
      <c r="CB19" s="151">
        <v>10651.64</v>
      </c>
      <c r="CC19" s="151">
        <f t="shared" si="6"/>
        <v>58856.09</v>
      </c>
      <c r="CD19" s="151">
        <f t="shared" si="7"/>
        <v>-29901.999999999996</v>
      </c>
      <c r="CE19" s="149">
        <v>10677</v>
      </c>
    </row>
    <row r="20" spans="2:83" s="149" customFormat="1">
      <c r="B20" s="151" t="s">
        <v>242</v>
      </c>
      <c r="C20" s="151"/>
      <c r="D20" s="151"/>
      <c r="E20" s="152">
        <v>3022023</v>
      </c>
      <c r="F20" s="151">
        <v>2023</v>
      </c>
      <c r="G20" s="151" t="s">
        <v>10446</v>
      </c>
      <c r="H20" s="151"/>
      <c r="I20" s="151">
        <v>86770</v>
      </c>
      <c r="J20" s="151">
        <v>0</v>
      </c>
      <c r="K20" s="151">
        <f t="shared" si="0"/>
        <v>86770</v>
      </c>
      <c r="L20" s="151">
        <v>2563114.88</v>
      </c>
      <c r="M20" s="151">
        <v>0</v>
      </c>
      <c r="N20" s="151">
        <v>140160.99</v>
      </c>
      <c r="O20" s="151">
        <v>0</v>
      </c>
      <c r="P20" s="151">
        <v>2200</v>
      </c>
      <c r="Q20" s="151">
        <v>149293.92000000001</v>
      </c>
      <c r="R20" s="151">
        <v>238552.5</v>
      </c>
      <c r="S20" s="151">
        <v>3475</v>
      </c>
      <c r="T20" s="151">
        <v>11389.28</v>
      </c>
      <c r="U20" s="151">
        <v>25597.23</v>
      </c>
      <c r="V20" s="151">
        <v>0</v>
      </c>
      <c r="W20" s="151">
        <v>0</v>
      </c>
      <c r="X20" s="151">
        <v>11473.45</v>
      </c>
      <c r="Y20" s="151">
        <v>2290.38</v>
      </c>
      <c r="Z20" s="151">
        <v>0</v>
      </c>
      <c r="AA20" s="151">
        <v>0</v>
      </c>
      <c r="AB20" s="151">
        <v>0</v>
      </c>
      <c r="AC20" s="151">
        <v>0</v>
      </c>
      <c r="AD20" s="151">
        <v>0</v>
      </c>
      <c r="AE20" s="151">
        <v>105875</v>
      </c>
      <c r="AF20" s="151">
        <v>31308</v>
      </c>
      <c r="AG20" s="151">
        <f t="shared" si="1"/>
        <v>3284730.63</v>
      </c>
      <c r="AH20" s="151">
        <v>1278180.17</v>
      </c>
      <c r="AI20" s="151">
        <v>0</v>
      </c>
      <c r="AJ20" s="151">
        <v>836033.83</v>
      </c>
      <c r="AK20" s="151">
        <v>56181.27</v>
      </c>
      <c r="AL20" s="151">
        <v>217815.19</v>
      </c>
      <c r="AM20" s="151">
        <v>0</v>
      </c>
      <c r="AN20" s="151">
        <v>40644.019999999997</v>
      </c>
      <c r="AO20" s="151">
        <v>17333.07</v>
      </c>
      <c r="AP20" s="151">
        <v>11204.87</v>
      </c>
      <c r="AQ20" s="151">
        <v>761.94</v>
      </c>
      <c r="AR20" s="151">
        <v>0</v>
      </c>
      <c r="AS20" s="151">
        <v>38097.53</v>
      </c>
      <c r="AT20" s="151">
        <v>6117.49</v>
      </c>
      <c r="AU20" s="151">
        <v>63219.58</v>
      </c>
      <c r="AV20" s="151">
        <v>23606.21</v>
      </c>
      <c r="AW20" s="151">
        <v>73836.789999999994</v>
      </c>
      <c r="AX20" s="151">
        <v>0</v>
      </c>
      <c r="AY20" s="151">
        <v>9321.09</v>
      </c>
      <c r="AZ20" s="151">
        <v>118197.55</v>
      </c>
      <c r="BA20" s="151">
        <v>18747.759999999998</v>
      </c>
      <c r="BB20" s="151">
        <v>0</v>
      </c>
      <c r="BC20" s="151">
        <v>15566.82</v>
      </c>
      <c r="BD20" s="151">
        <v>17297.91</v>
      </c>
      <c r="BE20" s="151">
        <v>14836.34</v>
      </c>
      <c r="BF20" s="151">
        <v>117374.06</v>
      </c>
      <c r="BG20" s="151">
        <v>133297.26999999999</v>
      </c>
      <c r="BH20" s="151">
        <v>116534.1</v>
      </c>
      <c r="BI20" s="151">
        <v>40047.769999999997</v>
      </c>
      <c r="BJ20" s="151">
        <v>0</v>
      </c>
      <c r="BK20" s="151">
        <v>0</v>
      </c>
      <c r="BL20" s="151">
        <v>0</v>
      </c>
      <c r="BM20" s="151">
        <v>0</v>
      </c>
      <c r="BN20" s="151">
        <v>0</v>
      </c>
      <c r="BO20" s="149">
        <f t="shared" si="2"/>
        <v>3264252.6299999994</v>
      </c>
      <c r="BP20" s="149">
        <f t="shared" si="3"/>
        <v>20478.000000000466</v>
      </c>
      <c r="BQ20" s="149">
        <v>107248</v>
      </c>
      <c r="BR20" s="149">
        <v>0</v>
      </c>
      <c r="BS20" s="149">
        <f t="shared" si="4"/>
        <v>107248</v>
      </c>
      <c r="BT20" s="151">
        <v>1841</v>
      </c>
      <c r="BU20" s="151">
        <v>30385</v>
      </c>
      <c r="BV20" s="151">
        <v>0</v>
      </c>
      <c r="BW20" s="151">
        <v>0</v>
      </c>
      <c r="BX20" s="151">
        <f t="shared" si="5"/>
        <v>30385</v>
      </c>
      <c r="BY20" s="151">
        <v>0</v>
      </c>
      <c r="BZ20" s="151">
        <v>0</v>
      </c>
      <c r="CA20" s="151">
        <v>10981</v>
      </c>
      <c r="CB20" s="151">
        <v>0</v>
      </c>
      <c r="CC20" s="151">
        <f t="shared" si="6"/>
        <v>10981</v>
      </c>
      <c r="CD20" s="151">
        <f t="shared" si="7"/>
        <v>19404</v>
      </c>
      <c r="CE20" s="149">
        <v>21245</v>
      </c>
    </row>
    <row r="21" spans="2:83" s="149" customFormat="1">
      <c r="B21" s="151" t="s">
        <v>11374</v>
      </c>
      <c r="C21" s="151"/>
      <c r="D21" s="151"/>
      <c r="E21" s="152">
        <v>3022024</v>
      </c>
      <c r="F21" s="151">
        <v>2024</v>
      </c>
      <c r="G21" s="151" t="s">
        <v>10446</v>
      </c>
      <c r="H21" s="151"/>
      <c r="I21" s="151">
        <v>-72231</v>
      </c>
      <c r="J21" s="151">
        <v>307</v>
      </c>
      <c r="K21" s="151">
        <f t="shared" si="0"/>
        <v>-71924</v>
      </c>
      <c r="L21" s="151">
        <v>1412011.47</v>
      </c>
      <c r="M21" s="151">
        <v>0</v>
      </c>
      <c r="N21" s="151">
        <v>94728.84</v>
      </c>
      <c r="O21" s="151">
        <v>0</v>
      </c>
      <c r="P21" s="151">
        <v>99562.52</v>
      </c>
      <c r="Q21" s="151">
        <v>35576</v>
      </c>
      <c r="R21" s="151">
        <v>10760.77</v>
      </c>
      <c r="S21" s="151">
        <v>18168.05</v>
      </c>
      <c r="T21" s="151">
        <v>1345.1</v>
      </c>
      <c r="U21" s="151">
        <v>12504.02</v>
      </c>
      <c r="V21" s="151">
        <v>0</v>
      </c>
      <c r="W21" s="151">
        <v>0</v>
      </c>
      <c r="X21" s="151">
        <v>82548.22</v>
      </c>
      <c r="Y21" s="151">
        <v>7471.46</v>
      </c>
      <c r="Z21" s="151">
        <v>0</v>
      </c>
      <c r="AA21" s="151">
        <v>180013</v>
      </c>
      <c r="AB21" s="151">
        <v>0</v>
      </c>
      <c r="AC21" s="151">
        <v>0</v>
      </c>
      <c r="AD21" s="151">
        <v>0</v>
      </c>
      <c r="AE21" s="151">
        <v>34631.5</v>
      </c>
      <c r="AF21" s="151">
        <v>39689</v>
      </c>
      <c r="AG21" s="151">
        <f t="shared" si="1"/>
        <v>2029009.9500000002</v>
      </c>
      <c r="AH21" s="151">
        <v>708722.7</v>
      </c>
      <c r="AI21" s="151">
        <v>0</v>
      </c>
      <c r="AJ21" s="151">
        <v>284964.38</v>
      </c>
      <c r="AK21" s="151">
        <v>15961.28</v>
      </c>
      <c r="AL21" s="151">
        <v>79955.039999999994</v>
      </c>
      <c r="AM21" s="151">
        <v>0</v>
      </c>
      <c r="AN21" s="151">
        <v>307724.51</v>
      </c>
      <c r="AO21" s="151">
        <v>17983.080000000002</v>
      </c>
      <c r="AP21" s="151">
        <v>6100.06</v>
      </c>
      <c r="AQ21" s="151">
        <v>336.98</v>
      </c>
      <c r="AR21" s="151">
        <v>0</v>
      </c>
      <c r="AS21" s="151">
        <v>60873.09</v>
      </c>
      <c r="AT21" s="151">
        <v>2720.65</v>
      </c>
      <c r="AU21" s="151">
        <v>35477.99</v>
      </c>
      <c r="AV21" s="151">
        <v>3026.49</v>
      </c>
      <c r="AW21" s="151">
        <v>44368.83</v>
      </c>
      <c r="AX21" s="151">
        <v>47104</v>
      </c>
      <c r="AY21" s="151">
        <v>8117.97</v>
      </c>
      <c r="AZ21" s="151">
        <v>36405.69</v>
      </c>
      <c r="BA21" s="151">
        <v>16290.2</v>
      </c>
      <c r="BB21" s="151">
        <v>0</v>
      </c>
      <c r="BC21" s="151">
        <v>11071.93</v>
      </c>
      <c r="BD21" s="151">
        <v>7720.54</v>
      </c>
      <c r="BE21" s="151">
        <v>2309.1799999999998</v>
      </c>
      <c r="BF21" s="151">
        <v>62105.78</v>
      </c>
      <c r="BG21" s="151">
        <v>38273.839999999997</v>
      </c>
      <c r="BH21" s="151">
        <v>97381.54</v>
      </c>
      <c r="BI21" s="151">
        <v>50239.199999999997</v>
      </c>
      <c r="BJ21" s="151">
        <v>0</v>
      </c>
      <c r="BK21" s="151">
        <v>0</v>
      </c>
      <c r="BL21" s="151">
        <v>0</v>
      </c>
      <c r="BM21" s="151">
        <v>137846.69</v>
      </c>
      <c r="BN21" s="151">
        <v>31585.31</v>
      </c>
      <c r="BO21" s="149">
        <f t="shared" si="2"/>
        <v>2114666.9499999997</v>
      </c>
      <c r="BP21" s="149">
        <f t="shared" si="3"/>
        <v>-85656.999999999534</v>
      </c>
      <c r="BQ21" s="149">
        <v>-168469</v>
      </c>
      <c r="BR21" s="149">
        <v>10888</v>
      </c>
      <c r="BS21" s="149">
        <f t="shared" si="4"/>
        <v>-157581</v>
      </c>
      <c r="BT21" s="151">
        <v>2865</v>
      </c>
      <c r="BU21" s="151">
        <v>21777</v>
      </c>
      <c r="BV21" s="151">
        <v>0</v>
      </c>
      <c r="BW21" s="151">
        <v>0</v>
      </c>
      <c r="BX21" s="151">
        <f t="shared" si="5"/>
        <v>21777</v>
      </c>
      <c r="BY21" s="151">
        <v>0</v>
      </c>
      <c r="BZ21" s="151">
        <v>0</v>
      </c>
      <c r="CA21" s="151">
        <v>3492</v>
      </c>
      <c r="CB21" s="151">
        <v>0</v>
      </c>
      <c r="CC21" s="151">
        <f t="shared" si="6"/>
        <v>3492</v>
      </c>
      <c r="CD21" s="151">
        <f t="shared" si="7"/>
        <v>18285</v>
      </c>
      <c r="CE21" s="149">
        <v>21150</v>
      </c>
    </row>
    <row r="22" spans="2:83" s="149" customFormat="1">
      <c r="B22" s="151" t="s">
        <v>156</v>
      </c>
      <c r="C22" s="151"/>
      <c r="D22" s="151"/>
      <c r="E22" s="152">
        <v>3022025</v>
      </c>
      <c r="F22" s="151">
        <v>2025</v>
      </c>
      <c r="G22" s="151" t="s">
        <v>10446</v>
      </c>
      <c r="H22" s="151"/>
      <c r="I22" s="151">
        <v>142833</v>
      </c>
      <c r="J22" s="151">
        <v>0</v>
      </c>
      <c r="K22" s="151">
        <f t="shared" si="0"/>
        <v>142833</v>
      </c>
      <c r="L22" s="151">
        <v>1445989.24</v>
      </c>
      <c r="M22" s="151">
        <v>0</v>
      </c>
      <c r="N22" s="151">
        <v>63337.68</v>
      </c>
      <c r="O22" s="151">
        <v>0</v>
      </c>
      <c r="P22" s="151">
        <v>15695.04</v>
      </c>
      <c r="Q22" s="151">
        <v>3000</v>
      </c>
      <c r="R22" s="151">
        <v>10015.799999999999</v>
      </c>
      <c r="S22" s="151">
        <v>38960</v>
      </c>
      <c r="T22" s="151">
        <v>29944.22</v>
      </c>
      <c r="U22" s="151">
        <v>33418.18</v>
      </c>
      <c r="V22" s="151">
        <v>0</v>
      </c>
      <c r="W22" s="151">
        <v>0</v>
      </c>
      <c r="X22" s="151">
        <v>65512.38</v>
      </c>
      <c r="Y22" s="151">
        <v>38770.410000000003</v>
      </c>
      <c r="Z22" s="151">
        <v>0</v>
      </c>
      <c r="AA22" s="151">
        <v>0</v>
      </c>
      <c r="AB22" s="151">
        <v>0</v>
      </c>
      <c r="AC22" s="151">
        <v>0</v>
      </c>
      <c r="AD22" s="151">
        <v>0</v>
      </c>
      <c r="AE22" s="151">
        <v>0</v>
      </c>
      <c r="AF22" s="151">
        <v>72228.13</v>
      </c>
      <c r="AG22" s="151">
        <f t="shared" si="1"/>
        <v>1816871.0799999996</v>
      </c>
      <c r="AH22" s="151">
        <v>925358.05</v>
      </c>
      <c r="AI22" s="151">
        <v>22780.9</v>
      </c>
      <c r="AJ22" s="151">
        <v>262326.49</v>
      </c>
      <c r="AK22" s="151">
        <v>83318.41</v>
      </c>
      <c r="AL22" s="151">
        <v>70608.3</v>
      </c>
      <c r="AM22" s="151">
        <v>0</v>
      </c>
      <c r="AN22" s="151">
        <v>40473.54</v>
      </c>
      <c r="AO22" s="151">
        <v>7576.69</v>
      </c>
      <c r="AP22" s="151">
        <v>2643.32</v>
      </c>
      <c r="AQ22" s="151">
        <v>526.22</v>
      </c>
      <c r="AR22" s="151">
        <v>0</v>
      </c>
      <c r="AS22" s="151">
        <v>7379.94</v>
      </c>
      <c r="AT22" s="151">
        <v>0</v>
      </c>
      <c r="AU22" s="151">
        <v>5182.97</v>
      </c>
      <c r="AV22" s="151">
        <v>3700.3</v>
      </c>
      <c r="AW22" s="151">
        <v>39841.47</v>
      </c>
      <c r="AX22" s="151">
        <v>34048</v>
      </c>
      <c r="AY22" s="151">
        <v>6485.73</v>
      </c>
      <c r="AZ22" s="151">
        <v>94204.17</v>
      </c>
      <c r="BA22" s="151">
        <v>6743.75</v>
      </c>
      <c r="BB22" s="151">
        <v>0</v>
      </c>
      <c r="BC22" s="151">
        <v>9557.2800000000007</v>
      </c>
      <c r="BD22" s="151">
        <v>11694.13</v>
      </c>
      <c r="BE22" s="151">
        <v>6798.68</v>
      </c>
      <c r="BF22" s="151">
        <v>91635.25</v>
      </c>
      <c r="BG22" s="151">
        <v>36865</v>
      </c>
      <c r="BH22" s="151">
        <v>77470.570000000007</v>
      </c>
      <c r="BI22" s="151">
        <v>41397.919999999998</v>
      </c>
      <c r="BJ22" s="151">
        <v>0</v>
      </c>
      <c r="BK22" s="151">
        <v>0</v>
      </c>
      <c r="BL22" s="151">
        <v>0</v>
      </c>
      <c r="BM22" s="151">
        <v>0</v>
      </c>
      <c r="BN22" s="151">
        <v>0</v>
      </c>
      <c r="BO22" s="149">
        <f t="shared" si="2"/>
        <v>1888617.0799999996</v>
      </c>
      <c r="BP22" s="149">
        <f t="shared" si="3"/>
        <v>-71746</v>
      </c>
      <c r="BQ22" s="149">
        <v>71087</v>
      </c>
      <c r="BR22" s="149">
        <v>0</v>
      </c>
      <c r="BS22" s="149">
        <f t="shared" si="4"/>
        <v>71087</v>
      </c>
      <c r="BT22" s="151">
        <v>9211</v>
      </c>
      <c r="BU22" s="151">
        <v>23863</v>
      </c>
      <c r="BV22" s="151">
        <v>2096.1</v>
      </c>
      <c r="BW22" s="151">
        <v>0</v>
      </c>
      <c r="BX22" s="151">
        <f t="shared" si="5"/>
        <v>25959.1</v>
      </c>
      <c r="BY22" s="151">
        <v>0</v>
      </c>
      <c r="BZ22" s="151">
        <v>15296.1</v>
      </c>
      <c r="CA22" s="151">
        <v>0</v>
      </c>
      <c r="CB22" s="151">
        <v>0</v>
      </c>
      <c r="CC22" s="151">
        <f t="shared" si="6"/>
        <v>15296.1</v>
      </c>
      <c r="CD22" s="151">
        <f t="shared" si="7"/>
        <v>10662.999999999998</v>
      </c>
      <c r="CE22" s="149">
        <v>19874</v>
      </c>
    </row>
    <row r="23" spans="2:83" s="149" customFormat="1">
      <c r="B23" s="151" t="s">
        <v>10437</v>
      </c>
      <c r="C23" s="151"/>
      <c r="D23" s="151"/>
      <c r="E23" s="152">
        <v>3022026</v>
      </c>
      <c r="F23" s="151">
        <v>2026</v>
      </c>
      <c r="G23" s="151" t="s">
        <v>10446</v>
      </c>
      <c r="H23" s="151"/>
      <c r="I23" s="151">
        <v>-232867</v>
      </c>
      <c r="J23" s="151">
        <v>0</v>
      </c>
      <c r="K23" s="151">
        <f t="shared" si="0"/>
        <v>-232867</v>
      </c>
      <c r="L23" s="151">
        <v>2490086.9500000002</v>
      </c>
      <c r="M23" s="151">
        <v>0</v>
      </c>
      <c r="N23" s="151">
        <v>109911.13</v>
      </c>
      <c r="O23" s="151">
        <v>0</v>
      </c>
      <c r="P23" s="151">
        <v>121465.04</v>
      </c>
      <c r="Q23" s="151">
        <v>1589.67</v>
      </c>
      <c r="R23" s="151">
        <v>10315.6</v>
      </c>
      <c r="S23" s="151">
        <v>43639.9</v>
      </c>
      <c r="T23" s="151">
        <v>4580.91</v>
      </c>
      <c r="U23" s="151">
        <v>40654.86</v>
      </c>
      <c r="V23" s="151">
        <v>0</v>
      </c>
      <c r="W23" s="151">
        <v>0</v>
      </c>
      <c r="X23" s="151">
        <v>218388.09</v>
      </c>
      <c r="Y23" s="151">
        <v>15298.37</v>
      </c>
      <c r="Z23" s="151">
        <v>0</v>
      </c>
      <c r="AA23" s="151">
        <v>0</v>
      </c>
      <c r="AB23" s="151">
        <v>0</v>
      </c>
      <c r="AC23" s="151">
        <v>0</v>
      </c>
      <c r="AD23" s="151">
        <v>0</v>
      </c>
      <c r="AE23" s="151">
        <v>30457.75</v>
      </c>
      <c r="AF23" s="151">
        <v>72272</v>
      </c>
      <c r="AG23" s="151">
        <f t="shared" si="1"/>
        <v>3158660.27</v>
      </c>
      <c r="AH23" s="151">
        <v>1365517.49</v>
      </c>
      <c r="AI23" s="151">
        <v>29130.74</v>
      </c>
      <c r="AJ23" s="151">
        <v>626880.17000000004</v>
      </c>
      <c r="AK23" s="151">
        <v>53736.28</v>
      </c>
      <c r="AL23" s="151">
        <v>160077.22</v>
      </c>
      <c r="AM23" s="151">
        <v>0</v>
      </c>
      <c r="AN23" s="151">
        <v>92182.33</v>
      </c>
      <c r="AO23" s="151">
        <v>14738.63</v>
      </c>
      <c r="AP23" s="151">
        <v>4174.28</v>
      </c>
      <c r="AQ23" s="151">
        <v>753.64</v>
      </c>
      <c r="AR23" s="151">
        <v>0</v>
      </c>
      <c r="AS23" s="151">
        <v>46289.17</v>
      </c>
      <c r="AT23" s="151">
        <v>5050.33</v>
      </c>
      <c r="AU23" s="151">
        <v>61694.83</v>
      </c>
      <c r="AV23" s="151">
        <v>6859.88</v>
      </c>
      <c r="AW23" s="151">
        <v>67602.64</v>
      </c>
      <c r="AX23" s="151">
        <v>39936</v>
      </c>
      <c r="AY23" s="151">
        <v>13486.88</v>
      </c>
      <c r="AZ23" s="151">
        <v>93650.94</v>
      </c>
      <c r="BA23" s="151">
        <v>19181.169999999998</v>
      </c>
      <c r="BB23" s="151">
        <v>0</v>
      </c>
      <c r="BC23" s="151">
        <v>31030.240000000002</v>
      </c>
      <c r="BD23" s="151">
        <v>17908.39</v>
      </c>
      <c r="BE23" s="151">
        <v>3682.56</v>
      </c>
      <c r="BF23" s="151">
        <v>121205.94</v>
      </c>
      <c r="BG23" s="151">
        <v>79710.34</v>
      </c>
      <c r="BH23" s="151">
        <v>176450.49</v>
      </c>
      <c r="BI23" s="151">
        <v>51507.69</v>
      </c>
      <c r="BJ23" s="151">
        <v>0</v>
      </c>
      <c r="BK23" s="151">
        <v>0</v>
      </c>
      <c r="BL23" s="151">
        <v>0</v>
      </c>
      <c r="BM23" s="151">
        <v>0</v>
      </c>
      <c r="BN23" s="151">
        <v>0</v>
      </c>
      <c r="BO23" s="149">
        <f t="shared" si="2"/>
        <v>3182438.27</v>
      </c>
      <c r="BP23" s="149">
        <f t="shared" si="3"/>
        <v>-23778</v>
      </c>
      <c r="BQ23" s="149">
        <v>-256645</v>
      </c>
      <c r="BR23" s="149">
        <v>0</v>
      </c>
      <c r="BS23" s="149">
        <f t="shared" si="4"/>
        <v>-256645</v>
      </c>
      <c r="BT23" s="151">
        <v>0</v>
      </c>
      <c r="BU23" s="151">
        <v>31020</v>
      </c>
      <c r="BV23" s="151">
        <v>0</v>
      </c>
      <c r="BW23" s="151">
        <v>0</v>
      </c>
      <c r="BX23" s="151">
        <f t="shared" si="5"/>
        <v>31020</v>
      </c>
      <c r="BY23" s="151">
        <v>0</v>
      </c>
      <c r="BZ23" s="151">
        <v>0</v>
      </c>
      <c r="CA23" s="151">
        <v>0</v>
      </c>
      <c r="CB23" s="151">
        <v>12270</v>
      </c>
      <c r="CC23" s="151">
        <f t="shared" si="6"/>
        <v>12270</v>
      </c>
      <c r="CD23" s="151">
        <f t="shared" si="7"/>
        <v>18750</v>
      </c>
      <c r="CE23" s="149">
        <v>18750</v>
      </c>
    </row>
    <row r="24" spans="2:83" s="149" customFormat="1">
      <c r="B24" s="151" t="s">
        <v>11375</v>
      </c>
      <c r="C24" s="151"/>
      <c r="D24" s="151"/>
      <c r="E24" s="152">
        <v>3022027</v>
      </c>
      <c r="F24" s="151">
        <v>2027</v>
      </c>
      <c r="G24" s="151" t="s">
        <v>10446</v>
      </c>
      <c r="H24" s="151"/>
      <c r="I24" s="151">
        <v>-16540</v>
      </c>
      <c r="J24" s="151">
        <v>0</v>
      </c>
      <c r="K24" s="151">
        <f t="shared" si="0"/>
        <v>-16540</v>
      </c>
      <c r="L24" s="151">
        <v>1656963.28</v>
      </c>
      <c r="M24" s="151">
        <v>0</v>
      </c>
      <c r="N24" s="151">
        <v>97924.6</v>
      </c>
      <c r="O24" s="151">
        <v>0</v>
      </c>
      <c r="P24" s="151">
        <v>111425.01</v>
      </c>
      <c r="Q24" s="151">
        <v>6300</v>
      </c>
      <c r="R24" s="151">
        <v>14115.3</v>
      </c>
      <c r="S24" s="151">
        <v>10704.5</v>
      </c>
      <c r="T24" s="151">
        <v>13645.74</v>
      </c>
      <c r="U24" s="151">
        <v>56236.65</v>
      </c>
      <c r="V24" s="151">
        <v>0</v>
      </c>
      <c r="W24" s="151">
        <v>0</v>
      </c>
      <c r="X24" s="151">
        <v>66930.710000000006</v>
      </c>
      <c r="Y24" s="151">
        <v>15232.85</v>
      </c>
      <c r="Z24" s="151">
        <v>0</v>
      </c>
      <c r="AA24" s="151">
        <v>0</v>
      </c>
      <c r="AB24" s="151">
        <v>0</v>
      </c>
      <c r="AC24" s="151">
        <v>0</v>
      </c>
      <c r="AD24" s="151">
        <v>3684</v>
      </c>
      <c r="AE24" s="151">
        <v>24073</v>
      </c>
      <c r="AF24" s="151">
        <v>19376</v>
      </c>
      <c r="AG24" s="151">
        <f t="shared" si="1"/>
        <v>2096611.6400000001</v>
      </c>
      <c r="AH24" s="151">
        <v>1048088.47</v>
      </c>
      <c r="AI24" s="151">
        <v>0</v>
      </c>
      <c r="AJ24" s="151">
        <v>335017.23</v>
      </c>
      <c r="AK24" s="151">
        <v>40307.379999999997</v>
      </c>
      <c r="AL24" s="151">
        <v>98100.85</v>
      </c>
      <c r="AM24" s="151">
        <v>0</v>
      </c>
      <c r="AN24" s="151">
        <v>23788.92</v>
      </c>
      <c r="AO24" s="151">
        <v>8981.26</v>
      </c>
      <c r="AP24" s="151">
        <v>2026.72</v>
      </c>
      <c r="AQ24" s="151">
        <v>559.41999999999996</v>
      </c>
      <c r="AR24" s="151">
        <v>0</v>
      </c>
      <c r="AS24" s="151">
        <v>13645.86</v>
      </c>
      <c r="AT24" s="151">
        <v>1247.0899999999999</v>
      </c>
      <c r="AU24" s="151">
        <v>25725.48</v>
      </c>
      <c r="AV24" s="151">
        <v>4788.6499999999996</v>
      </c>
      <c r="AW24" s="151">
        <v>40182.33</v>
      </c>
      <c r="AX24" s="151">
        <v>19543</v>
      </c>
      <c r="AY24" s="151">
        <v>15645.04</v>
      </c>
      <c r="AZ24" s="151">
        <v>108199.29</v>
      </c>
      <c r="BA24" s="151">
        <v>16812.95</v>
      </c>
      <c r="BB24" s="151">
        <v>0</v>
      </c>
      <c r="BC24" s="151">
        <v>16242.56</v>
      </c>
      <c r="BD24" s="151">
        <v>12622.76</v>
      </c>
      <c r="BE24" s="151">
        <v>8448.43</v>
      </c>
      <c r="BF24" s="151">
        <v>76928.100000000006</v>
      </c>
      <c r="BG24" s="151">
        <v>90209.81</v>
      </c>
      <c r="BH24" s="151">
        <v>103048.29</v>
      </c>
      <c r="BI24" s="151">
        <v>31155.75</v>
      </c>
      <c r="BJ24" s="151">
        <v>0</v>
      </c>
      <c r="BK24" s="151">
        <v>0</v>
      </c>
      <c r="BL24" s="151">
        <v>0</v>
      </c>
      <c r="BM24" s="151">
        <v>0</v>
      </c>
      <c r="BN24" s="151">
        <v>0</v>
      </c>
      <c r="BO24" s="149">
        <f t="shared" si="2"/>
        <v>2141315.64</v>
      </c>
      <c r="BP24" s="149">
        <f t="shared" si="3"/>
        <v>-44704</v>
      </c>
      <c r="BQ24" s="149">
        <v>-61244</v>
      </c>
      <c r="BR24" s="149">
        <v>0</v>
      </c>
      <c r="BS24" s="149">
        <f t="shared" si="4"/>
        <v>-61244</v>
      </c>
      <c r="BT24" s="151">
        <v>0</v>
      </c>
      <c r="BU24" s="151">
        <v>24849</v>
      </c>
      <c r="BV24" s="151">
        <v>7155</v>
      </c>
      <c r="BW24" s="151">
        <v>0</v>
      </c>
      <c r="BX24" s="151">
        <f t="shared" si="5"/>
        <v>32004</v>
      </c>
      <c r="BY24" s="151">
        <v>0</v>
      </c>
      <c r="BZ24" s="151">
        <v>4817</v>
      </c>
      <c r="CA24" s="151">
        <v>0</v>
      </c>
      <c r="CB24" s="151">
        <v>7155</v>
      </c>
      <c r="CC24" s="151">
        <f t="shared" si="6"/>
        <v>11972</v>
      </c>
      <c r="CD24" s="151">
        <f t="shared" si="7"/>
        <v>20032</v>
      </c>
      <c r="CE24" s="149">
        <v>20032</v>
      </c>
    </row>
    <row r="25" spans="2:83" s="149" customFormat="1">
      <c r="B25" s="151" t="s">
        <v>11376</v>
      </c>
      <c r="C25" s="151"/>
      <c r="D25" s="151"/>
      <c r="E25" s="152">
        <v>3022028</v>
      </c>
      <c r="F25" s="151">
        <v>2028</v>
      </c>
      <c r="G25" s="151" t="s">
        <v>10446</v>
      </c>
      <c r="H25" s="151"/>
      <c r="I25" s="151">
        <v>-34999</v>
      </c>
      <c r="J25" s="151">
        <v>0</v>
      </c>
      <c r="K25" s="151">
        <f t="shared" si="0"/>
        <v>-34999</v>
      </c>
      <c r="L25" s="151">
        <v>1212913.17</v>
      </c>
      <c r="M25" s="151">
        <v>0</v>
      </c>
      <c r="N25" s="151">
        <v>74123.179999999993</v>
      </c>
      <c r="O25" s="151">
        <v>0</v>
      </c>
      <c r="P25" s="151">
        <v>66480</v>
      </c>
      <c r="Q25" s="151">
        <v>4305.3900000000003</v>
      </c>
      <c r="R25" s="151">
        <v>35217.06</v>
      </c>
      <c r="S25" s="151">
        <v>10123</v>
      </c>
      <c r="T25" s="151">
        <v>8008.58</v>
      </c>
      <c r="U25" s="151">
        <v>2942.47</v>
      </c>
      <c r="V25" s="151">
        <v>0</v>
      </c>
      <c r="W25" s="151">
        <v>0</v>
      </c>
      <c r="X25" s="151">
        <v>5643.84</v>
      </c>
      <c r="Y25" s="151">
        <v>14307.4</v>
      </c>
      <c r="Z25" s="151">
        <v>0</v>
      </c>
      <c r="AA25" s="151">
        <v>0</v>
      </c>
      <c r="AB25" s="151">
        <v>0</v>
      </c>
      <c r="AC25" s="151">
        <v>0</v>
      </c>
      <c r="AD25" s="151">
        <v>8419</v>
      </c>
      <c r="AE25" s="151">
        <v>12947</v>
      </c>
      <c r="AF25" s="151">
        <v>77329</v>
      </c>
      <c r="AG25" s="151">
        <f t="shared" si="1"/>
        <v>1532759.0899999999</v>
      </c>
      <c r="AH25" s="151">
        <v>790283.82</v>
      </c>
      <c r="AI25" s="151">
        <v>3066.42</v>
      </c>
      <c r="AJ25" s="151">
        <v>221351.61</v>
      </c>
      <c r="AK25" s="151">
        <v>40135.300000000003</v>
      </c>
      <c r="AL25" s="151">
        <v>96375.29</v>
      </c>
      <c r="AM25" s="151">
        <v>0</v>
      </c>
      <c r="AN25" s="151">
        <v>36790.94</v>
      </c>
      <c r="AO25" s="151">
        <v>10668.72</v>
      </c>
      <c r="AP25" s="151">
        <v>1260</v>
      </c>
      <c r="AQ25" s="151">
        <v>368.52</v>
      </c>
      <c r="AR25" s="151">
        <v>0</v>
      </c>
      <c r="AS25" s="151">
        <v>9225.16</v>
      </c>
      <c r="AT25" s="151">
        <v>1674.65</v>
      </c>
      <c r="AU25" s="151">
        <v>20975.98</v>
      </c>
      <c r="AV25" s="151">
        <v>3192.44</v>
      </c>
      <c r="AW25" s="151">
        <v>27520.63</v>
      </c>
      <c r="AX25" s="151">
        <v>19543</v>
      </c>
      <c r="AY25" s="151">
        <v>11052.76</v>
      </c>
      <c r="AZ25" s="151">
        <v>19643.849999999999</v>
      </c>
      <c r="BA25" s="151">
        <v>9907.5499999999993</v>
      </c>
      <c r="BB25" s="151">
        <v>0</v>
      </c>
      <c r="BC25" s="151">
        <v>11431.18</v>
      </c>
      <c r="BD25" s="151">
        <v>8507.6299999999992</v>
      </c>
      <c r="BE25" s="151">
        <v>1928.93</v>
      </c>
      <c r="BF25" s="151">
        <v>84159.74</v>
      </c>
      <c r="BG25" s="151">
        <v>44172.85</v>
      </c>
      <c r="BH25" s="151">
        <v>169983.67</v>
      </c>
      <c r="BI25" s="151">
        <v>29498.45</v>
      </c>
      <c r="BJ25" s="151">
        <v>0</v>
      </c>
      <c r="BK25" s="151">
        <v>0</v>
      </c>
      <c r="BL25" s="151">
        <v>0</v>
      </c>
      <c r="BM25" s="151">
        <v>0</v>
      </c>
      <c r="BN25" s="151">
        <v>0</v>
      </c>
      <c r="BO25" s="149">
        <f t="shared" si="2"/>
        <v>1672719.0899999994</v>
      </c>
      <c r="BP25" s="149">
        <f t="shared" si="3"/>
        <v>-139959.99999999953</v>
      </c>
      <c r="BQ25" s="149">
        <v>-174959</v>
      </c>
      <c r="BR25" s="149">
        <v>0</v>
      </c>
      <c r="BS25" s="149">
        <f t="shared" si="4"/>
        <v>-174959</v>
      </c>
      <c r="BT25" s="151">
        <v>901</v>
      </c>
      <c r="BU25" s="151">
        <v>37401</v>
      </c>
      <c r="BV25" s="151">
        <v>0</v>
      </c>
      <c r="BW25" s="151">
        <v>0</v>
      </c>
      <c r="BX25" s="151">
        <f t="shared" si="5"/>
        <v>37401</v>
      </c>
      <c r="BY25" s="151">
        <v>0</v>
      </c>
      <c r="BZ25" s="151">
        <v>21016.560000000001</v>
      </c>
      <c r="CA25" s="151">
        <v>0</v>
      </c>
      <c r="CB25" s="151">
        <v>2522.44</v>
      </c>
      <c r="CC25" s="151">
        <f t="shared" si="6"/>
        <v>23539</v>
      </c>
      <c r="CD25" s="151">
        <f t="shared" si="7"/>
        <v>13862</v>
      </c>
      <c r="CE25" s="149">
        <v>14763</v>
      </c>
    </row>
    <row r="26" spans="2:83" s="149" customFormat="1">
      <c r="B26" s="151" t="s">
        <v>11377</v>
      </c>
      <c r="C26" s="151"/>
      <c r="D26" s="151"/>
      <c r="E26" s="152">
        <v>3022029</v>
      </c>
      <c r="F26" s="151">
        <v>2029</v>
      </c>
      <c r="G26" s="151" t="s">
        <v>10446</v>
      </c>
      <c r="H26" s="151"/>
      <c r="I26" s="151">
        <v>-56739</v>
      </c>
      <c r="J26" s="151">
        <v>0</v>
      </c>
      <c r="K26" s="151">
        <f t="shared" si="0"/>
        <v>-56739</v>
      </c>
      <c r="L26" s="151">
        <v>2561792.44</v>
      </c>
      <c r="M26" s="151">
        <v>0</v>
      </c>
      <c r="N26" s="151">
        <v>165763.03</v>
      </c>
      <c r="O26" s="151">
        <v>0</v>
      </c>
      <c r="P26" s="151">
        <v>225730.02</v>
      </c>
      <c r="Q26" s="151">
        <v>930</v>
      </c>
      <c r="R26" s="151">
        <v>6486.6</v>
      </c>
      <c r="S26" s="151">
        <v>0</v>
      </c>
      <c r="T26" s="151">
        <v>45080.03</v>
      </c>
      <c r="U26" s="151">
        <v>34910.54</v>
      </c>
      <c r="V26" s="151">
        <v>0</v>
      </c>
      <c r="W26" s="151">
        <v>0</v>
      </c>
      <c r="X26" s="151">
        <v>9258.2999999999993</v>
      </c>
      <c r="Y26" s="151">
        <v>9102.2000000000007</v>
      </c>
      <c r="Z26" s="151">
        <v>0</v>
      </c>
      <c r="AA26" s="151">
        <v>0</v>
      </c>
      <c r="AB26" s="151">
        <v>0</v>
      </c>
      <c r="AC26" s="151">
        <v>0</v>
      </c>
      <c r="AD26" s="151">
        <v>0</v>
      </c>
      <c r="AE26" s="151">
        <v>68180.25</v>
      </c>
      <c r="AF26" s="151">
        <v>61665</v>
      </c>
      <c r="AG26" s="151">
        <f t="shared" si="1"/>
        <v>3188898.4099999997</v>
      </c>
      <c r="AH26" s="151">
        <v>1301572.1000000001</v>
      </c>
      <c r="AI26" s="151">
        <v>0</v>
      </c>
      <c r="AJ26" s="151">
        <v>666064.31999999995</v>
      </c>
      <c r="AK26" s="151">
        <v>104579.74</v>
      </c>
      <c r="AL26" s="151">
        <v>55288.41</v>
      </c>
      <c r="AM26" s="151">
        <v>79244.06</v>
      </c>
      <c r="AN26" s="151">
        <v>167656.84</v>
      </c>
      <c r="AO26" s="151">
        <v>13359.24</v>
      </c>
      <c r="AP26" s="151">
        <v>4214</v>
      </c>
      <c r="AQ26" s="151">
        <v>683.92</v>
      </c>
      <c r="AR26" s="151">
        <v>0</v>
      </c>
      <c r="AS26" s="151">
        <v>10885.52</v>
      </c>
      <c r="AT26" s="151">
        <v>2451.52</v>
      </c>
      <c r="AU26" s="151">
        <v>4270.1400000000003</v>
      </c>
      <c r="AV26" s="151">
        <v>61564.58</v>
      </c>
      <c r="AW26" s="151">
        <v>68647.5</v>
      </c>
      <c r="AX26" s="151">
        <v>26112</v>
      </c>
      <c r="AY26" s="151">
        <v>16498.8</v>
      </c>
      <c r="AZ26" s="151">
        <v>88030.62</v>
      </c>
      <c r="BA26" s="151">
        <v>13858.78</v>
      </c>
      <c r="BB26" s="151">
        <v>0</v>
      </c>
      <c r="BC26" s="151">
        <v>22765.96</v>
      </c>
      <c r="BD26" s="151">
        <v>15841.28</v>
      </c>
      <c r="BE26" s="151">
        <v>16274.21</v>
      </c>
      <c r="BF26" s="151">
        <v>85630.25</v>
      </c>
      <c r="BG26" s="151">
        <v>60853.1</v>
      </c>
      <c r="BH26" s="151">
        <v>181745.36</v>
      </c>
      <c r="BI26" s="151">
        <v>42140.160000000003</v>
      </c>
      <c r="BJ26" s="151">
        <v>0</v>
      </c>
      <c r="BK26" s="151">
        <v>0</v>
      </c>
      <c r="BL26" s="151">
        <v>0</v>
      </c>
      <c r="BM26" s="151">
        <v>0</v>
      </c>
      <c r="BN26" s="151">
        <v>0</v>
      </c>
      <c r="BO26" s="149">
        <f t="shared" si="2"/>
        <v>3110232.4099999997</v>
      </c>
      <c r="BP26" s="149">
        <f t="shared" si="3"/>
        <v>78666</v>
      </c>
      <c r="BQ26" s="149">
        <v>21927</v>
      </c>
      <c r="BR26" s="149">
        <v>0</v>
      </c>
      <c r="BS26" s="149">
        <f t="shared" si="4"/>
        <v>21927</v>
      </c>
      <c r="BT26" s="151">
        <v>22571</v>
      </c>
      <c r="BU26" s="151">
        <v>28140</v>
      </c>
      <c r="BV26" s="151">
        <v>0</v>
      </c>
      <c r="BW26" s="151">
        <v>0</v>
      </c>
      <c r="BX26" s="151">
        <f t="shared" si="5"/>
        <v>28140</v>
      </c>
      <c r="BY26" s="151">
        <v>0</v>
      </c>
      <c r="BZ26" s="151">
        <v>0</v>
      </c>
      <c r="CA26" s="151">
        <v>0</v>
      </c>
      <c r="CB26" s="151">
        <v>0</v>
      </c>
      <c r="CC26" s="151">
        <f t="shared" si="6"/>
        <v>0</v>
      </c>
      <c r="CD26" s="151">
        <f t="shared" si="7"/>
        <v>28140</v>
      </c>
      <c r="CE26" s="149">
        <v>50711</v>
      </c>
    </row>
    <row r="27" spans="2:83" s="149" customFormat="1">
      <c r="B27" s="151" t="s">
        <v>10394</v>
      </c>
      <c r="C27" s="151"/>
      <c r="D27" s="151"/>
      <c r="E27" s="152">
        <v>3022031</v>
      </c>
      <c r="F27" s="151">
        <v>2031</v>
      </c>
      <c r="G27" s="151" t="s">
        <v>10446</v>
      </c>
      <c r="H27" s="151"/>
      <c r="I27" s="151">
        <v>-41728</v>
      </c>
      <c r="J27" s="151">
        <v>0</v>
      </c>
      <c r="K27" s="151">
        <f t="shared" si="0"/>
        <v>-41728</v>
      </c>
      <c r="L27" s="151">
        <v>1220717.78</v>
      </c>
      <c r="M27" s="151">
        <v>0</v>
      </c>
      <c r="N27" s="151">
        <v>66376.13</v>
      </c>
      <c r="O27" s="151">
        <v>0</v>
      </c>
      <c r="P27" s="151">
        <v>94179.97</v>
      </c>
      <c r="Q27" s="151">
        <v>1000</v>
      </c>
      <c r="R27" s="151">
        <v>2715</v>
      </c>
      <c r="S27" s="151">
        <v>25424.58</v>
      </c>
      <c r="T27" s="151">
        <v>38983.5</v>
      </c>
      <c r="U27" s="151">
        <v>10362.67</v>
      </c>
      <c r="V27" s="151">
        <v>0</v>
      </c>
      <c r="W27" s="151">
        <v>0</v>
      </c>
      <c r="X27" s="151">
        <v>18168</v>
      </c>
      <c r="Y27" s="151">
        <v>54761.03</v>
      </c>
      <c r="Z27" s="151">
        <v>0</v>
      </c>
      <c r="AA27" s="151">
        <v>0</v>
      </c>
      <c r="AB27" s="151">
        <v>0</v>
      </c>
      <c r="AC27" s="151">
        <v>0</v>
      </c>
      <c r="AD27" s="151">
        <v>0</v>
      </c>
      <c r="AE27" s="151">
        <v>47244.25</v>
      </c>
      <c r="AF27" s="151">
        <v>36174</v>
      </c>
      <c r="AG27" s="151">
        <f t="shared" si="1"/>
        <v>1616106.9100000001</v>
      </c>
      <c r="AH27" s="151">
        <v>650406.85</v>
      </c>
      <c r="AI27" s="151">
        <v>0</v>
      </c>
      <c r="AJ27" s="151">
        <v>347831.83</v>
      </c>
      <c r="AK27" s="151">
        <v>37993.46</v>
      </c>
      <c r="AL27" s="151">
        <v>90906.6</v>
      </c>
      <c r="AM27" s="151">
        <v>0</v>
      </c>
      <c r="AN27" s="151">
        <v>32047.53</v>
      </c>
      <c r="AO27" s="151">
        <v>2638.77</v>
      </c>
      <c r="AP27" s="151">
        <v>3638.85</v>
      </c>
      <c r="AQ27" s="151">
        <v>307.10000000000002</v>
      </c>
      <c r="AR27" s="151">
        <v>0</v>
      </c>
      <c r="AS27" s="151">
        <v>7801.7</v>
      </c>
      <c r="AT27" s="151">
        <v>4525.54</v>
      </c>
      <c r="AU27" s="151">
        <v>21120.65</v>
      </c>
      <c r="AV27" s="151">
        <v>3674.79</v>
      </c>
      <c r="AW27" s="151">
        <v>18409.05</v>
      </c>
      <c r="AX27" s="151">
        <v>4019.2</v>
      </c>
      <c r="AY27" s="151">
        <v>19970.46</v>
      </c>
      <c r="AZ27" s="151">
        <v>54687.8</v>
      </c>
      <c r="BA27" s="151">
        <v>7554.36</v>
      </c>
      <c r="BB27" s="151">
        <v>0</v>
      </c>
      <c r="BC27" s="151">
        <v>6122.3</v>
      </c>
      <c r="BD27" s="151">
        <v>7038.85</v>
      </c>
      <c r="BE27" s="151">
        <v>3033.66</v>
      </c>
      <c r="BF27" s="151">
        <v>46712.61</v>
      </c>
      <c r="BG27" s="151">
        <v>51197.01</v>
      </c>
      <c r="BH27" s="151">
        <v>106661.96</v>
      </c>
      <c r="BI27" s="151">
        <v>27214.98</v>
      </c>
      <c r="BJ27" s="151">
        <v>0</v>
      </c>
      <c r="BK27" s="151">
        <v>0</v>
      </c>
      <c r="BL27" s="151">
        <v>0</v>
      </c>
      <c r="BM27" s="151">
        <v>0</v>
      </c>
      <c r="BN27" s="151">
        <v>0</v>
      </c>
      <c r="BO27" s="149">
        <f t="shared" si="2"/>
        <v>1555515.9100000004</v>
      </c>
      <c r="BP27" s="149">
        <f t="shared" si="3"/>
        <v>60590.999999999767</v>
      </c>
      <c r="BQ27" s="149">
        <v>18863</v>
      </c>
      <c r="BR27" s="149">
        <v>0</v>
      </c>
      <c r="BS27" s="149">
        <f t="shared" si="4"/>
        <v>18863</v>
      </c>
      <c r="BT27" s="151">
        <v>789</v>
      </c>
      <c r="BU27" s="151">
        <v>35714.6</v>
      </c>
      <c r="BV27" s="151">
        <v>0</v>
      </c>
      <c r="BW27" s="151">
        <v>0</v>
      </c>
      <c r="BX27" s="151">
        <f t="shared" si="5"/>
        <v>35714.6</v>
      </c>
      <c r="BY27" s="151">
        <v>0</v>
      </c>
      <c r="BZ27" s="151">
        <v>5667.6</v>
      </c>
      <c r="CA27" s="151">
        <v>0</v>
      </c>
      <c r="CB27" s="151">
        <v>0</v>
      </c>
      <c r="CC27" s="151">
        <f t="shared" si="6"/>
        <v>5667.6</v>
      </c>
      <c r="CD27" s="151">
        <f t="shared" si="7"/>
        <v>30047</v>
      </c>
      <c r="CE27" s="149">
        <v>30836</v>
      </c>
    </row>
    <row r="28" spans="2:83" s="149" customFormat="1">
      <c r="B28" s="151" t="s">
        <v>11378</v>
      </c>
      <c r="C28" s="151"/>
      <c r="D28" s="151"/>
      <c r="E28" s="152">
        <v>3022032</v>
      </c>
      <c r="F28" s="151">
        <v>2032</v>
      </c>
      <c r="G28" s="151" t="s">
        <v>10446</v>
      </c>
      <c r="H28" s="151"/>
      <c r="I28" s="151">
        <v>108951</v>
      </c>
      <c r="J28" s="151">
        <v>0</v>
      </c>
      <c r="K28" s="151">
        <f t="shared" si="0"/>
        <v>108951</v>
      </c>
      <c r="L28" s="151">
        <v>2226936.83</v>
      </c>
      <c r="M28" s="151">
        <v>0</v>
      </c>
      <c r="N28" s="151">
        <v>186830.44</v>
      </c>
      <c r="O28" s="151">
        <v>0</v>
      </c>
      <c r="P28" s="151">
        <v>128568.93</v>
      </c>
      <c r="Q28" s="151">
        <v>2130</v>
      </c>
      <c r="R28" s="151">
        <v>5399.51</v>
      </c>
      <c r="S28" s="151">
        <v>0</v>
      </c>
      <c r="T28" s="151">
        <v>111949.24</v>
      </c>
      <c r="U28" s="151">
        <v>47955.1</v>
      </c>
      <c r="V28" s="151">
        <v>0</v>
      </c>
      <c r="W28" s="151">
        <v>0</v>
      </c>
      <c r="X28" s="151">
        <v>70578.039999999994</v>
      </c>
      <c r="Y28" s="151">
        <v>3026.29</v>
      </c>
      <c r="Z28" s="151">
        <v>0</v>
      </c>
      <c r="AA28" s="151">
        <v>0</v>
      </c>
      <c r="AB28" s="151">
        <v>0</v>
      </c>
      <c r="AC28" s="151">
        <v>0</v>
      </c>
      <c r="AD28" s="151">
        <v>0</v>
      </c>
      <c r="AE28" s="151">
        <v>0</v>
      </c>
      <c r="AF28" s="151">
        <v>98129.75</v>
      </c>
      <c r="AG28" s="151">
        <f t="shared" si="1"/>
        <v>2881504.1300000004</v>
      </c>
      <c r="AH28" s="151">
        <v>1410345.06</v>
      </c>
      <c r="AI28" s="151">
        <v>0</v>
      </c>
      <c r="AJ28" s="151">
        <v>700184.51</v>
      </c>
      <c r="AK28" s="151">
        <v>43300.99</v>
      </c>
      <c r="AL28" s="151">
        <v>48945.57</v>
      </c>
      <c r="AM28" s="151">
        <v>0</v>
      </c>
      <c r="AN28" s="151">
        <v>55106.46</v>
      </c>
      <c r="AO28" s="151">
        <v>13797.25</v>
      </c>
      <c r="AP28" s="151">
        <v>4851.82</v>
      </c>
      <c r="AQ28" s="151">
        <v>690.56</v>
      </c>
      <c r="AR28" s="151">
        <v>0</v>
      </c>
      <c r="AS28" s="151">
        <v>21247.48</v>
      </c>
      <c r="AT28" s="151">
        <v>3142.53</v>
      </c>
      <c r="AU28" s="151">
        <v>59018.239999999998</v>
      </c>
      <c r="AV28" s="151">
        <v>5706.39</v>
      </c>
      <c r="AW28" s="151">
        <v>52073.120000000003</v>
      </c>
      <c r="AX28" s="151">
        <v>26880</v>
      </c>
      <c r="AY28" s="151">
        <v>9086.0400000000009</v>
      </c>
      <c r="AZ28" s="151">
        <v>99072.99</v>
      </c>
      <c r="BA28" s="151">
        <v>13613.71</v>
      </c>
      <c r="BB28" s="151">
        <v>0</v>
      </c>
      <c r="BC28" s="151">
        <v>14901.55</v>
      </c>
      <c r="BD28" s="151">
        <v>15812.44</v>
      </c>
      <c r="BE28" s="151">
        <v>4133.9799999999996</v>
      </c>
      <c r="BF28" s="151">
        <v>105234.08</v>
      </c>
      <c r="BG28" s="151">
        <v>173368.81</v>
      </c>
      <c r="BH28" s="151">
        <v>59585.95</v>
      </c>
      <c r="BI28" s="151">
        <v>47531.6</v>
      </c>
      <c r="BJ28" s="151">
        <v>0</v>
      </c>
      <c r="BK28" s="151">
        <v>0</v>
      </c>
      <c r="BL28" s="151">
        <v>0</v>
      </c>
      <c r="BM28" s="151">
        <v>0</v>
      </c>
      <c r="BN28" s="151">
        <v>0</v>
      </c>
      <c r="BO28" s="149">
        <f t="shared" si="2"/>
        <v>2987631.1300000008</v>
      </c>
      <c r="BP28" s="149">
        <f t="shared" si="3"/>
        <v>-106127.00000000047</v>
      </c>
      <c r="BQ28" s="149">
        <v>2824</v>
      </c>
      <c r="BR28" s="149">
        <v>0</v>
      </c>
      <c r="BS28" s="149">
        <f t="shared" si="4"/>
        <v>2824</v>
      </c>
      <c r="BT28" s="151">
        <v>-3071</v>
      </c>
      <c r="BU28" s="151">
        <v>28885</v>
      </c>
      <c r="BV28" s="151">
        <v>0</v>
      </c>
      <c r="BW28" s="151">
        <v>0</v>
      </c>
      <c r="BX28" s="151">
        <f t="shared" si="5"/>
        <v>28885</v>
      </c>
      <c r="BY28" s="151">
        <v>0</v>
      </c>
      <c r="BZ28" s="151">
        <v>0</v>
      </c>
      <c r="CA28" s="151">
        <v>0</v>
      </c>
      <c r="CB28" s="151">
        <v>25814</v>
      </c>
      <c r="CC28" s="151">
        <f t="shared" si="6"/>
        <v>25814</v>
      </c>
      <c r="CD28" s="151">
        <f t="shared" si="7"/>
        <v>3071</v>
      </c>
      <c r="CE28" s="149">
        <v>0</v>
      </c>
    </row>
    <row r="29" spans="2:83" s="149" customFormat="1">
      <c r="B29" s="151" t="s">
        <v>11379</v>
      </c>
      <c r="C29" s="151"/>
      <c r="D29" s="151"/>
      <c r="E29" s="152">
        <v>3022036</v>
      </c>
      <c r="F29" s="151">
        <v>2036</v>
      </c>
      <c r="G29" s="151" t="s">
        <v>10446</v>
      </c>
      <c r="H29" s="151"/>
      <c r="I29" s="151">
        <v>748244</v>
      </c>
      <c r="J29" s="151">
        <v>0</v>
      </c>
      <c r="K29" s="151">
        <f t="shared" si="0"/>
        <v>748244</v>
      </c>
      <c r="L29" s="151">
        <v>1697933.12</v>
      </c>
      <c r="M29" s="151">
        <v>0</v>
      </c>
      <c r="N29" s="151">
        <v>421302.99</v>
      </c>
      <c r="O29" s="151">
        <v>0</v>
      </c>
      <c r="P29" s="151">
        <v>130983</v>
      </c>
      <c r="Q29" s="151">
        <v>0</v>
      </c>
      <c r="R29" s="151">
        <v>8435</v>
      </c>
      <c r="S29" s="151">
        <v>6556</v>
      </c>
      <c r="T29" s="151">
        <v>56286.14</v>
      </c>
      <c r="U29" s="151">
        <v>15349.86</v>
      </c>
      <c r="V29" s="151">
        <v>0</v>
      </c>
      <c r="W29" s="151">
        <v>0</v>
      </c>
      <c r="X29" s="151">
        <v>28729.78</v>
      </c>
      <c r="Y29" s="151">
        <v>12807.48</v>
      </c>
      <c r="Z29" s="151">
        <v>0</v>
      </c>
      <c r="AA29" s="151">
        <v>0</v>
      </c>
      <c r="AB29" s="151">
        <v>0</v>
      </c>
      <c r="AC29" s="151">
        <v>0</v>
      </c>
      <c r="AD29" s="151">
        <v>0</v>
      </c>
      <c r="AE29" s="151">
        <v>0</v>
      </c>
      <c r="AF29" s="151">
        <v>54684.2</v>
      </c>
      <c r="AG29" s="151">
        <f t="shared" si="1"/>
        <v>2433067.5700000003</v>
      </c>
      <c r="AH29" s="151">
        <v>1003156.76</v>
      </c>
      <c r="AI29" s="151">
        <v>13946.72</v>
      </c>
      <c r="AJ29" s="151">
        <v>706880.3</v>
      </c>
      <c r="AK29" s="151">
        <v>82739.259999999995</v>
      </c>
      <c r="AL29" s="151">
        <v>35486.18</v>
      </c>
      <c r="AM29" s="151">
        <v>0</v>
      </c>
      <c r="AN29" s="151">
        <v>76806.53</v>
      </c>
      <c r="AO29" s="151">
        <v>12504.9</v>
      </c>
      <c r="AP29" s="151">
        <v>1908.97</v>
      </c>
      <c r="AQ29" s="151">
        <v>350.26</v>
      </c>
      <c r="AR29" s="151">
        <v>0</v>
      </c>
      <c r="AS29" s="151">
        <v>39317.78</v>
      </c>
      <c r="AT29" s="151">
        <v>11889.35</v>
      </c>
      <c r="AU29" s="151">
        <v>6230.6</v>
      </c>
      <c r="AV29" s="151">
        <v>2254.6999999999998</v>
      </c>
      <c r="AW29" s="151">
        <v>37845.129999999997</v>
      </c>
      <c r="AX29" s="151">
        <v>23453</v>
      </c>
      <c r="AY29" s="151">
        <v>18677.490000000002</v>
      </c>
      <c r="AZ29" s="151">
        <v>59295.25</v>
      </c>
      <c r="BA29" s="151">
        <v>32577.32</v>
      </c>
      <c r="BB29" s="151">
        <v>0</v>
      </c>
      <c r="BC29" s="151">
        <v>19737.599999999999</v>
      </c>
      <c r="BD29" s="151">
        <v>11068.38</v>
      </c>
      <c r="BE29" s="151">
        <v>11274.78</v>
      </c>
      <c r="BF29" s="151">
        <v>57213.99</v>
      </c>
      <c r="BG29" s="151">
        <v>0</v>
      </c>
      <c r="BH29" s="151">
        <v>100164.64</v>
      </c>
      <c r="BI29" s="151">
        <v>42541</v>
      </c>
      <c r="BJ29" s="151">
        <v>2655.68</v>
      </c>
      <c r="BK29" s="151">
        <v>0</v>
      </c>
      <c r="BL29" s="151">
        <v>8651</v>
      </c>
      <c r="BM29" s="151">
        <v>0</v>
      </c>
      <c r="BN29" s="151">
        <v>0</v>
      </c>
      <c r="BO29" s="149">
        <f t="shared" si="2"/>
        <v>2418627.5699999998</v>
      </c>
      <c r="BP29" s="149">
        <f t="shared" si="3"/>
        <v>14440.000000000466</v>
      </c>
      <c r="BQ29" s="149">
        <v>762684</v>
      </c>
      <c r="BR29" s="149">
        <v>0</v>
      </c>
      <c r="BS29" s="149">
        <f t="shared" si="4"/>
        <v>762684</v>
      </c>
      <c r="BT29" s="151">
        <v>7553</v>
      </c>
      <c r="BU29" s="151">
        <v>22434.91</v>
      </c>
      <c r="BV29" s="151">
        <v>0</v>
      </c>
      <c r="BW29" s="151">
        <v>8650.83</v>
      </c>
      <c r="BX29" s="151">
        <f t="shared" si="5"/>
        <v>31085.739999999998</v>
      </c>
      <c r="BY29" s="151">
        <v>0</v>
      </c>
      <c r="BZ29" s="151">
        <v>32031.22</v>
      </c>
      <c r="CA29" s="151">
        <v>0</v>
      </c>
      <c r="CB29" s="151">
        <v>6607.52</v>
      </c>
      <c r="CC29" s="151">
        <f t="shared" si="6"/>
        <v>38638.740000000005</v>
      </c>
      <c r="CD29" s="151">
        <f t="shared" si="7"/>
        <v>-7553.0000000000073</v>
      </c>
      <c r="CE29" s="149">
        <v>0</v>
      </c>
    </row>
    <row r="30" spans="2:83" s="149" customFormat="1">
      <c r="B30" s="151" t="s">
        <v>11380</v>
      </c>
      <c r="C30" s="151"/>
      <c r="D30" s="151"/>
      <c r="E30" s="152">
        <v>3022037</v>
      </c>
      <c r="F30" s="151">
        <v>2037</v>
      </c>
      <c r="G30" s="151" t="s">
        <v>10446</v>
      </c>
      <c r="H30" s="151"/>
      <c r="I30" s="151">
        <v>214553</v>
      </c>
      <c r="J30" s="151">
        <v>0</v>
      </c>
      <c r="K30" s="151">
        <f t="shared" si="0"/>
        <v>214553</v>
      </c>
      <c r="L30" s="151">
        <v>1397412.64</v>
      </c>
      <c r="M30" s="151">
        <v>0</v>
      </c>
      <c r="N30" s="151">
        <v>83593.17</v>
      </c>
      <c r="O30" s="151">
        <v>0</v>
      </c>
      <c r="P30" s="151">
        <v>59730.04</v>
      </c>
      <c r="Q30" s="151">
        <v>10618.5</v>
      </c>
      <c r="R30" s="151">
        <v>6393</v>
      </c>
      <c r="S30" s="151">
        <v>16448.68</v>
      </c>
      <c r="T30" s="151">
        <v>59195.19</v>
      </c>
      <c r="U30" s="151">
        <v>24098.32</v>
      </c>
      <c r="V30" s="151">
        <v>0</v>
      </c>
      <c r="W30" s="151">
        <v>0</v>
      </c>
      <c r="X30" s="151">
        <v>20554</v>
      </c>
      <c r="Y30" s="151">
        <v>20761.34</v>
      </c>
      <c r="Z30" s="151">
        <v>0</v>
      </c>
      <c r="AA30" s="151">
        <v>0</v>
      </c>
      <c r="AB30" s="151">
        <v>0</v>
      </c>
      <c r="AC30" s="151">
        <v>0</v>
      </c>
      <c r="AD30" s="151">
        <v>0</v>
      </c>
      <c r="AE30" s="151">
        <v>12754</v>
      </c>
      <c r="AF30" s="151">
        <v>51876</v>
      </c>
      <c r="AG30" s="151">
        <f t="shared" si="1"/>
        <v>1763434.88</v>
      </c>
      <c r="AH30" s="151">
        <v>691252.49</v>
      </c>
      <c r="AI30" s="151">
        <v>0</v>
      </c>
      <c r="AJ30" s="151">
        <v>392763.27</v>
      </c>
      <c r="AK30" s="151">
        <v>29108.27</v>
      </c>
      <c r="AL30" s="151">
        <v>54979.76</v>
      </c>
      <c r="AM30" s="151">
        <v>0</v>
      </c>
      <c r="AN30" s="151">
        <v>72867.42</v>
      </c>
      <c r="AO30" s="151">
        <v>2328.7199999999998</v>
      </c>
      <c r="AP30" s="151">
        <v>361.5</v>
      </c>
      <c r="AQ30" s="151">
        <v>395.08</v>
      </c>
      <c r="AR30" s="151">
        <v>42</v>
      </c>
      <c r="AS30" s="151">
        <v>7566.17</v>
      </c>
      <c r="AT30" s="151">
        <v>3264.99</v>
      </c>
      <c r="AU30" s="151">
        <v>27168.57</v>
      </c>
      <c r="AV30" s="151">
        <v>1409.32</v>
      </c>
      <c r="AW30" s="151">
        <v>50741.120000000003</v>
      </c>
      <c r="AX30" s="151">
        <v>27648</v>
      </c>
      <c r="AY30" s="151">
        <v>3862.42</v>
      </c>
      <c r="AZ30" s="151">
        <v>43493.08</v>
      </c>
      <c r="BA30" s="151">
        <v>7577.76</v>
      </c>
      <c r="BB30" s="151">
        <v>0</v>
      </c>
      <c r="BC30" s="151">
        <v>8602.43</v>
      </c>
      <c r="BD30" s="151">
        <v>9301.1299999999992</v>
      </c>
      <c r="BE30" s="151">
        <v>15498.8</v>
      </c>
      <c r="BF30" s="151">
        <v>75992.990000000005</v>
      </c>
      <c r="BG30" s="151">
        <v>65638.97</v>
      </c>
      <c r="BH30" s="151">
        <v>97181.51</v>
      </c>
      <c r="BI30" s="151">
        <v>35233.11</v>
      </c>
      <c r="BJ30" s="151">
        <v>0</v>
      </c>
      <c r="BK30" s="151">
        <v>0</v>
      </c>
      <c r="BL30" s="151">
        <v>0</v>
      </c>
      <c r="BM30" s="151">
        <v>0</v>
      </c>
      <c r="BN30" s="151">
        <v>0</v>
      </c>
      <c r="BO30" s="149">
        <f t="shared" si="2"/>
        <v>1724278.8800000001</v>
      </c>
      <c r="BP30" s="149">
        <f t="shared" si="3"/>
        <v>39155.999999999767</v>
      </c>
      <c r="BQ30" s="149">
        <v>253709</v>
      </c>
      <c r="BR30" s="149">
        <v>0</v>
      </c>
      <c r="BS30" s="149">
        <f t="shared" si="4"/>
        <v>253709</v>
      </c>
      <c r="BT30" s="151">
        <v>21846</v>
      </c>
      <c r="BU30" s="151">
        <v>23024.99</v>
      </c>
      <c r="BV30" s="151">
        <v>0</v>
      </c>
      <c r="BW30" s="151">
        <v>0</v>
      </c>
      <c r="BX30" s="151">
        <f t="shared" si="5"/>
        <v>23024.99</v>
      </c>
      <c r="BY30" s="151">
        <v>0</v>
      </c>
      <c r="BZ30" s="151">
        <v>9627</v>
      </c>
      <c r="CA30" s="151">
        <v>0</v>
      </c>
      <c r="CB30" s="151">
        <v>6440.99</v>
      </c>
      <c r="CC30" s="151">
        <f t="shared" si="6"/>
        <v>16067.99</v>
      </c>
      <c r="CD30" s="151">
        <f t="shared" si="7"/>
        <v>6957.0000000000018</v>
      </c>
      <c r="CE30" s="149">
        <v>28803</v>
      </c>
    </row>
    <row r="31" spans="2:83" s="149" customFormat="1">
      <c r="B31" s="151" t="s">
        <v>11381</v>
      </c>
      <c r="C31" s="151"/>
      <c r="D31" s="151"/>
      <c r="E31" s="152">
        <v>3022042</v>
      </c>
      <c r="F31" s="151">
        <v>2042</v>
      </c>
      <c r="G31" s="151" t="s">
        <v>10446</v>
      </c>
      <c r="H31" s="151"/>
      <c r="I31" s="151">
        <v>336472</v>
      </c>
      <c r="J31" s="151">
        <v>0</v>
      </c>
      <c r="K31" s="151">
        <f t="shared" si="0"/>
        <v>336472</v>
      </c>
      <c r="L31" s="151">
        <v>1921644.83</v>
      </c>
      <c r="M31" s="151">
        <v>0</v>
      </c>
      <c r="N31" s="151">
        <v>80216.800000000003</v>
      </c>
      <c r="O31" s="151">
        <v>0</v>
      </c>
      <c r="P31" s="151">
        <v>42850.64</v>
      </c>
      <c r="Q31" s="151">
        <v>0</v>
      </c>
      <c r="R31" s="151">
        <v>7275</v>
      </c>
      <c r="S31" s="151">
        <v>121049.15</v>
      </c>
      <c r="T31" s="151">
        <v>15006.73</v>
      </c>
      <c r="U31" s="151">
        <v>48454</v>
      </c>
      <c r="V31" s="151">
        <v>13039.5</v>
      </c>
      <c r="W31" s="151">
        <v>0</v>
      </c>
      <c r="X31" s="151">
        <v>37393.72</v>
      </c>
      <c r="Y31" s="151">
        <v>10179.049999999999</v>
      </c>
      <c r="Z31" s="151">
        <v>0</v>
      </c>
      <c r="AA31" s="151">
        <v>0</v>
      </c>
      <c r="AB31" s="151">
        <v>0</v>
      </c>
      <c r="AC31" s="151">
        <v>0</v>
      </c>
      <c r="AD31" s="151">
        <v>0</v>
      </c>
      <c r="AE31" s="151">
        <v>9648.8799999999992</v>
      </c>
      <c r="AF31" s="151">
        <v>81281</v>
      </c>
      <c r="AG31" s="151">
        <f t="shared" si="1"/>
        <v>2388039.2999999998</v>
      </c>
      <c r="AH31" s="151">
        <v>1071093</v>
      </c>
      <c r="AI31" s="151">
        <v>0</v>
      </c>
      <c r="AJ31" s="151">
        <v>557778.44999999995</v>
      </c>
      <c r="AK31" s="151">
        <v>32797.42</v>
      </c>
      <c r="AL31" s="151">
        <v>82339.44</v>
      </c>
      <c r="AM31" s="151">
        <v>0</v>
      </c>
      <c r="AN31" s="151">
        <v>173558.2</v>
      </c>
      <c r="AO31" s="151">
        <v>9438.2999999999993</v>
      </c>
      <c r="AP31" s="151">
        <v>913</v>
      </c>
      <c r="AQ31" s="151">
        <v>10536.38</v>
      </c>
      <c r="AR31" s="151">
        <v>0</v>
      </c>
      <c r="AS31" s="151">
        <v>10604.98</v>
      </c>
      <c r="AT31" s="151">
        <v>8680</v>
      </c>
      <c r="AU31" s="151">
        <v>40182.239999999998</v>
      </c>
      <c r="AV31" s="151">
        <v>3860.28</v>
      </c>
      <c r="AW31" s="151">
        <v>32595.45</v>
      </c>
      <c r="AX31" s="151">
        <v>0</v>
      </c>
      <c r="AY31" s="151">
        <v>11115.9</v>
      </c>
      <c r="AZ31" s="151">
        <v>76675.649999999994</v>
      </c>
      <c r="BA31" s="151">
        <v>7856.33</v>
      </c>
      <c r="BB31" s="151">
        <v>0</v>
      </c>
      <c r="BC31" s="151">
        <v>11679.71</v>
      </c>
      <c r="BD31" s="151">
        <v>15604.47</v>
      </c>
      <c r="BE31" s="151">
        <v>5435.22</v>
      </c>
      <c r="BF31" s="151">
        <v>115031.99</v>
      </c>
      <c r="BG31" s="151">
        <v>16664.759999999998</v>
      </c>
      <c r="BH31" s="151">
        <v>111915.15</v>
      </c>
      <c r="BI31" s="151">
        <v>13764.98</v>
      </c>
      <c r="BJ31" s="151">
        <v>0</v>
      </c>
      <c r="BK31" s="151">
        <v>0</v>
      </c>
      <c r="BL31" s="151">
        <v>0</v>
      </c>
      <c r="BM31" s="151">
        <v>0</v>
      </c>
      <c r="BN31" s="151">
        <v>0</v>
      </c>
      <c r="BO31" s="149">
        <f t="shared" si="2"/>
        <v>2420121.2999999998</v>
      </c>
      <c r="BP31" s="149">
        <f t="shared" si="3"/>
        <v>-32082</v>
      </c>
      <c r="BQ31" s="149">
        <v>304390</v>
      </c>
      <c r="BR31" s="149">
        <v>0</v>
      </c>
      <c r="BS31" s="149">
        <f t="shared" si="4"/>
        <v>304390</v>
      </c>
      <c r="BT31" s="151">
        <v>26172</v>
      </c>
      <c r="BU31" s="151">
        <v>27244</v>
      </c>
      <c r="BV31" s="151">
        <v>0</v>
      </c>
      <c r="BW31" s="151">
        <v>0</v>
      </c>
      <c r="BX31" s="151">
        <f t="shared" si="5"/>
        <v>27244</v>
      </c>
      <c r="BY31" s="151">
        <v>0</v>
      </c>
      <c r="BZ31" s="151">
        <v>10247</v>
      </c>
      <c r="CA31" s="151">
        <v>0</v>
      </c>
      <c r="CB31" s="151">
        <v>0</v>
      </c>
      <c r="CC31" s="151">
        <f t="shared" si="6"/>
        <v>10247</v>
      </c>
      <c r="CD31" s="151">
        <f t="shared" si="7"/>
        <v>16997</v>
      </c>
      <c r="CE31" s="149">
        <v>43169</v>
      </c>
    </row>
    <row r="32" spans="2:83" s="149" customFormat="1">
      <c r="B32" s="151" t="s">
        <v>11382</v>
      </c>
      <c r="C32" s="151"/>
      <c r="D32" s="151"/>
      <c r="E32" s="152">
        <v>3022043</v>
      </c>
      <c r="F32" s="151">
        <v>2043</v>
      </c>
      <c r="G32" s="151" t="s">
        <v>10446</v>
      </c>
      <c r="H32" s="151"/>
      <c r="I32" s="151">
        <v>-172144</v>
      </c>
      <c r="J32" s="151">
        <v>0</v>
      </c>
      <c r="K32" s="151">
        <f t="shared" si="0"/>
        <v>-172144</v>
      </c>
      <c r="L32" s="151">
        <v>2061637.42</v>
      </c>
      <c r="M32" s="151">
        <v>0</v>
      </c>
      <c r="N32" s="151">
        <v>111142.55</v>
      </c>
      <c r="O32" s="151">
        <v>0</v>
      </c>
      <c r="P32" s="151">
        <v>124955.03</v>
      </c>
      <c r="Q32" s="151">
        <v>0</v>
      </c>
      <c r="R32" s="151">
        <v>50811.08</v>
      </c>
      <c r="S32" s="151">
        <v>68769.210000000006</v>
      </c>
      <c r="T32" s="151">
        <v>7690.47</v>
      </c>
      <c r="U32" s="151">
        <v>80883</v>
      </c>
      <c r="V32" s="151">
        <v>870</v>
      </c>
      <c r="W32" s="151">
        <v>0</v>
      </c>
      <c r="X32" s="151">
        <v>54684.36</v>
      </c>
      <c r="Y32" s="151">
        <v>18429.18</v>
      </c>
      <c r="Z32" s="151">
        <v>0</v>
      </c>
      <c r="AA32" s="151">
        <v>0</v>
      </c>
      <c r="AB32" s="151">
        <v>0</v>
      </c>
      <c r="AC32" s="151">
        <v>0</v>
      </c>
      <c r="AD32" s="151">
        <v>0</v>
      </c>
      <c r="AE32" s="151">
        <v>29245</v>
      </c>
      <c r="AF32" s="151">
        <v>20416</v>
      </c>
      <c r="AG32" s="151">
        <f t="shared" si="1"/>
        <v>2629533.2999999998</v>
      </c>
      <c r="AH32" s="151">
        <v>1203172.2</v>
      </c>
      <c r="AI32" s="151">
        <v>812.11</v>
      </c>
      <c r="AJ32" s="151">
        <v>381019.44</v>
      </c>
      <c r="AK32" s="151">
        <v>27283.62</v>
      </c>
      <c r="AL32" s="151">
        <v>61261.11</v>
      </c>
      <c r="AM32" s="151">
        <v>0</v>
      </c>
      <c r="AN32" s="151">
        <v>27919.25</v>
      </c>
      <c r="AO32" s="151">
        <v>9228.3799999999992</v>
      </c>
      <c r="AP32" s="151">
        <v>6012.54</v>
      </c>
      <c r="AQ32" s="151">
        <v>8196</v>
      </c>
      <c r="AR32" s="151">
        <v>5427.39</v>
      </c>
      <c r="AS32" s="151">
        <v>29790.09</v>
      </c>
      <c r="AT32" s="151">
        <v>4244.7</v>
      </c>
      <c r="AU32" s="151">
        <v>78925.95</v>
      </c>
      <c r="AV32" s="151">
        <v>18435.240000000002</v>
      </c>
      <c r="AW32" s="151">
        <v>87569.66</v>
      </c>
      <c r="AX32" s="151">
        <v>7235.5</v>
      </c>
      <c r="AY32" s="151">
        <v>12251.93</v>
      </c>
      <c r="AZ32" s="151">
        <v>102422.2</v>
      </c>
      <c r="BA32" s="151">
        <v>11194.3</v>
      </c>
      <c r="BB32" s="151">
        <v>0</v>
      </c>
      <c r="BC32" s="151">
        <v>25535.86</v>
      </c>
      <c r="BD32" s="151">
        <v>16416.05</v>
      </c>
      <c r="BE32" s="151">
        <v>844.5</v>
      </c>
      <c r="BF32" s="151">
        <v>90926.399999999994</v>
      </c>
      <c r="BG32" s="151">
        <v>69486</v>
      </c>
      <c r="BH32" s="151">
        <v>189649.15</v>
      </c>
      <c r="BI32" s="151">
        <v>36339.730000000003</v>
      </c>
      <c r="BJ32" s="151">
        <v>0</v>
      </c>
      <c r="BK32" s="151">
        <v>0</v>
      </c>
      <c r="BL32" s="151">
        <v>0</v>
      </c>
      <c r="BM32" s="151">
        <v>0</v>
      </c>
      <c r="BN32" s="151">
        <v>0</v>
      </c>
      <c r="BO32" s="149">
        <f t="shared" si="2"/>
        <v>2511599.2999999993</v>
      </c>
      <c r="BP32" s="149">
        <f t="shared" si="3"/>
        <v>117934.00000000047</v>
      </c>
      <c r="BQ32" s="149">
        <v>-54210</v>
      </c>
      <c r="BR32" s="149">
        <v>0</v>
      </c>
      <c r="BS32" s="149">
        <f t="shared" si="4"/>
        <v>-54210</v>
      </c>
      <c r="BT32" s="151">
        <v>5613</v>
      </c>
      <c r="BU32" s="151">
        <v>27808</v>
      </c>
      <c r="BV32" s="151">
        <v>0</v>
      </c>
      <c r="BW32" s="151">
        <v>0</v>
      </c>
      <c r="BX32" s="151">
        <f t="shared" si="5"/>
        <v>27808</v>
      </c>
      <c r="BY32" s="151">
        <v>0</v>
      </c>
      <c r="BZ32" s="151">
        <v>0</v>
      </c>
      <c r="CA32" s="151">
        <v>0</v>
      </c>
      <c r="CB32" s="151">
        <v>0</v>
      </c>
      <c r="CC32" s="151">
        <f t="shared" si="6"/>
        <v>0</v>
      </c>
      <c r="CD32" s="151">
        <f t="shared" si="7"/>
        <v>27808</v>
      </c>
      <c r="CE32" s="149">
        <v>33421</v>
      </c>
    </row>
    <row r="33" spans="2:83" s="149" customFormat="1">
      <c r="B33" s="151" t="s">
        <v>11383</v>
      </c>
      <c r="C33" s="151"/>
      <c r="D33" s="151"/>
      <c r="E33" s="152">
        <v>3022044</v>
      </c>
      <c r="F33" s="151">
        <v>2044</v>
      </c>
      <c r="G33" s="151" t="s">
        <v>10446</v>
      </c>
      <c r="H33" s="151"/>
      <c r="I33" s="151">
        <v>-88904</v>
      </c>
      <c r="J33" s="151">
        <v>0</v>
      </c>
      <c r="K33" s="151">
        <f t="shared" si="0"/>
        <v>-88904</v>
      </c>
      <c r="L33" s="151">
        <v>1750104.96</v>
      </c>
      <c r="M33" s="151">
        <v>0</v>
      </c>
      <c r="N33" s="151">
        <v>65385.919999999998</v>
      </c>
      <c r="O33" s="151">
        <v>0</v>
      </c>
      <c r="P33" s="151">
        <v>72459.97</v>
      </c>
      <c r="Q33" s="151">
        <v>0</v>
      </c>
      <c r="R33" s="151">
        <v>30873</v>
      </c>
      <c r="S33" s="151">
        <v>14668.19</v>
      </c>
      <c r="T33" s="151">
        <v>48413.74</v>
      </c>
      <c r="U33" s="151">
        <v>0</v>
      </c>
      <c r="V33" s="151">
        <v>240</v>
      </c>
      <c r="W33" s="151">
        <v>0</v>
      </c>
      <c r="X33" s="151">
        <v>5606.55</v>
      </c>
      <c r="Y33" s="151">
        <v>1807.41</v>
      </c>
      <c r="Z33" s="151">
        <v>0</v>
      </c>
      <c r="AA33" s="151">
        <v>0</v>
      </c>
      <c r="AB33" s="151">
        <v>0</v>
      </c>
      <c r="AC33" s="151">
        <v>0</v>
      </c>
      <c r="AD33" s="151">
        <v>0</v>
      </c>
      <c r="AE33" s="151">
        <v>12006.75</v>
      </c>
      <c r="AF33" s="151">
        <v>144572.04</v>
      </c>
      <c r="AG33" s="151">
        <f t="shared" si="1"/>
        <v>2146138.5299999998</v>
      </c>
      <c r="AH33" s="151">
        <v>878570.79</v>
      </c>
      <c r="AI33" s="151">
        <v>5130.37</v>
      </c>
      <c r="AJ33" s="151">
        <v>338542.81</v>
      </c>
      <c r="AK33" s="151">
        <v>24520.18</v>
      </c>
      <c r="AL33" s="151">
        <v>92400.1</v>
      </c>
      <c r="AM33" s="151">
        <v>0</v>
      </c>
      <c r="AN33" s="151">
        <v>69287.350000000006</v>
      </c>
      <c r="AO33" s="151">
        <v>6733.4</v>
      </c>
      <c r="AP33" s="151">
        <v>2920.11</v>
      </c>
      <c r="AQ33" s="151">
        <v>6714.96</v>
      </c>
      <c r="AR33" s="151">
        <v>4302.03</v>
      </c>
      <c r="AS33" s="151">
        <v>24088.65</v>
      </c>
      <c r="AT33" s="151">
        <v>0</v>
      </c>
      <c r="AU33" s="151">
        <v>54632.42</v>
      </c>
      <c r="AV33" s="151">
        <v>12770.91</v>
      </c>
      <c r="AW33" s="151">
        <v>59870.94</v>
      </c>
      <c r="AX33" s="151">
        <v>0</v>
      </c>
      <c r="AY33" s="151">
        <v>8832.77</v>
      </c>
      <c r="AZ33" s="151">
        <v>46343.199999999997</v>
      </c>
      <c r="BA33" s="151">
        <v>4828.01</v>
      </c>
      <c r="BB33" s="151">
        <v>0</v>
      </c>
      <c r="BC33" s="151">
        <v>17448.849999999999</v>
      </c>
      <c r="BD33" s="151">
        <v>13132.84</v>
      </c>
      <c r="BE33" s="151">
        <v>538.5</v>
      </c>
      <c r="BF33" s="151">
        <v>121743.97</v>
      </c>
      <c r="BG33" s="151">
        <v>70637.7</v>
      </c>
      <c r="BH33" s="151">
        <v>216216.7</v>
      </c>
      <c r="BI33" s="151">
        <v>36430.97</v>
      </c>
      <c r="BJ33" s="151">
        <v>0</v>
      </c>
      <c r="BK33" s="151">
        <v>0</v>
      </c>
      <c r="BL33" s="151">
        <v>0</v>
      </c>
      <c r="BM33" s="151">
        <v>0</v>
      </c>
      <c r="BN33" s="151">
        <v>0</v>
      </c>
      <c r="BO33" s="149">
        <f t="shared" si="2"/>
        <v>2116638.5299999998</v>
      </c>
      <c r="BP33" s="149">
        <f t="shared" si="3"/>
        <v>29500</v>
      </c>
      <c r="BQ33" s="149">
        <v>-59404</v>
      </c>
      <c r="BR33" s="149">
        <v>0</v>
      </c>
      <c r="BS33" s="149">
        <f t="shared" si="4"/>
        <v>-59404</v>
      </c>
      <c r="BT33" s="151">
        <v>7926</v>
      </c>
      <c r="BU33" s="151">
        <v>24864.720000000001</v>
      </c>
      <c r="BV33" s="151">
        <v>0</v>
      </c>
      <c r="BW33" s="151">
        <v>0</v>
      </c>
      <c r="BX33" s="151">
        <f t="shared" si="5"/>
        <v>24864.720000000001</v>
      </c>
      <c r="BY33" s="151">
        <v>0</v>
      </c>
      <c r="BZ33" s="151">
        <v>0</v>
      </c>
      <c r="CA33" s="151">
        <v>0</v>
      </c>
      <c r="CB33" s="151">
        <v>8560.7199999999993</v>
      </c>
      <c r="CC33" s="151">
        <f t="shared" si="6"/>
        <v>8560.7199999999993</v>
      </c>
      <c r="CD33" s="151">
        <f t="shared" si="7"/>
        <v>16304.000000000002</v>
      </c>
      <c r="CE33" s="149">
        <v>24230</v>
      </c>
    </row>
    <row r="34" spans="2:83" s="149" customFormat="1">
      <c r="B34" s="151" t="s">
        <v>11364</v>
      </c>
      <c r="C34" s="151"/>
      <c r="D34" s="151"/>
      <c r="E34" s="152">
        <v>3022045</v>
      </c>
      <c r="F34" s="151">
        <v>2045</v>
      </c>
      <c r="G34" s="151" t="s">
        <v>10446</v>
      </c>
      <c r="H34" s="151"/>
      <c r="I34" s="151">
        <v>75160</v>
      </c>
      <c r="J34" s="151">
        <v>0</v>
      </c>
      <c r="K34" s="151">
        <f t="shared" si="0"/>
        <v>75160</v>
      </c>
      <c r="L34" s="151">
        <v>1441979.31</v>
      </c>
      <c r="M34" s="151">
        <v>0</v>
      </c>
      <c r="N34" s="151">
        <v>87044.21</v>
      </c>
      <c r="O34" s="151">
        <v>0</v>
      </c>
      <c r="P34" s="151">
        <v>60669.48</v>
      </c>
      <c r="Q34" s="151">
        <v>0</v>
      </c>
      <c r="R34" s="151">
        <v>1483</v>
      </c>
      <c r="S34" s="151">
        <v>12375.24</v>
      </c>
      <c r="T34" s="151">
        <v>76029.350000000006</v>
      </c>
      <c r="U34" s="151">
        <v>29747.040000000001</v>
      </c>
      <c r="V34" s="151">
        <v>0</v>
      </c>
      <c r="W34" s="151">
        <v>0</v>
      </c>
      <c r="X34" s="151">
        <v>51532.480000000003</v>
      </c>
      <c r="Y34" s="151">
        <v>33804.080000000002</v>
      </c>
      <c r="Z34" s="151">
        <v>0</v>
      </c>
      <c r="AA34" s="151">
        <v>0</v>
      </c>
      <c r="AB34" s="151">
        <v>0</v>
      </c>
      <c r="AC34" s="151">
        <v>0</v>
      </c>
      <c r="AD34" s="151">
        <v>0</v>
      </c>
      <c r="AE34" s="151">
        <v>11936</v>
      </c>
      <c r="AF34" s="151">
        <v>44936</v>
      </c>
      <c r="AG34" s="151">
        <f t="shared" si="1"/>
        <v>1851536.1900000002</v>
      </c>
      <c r="AH34" s="151">
        <v>751134.74</v>
      </c>
      <c r="AI34" s="151">
        <v>0</v>
      </c>
      <c r="AJ34" s="151">
        <v>574836.14</v>
      </c>
      <c r="AK34" s="151">
        <v>61721.88</v>
      </c>
      <c r="AL34" s="151">
        <v>54882.91</v>
      </c>
      <c r="AM34" s="151">
        <v>0</v>
      </c>
      <c r="AN34" s="151">
        <v>40039.440000000002</v>
      </c>
      <c r="AO34" s="151">
        <v>6875.67</v>
      </c>
      <c r="AP34" s="151">
        <v>4208.16</v>
      </c>
      <c r="AQ34" s="151">
        <v>348.6</v>
      </c>
      <c r="AR34" s="151">
        <v>0</v>
      </c>
      <c r="AS34" s="151">
        <v>6271.29</v>
      </c>
      <c r="AT34" s="151">
        <v>306.68</v>
      </c>
      <c r="AU34" s="151">
        <v>452.95</v>
      </c>
      <c r="AV34" s="151">
        <v>3589.97</v>
      </c>
      <c r="AW34" s="151">
        <v>33843.480000000003</v>
      </c>
      <c r="AX34" s="151">
        <v>30464</v>
      </c>
      <c r="AY34" s="151">
        <v>8657.84</v>
      </c>
      <c r="AZ34" s="151">
        <v>100631.58</v>
      </c>
      <c r="BA34" s="151">
        <v>15022.98</v>
      </c>
      <c r="BB34" s="151">
        <v>0</v>
      </c>
      <c r="BC34" s="151">
        <v>10188.530000000001</v>
      </c>
      <c r="BD34" s="151">
        <v>8200</v>
      </c>
      <c r="BE34" s="151">
        <v>19525</v>
      </c>
      <c r="BF34" s="151">
        <v>55679.35</v>
      </c>
      <c r="BG34" s="151">
        <v>10281</v>
      </c>
      <c r="BH34" s="151">
        <v>70841</v>
      </c>
      <c r="BI34" s="151">
        <v>33487</v>
      </c>
      <c r="BJ34" s="151">
        <v>0</v>
      </c>
      <c r="BK34" s="151">
        <v>0</v>
      </c>
      <c r="BL34" s="151">
        <v>0</v>
      </c>
      <c r="BM34" s="151">
        <v>0</v>
      </c>
      <c r="BN34" s="151">
        <v>0</v>
      </c>
      <c r="BO34" s="149">
        <f t="shared" si="2"/>
        <v>1901490.1899999997</v>
      </c>
      <c r="BP34" s="149">
        <f t="shared" si="3"/>
        <v>-49953.999999999534</v>
      </c>
      <c r="BQ34" s="149">
        <v>25206</v>
      </c>
      <c r="BR34" s="149">
        <v>0</v>
      </c>
      <c r="BS34" s="149">
        <f t="shared" si="4"/>
        <v>25206</v>
      </c>
      <c r="BT34" s="151">
        <v>885</v>
      </c>
      <c r="BU34" s="151">
        <v>21621</v>
      </c>
      <c r="BV34" s="151">
        <v>0</v>
      </c>
      <c r="BW34" s="151">
        <v>0</v>
      </c>
      <c r="BX34" s="151">
        <f t="shared" si="5"/>
        <v>21621</v>
      </c>
      <c r="BY34" s="151">
        <v>0</v>
      </c>
      <c r="BZ34" s="151">
        <v>0</v>
      </c>
      <c r="CA34" s="151">
        <v>0</v>
      </c>
      <c r="CB34" s="151">
        <v>0</v>
      </c>
      <c r="CC34" s="151">
        <f t="shared" si="6"/>
        <v>0</v>
      </c>
      <c r="CD34" s="151">
        <f t="shared" si="7"/>
        <v>21621</v>
      </c>
      <c r="CE34" s="149">
        <v>22506</v>
      </c>
    </row>
    <row r="35" spans="2:83" s="149" customFormat="1">
      <c r="B35" s="151" t="s">
        <v>10436</v>
      </c>
      <c r="C35" s="151"/>
      <c r="D35" s="151"/>
      <c r="E35" s="152">
        <v>3022053</v>
      </c>
      <c r="F35" s="151">
        <v>2053</v>
      </c>
      <c r="G35" s="151" t="s">
        <v>10446</v>
      </c>
      <c r="H35" s="151"/>
      <c r="I35" s="151">
        <v>10066</v>
      </c>
      <c r="J35" s="151">
        <v>0</v>
      </c>
      <c r="K35" s="151">
        <f t="shared" si="0"/>
        <v>10066</v>
      </c>
      <c r="L35" s="151">
        <v>1130038.72</v>
      </c>
      <c r="M35" s="151">
        <v>0</v>
      </c>
      <c r="N35" s="151">
        <v>67126.78</v>
      </c>
      <c r="O35" s="151">
        <v>0</v>
      </c>
      <c r="P35" s="151">
        <v>5540.03</v>
      </c>
      <c r="Q35" s="151">
        <v>47805.13</v>
      </c>
      <c r="R35" s="151">
        <v>3169.82</v>
      </c>
      <c r="S35" s="151">
        <v>7750.64</v>
      </c>
      <c r="T35" s="151">
        <v>0</v>
      </c>
      <c r="U35" s="151">
        <v>5565.36</v>
      </c>
      <c r="V35" s="151">
        <v>0</v>
      </c>
      <c r="W35" s="151">
        <v>0</v>
      </c>
      <c r="X35" s="151">
        <v>8097.26</v>
      </c>
      <c r="Y35" s="151">
        <v>526363.57999999996</v>
      </c>
      <c r="Z35" s="151">
        <v>0</v>
      </c>
      <c r="AA35" s="151">
        <v>0</v>
      </c>
      <c r="AB35" s="151">
        <v>0</v>
      </c>
      <c r="AC35" s="151">
        <v>0</v>
      </c>
      <c r="AD35" s="151">
        <v>0</v>
      </c>
      <c r="AE35" s="151">
        <v>2664.88</v>
      </c>
      <c r="AF35" s="151">
        <v>56009</v>
      </c>
      <c r="AG35" s="151">
        <f t="shared" si="1"/>
        <v>1860131.1999999997</v>
      </c>
      <c r="AH35" s="151">
        <v>661606.44999999995</v>
      </c>
      <c r="AI35" s="151">
        <v>0</v>
      </c>
      <c r="AJ35" s="151">
        <v>675264.59</v>
      </c>
      <c r="AK35" s="151">
        <v>16731.28</v>
      </c>
      <c r="AL35" s="151">
        <v>134048.22</v>
      </c>
      <c r="AM35" s="151">
        <v>0</v>
      </c>
      <c r="AN35" s="151">
        <v>0</v>
      </c>
      <c r="AO35" s="151">
        <v>6887.38</v>
      </c>
      <c r="AP35" s="151">
        <v>4675.66</v>
      </c>
      <c r="AQ35" s="151">
        <v>338.64</v>
      </c>
      <c r="AR35" s="151">
        <v>0</v>
      </c>
      <c r="AS35" s="151">
        <v>21802.22</v>
      </c>
      <c r="AT35" s="151">
        <v>10947.34</v>
      </c>
      <c r="AU35" s="151">
        <v>32993.589999999997</v>
      </c>
      <c r="AV35" s="151">
        <v>485.71</v>
      </c>
      <c r="AW35" s="151">
        <v>10688.9</v>
      </c>
      <c r="AX35" s="151">
        <v>7782.4</v>
      </c>
      <c r="AY35" s="151">
        <v>53891.02</v>
      </c>
      <c r="AZ35" s="151">
        <v>58959.38</v>
      </c>
      <c r="BA35" s="151">
        <v>17936.099999999999</v>
      </c>
      <c r="BB35" s="151">
        <v>0</v>
      </c>
      <c r="BC35" s="151">
        <v>16810.73</v>
      </c>
      <c r="BD35" s="151">
        <v>16883.27</v>
      </c>
      <c r="BE35" s="151">
        <v>580.66999999999996</v>
      </c>
      <c r="BF35" s="151">
        <v>39780.9</v>
      </c>
      <c r="BG35" s="151">
        <v>8673.02</v>
      </c>
      <c r="BH35" s="151">
        <v>47113.35</v>
      </c>
      <c r="BI35" s="151">
        <v>21008.38</v>
      </c>
      <c r="BJ35" s="151">
        <v>0</v>
      </c>
      <c r="BK35" s="151">
        <v>0</v>
      </c>
      <c r="BL35" s="151">
        <v>0</v>
      </c>
      <c r="BM35" s="151">
        <v>0</v>
      </c>
      <c r="BN35" s="151">
        <v>0</v>
      </c>
      <c r="BO35" s="149">
        <f t="shared" si="2"/>
        <v>1865889.1999999995</v>
      </c>
      <c r="BP35" s="149">
        <f t="shared" si="3"/>
        <v>-5757.9999999997672</v>
      </c>
      <c r="BQ35" s="149">
        <v>4308</v>
      </c>
      <c r="BR35" s="149">
        <v>0</v>
      </c>
      <c r="BS35" s="149">
        <f t="shared" si="4"/>
        <v>4308</v>
      </c>
      <c r="BT35" s="151">
        <v>0</v>
      </c>
      <c r="BU35" s="151">
        <v>0</v>
      </c>
      <c r="BV35" s="151">
        <v>0</v>
      </c>
      <c r="BW35" s="151">
        <v>0</v>
      </c>
      <c r="BX35" s="151">
        <f t="shared" si="5"/>
        <v>0</v>
      </c>
      <c r="BY35" s="151">
        <v>0</v>
      </c>
      <c r="BZ35" s="151">
        <v>0</v>
      </c>
      <c r="CA35" s="151">
        <v>0</v>
      </c>
      <c r="CB35" s="151">
        <v>0</v>
      </c>
      <c r="CC35" s="151">
        <f t="shared" si="6"/>
        <v>0</v>
      </c>
      <c r="CD35" s="151">
        <f t="shared" si="7"/>
        <v>0</v>
      </c>
      <c r="CE35" s="149">
        <v>0</v>
      </c>
    </row>
    <row r="36" spans="2:83" s="149" customFormat="1">
      <c r="B36" s="151" t="s">
        <v>10470</v>
      </c>
      <c r="C36" s="151"/>
      <c r="D36" s="151"/>
      <c r="E36" s="152">
        <v>3022054</v>
      </c>
      <c r="F36" s="151">
        <v>2054</v>
      </c>
      <c r="G36" s="151" t="s">
        <v>10446</v>
      </c>
      <c r="H36" s="151"/>
      <c r="I36" s="151">
        <v>103227</v>
      </c>
      <c r="J36" s="151">
        <v>0</v>
      </c>
      <c r="K36" s="151">
        <f t="shared" si="0"/>
        <v>103227</v>
      </c>
      <c r="L36" s="151">
        <v>1007079.15</v>
      </c>
      <c r="M36" s="151">
        <v>0</v>
      </c>
      <c r="N36" s="151">
        <v>65539.149999999994</v>
      </c>
      <c r="O36" s="151">
        <v>0</v>
      </c>
      <c r="P36" s="151">
        <v>23144.99</v>
      </c>
      <c r="Q36" s="151">
        <v>0</v>
      </c>
      <c r="R36" s="151">
        <v>1850</v>
      </c>
      <c r="S36" s="151">
        <v>44755.05</v>
      </c>
      <c r="T36" s="151">
        <v>22422.799999999999</v>
      </c>
      <c r="U36" s="151">
        <v>29063.21</v>
      </c>
      <c r="V36" s="151">
        <v>0</v>
      </c>
      <c r="W36" s="151">
        <v>0</v>
      </c>
      <c r="X36" s="151">
        <v>42581.01</v>
      </c>
      <c r="Y36" s="151">
        <v>44716.75</v>
      </c>
      <c r="Z36" s="151">
        <v>0</v>
      </c>
      <c r="AA36" s="151">
        <v>0</v>
      </c>
      <c r="AB36" s="151">
        <v>0</v>
      </c>
      <c r="AC36" s="151">
        <v>0</v>
      </c>
      <c r="AD36" s="151">
        <v>0</v>
      </c>
      <c r="AE36" s="151">
        <v>4234.75</v>
      </c>
      <c r="AF36" s="151">
        <v>57722</v>
      </c>
      <c r="AG36" s="151">
        <f t="shared" si="1"/>
        <v>1343108.86</v>
      </c>
      <c r="AH36" s="151">
        <v>585544.74</v>
      </c>
      <c r="AI36" s="151">
        <v>2063.5300000000002</v>
      </c>
      <c r="AJ36" s="151">
        <v>166656.69</v>
      </c>
      <c r="AK36" s="151">
        <v>50092.56</v>
      </c>
      <c r="AL36" s="151">
        <v>67417.67</v>
      </c>
      <c r="AM36" s="151">
        <v>0</v>
      </c>
      <c r="AN36" s="151">
        <v>39904.980000000003</v>
      </c>
      <c r="AO36" s="151">
        <v>7462.79</v>
      </c>
      <c r="AP36" s="151">
        <v>2201.64</v>
      </c>
      <c r="AQ36" s="151">
        <v>2865.11</v>
      </c>
      <c r="AR36" s="151">
        <v>871</v>
      </c>
      <c r="AS36" s="151">
        <v>21971.97</v>
      </c>
      <c r="AT36" s="151">
        <v>2046.64</v>
      </c>
      <c r="AU36" s="151">
        <v>12408.08</v>
      </c>
      <c r="AV36" s="151">
        <v>2906.76</v>
      </c>
      <c r="AW36" s="151">
        <v>17254.259999999998</v>
      </c>
      <c r="AX36" s="151">
        <v>19086.75</v>
      </c>
      <c r="AY36" s="151">
        <v>9343.7800000000007</v>
      </c>
      <c r="AZ36" s="151">
        <v>77995.02</v>
      </c>
      <c r="BA36" s="151">
        <v>12552.94</v>
      </c>
      <c r="BB36" s="151">
        <v>0</v>
      </c>
      <c r="BC36" s="151">
        <v>10199.280000000001</v>
      </c>
      <c r="BD36" s="151">
        <v>6691.45</v>
      </c>
      <c r="BE36" s="151">
        <v>10493.08</v>
      </c>
      <c r="BF36" s="151">
        <v>65802.5</v>
      </c>
      <c r="BG36" s="151">
        <v>14288.65</v>
      </c>
      <c r="BH36" s="151">
        <v>145624.39000000001</v>
      </c>
      <c r="BI36" s="151">
        <v>18312.599999999999</v>
      </c>
      <c r="BJ36" s="151">
        <v>0</v>
      </c>
      <c r="BK36" s="151">
        <v>0</v>
      </c>
      <c r="BL36" s="151">
        <v>0</v>
      </c>
      <c r="BM36" s="151">
        <v>0</v>
      </c>
      <c r="BN36" s="151">
        <v>0</v>
      </c>
      <c r="BO36" s="149">
        <f t="shared" si="2"/>
        <v>1372058.8599999999</v>
      </c>
      <c r="BP36" s="149">
        <f t="shared" si="3"/>
        <v>-28949.999999999767</v>
      </c>
      <c r="BQ36" s="149">
        <v>74277</v>
      </c>
      <c r="BR36" s="149">
        <v>0</v>
      </c>
      <c r="BS36" s="149">
        <f t="shared" si="4"/>
        <v>74277</v>
      </c>
      <c r="BT36" s="151">
        <v>10058</v>
      </c>
      <c r="BU36" s="151">
        <v>20450</v>
      </c>
      <c r="BV36" s="151">
        <v>0</v>
      </c>
      <c r="BW36" s="151">
        <v>0</v>
      </c>
      <c r="BX36" s="151">
        <f t="shared" si="5"/>
        <v>20450</v>
      </c>
      <c r="BY36" s="151">
        <v>0</v>
      </c>
      <c r="BZ36" s="151">
        <v>0</v>
      </c>
      <c r="CA36" s="151">
        <v>0</v>
      </c>
      <c r="CB36" s="151">
        <v>0</v>
      </c>
      <c r="CC36" s="151">
        <f t="shared" si="6"/>
        <v>0</v>
      </c>
      <c r="CD36" s="151">
        <f t="shared" si="7"/>
        <v>20450</v>
      </c>
      <c r="CE36" s="149">
        <v>30508</v>
      </c>
    </row>
    <row r="37" spans="2:83" s="149" customFormat="1">
      <c r="B37" s="151" t="s">
        <v>11384</v>
      </c>
      <c r="C37" s="151"/>
      <c r="D37" s="151"/>
      <c r="E37" s="152">
        <v>3022055</v>
      </c>
      <c r="F37" s="151">
        <v>2055</v>
      </c>
      <c r="G37" s="151" t="s">
        <v>10446</v>
      </c>
      <c r="H37" s="151"/>
      <c r="I37" s="151">
        <v>-99271</v>
      </c>
      <c r="J37" s="151">
        <v>0</v>
      </c>
      <c r="K37" s="151">
        <f t="shared" si="0"/>
        <v>-99271</v>
      </c>
      <c r="L37" s="151">
        <v>1374422.33</v>
      </c>
      <c r="M37" s="151">
        <v>0</v>
      </c>
      <c r="N37" s="151">
        <v>60765.51</v>
      </c>
      <c r="O37" s="151">
        <v>0</v>
      </c>
      <c r="P37" s="151">
        <v>103875</v>
      </c>
      <c r="Q37" s="151">
        <v>36806.379999999997</v>
      </c>
      <c r="R37" s="151">
        <v>3812</v>
      </c>
      <c r="S37" s="151">
        <v>405</v>
      </c>
      <c r="T37" s="151">
        <v>15114.13</v>
      </c>
      <c r="U37" s="151">
        <v>16952.2</v>
      </c>
      <c r="V37" s="151">
        <v>0</v>
      </c>
      <c r="W37" s="151">
        <v>0</v>
      </c>
      <c r="X37" s="151">
        <v>4365.59</v>
      </c>
      <c r="Y37" s="151">
        <v>1235</v>
      </c>
      <c r="Z37" s="151">
        <v>0</v>
      </c>
      <c r="AA37" s="151">
        <v>0</v>
      </c>
      <c r="AB37" s="151">
        <v>0</v>
      </c>
      <c r="AC37" s="151">
        <v>6500</v>
      </c>
      <c r="AD37" s="151">
        <v>0</v>
      </c>
      <c r="AE37" s="151">
        <v>40303</v>
      </c>
      <c r="AF37" s="151">
        <v>46526</v>
      </c>
      <c r="AG37" s="151">
        <f t="shared" si="1"/>
        <v>1711082.14</v>
      </c>
      <c r="AH37" s="151">
        <v>784744.65</v>
      </c>
      <c r="AI37" s="151">
        <v>0</v>
      </c>
      <c r="AJ37" s="151">
        <v>318415.59999999998</v>
      </c>
      <c r="AK37" s="151">
        <v>32231.35</v>
      </c>
      <c r="AL37" s="151">
        <v>37720.22</v>
      </c>
      <c r="AM37" s="151">
        <v>0</v>
      </c>
      <c r="AN37" s="151">
        <v>41781.71</v>
      </c>
      <c r="AO37" s="151">
        <v>18029.82</v>
      </c>
      <c r="AP37" s="151">
        <v>2730</v>
      </c>
      <c r="AQ37" s="151">
        <v>355</v>
      </c>
      <c r="AR37" s="151">
        <v>816</v>
      </c>
      <c r="AS37" s="151">
        <v>9420.2000000000007</v>
      </c>
      <c r="AT37" s="151">
        <v>8243.8799999999992</v>
      </c>
      <c r="AU37" s="151">
        <v>27213.64</v>
      </c>
      <c r="AV37" s="151">
        <v>4320.34</v>
      </c>
      <c r="AW37" s="151">
        <v>50158.01</v>
      </c>
      <c r="AX37" s="151">
        <v>26112</v>
      </c>
      <c r="AY37" s="151">
        <v>9756.74</v>
      </c>
      <c r="AZ37" s="151">
        <v>59850.96</v>
      </c>
      <c r="BA37" s="151">
        <v>6168.82</v>
      </c>
      <c r="BB37" s="151">
        <v>0</v>
      </c>
      <c r="BC37" s="151">
        <v>9037.98</v>
      </c>
      <c r="BD37" s="151">
        <v>8400.4599999999991</v>
      </c>
      <c r="BE37" s="151">
        <v>8634.7900000000009</v>
      </c>
      <c r="BF37" s="151">
        <v>63519.07</v>
      </c>
      <c r="BG37" s="151">
        <v>38185.800000000003</v>
      </c>
      <c r="BH37" s="151">
        <v>147189.67000000001</v>
      </c>
      <c r="BI37" s="151">
        <v>32848.39</v>
      </c>
      <c r="BJ37" s="151">
        <v>758.04</v>
      </c>
      <c r="BK37" s="151">
        <v>0</v>
      </c>
      <c r="BL37" s="151">
        <v>0</v>
      </c>
      <c r="BM37" s="151">
        <v>0</v>
      </c>
      <c r="BN37" s="151">
        <v>0</v>
      </c>
      <c r="BO37" s="149">
        <f t="shared" si="2"/>
        <v>1746643.14</v>
      </c>
      <c r="BP37" s="149">
        <f t="shared" si="3"/>
        <v>-35561</v>
      </c>
      <c r="BQ37" s="149">
        <v>-134832</v>
      </c>
      <c r="BR37" s="149">
        <v>0</v>
      </c>
      <c r="BS37" s="149">
        <f t="shared" si="4"/>
        <v>-134832</v>
      </c>
      <c r="BT37" s="151">
        <v>19725</v>
      </c>
      <c r="BU37" s="151">
        <v>21019.96</v>
      </c>
      <c r="BV37" s="151">
        <v>0</v>
      </c>
      <c r="BW37" s="151">
        <v>0</v>
      </c>
      <c r="BX37" s="151">
        <f t="shared" si="5"/>
        <v>21019.96</v>
      </c>
      <c r="BY37" s="151">
        <v>0</v>
      </c>
      <c r="BZ37" s="151">
        <v>0</v>
      </c>
      <c r="CA37" s="151">
        <v>2935</v>
      </c>
      <c r="CB37" s="151">
        <v>5048.96</v>
      </c>
      <c r="CC37" s="151">
        <f t="shared" si="6"/>
        <v>7983.96</v>
      </c>
      <c r="CD37" s="151">
        <f t="shared" si="7"/>
        <v>13036</v>
      </c>
      <c r="CE37" s="149">
        <v>32761</v>
      </c>
    </row>
    <row r="38" spans="2:83" s="149" customFormat="1">
      <c r="B38" s="151" t="s">
        <v>10395</v>
      </c>
      <c r="C38" s="151"/>
      <c r="D38" s="151"/>
      <c r="E38" s="152">
        <v>3022057</v>
      </c>
      <c r="F38" s="151">
        <v>2057</v>
      </c>
      <c r="G38" s="151" t="s">
        <v>10446</v>
      </c>
      <c r="H38" s="151"/>
      <c r="I38" s="151">
        <v>32448</v>
      </c>
      <c r="J38" s="151">
        <v>20999</v>
      </c>
      <c r="K38" s="151">
        <f t="shared" si="0"/>
        <v>53447</v>
      </c>
      <c r="L38" s="151">
        <v>2873285.42</v>
      </c>
      <c r="M38" s="151">
        <v>0</v>
      </c>
      <c r="N38" s="151">
        <v>186099.26</v>
      </c>
      <c r="O38" s="151">
        <v>0</v>
      </c>
      <c r="P38" s="151">
        <v>284012.03000000003</v>
      </c>
      <c r="Q38" s="151">
        <v>2650</v>
      </c>
      <c r="R38" s="151">
        <v>92942.85</v>
      </c>
      <c r="S38" s="151">
        <v>9276.3799999999992</v>
      </c>
      <c r="T38" s="151">
        <v>68454.100000000006</v>
      </c>
      <c r="U38" s="151">
        <v>30308.76</v>
      </c>
      <c r="V38" s="151">
        <v>0</v>
      </c>
      <c r="W38" s="151">
        <v>2996</v>
      </c>
      <c r="X38" s="151">
        <v>21123.45</v>
      </c>
      <c r="Y38" s="151">
        <v>19138.64</v>
      </c>
      <c r="Z38" s="151">
        <v>0</v>
      </c>
      <c r="AA38" s="151">
        <v>187416</v>
      </c>
      <c r="AB38" s="151">
        <v>7651.54</v>
      </c>
      <c r="AC38" s="151">
        <v>0</v>
      </c>
      <c r="AD38" s="151">
        <v>0</v>
      </c>
      <c r="AE38" s="151">
        <v>28818.63</v>
      </c>
      <c r="AF38" s="151">
        <v>61450</v>
      </c>
      <c r="AG38" s="151">
        <f t="shared" si="1"/>
        <v>3875623.06</v>
      </c>
      <c r="AH38" s="151">
        <v>1359737.82</v>
      </c>
      <c r="AI38" s="151">
        <v>0</v>
      </c>
      <c r="AJ38" s="151">
        <v>919478.72</v>
      </c>
      <c r="AK38" s="151">
        <v>75241.240000000005</v>
      </c>
      <c r="AL38" s="151">
        <v>100440.71</v>
      </c>
      <c r="AM38" s="151">
        <v>0</v>
      </c>
      <c r="AN38" s="151">
        <v>91909.47</v>
      </c>
      <c r="AO38" s="151">
        <v>17042.46</v>
      </c>
      <c r="AP38" s="151">
        <v>3148.33</v>
      </c>
      <c r="AQ38" s="151">
        <v>801.78</v>
      </c>
      <c r="AR38" s="151">
        <v>0</v>
      </c>
      <c r="AS38" s="151">
        <v>20457.21</v>
      </c>
      <c r="AT38" s="151">
        <v>10648.66</v>
      </c>
      <c r="AU38" s="151">
        <v>10183.280000000001</v>
      </c>
      <c r="AV38" s="151">
        <v>10118.030000000001</v>
      </c>
      <c r="AW38" s="151">
        <v>64415.82</v>
      </c>
      <c r="AX38" s="151">
        <v>54272</v>
      </c>
      <c r="AY38" s="151">
        <v>14356.6</v>
      </c>
      <c r="AZ38" s="151">
        <v>76561.600000000006</v>
      </c>
      <c r="BA38" s="151">
        <v>8870.43</v>
      </c>
      <c r="BB38" s="151">
        <v>0</v>
      </c>
      <c r="BC38" s="151">
        <v>27734.91</v>
      </c>
      <c r="BD38" s="151">
        <v>16563.87</v>
      </c>
      <c r="BE38" s="151">
        <v>27108.33</v>
      </c>
      <c r="BF38" s="151">
        <v>113120.47</v>
      </c>
      <c r="BG38" s="151">
        <v>205613.91</v>
      </c>
      <c r="BH38" s="151">
        <v>222668.18</v>
      </c>
      <c r="BI38" s="151">
        <v>28411.69</v>
      </c>
      <c r="BJ38" s="151">
        <v>0</v>
      </c>
      <c r="BK38" s="151">
        <v>0</v>
      </c>
      <c r="BL38" s="151">
        <v>0</v>
      </c>
      <c r="BM38" s="151">
        <v>139587.32</v>
      </c>
      <c r="BN38" s="151">
        <v>63942.22</v>
      </c>
      <c r="BO38" s="149">
        <f t="shared" si="2"/>
        <v>3682435.060000001</v>
      </c>
      <c r="BP38" s="149">
        <f t="shared" si="3"/>
        <v>193187.99999999907</v>
      </c>
      <c r="BQ38" s="149">
        <v>234098</v>
      </c>
      <c r="BR38" s="149">
        <v>12537</v>
      </c>
      <c r="BS38" s="149">
        <f t="shared" si="4"/>
        <v>246635</v>
      </c>
      <c r="BT38" s="151">
        <v>13444</v>
      </c>
      <c r="BU38" s="151">
        <v>48696</v>
      </c>
      <c r="BV38" s="151">
        <v>0</v>
      </c>
      <c r="BW38" s="151">
        <v>0</v>
      </c>
      <c r="BX38" s="151">
        <f t="shared" si="5"/>
        <v>48696</v>
      </c>
      <c r="BY38" s="151">
        <v>0</v>
      </c>
      <c r="BZ38" s="151">
        <v>0</v>
      </c>
      <c r="CA38" s="151">
        <v>13520</v>
      </c>
      <c r="CB38" s="151">
        <v>0</v>
      </c>
      <c r="CC38" s="151">
        <f t="shared" si="6"/>
        <v>13520</v>
      </c>
      <c r="CD38" s="151">
        <f t="shared" si="7"/>
        <v>35176</v>
      </c>
      <c r="CE38" s="149">
        <v>48620</v>
      </c>
    </row>
    <row r="39" spans="2:83" s="149" customFormat="1">
      <c r="B39" s="151" t="s">
        <v>10440</v>
      </c>
      <c r="C39" s="151"/>
      <c r="D39" s="151"/>
      <c r="E39" s="152">
        <v>3022060</v>
      </c>
      <c r="F39" s="151">
        <v>2060</v>
      </c>
      <c r="G39" s="151" t="s">
        <v>10446</v>
      </c>
      <c r="H39" s="151"/>
      <c r="I39" s="151">
        <v>88453</v>
      </c>
      <c r="J39" s="151">
        <v>0</v>
      </c>
      <c r="K39" s="151">
        <f t="shared" si="0"/>
        <v>88453</v>
      </c>
      <c r="L39" s="151">
        <v>2684767.93</v>
      </c>
      <c r="M39" s="151">
        <v>0</v>
      </c>
      <c r="N39" s="151">
        <v>166882.23000000001</v>
      </c>
      <c r="O39" s="151">
        <v>0</v>
      </c>
      <c r="P39" s="151">
        <v>199314.02</v>
      </c>
      <c r="Q39" s="151">
        <v>2930</v>
      </c>
      <c r="R39" s="151">
        <v>25757.22</v>
      </c>
      <c r="S39" s="151">
        <v>93985.08</v>
      </c>
      <c r="T39" s="151">
        <v>77536.38</v>
      </c>
      <c r="U39" s="151">
        <v>31579.34</v>
      </c>
      <c r="V39" s="151">
        <v>0</v>
      </c>
      <c r="W39" s="151">
        <v>0</v>
      </c>
      <c r="X39" s="151">
        <v>23346.04</v>
      </c>
      <c r="Y39" s="151">
        <v>11847.78</v>
      </c>
      <c r="Z39" s="151">
        <v>0</v>
      </c>
      <c r="AA39" s="151">
        <v>0</v>
      </c>
      <c r="AB39" s="151">
        <v>0</v>
      </c>
      <c r="AC39" s="151">
        <v>0</v>
      </c>
      <c r="AD39" s="151">
        <v>0</v>
      </c>
      <c r="AE39" s="151">
        <v>18950.25</v>
      </c>
      <c r="AF39" s="151">
        <v>56409</v>
      </c>
      <c r="AG39" s="151">
        <f t="shared" si="1"/>
        <v>3393305.27</v>
      </c>
      <c r="AH39" s="151">
        <v>1340963.05</v>
      </c>
      <c r="AI39" s="151">
        <v>0</v>
      </c>
      <c r="AJ39" s="151">
        <v>826322.11</v>
      </c>
      <c r="AK39" s="151">
        <v>81804.81</v>
      </c>
      <c r="AL39" s="151">
        <v>73512.36</v>
      </c>
      <c r="AM39" s="151">
        <v>0</v>
      </c>
      <c r="AN39" s="151">
        <v>105440.6</v>
      </c>
      <c r="AO39" s="151">
        <v>16408.18</v>
      </c>
      <c r="AP39" s="151">
        <v>5593.21</v>
      </c>
      <c r="AQ39" s="151">
        <v>698.86</v>
      </c>
      <c r="AR39" s="151">
        <v>0</v>
      </c>
      <c r="AS39" s="151">
        <v>55241.1</v>
      </c>
      <c r="AT39" s="151">
        <v>7307</v>
      </c>
      <c r="AU39" s="151">
        <v>41874.339999999997</v>
      </c>
      <c r="AV39" s="151">
        <v>-674.04</v>
      </c>
      <c r="AW39" s="151">
        <v>125817.60000000001</v>
      </c>
      <c r="AX39" s="151">
        <v>89600</v>
      </c>
      <c r="AY39" s="151">
        <v>16676.57</v>
      </c>
      <c r="AZ39" s="151">
        <v>108658.84</v>
      </c>
      <c r="BA39" s="151">
        <v>11941.4</v>
      </c>
      <c r="BB39" s="151">
        <v>0</v>
      </c>
      <c r="BC39" s="151">
        <v>14588.63</v>
      </c>
      <c r="BD39" s="151">
        <v>17196.89</v>
      </c>
      <c r="BE39" s="151">
        <v>8697.9500000000007</v>
      </c>
      <c r="BF39" s="151">
        <v>114628.12</v>
      </c>
      <c r="BG39" s="151">
        <v>47696.89</v>
      </c>
      <c r="BH39" s="151">
        <v>89366.95</v>
      </c>
      <c r="BI39" s="151">
        <v>59492.85</v>
      </c>
      <c r="BJ39" s="151">
        <v>0</v>
      </c>
      <c r="BK39" s="151">
        <v>0</v>
      </c>
      <c r="BL39" s="151">
        <v>0</v>
      </c>
      <c r="BM39" s="151">
        <v>0</v>
      </c>
      <c r="BN39" s="151">
        <v>0</v>
      </c>
      <c r="BO39" s="149">
        <f t="shared" si="2"/>
        <v>3258854.2700000005</v>
      </c>
      <c r="BP39" s="149">
        <f t="shared" si="3"/>
        <v>134450.99999999953</v>
      </c>
      <c r="BQ39" s="149">
        <v>222904</v>
      </c>
      <c r="BR39" s="149">
        <v>0</v>
      </c>
      <c r="BS39" s="149">
        <f t="shared" si="4"/>
        <v>222904</v>
      </c>
      <c r="BT39" s="151">
        <v>18830</v>
      </c>
      <c r="BU39" s="151">
        <v>28361.9</v>
      </c>
      <c r="BV39" s="151">
        <v>6249.79</v>
      </c>
      <c r="BW39" s="151">
        <v>0</v>
      </c>
      <c r="BX39" s="151">
        <f t="shared" si="5"/>
        <v>34611.69</v>
      </c>
      <c r="BY39" s="151">
        <v>0</v>
      </c>
      <c r="BZ39" s="151">
        <v>5192.5</v>
      </c>
      <c r="CA39" s="151">
        <v>6250.19</v>
      </c>
      <c r="CB39" s="151">
        <v>7300</v>
      </c>
      <c r="CC39" s="151">
        <f t="shared" si="6"/>
        <v>18742.689999999999</v>
      </c>
      <c r="CD39" s="151">
        <f t="shared" si="7"/>
        <v>15869.000000000004</v>
      </c>
      <c r="CE39" s="149">
        <v>34699</v>
      </c>
    </row>
    <row r="40" spans="2:83" s="149" customFormat="1">
      <c r="B40" s="151" t="s">
        <v>11385</v>
      </c>
      <c r="C40" s="151"/>
      <c r="D40" s="151"/>
      <c r="E40" s="152">
        <v>3022067</v>
      </c>
      <c r="F40" s="151">
        <v>2067</v>
      </c>
      <c r="G40" s="151" t="s">
        <v>10446</v>
      </c>
      <c r="H40" s="151"/>
      <c r="I40" s="151">
        <v>40899</v>
      </c>
      <c r="J40" s="151">
        <v>0</v>
      </c>
      <c r="K40" s="151">
        <f t="shared" si="0"/>
        <v>40899</v>
      </c>
      <c r="L40" s="151">
        <v>1295290.6499999999</v>
      </c>
      <c r="M40" s="151">
        <v>0</v>
      </c>
      <c r="N40" s="151">
        <v>334533.59000000003</v>
      </c>
      <c r="O40" s="151">
        <v>0</v>
      </c>
      <c r="P40" s="151">
        <v>72020.03</v>
      </c>
      <c r="Q40" s="151">
        <v>7540</v>
      </c>
      <c r="R40" s="151">
        <v>42320.47</v>
      </c>
      <c r="S40" s="151">
        <v>15472.4</v>
      </c>
      <c r="T40" s="151">
        <v>15805.43</v>
      </c>
      <c r="U40" s="151">
        <v>20089.03</v>
      </c>
      <c r="V40" s="151">
        <v>0</v>
      </c>
      <c r="W40" s="151">
        <v>0</v>
      </c>
      <c r="X40" s="151">
        <v>20929.580000000002</v>
      </c>
      <c r="Y40" s="151">
        <v>10704.61</v>
      </c>
      <c r="Z40" s="151">
        <v>0</v>
      </c>
      <c r="AA40" s="151">
        <v>0</v>
      </c>
      <c r="AB40" s="151">
        <v>0</v>
      </c>
      <c r="AC40" s="151">
        <v>0</v>
      </c>
      <c r="AD40" s="151">
        <v>0</v>
      </c>
      <c r="AE40" s="151">
        <v>0</v>
      </c>
      <c r="AF40" s="151">
        <v>64544.82</v>
      </c>
      <c r="AG40" s="151">
        <f t="shared" si="1"/>
        <v>1899250.61</v>
      </c>
      <c r="AH40" s="151">
        <v>851533.23</v>
      </c>
      <c r="AI40" s="151">
        <v>0</v>
      </c>
      <c r="AJ40" s="151">
        <v>445259.92</v>
      </c>
      <c r="AK40" s="151">
        <v>35394.93</v>
      </c>
      <c r="AL40" s="151">
        <v>65455.08</v>
      </c>
      <c r="AM40" s="151">
        <v>0</v>
      </c>
      <c r="AN40" s="151">
        <v>9095.1</v>
      </c>
      <c r="AO40" s="151">
        <v>14644.52</v>
      </c>
      <c r="AP40" s="151">
        <v>3216.43</v>
      </c>
      <c r="AQ40" s="151">
        <v>376.82</v>
      </c>
      <c r="AR40" s="151">
        <v>0</v>
      </c>
      <c r="AS40" s="151">
        <v>12892.98</v>
      </c>
      <c r="AT40" s="151">
        <v>5401.07</v>
      </c>
      <c r="AU40" s="151">
        <v>32365.35</v>
      </c>
      <c r="AV40" s="151">
        <v>3747.89</v>
      </c>
      <c r="AW40" s="151">
        <v>27339.040000000001</v>
      </c>
      <c r="AX40" s="151">
        <v>34560</v>
      </c>
      <c r="AY40" s="151">
        <v>10417.01</v>
      </c>
      <c r="AZ40" s="151">
        <v>57358.23</v>
      </c>
      <c r="BA40" s="151">
        <v>13707.89</v>
      </c>
      <c r="BB40" s="151">
        <v>0</v>
      </c>
      <c r="BC40" s="151">
        <v>9124.09</v>
      </c>
      <c r="BD40" s="151">
        <v>8374.0300000000007</v>
      </c>
      <c r="BE40" s="151">
        <v>7578.81</v>
      </c>
      <c r="BF40" s="151">
        <v>59074.47</v>
      </c>
      <c r="BG40" s="151">
        <v>31134.06</v>
      </c>
      <c r="BH40" s="151">
        <v>132744.16</v>
      </c>
      <c r="BI40" s="151">
        <v>41989.5</v>
      </c>
      <c r="BJ40" s="151">
        <v>0</v>
      </c>
      <c r="BK40" s="151">
        <v>0</v>
      </c>
      <c r="BL40" s="151">
        <v>0</v>
      </c>
      <c r="BM40" s="151">
        <v>0</v>
      </c>
      <c r="BN40" s="151">
        <v>0</v>
      </c>
      <c r="BO40" s="149">
        <f t="shared" si="2"/>
        <v>1912784.61</v>
      </c>
      <c r="BP40" s="149">
        <f t="shared" si="3"/>
        <v>-13534</v>
      </c>
      <c r="BQ40" s="149">
        <v>27365</v>
      </c>
      <c r="BR40" s="149">
        <v>0</v>
      </c>
      <c r="BS40" s="149">
        <f t="shared" si="4"/>
        <v>27365</v>
      </c>
      <c r="BT40" s="151">
        <v>6576</v>
      </c>
      <c r="BU40" s="151">
        <v>21452</v>
      </c>
      <c r="BV40" s="151">
        <v>0</v>
      </c>
      <c r="BW40" s="151">
        <v>0</v>
      </c>
      <c r="BX40" s="151">
        <f t="shared" si="5"/>
        <v>21452</v>
      </c>
      <c r="BY40" s="151">
        <v>0</v>
      </c>
      <c r="BZ40" s="151">
        <v>0</v>
      </c>
      <c r="CA40" s="151">
        <v>0</v>
      </c>
      <c r="CB40" s="151">
        <v>7120</v>
      </c>
      <c r="CC40" s="151">
        <f t="shared" si="6"/>
        <v>7120</v>
      </c>
      <c r="CD40" s="151">
        <f t="shared" si="7"/>
        <v>14332</v>
      </c>
      <c r="CE40" s="149">
        <v>20908</v>
      </c>
    </row>
    <row r="41" spans="2:83" s="149" customFormat="1">
      <c r="B41" s="151" t="s">
        <v>11386</v>
      </c>
      <c r="C41" s="151"/>
      <c r="D41" s="151"/>
      <c r="E41" s="152">
        <v>3022070</v>
      </c>
      <c r="F41" s="151">
        <v>2070</v>
      </c>
      <c r="G41" s="151" t="s">
        <v>10446</v>
      </c>
      <c r="H41" s="151"/>
      <c r="I41" s="151">
        <v>309779</v>
      </c>
      <c r="J41" s="151">
        <v>0</v>
      </c>
      <c r="K41" s="151">
        <f t="shared" si="0"/>
        <v>309779</v>
      </c>
      <c r="L41" s="151">
        <v>1354211.8</v>
      </c>
      <c r="M41" s="151">
        <v>0</v>
      </c>
      <c r="N41" s="151">
        <v>68003.360000000001</v>
      </c>
      <c r="O41" s="151">
        <v>0</v>
      </c>
      <c r="P41" s="151">
        <v>106800</v>
      </c>
      <c r="Q41" s="151">
        <v>716.39</v>
      </c>
      <c r="R41" s="151">
        <v>8841.3799999999992</v>
      </c>
      <c r="S41" s="151">
        <v>18926.3</v>
      </c>
      <c r="T41" s="151">
        <v>17860.38</v>
      </c>
      <c r="U41" s="151">
        <v>17123.669999999998</v>
      </c>
      <c r="V41" s="151">
        <v>0</v>
      </c>
      <c r="W41" s="151">
        <v>0</v>
      </c>
      <c r="X41" s="151">
        <v>32682.65</v>
      </c>
      <c r="Y41" s="151">
        <v>3256.59</v>
      </c>
      <c r="Z41" s="151">
        <v>0</v>
      </c>
      <c r="AA41" s="151">
        <v>0</v>
      </c>
      <c r="AB41" s="151">
        <v>0</v>
      </c>
      <c r="AC41" s="151">
        <v>0</v>
      </c>
      <c r="AD41" s="151">
        <v>0</v>
      </c>
      <c r="AE41" s="151">
        <v>21599</v>
      </c>
      <c r="AF41" s="151">
        <v>47380</v>
      </c>
      <c r="AG41" s="151">
        <f t="shared" si="1"/>
        <v>1697401.5199999998</v>
      </c>
      <c r="AH41" s="151">
        <v>789256.36</v>
      </c>
      <c r="AI41" s="151">
        <v>0</v>
      </c>
      <c r="AJ41" s="151">
        <v>350461.25</v>
      </c>
      <c r="AK41" s="151">
        <v>69392.81</v>
      </c>
      <c r="AL41" s="151">
        <v>134079.17000000001</v>
      </c>
      <c r="AM41" s="151">
        <v>0</v>
      </c>
      <c r="AN41" s="151">
        <v>37876.99</v>
      </c>
      <c r="AO41" s="151">
        <v>8713.86</v>
      </c>
      <c r="AP41" s="151">
        <v>1382.5</v>
      </c>
      <c r="AQ41" s="151">
        <v>343.62</v>
      </c>
      <c r="AR41" s="151">
        <v>0</v>
      </c>
      <c r="AS41" s="151">
        <v>22898.29</v>
      </c>
      <c r="AT41" s="151">
        <v>1305.32</v>
      </c>
      <c r="AU41" s="151">
        <v>2844.41</v>
      </c>
      <c r="AV41" s="151">
        <v>5081.7</v>
      </c>
      <c r="AW41" s="151">
        <v>20376.29</v>
      </c>
      <c r="AX41" s="151">
        <v>25199.5</v>
      </c>
      <c r="AY41" s="151">
        <v>9507.19</v>
      </c>
      <c r="AZ41" s="151">
        <v>56529.8</v>
      </c>
      <c r="BA41" s="151">
        <v>16495.79</v>
      </c>
      <c r="BB41" s="151">
        <v>0</v>
      </c>
      <c r="BC41" s="151">
        <v>9750.08</v>
      </c>
      <c r="BD41" s="151">
        <v>8127.23</v>
      </c>
      <c r="BE41" s="151">
        <v>5140.2700000000004</v>
      </c>
      <c r="BF41" s="151">
        <v>70909.210000000006</v>
      </c>
      <c r="BG41" s="151">
        <v>330</v>
      </c>
      <c r="BH41" s="151">
        <v>39910.379999999997</v>
      </c>
      <c r="BI41" s="151">
        <v>12896.5</v>
      </c>
      <c r="BJ41" s="151">
        <v>0</v>
      </c>
      <c r="BK41" s="151">
        <v>0</v>
      </c>
      <c r="BL41" s="151">
        <v>0</v>
      </c>
      <c r="BM41" s="151">
        <v>0</v>
      </c>
      <c r="BN41" s="151">
        <v>0</v>
      </c>
      <c r="BO41" s="149">
        <f t="shared" si="2"/>
        <v>1698808.52</v>
      </c>
      <c r="BP41" s="149">
        <f t="shared" si="3"/>
        <v>-1407.0000000002328</v>
      </c>
      <c r="BQ41" s="149">
        <v>308372</v>
      </c>
      <c r="BR41" s="149">
        <v>0</v>
      </c>
      <c r="BS41" s="149">
        <f t="shared" si="4"/>
        <v>308372</v>
      </c>
      <c r="BT41" s="151">
        <v>6709</v>
      </c>
      <c r="BU41" s="151">
        <v>21727.5</v>
      </c>
      <c r="BV41" s="151">
        <v>0</v>
      </c>
      <c r="BW41" s="151">
        <v>0</v>
      </c>
      <c r="BX41" s="151">
        <f t="shared" si="5"/>
        <v>21727.5</v>
      </c>
      <c r="BY41" s="151">
        <v>0</v>
      </c>
      <c r="BZ41" s="151">
        <v>0</v>
      </c>
      <c r="CA41" s="151">
        <v>10068.5</v>
      </c>
      <c r="CB41" s="151">
        <v>0</v>
      </c>
      <c r="CC41" s="151">
        <f t="shared" si="6"/>
        <v>10068.5</v>
      </c>
      <c r="CD41" s="151">
        <f t="shared" si="7"/>
        <v>11659</v>
      </c>
      <c r="CE41" s="149">
        <v>18368</v>
      </c>
    </row>
    <row r="42" spans="2:83" s="149" customFormat="1">
      <c r="B42" s="151" t="s">
        <v>11387</v>
      </c>
      <c r="C42" s="151"/>
      <c r="D42" s="151"/>
      <c r="E42" s="152">
        <v>3022072</v>
      </c>
      <c r="F42" s="151">
        <v>2072</v>
      </c>
      <c r="G42" s="151" t="s">
        <v>10444</v>
      </c>
      <c r="H42" s="151" t="s">
        <v>10471</v>
      </c>
      <c r="I42" s="151">
        <v>116307</v>
      </c>
      <c r="J42" s="151">
        <v>0</v>
      </c>
      <c r="K42" s="151">
        <f t="shared" si="0"/>
        <v>116307</v>
      </c>
      <c r="L42" s="151">
        <v>2786981.34</v>
      </c>
      <c r="M42" s="151">
        <v>0</v>
      </c>
      <c r="N42" s="151">
        <v>225078.59</v>
      </c>
      <c r="O42" s="151">
        <v>0</v>
      </c>
      <c r="P42" s="151">
        <v>193250.02</v>
      </c>
      <c r="Q42" s="151">
        <v>7511.4</v>
      </c>
      <c r="R42" s="151">
        <v>11838.43</v>
      </c>
      <c r="S42" s="151">
        <v>47805.07</v>
      </c>
      <c r="T42" s="151">
        <v>100108.55</v>
      </c>
      <c r="U42" s="151">
        <v>41261.9</v>
      </c>
      <c r="V42" s="151">
        <v>17178.349999999999</v>
      </c>
      <c r="W42" s="151">
        <v>18367.849999999999</v>
      </c>
      <c r="X42" s="151">
        <v>37281.21</v>
      </c>
      <c r="Y42" s="151">
        <v>23849.38</v>
      </c>
      <c r="Z42" s="151">
        <v>0</v>
      </c>
      <c r="AA42" s="151">
        <v>0</v>
      </c>
      <c r="AB42" s="151">
        <v>0</v>
      </c>
      <c r="AC42" s="151">
        <v>0</v>
      </c>
      <c r="AD42" s="151">
        <v>0</v>
      </c>
      <c r="AE42" s="151">
        <v>16524.13</v>
      </c>
      <c r="AF42" s="151">
        <v>82075</v>
      </c>
      <c r="AG42" s="151">
        <f t="shared" si="1"/>
        <v>3609111.2199999993</v>
      </c>
      <c r="AH42" s="151">
        <v>1581251.31</v>
      </c>
      <c r="AI42" s="151">
        <v>0</v>
      </c>
      <c r="AJ42" s="151">
        <v>946825.6</v>
      </c>
      <c r="AK42" s="151">
        <v>70393.58</v>
      </c>
      <c r="AL42" s="151">
        <v>182719.38</v>
      </c>
      <c r="AM42" s="151">
        <v>0</v>
      </c>
      <c r="AN42" s="151">
        <v>63472.24</v>
      </c>
      <c r="AO42" s="151">
        <v>17685.98</v>
      </c>
      <c r="AP42" s="151">
        <v>7499.24</v>
      </c>
      <c r="AQ42" s="151">
        <v>13044.27</v>
      </c>
      <c r="AR42" s="151">
        <v>12279</v>
      </c>
      <c r="AS42" s="151">
        <v>28941.58</v>
      </c>
      <c r="AT42" s="151">
        <v>21165.5</v>
      </c>
      <c r="AU42" s="151">
        <v>67911.360000000001</v>
      </c>
      <c r="AV42" s="151">
        <v>5205.83</v>
      </c>
      <c r="AW42" s="151">
        <v>51885.9</v>
      </c>
      <c r="AX42" s="151">
        <v>46825.75</v>
      </c>
      <c r="AY42" s="151">
        <v>18870.32</v>
      </c>
      <c r="AZ42" s="151">
        <v>78144.100000000006</v>
      </c>
      <c r="BA42" s="151">
        <v>14119.4</v>
      </c>
      <c r="BB42" s="151">
        <v>0</v>
      </c>
      <c r="BC42" s="151">
        <v>26216.48</v>
      </c>
      <c r="BD42" s="151">
        <v>18791.29</v>
      </c>
      <c r="BE42" s="151">
        <v>10133.540000000001</v>
      </c>
      <c r="BF42" s="151">
        <v>132819.62</v>
      </c>
      <c r="BG42" s="151">
        <v>35764.74</v>
      </c>
      <c r="BH42" s="151">
        <v>155647.82</v>
      </c>
      <c r="BI42" s="151">
        <v>23949.39</v>
      </c>
      <c r="BJ42" s="151">
        <v>0</v>
      </c>
      <c r="BK42" s="151">
        <v>0</v>
      </c>
      <c r="BL42" s="151">
        <v>0</v>
      </c>
      <c r="BM42" s="151">
        <v>0</v>
      </c>
      <c r="BN42" s="151">
        <v>0</v>
      </c>
      <c r="BO42" s="149">
        <f t="shared" si="2"/>
        <v>3631563.2200000007</v>
      </c>
      <c r="BP42" s="149">
        <f t="shared" si="3"/>
        <v>-22452.000000001397</v>
      </c>
      <c r="BQ42" s="149">
        <v>93855</v>
      </c>
      <c r="BR42" s="149">
        <v>0</v>
      </c>
      <c r="BS42" s="149">
        <f t="shared" si="4"/>
        <v>93855</v>
      </c>
      <c r="BT42" s="151">
        <v>3941</v>
      </c>
      <c r="BU42" s="151">
        <v>44588</v>
      </c>
      <c r="BV42" s="151">
        <v>0</v>
      </c>
      <c r="BW42" s="151">
        <v>0</v>
      </c>
      <c r="BX42" s="151">
        <f t="shared" si="5"/>
        <v>44588</v>
      </c>
      <c r="BY42" s="151">
        <v>0</v>
      </c>
      <c r="BZ42" s="151">
        <v>0</v>
      </c>
      <c r="CA42" s="151">
        <v>0</v>
      </c>
      <c r="CB42" s="151">
        <v>17035</v>
      </c>
      <c r="CC42" s="151">
        <f t="shared" si="6"/>
        <v>17035</v>
      </c>
      <c r="CD42" s="151">
        <f t="shared" si="7"/>
        <v>27553</v>
      </c>
      <c r="CE42" s="149">
        <v>31494</v>
      </c>
    </row>
    <row r="43" spans="2:83" s="149" customFormat="1">
      <c r="B43" s="151" t="s">
        <v>10393</v>
      </c>
      <c r="C43" s="151"/>
      <c r="D43" s="151"/>
      <c r="E43" s="152">
        <v>3022073</v>
      </c>
      <c r="F43" s="151">
        <v>2073</v>
      </c>
      <c r="G43" s="151" t="s">
        <v>10446</v>
      </c>
      <c r="H43" s="151"/>
      <c r="I43" s="151">
        <v>119954</v>
      </c>
      <c r="J43" s="151">
        <v>-1965</v>
      </c>
      <c r="K43" s="151">
        <f t="shared" si="0"/>
        <v>117989</v>
      </c>
      <c r="L43" s="151">
        <v>3039649.43</v>
      </c>
      <c r="M43" s="151">
        <v>0</v>
      </c>
      <c r="N43" s="151">
        <v>317038.62</v>
      </c>
      <c r="O43" s="151">
        <v>0</v>
      </c>
      <c r="P43" s="151">
        <v>256138</v>
      </c>
      <c r="Q43" s="151">
        <v>11400</v>
      </c>
      <c r="R43" s="151">
        <v>12001.66</v>
      </c>
      <c r="S43" s="151">
        <v>1200</v>
      </c>
      <c r="T43" s="151">
        <v>117341.92</v>
      </c>
      <c r="U43" s="151">
        <v>74326.77</v>
      </c>
      <c r="V43" s="151">
        <v>0</v>
      </c>
      <c r="W43" s="151">
        <v>25995.45</v>
      </c>
      <c r="X43" s="151">
        <v>62707.85</v>
      </c>
      <c r="Y43" s="151">
        <v>11322.46</v>
      </c>
      <c r="Z43" s="151">
        <v>0</v>
      </c>
      <c r="AA43" s="151">
        <v>0</v>
      </c>
      <c r="AB43" s="151">
        <v>0</v>
      </c>
      <c r="AC43" s="151">
        <v>0</v>
      </c>
      <c r="AD43" s="151">
        <v>0</v>
      </c>
      <c r="AE43" s="151">
        <v>50387</v>
      </c>
      <c r="AF43" s="151">
        <v>99354</v>
      </c>
      <c r="AG43" s="151">
        <f t="shared" si="1"/>
        <v>4078863.1600000006</v>
      </c>
      <c r="AH43" s="151">
        <v>1592931.79</v>
      </c>
      <c r="AI43" s="151">
        <v>0</v>
      </c>
      <c r="AJ43" s="151">
        <v>1124432.44</v>
      </c>
      <c r="AK43" s="151">
        <v>182577.77</v>
      </c>
      <c r="AL43" s="151">
        <v>119255.09</v>
      </c>
      <c r="AM43" s="151">
        <v>165697.32999999999</v>
      </c>
      <c r="AN43" s="151">
        <v>196276.17</v>
      </c>
      <c r="AO43" s="151">
        <v>16184.72</v>
      </c>
      <c r="AP43" s="151">
        <v>17718.849999999999</v>
      </c>
      <c r="AQ43" s="151">
        <v>1022.56</v>
      </c>
      <c r="AR43" s="151">
        <v>0</v>
      </c>
      <c r="AS43" s="151">
        <v>43137.02</v>
      </c>
      <c r="AT43" s="151">
        <v>14855.92</v>
      </c>
      <c r="AU43" s="151">
        <v>7018.38</v>
      </c>
      <c r="AV43" s="151">
        <v>6827.56</v>
      </c>
      <c r="AW43" s="151">
        <v>76467.539999999994</v>
      </c>
      <c r="AX43" s="151">
        <v>53534.400000000001</v>
      </c>
      <c r="AY43" s="151">
        <v>31108.12</v>
      </c>
      <c r="AZ43" s="151">
        <v>91147.39</v>
      </c>
      <c r="BA43" s="151">
        <v>29832.92</v>
      </c>
      <c r="BB43" s="151">
        <v>0</v>
      </c>
      <c r="BC43" s="151">
        <v>53147.15</v>
      </c>
      <c r="BD43" s="151">
        <v>24824.240000000002</v>
      </c>
      <c r="BE43" s="151">
        <v>15213.67</v>
      </c>
      <c r="BF43" s="151">
        <v>139329.47</v>
      </c>
      <c r="BG43" s="151">
        <v>49417.84</v>
      </c>
      <c r="BH43" s="151">
        <v>148659.38</v>
      </c>
      <c r="BI43" s="151">
        <v>40741.440000000002</v>
      </c>
      <c r="BJ43" s="151">
        <v>0</v>
      </c>
      <c r="BK43" s="151">
        <v>0</v>
      </c>
      <c r="BL43" s="151">
        <v>25995</v>
      </c>
      <c r="BM43" s="151">
        <v>0</v>
      </c>
      <c r="BN43" s="151">
        <v>0</v>
      </c>
      <c r="BO43" s="149">
        <f t="shared" si="2"/>
        <v>4267354.1600000011</v>
      </c>
      <c r="BP43" s="149">
        <f t="shared" si="3"/>
        <v>-188491.00000000047</v>
      </c>
      <c r="BQ43" s="149">
        <v>-68537</v>
      </c>
      <c r="BR43" s="149">
        <v>-1965</v>
      </c>
      <c r="BS43" s="149">
        <f t="shared" si="4"/>
        <v>-70502</v>
      </c>
      <c r="BT43" s="151">
        <v>8177</v>
      </c>
      <c r="BU43" s="151">
        <v>33333.93</v>
      </c>
      <c r="BV43" s="151">
        <v>0</v>
      </c>
      <c r="BW43" s="151">
        <v>25995</v>
      </c>
      <c r="BX43" s="151">
        <f t="shared" si="5"/>
        <v>59328.93</v>
      </c>
      <c r="BY43" s="151">
        <v>0</v>
      </c>
      <c r="BZ43" s="151">
        <v>35724.93</v>
      </c>
      <c r="CA43" s="151">
        <v>0</v>
      </c>
      <c r="CB43" s="151">
        <v>0</v>
      </c>
      <c r="CC43" s="151">
        <f t="shared" si="6"/>
        <v>35724.93</v>
      </c>
      <c r="CD43" s="151">
        <f t="shared" si="7"/>
        <v>23604</v>
      </c>
      <c r="CE43" s="149">
        <v>31781</v>
      </c>
    </row>
    <row r="44" spans="2:83" s="149" customFormat="1">
      <c r="B44" s="151" t="s">
        <v>11388</v>
      </c>
      <c r="C44" s="151"/>
      <c r="D44" s="151"/>
      <c r="E44" s="152">
        <v>3022076</v>
      </c>
      <c r="F44" s="151">
        <v>2076</v>
      </c>
      <c r="G44" s="151" t="s">
        <v>10446</v>
      </c>
      <c r="H44" s="151"/>
      <c r="I44" s="151">
        <v>188972</v>
      </c>
      <c r="J44" s="151">
        <v>0</v>
      </c>
      <c r="K44" s="151">
        <f t="shared" si="0"/>
        <v>188972</v>
      </c>
      <c r="L44" s="151">
        <v>1886270.6</v>
      </c>
      <c r="M44" s="151">
        <v>0</v>
      </c>
      <c r="N44" s="151">
        <v>154379.45000000001</v>
      </c>
      <c r="O44" s="151">
        <v>0</v>
      </c>
      <c r="P44" s="151">
        <v>157435.97</v>
      </c>
      <c r="Q44" s="151">
        <v>3130</v>
      </c>
      <c r="R44" s="151">
        <v>11267.1</v>
      </c>
      <c r="S44" s="151">
        <v>72761</v>
      </c>
      <c r="T44" s="151">
        <v>35481.47</v>
      </c>
      <c r="U44" s="151">
        <v>21902.34</v>
      </c>
      <c r="V44" s="151">
        <v>0</v>
      </c>
      <c r="W44" s="151">
        <v>0</v>
      </c>
      <c r="X44" s="151">
        <v>9898.64</v>
      </c>
      <c r="Y44" s="151">
        <v>5352.39</v>
      </c>
      <c r="Z44" s="151">
        <v>0</v>
      </c>
      <c r="AA44" s="151">
        <v>0</v>
      </c>
      <c r="AB44" s="151">
        <v>0</v>
      </c>
      <c r="AC44" s="151">
        <v>0</v>
      </c>
      <c r="AD44" s="151">
        <v>0</v>
      </c>
      <c r="AE44" s="151">
        <v>35976.629999999997</v>
      </c>
      <c r="AF44" s="151">
        <v>57280</v>
      </c>
      <c r="AG44" s="151">
        <f t="shared" si="1"/>
        <v>2451135.5900000003</v>
      </c>
      <c r="AH44" s="151">
        <v>1050668.3799999999</v>
      </c>
      <c r="AI44" s="151">
        <v>10344.290000000001</v>
      </c>
      <c r="AJ44" s="151">
        <v>418823.84</v>
      </c>
      <c r="AK44" s="151">
        <v>7730.81</v>
      </c>
      <c r="AL44" s="151">
        <v>205141.16</v>
      </c>
      <c r="AM44" s="151">
        <v>0</v>
      </c>
      <c r="AN44" s="151">
        <v>46598.22</v>
      </c>
      <c r="AO44" s="151">
        <v>9954.83</v>
      </c>
      <c r="AP44" s="151">
        <v>5673.95</v>
      </c>
      <c r="AQ44" s="151">
        <v>542.82000000000005</v>
      </c>
      <c r="AR44" s="151">
        <v>0</v>
      </c>
      <c r="AS44" s="151">
        <v>27858.99</v>
      </c>
      <c r="AT44" s="151">
        <v>3709.26</v>
      </c>
      <c r="AU44" s="151">
        <v>75829.98</v>
      </c>
      <c r="AV44" s="151">
        <v>16571.59</v>
      </c>
      <c r="AW44" s="151">
        <v>67692.75</v>
      </c>
      <c r="AX44" s="151">
        <v>32000</v>
      </c>
      <c r="AY44" s="151">
        <v>10732.05</v>
      </c>
      <c r="AZ44" s="151">
        <v>42406.52</v>
      </c>
      <c r="BA44" s="151">
        <v>20347.400000000001</v>
      </c>
      <c r="BB44" s="151">
        <v>0</v>
      </c>
      <c r="BC44" s="151">
        <v>14265.67</v>
      </c>
      <c r="BD44" s="151">
        <v>13161.85</v>
      </c>
      <c r="BE44" s="151">
        <v>5230.04</v>
      </c>
      <c r="BF44" s="151">
        <v>94282.1</v>
      </c>
      <c r="BG44" s="151">
        <v>38841.07</v>
      </c>
      <c r="BH44" s="151">
        <v>227725.53</v>
      </c>
      <c r="BI44" s="151">
        <v>24359.49</v>
      </c>
      <c r="BJ44" s="151">
        <v>0</v>
      </c>
      <c r="BK44" s="151">
        <v>0</v>
      </c>
      <c r="BL44" s="151">
        <v>12500</v>
      </c>
      <c r="BM44" s="151">
        <v>0</v>
      </c>
      <c r="BN44" s="151">
        <v>0</v>
      </c>
      <c r="BO44" s="149">
        <f t="shared" si="2"/>
        <v>2482992.59</v>
      </c>
      <c r="BP44" s="149">
        <f t="shared" si="3"/>
        <v>-31856.999999999534</v>
      </c>
      <c r="BQ44" s="149">
        <v>157115</v>
      </c>
      <c r="BR44" s="149">
        <v>0</v>
      </c>
      <c r="BS44" s="149">
        <f t="shared" si="4"/>
        <v>157115</v>
      </c>
      <c r="BT44" s="151">
        <v>6041</v>
      </c>
      <c r="BU44" s="151">
        <v>25747.51</v>
      </c>
      <c r="BV44" s="151">
        <v>0</v>
      </c>
      <c r="BW44" s="151">
        <v>12500</v>
      </c>
      <c r="BX44" s="151">
        <f t="shared" si="5"/>
        <v>38247.509999999995</v>
      </c>
      <c r="BY44" s="151">
        <v>0</v>
      </c>
      <c r="BZ44" s="151">
        <v>7695.51</v>
      </c>
      <c r="CA44" s="151">
        <v>12500</v>
      </c>
      <c r="CB44" s="151">
        <v>0</v>
      </c>
      <c r="CC44" s="151">
        <f t="shared" si="6"/>
        <v>20195.510000000002</v>
      </c>
      <c r="CD44" s="151">
        <f t="shared" si="7"/>
        <v>18051.999999999993</v>
      </c>
      <c r="CE44" s="149">
        <v>24093</v>
      </c>
    </row>
    <row r="45" spans="2:83" s="149" customFormat="1">
      <c r="B45" s="151" t="s">
        <v>11389</v>
      </c>
      <c r="C45" s="151"/>
      <c r="D45" s="151"/>
      <c r="E45" s="152">
        <v>3022077</v>
      </c>
      <c r="F45" s="151">
        <v>2077</v>
      </c>
      <c r="G45" s="151" t="s">
        <v>10446</v>
      </c>
      <c r="H45" s="151"/>
      <c r="I45" s="151">
        <v>-81978</v>
      </c>
      <c r="J45" s="151">
        <v>0</v>
      </c>
      <c r="K45" s="151">
        <f t="shared" si="0"/>
        <v>-81978</v>
      </c>
      <c r="L45" s="151">
        <v>5714022.25</v>
      </c>
      <c r="M45" s="151">
        <v>0</v>
      </c>
      <c r="N45" s="151">
        <v>749450.93</v>
      </c>
      <c r="O45" s="151">
        <v>0</v>
      </c>
      <c r="P45" s="151">
        <v>588400.02</v>
      </c>
      <c r="Q45" s="151">
        <v>23520</v>
      </c>
      <c r="R45" s="151">
        <v>27433.599999999999</v>
      </c>
      <c r="S45" s="151">
        <v>15522.5</v>
      </c>
      <c r="T45" s="151">
        <v>152397.53</v>
      </c>
      <c r="U45" s="151">
        <v>73602.17</v>
      </c>
      <c r="V45" s="151">
        <v>0</v>
      </c>
      <c r="W45" s="151">
        <v>0</v>
      </c>
      <c r="X45" s="151">
        <v>12577</v>
      </c>
      <c r="Y45" s="151">
        <v>33949.040000000001</v>
      </c>
      <c r="Z45" s="151">
        <v>0</v>
      </c>
      <c r="AA45" s="151">
        <v>0</v>
      </c>
      <c r="AB45" s="151">
        <v>0</v>
      </c>
      <c r="AC45" s="151">
        <v>0</v>
      </c>
      <c r="AD45" s="151">
        <v>86274.880000000005</v>
      </c>
      <c r="AE45" s="151">
        <v>83975.5</v>
      </c>
      <c r="AF45" s="151">
        <v>115980</v>
      </c>
      <c r="AG45" s="151">
        <f t="shared" si="1"/>
        <v>7677105.419999999</v>
      </c>
      <c r="AH45" s="151">
        <v>3028982.94</v>
      </c>
      <c r="AI45" s="151">
        <v>0</v>
      </c>
      <c r="AJ45" s="151">
        <v>1982367.97</v>
      </c>
      <c r="AK45" s="151">
        <v>299007.84999999998</v>
      </c>
      <c r="AL45" s="151">
        <v>269187.86</v>
      </c>
      <c r="AM45" s="151">
        <v>164826.26</v>
      </c>
      <c r="AN45" s="151">
        <v>286900.99</v>
      </c>
      <c r="AO45" s="151">
        <v>28710.93</v>
      </c>
      <c r="AP45" s="151">
        <v>3949.99</v>
      </c>
      <c r="AQ45" s="151">
        <v>1392.74</v>
      </c>
      <c r="AR45" s="151">
        <v>0</v>
      </c>
      <c r="AS45" s="151">
        <v>89842.51</v>
      </c>
      <c r="AT45" s="151">
        <v>19479.259999999998</v>
      </c>
      <c r="AU45" s="151">
        <v>12165.81</v>
      </c>
      <c r="AV45" s="151">
        <v>52009.07</v>
      </c>
      <c r="AW45" s="151">
        <v>122923.86</v>
      </c>
      <c r="AX45" s="151">
        <v>111126.2</v>
      </c>
      <c r="AY45" s="151">
        <v>45965.91</v>
      </c>
      <c r="AZ45" s="151">
        <v>262830.81</v>
      </c>
      <c r="BA45" s="151">
        <v>28569.07</v>
      </c>
      <c r="BB45" s="151">
        <v>0</v>
      </c>
      <c r="BC45" s="151">
        <v>95664.43</v>
      </c>
      <c r="BD45" s="151">
        <v>34669.22</v>
      </c>
      <c r="BE45" s="151">
        <v>39417.879999999997</v>
      </c>
      <c r="BF45" s="151">
        <v>200541.16</v>
      </c>
      <c r="BG45" s="151">
        <v>116103.66</v>
      </c>
      <c r="BH45" s="151">
        <v>363090.72</v>
      </c>
      <c r="BI45" s="151">
        <v>82650.320000000007</v>
      </c>
      <c r="BJ45" s="151">
        <v>0</v>
      </c>
      <c r="BK45" s="151">
        <v>0</v>
      </c>
      <c r="BL45" s="151">
        <v>0</v>
      </c>
      <c r="BM45" s="151">
        <v>0</v>
      </c>
      <c r="BN45" s="151">
        <v>0</v>
      </c>
      <c r="BO45" s="149">
        <f t="shared" si="2"/>
        <v>7742377.4199999999</v>
      </c>
      <c r="BP45" s="149">
        <f t="shared" si="3"/>
        <v>-65272.000000000931</v>
      </c>
      <c r="BQ45" s="149">
        <v>-147250</v>
      </c>
      <c r="BR45" s="149">
        <v>0</v>
      </c>
      <c r="BS45" s="149">
        <f t="shared" si="4"/>
        <v>-147250</v>
      </c>
      <c r="BT45" s="151">
        <v>25664</v>
      </c>
      <c r="BU45" s="151">
        <v>66575.429999999993</v>
      </c>
      <c r="BV45" s="151">
        <v>0</v>
      </c>
      <c r="BW45" s="151">
        <v>0</v>
      </c>
      <c r="BX45" s="151">
        <f t="shared" si="5"/>
        <v>66575.429999999993</v>
      </c>
      <c r="BY45" s="151">
        <v>0</v>
      </c>
      <c r="BZ45" s="151">
        <v>22890</v>
      </c>
      <c r="CA45" s="151">
        <v>0</v>
      </c>
      <c r="CB45" s="151">
        <v>17723.43</v>
      </c>
      <c r="CC45" s="151">
        <f t="shared" si="6"/>
        <v>40613.43</v>
      </c>
      <c r="CD45" s="151">
        <f t="shared" si="7"/>
        <v>25961.999999999993</v>
      </c>
      <c r="CE45" s="149">
        <v>51626</v>
      </c>
    </row>
    <row r="46" spans="2:83" s="149" customFormat="1">
      <c r="B46" s="151" t="s">
        <v>10389</v>
      </c>
      <c r="C46" s="151"/>
      <c r="D46" s="151"/>
      <c r="E46" s="152">
        <v>3022078</v>
      </c>
      <c r="F46" s="151">
        <v>2078</v>
      </c>
      <c r="G46" s="151" t="s">
        <v>10446</v>
      </c>
      <c r="H46" s="151"/>
      <c r="I46" s="151">
        <v>-239423</v>
      </c>
      <c r="J46" s="151">
        <v>0</v>
      </c>
      <c r="K46" s="151">
        <f t="shared" si="0"/>
        <v>-239423</v>
      </c>
      <c r="L46" s="151">
        <v>1598293.01</v>
      </c>
      <c r="M46" s="151">
        <v>0</v>
      </c>
      <c r="N46" s="151">
        <v>62577.34</v>
      </c>
      <c r="O46" s="151">
        <v>0</v>
      </c>
      <c r="P46" s="151">
        <v>30470.03</v>
      </c>
      <c r="Q46" s="151">
        <v>42480.47</v>
      </c>
      <c r="R46" s="151">
        <v>7500</v>
      </c>
      <c r="S46" s="151">
        <v>0</v>
      </c>
      <c r="T46" s="151">
        <v>4065.15</v>
      </c>
      <c r="U46" s="151">
        <v>483.43</v>
      </c>
      <c r="V46" s="151">
        <v>10800</v>
      </c>
      <c r="W46" s="151">
        <v>1750</v>
      </c>
      <c r="X46" s="151">
        <v>17013.97</v>
      </c>
      <c r="Y46" s="151">
        <v>187275.56</v>
      </c>
      <c r="Z46" s="151">
        <v>0</v>
      </c>
      <c r="AA46" s="151">
        <v>0</v>
      </c>
      <c r="AB46" s="151">
        <v>0</v>
      </c>
      <c r="AC46" s="151">
        <v>0</v>
      </c>
      <c r="AD46" s="151">
        <v>0</v>
      </c>
      <c r="AE46" s="151">
        <v>0</v>
      </c>
      <c r="AF46" s="151">
        <v>80311.88</v>
      </c>
      <c r="AG46" s="151">
        <f t="shared" si="1"/>
        <v>2043020.8399999999</v>
      </c>
      <c r="AH46" s="151">
        <v>916568.45</v>
      </c>
      <c r="AI46" s="151">
        <v>0</v>
      </c>
      <c r="AJ46" s="151">
        <v>320002.84000000003</v>
      </c>
      <c r="AK46" s="151">
        <v>13424.1</v>
      </c>
      <c r="AL46" s="151">
        <v>173699.16</v>
      </c>
      <c r="AM46" s="151">
        <v>0</v>
      </c>
      <c r="AN46" s="151">
        <v>34611</v>
      </c>
      <c r="AO46" s="151">
        <v>5447.82</v>
      </c>
      <c r="AP46" s="151">
        <v>1773.23</v>
      </c>
      <c r="AQ46" s="151">
        <v>23842.71</v>
      </c>
      <c r="AR46" s="151">
        <v>0</v>
      </c>
      <c r="AS46" s="151">
        <v>24632.54</v>
      </c>
      <c r="AT46" s="151">
        <v>0</v>
      </c>
      <c r="AU46" s="151">
        <v>34053.26</v>
      </c>
      <c r="AV46" s="151">
        <v>1616.14</v>
      </c>
      <c r="AW46" s="151">
        <v>26753.98</v>
      </c>
      <c r="AX46" s="151">
        <v>0</v>
      </c>
      <c r="AY46" s="151">
        <v>72395.350000000006</v>
      </c>
      <c r="AZ46" s="151">
        <v>88139.29</v>
      </c>
      <c r="BA46" s="151">
        <v>6461.83</v>
      </c>
      <c r="BB46" s="151">
        <v>0</v>
      </c>
      <c r="BC46" s="151">
        <v>15793.21</v>
      </c>
      <c r="BD46" s="151">
        <v>5640.95</v>
      </c>
      <c r="BE46" s="151">
        <v>7601.84</v>
      </c>
      <c r="BF46" s="151">
        <v>49446.32</v>
      </c>
      <c r="BG46" s="151">
        <v>114712.77</v>
      </c>
      <c r="BH46" s="151">
        <v>56511.07</v>
      </c>
      <c r="BI46" s="151">
        <v>30754.98</v>
      </c>
      <c r="BJ46" s="151">
        <v>0</v>
      </c>
      <c r="BK46" s="151">
        <v>0</v>
      </c>
      <c r="BL46" s="151">
        <v>0</v>
      </c>
      <c r="BM46" s="151">
        <v>0</v>
      </c>
      <c r="BN46" s="151">
        <v>0</v>
      </c>
      <c r="BO46" s="149">
        <f t="shared" si="2"/>
        <v>2023882.8400000003</v>
      </c>
      <c r="BP46" s="149">
        <f t="shared" si="3"/>
        <v>19137.999999999534</v>
      </c>
      <c r="BQ46" s="149">
        <v>-220285</v>
      </c>
      <c r="BR46" s="149">
        <v>0</v>
      </c>
      <c r="BS46" s="149">
        <f t="shared" si="4"/>
        <v>-220285</v>
      </c>
      <c r="BT46" s="151">
        <v>1378</v>
      </c>
      <c r="BU46" s="151">
        <v>0</v>
      </c>
      <c r="BV46" s="151">
        <v>0</v>
      </c>
      <c r="BW46" s="151">
        <v>0</v>
      </c>
      <c r="BX46" s="151">
        <f t="shared" si="5"/>
        <v>0</v>
      </c>
      <c r="BY46" s="151">
        <v>0</v>
      </c>
      <c r="BZ46" s="151">
        <v>0</v>
      </c>
      <c r="CA46" s="151">
        <v>0</v>
      </c>
      <c r="CB46" s="151">
        <v>0</v>
      </c>
      <c r="CC46" s="151">
        <f t="shared" si="6"/>
        <v>0</v>
      </c>
      <c r="CD46" s="151">
        <f t="shared" si="7"/>
        <v>0</v>
      </c>
      <c r="CE46" s="149">
        <v>1378</v>
      </c>
    </row>
    <row r="47" spans="2:83" s="149" customFormat="1">
      <c r="B47" s="151" t="s">
        <v>137</v>
      </c>
      <c r="C47" s="151"/>
      <c r="D47" s="151"/>
      <c r="E47" s="152">
        <v>3022079</v>
      </c>
      <c r="F47" s="151">
        <v>2079</v>
      </c>
      <c r="G47" s="151" t="s">
        <v>10446</v>
      </c>
      <c r="H47" s="151"/>
      <c r="I47" s="151">
        <v>36553</v>
      </c>
      <c r="J47" s="151">
        <v>0</v>
      </c>
      <c r="K47" s="151">
        <f t="shared" si="0"/>
        <v>36553</v>
      </c>
      <c r="L47" s="151">
        <v>2130975.23</v>
      </c>
      <c r="M47" s="151">
        <v>0</v>
      </c>
      <c r="N47" s="151">
        <v>15862.16</v>
      </c>
      <c r="O47" s="151">
        <v>0</v>
      </c>
      <c r="P47" s="151">
        <v>24930</v>
      </c>
      <c r="Q47" s="151">
        <v>0</v>
      </c>
      <c r="R47" s="151">
        <v>19.5</v>
      </c>
      <c r="S47" s="151">
        <v>0</v>
      </c>
      <c r="T47" s="151">
        <v>700</v>
      </c>
      <c r="U47" s="151">
        <v>0</v>
      </c>
      <c r="V47" s="151">
        <v>0</v>
      </c>
      <c r="W47" s="151">
        <v>0</v>
      </c>
      <c r="X47" s="151">
        <v>0</v>
      </c>
      <c r="Y47" s="151">
        <v>0</v>
      </c>
      <c r="Z47" s="151">
        <v>0</v>
      </c>
      <c r="AA47" s="151">
        <v>0</v>
      </c>
      <c r="AB47" s="151">
        <v>0</v>
      </c>
      <c r="AC47" s="151">
        <v>0</v>
      </c>
      <c r="AD47" s="151">
        <v>0</v>
      </c>
      <c r="AE47" s="151">
        <v>0</v>
      </c>
      <c r="AF47" s="151">
        <v>110443.23</v>
      </c>
      <c r="AG47" s="151">
        <f t="shared" si="1"/>
        <v>2282930.12</v>
      </c>
      <c r="AH47" s="151">
        <v>1427132.85</v>
      </c>
      <c r="AI47" s="151">
        <v>0</v>
      </c>
      <c r="AJ47" s="151">
        <v>192777.95</v>
      </c>
      <c r="AK47" s="151">
        <v>42775.56</v>
      </c>
      <c r="AL47" s="151">
        <v>94564.47</v>
      </c>
      <c r="AM47" s="151">
        <v>0</v>
      </c>
      <c r="AN47" s="151">
        <v>53139.5</v>
      </c>
      <c r="AO47" s="151">
        <v>17588.060000000001</v>
      </c>
      <c r="AP47" s="151">
        <v>2493.09</v>
      </c>
      <c r="AQ47" s="151">
        <v>697.2</v>
      </c>
      <c r="AR47" s="151">
        <v>0</v>
      </c>
      <c r="AS47" s="151">
        <v>37791.65</v>
      </c>
      <c r="AT47" s="151">
        <v>0</v>
      </c>
      <c r="AU47" s="151">
        <v>55719.88</v>
      </c>
      <c r="AV47" s="151">
        <v>9398.66</v>
      </c>
      <c r="AW47" s="151">
        <v>43722.559999999998</v>
      </c>
      <c r="AX47" s="151">
        <v>0</v>
      </c>
      <c r="AY47" s="151">
        <v>23966.95</v>
      </c>
      <c r="AZ47" s="151">
        <v>58090.2</v>
      </c>
      <c r="BA47" s="151">
        <v>36853.870000000003</v>
      </c>
      <c r="BB47" s="151">
        <v>0</v>
      </c>
      <c r="BC47" s="151">
        <v>24428.15</v>
      </c>
      <c r="BD47" s="151">
        <v>6673.8</v>
      </c>
      <c r="BE47" s="151">
        <v>81582.81</v>
      </c>
      <c r="BF47" s="151">
        <v>85061.36</v>
      </c>
      <c r="BG47" s="151">
        <v>0</v>
      </c>
      <c r="BH47" s="151">
        <v>34981.35</v>
      </c>
      <c r="BI47" s="151">
        <v>46325.2</v>
      </c>
      <c r="BJ47" s="151">
        <v>0</v>
      </c>
      <c r="BK47" s="151">
        <v>0</v>
      </c>
      <c r="BL47" s="151">
        <v>0</v>
      </c>
      <c r="BM47" s="151">
        <v>0</v>
      </c>
      <c r="BN47" s="151">
        <v>0</v>
      </c>
      <c r="BO47" s="149">
        <f t="shared" si="2"/>
        <v>2375765.12</v>
      </c>
      <c r="BP47" s="149">
        <f t="shared" si="3"/>
        <v>-92835</v>
      </c>
      <c r="BQ47" s="149">
        <v>-56282</v>
      </c>
      <c r="BR47" s="149">
        <v>0</v>
      </c>
      <c r="BS47" s="149">
        <f t="shared" si="4"/>
        <v>-56282</v>
      </c>
      <c r="BT47" s="151">
        <v>0</v>
      </c>
      <c r="BU47" s="151">
        <v>0</v>
      </c>
      <c r="BV47" s="151">
        <v>0</v>
      </c>
      <c r="BW47" s="151">
        <v>0</v>
      </c>
      <c r="BX47" s="151">
        <f t="shared" si="5"/>
        <v>0</v>
      </c>
      <c r="BY47" s="151">
        <v>0</v>
      </c>
      <c r="BZ47" s="151">
        <v>0</v>
      </c>
      <c r="CA47" s="151">
        <v>0</v>
      </c>
      <c r="CB47" s="151">
        <v>0</v>
      </c>
      <c r="CC47" s="151">
        <f t="shared" si="6"/>
        <v>0</v>
      </c>
      <c r="CD47" s="151">
        <f t="shared" si="7"/>
        <v>0</v>
      </c>
      <c r="CE47" s="149">
        <v>0</v>
      </c>
    </row>
    <row r="48" spans="2:83" s="149" customFormat="1">
      <c r="B48" s="151" t="s">
        <v>11390</v>
      </c>
      <c r="C48" s="151"/>
      <c r="D48" s="151"/>
      <c r="E48" s="152">
        <v>3023300</v>
      </c>
      <c r="F48" s="151">
        <v>3300</v>
      </c>
      <c r="G48" s="151" t="s">
        <v>10446</v>
      </c>
      <c r="H48" s="151"/>
      <c r="I48" s="151">
        <v>58963</v>
      </c>
      <c r="J48" s="151">
        <v>0</v>
      </c>
      <c r="K48" s="151">
        <f t="shared" si="0"/>
        <v>58963</v>
      </c>
      <c r="L48" s="151">
        <v>967656.88</v>
      </c>
      <c r="M48" s="151">
        <v>0</v>
      </c>
      <c r="N48" s="151">
        <v>34150.69</v>
      </c>
      <c r="O48" s="151">
        <v>0</v>
      </c>
      <c r="P48" s="151">
        <v>121880.03</v>
      </c>
      <c r="Q48" s="151">
        <v>5084.3599999999997</v>
      </c>
      <c r="R48" s="151">
        <v>9790.91</v>
      </c>
      <c r="S48" s="151">
        <v>0</v>
      </c>
      <c r="T48" s="151">
        <v>9273.7900000000009</v>
      </c>
      <c r="U48" s="151">
        <v>6966.21</v>
      </c>
      <c r="V48" s="151">
        <v>0</v>
      </c>
      <c r="W48" s="151">
        <v>0</v>
      </c>
      <c r="X48" s="151">
        <v>14026.95</v>
      </c>
      <c r="Y48" s="151">
        <v>4983.7700000000004</v>
      </c>
      <c r="Z48" s="151">
        <v>0</v>
      </c>
      <c r="AA48" s="151">
        <v>0</v>
      </c>
      <c r="AB48" s="151">
        <v>0</v>
      </c>
      <c r="AC48" s="151">
        <v>0</v>
      </c>
      <c r="AD48" s="151">
        <v>0</v>
      </c>
      <c r="AE48" s="151">
        <v>7217</v>
      </c>
      <c r="AF48" s="151">
        <v>26568</v>
      </c>
      <c r="AG48" s="151">
        <f t="shared" si="1"/>
        <v>1207598.5900000001</v>
      </c>
      <c r="AH48" s="151">
        <v>561094.62</v>
      </c>
      <c r="AI48" s="151">
        <v>0</v>
      </c>
      <c r="AJ48" s="151">
        <v>142308.6</v>
      </c>
      <c r="AK48" s="151">
        <v>39700.379999999997</v>
      </c>
      <c r="AL48" s="151">
        <v>23495.81</v>
      </c>
      <c r="AM48" s="151">
        <v>0</v>
      </c>
      <c r="AN48" s="151">
        <v>15870.85</v>
      </c>
      <c r="AO48" s="151">
        <v>3051.35</v>
      </c>
      <c r="AP48" s="151">
        <v>932.51</v>
      </c>
      <c r="AQ48" s="151">
        <v>265.60000000000002</v>
      </c>
      <c r="AR48" s="151">
        <v>0</v>
      </c>
      <c r="AS48" s="151">
        <v>6012.49</v>
      </c>
      <c r="AT48" s="151">
        <v>1685.5</v>
      </c>
      <c r="AU48" s="151">
        <v>21644.43</v>
      </c>
      <c r="AV48" s="151">
        <v>5010.4799999999996</v>
      </c>
      <c r="AW48" s="151">
        <v>16697.82</v>
      </c>
      <c r="AX48" s="151">
        <v>3020.8</v>
      </c>
      <c r="AY48" s="151">
        <v>5652.44</v>
      </c>
      <c r="AZ48" s="151">
        <v>60295.46</v>
      </c>
      <c r="BA48" s="151">
        <v>12041.24</v>
      </c>
      <c r="BB48" s="151">
        <v>0</v>
      </c>
      <c r="BC48" s="151">
        <v>7877.79</v>
      </c>
      <c r="BD48" s="151">
        <v>5902.4</v>
      </c>
      <c r="BE48" s="151">
        <v>2266.6999999999998</v>
      </c>
      <c r="BF48" s="151">
        <v>47159.199999999997</v>
      </c>
      <c r="BG48" s="151">
        <v>36607.61</v>
      </c>
      <c r="BH48" s="151">
        <v>112723.19</v>
      </c>
      <c r="BI48" s="151">
        <v>41025.32</v>
      </c>
      <c r="BJ48" s="151">
        <v>0</v>
      </c>
      <c r="BK48" s="151">
        <v>0</v>
      </c>
      <c r="BL48" s="151">
        <v>0</v>
      </c>
      <c r="BM48" s="151">
        <v>0</v>
      </c>
      <c r="BN48" s="151">
        <v>0</v>
      </c>
      <c r="BO48" s="149">
        <f t="shared" si="2"/>
        <v>1172342.5899999999</v>
      </c>
      <c r="BP48" s="149">
        <f t="shared" si="3"/>
        <v>35256.000000000233</v>
      </c>
      <c r="BQ48" s="149">
        <v>94219</v>
      </c>
      <c r="BR48" s="149">
        <v>0</v>
      </c>
      <c r="BS48" s="149">
        <f t="shared" si="4"/>
        <v>94219</v>
      </c>
      <c r="BT48" s="151">
        <v>0</v>
      </c>
      <c r="BU48" s="151">
        <v>0</v>
      </c>
      <c r="BV48" s="151">
        <v>0</v>
      </c>
      <c r="BW48" s="151">
        <v>0</v>
      </c>
      <c r="BX48" s="151">
        <f t="shared" si="5"/>
        <v>0</v>
      </c>
      <c r="BY48" s="151">
        <v>0</v>
      </c>
      <c r="BZ48" s="151">
        <v>0</v>
      </c>
      <c r="CA48" s="151">
        <v>0</v>
      </c>
      <c r="CB48" s="151">
        <v>0</v>
      </c>
      <c r="CC48" s="151">
        <f t="shared" si="6"/>
        <v>0</v>
      </c>
      <c r="CD48" s="151">
        <f t="shared" si="7"/>
        <v>0</v>
      </c>
      <c r="CE48" s="149">
        <v>0</v>
      </c>
    </row>
    <row r="49" spans="2:83" s="149" customFormat="1">
      <c r="B49" s="151" t="s">
        <v>11391</v>
      </c>
      <c r="C49" s="151"/>
      <c r="D49" s="151"/>
      <c r="E49" s="152">
        <v>3023302</v>
      </c>
      <c r="F49" s="151">
        <v>3302</v>
      </c>
      <c r="G49" s="151" t="s">
        <v>10446</v>
      </c>
      <c r="H49" s="151"/>
      <c r="I49" s="151">
        <v>378970</v>
      </c>
      <c r="J49" s="151">
        <v>0</v>
      </c>
      <c r="K49" s="151">
        <f t="shared" si="0"/>
        <v>378970</v>
      </c>
      <c r="L49" s="151">
        <v>1076917.29</v>
      </c>
      <c r="M49" s="151">
        <v>0</v>
      </c>
      <c r="N49" s="151">
        <v>59045.27</v>
      </c>
      <c r="O49" s="151">
        <v>0</v>
      </c>
      <c r="P49" s="151">
        <v>33905.040000000001</v>
      </c>
      <c r="Q49" s="151">
        <v>2400</v>
      </c>
      <c r="R49" s="151">
        <v>6250</v>
      </c>
      <c r="S49" s="151">
        <v>9763.24</v>
      </c>
      <c r="T49" s="151">
        <v>50160.04</v>
      </c>
      <c r="U49" s="151">
        <v>32796.29</v>
      </c>
      <c r="V49" s="151">
        <v>1400</v>
      </c>
      <c r="W49" s="151">
        <v>9841.6299999999992</v>
      </c>
      <c r="X49" s="151">
        <v>59532.39</v>
      </c>
      <c r="Y49" s="151">
        <v>11586.44</v>
      </c>
      <c r="Z49" s="151">
        <v>0</v>
      </c>
      <c r="AA49" s="151">
        <v>0</v>
      </c>
      <c r="AB49" s="151">
        <v>0</v>
      </c>
      <c r="AC49" s="151">
        <v>0</v>
      </c>
      <c r="AD49" s="151">
        <v>0</v>
      </c>
      <c r="AE49" s="151">
        <v>6939.5</v>
      </c>
      <c r="AF49" s="151">
        <v>50152</v>
      </c>
      <c r="AG49" s="151">
        <f t="shared" si="1"/>
        <v>1410689.13</v>
      </c>
      <c r="AH49" s="151">
        <v>676713.21</v>
      </c>
      <c r="AI49" s="151">
        <v>0</v>
      </c>
      <c r="AJ49" s="151">
        <v>272752.42</v>
      </c>
      <c r="AK49" s="151">
        <v>42242.67</v>
      </c>
      <c r="AL49" s="151">
        <v>62042.89</v>
      </c>
      <c r="AM49" s="151">
        <v>0</v>
      </c>
      <c r="AN49" s="151">
        <v>54663.75</v>
      </c>
      <c r="AO49" s="151">
        <v>2621.71</v>
      </c>
      <c r="AP49" s="151">
        <v>2903.47</v>
      </c>
      <c r="AQ49" s="151">
        <v>8498.3799999999992</v>
      </c>
      <c r="AR49" s="151">
        <v>0</v>
      </c>
      <c r="AS49" s="151">
        <v>16331.35</v>
      </c>
      <c r="AT49" s="151">
        <v>1146.32</v>
      </c>
      <c r="AU49" s="151">
        <v>17505.73</v>
      </c>
      <c r="AV49" s="151">
        <v>1930.58</v>
      </c>
      <c r="AW49" s="151">
        <v>22838.78</v>
      </c>
      <c r="AX49" s="151">
        <v>4710.3999999999996</v>
      </c>
      <c r="AY49" s="151">
        <v>2907.67</v>
      </c>
      <c r="AZ49" s="151">
        <v>64594.37</v>
      </c>
      <c r="BA49" s="151">
        <v>12619.33</v>
      </c>
      <c r="BB49" s="151">
        <v>0</v>
      </c>
      <c r="BC49" s="151">
        <v>7279.63</v>
      </c>
      <c r="BD49" s="151">
        <v>8282.14</v>
      </c>
      <c r="BE49" s="151">
        <v>11570.76</v>
      </c>
      <c r="BF49" s="151">
        <v>73785.94</v>
      </c>
      <c r="BG49" s="151">
        <v>165</v>
      </c>
      <c r="BH49" s="151">
        <v>32452.28</v>
      </c>
      <c r="BI49" s="151">
        <v>22005.35</v>
      </c>
      <c r="BJ49" s="151">
        <v>0</v>
      </c>
      <c r="BK49" s="151">
        <v>0</v>
      </c>
      <c r="BL49" s="151">
        <v>0</v>
      </c>
      <c r="BM49" s="151">
        <v>0</v>
      </c>
      <c r="BN49" s="151">
        <v>0</v>
      </c>
      <c r="BO49" s="149">
        <f t="shared" si="2"/>
        <v>1422564.13</v>
      </c>
      <c r="BP49" s="149">
        <f t="shared" si="3"/>
        <v>-11875</v>
      </c>
      <c r="BQ49" s="149">
        <v>367095</v>
      </c>
      <c r="BR49" s="149">
        <v>0</v>
      </c>
      <c r="BS49" s="149">
        <f t="shared" si="4"/>
        <v>367095</v>
      </c>
      <c r="BT49" s="151">
        <v>0</v>
      </c>
      <c r="BU49" s="151">
        <v>0</v>
      </c>
      <c r="BV49" s="151">
        <v>0</v>
      </c>
      <c r="BW49" s="151">
        <v>0</v>
      </c>
      <c r="BX49" s="151">
        <f t="shared" si="5"/>
        <v>0</v>
      </c>
      <c r="BY49" s="151">
        <v>0</v>
      </c>
      <c r="BZ49" s="151">
        <v>0</v>
      </c>
      <c r="CA49" s="151">
        <v>0</v>
      </c>
      <c r="CB49" s="151">
        <v>0</v>
      </c>
      <c r="CC49" s="151">
        <f t="shared" si="6"/>
        <v>0</v>
      </c>
      <c r="CD49" s="151">
        <f t="shared" si="7"/>
        <v>0</v>
      </c>
      <c r="CE49" s="149">
        <v>0</v>
      </c>
    </row>
    <row r="50" spans="2:83" s="149" customFormat="1">
      <c r="B50" s="151" t="s">
        <v>11392</v>
      </c>
      <c r="C50" s="151"/>
      <c r="D50" s="151"/>
      <c r="E50" s="152">
        <v>3023304</v>
      </c>
      <c r="F50" s="151">
        <v>3304</v>
      </c>
      <c r="G50" s="151" t="s">
        <v>10446</v>
      </c>
      <c r="H50" s="151"/>
      <c r="I50" s="151">
        <v>52161</v>
      </c>
      <c r="J50" s="151">
        <v>0</v>
      </c>
      <c r="K50" s="151">
        <f t="shared" si="0"/>
        <v>52161</v>
      </c>
      <c r="L50" s="151">
        <v>1125269.57</v>
      </c>
      <c r="M50" s="151">
        <v>0</v>
      </c>
      <c r="N50" s="151">
        <v>120944.65</v>
      </c>
      <c r="O50" s="151">
        <v>0</v>
      </c>
      <c r="P50" s="151">
        <v>68529.98</v>
      </c>
      <c r="Q50" s="151">
        <v>0</v>
      </c>
      <c r="R50" s="151">
        <v>653</v>
      </c>
      <c r="S50" s="151">
        <v>0</v>
      </c>
      <c r="T50" s="151">
        <v>41305.51</v>
      </c>
      <c r="U50" s="151">
        <v>38464.28</v>
      </c>
      <c r="V50" s="151">
        <v>3600</v>
      </c>
      <c r="W50" s="151">
        <v>0</v>
      </c>
      <c r="X50" s="151">
        <v>16818.2</v>
      </c>
      <c r="Y50" s="151">
        <v>10018.469999999999</v>
      </c>
      <c r="Z50" s="151">
        <v>0</v>
      </c>
      <c r="AA50" s="151">
        <v>0</v>
      </c>
      <c r="AB50" s="151">
        <v>0</v>
      </c>
      <c r="AC50" s="151">
        <v>0</v>
      </c>
      <c r="AD50" s="151">
        <v>0</v>
      </c>
      <c r="AE50" s="151">
        <v>14209</v>
      </c>
      <c r="AF50" s="151">
        <v>44491.38</v>
      </c>
      <c r="AG50" s="151">
        <f t="shared" si="1"/>
        <v>1484304.0399999998</v>
      </c>
      <c r="AH50" s="151">
        <v>685020.73</v>
      </c>
      <c r="AI50" s="151">
        <v>0</v>
      </c>
      <c r="AJ50" s="151">
        <v>299812.75</v>
      </c>
      <c r="AK50" s="151">
        <v>38423.339999999997</v>
      </c>
      <c r="AL50" s="151">
        <v>83845.94</v>
      </c>
      <c r="AM50" s="151">
        <v>0</v>
      </c>
      <c r="AN50" s="151">
        <v>18164.41</v>
      </c>
      <c r="AO50" s="151">
        <v>24194.79</v>
      </c>
      <c r="AP50" s="151">
        <v>1830.82</v>
      </c>
      <c r="AQ50" s="151">
        <v>11574.6</v>
      </c>
      <c r="AR50" s="151">
        <v>0</v>
      </c>
      <c r="AS50" s="151">
        <v>18223.77</v>
      </c>
      <c r="AT50" s="151">
        <v>2650</v>
      </c>
      <c r="AU50" s="151">
        <v>18921.3</v>
      </c>
      <c r="AV50" s="151">
        <v>3315.65</v>
      </c>
      <c r="AW50" s="151">
        <v>23131.38</v>
      </c>
      <c r="AX50" s="151">
        <v>3558.4</v>
      </c>
      <c r="AY50" s="151">
        <v>12371.84</v>
      </c>
      <c r="AZ50" s="151">
        <v>45372.58</v>
      </c>
      <c r="BA50" s="151">
        <v>6050.08</v>
      </c>
      <c r="BB50" s="151">
        <v>0</v>
      </c>
      <c r="BC50" s="151">
        <v>13969.64</v>
      </c>
      <c r="BD50" s="151">
        <v>3066.77</v>
      </c>
      <c r="BE50" s="151">
        <v>9547.4</v>
      </c>
      <c r="BF50" s="151">
        <v>56291.29</v>
      </c>
      <c r="BG50" s="151">
        <v>83273.509999999995</v>
      </c>
      <c r="BH50" s="151">
        <v>111136.44</v>
      </c>
      <c r="BI50" s="151">
        <v>47135.61</v>
      </c>
      <c r="BJ50" s="151">
        <v>0</v>
      </c>
      <c r="BK50" s="151">
        <v>0</v>
      </c>
      <c r="BL50" s="151">
        <v>0</v>
      </c>
      <c r="BM50" s="151">
        <v>0</v>
      </c>
      <c r="BN50" s="151">
        <v>0</v>
      </c>
      <c r="BO50" s="149">
        <f t="shared" si="2"/>
        <v>1620883.04</v>
      </c>
      <c r="BP50" s="149">
        <f t="shared" si="3"/>
        <v>-136579.00000000023</v>
      </c>
      <c r="BQ50" s="149">
        <v>-84418</v>
      </c>
      <c r="BR50" s="149">
        <v>0</v>
      </c>
      <c r="BS50" s="149">
        <f t="shared" si="4"/>
        <v>-84418</v>
      </c>
      <c r="BT50" s="151">
        <v>0</v>
      </c>
      <c r="BU50" s="151">
        <v>0</v>
      </c>
      <c r="BV50" s="151">
        <v>0</v>
      </c>
      <c r="BW50" s="151">
        <v>0</v>
      </c>
      <c r="BX50" s="151">
        <f t="shared" si="5"/>
        <v>0</v>
      </c>
      <c r="BY50" s="151">
        <v>0</v>
      </c>
      <c r="BZ50" s="151">
        <v>0</v>
      </c>
      <c r="CA50" s="151">
        <v>0</v>
      </c>
      <c r="CB50" s="151">
        <v>0</v>
      </c>
      <c r="CC50" s="151">
        <f t="shared" si="6"/>
        <v>0</v>
      </c>
      <c r="CD50" s="151">
        <f t="shared" si="7"/>
        <v>0</v>
      </c>
      <c r="CE50" s="149">
        <v>0</v>
      </c>
    </row>
    <row r="51" spans="2:83" s="149" customFormat="1">
      <c r="B51" s="151" t="s">
        <v>11393</v>
      </c>
      <c r="C51" s="151"/>
      <c r="D51" s="151"/>
      <c r="E51" s="152">
        <v>3023305</v>
      </c>
      <c r="F51" s="151">
        <v>3305</v>
      </c>
      <c r="G51" s="151" t="s">
        <v>10446</v>
      </c>
      <c r="H51" s="151"/>
      <c r="I51" s="151">
        <v>73744</v>
      </c>
      <c r="J51" s="151">
        <v>0</v>
      </c>
      <c r="K51" s="151">
        <f t="shared" si="0"/>
        <v>73744</v>
      </c>
      <c r="L51" s="151">
        <v>770841.06</v>
      </c>
      <c r="M51" s="151">
        <v>0</v>
      </c>
      <c r="N51" s="151">
        <v>36898.230000000003</v>
      </c>
      <c r="O51" s="151">
        <v>0</v>
      </c>
      <c r="P51" s="151">
        <v>25595.040000000001</v>
      </c>
      <c r="Q51" s="151">
        <v>0</v>
      </c>
      <c r="R51" s="151">
        <v>37766.15</v>
      </c>
      <c r="S51" s="151">
        <v>4900</v>
      </c>
      <c r="T51" s="151">
        <v>7326.58</v>
      </c>
      <c r="U51" s="151">
        <v>13992.12</v>
      </c>
      <c r="V51" s="151">
        <v>1752</v>
      </c>
      <c r="W51" s="151">
        <v>252</v>
      </c>
      <c r="X51" s="151">
        <v>16615.650000000001</v>
      </c>
      <c r="Y51" s="151">
        <v>7733.08</v>
      </c>
      <c r="Z51" s="151">
        <v>0</v>
      </c>
      <c r="AA51" s="151">
        <v>0</v>
      </c>
      <c r="AB51" s="151">
        <v>0</v>
      </c>
      <c r="AC51" s="151">
        <v>0</v>
      </c>
      <c r="AD51" s="151">
        <v>0</v>
      </c>
      <c r="AE51" s="151">
        <v>5317.75</v>
      </c>
      <c r="AF51" s="151">
        <v>39433</v>
      </c>
      <c r="AG51" s="151">
        <f t="shared" si="1"/>
        <v>968422.66</v>
      </c>
      <c r="AH51" s="151">
        <v>532933.19999999995</v>
      </c>
      <c r="AI51" s="151">
        <v>0</v>
      </c>
      <c r="AJ51" s="151">
        <v>142863.49</v>
      </c>
      <c r="AK51" s="151">
        <v>43179.519999999997</v>
      </c>
      <c r="AL51" s="151">
        <v>32368.28</v>
      </c>
      <c r="AM51" s="151">
        <v>0</v>
      </c>
      <c r="AN51" s="151">
        <v>37495.370000000003</v>
      </c>
      <c r="AO51" s="151">
        <v>4925.1499999999996</v>
      </c>
      <c r="AP51" s="151">
        <v>1359</v>
      </c>
      <c r="AQ51" s="151">
        <v>5828.41</v>
      </c>
      <c r="AR51" s="151">
        <v>0</v>
      </c>
      <c r="AS51" s="151">
        <v>6875.01</v>
      </c>
      <c r="AT51" s="151">
        <v>0</v>
      </c>
      <c r="AU51" s="151">
        <v>772.29</v>
      </c>
      <c r="AV51" s="151">
        <v>1340.08</v>
      </c>
      <c r="AW51" s="151">
        <v>16980.009999999998</v>
      </c>
      <c r="AX51" s="151">
        <v>1587.2</v>
      </c>
      <c r="AY51" s="151">
        <v>5330.91</v>
      </c>
      <c r="AZ51" s="151">
        <v>49948.54</v>
      </c>
      <c r="BA51" s="151">
        <v>8178.53</v>
      </c>
      <c r="BB51" s="151">
        <v>0</v>
      </c>
      <c r="BC51" s="151">
        <v>7980.75</v>
      </c>
      <c r="BD51" s="151">
        <v>4483.5</v>
      </c>
      <c r="BE51" s="151">
        <v>4843.05</v>
      </c>
      <c r="BF51" s="151">
        <v>43984.37</v>
      </c>
      <c r="BG51" s="151">
        <v>0</v>
      </c>
      <c r="BH51" s="151">
        <v>20946.25</v>
      </c>
      <c r="BI51" s="151">
        <v>24189.75</v>
      </c>
      <c r="BJ51" s="151">
        <v>0</v>
      </c>
      <c r="BK51" s="151">
        <v>0</v>
      </c>
      <c r="BL51" s="151">
        <v>0</v>
      </c>
      <c r="BM51" s="151">
        <v>0</v>
      </c>
      <c r="BN51" s="151">
        <v>0</v>
      </c>
      <c r="BO51" s="149">
        <f t="shared" si="2"/>
        <v>998392.66000000015</v>
      </c>
      <c r="BP51" s="149">
        <f t="shared" si="3"/>
        <v>-29970.000000000116</v>
      </c>
      <c r="BQ51" s="149">
        <v>43774</v>
      </c>
      <c r="BR51" s="149">
        <v>0</v>
      </c>
      <c r="BS51" s="149">
        <f t="shared" si="4"/>
        <v>43774</v>
      </c>
      <c r="BT51" s="151">
        <v>0</v>
      </c>
      <c r="BU51" s="151">
        <v>0</v>
      </c>
      <c r="BV51" s="151">
        <v>0</v>
      </c>
      <c r="BW51" s="151">
        <v>0</v>
      </c>
      <c r="BX51" s="151">
        <f t="shared" si="5"/>
        <v>0</v>
      </c>
      <c r="BY51" s="151">
        <v>0</v>
      </c>
      <c r="BZ51" s="151">
        <v>0</v>
      </c>
      <c r="CA51" s="151">
        <v>0</v>
      </c>
      <c r="CB51" s="151">
        <v>0</v>
      </c>
      <c r="CC51" s="151">
        <f t="shared" si="6"/>
        <v>0</v>
      </c>
      <c r="CD51" s="151">
        <f t="shared" si="7"/>
        <v>0</v>
      </c>
      <c r="CE51" s="149">
        <v>0</v>
      </c>
    </row>
    <row r="52" spans="2:83" s="149" customFormat="1">
      <c r="B52" s="151" t="s">
        <v>11394</v>
      </c>
      <c r="C52" s="151"/>
      <c r="D52" s="151"/>
      <c r="E52" s="152">
        <v>3023307</v>
      </c>
      <c r="F52" s="151">
        <v>3307</v>
      </c>
      <c r="G52" s="151" t="s">
        <v>10446</v>
      </c>
      <c r="H52" s="151"/>
      <c r="I52" s="151">
        <v>65565</v>
      </c>
      <c r="J52" s="151">
        <v>0</v>
      </c>
      <c r="K52" s="151">
        <f t="shared" si="0"/>
        <v>65565</v>
      </c>
      <c r="L52" s="151">
        <v>1146886.43</v>
      </c>
      <c r="M52" s="151">
        <v>0</v>
      </c>
      <c r="N52" s="151">
        <v>35690.239999999998</v>
      </c>
      <c r="O52" s="151">
        <v>0</v>
      </c>
      <c r="P52" s="151">
        <v>37034.959999999999</v>
      </c>
      <c r="Q52" s="151">
        <v>930</v>
      </c>
      <c r="R52" s="151">
        <v>7067.5</v>
      </c>
      <c r="S52" s="151">
        <v>57602.76</v>
      </c>
      <c r="T52" s="151">
        <v>3725.42</v>
      </c>
      <c r="U52" s="151">
        <v>21570.05</v>
      </c>
      <c r="V52" s="151">
        <v>0</v>
      </c>
      <c r="W52" s="151">
        <v>0</v>
      </c>
      <c r="X52" s="151">
        <v>48714.43</v>
      </c>
      <c r="Y52" s="151">
        <v>9953</v>
      </c>
      <c r="Z52" s="151">
        <v>0</v>
      </c>
      <c r="AA52" s="151">
        <v>0</v>
      </c>
      <c r="AB52" s="151">
        <v>0</v>
      </c>
      <c r="AC52" s="151">
        <v>0</v>
      </c>
      <c r="AD52" s="151">
        <v>0</v>
      </c>
      <c r="AE52" s="151">
        <v>7356.13</v>
      </c>
      <c r="AF52" s="151">
        <v>44927</v>
      </c>
      <c r="AG52" s="151">
        <f t="shared" si="1"/>
        <v>1421457.9199999997</v>
      </c>
      <c r="AH52" s="151">
        <v>556299.9</v>
      </c>
      <c r="AI52" s="151">
        <v>0</v>
      </c>
      <c r="AJ52" s="151">
        <v>272271.03000000003</v>
      </c>
      <c r="AK52" s="151">
        <v>90857.23</v>
      </c>
      <c r="AL52" s="151">
        <v>59342.71</v>
      </c>
      <c r="AM52" s="151">
        <v>0</v>
      </c>
      <c r="AN52" s="151">
        <v>15653.68</v>
      </c>
      <c r="AO52" s="151">
        <v>1765.57</v>
      </c>
      <c r="AP52" s="151">
        <v>3117.79</v>
      </c>
      <c r="AQ52" s="151">
        <v>348.6</v>
      </c>
      <c r="AR52" s="151">
        <v>0</v>
      </c>
      <c r="AS52" s="151">
        <v>31592.799999999999</v>
      </c>
      <c r="AT52" s="151">
        <v>5207.25</v>
      </c>
      <c r="AU52" s="151">
        <v>8327.43</v>
      </c>
      <c r="AV52" s="151">
        <v>3695.86</v>
      </c>
      <c r="AW52" s="151">
        <v>32192.26</v>
      </c>
      <c r="AX52" s="151">
        <v>4147.2</v>
      </c>
      <c r="AY52" s="151">
        <v>11520.45</v>
      </c>
      <c r="AZ52" s="151">
        <v>57973.34</v>
      </c>
      <c r="BA52" s="151">
        <v>11669.95</v>
      </c>
      <c r="BB52" s="151">
        <v>0</v>
      </c>
      <c r="BC52" s="151">
        <v>9063.67</v>
      </c>
      <c r="BD52" s="151">
        <v>8072.4</v>
      </c>
      <c r="BE52" s="151">
        <v>2304.56</v>
      </c>
      <c r="BF52" s="151">
        <v>58544.09</v>
      </c>
      <c r="BG52" s="151">
        <v>86803.63</v>
      </c>
      <c r="BH52" s="151">
        <v>54545.31</v>
      </c>
      <c r="BI52" s="151">
        <v>35870.51</v>
      </c>
      <c r="BJ52" s="151">
        <v>0</v>
      </c>
      <c r="BK52" s="151">
        <v>0</v>
      </c>
      <c r="BL52" s="151">
        <v>7990.7</v>
      </c>
      <c r="BM52" s="151">
        <v>0</v>
      </c>
      <c r="BN52" s="151">
        <v>0</v>
      </c>
      <c r="BO52" s="149">
        <f t="shared" si="2"/>
        <v>1429177.92</v>
      </c>
      <c r="BP52" s="149">
        <f t="shared" si="3"/>
        <v>-7720.0000000002328</v>
      </c>
      <c r="BQ52" s="149">
        <v>57845</v>
      </c>
      <c r="BR52" s="149">
        <v>0</v>
      </c>
      <c r="BS52" s="149">
        <f t="shared" si="4"/>
        <v>57845</v>
      </c>
      <c r="BT52" s="151">
        <v>0</v>
      </c>
      <c r="BU52" s="151">
        <v>0</v>
      </c>
      <c r="BV52" s="151">
        <v>0</v>
      </c>
      <c r="BW52" s="151">
        <v>7990.7</v>
      </c>
      <c r="BX52" s="151">
        <f t="shared" si="5"/>
        <v>7990.7</v>
      </c>
      <c r="BY52" s="151">
        <v>0</v>
      </c>
      <c r="BZ52" s="151">
        <v>0</v>
      </c>
      <c r="CA52" s="151">
        <v>0</v>
      </c>
      <c r="CB52" s="151">
        <v>7990.7</v>
      </c>
      <c r="CC52" s="151">
        <f t="shared" si="6"/>
        <v>7990.7</v>
      </c>
      <c r="CD52" s="151">
        <f t="shared" si="7"/>
        <v>0</v>
      </c>
      <c r="CE52" s="149">
        <v>0</v>
      </c>
    </row>
    <row r="53" spans="2:83" s="149" customFormat="1">
      <c r="B53" s="151" t="s">
        <v>11395</v>
      </c>
      <c r="C53" s="151"/>
      <c r="D53" s="151"/>
      <c r="E53" s="152">
        <v>3023309</v>
      </c>
      <c r="F53" s="151">
        <v>3309</v>
      </c>
      <c r="G53" s="151" t="s">
        <v>10446</v>
      </c>
      <c r="H53" s="151"/>
      <c r="I53" s="151">
        <v>137310</v>
      </c>
      <c r="J53" s="151">
        <v>0</v>
      </c>
      <c r="K53" s="151">
        <f t="shared" si="0"/>
        <v>137310</v>
      </c>
      <c r="L53" s="151">
        <v>1111343.33</v>
      </c>
      <c r="M53" s="151">
        <v>0</v>
      </c>
      <c r="N53" s="151">
        <v>42035.49</v>
      </c>
      <c r="O53" s="151">
        <v>0</v>
      </c>
      <c r="P53" s="151">
        <v>34585.03</v>
      </c>
      <c r="Q53" s="151">
        <v>0</v>
      </c>
      <c r="R53" s="151">
        <v>615</v>
      </c>
      <c r="S53" s="151">
        <v>9836.5</v>
      </c>
      <c r="T53" s="151">
        <v>115790.34</v>
      </c>
      <c r="U53" s="151">
        <v>31453.45</v>
      </c>
      <c r="V53" s="151">
        <v>0</v>
      </c>
      <c r="W53" s="151">
        <v>0</v>
      </c>
      <c r="X53" s="151">
        <v>32350.04</v>
      </c>
      <c r="Y53" s="151">
        <v>12761.55</v>
      </c>
      <c r="Z53" s="151">
        <v>0</v>
      </c>
      <c r="AA53" s="151">
        <v>0</v>
      </c>
      <c r="AB53" s="151">
        <v>0</v>
      </c>
      <c r="AC53" s="151">
        <v>0</v>
      </c>
      <c r="AD53" s="151">
        <v>0</v>
      </c>
      <c r="AE53" s="151">
        <v>1907.63</v>
      </c>
      <c r="AF53" s="151">
        <v>50458</v>
      </c>
      <c r="AG53" s="151">
        <f t="shared" si="1"/>
        <v>1443136.36</v>
      </c>
      <c r="AH53" s="151">
        <v>614595.32999999996</v>
      </c>
      <c r="AI53" s="151">
        <v>0</v>
      </c>
      <c r="AJ53" s="151">
        <v>238895.35999999999</v>
      </c>
      <c r="AK53" s="151">
        <v>34535.53</v>
      </c>
      <c r="AL53" s="151">
        <v>53434.49</v>
      </c>
      <c r="AM53" s="151">
        <v>0</v>
      </c>
      <c r="AN53" s="151">
        <v>60435.4</v>
      </c>
      <c r="AO53" s="151">
        <v>384.07</v>
      </c>
      <c r="AP53" s="151">
        <v>7095.14</v>
      </c>
      <c r="AQ53" s="151">
        <v>348.6</v>
      </c>
      <c r="AR53" s="151">
        <v>0</v>
      </c>
      <c r="AS53" s="151">
        <v>11422.01</v>
      </c>
      <c r="AT53" s="151">
        <v>3946.45</v>
      </c>
      <c r="AU53" s="151">
        <v>22061.39</v>
      </c>
      <c r="AV53" s="151">
        <v>6561.32</v>
      </c>
      <c r="AW53" s="151">
        <v>19670.96</v>
      </c>
      <c r="AX53" s="151">
        <v>4582.3999999999996</v>
      </c>
      <c r="AY53" s="151">
        <v>9732.77</v>
      </c>
      <c r="AZ53" s="151">
        <v>99018.17</v>
      </c>
      <c r="BA53" s="151">
        <v>9158.25</v>
      </c>
      <c r="BB53" s="151">
        <v>0</v>
      </c>
      <c r="BC53" s="151">
        <v>12273.15</v>
      </c>
      <c r="BD53" s="151">
        <v>11118.7</v>
      </c>
      <c r="BE53" s="151">
        <v>6267.73</v>
      </c>
      <c r="BF53" s="151">
        <v>67696.09</v>
      </c>
      <c r="BG53" s="151">
        <v>58522.61</v>
      </c>
      <c r="BH53" s="151">
        <v>55489.14</v>
      </c>
      <c r="BI53" s="151">
        <v>32212.3</v>
      </c>
      <c r="BJ53" s="151">
        <v>0</v>
      </c>
      <c r="BK53" s="151">
        <v>0</v>
      </c>
      <c r="BL53" s="151">
        <v>0</v>
      </c>
      <c r="BM53" s="151">
        <v>0</v>
      </c>
      <c r="BN53" s="151">
        <v>0</v>
      </c>
      <c r="BO53" s="149">
        <f t="shared" si="2"/>
        <v>1439457.3599999996</v>
      </c>
      <c r="BP53" s="149">
        <f t="shared" si="3"/>
        <v>3679.0000000004657</v>
      </c>
      <c r="BQ53" s="149">
        <v>140989</v>
      </c>
      <c r="BR53" s="149">
        <v>0</v>
      </c>
      <c r="BS53" s="149">
        <f t="shared" si="4"/>
        <v>140989</v>
      </c>
      <c r="BT53" s="151">
        <v>0</v>
      </c>
      <c r="BU53" s="151">
        <v>0</v>
      </c>
      <c r="BV53" s="151">
        <v>0</v>
      </c>
      <c r="BW53" s="151">
        <v>0</v>
      </c>
      <c r="BX53" s="151">
        <f t="shared" si="5"/>
        <v>0</v>
      </c>
      <c r="BY53" s="151">
        <v>0</v>
      </c>
      <c r="BZ53" s="151">
        <v>0</v>
      </c>
      <c r="CA53" s="151">
        <v>0</v>
      </c>
      <c r="CB53" s="151">
        <v>0</v>
      </c>
      <c r="CC53" s="151">
        <f t="shared" si="6"/>
        <v>0</v>
      </c>
      <c r="CD53" s="151">
        <f t="shared" si="7"/>
        <v>0</v>
      </c>
      <c r="CE53" s="149">
        <v>0</v>
      </c>
    </row>
    <row r="54" spans="2:83" s="149" customFormat="1">
      <c r="B54" s="151" t="s">
        <v>10438</v>
      </c>
      <c r="C54" s="151"/>
      <c r="D54" s="151"/>
      <c r="E54" s="152">
        <v>3023311</v>
      </c>
      <c r="F54" s="151">
        <v>3311</v>
      </c>
      <c r="G54" s="151" t="s">
        <v>10446</v>
      </c>
      <c r="H54" s="151"/>
      <c r="I54" s="151">
        <v>58215</v>
      </c>
      <c r="J54" s="151">
        <v>0</v>
      </c>
      <c r="K54" s="151">
        <f t="shared" si="0"/>
        <v>58215</v>
      </c>
      <c r="L54" s="151">
        <v>2169487</v>
      </c>
      <c r="M54" s="151">
        <v>0</v>
      </c>
      <c r="N54" s="151">
        <v>57472.69</v>
      </c>
      <c r="O54" s="151">
        <v>0</v>
      </c>
      <c r="P54" s="151">
        <v>105595.03</v>
      </c>
      <c r="Q54" s="151">
        <v>0</v>
      </c>
      <c r="R54" s="151">
        <v>7756.3</v>
      </c>
      <c r="S54" s="151">
        <v>14964.5</v>
      </c>
      <c r="T54" s="151">
        <v>2915.32</v>
      </c>
      <c r="U54" s="151">
        <v>57678.46</v>
      </c>
      <c r="V54" s="151">
        <v>0</v>
      </c>
      <c r="W54" s="151">
        <v>0</v>
      </c>
      <c r="X54" s="151">
        <v>120864.85</v>
      </c>
      <c r="Y54" s="151">
        <v>17764.080000000002</v>
      </c>
      <c r="Z54" s="151">
        <v>0</v>
      </c>
      <c r="AA54" s="151">
        <v>0</v>
      </c>
      <c r="AB54" s="151">
        <v>0</v>
      </c>
      <c r="AC54" s="151">
        <v>0</v>
      </c>
      <c r="AD54" s="151">
        <v>11373.75</v>
      </c>
      <c r="AE54" s="151">
        <v>27480.48</v>
      </c>
      <c r="AF54" s="151">
        <v>72057</v>
      </c>
      <c r="AG54" s="151">
        <f t="shared" si="1"/>
        <v>2665409.4599999995</v>
      </c>
      <c r="AH54" s="151">
        <v>1200912.99</v>
      </c>
      <c r="AI54" s="151">
        <v>0</v>
      </c>
      <c r="AJ54" s="151">
        <v>505896.34</v>
      </c>
      <c r="AK54" s="151">
        <v>37905.86</v>
      </c>
      <c r="AL54" s="151">
        <v>92478.21</v>
      </c>
      <c r="AM54" s="151">
        <v>0</v>
      </c>
      <c r="AN54" s="151">
        <v>34702.550000000003</v>
      </c>
      <c r="AO54" s="151">
        <v>13027.2</v>
      </c>
      <c r="AP54" s="151">
        <v>8722.7800000000007</v>
      </c>
      <c r="AQ54" s="151">
        <v>682.26</v>
      </c>
      <c r="AR54" s="151">
        <v>0</v>
      </c>
      <c r="AS54" s="151">
        <v>47213.88</v>
      </c>
      <c r="AT54" s="151">
        <v>4551.13</v>
      </c>
      <c r="AU54" s="151">
        <v>58052.54</v>
      </c>
      <c r="AV54" s="151">
        <v>8272.76</v>
      </c>
      <c r="AW54" s="151">
        <v>43257.2</v>
      </c>
      <c r="AX54" s="151">
        <v>8652.7999999999993</v>
      </c>
      <c r="AY54" s="151">
        <v>15557.26</v>
      </c>
      <c r="AZ54" s="151">
        <v>106430.22</v>
      </c>
      <c r="BA54" s="151">
        <v>20836.22</v>
      </c>
      <c r="BB54" s="151">
        <v>0</v>
      </c>
      <c r="BC54" s="151">
        <v>19145.96</v>
      </c>
      <c r="BD54" s="151">
        <v>15634.29</v>
      </c>
      <c r="BE54" s="151">
        <v>2950.41</v>
      </c>
      <c r="BF54" s="151">
        <v>120495.73</v>
      </c>
      <c r="BG54" s="151">
        <v>109625.62</v>
      </c>
      <c r="BH54" s="151">
        <v>115590.06</v>
      </c>
      <c r="BI54" s="151">
        <v>32286.94</v>
      </c>
      <c r="BJ54" s="151">
        <v>581.25</v>
      </c>
      <c r="BK54" s="151">
        <v>0</v>
      </c>
      <c r="BL54" s="151">
        <v>0</v>
      </c>
      <c r="BM54" s="151">
        <v>0</v>
      </c>
      <c r="BN54" s="151">
        <v>0</v>
      </c>
      <c r="BO54" s="149">
        <f t="shared" si="2"/>
        <v>2623462.4600000004</v>
      </c>
      <c r="BP54" s="149">
        <f t="shared" si="3"/>
        <v>41946.999999999069</v>
      </c>
      <c r="BQ54" s="149">
        <v>100162</v>
      </c>
      <c r="BR54" s="149">
        <v>0</v>
      </c>
      <c r="BS54" s="149">
        <f t="shared" si="4"/>
        <v>100162</v>
      </c>
      <c r="BT54" s="151">
        <v>0</v>
      </c>
      <c r="BU54" s="151">
        <v>0</v>
      </c>
      <c r="BV54" s="151">
        <v>0</v>
      </c>
      <c r="BW54" s="151">
        <v>0</v>
      </c>
      <c r="BX54" s="151">
        <f t="shared" si="5"/>
        <v>0</v>
      </c>
      <c r="BY54" s="151">
        <v>0</v>
      </c>
      <c r="BZ54" s="151">
        <v>0</v>
      </c>
      <c r="CA54" s="151">
        <v>0</v>
      </c>
      <c r="CB54" s="151">
        <v>0</v>
      </c>
      <c r="CC54" s="151">
        <f t="shared" si="6"/>
        <v>0</v>
      </c>
      <c r="CD54" s="151">
        <f t="shared" si="7"/>
        <v>0</v>
      </c>
      <c r="CE54" s="149">
        <v>0</v>
      </c>
    </row>
    <row r="55" spans="2:83" s="149" customFormat="1">
      <c r="B55" s="151" t="s">
        <v>11396</v>
      </c>
      <c r="C55" s="151"/>
      <c r="D55" s="151"/>
      <c r="E55" s="152">
        <v>3023312</v>
      </c>
      <c r="F55" s="151">
        <v>3312</v>
      </c>
      <c r="G55" s="151" t="s">
        <v>10446</v>
      </c>
      <c r="H55" s="151"/>
      <c r="I55" s="151">
        <v>53700</v>
      </c>
      <c r="J55" s="151">
        <v>0</v>
      </c>
      <c r="K55" s="151">
        <f t="shared" si="0"/>
        <v>53700</v>
      </c>
      <c r="L55" s="151">
        <v>1025741.96</v>
      </c>
      <c r="M55" s="151">
        <v>0</v>
      </c>
      <c r="N55" s="151">
        <v>33674.85</v>
      </c>
      <c r="O55" s="151">
        <v>0</v>
      </c>
      <c r="P55" s="151">
        <v>28364.98</v>
      </c>
      <c r="Q55" s="151">
        <v>4850</v>
      </c>
      <c r="R55" s="151">
        <v>7175</v>
      </c>
      <c r="S55" s="151">
        <v>640</v>
      </c>
      <c r="T55" s="151">
        <v>13081</v>
      </c>
      <c r="U55" s="151">
        <v>29039.11</v>
      </c>
      <c r="V55" s="151">
        <v>2600</v>
      </c>
      <c r="W55" s="151">
        <v>975</v>
      </c>
      <c r="X55" s="151">
        <v>37926.39</v>
      </c>
      <c r="Y55" s="151">
        <v>6396.98</v>
      </c>
      <c r="Z55" s="151">
        <v>0</v>
      </c>
      <c r="AA55" s="151">
        <v>0</v>
      </c>
      <c r="AB55" s="151">
        <v>0</v>
      </c>
      <c r="AC55" s="151">
        <v>0</v>
      </c>
      <c r="AD55" s="151">
        <v>0</v>
      </c>
      <c r="AE55" s="151">
        <v>5172.13</v>
      </c>
      <c r="AF55" s="151">
        <v>52999.25</v>
      </c>
      <c r="AG55" s="151">
        <f t="shared" si="1"/>
        <v>1248636.6499999999</v>
      </c>
      <c r="AH55" s="151">
        <v>577669.21</v>
      </c>
      <c r="AI55" s="151">
        <v>0</v>
      </c>
      <c r="AJ55" s="151">
        <v>244926.3</v>
      </c>
      <c r="AK55" s="151">
        <v>38149.47</v>
      </c>
      <c r="AL55" s="151">
        <v>63432.71</v>
      </c>
      <c r="AM55" s="151">
        <v>0</v>
      </c>
      <c r="AN55" s="151">
        <v>0</v>
      </c>
      <c r="AO55" s="151">
        <v>360</v>
      </c>
      <c r="AP55" s="151">
        <v>2713.73</v>
      </c>
      <c r="AQ55" s="151">
        <v>630.54999999999995</v>
      </c>
      <c r="AR55" s="151">
        <v>4263.67</v>
      </c>
      <c r="AS55" s="151">
        <v>5976.45</v>
      </c>
      <c r="AT55" s="151">
        <v>900.81</v>
      </c>
      <c r="AU55" s="151">
        <v>19703.36</v>
      </c>
      <c r="AV55" s="151">
        <v>5459.28</v>
      </c>
      <c r="AW55" s="151">
        <v>16678.169999999998</v>
      </c>
      <c r="AX55" s="151">
        <v>3558.4</v>
      </c>
      <c r="AY55" s="151">
        <v>8812.52</v>
      </c>
      <c r="AZ55" s="151">
        <v>57527.63</v>
      </c>
      <c r="BA55" s="151">
        <v>12958.08</v>
      </c>
      <c r="BB55" s="151">
        <v>0</v>
      </c>
      <c r="BC55" s="151">
        <v>9132.8799999999992</v>
      </c>
      <c r="BD55" s="151">
        <v>7857.57</v>
      </c>
      <c r="BE55" s="151">
        <v>1691</v>
      </c>
      <c r="BF55" s="151">
        <v>66002.460000000006</v>
      </c>
      <c r="BG55" s="151">
        <v>140</v>
      </c>
      <c r="BH55" s="151">
        <v>31484.080000000002</v>
      </c>
      <c r="BI55" s="151">
        <v>30451.32</v>
      </c>
      <c r="BJ55" s="151">
        <v>0</v>
      </c>
      <c r="BK55" s="151">
        <v>0</v>
      </c>
      <c r="BL55" s="151">
        <v>0</v>
      </c>
      <c r="BM55" s="151">
        <v>0</v>
      </c>
      <c r="BN55" s="151">
        <v>0</v>
      </c>
      <c r="BO55" s="149">
        <f t="shared" si="2"/>
        <v>1210479.6500000001</v>
      </c>
      <c r="BP55" s="149">
        <f t="shared" si="3"/>
        <v>38156.999999999767</v>
      </c>
      <c r="BQ55" s="149">
        <v>91857</v>
      </c>
      <c r="BR55" s="149">
        <v>0</v>
      </c>
      <c r="BS55" s="149">
        <f t="shared" si="4"/>
        <v>91857</v>
      </c>
      <c r="BT55" s="151">
        <v>0</v>
      </c>
      <c r="BU55" s="151">
        <v>0</v>
      </c>
      <c r="BV55" s="151">
        <v>7951.87</v>
      </c>
      <c r="BW55" s="151">
        <v>0</v>
      </c>
      <c r="BX55" s="151">
        <f t="shared" si="5"/>
        <v>7951.87</v>
      </c>
      <c r="BY55" s="151">
        <v>0</v>
      </c>
      <c r="BZ55" s="151">
        <v>0</v>
      </c>
      <c r="CA55" s="151">
        <v>0</v>
      </c>
      <c r="CB55" s="151">
        <v>7951.87</v>
      </c>
      <c r="CC55" s="151">
        <f t="shared" si="6"/>
        <v>7951.87</v>
      </c>
      <c r="CD55" s="151">
        <f t="shared" si="7"/>
        <v>0</v>
      </c>
      <c r="CE55" s="149">
        <v>0</v>
      </c>
    </row>
    <row r="56" spans="2:83" s="149" customFormat="1">
      <c r="B56" s="151" t="s">
        <v>11397</v>
      </c>
      <c r="C56" s="151"/>
      <c r="D56" s="151"/>
      <c r="E56" s="152">
        <v>3023313</v>
      </c>
      <c r="F56" s="151">
        <v>3313</v>
      </c>
      <c r="G56" s="151" t="s">
        <v>10446</v>
      </c>
      <c r="H56" s="151"/>
      <c r="I56" s="151">
        <v>146662</v>
      </c>
      <c r="J56" s="151">
        <v>0</v>
      </c>
      <c r="K56" s="151">
        <f t="shared" si="0"/>
        <v>146662</v>
      </c>
      <c r="L56" s="151">
        <v>1199018.03</v>
      </c>
      <c r="M56" s="151">
        <v>0</v>
      </c>
      <c r="N56" s="151">
        <v>41108.69</v>
      </c>
      <c r="O56" s="151">
        <v>0</v>
      </c>
      <c r="P56" s="151">
        <v>86535.01</v>
      </c>
      <c r="Q56" s="151">
        <v>0</v>
      </c>
      <c r="R56" s="151">
        <v>4255.0600000000004</v>
      </c>
      <c r="S56" s="151">
        <v>1701.79</v>
      </c>
      <c r="T56" s="151">
        <v>19733.54</v>
      </c>
      <c r="U56" s="151">
        <v>19107.78</v>
      </c>
      <c r="V56" s="151">
        <v>12880</v>
      </c>
      <c r="W56" s="151">
        <v>1785</v>
      </c>
      <c r="X56" s="151">
        <v>15756.95</v>
      </c>
      <c r="Y56" s="151">
        <v>10901.15</v>
      </c>
      <c r="Z56" s="151">
        <v>0</v>
      </c>
      <c r="AA56" s="151">
        <v>0</v>
      </c>
      <c r="AB56" s="151">
        <v>0</v>
      </c>
      <c r="AC56" s="151">
        <v>0</v>
      </c>
      <c r="AD56" s="151">
        <v>0</v>
      </c>
      <c r="AE56" s="151">
        <v>17864.13</v>
      </c>
      <c r="AF56" s="151">
        <v>37139</v>
      </c>
      <c r="AG56" s="151">
        <f t="shared" si="1"/>
        <v>1467786.13</v>
      </c>
      <c r="AH56" s="151">
        <v>622925.71</v>
      </c>
      <c r="AI56" s="151">
        <v>33693.68</v>
      </c>
      <c r="AJ56" s="151">
        <v>295029.59000000003</v>
      </c>
      <c r="AK56" s="151">
        <v>39693.43</v>
      </c>
      <c r="AL56" s="151">
        <v>63789.8</v>
      </c>
      <c r="AM56" s="151">
        <v>0</v>
      </c>
      <c r="AN56" s="151">
        <v>12121.62</v>
      </c>
      <c r="AO56" s="151">
        <v>0</v>
      </c>
      <c r="AP56" s="151">
        <v>8711.39</v>
      </c>
      <c r="AQ56" s="151">
        <v>11760.64</v>
      </c>
      <c r="AR56" s="151">
        <v>0</v>
      </c>
      <c r="AS56" s="151">
        <v>12230.61</v>
      </c>
      <c r="AT56" s="151">
        <v>1638.83</v>
      </c>
      <c r="AU56" s="151">
        <v>20610.79</v>
      </c>
      <c r="AV56" s="151">
        <v>3961.29</v>
      </c>
      <c r="AW56" s="151">
        <v>30093.18</v>
      </c>
      <c r="AX56" s="151">
        <v>3328</v>
      </c>
      <c r="AY56" s="151">
        <v>7536.18</v>
      </c>
      <c r="AZ56" s="151">
        <v>62595.43</v>
      </c>
      <c r="BA56" s="151">
        <v>9425.16</v>
      </c>
      <c r="BB56" s="151">
        <v>0</v>
      </c>
      <c r="BC56" s="151">
        <v>13069.53</v>
      </c>
      <c r="BD56" s="151">
        <v>9355.15</v>
      </c>
      <c r="BE56" s="151">
        <v>7773.68</v>
      </c>
      <c r="BF56" s="151">
        <v>63349.51</v>
      </c>
      <c r="BG56" s="151">
        <v>16662.009999999998</v>
      </c>
      <c r="BH56" s="151">
        <v>62915.09</v>
      </c>
      <c r="BI56" s="151">
        <v>33458.83</v>
      </c>
      <c r="BJ56" s="151">
        <v>0</v>
      </c>
      <c r="BK56" s="151">
        <v>0</v>
      </c>
      <c r="BL56" s="151">
        <v>0</v>
      </c>
      <c r="BM56" s="151">
        <v>0</v>
      </c>
      <c r="BN56" s="151">
        <v>0</v>
      </c>
      <c r="BO56" s="149">
        <f t="shared" si="2"/>
        <v>1445729.13</v>
      </c>
      <c r="BP56" s="149">
        <f t="shared" si="3"/>
        <v>22057</v>
      </c>
      <c r="BQ56" s="149">
        <v>168719</v>
      </c>
      <c r="BR56" s="149">
        <v>0</v>
      </c>
      <c r="BS56" s="149">
        <f t="shared" si="4"/>
        <v>168719</v>
      </c>
      <c r="BT56" s="151">
        <v>0</v>
      </c>
      <c r="BU56" s="151">
        <v>0</v>
      </c>
      <c r="BV56" s="151">
        <v>0</v>
      </c>
      <c r="BW56" s="151">
        <v>0</v>
      </c>
      <c r="BX56" s="151">
        <f t="shared" si="5"/>
        <v>0</v>
      </c>
      <c r="BY56" s="151">
        <v>0</v>
      </c>
      <c r="BZ56" s="151">
        <v>0</v>
      </c>
      <c r="CA56" s="151">
        <v>0</v>
      </c>
      <c r="CB56" s="151">
        <v>0</v>
      </c>
      <c r="CC56" s="151">
        <f t="shared" si="6"/>
        <v>0</v>
      </c>
      <c r="CD56" s="151">
        <f t="shared" si="7"/>
        <v>0</v>
      </c>
      <c r="CE56" s="149">
        <v>0</v>
      </c>
    </row>
    <row r="57" spans="2:83" s="149" customFormat="1">
      <c r="B57" s="151" t="s">
        <v>11365</v>
      </c>
      <c r="C57" s="151"/>
      <c r="D57" s="151"/>
      <c r="E57" s="152">
        <v>3023314</v>
      </c>
      <c r="F57" s="151">
        <v>3314</v>
      </c>
      <c r="G57" s="151" t="s">
        <v>10446</v>
      </c>
      <c r="H57" s="151"/>
      <c r="I57" s="151">
        <v>31636</v>
      </c>
      <c r="J57" s="151">
        <v>0</v>
      </c>
      <c r="K57" s="151">
        <f t="shared" si="0"/>
        <v>31636</v>
      </c>
      <c r="L57" s="151">
        <v>1032155.99</v>
      </c>
      <c r="M57" s="151">
        <v>0</v>
      </c>
      <c r="N57" s="151">
        <v>48215.48</v>
      </c>
      <c r="O57" s="151">
        <v>0</v>
      </c>
      <c r="P57" s="151">
        <v>59153.04</v>
      </c>
      <c r="Q57" s="151">
        <v>0</v>
      </c>
      <c r="R57" s="151">
        <v>70679.5</v>
      </c>
      <c r="S57" s="151">
        <v>400</v>
      </c>
      <c r="T57" s="151">
        <v>46793.05</v>
      </c>
      <c r="U57" s="151">
        <v>16901.34</v>
      </c>
      <c r="V57" s="151">
        <v>1816</v>
      </c>
      <c r="W57" s="151">
        <v>640</v>
      </c>
      <c r="X57" s="151">
        <v>30272.15</v>
      </c>
      <c r="Y57" s="151">
        <v>25032.7</v>
      </c>
      <c r="Z57" s="151">
        <v>0</v>
      </c>
      <c r="AA57" s="151">
        <v>0</v>
      </c>
      <c r="AB57" s="151">
        <v>0</v>
      </c>
      <c r="AC57" s="151">
        <v>0</v>
      </c>
      <c r="AD57" s="151">
        <v>0</v>
      </c>
      <c r="AE57" s="151">
        <v>11996.5</v>
      </c>
      <c r="AF57" s="151">
        <v>49422</v>
      </c>
      <c r="AG57" s="151">
        <f t="shared" si="1"/>
        <v>1393477.75</v>
      </c>
      <c r="AH57" s="151">
        <v>630460.38</v>
      </c>
      <c r="AI57" s="151">
        <v>4219.59</v>
      </c>
      <c r="AJ57" s="151">
        <v>206591.79</v>
      </c>
      <c r="AK57" s="151">
        <v>38940</v>
      </c>
      <c r="AL57" s="151">
        <v>55104.19</v>
      </c>
      <c r="AM57" s="151">
        <v>0</v>
      </c>
      <c r="AN57" s="151">
        <v>67860.399999999994</v>
      </c>
      <c r="AO57" s="151">
        <v>11672.63</v>
      </c>
      <c r="AP57" s="151">
        <v>5008.46</v>
      </c>
      <c r="AQ57" s="151">
        <v>11671.23</v>
      </c>
      <c r="AR57" s="151">
        <v>0</v>
      </c>
      <c r="AS57" s="151">
        <v>15301.36</v>
      </c>
      <c r="AT57" s="151">
        <v>0</v>
      </c>
      <c r="AU57" s="151">
        <v>14768.56</v>
      </c>
      <c r="AV57" s="151">
        <v>3145.02</v>
      </c>
      <c r="AW57" s="151">
        <v>18774.919999999998</v>
      </c>
      <c r="AX57" s="151">
        <v>2926.8</v>
      </c>
      <c r="AY57" s="151">
        <v>9154.24</v>
      </c>
      <c r="AZ57" s="151">
        <v>66312.45</v>
      </c>
      <c r="BA57" s="151">
        <v>23596.16</v>
      </c>
      <c r="BB57" s="151">
        <v>0</v>
      </c>
      <c r="BC57" s="151">
        <v>11233.02</v>
      </c>
      <c r="BD57" s="151">
        <v>7959.84</v>
      </c>
      <c r="BE57" s="151">
        <v>15333.28</v>
      </c>
      <c r="BF57" s="151">
        <v>54853.279999999999</v>
      </c>
      <c r="BG57" s="151">
        <v>35309.839999999997</v>
      </c>
      <c r="BH57" s="151">
        <v>39755.9</v>
      </c>
      <c r="BI57" s="151">
        <v>37835.410000000003</v>
      </c>
      <c r="BJ57" s="151">
        <v>0</v>
      </c>
      <c r="BK57" s="151">
        <v>0</v>
      </c>
      <c r="BL57" s="151">
        <v>0</v>
      </c>
      <c r="BM57" s="151">
        <v>0</v>
      </c>
      <c r="BN57" s="151">
        <v>0</v>
      </c>
      <c r="BO57" s="149">
        <f t="shared" si="2"/>
        <v>1387788.7499999998</v>
      </c>
      <c r="BP57" s="149">
        <f t="shared" si="3"/>
        <v>5689.0000000002328</v>
      </c>
      <c r="BQ57" s="149">
        <v>37325</v>
      </c>
      <c r="BR57" s="149">
        <v>0</v>
      </c>
      <c r="BS57" s="149">
        <f t="shared" si="4"/>
        <v>37325</v>
      </c>
      <c r="BT57" s="151">
        <v>0</v>
      </c>
      <c r="BU57" s="151">
        <v>0</v>
      </c>
      <c r="BV57" s="151">
        <v>0</v>
      </c>
      <c r="BW57" s="151">
        <v>0</v>
      </c>
      <c r="BX57" s="151">
        <f t="shared" si="5"/>
        <v>0</v>
      </c>
      <c r="BY57" s="151">
        <v>0</v>
      </c>
      <c r="BZ57" s="151">
        <v>0</v>
      </c>
      <c r="CA57" s="151">
        <v>0</v>
      </c>
      <c r="CB57" s="151">
        <v>0</v>
      </c>
      <c r="CC57" s="151">
        <f t="shared" si="6"/>
        <v>0</v>
      </c>
      <c r="CD57" s="151">
        <f t="shared" si="7"/>
        <v>0</v>
      </c>
      <c r="CE57" s="149">
        <v>0</v>
      </c>
    </row>
    <row r="58" spans="2:83" s="149" customFormat="1">
      <c r="B58" s="151" t="s">
        <v>11398</v>
      </c>
      <c r="C58" s="151"/>
      <c r="D58" s="151"/>
      <c r="E58" s="152">
        <v>3023315</v>
      </c>
      <c r="F58" s="151">
        <v>3315</v>
      </c>
      <c r="G58" s="151" t="s">
        <v>10446</v>
      </c>
      <c r="H58" s="151"/>
      <c r="I58" s="151">
        <v>93809</v>
      </c>
      <c r="J58" s="151">
        <v>0</v>
      </c>
      <c r="K58" s="151">
        <f t="shared" si="0"/>
        <v>93809</v>
      </c>
      <c r="L58" s="151">
        <v>991149.04</v>
      </c>
      <c r="M58" s="151">
        <v>0</v>
      </c>
      <c r="N58" s="151">
        <v>16274.99</v>
      </c>
      <c r="O58" s="151">
        <v>0</v>
      </c>
      <c r="P58" s="151">
        <v>16620</v>
      </c>
      <c r="Q58" s="151">
        <v>565</v>
      </c>
      <c r="R58" s="151">
        <v>17830.400000000001</v>
      </c>
      <c r="S58" s="151">
        <v>59963.24</v>
      </c>
      <c r="T58" s="151">
        <v>0</v>
      </c>
      <c r="U58" s="151">
        <v>36856.42</v>
      </c>
      <c r="V58" s="151">
        <v>0</v>
      </c>
      <c r="W58" s="151">
        <v>0</v>
      </c>
      <c r="X58" s="151">
        <v>18136.09</v>
      </c>
      <c r="Y58" s="151">
        <v>85615.69</v>
      </c>
      <c r="Z58" s="151">
        <v>0</v>
      </c>
      <c r="AA58" s="151">
        <v>0</v>
      </c>
      <c r="AB58" s="151">
        <v>0</v>
      </c>
      <c r="AC58" s="151">
        <v>0</v>
      </c>
      <c r="AD58" s="151">
        <v>0</v>
      </c>
      <c r="AE58" s="151">
        <v>0</v>
      </c>
      <c r="AF58" s="151">
        <v>62096.85</v>
      </c>
      <c r="AG58" s="151">
        <f t="shared" si="1"/>
        <v>1305107.7200000002</v>
      </c>
      <c r="AH58" s="151">
        <v>646073.85</v>
      </c>
      <c r="AI58" s="151">
        <v>0</v>
      </c>
      <c r="AJ58" s="151">
        <v>187945.28</v>
      </c>
      <c r="AK58" s="151">
        <v>41240.85</v>
      </c>
      <c r="AL58" s="151">
        <v>61639.58</v>
      </c>
      <c r="AM58" s="151">
        <v>0</v>
      </c>
      <c r="AN58" s="151">
        <v>65662.64</v>
      </c>
      <c r="AO58" s="151">
        <v>1432.89</v>
      </c>
      <c r="AP58" s="151">
        <v>2645.84</v>
      </c>
      <c r="AQ58" s="151">
        <v>3930.81</v>
      </c>
      <c r="AR58" s="151">
        <v>1740</v>
      </c>
      <c r="AS58" s="151">
        <v>18923.400000000001</v>
      </c>
      <c r="AT58" s="151">
        <v>0</v>
      </c>
      <c r="AU58" s="151">
        <v>3336.14</v>
      </c>
      <c r="AV58" s="151">
        <v>3934.2</v>
      </c>
      <c r="AW58" s="151">
        <v>31277.18</v>
      </c>
      <c r="AX58" s="151">
        <v>0</v>
      </c>
      <c r="AY58" s="151">
        <v>8249.2900000000009</v>
      </c>
      <c r="AZ58" s="151">
        <v>42529.15</v>
      </c>
      <c r="BA58" s="151">
        <v>10110.99</v>
      </c>
      <c r="BB58" s="151">
        <v>0</v>
      </c>
      <c r="BC58" s="151">
        <v>7090.56</v>
      </c>
      <c r="BD58" s="151">
        <v>6187.23</v>
      </c>
      <c r="BE58" s="151">
        <v>45266.69</v>
      </c>
      <c r="BF58" s="151">
        <v>70596.820000000007</v>
      </c>
      <c r="BG58" s="151">
        <v>13147.56</v>
      </c>
      <c r="BH58" s="151">
        <v>28080.33</v>
      </c>
      <c r="BI58" s="151">
        <v>31432.04</v>
      </c>
      <c r="BJ58" s="151">
        <v>0</v>
      </c>
      <c r="BK58" s="151">
        <v>0</v>
      </c>
      <c r="BL58" s="151">
        <v>0.4</v>
      </c>
      <c r="BM58" s="151">
        <v>0</v>
      </c>
      <c r="BN58" s="151">
        <v>0</v>
      </c>
      <c r="BO58" s="149">
        <f t="shared" si="2"/>
        <v>1332473.72</v>
      </c>
      <c r="BP58" s="149">
        <f t="shared" si="3"/>
        <v>-27365.999999999767</v>
      </c>
      <c r="BQ58" s="149">
        <v>66443</v>
      </c>
      <c r="BR58" s="149">
        <v>0</v>
      </c>
      <c r="BS58" s="149">
        <f t="shared" si="4"/>
        <v>66443</v>
      </c>
      <c r="BT58" s="151">
        <v>0</v>
      </c>
      <c r="BU58" s="151">
        <v>0</v>
      </c>
      <c r="BV58" s="151">
        <v>0</v>
      </c>
      <c r="BW58" s="151">
        <v>0</v>
      </c>
      <c r="BX58" s="151">
        <f t="shared" si="5"/>
        <v>0</v>
      </c>
      <c r="BY58" s="151">
        <v>0</v>
      </c>
      <c r="BZ58" s="151">
        <v>0</v>
      </c>
      <c r="CA58" s="151">
        <v>0</v>
      </c>
      <c r="CB58" s="151">
        <v>0</v>
      </c>
      <c r="CC58" s="151">
        <f t="shared" si="6"/>
        <v>0</v>
      </c>
      <c r="CD58" s="151">
        <f t="shared" si="7"/>
        <v>0</v>
      </c>
      <c r="CE58" s="149">
        <v>0</v>
      </c>
    </row>
    <row r="59" spans="2:83" s="149" customFormat="1">
      <c r="B59" s="151" t="s">
        <v>10439</v>
      </c>
      <c r="C59" s="151"/>
      <c r="D59" s="151"/>
      <c r="E59" s="152">
        <v>3023316</v>
      </c>
      <c r="F59" s="151">
        <v>3316</v>
      </c>
      <c r="G59" s="151" t="s">
        <v>10446</v>
      </c>
      <c r="H59" s="151"/>
      <c r="I59" s="151">
        <v>35173</v>
      </c>
      <c r="J59" s="151">
        <v>0</v>
      </c>
      <c r="K59" s="151">
        <f t="shared" si="0"/>
        <v>35173</v>
      </c>
      <c r="L59" s="151">
        <v>1037529.5</v>
      </c>
      <c r="M59" s="151">
        <v>0</v>
      </c>
      <c r="N59" s="151">
        <v>63886.04</v>
      </c>
      <c r="O59" s="151">
        <v>0</v>
      </c>
      <c r="P59" s="151">
        <v>29684.99</v>
      </c>
      <c r="Q59" s="151">
        <v>3715</v>
      </c>
      <c r="R59" s="151">
        <v>2443</v>
      </c>
      <c r="S59" s="151">
        <v>0</v>
      </c>
      <c r="T59" s="151">
        <v>45359.46</v>
      </c>
      <c r="U59" s="151">
        <v>31780.45</v>
      </c>
      <c r="V59" s="151">
        <v>0</v>
      </c>
      <c r="W59" s="151">
        <v>0</v>
      </c>
      <c r="X59" s="151">
        <v>21191.09</v>
      </c>
      <c r="Y59" s="151">
        <v>13737.03</v>
      </c>
      <c r="Z59" s="151">
        <v>0</v>
      </c>
      <c r="AA59" s="151">
        <v>0</v>
      </c>
      <c r="AB59" s="151">
        <v>0</v>
      </c>
      <c r="AC59" s="151">
        <v>0</v>
      </c>
      <c r="AD59" s="151">
        <v>0</v>
      </c>
      <c r="AE59" s="151">
        <v>6377.88</v>
      </c>
      <c r="AF59" s="151">
        <v>45769</v>
      </c>
      <c r="AG59" s="151">
        <f t="shared" si="1"/>
        <v>1301473.44</v>
      </c>
      <c r="AH59" s="151">
        <v>650173.94999999995</v>
      </c>
      <c r="AI59" s="151">
        <v>0</v>
      </c>
      <c r="AJ59" s="151">
        <v>217188</v>
      </c>
      <c r="AK59" s="151">
        <v>36017.08</v>
      </c>
      <c r="AL59" s="151">
        <v>54901.49</v>
      </c>
      <c r="AM59" s="151">
        <v>0</v>
      </c>
      <c r="AN59" s="151">
        <v>39906.99</v>
      </c>
      <c r="AO59" s="151">
        <v>5743</v>
      </c>
      <c r="AP59" s="151">
        <v>5279.66</v>
      </c>
      <c r="AQ59" s="151">
        <v>350.26</v>
      </c>
      <c r="AR59" s="151">
        <v>918</v>
      </c>
      <c r="AS59" s="151">
        <v>8404</v>
      </c>
      <c r="AT59" s="151">
        <v>0</v>
      </c>
      <c r="AU59" s="151">
        <v>10749.05</v>
      </c>
      <c r="AV59" s="151">
        <v>2351.9499999999998</v>
      </c>
      <c r="AW59" s="151">
        <v>23477.56</v>
      </c>
      <c r="AX59" s="151">
        <v>-6934</v>
      </c>
      <c r="AY59" s="151">
        <v>8688.2000000000007</v>
      </c>
      <c r="AZ59" s="151">
        <v>63561.67</v>
      </c>
      <c r="BA59" s="151">
        <v>9344.34</v>
      </c>
      <c r="BB59" s="151">
        <v>0</v>
      </c>
      <c r="BC59" s="151">
        <v>8835.85</v>
      </c>
      <c r="BD59" s="151">
        <v>16983.79</v>
      </c>
      <c r="BE59" s="151">
        <v>11775.07</v>
      </c>
      <c r="BF59" s="151">
        <v>74972.66</v>
      </c>
      <c r="BG59" s="151">
        <v>6577.08</v>
      </c>
      <c r="BH59" s="151">
        <v>65765.95</v>
      </c>
      <c r="BI59" s="151">
        <v>56224.84</v>
      </c>
      <c r="BJ59" s="151">
        <v>0</v>
      </c>
      <c r="BK59" s="151">
        <v>0</v>
      </c>
      <c r="BL59" s="151">
        <v>0</v>
      </c>
      <c r="BM59" s="151">
        <v>0</v>
      </c>
      <c r="BN59" s="151">
        <v>0</v>
      </c>
      <c r="BO59" s="149">
        <f t="shared" si="2"/>
        <v>1371256.4400000002</v>
      </c>
      <c r="BP59" s="149">
        <f t="shared" si="3"/>
        <v>-69783.000000000233</v>
      </c>
      <c r="BQ59" s="149">
        <v>-34610</v>
      </c>
      <c r="BR59" s="149">
        <v>0</v>
      </c>
      <c r="BS59" s="149">
        <f t="shared" si="4"/>
        <v>-34610</v>
      </c>
      <c r="BT59" s="151">
        <v>0</v>
      </c>
      <c r="BU59" s="151">
        <v>0</v>
      </c>
      <c r="BV59" s="151">
        <v>0</v>
      </c>
      <c r="BW59" s="151">
        <v>0</v>
      </c>
      <c r="BX59" s="151">
        <f t="shared" si="5"/>
        <v>0</v>
      </c>
      <c r="BY59" s="151">
        <v>0</v>
      </c>
      <c r="BZ59" s="151">
        <v>0</v>
      </c>
      <c r="CA59" s="151">
        <v>0</v>
      </c>
      <c r="CB59" s="151">
        <v>0</v>
      </c>
      <c r="CC59" s="151">
        <f t="shared" si="6"/>
        <v>0</v>
      </c>
      <c r="CD59" s="151">
        <f t="shared" si="7"/>
        <v>0</v>
      </c>
      <c r="CE59" s="149">
        <v>0</v>
      </c>
    </row>
    <row r="60" spans="2:83" s="149" customFormat="1">
      <c r="B60" s="151" t="s">
        <v>11399</v>
      </c>
      <c r="C60" s="151"/>
      <c r="D60" s="151"/>
      <c r="E60" s="152">
        <v>3023317</v>
      </c>
      <c r="F60" s="151">
        <v>3317</v>
      </c>
      <c r="G60" s="151" t="s">
        <v>10446</v>
      </c>
      <c r="H60" s="151"/>
      <c r="I60" s="151">
        <v>103254</v>
      </c>
      <c r="J60" s="151">
        <v>-2791</v>
      </c>
      <c r="K60" s="151">
        <f t="shared" si="0"/>
        <v>100463</v>
      </c>
      <c r="L60" s="151">
        <v>1206938.5900000001</v>
      </c>
      <c r="M60" s="151">
        <v>0</v>
      </c>
      <c r="N60" s="151">
        <v>72649.679999999993</v>
      </c>
      <c r="O60" s="151">
        <v>0</v>
      </c>
      <c r="P60" s="151">
        <v>74810.03</v>
      </c>
      <c r="Q60" s="151">
        <v>4109.2700000000004</v>
      </c>
      <c r="R60" s="151">
        <v>3881</v>
      </c>
      <c r="S60" s="151">
        <v>5980.25</v>
      </c>
      <c r="T60" s="151">
        <v>15151.78</v>
      </c>
      <c r="U60" s="151">
        <v>35533.660000000003</v>
      </c>
      <c r="V60" s="151">
        <v>288</v>
      </c>
      <c r="W60" s="151">
        <v>0</v>
      </c>
      <c r="X60" s="151">
        <v>45517.5</v>
      </c>
      <c r="Y60" s="151">
        <v>58480</v>
      </c>
      <c r="Z60" s="151">
        <v>0</v>
      </c>
      <c r="AA60" s="151">
        <v>0</v>
      </c>
      <c r="AB60" s="151">
        <v>0</v>
      </c>
      <c r="AC60" s="151">
        <v>0</v>
      </c>
      <c r="AD60" s="151">
        <v>0</v>
      </c>
      <c r="AE60" s="151">
        <v>14475.13</v>
      </c>
      <c r="AF60" s="151">
        <v>49868.4</v>
      </c>
      <c r="AG60" s="151">
        <f t="shared" si="1"/>
        <v>1587683.2899999998</v>
      </c>
      <c r="AH60" s="151">
        <v>701994.86</v>
      </c>
      <c r="AI60" s="151">
        <v>28549.06</v>
      </c>
      <c r="AJ60" s="151">
        <v>378204</v>
      </c>
      <c r="AK60" s="151">
        <v>32784.199999999997</v>
      </c>
      <c r="AL60" s="151">
        <v>61373.35</v>
      </c>
      <c r="AM60" s="151">
        <v>0</v>
      </c>
      <c r="AN60" s="151">
        <v>37395.22</v>
      </c>
      <c r="AO60" s="151">
        <v>877.99</v>
      </c>
      <c r="AP60" s="151">
        <v>696.26</v>
      </c>
      <c r="AQ60" s="151">
        <v>7357.11</v>
      </c>
      <c r="AR60" s="151">
        <v>0</v>
      </c>
      <c r="AS60" s="151">
        <v>28526.91</v>
      </c>
      <c r="AT60" s="151">
        <v>1853.48</v>
      </c>
      <c r="AU60" s="151">
        <v>41343.14</v>
      </c>
      <c r="AV60" s="151">
        <v>5000</v>
      </c>
      <c r="AW60" s="151">
        <v>37579</v>
      </c>
      <c r="AX60" s="151">
        <v>11520</v>
      </c>
      <c r="AY60" s="151">
        <v>9817.08</v>
      </c>
      <c r="AZ60" s="151">
        <v>44498.98</v>
      </c>
      <c r="BA60" s="151">
        <v>9736.93</v>
      </c>
      <c r="BB60" s="151">
        <v>0</v>
      </c>
      <c r="BC60" s="151">
        <v>12504.36</v>
      </c>
      <c r="BD60" s="151">
        <v>9812.06</v>
      </c>
      <c r="BE60" s="151">
        <v>4699.51</v>
      </c>
      <c r="BF60" s="151">
        <v>79921.38</v>
      </c>
      <c r="BG60" s="151">
        <v>23047.42</v>
      </c>
      <c r="BH60" s="151">
        <v>61306.05</v>
      </c>
      <c r="BI60" s="151">
        <v>24593.94</v>
      </c>
      <c r="BJ60" s="151">
        <v>0</v>
      </c>
      <c r="BK60" s="151">
        <v>0</v>
      </c>
      <c r="BL60" s="151">
        <v>0</v>
      </c>
      <c r="BM60" s="151">
        <v>0</v>
      </c>
      <c r="BN60" s="151">
        <v>0</v>
      </c>
      <c r="BO60" s="149">
        <f t="shared" si="2"/>
        <v>1654992.2899999998</v>
      </c>
      <c r="BP60" s="149">
        <f t="shared" si="3"/>
        <v>-67309</v>
      </c>
      <c r="BQ60" s="149">
        <v>35945</v>
      </c>
      <c r="BR60" s="149">
        <v>-2791</v>
      </c>
      <c r="BS60" s="149">
        <f t="shared" si="4"/>
        <v>33154</v>
      </c>
      <c r="BT60" s="151">
        <v>0</v>
      </c>
      <c r="BU60" s="151">
        <v>0</v>
      </c>
      <c r="BV60" s="151">
        <v>0</v>
      </c>
      <c r="BW60" s="151">
        <v>0</v>
      </c>
      <c r="BX60" s="151">
        <f t="shared" si="5"/>
        <v>0</v>
      </c>
      <c r="BY60" s="151">
        <v>0</v>
      </c>
      <c r="BZ60" s="151">
        <v>0</v>
      </c>
      <c r="CA60" s="151">
        <v>0</v>
      </c>
      <c r="CB60" s="151">
        <v>0</v>
      </c>
      <c r="CC60" s="151">
        <f t="shared" si="6"/>
        <v>0</v>
      </c>
      <c r="CD60" s="151">
        <f t="shared" si="7"/>
        <v>0</v>
      </c>
      <c r="CE60" s="149">
        <v>0</v>
      </c>
    </row>
    <row r="61" spans="2:83" s="149" customFormat="1">
      <c r="B61" s="151" t="s">
        <v>11400</v>
      </c>
      <c r="C61" s="151"/>
      <c r="D61" s="151"/>
      <c r="E61" s="152">
        <v>3023500</v>
      </c>
      <c r="F61" s="151">
        <v>3500</v>
      </c>
      <c r="G61" s="151" t="s">
        <v>10446</v>
      </c>
      <c r="H61" s="151"/>
      <c r="I61" s="151">
        <v>9344</v>
      </c>
      <c r="J61" s="151">
        <v>0</v>
      </c>
      <c r="K61" s="151">
        <f t="shared" si="0"/>
        <v>9344</v>
      </c>
      <c r="L61" s="151">
        <v>869248.7</v>
      </c>
      <c r="M61" s="151">
        <v>0</v>
      </c>
      <c r="N61" s="151">
        <v>32204.94</v>
      </c>
      <c r="O61" s="151">
        <v>0</v>
      </c>
      <c r="P61" s="151">
        <v>26450.04</v>
      </c>
      <c r="Q61" s="151">
        <v>560</v>
      </c>
      <c r="R61" s="151">
        <v>6846.42</v>
      </c>
      <c r="S61" s="151">
        <v>0</v>
      </c>
      <c r="T61" s="151">
        <v>11616.25</v>
      </c>
      <c r="U61" s="151">
        <v>0</v>
      </c>
      <c r="V61" s="151">
        <v>0</v>
      </c>
      <c r="W61" s="151">
        <v>0</v>
      </c>
      <c r="X61" s="151">
        <v>14944.39</v>
      </c>
      <c r="Y61" s="151">
        <v>1137</v>
      </c>
      <c r="Z61" s="151">
        <v>0</v>
      </c>
      <c r="AA61" s="151">
        <v>0</v>
      </c>
      <c r="AB61" s="151">
        <v>0</v>
      </c>
      <c r="AC61" s="151">
        <v>0</v>
      </c>
      <c r="AD61" s="151">
        <v>5640</v>
      </c>
      <c r="AE61" s="151">
        <v>4770.13</v>
      </c>
      <c r="AF61" s="151">
        <v>51518</v>
      </c>
      <c r="AG61" s="151">
        <f t="shared" si="1"/>
        <v>1024935.87</v>
      </c>
      <c r="AH61" s="151">
        <v>491268.82</v>
      </c>
      <c r="AI61" s="151">
        <v>0</v>
      </c>
      <c r="AJ61" s="151">
        <v>170776.04</v>
      </c>
      <c r="AK61" s="151">
        <v>47425.88</v>
      </c>
      <c r="AL61" s="151">
        <v>42793.93</v>
      </c>
      <c r="AM61" s="151">
        <v>0</v>
      </c>
      <c r="AN61" s="151">
        <v>8719.5</v>
      </c>
      <c r="AO61" s="151">
        <v>2100</v>
      </c>
      <c r="AP61" s="151">
        <v>2778.8</v>
      </c>
      <c r="AQ61" s="151">
        <v>212.48</v>
      </c>
      <c r="AR61" s="151">
        <v>0</v>
      </c>
      <c r="AS61" s="151">
        <v>8998.4500000000007</v>
      </c>
      <c r="AT61" s="151">
        <v>137.16999999999999</v>
      </c>
      <c r="AU61" s="151">
        <v>9999.1299999999992</v>
      </c>
      <c r="AV61" s="151">
        <v>2411.36</v>
      </c>
      <c r="AW61" s="151">
        <v>22784.94</v>
      </c>
      <c r="AX61" s="151">
        <v>2457.6</v>
      </c>
      <c r="AY61" s="151">
        <v>3308.26</v>
      </c>
      <c r="AZ61" s="151">
        <v>13069.99</v>
      </c>
      <c r="BA61" s="151">
        <v>10005.66</v>
      </c>
      <c r="BB61" s="151">
        <v>0</v>
      </c>
      <c r="BC61" s="151">
        <v>10570.5</v>
      </c>
      <c r="BD61" s="151">
        <v>7380.2</v>
      </c>
      <c r="BE61" s="151">
        <v>6294</v>
      </c>
      <c r="BF61" s="151">
        <v>52257.3</v>
      </c>
      <c r="BG61" s="151">
        <v>115684.04</v>
      </c>
      <c r="BH61" s="151">
        <v>95319.39</v>
      </c>
      <c r="BI61" s="151">
        <v>15821.43</v>
      </c>
      <c r="BJ61" s="151">
        <v>0</v>
      </c>
      <c r="BK61" s="151">
        <v>0</v>
      </c>
      <c r="BL61" s="151">
        <v>0</v>
      </c>
      <c r="BM61" s="151">
        <v>0</v>
      </c>
      <c r="BN61" s="151">
        <v>0</v>
      </c>
      <c r="BO61" s="149">
        <f t="shared" si="2"/>
        <v>1142574.8699999999</v>
      </c>
      <c r="BP61" s="149">
        <f t="shared" si="3"/>
        <v>-117638.99999999988</v>
      </c>
      <c r="BQ61" s="149">
        <v>-108295</v>
      </c>
      <c r="BR61" s="149">
        <v>0</v>
      </c>
      <c r="BS61" s="149">
        <f t="shared" si="4"/>
        <v>-108295</v>
      </c>
      <c r="BT61" s="151">
        <v>0</v>
      </c>
      <c r="BU61" s="151">
        <v>0</v>
      </c>
      <c r="BV61" s="151">
        <v>0</v>
      </c>
      <c r="BW61" s="151">
        <v>0</v>
      </c>
      <c r="BX61" s="151">
        <f t="shared" si="5"/>
        <v>0</v>
      </c>
      <c r="BY61" s="151">
        <v>0</v>
      </c>
      <c r="BZ61" s="151">
        <v>0</v>
      </c>
      <c r="CA61" s="151">
        <v>0</v>
      </c>
      <c r="CB61" s="151">
        <v>0</v>
      </c>
      <c r="CC61" s="151">
        <f t="shared" si="6"/>
        <v>0</v>
      </c>
      <c r="CD61" s="151">
        <f t="shared" si="7"/>
        <v>0</v>
      </c>
      <c r="CE61" s="149">
        <v>0</v>
      </c>
    </row>
    <row r="62" spans="2:83" s="149" customFormat="1">
      <c r="B62" s="151" t="s">
        <v>1159</v>
      </c>
      <c r="C62" s="151"/>
      <c r="D62" s="151"/>
      <c r="E62" s="152">
        <v>3023501</v>
      </c>
      <c r="F62" s="151">
        <v>3501</v>
      </c>
      <c r="G62" s="151" t="s">
        <v>10446</v>
      </c>
      <c r="H62" s="151"/>
      <c r="I62" s="151">
        <v>-49139</v>
      </c>
      <c r="J62" s="151">
        <v>0</v>
      </c>
      <c r="K62" s="151">
        <f t="shared" si="0"/>
        <v>-49139</v>
      </c>
      <c r="L62" s="151">
        <v>1158702.3899999999</v>
      </c>
      <c r="M62" s="151">
        <v>0</v>
      </c>
      <c r="N62" s="151">
        <v>51254.48</v>
      </c>
      <c r="O62" s="151">
        <v>0</v>
      </c>
      <c r="P62" s="151">
        <v>59140.04</v>
      </c>
      <c r="Q62" s="151">
        <v>1200</v>
      </c>
      <c r="R62" s="151">
        <v>5170.26</v>
      </c>
      <c r="S62" s="151">
        <v>1741</v>
      </c>
      <c r="T62" s="151">
        <v>28590.39</v>
      </c>
      <c r="U62" s="151">
        <v>24818.959999999999</v>
      </c>
      <c r="V62" s="151">
        <v>0</v>
      </c>
      <c r="W62" s="151">
        <v>4000</v>
      </c>
      <c r="X62" s="151">
        <v>41071.85</v>
      </c>
      <c r="Y62" s="151">
        <v>9234.9500000000007</v>
      </c>
      <c r="Z62" s="151">
        <v>0</v>
      </c>
      <c r="AA62" s="151">
        <v>0</v>
      </c>
      <c r="AB62" s="151">
        <v>0</v>
      </c>
      <c r="AC62" s="151">
        <v>0</v>
      </c>
      <c r="AD62" s="151">
        <v>7770</v>
      </c>
      <c r="AE62" s="151">
        <v>10930</v>
      </c>
      <c r="AF62" s="151">
        <v>47127</v>
      </c>
      <c r="AG62" s="151">
        <f t="shared" si="1"/>
        <v>1450751.3199999998</v>
      </c>
      <c r="AH62" s="151">
        <v>650149.12</v>
      </c>
      <c r="AI62" s="151">
        <v>0</v>
      </c>
      <c r="AJ62" s="151">
        <v>203015.49</v>
      </c>
      <c r="AK62" s="151">
        <v>70871.42</v>
      </c>
      <c r="AL62" s="151">
        <v>75148.97</v>
      </c>
      <c r="AM62" s="151">
        <v>0</v>
      </c>
      <c r="AN62" s="151">
        <v>39454.14</v>
      </c>
      <c r="AO62" s="151">
        <v>738.44</v>
      </c>
      <c r="AP62" s="151">
        <v>7086.24</v>
      </c>
      <c r="AQ62" s="151">
        <v>341.96</v>
      </c>
      <c r="AR62" s="151">
        <v>0</v>
      </c>
      <c r="AS62" s="151">
        <v>16728.849999999999</v>
      </c>
      <c r="AT62" s="151">
        <v>2323.2399999999998</v>
      </c>
      <c r="AU62" s="151">
        <v>2640.34</v>
      </c>
      <c r="AV62" s="151">
        <v>13330.34</v>
      </c>
      <c r="AW62" s="151">
        <v>29706.26</v>
      </c>
      <c r="AX62" s="151">
        <v>3713.2</v>
      </c>
      <c r="AY62" s="151">
        <v>8881.0300000000007</v>
      </c>
      <c r="AZ62" s="151">
        <v>65727.86</v>
      </c>
      <c r="BA62" s="151">
        <v>14500.32</v>
      </c>
      <c r="BB62" s="151">
        <v>0</v>
      </c>
      <c r="BC62" s="151">
        <v>21638.97</v>
      </c>
      <c r="BD62" s="151">
        <v>11278.09</v>
      </c>
      <c r="BE62" s="151">
        <v>3465.1</v>
      </c>
      <c r="BF62" s="151">
        <v>63111.46</v>
      </c>
      <c r="BG62" s="151">
        <v>90376.81</v>
      </c>
      <c r="BH62" s="151">
        <v>102093</v>
      </c>
      <c r="BI62" s="151">
        <v>20136.669999999998</v>
      </c>
      <c r="BJ62" s="151">
        <v>11693</v>
      </c>
      <c r="BK62" s="151">
        <v>0</v>
      </c>
      <c r="BL62" s="151">
        <v>0</v>
      </c>
      <c r="BM62" s="151">
        <v>0</v>
      </c>
      <c r="BN62" s="151">
        <v>0</v>
      </c>
      <c r="BO62" s="149">
        <f t="shared" si="2"/>
        <v>1528150.3200000003</v>
      </c>
      <c r="BP62" s="149">
        <f t="shared" si="3"/>
        <v>-77399.000000000466</v>
      </c>
      <c r="BQ62" s="149">
        <v>-126538</v>
      </c>
      <c r="BR62" s="149">
        <v>0</v>
      </c>
      <c r="BS62" s="149">
        <f t="shared" si="4"/>
        <v>-126538</v>
      </c>
      <c r="BT62" s="151">
        <v>0</v>
      </c>
      <c r="BU62" s="151">
        <v>0</v>
      </c>
      <c r="BV62" s="151">
        <v>0</v>
      </c>
      <c r="BW62" s="151">
        <v>0</v>
      </c>
      <c r="BX62" s="151">
        <f t="shared" si="5"/>
        <v>0</v>
      </c>
      <c r="BY62" s="151">
        <v>0</v>
      </c>
      <c r="BZ62" s="151">
        <v>0</v>
      </c>
      <c r="CA62" s="151">
        <v>0</v>
      </c>
      <c r="CB62" s="151">
        <v>0</v>
      </c>
      <c r="CC62" s="151">
        <f t="shared" si="6"/>
        <v>0</v>
      </c>
      <c r="CD62" s="151">
        <f t="shared" si="7"/>
        <v>0</v>
      </c>
      <c r="CE62" s="149">
        <v>0</v>
      </c>
    </row>
    <row r="63" spans="2:83" s="149" customFormat="1">
      <c r="B63" s="151" t="s">
        <v>10396</v>
      </c>
      <c r="C63" s="151"/>
      <c r="D63" s="151"/>
      <c r="E63" s="152">
        <v>3023502</v>
      </c>
      <c r="F63" s="151">
        <v>3502</v>
      </c>
      <c r="G63" s="151" t="s">
        <v>10446</v>
      </c>
      <c r="H63" s="151"/>
      <c r="I63" s="151">
        <v>620358</v>
      </c>
      <c r="J63" s="151">
        <v>0</v>
      </c>
      <c r="K63" s="151">
        <f t="shared" si="0"/>
        <v>620358</v>
      </c>
      <c r="L63" s="151">
        <v>2212809.48</v>
      </c>
      <c r="M63" s="151">
        <v>0</v>
      </c>
      <c r="N63" s="151">
        <v>146618.78</v>
      </c>
      <c r="O63" s="151">
        <v>0</v>
      </c>
      <c r="P63" s="151">
        <v>155425.03</v>
      </c>
      <c r="Q63" s="151">
        <v>0</v>
      </c>
      <c r="R63" s="151">
        <v>24922</v>
      </c>
      <c r="S63" s="151">
        <v>512</v>
      </c>
      <c r="T63" s="151">
        <v>40102.019999999997</v>
      </c>
      <c r="U63" s="151">
        <v>27618.78</v>
      </c>
      <c r="V63" s="151">
        <v>0</v>
      </c>
      <c r="W63" s="151">
        <v>0</v>
      </c>
      <c r="X63" s="151">
        <v>23377.1</v>
      </c>
      <c r="Y63" s="151">
        <v>12753.88</v>
      </c>
      <c r="Z63" s="151">
        <v>0</v>
      </c>
      <c r="AA63" s="151">
        <v>0</v>
      </c>
      <c r="AB63" s="151">
        <v>0</v>
      </c>
      <c r="AC63" s="151">
        <v>0</v>
      </c>
      <c r="AD63" s="151">
        <v>0</v>
      </c>
      <c r="AE63" s="151">
        <v>0</v>
      </c>
      <c r="AF63" s="151">
        <v>78452.88</v>
      </c>
      <c r="AG63" s="151">
        <f t="shared" si="1"/>
        <v>2722591.9499999993</v>
      </c>
      <c r="AH63" s="151">
        <v>1122772.25</v>
      </c>
      <c r="AI63" s="151">
        <v>0</v>
      </c>
      <c r="AJ63" s="151">
        <v>589167.18999999994</v>
      </c>
      <c r="AK63" s="151">
        <v>84692.12</v>
      </c>
      <c r="AL63" s="151">
        <v>62080.52</v>
      </c>
      <c r="AM63" s="151">
        <v>0</v>
      </c>
      <c r="AN63" s="151">
        <v>23518.27</v>
      </c>
      <c r="AO63" s="151">
        <v>2574.59</v>
      </c>
      <c r="AP63" s="151">
        <v>2660.03</v>
      </c>
      <c r="AQ63" s="151">
        <v>639</v>
      </c>
      <c r="AR63" s="151">
        <v>0</v>
      </c>
      <c r="AS63" s="151">
        <v>24328.39</v>
      </c>
      <c r="AT63" s="151">
        <v>0</v>
      </c>
      <c r="AU63" s="151">
        <v>3815.79</v>
      </c>
      <c r="AV63" s="151">
        <v>6304.01</v>
      </c>
      <c r="AW63" s="151">
        <v>26396.26</v>
      </c>
      <c r="AX63" s="151">
        <v>6092.8</v>
      </c>
      <c r="AY63" s="151">
        <v>8459.02</v>
      </c>
      <c r="AZ63" s="151">
        <v>96111.26</v>
      </c>
      <c r="BA63" s="151">
        <v>12529.05</v>
      </c>
      <c r="BB63" s="151">
        <v>0</v>
      </c>
      <c r="BC63" s="151">
        <v>41584.69</v>
      </c>
      <c r="BD63" s="151">
        <v>16831.59</v>
      </c>
      <c r="BE63" s="151">
        <v>4745.0200000000004</v>
      </c>
      <c r="BF63" s="151">
        <v>99797.32</v>
      </c>
      <c r="BG63" s="151">
        <v>28880.63</v>
      </c>
      <c r="BH63" s="151">
        <v>153985.22</v>
      </c>
      <c r="BI63" s="151">
        <v>47383.93</v>
      </c>
      <c r="BJ63" s="151">
        <v>0</v>
      </c>
      <c r="BK63" s="151">
        <v>0</v>
      </c>
      <c r="BL63" s="151">
        <v>0</v>
      </c>
      <c r="BM63" s="151">
        <v>0</v>
      </c>
      <c r="BN63" s="151">
        <v>0</v>
      </c>
      <c r="BO63" s="149">
        <f t="shared" si="2"/>
        <v>2465348.9500000002</v>
      </c>
      <c r="BP63" s="149">
        <f t="shared" si="3"/>
        <v>257242.99999999907</v>
      </c>
      <c r="BQ63" s="149">
        <v>877601</v>
      </c>
      <c r="BR63" s="149">
        <v>0</v>
      </c>
      <c r="BS63" s="149">
        <f t="shared" si="4"/>
        <v>877601</v>
      </c>
      <c r="BT63" s="151">
        <v>0</v>
      </c>
      <c r="BU63" s="151">
        <v>0</v>
      </c>
      <c r="BV63" s="151">
        <v>0</v>
      </c>
      <c r="BW63" s="151">
        <v>0</v>
      </c>
      <c r="BX63" s="151">
        <f t="shared" si="5"/>
        <v>0</v>
      </c>
      <c r="BY63" s="151">
        <v>0</v>
      </c>
      <c r="BZ63" s="151">
        <v>0</v>
      </c>
      <c r="CA63" s="151">
        <v>0</v>
      </c>
      <c r="CB63" s="151">
        <v>0</v>
      </c>
      <c r="CC63" s="151">
        <f t="shared" si="6"/>
        <v>0</v>
      </c>
      <c r="CD63" s="151">
        <f t="shared" si="7"/>
        <v>0</v>
      </c>
      <c r="CE63" s="149">
        <v>0</v>
      </c>
    </row>
    <row r="64" spans="2:83" s="149" customFormat="1">
      <c r="B64" s="151" t="s">
        <v>11401</v>
      </c>
      <c r="C64" s="151"/>
      <c r="D64" s="151"/>
      <c r="E64" s="152">
        <v>3023504</v>
      </c>
      <c r="F64" s="151">
        <v>3504</v>
      </c>
      <c r="G64" s="151" t="s">
        <v>10446</v>
      </c>
      <c r="H64" s="151"/>
      <c r="I64" s="151">
        <v>114810</v>
      </c>
      <c r="J64" s="151">
        <v>0</v>
      </c>
      <c r="K64" s="151">
        <f t="shared" si="0"/>
        <v>114810</v>
      </c>
      <c r="L64" s="151">
        <v>2153459.65</v>
      </c>
      <c r="M64" s="151">
        <v>0</v>
      </c>
      <c r="N64" s="151">
        <v>66189.509999999995</v>
      </c>
      <c r="O64" s="151">
        <v>0</v>
      </c>
      <c r="P64" s="151">
        <v>67670</v>
      </c>
      <c r="Q64" s="151">
        <v>4600</v>
      </c>
      <c r="R64" s="151">
        <v>500</v>
      </c>
      <c r="S64" s="151">
        <v>1560</v>
      </c>
      <c r="T64" s="151">
        <v>142080.71</v>
      </c>
      <c r="U64" s="151">
        <v>58529.43</v>
      </c>
      <c r="V64" s="151">
        <v>11540</v>
      </c>
      <c r="W64" s="151">
        <v>0</v>
      </c>
      <c r="X64" s="151">
        <v>134145.25</v>
      </c>
      <c r="Y64" s="151">
        <v>33136.410000000003</v>
      </c>
      <c r="Z64" s="151">
        <v>0</v>
      </c>
      <c r="AA64" s="151">
        <v>0</v>
      </c>
      <c r="AB64" s="151">
        <v>0</v>
      </c>
      <c r="AC64" s="151">
        <v>0</v>
      </c>
      <c r="AD64" s="151">
        <v>0</v>
      </c>
      <c r="AE64" s="151">
        <v>9242.6299999999992</v>
      </c>
      <c r="AF64" s="151">
        <v>90477</v>
      </c>
      <c r="AG64" s="151">
        <f t="shared" si="1"/>
        <v>2773130.59</v>
      </c>
      <c r="AH64" s="151">
        <v>1250152.79</v>
      </c>
      <c r="AI64" s="151">
        <v>1056.55</v>
      </c>
      <c r="AJ64" s="151">
        <v>548041.53</v>
      </c>
      <c r="AK64" s="151">
        <v>59581.18</v>
      </c>
      <c r="AL64" s="151">
        <v>158023.65</v>
      </c>
      <c r="AM64" s="151">
        <v>0</v>
      </c>
      <c r="AN64" s="151">
        <v>68079.649999999994</v>
      </c>
      <c r="AO64" s="151">
        <v>2727.46</v>
      </c>
      <c r="AP64" s="151">
        <v>5683.6</v>
      </c>
      <c r="AQ64" s="151">
        <v>13065.1</v>
      </c>
      <c r="AR64" s="151">
        <v>0</v>
      </c>
      <c r="AS64" s="151">
        <v>39234.339999999997</v>
      </c>
      <c r="AT64" s="151">
        <v>11926.77</v>
      </c>
      <c r="AU64" s="151">
        <v>23969.279999999999</v>
      </c>
      <c r="AV64" s="151">
        <v>6377.16</v>
      </c>
      <c r="AW64" s="151">
        <v>36678.800000000003</v>
      </c>
      <c r="AX64" s="151">
        <v>6707.2</v>
      </c>
      <c r="AY64" s="151">
        <v>13307.21</v>
      </c>
      <c r="AZ64" s="151">
        <v>138117.04999999999</v>
      </c>
      <c r="BA64" s="151">
        <v>16069.87</v>
      </c>
      <c r="BB64" s="151">
        <v>0</v>
      </c>
      <c r="BC64" s="151">
        <v>13107.65</v>
      </c>
      <c r="BD64" s="151">
        <v>19268.47</v>
      </c>
      <c r="BE64" s="151">
        <v>41883.68</v>
      </c>
      <c r="BF64" s="151">
        <v>135122.13</v>
      </c>
      <c r="BG64" s="151">
        <v>10865.52</v>
      </c>
      <c r="BH64" s="151">
        <v>68821.759999999995</v>
      </c>
      <c r="BI64" s="151">
        <v>56795.19</v>
      </c>
      <c r="BJ64" s="151">
        <v>0</v>
      </c>
      <c r="BK64" s="151">
        <v>0</v>
      </c>
      <c r="BL64" s="151">
        <v>20599</v>
      </c>
      <c r="BM64" s="151">
        <v>0</v>
      </c>
      <c r="BN64" s="151">
        <v>0</v>
      </c>
      <c r="BO64" s="149">
        <f t="shared" si="2"/>
        <v>2765262.5899999994</v>
      </c>
      <c r="BP64" s="149">
        <f t="shared" si="3"/>
        <v>7868.0000000004657</v>
      </c>
      <c r="BQ64" s="149">
        <v>122678</v>
      </c>
      <c r="BR64" s="149">
        <v>0</v>
      </c>
      <c r="BS64" s="149">
        <f t="shared" si="4"/>
        <v>122678</v>
      </c>
      <c r="BT64" s="151">
        <v>0</v>
      </c>
      <c r="BU64" s="151">
        <v>0</v>
      </c>
      <c r="BV64" s="151">
        <v>20599</v>
      </c>
      <c r="BW64" s="151">
        <v>0</v>
      </c>
      <c r="BX64" s="151">
        <f t="shared" si="5"/>
        <v>20599</v>
      </c>
      <c r="BY64" s="151">
        <v>0</v>
      </c>
      <c r="BZ64" s="151">
        <v>0</v>
      </c>
      <c r="CA64" s="151">
        <v>0</v>
      </c>
      <c r="CB64" s="151">
        <v>20599</v>
      </c>
      <c r="CC64" s="151">
        <f t="shared" si="6"/>
        <v>20599</v>
      </c>
      <c r="CD64" s="151">
        <f t="shared" si="7"/>
        <v>0</v>
      </c>
      <c r="CE64" s="149">
        <v>0</v>
      </c>
    </row>
    <row r="65" spans="2:83" s="149" customFormat="1">
      <c r="B65" s="151" t="s">
        <v>11402</v>
      </c>
      <c r="C65" s="151"/>
      <c r="D65" s="151"/>
      <c r="E65" s="152">
        <v>3023506</v>
      </c>
      <c r="F65" s="151">
        <v>3506</v>
      </c>
      <c r="G65" s="151" t="s">
        <v>10446</v>
      </c>
      <c r="H65" s="151"/>
      <c r="I65" s="151">
        <v>131600</v>
      </c>
      <c r="J65" s="151">
        <v>0</v>
      </c>
      <c r="K65" s="151">
        <f t="shared" si="0"/>
        <v>131600</v>
      </c>
      <c r="L65" s="151">
        <v>1361475.95</v>
      </c>
      <c r="M65" s="151">
        <v>0</v>
      </c>
      <c r="N65" s="151">
        <v>148643.79</v>
      </c>
      <c r="O65" s="151">
        <v>0</v>
      </c>
      <c r="P65" s="151">
        <v>25954.99</v>
      </c>
      <c r="Q65" s="151">
        <v>0</v>
      </c>
      <c r="R65" s="151">
        <v>20119.09</v>
      </c>
      <c r="S65" s="151">
        <v>25957.119999999999</v>
      </c>
      <c r="T65" s="151">
        <v>13263.92</v>
      </c>
      <c r="U65" s="151">
        <v>27824.93</v>
      </c>
      <c r="V65" s="151">
        <v>0</v>
      </c>
      <c r="W65" s="151">
        <v>0</v>
      </c>
      <c r="X65" s="151">
        <v>15246.55</v>
      </c>
      <c r="Y65" s="151">
        <v>58840.5</v>
      </c>
      <c r="Z65" s="151">
        <v>0</v>
      </c>
      <c r="AA65" s="151">
        <v>0</v>
      </c>
      <c r="AB65" s="151">
        <v>0</v>
      </c>
      <c r="AC65" s="151">
        <v>0</v>
      </c>
      <c r="AD65" s="151">
        <v>0</v>
      </c>
      <c r="AE65" s="151">
        <v>6613.88</v>
      </c>
      <c r="AF65" s="151">
        <v>63673</v>
      </c>
      <c r="AG65" s="151">
        <f t="shared" si="1"/>
        <v>1767613.72</v>
      </c>
      <c r="AH65" s="151">
        <v>842110.63</v>
      </c>
      <c r="AI65" s="151">
        <v>0</v>
      </c>
      <c r="AJ65" s="151">
        <v>443507.38</v>
      </c>
      <c r="AK65" s="151">
        <v>79033.100000000006</v>
      </c>
      <c r="AL65" s="151">
        <v>80675.95</v>
      </c>
      <c r="AM65" s="151">
        <v>0</v>
      </c>
      <c r="AN65" s="151">
        <v>0</v>
      </c>
      <c r="AO65" s="151">
        <v>2309.9699999999998</v>
      </c>
      <c r="AP65" s="151">
        <v>5229.13</v>
      </c>
      <c r="AQ65" s="151">
        <v>474.76</v>
      </c>
      <c r="AR65" s="151">
        <v>0</v>
      </c>
      <c r="AS65" s="151">
        <v>56137.81</v>
      </c>
      <c r="AT65" s="151">
        <v>6378.72</v>
      </c>
      <c r="AU65" s="151">
        <v>1716.26</v>
      </c>
      <c r="AV65" s="151">
        <v>2704.88</v>
      </c>
      <c r="AW65" s="151">
        <v>31504.01</v>
      </c>
      <c r="AX65" s="151">
        <v>3481.6</v>
      </c>
      <c r="AY65" s="151">
        <v>10186.950000000001</v>
      </c>
      <c r="AZ65" s="151">
        <v>37054.75</v>
      </c>
      <c r="BA65" s="151">
        <v>10945.36</v>
      </c>
      <c r="BB65" s="151">
        <v>0</v>
      </c>
      <c r="BC65" s="151">
        <v>10638.02</v>
      </c>
      <c r="BD65" s="151">
        <v>8548.5400000000009</v>
      </c>
      <c r="BE65" s="151">
        <v>19901.439999999999</v>
      </c>
      <c r="BF65" s="151">
        <v>70345.83</v>
      </c>
      <c r="BG65" s="151">
        <v>12019</v>
      </c>
      <c r="BH65" s="151">
        <v>60753.77</v>
      </c>
      <c r="BI65" s="151">
        <v>46027.86</v>
      </c>
      <c r="BJ65" s="151">
        <v>0</v>
      </c>
      <c r="BK65" s="151">
        <v>0</v>
      </c>
      <c r="BL65" s="151">
        <v>0</v>
      </c>
      <c r="BM65" s="151">
        <v>0</v>
      </c>
      <c r="BN65" s="151">
        <v>0</v>
      </c>
      <c r="BO65" s="149">
        <f t="shared" si="2"/>
        <v>1841685.7200000002</v>
      </c>
      <c r="BP65" s="149">
        <f t="shared" si="3"/>
        <v>-74072.000000000233</v>
      </c>
      <c r="BQ65" s="149">
        <v>57528</v>
      </c>
      <c r="BR65" s="149">
        <v>0</v>
      </c>
      <c r="BS65" s="149">
        <f t="shared" si="4"/>
        <v>57528</v>
      </c>
      <c r="BT65" s="151">
        <v>0</v>
      </c>
      <c r="BU65" s="151">
        <v>0</v>
      </c>
      <c r="BV65" s="151">
        <v>0</v>
      </c>
      <c r="BW65" s="151">
        <v>0</v>
      </c>
      <c r="BX65" s="151">
        <f t="shared" si="5"/>
        <v>0</v>
      </c>
      <c r="BY65" s="151">
        <v>0</v>
      </c>
      <c r="BZ65" s="151">
        <v>0</v>
      </c>
      <c r="CA65" s="151">
        <v>0</v>
      </c>
      <c r="CB65" s="151">
        <v>0</v>
      </c>
      <c r="CC65" s="151">
        <f t="shared" si="6"/>
        <v>0</v>
      </c>
      <c r="CD65" s="151">
        <f t="shared" si="7"/>
        <v>0</v>
      </c>
      <c r="CE65" s="149">
        <v>0</v>
      </c>
    </row>
    <row r="66" spans="2:83" s="149" customFormat="1">
      <c r="B66" s="151" t="s">
        <v>11403</v>
      </c>
      <c r="C66" s="151"/>
      <c r="D66" s="151"/>
      <c r="E66" s="152">
        <v>3023507</v>
      </c>
      <c r="F66" s="151">
        <v>3507</v>
      </c>
      <c r="G66" s="151" t="s">
        <v>10446</v>
      </c>
      <c r="H66" s="151"/>
      <c r="I66" s="151">
        <v>-136906</v>
      </c>
      <c r="J66" s="151">
        <v>0</v>
      </c>
      <c r="K66" s="151">
        <f t="shared" si="0"/>
        <v>-136906</v>
      </c>
      <c r="L66" s="151">
        <v>905118</v>
      </c>
      <c r="M66" s="151">
        <v>0</v>
      </c>
      <c r="N66" s="151">
        <v>94008</v>
      </c>
      <c r="O66" s="151">
        <v>0</v>
      </c>
      <c r="P66" s="151">
        <v>42055</v>
      </c>
      <c r="Q66" s="151">
        <v>0</v>
      </c>
      <c r="R66" s="151">
        <v>4220</v>
      </c>
      <c r="S66" s="151">
        <v>720</v>
      </c>
      <c r="T66" s="151">
        <v>6166</v>
      </c>
      <c r="U66" s="151">
        <v>12484</v>
      </c>
      <c r="V66" s="151">
        <v>0</v>
      </c>
      <c r="W66" s="151">
        <v>0</v>
      </c>
      <c r="X66" s="151">
        <v>19284</v>
      </c>
      <c r="Y66" s="151">
        <v>1384</v>
      </c>
      <c r="Z66" s="151">
        <v>0</v>
      </c>
      <c r="AA66" s="151">
        <v>0</v>
      </c>
      <c r="AB66" s="151">
        <v>0</v>
      </c>
      <c r="AC66" s="151">
        <v>0</v>
      </c>
      <c r="AD66" s="151">
        <v>0</v>
      </c>
      <c r="AE66" s="151">
        <v>0</v>
      </c>
      <c r="AF66" s="151">
        <v>44248</v>
      </c>
      <c r="AG66" s="151">
        <f t="shared" si="1"/>
        <v>1129687</v>
      </c>
      <c r="AH66" s="151">
        <v>550610</v>
      </c>
      <c r="AI66" s="151">
        <v>0</v>
      </c>
      <c r="AJ66" s="151">
        <v>163251</v>
      </c>
      <c r="AK66" s="151">
        <v>36134</v>
      </c>
      <c r="AL66" s="151">
        <v>43832</v>
      </c>
      <c r="AM66" s="151">
        <v>0</v>
      </c>
      <c r="AN66" s="151">
        <v>20213</v>
      </c>
      <c r="AO66" s="151">
        <v>615</v>
      </c>
      <c r="AP66" s="151">
        <v>5663</v>
      </c>
      <c r="AQ66" s="151">
        <v>284</v>
      </c>
      <c r="AR66" s="151">
        <v>0</v>
      </c>
      <c r="AS66" s="151">
        <v>7308</v>
      </c>
      <c r="AT66" s="151">
        <v>14</v>
      </c>
      <c r="AU66" s="151">
        <v>19973</v>
      </c>
      <c r="AV66" s="151">
        <v>4682</v>
      </c>
      <c r="AW66" s="151">
        <v>21201</v>
      </c>
      <c r="AX66" s="151">
        <v>3789</v>
      </c>
      <c r="AY66" s="151">
        <v>6900</v>
      </c>
      <c r="AZ66" s="151">
        <v>36602</v>
      </c>
      <c r="BA66" s="151">
        <v>21953</v>
      </c>
      <c r="BB66" s="151">
        <v>0</v>
      </c>
      <c r="BC66" s="151">
        <v>4800</v>
      </c>
      <c r="BD66" s="151">
        <v>8753</v>
      </c>
      <c r="BE66" s="151">
        <v>3673</v>
      </c>
      <c r="BF66" s="151">
        <v>38607</v>
      </c>
      <c r="BG66" s="151">
        <v>60279</v>
      </c>
      <c r="BH66" s="151">
        <v>133894</v>
      </c>
      <c r="BI66" s="151">
        <v>22611</v>
      </c>
      <c r="BJ66" s="151">
        <v>0</v>
      </c>
      <c r="BK66" s="151">
        <v>0</v>
      </c>
      <c r="BL66" s="151">
        <v>0</v>
      </c>
      <c r="BM66" s="151">
        <v>0</v>
      </c>
      <c r="BN66" s="151">
        <v>0</v>
      </c>
      <c r="BO66" s="149">
        <f t="shared" si="2"/>
        <v>1215641</v>
      </c>
      <c r="BP66" s="149">
        <f t="shared" si="3"/>
        <v>-85954</v>
      </c>
      <c r="BQ66" s="149">
        <v>-222860</v>
      </c>
      <c r="BR66" s="149">
        <v>0</v>
      </c>
      <c r="BS66" s="149">
        <f t="shared" si="4"/>
        <v>-222860</v>
      </c>
      <c r="BT66" s="151">
        <v>0</v>
      </c>
      <c r="BU66" s="151">
        <v>0</v>
      </c>
      <c r="BV66" s="151">
        <v>0</v>
      </c>
      <c r="BW66" s="151">
        <v>0</v>
      </c>
      <c r="BX66" s="151">
        <f t="shared" si="5"/>
        <v>0</v>
      </c>
      <c r="BY66" s="151">
        <v>0</v>
      </c>
      <c r="BZ66" s="151">
        <v>0</v>
      </c>
      <c r="CA66" s="151">
        <v>0</v>
      </c>
      <c r="CB66" s="151">
        <v>0</v>
      </c>
      <c r="CC66" s="151">
        <f t="shared" si="6"/>
        <v>0</v>
      </c>
      <c r="CD66" s="151">
        <f t="shared" si="7"/>
        <v>0</v>
      </c>
      <c r="CE66" s="149">
        <v>0</v>
      </c>
    </row>
    <row r="67" spans="2:83" s="149" customFormat="1">
      <c r="B67" s="151" t="s">
        <v>11404</v>
      </c>
      <c r="C67" s="151"/>
      <c r="D67" s="151"/>
      <c r="E67" s="152">
        <v>3023509</v>
      </c>
      <c r="F67" s="151">
        <v>3509</v>
      </c>
      <c r="G67" s="151" t="s">
        <v>10446</v>
      </c>
      <c r="H67" s="151"/>
      <c r="I67" s="151">
        <v>-363924</v>
      </c>
      <c r="J67" s="151">
        <v>0</v>
      </c>
      <c r="K67" s="151">
        <f t="shared" si="0"/>
        <v>-363924</v>
      </c>
      <c r="L67" s="151">
        <v>2309306.2999999998</v>
      </c>
      <c r="M67" s="151">
        <v>0</v>
      </c>
      <c r="N67" s="151">
        <v>149136.48000000001</v>
      </c>
      <c r="O67" s="151">
        <v>0</v>
      </c>
      <c r="P67" s="151">
        <v>144759.98000000001</v>
      </c>
      <c r="Q67" s="151">
        <v>0</v>
      </c>
      <c r="R67" s="151">
        <v>31322.639999999999</v>
      </c>
      <c r="S67" s="151">
        <v>0</v>
      </c>
      <c r="T67" s="151">
        <v>31635.49</v>
      </c>
      <c r="U67" s="151">
        <v>54229.55</v>
      </c>
      <c r="V67" s="151">
        <v>4500</v>
      </c>
      <c r="W67" s="151">
        <v>0</v>
      </c>
      <c r="X67" s="151">
        <v>34145.760000000002</v>
      </c>
      <c r="Y67" s="151">
        <v>9404.5499999999993</v>
      </c>
      <c r="Z67" s="151">
        <v>0</v>
      </c>
      <c r="AA67" s="151">
        <v>0</v>
      </c>
      <c r="AB67" s="151">
        <v>0</v>
      </c>
      <c r="AC67" s="151">
        <v>0</v>
      </c>
      <c r="AD67" s="151">
        <v>0</v>
      </c>
      <c r="AE67" s="151">
        <v>0</v>
      </c>
      <c r="AF67" s="151">
        <v>95537</v>
      </c>
      <c r="AG67" s="151">
        <f t="shared" si="1"/>
        <v>2863977.7499999995</v>
      </c>
      <c r="AH67" s="151">
        <v>1372465.92</v>
      </c>
      <c r="AI67" s="151">
        <v>0</v>
      </c>
      <c r="AJ67" s="151">
        <v>516302.05</v>
      </c>
      <c r="AK67" s="151">
        <v>138896.54</v>
      </c>
      <c r="AL67" s="151">
        <v>115765.09</v>
      </c>
      <c r="AM67" s="151">
        <v>0</v>
      </c>
      <c r="AN67" s="151">
        <v>96876.69</v>
      </c>
      <c r="AO67" s="151">
        <v>57344.34</v>
      </c>
      <c r="AP67" s="151">
        <v>1045.83</v>
      </c>
      <c r="AQ67" s="151">
        <v>14869.79</v>
      </c>
      <c r="AR67" s="151">
        <v>0</v>
      </c>
      <c r="AS67" s="151">
        <v>29181.07</v>
      </c>
      <c r="AT67" s="151">
        <v>0</v>
      </c>
      <c r="AU67" s="151">
        <v>2941.48</v>
      </c>
      <c r="AV67" s="151">
        <v>6999.86</v>
      </c>
      <c r="AW67" s="151">
        <v>73366.179999999993</v>
      </c>
      <c r="AX67" s="151">
        <v>-13121.6</v>
      </c>
      <c r="AY67" s="151">
        <v>18525.66</v>
      </c>
      <c r="AZ67" s="151">
        <v>113633.22</v>
      </c>
      <c r="BA67" s="151">
        <v>11414.18</v>
      </c>
      <c r="BB67" s="151">
        <v>0</v>
      </c>
      <c r="BC67" s="151">
        <v>18351.650000000001</v>
      </c>
      <c r="BD67" s="151">
        <v>20949.11</v>
      </c>
      <c r="BE67" s="151">
        <v>13672.27</v>
      </c>
      <c r="BF67" s="151">
        <v>126455.52</v>
      </c>
      <c r="BG67" s="151">
        <v>152723.92000000001</v>
      </c>
      <c r="BH67" s="151">
        <v>241122.69</v>
      </c>
      <c r="BI67" s="151">
        <v>35106.29</v>
      </c>
      <c r="BJ67" s="151">
        <v>0</v>
      </c>
      <c r="BK67" s="151">
        <v>0</v>
      </c>
      <c r="BL67" s="151">
        <v>0</v>
      </c>
      <c r="BM67" s="151">
        <v>0</v>
      </c>
      <c r="BN67" s="151">
        <v>0</v>
      </c>
      <c r="BO67" s="149">
        <f t="shared" si="2"/>
        <v>3164887.75</v>
      </c>
      <c r="BP67" s="149">
        <f t="shared" si="3"/>
        <v>-300910.00000000047</v>
      </c>
      <c r="BQ67" s="149">
        <v>-664834</v>
      </c>
      <c r="BR67" s="149">
        <v>0</v>
      </c>
      <c r="BS67" s="149">
        <f t="shared" si="4"/>
        <v>-664834</v>
      </c>
      <c r="BT67" s="151">
        <v>0</v>
      </c>
      <c r="BU67" s="151">
        <v>0</v>
      </c>
      <c r="BV67" s="151">
        <v>0</v>
      </c>
      <c r="BW67" s="151">
        <v>0</v>
      </c>
      <c r="BX67" s="151">
        <f t="shared" si="5"/>
        <v>0</v>
      </c>
      <c r="BY67" s="151">
        <v>0</v>
      </c>
      <c r="BZ67" s="151">
        <v>0</v>
      </c>
      <c r="CA67" s="151">
        <v>0</v>
      </c>
      <c r="CB67" s="151">
        <v>0</v>
      </c>
      <c r="CC67" s="151">
        <f t="shared" si="6"/>
        <v>0</v>
      </c>
      <c r="CD67" s="151">
        <f t="shared" si="7"/>
        <v>0</v>
      </c>
      <c r="CE67" s="149">
        <v>0</v>
      </c>
    </row>
    <row r="68" spans="2:83" s="149" customFormat="1">
      <c r="B68" s="151" t="s">
        <v>11405</v>
      </c>
      <c r="C68" s="151"/>
      <c r="D68" s="151"/>
      <c r="E68" s="152">
        <v>3023510</v>
      </c>
      <c r="F68" s="151">
        <v>3510</v>
      </c>
      <c r="G68" s="151" t="s">
        <v>10446</v>
      </c>
      <c r="H68" s="151"/>
      <c r="I68" s="151">
        <v>247669</v>
      </c>
      <c r="J68" s="151">
        <v>0</v>
      </c>
      <c r="K68" s="151">
        <f t="shared" si="0"/>
        <v>247669</v>
      </c>
      <c r="L68" s="151">
        <v>1755370.73</v>
      </c>
      <c r="M68" s="151">
        <v>0</v>
      </c>
      <c r="N68" s="151">
        <v>70689.2</v>
      </c>
      <c r="O68" s="151">
        <v>0</v>
      </c>
      <c r="P68" s="151">
        <v>71378.03</v>
      </c>
      <c r="Q68" s="151">
        <v>3900</v>
      </c>
      <c r="R68" s="151">
        <v>19964.580000000002</v>
      </c>
      <c r="S68" s="151">
        <v>8570</v>
      </c>
      <c r="T68" s="151">
        <v>16763</v>
      </c>
      <c r="U68" s="151">
        <v>33898.800000000003</v>
      </c>
      <c r="V68" s="151">
        <v>0</v>
      </c>
      <c r="W68" s="151">
        <v>0</v>
      </c>
      <c r="X68" s="151">
        <v>54426.9</v>
      </c>
      <c r="Y68" s="151">
        <v>28754.98</v>
      </c>
      <c r="Z68" s="151">
        <v>0</v>
      </c>
      <c r="AA68" s="151">
        <v>0</v>
      </c>
      <c r="AB68" s="151">
        <v>0</v>
      </c>
      <c r="AC68" s="151">
        <v>0</v>
      </c>
      <c r="AD68" s="151">
        <v>0</v>
      </c>
      <c r="AE68" s="151">
        <v>0</v>
      </c>
      <c r="AF68" s="151">
        <v>83578.880000000005</v>
      </c>
      <c r="AG68" s="151">
        <f t="shared" si="1"/>
        <v>2147295.1</v>
      </c>
      <c r="AH68" s="151">
        <v>1015148.7</v>
      </c>
      <c r="AI68" s="151">
        <v>4809.6400000000003</v>
      </c>
      <c r="AJ68" s="151">
        <v>300060.75</v>
      </c>
      <c r="AK68" s="151">
        <v>36780.589999999997</v>
      </c>
      <c r="AL68" s="151">
        <v>104984.27</v>
      </c>
      <c r="AM68" s="151">
        <v>0</v>
      </c>
      <c r="AN68" s="151">
        <v>18591.8</v>
      </c>
      <c r="AO68" s="151">
        <v>5014.58</v>
      </c>
      <c r="AP68" s="151">
        <v>3705.2</v>
      </c>
      <c r="AQ68" s="151">
        <v>645.74</v>
      </c>
      <c r="AR68" s="151">
        <v>0</v>
      </c>
      <c r="AS68" s="151">
        <v>13512.77</v>
      </c>
      <c r="AT68" s="151">
        <v>2391.56</v>
      </c>
      <c r="AU68" s="151">
        <v>31213.1</v>
      </c>
      <c r="AV68" s="151">
        <v>8024.85</v>
      </c>
      <c r="AW68" s="151">
        <v>65416.32</v>
      </c>
      <c r="AX68" s="151">
        <v>6975.4</v>
      </c>
      <c r="AY68" s="151">
        <v>9091.2000000000007</v>
      </c>
      <c r="AZ68" s="151">
        <v>122488.92</v>
      </c>
      <c r="BA68" s="151">
        <v>8394.58</v>
      </c>
      <c r="BB68" s="151">
        <v>0</v>
      </c>
      <c r="BC68" s="151">
        <v>30171.03</v>
      </c>
      <c r="BD68" s="151">
        <v>18603.53</v>
      </c>
      <c r="BE68" s="151">
        <v>4591.7700000000004</v>
      </c>
      <c r="BF68" s="151">
        <v>111778.57</v>
      </c>
      <c r="BG68" s="151">
        <v>31217.43</v>
      </c>
      <c r="BH68" s="151">
        <v>159368.72</v>
      </c>
      <c r="BI68" s="151">
        <v>36577.08</v>
      </c>
      <c r="BJ68" s="151">
        <v>0</v>
      </c>
      <c r="BK68" s="151">
        <v>0</v>
      </c>
      <c r="BL68" s="151">
        <v>0</v>
      </c>
      <c r="BM68" s="151">
        <v>0</v>
      </c>
      <c r="BN68" s="151">
        <v>0</v>
      </c>
      <c r="BO68" s="149">
        <f t="shared" si="2"/>
        <v>2149558.1000000006</v>
      </c>
      <c r="BP68" s="149">
        <f t="shared" si="3"/>
        <v>-2263.0000000004657</v>
      </c>
      <c r="BQ68" s="149">
        <v>245406</v>
      </c>
      <c r="BR68" s="149">
        <v>0</v>
      </c>
      <c r="BS68" s="149">
        <f t="shared" si="4"/>
        <v>245406</v>
      </c>
      <c r="BT68" s="151">
        <v>0</v>
      </c>
      <c r="BU68" s="151">
        <v>0</v>
      </c>
      <c r="BV68" s="151">
        <v>0</v>
      </c>
      <c r="BW68" s="151">
        <v>0</v>
      </c>
      <c r="BX68" s="151">
        <f t="shared" si="5"/>
        <v>0</v>
      </c>
      <c r="BY68" s="151">
        <v>0</v>
      </c>
      <c r="BZ68" s="151">
        <v>0</v>
      </c>
      <c r="CA68" s="151">
        <v>0</v>
      </c>
      <c r="CB68" s="151">
        <v>0</v>
      </c>
      <c r="CC68" s="151">
        <f t="shared" si="6"/>
        <v>0</v>
      </c>
      <c r="CD68" s="151">
        <f t="shared" si="7"/>
        <v>0</v>
      </c>
      <c r="CE68" s="149">
        <v>0</v>
      </c>
    </row>
    <row r="69" spans="2:83" s="149" customFormat="1">
      <c r="B69" s="151" t="s">
        <v>10391</v>
      </c>
      <c r="C69" s="151"/>
      <c r="D69" s="151"/>
      <c r="E69" s="152">
        <v>3023511</v>
      </c>
      <c r="F69" s="151">
        <v>3511</v>
      </c>
      <c r="G69" s="151" t="s">
        <v>10446</v>
      </c>
      <c r="H69" s="151"/>
      <c r="I69" s="151">
        <v>271124</v>
      </c>
      <c r="J69" s="151">
        <v>0</v>
      </c>
      <c r="K69" s="151">
        <f t="shared" ref="K69:K90" si="8">SUM(I69:J69)</f>
        <v>271124</v>
      </c>
      <c r="L69" s="151">
        <v>2378504.2000000002</v>
      </c>
      <c r="M69" s="151">
        <v>0</v>
      </c>
      <c r="N69" s="151">
        <v>51958.09</v>
      </c>
      <c r="O69" s="151">
        <v>0</v>
      </c>
      <c r="P69" s="151">
        <v>154080.01999999999</v>
      </c>
      <c r="Q69" s="151">
        <v>0</v>
      </c>
      <c r="R69" s="151">
        <v>51750.32</v>
      </c>
      <c r="S69" s="151">
        <v>0</v>
      </c>
      <c r="T69" s="151">
        <v>46111.98</v>
      </c>
      <c r="U69" s="151">
        <v>37181.58</v>
      </c>
      <c r="V69" s="151">
        <v>3030</v>
      </c>
      <c r="W69" s="151">
        <v>0</v>
      </c>
      <c r="X69" s="151">
        <v>92945.33</v>
      </c>
      <c r="Y69" s="151">
        <v>5206.24</v>
      </c>
      <c r="Z69" s="151">
        <v>0</v>
      </c>
      <c r="AA69" s="151">
        <v>0</v>
      </c>
      <c r="AB69" s="151">
        <v>0</v>
      </c>
      <c r="AC69" s="151">
        <v>0</v>
      </c>
      <c r="AD69" s="151">
        <v>0</v>
      </c>
      <c r="AE69" s="151">
        <v>32537.13</v>
      </c>
      <c r="AF69" s="151">
        <v>80989</v>
      </c>
      <c r="AG69" s="151">
        <f t="shared" ref="AG69:AG90" si="9">SUM(L69:AF69)</f>
        <v>2934293.89</v>
      </c>
      <c r="AH69" s="151">
        <v>1156865.3700000001</v>
      </c>
      <c r="AI69" s="151">
        <v>0</v>
      </c>
      <c r="AJ69" s="151">
        <v>554799.47</v>
      </c>
      <c r="AK69" s="151">
        <v>46422.93</v>
      </c>
      <c r="AL69" s="151">
        <v>153645.13</v>
      </c>
      <c r="AM69" s="151">
        <v>0</v>
      </c>
      <c r="AN69" s="151">
        <v>12746.12</v>
      </c>
      <c r="AO69" s="151">
        <v>3063</v>
      </c>
      <c r="AP69" s="151">
        <v>9782.7099999999991</v>
      </c>
      <c r="AQ69" s="151">
        <v>11506.18</v>
      </c>
      <c r="AR69" s="151">
        <v>0</v>
      </c>
      <c r="AS69" s="151">
        <v>20211.990000000002</v>
      </c>
      <c r="AT69" s="151">
        <v>8802.7800000000007</v>
      </c>
      <c r="AU69" s="151">
        <v>48455.18</v>
      </c>
      <c r="AV69" s="151">
        <v>3914.21</v>
      </c>
      <c r="AW69" s="151">
        <v>42160.62</v>
      </c>
      <c r="AX69" s="151">
        <v>21198</v>
      </c>
      <c r="AY69" s="151">
        <v>11308.9</v>
      </c>
      <c r="AZ69" s="151">
        <v>119477.89</v>
      </c>
      <c r="BA69" s="151">
        <v>23913.360000000001</v>
      </c>
      <c r="BB69" s="151">
        <v>0</v>
      </c>
      <c r="BC69" s="151">
        <v>22909.24</v>
      </c>
      <c r="BD69" s="151">
        <v>24484.66</v>
      </c>
      <c r="BE69" s="151">
        <v>60552.23</v>
      </c>
      <c r="BF69" s="151">
        <v>123933.09</v>
      </c>
      <c r="BG69" s="151">
        <v>124157.04</v>
      </c>
      <c r="BH69" s="151">
        <v>199419.14</v>
      </c>
      <c r="BI69" s="151">
        <v>35234.65</v>
      </c>
      <c r="BJ69" s="151">
        <v>0</v>
      </c>
      <c r="BK69" s="151">
        <v>0</v>
      </c>
      <c r="BL69" s="151">
        <v>0</v>
      </c>
      <c r="BM69" s="151">
        <v>0</v>
      </c>
      <c r="BN69" s="151">
        <v>0</v>
      </c>
      <c r="BO69" s="149">
        <f t="shared" ref="BO69:BO90" si="10">SUM(AH69:BN69)</f>
        <v>2838963.89</v>
      </c>
      <c r="BP69" s="149">
        <f t="shared" ref="BP69:BP90" si="11">AG69-BO69</f>
        <v>95330</v>
      </c>
      <c r="BQ69" s="149">
        <v>366454</v>
      </c>
      <c r="BR69" s="149">
        <v>0</v>
      </c>
      <c r="BS69" s="149">
        <f t="shared" ref="BS69:BS90" si="12">BQ69+BR69</f>
        <v>366454</v>
      </c>
      <c r="BT69" s="151">
        <v>0</v>
      </c>
      <c r="BU69" s="151">
        <v>0</v>
      </c>
      <c r="BV69" s="151">
        <v>0</v>
      </c>
      <c r="BW69" s="151">
        <v>0</v>
      </c>
      <c r="BX69" s="151">
        <f t="shared" ref="BX69:BX90" si="13">SUM(BU69:BW69)</f>
        <v>0</v>
      </c>
      <c r="BY69" s="151">
        <v>0</v>
      </c>
      <c r="BZ69" s="151">
        <v>0</v>
      </c>
      <c r="CA69" s="151">
        <v>0</v>
      </c>
      <c r="CB69" s="151">
        <v>0</v>
      </c>
      <c r="CC69" s="151">
        <f t="shared" ref="CC69:CC90" si="14">SUM(BY69:CB69)</f>
        <v>0</v>
      </c>
      <c r="CD69" s="151">
        <f t="shared" ref="CD69:CD90" si="15">BX69-CC69</f>
        <v>0</v>
      </c>
      <c r="CE69" s="149">
        <v>0</v>
      </c>
    </row>
    <row r="70" spans="2:83" s="149" customFormat="1">
      <c r="B70" s="151" t="s">
        <v>181</v>
      </c>
      <c r="C70" s="151"/>
      <c r="D70" s="151"/>
      <c r="E70" s="152">
        <v>3023512</v>
      </c>
      <c r="F70" s="151">
        <v>3512</v>
      </c>
      <c r="G70" s="151" t="s">
        <v>10446</v>
      </c>
      <c r="H70" s="151"/>
      <c r="I70" s="151">
        <v>349194</v>
      </c>
      <c r="J70" s="151">
        <v>0</v>
      </c>
      <c r="K70" s="151">
        <f t="shared" si="8"/>
        <v>349194</v>
      </c>
      <c r="L70" s="151">
        <v>1616944.79</v>
      </c>
      <c r="M70" s="151">
        <v>0</v>
      </c>
      <c r="N70" s="151">
        <v>34604.61</v>
      </c>
      <c r="O70" s="151">
        <v>0</v>
      </c>
      <c r="P70" s="151">
        <v>9695.0300000000007</v>
      </c>
      <c r="Q70" s="151">
        <v>0</v>
      </c>
      <c r="R70" s="151">
        <v>2707.56</v>
      </c>
      <c r="S70" s="151">
        <v>5030</v>
      </c>
      <c r="T70" s="151">
        <v>23083</v>
      </c>
      <c r="U70" s="151">
        <v>118535.33</v>
      </c>
      <c r="V70" s="151">
        <v>1360</v>
      </c>
      <c r="W70" s="151">
        <v>14621.5</v>
      </c>
      <c r="X70" s="151">
        <v>114861.2</v>
      </c>
      <c r="Y70" s="151">
        <v>324321</v>
      </c>
      <c r="Z70" s="151">
        <v>0</v>
      </c>
      <c r="AA70" s="151">
        <v>0</v>
      </c>
      <c r="AB70" s="151">
        <v>0</v>
      </c>
      <c r="AC70" s="151">
        <v>0</v>
      </c>
      <c r="AD70" s="151">
        <v>0</v>
      </c>
      <c r="AE70" s="151">
        <v>0</v>
      </c>
      <c r="AF70" s="151">
        <v>81119.88</v>
      </c>
      <c r="AG70" s="151">
        <f t="shared" si="9"/>
        <v>2346883.9000000004</v>
      </c>
      <c r="AH70" s="151">
        <v>1138595.57</v>
      </c>
      <c r="AI70" s="151">
        <v>16224.33</v>
      </c>
      <c r="AJ70" s="151">
        <v>331188.15999999997</v>
      </c>
      <c r="AK70" s="151">
        <v>76311.039999999994</v>
      </c>
      <c r="AL70" s="151">
        <v>172483.08</v>
      </c>
      <c r="AM70" s="151">
        <v>0</v>
      </c>
      <c r="AN70" s="151">
        <v>71479.06</v>
      </c>
      <c r="AO70" s="151">
        <v>9149.93</v>
      </c>
      <c r="AP70" s="151">
        <v>3973.9</v>
      </c>
      <c r="AQ70" s="151">
        <v>9307.77</v>
      </c>
      <c r="AR70" s="151">
        <v>0</v>
      </c>
      <c r="AS70" s="151">
        <v>22437.33</v>
      </c>
      <c r="AT70" s="151">
        <v>0</v>
      </c>
      <c r="AU70" s="151">
        <v>46007.11</v>
      </c>
      <c r="AV70" s="151">
        <v>3202.35</v>
      </c>
      <c r="AW70" s="151">
        <v>61884.42</v>
      </c>
      <c r="AX70" s="151">
        <v>12800</v>
      </c>
      <c r="AY70" s="151">
        <v>9581.76</v>
      </c>
      <c r="AZ70" s="151">
        <v>85839</v>
      </c>
      <c r="BA70" s="151">
        <v>14096</v>
      </c>
      <c r="BB70" s="151">
        <v>0</v>
      </c>
      <c r="BC70" s="151">
        <v>13807</v>
      </c>
      <c r="BD70" s="151">
        <v>13525.02</v>
      </c>
      <c r="BE70" s="151">
        <v>4656</v>
      </c>
      <c r="BF70" s="151">
        <v>175260.9</v>
      </c>
      <c r="BG70" s="151">
        <v>56596.59</v>
      </c>
      <c r="BH70" s="151">
        <v>101073</v>
      </c>
      <c r="BI70" s="151">
        <v>55811.58</v>
      </c>
      <c r="BJ70" s="151">
        <v>0</v>
      </c>
      <c r="BK70" s="151">
        <v>0</v>
      </c>
      <c r="BL70" s="151">
        <v>6076</v>
      </c>
      <c r="BM70" s="151">
        <v>0</v>
      </c>
      <c r="BN70" s="151">
        <v>0</v>
      </c>
      <c r="BO70" s="149">
        <f t="shared" si="10"/>
        <v>2511366.9000000004</v>
      </c>
      <c r="BP70" s="149">
        <f t="shared" si="11"/>
        <v>-164483</v>
      </c>
      <c r="BQ70" s="149">
        <v>184711</v>
      </c>
      <c r="BR70" s="149">
        <v>0</v>
      </c>
      <c r="BS70" s="149">
        <f t="shared" si="12"/>
        <v>184711</v>
      </c>
      <c r="BT70" s="151">
        <v>0</v>
      </c>
      <c r="BU70" s="151">
        <v>0</v>
      </c>
      <c r="BV70" s="151">
        <v>0</v>
      </c>
      <c r="BW70" s="151">
        <v>6076</v>
      </c>
      <c r="BX70" s="151">
        <f t="shared" si="13"/>
        <v>6076</v>
      </c>
      <c r="BY70" s="151">
        <v>0</v>
      </c>
      <c r="BZ70" s="151">
        <v>0</v>
      </c>
      <c r="CA70" s="151">
        <v>0</v>
      </c>
      <c r="CB70" s="151">
        <v>6076</v>
      </c>
      <c r="CC70" s="151">
        <f t="shared" si="14"/>
        <v>6076</v>
      </c>
      <c r="CD70" s="151">
        <f t="shared" si="15"/>
        <v>0</v>
      </c>
      <c r="CE70" s="149">
        <v>0</v>
      </c>
    </row>
    <row r="71" spans="2:83" s="149" customFormat="1">
      <c r="B71" s="151" t="s">
        <v>10388</v>
      </c>
      <c r="C71" s="151"/>
      <c r="D71" s="151"/>
      <c r="E71" s="152">
        <v>3023513</v>
      </c>
      <c r="F71" s="151">
        <v>3513</v>
      </c>
      <c r="G71" s="151" t="s">
        <v>10446</v>
      </c>
      <c r="H71" s="151"/>
      <c r="I71" s="151">
        <v>-61550</v>
      </c>
      <c r="J71" s="151">
        <v>0</v>
      </c>
      <c r="K71" s="151">
        <f t="shared" si="8"/>
        <v>-61550</v>
      </c>
      <c r="L71" s="151">
        <v>1843382.28</v>
      </c>
      <c r="M71" s="151">
        <v>0</v>
      </c>
      <c r="N71" s="151">
        <v>75209.22</v>
      </c>
      <c r="O71" s="151">
        <v>0</v>
      </c>
      <c r="P71" s="151">
        <v>19389.97</v>
      </c>
      <c r="Q71" s="151">
        <v>69539.63</v>
      </c>
      <c r="R71" s="151">
        <v>1400</v>
      </c>
      <c r="S71" s="151">
        <v>122000</v>
      </c>
      <c r="T71" s="151">
        <v>1972.67</v>
      </c>
      <c r="U71" s="151">
        <v>35354.68</v>
      </c>
      <c r="V71" s="151">
        <v>0</v>
      </c>
      <c r="W71" s="151">
        <v>0</v>
      </c>
      <c r="X71" s="151">
        <v>47564.98</v>
      </c>
      <c r="Y71" s="151">
        <v>328355.3</v>
      </c>
      <c r="Z71" s="151">
        <v>0</v>
      </c>
      <c r="AA71" s="151">
        <v>0</v>
      </c>
      <c r="AB71" s="151">
        <v>0</v>
      </c>
      <c r="AC71" s="151">
        <v>0</v>
      </c>
      <c r="AD71" s="151">
        <v>0</v>
      </c>
      <c r="AE71" s="151">
        <v>4553</v>
      </c>
      <c r="AF71" s="151">
        <v>60454</v>
      </c>
      <c r="AG71" s="151">
        <f t="shared" si="9"/>
        <v>2609175.73</v>
      </c>
      <c r="AH71" s="151">
        <v>1305318.17</v>
      </c>
      <c r="AI71" s="151">
        <v>0</v>
      </c>
      <c r="AJ71" s="151">
        <v>164217.69</v>
      </c>
      <c r="AK71" s="151">
        <v>36491.129999999997</v>
      </c>
      <c r="AL71" s="151">
        <v>112955.97</v>
      </c>
      <c r="AM71" s="151">
        <v>0</v>
      </c>
      <c r="AN71" s="151">
        <v>40591.18</v>
      </c>
      <c r="AO71" s="151">
        <v>2726.26</v>
      </c>
      <c r="AP71" s="151">
        <v>2012.5</v>
      </c>
      <c r="AQ71" s="151">
        <v>629.14</v>
      </c>
      <c r="AR71" s="151">
        <v>0</v>
      </c>
      <c r="AS71" s="151">
        <v>17447.2</v>
      </c>
      <c r="AT71" s="151">
        <v>440</v>
      </c>
      <c r="AU71" s="151">
        <v>39983.97</v>
      </c>
      <c r="AV71" s="151">
        <v>6636.53</v>
      </c>
      <c r="AW71" s="151">
        <v>47429.17</v>
      </c>
      <c r="AX71" s="151">
        <v>4787.2</v>
      </c>
      <c r="AY71" s="151">
        <v>112877.8</v>
      </c>
      <c r="AZ71" s="151">
        <v>141824.56</v>
      </c>
      <c r="BA71" s="151">
        <v>15405.17</v>
      </c>
      <c r="BB71" s="151">
        <v>0</v>
      </c>
      <c r="BC71" s="151">
        <v>11464.93</v>
      </c>
      <c r="BD71" s="151">
        <v>6022.31</v>
      </c>
      <c r="BE71" s="151">
        <v>42664.12</v>
      </c>
      <c r="BF71" s="151">
        <v>114862.39999999999</v>
      </c>
      <c r="BG71" s="151">
        <v>0</v>
      </c>
      <c r="BH71" s="151">
        <v>285061.45</v>
      </c>
      <c r="BI71" s="151">
        <v>26667.88</v>
      </c>
      <c r="BJ71" s="151">
        <v>0</v>
      </c>
      <c r="BK71" s="151">
        <v>0</v>
      </c>
      <c r="BL71" s="151">
        <v>0</v>
      </c>
      <c r="BM71" s="151">
        <v>0</v>
      </c>
      <c r="BN71" s="151">
        <v>0</v>
      </c>
      <c r="BO71" s="149">
        <f t="shared" si="10"/>
        <v>2538516.7299999995</v>
      </c>
      <c r="BP71" s="149">
        <f t="shared" si="11"/>
        <v>70659.000000000466</v>
      </c>
      <c r="BQ71" s="149">
        <v>9109</v>
      </c>
      <c r="BR71" s="149">
        <v>0</v>
      </c>
      <c r="BS71" s="149">
        <f t="shared" si="12"/>
        <v>9109</v>
      </c>
      <c r="BT71" s="151">
        <v>0</v>
      </c>
      <c r="BU71" s="151">
        <v>0</v>
      </c>
      <c r="BV71" s="151">
        <v>0</v>
      </c>
      <c r="BW71" s="151">
        <v>0</v>
      </c>
      <c r="BX71" s="151">
        <f t="shared" si="13"/>
        <v>0</v>
      </c>
      <c r="BY71" s="151">
        <v>0</v>
      </c>
      <c r="BZ71" s="151">
        <v>0</v>
      </c>
      <c r="CA71" s="151">
        <v>0</v>
      </c>
      <c r="CB71" s="151">
        <v>0</v>
      </c>
      <c r="CC71" s="151">
        <f t="shared" si="14"/>
        <v>0</v>
      </c>
      <c r="CD71" s="151">
        <f t="shared" si="15"/>
        <v>0</v>
      </c>
      <c r="CE71" s="149">
        <v>0</v>
      </c>
    </row>
    <row r="72" spans="2:83" s="149" customFormat="1">
      <c r="B72" s="151" t="s">
        <v>11406</v>
      </c>
      <c r="C72" s="151"/>
      <c r="D72" s="151"/>
      <c r="E72" s="152">
        <v>3023514</v>
      </c>
      <c r="F72" s="151">
        <v>3514</v>
      </c>
      <c r="G72" s="151" t="s">
        <v>10446</v>
      </c>
      <c r="H72" s="151"/>
      <c r="I72" s="151">
        <v>70483</v>
      </c>
      <c r="J72" s="151">
        <v>0</v>
      </c>
      <c r="K72" s="151">
        <f t="shared" si="8"/>
        <v>70483</v>
      </c>
      <c r="L72" s="151">
        <v>966986.18</v>
      </c>
      <c r="M72" s="151">
        <v>0</v>
      </c>
      <c r="N72" s="151">
        <v>17938.63</v>
      </c>
      <c r="O72" s="151">
        <v>0</v>
      </c>
      <c r="P72" s="151">
        <v>67865.03</v>
      </c>
      <c r="Q72" s="151">
        <v>1400</v>
      </c>
      <c r="R72" s="151">
        <v>4335.46</v>
      </c>
      <c r="S72" s="151">
        <v>0</v>
      </c>
      <c r="T72" s="151">
        <v>7463.14</v>
      </c>
      <c r="U72" s="151">
        <v>26669.59</v>
      </c>
      <c r="V72" s="151">
        <v>0</v>
      </c>
      <c r="W72" s="151">
        <v>0</v>
      </c>
      <c r="X72" s="151">
        <v>14509.6</v>
      </c>
      <c r="Y72" s="151">
        <v>10954.85</v>
      </c>
      <c r="Z72" s="151">
        <v>0</v>
      </c>
      <c r="AA72" s="151">
        <v>0</v>
      </c>
      <c r="AB72" s="151">
        <v>0</v>
      </c>
      <c r="AC72" s="151">
        <v>0</v>
      </c>
      <c r="AD72" s="151">
        <v>0</v>
      </c>
      <c r="AE72" s="151">
        <v>16376</v>
      </c>
      <c r="AF72" s="151">
        <v>19341</v>
      </c>
      <c r="AG72" s="151">
        <f t="shared" si="9"/>
        <v>1153839.4800000002</v>
      </c>
      <c r="AH72" s="151">
        <v>638201.31999999995</v>
      </c>
      <c r="AI72" s="151">
        <v>0</v>
      </c>
      <c r="AJ72" s="151">
        <v>137619.73000000001</v>
      </c>
      <c r="AK72" s="151">
        <v>34625.769999999997</v>
      </c>
      <c r="AL72" s="151">
        <v>43461.01</v>
      </c>
      <c r="AM72" s="151">
        <v>0</v>
      </c>
      <c r="AN72" s="151">
        <v>3674.22</v>
      </c>
      <c r="AO72" s="151">
        <v>2142.8000000000002</v>
      </c>
      <c r="AP72" s="151">
        <v>1873.8</v>
      </c>
      <c r="AQ72" s="151">
        <v>302.12</v>
      </c>
      <c r="AR72" s="151">
        <v>0</v>
      </c>
      <c r="AS72" s="151">
        <v>5474.66</v>
      </c>
      <c r="AT72" s="151">
        <v>2928</v>
      </c>
      <c r="AU72" s="151">
        <v>12533.9</v>
      </c>
      <c r="AV72" s="151">
        <v>381.06</v>
      </c>
      <c r="AW72" s="151">
        <v>12141.85</v>
      </c>
      <c r="AX72" s="151">
        <v>3807.2</v>
      </c>
      <c r="AY72" s="151">
        <v>8694.0300000000007</v>
      </c>
      <c r="AZ72" s="151">
        <v>45804.22</v>
      </c>
      <c r="BA72" s="151">
        <v>9360.1200000000008</v>
      </c>
      <c r="BB72" s="151">
        <v>0</v>
      </c>
      <c r="BC72" s="151">
        <v>6488.72</v>
      </c>
      <c r="BD72" s="151">
        <v>14662.71</v>
      </c>
      <c r="BE72" s="151">
        <v>28990.97</v>
      </c>
      <c r="BF72" s="151">
        <v>39202.160000000003</v>
      </c>
      <c r="BG72" s="151">
        <v>25793.42</v>
      </c>
      <c r="BH72" s="151">
        <v>74217.759999999995</v>
      </c>
      <c r="BI72" s="151">
        <v>35957.93</v>
      </c>
      <c r="BJ72" s="151">
        <v>0</v>
      </c>
      <c r="BK72" s="151">
        <v>0</v>
      </c>
      <c r="BL72" s="151">
        <v>0</v>
      </c>
      <c r="BM72" s="151">
        <v>0</v>
      </c>
      <c r="BN72" s="151">
        <v>0</v>
      </c>
      <c r="BO72" s="149">
        <f t="shared" si="10"/>
        <v>1188339.4799999997</v>
      </c>
      <c r="BP72" s="149">
        <f t="shared" si="11"/>
        <v>-34499.999999999534</v>
      </c>
      <c r="BQ72" s="149">
        <v>35983</v>
      </c>
      <c r="BR72" s="149">
        <v>0</v>
      </c>
      <c r="BS72" s="149">
        <f t="shared" si="12"/>
        <v>35983</v>
      </c>
      <c r="BT72" s="151">
        <v>0</v>
      </c>
      <c r="BU72" s="151">
        <v>0</v>
      </c>
      <c r="BV72" s="151">
        <v>0</v>
      </c>
      <c r="BW72" s="151">
        <v>0</v>
      </c>
      <c r="BX72" s="151">
        <f t="shared" si="13"/>
        <v>0</v>
      </c>
      <c r="BY72" s="151">
        <v>0</v>
      </c>
      <c r="BZ72" s="151">
        <v>0</v>
      </c>
      <c r="CA72" s="151">
        <v>0</v>
      </c>
      <c r="CB72" s="151">
        <v>0</v>
      </c>
      <c r="CC72" s="151">
        <f t="shared" si="14"/>
        <v>0</v>
      </c>
      <c r="CD72" s="151">
        <f t="shared" si="15"/>
        <v>0</v>
      </c>
      <c r="CE72" s="149">
        <v>0</v>
      </c>
    </row>
    <row r="73" spans="2:83" s="149" customFormat="1">
      <c r="B73" s="151" t="s">
        <v>11407</v>
      </c>
      <c r="C73" s="151"/>
      <c r="D73" s="151"/>
      <c r="E73" s="152">
        <v>3023516</v>
      </c>
      <c r="F73" s="151">
        <v>3516</v>
      </c>
      <c r="G73" s="151" t="s">
        <v>10446</v>
      </c>
      <c r="H73" s="151"/>
      <c r="I73" s="151">
        <v>-25791</v>
      </c>
      <c r="J73" s="151">
        <v>0</v>
      </c>
      <c r="K73" s="151">
        <f t="shared" si="8"/>
        <v>-25791</v>
      </c>
      <c r="L73" s="151">
        <v>1181491.1599999999</v>
      </c>
      <c r="M73" s="151">
        <v>0</v>
      </c>
      <c r="N73" s="151">
        <v>114559.29</v>
      </c>
      <c r="O73" s="151">
        <v>0</v>
      </c>
      <c r="P73" s="151">
        <v>43960.02</v>
      </c>
      <c r="Q73" s="151">
        <v>54404.62</v>
      </c>
      <c r="R73" s="151">
        <v>0</v>
      </c>
      <c r="S73" s="151">
        <v>0</v>
      </c>
      <c r="T73" s="151">
        <v>6114.77</v>
      </c>
      <c r="U73" s="151">
        <v>28108.92</v>
      </c>
      <c r="V73" s="151">
        <v>6408</v>
      </c>
      <c r="W73" s="151">
        <v>0</v>
      </c>
      <c r="X73" s="151">
        <v>16209.76</v>
      </c>
      <c r="Y73" s="151">
        <v>245749</v>
      </c>
      <c r="Z73" s="151">
        <v>0</v>
      </c>
      <c r="AA73" s="151">
        <v>0</v>
      </c>
      <c r="AB73" s="151">
        <v>0</v>
      </c>
      <c r="AC73" s="151">
        <v>0</v>
      </c>
      <c r="AD73" s="151">
        <v>0</v>
      </c>
      <c r="AE73" s="151">
        <v>8641.3799999999992</v>
      </c>
      <c r="AF73" s="151">
        <v>49789</v>
      </c>
      <c r="AG73" s="151">
        <f t="shared" si="9"/>
        <v>1755435.92</v>
      </c>
      <c r="AH73" s="151">
        <v>878867.31</v>
      </c>
      <c r="AI73" s="151">
        <v>9140.5</v>
      </c>
      <c r="AJ73" s="151">
        <v>254915.58</v>
      </c>
      <c r="AK73" s="151">
        <v>66655.23</v>
      </c>
      <c r="AL73" s="151">
        <v>116402.81</v>
      </c>
      <c r="AM73" s="151">
        <v>0</v>
      </c>
      <c r="AN73" s="151">
        <v>36261.379999999997</v>
      </c>
      <c r="AO73" s="151">
        <v>2430</v>
      </c>
      <c r="AP73" s="151">
        <v>2050</v>
      </c>
      <c r="AQ73" s="151">
        <v>7718.42</v>
      </c>
      <c r="AR73" s="151">
        <v>818.38</v>
      </c>
      <c r="AS73" s="151">
        <v>24808.03</v>
      </c>
      <c r="AT73" s="151">
        <v>0</v>
      </c>
      <c r="AU73" s="151">
        <v>1215.56</v>
      </c>
      <c r="AV73" s="151">
        <v>3203.79</v>
      </c>
      <c r="AW73" s="151">
        <v>21625.29</v>
      </c>
      <c r="AX73" s="151">
        <v>0</v>
      </c>
      <c r="AY73" s="151">
        <v>56435.519999999997</v>
      </c>
      <c r="AZ73" s="151">
        <v>71456.179999999993</v>
      </c>
      <c r="BA73" s="151">
        <v>10123.030000000001</v>
      </c>
      <c r="BB73" s="151">
        <v>0</v>
      </c>
      <c r="BC73" s="151">
        <v>9893.89</v>
      </c>
      <c r="BD73" s="151">
        <v>7039.22</v>
      </c>
      <c r="BE73" s="151">
        <v>969.19</v>
      </c>
      <c r="BF73" s="151">
        <v>61481.67</v>
      </c>
      <c r="BG73" s="151">
        <v>42046.7</v>
      </c>
      <c r="BH73" s="151">
        <v>20750.330000000002</v>
      </c>
      <c r="BI73" s="151">
        <v>13202.91</v>
      </c>
      <c r="BJ73" s="151">
        <v>0</v>
      </c>
      <c r="BK73" s="151">
        <v>0</v>
      </c>
      <c r="BL73" s="151">
        <v>0</v>
      </c>
      <c r="BM73" s="151">
        <v>0</v>
      </c>
      <c r="BN73" s="151">
        <v>0</v>
      </c>
      <c r="BO73" s="149">
        <f t="shared" si="10"/>
        <v>1719510.9199999997</v>
      </c>
      <c r="BP73" s="149">
        <f t="shared" si="11"/>
        <v>35925.000000000233</v>
      </c>
      <c r="BQ73" s="149">
        <v>10134</v>
      </c>
      <c r="BR73" s="149">
        <v>0</v>
      </c>
      <c r="BS73" s="149">
        <f t="shared" si="12"/>
        <v>10134</v>
      </c>
      <c r="BT73" s="151">
        <v>0</v>
      </c>
      <c r="BU73" s="151">
        <v>0</v>
      </c>
      <c r="BV73" s="151">
        <v>0</v>
      </c>
      <c r="BW73" s="151">
        <v>0</v>
      </c>
      <c r="BX73" s="151">
        <f t="shared" si="13"/>
        <v>0</v>
      </c>
      <c r="BY73" s="151">
        <v>0</v>
      </c>
      <c r="BZ73" s="151">
        <v>0</v>
      </c>
      <c r="CA73" s="151">
        <v>0</v>
      </c>
      <c r="CB73" s="151">
        <v>0</v>
      </c>
      <c r="CC73" s="151">
        <f t="shared" si="14"/>
        <v>0</v>
      </c>
      <c r="CD73" s="151">
        <f t="shared" si="15"/>
        <v>0</v>
      </c>
      <c r="CE73" s="149">
        <v>0</v>
      </c>
    </row>
    <row r="74" spans="2:83" s="149" customFormat="1">
      <c r="B74" s="151" t="s">
        <v>290</v>
      </c>
      <c r="C74" s="151"/>
      <c r="D74" s="151"/>
      <c r="E74" s="152">
        <v>3023518</v>
      </c>
      <c r="F74" s="151">
        <v>3518</v>
      </c>
      <c r="G74" s="151" t="s">
        <v>10446</v>
      </c>
      <c r="H74" s="151"/>
      <c r="I74" s="151">
        <v>-16346</v>
      </c>
      <c r="J74" s="151">
        <v>0</v>
      </c>
      <c r="K74" s="151">
        <f t="shared" si="8"/>
        <v>-16346</v>
      </c>
      <c r="L74" s="151">
        <v>2293338.15</v>
      </c>
      <c r="M74" s="151">
        <v>0</v>
      </c>
      <c r="N74" s="151">
        <v>44959.99</v>
      </c>
      <c r="O74" s="151">
        <v>0</v>
      </c>
      <c r="P74" s="151">
        <v>193698.03</v>
      </c>
      <c r="Q74" s="151">
        <v>3800</v>
      </c>
      <c r="R74" s="151">
        <v>8129.63</v>
      </c>
      <c r="S74" s="151">
        <v>6600</v>
      </c>
      <c r="T74" s="151">
        <v>17006.849999999999</v>
      </c>
      <c r="U74" s="151">
        <v>23768.63</v>
      </c>
      <c r="V74" s="151">
        <v>4200</v>
      </c>
      <c r="W74" s="151">
        <v>0</v>
      </c>
      <c r="X74" s="151">
        <v>14791.5</v>
      </c>
      <c r="Y74" s="151">
        <v>812.5</v>
      </c>
      <c r="Z74" s="151">
        <v>0</v>
      </c>
      <c r="AA74" s="151">
        <v>0</v>
      </c>
      <c r="AB74" s="151">
        <v>0</v>
      </c>
      <c r="AC74" s="151">
        <v>0</v>
      </c>
      <c r="AD74" s="151">
        <v>9932.5</v>
      </c>
      <c r="AE74" s="151">
        <v>44013.75</v>
      </c>
      <c r="AF74" s="151">
        <v>59623</v>
      </c>
      <c r="AG74" s="151">
        <f t="shared" si="9"/>
        <v>2724674.53</v>
      </c>
      <c r="AH74" s="151">
        <v>1255358.48</v>
      </c>
      <c r="AI74" s="151">
        <v>0</v>
      </c>
      <c r="AJ74" s="151">
        <v>638276.92000000004</v>
      </c>
      <c r="AK74" s="151">
        <v>13771.69</v>
      </c>
      <c r="AL74" s="151">
        <v>40125.33</v>
      </c>
      <c r="AM74" s="151">
        <v>0</v>
      </c>
      <c r="AN74" s="151">
        <v>150141.73000000001</v>
      </c>
      <c r="AO74" s="151">
        <v>15306.21</v>
      </c>
      <c r="AP74" s="151">
        <v>6934.01</v>
      </c>
      <c r="AQ74" s="151">
        <v>12295.49</v>
      </c>
      <c r="AR74" s="151">
        <v>0</v>
      </c>
      <c r="AS74" s="151">
        <v>16634.82</v>
      </c>
      <c r="AT74" s="151">
        <v>2888.81</v>
      </c>
      <c r="AU74" s="151">
        <v>61522.36</v>
      </c>
      <c r="AV74" s="151">
        <v>4650.6400000000003</v>
      </c>
      <c r="AW74" s="151">
        <v>54903.040000000001</v>
      </c>
      <c r="AX74" s="151">
        <v>35328</v>
      </c>
      <c r="AY74" s="151">
        <v>9567.69</v>
      </c>
      <c r="AZ74" s="151">
        <v>42413.71</v>
      </c>
      <c r="BA74" s="151">
        <v>17425.169999999998</v>
      </c>
      <c r="BB74" s="151">
        <v>0</v>
      </c>
      <c r="BC74" s="151">
        <v>17344.990000000002</v>
      </c>
      <c r="BD74" s="151">
        <v>14381.98</v>
      </c>
      <c r="BE74" s="151">
        <v>8459.7900000000009</v>
      </c>
      <c r="BF74" s="151">
        <v>97917.63</v>
      </c>
      <c r="BG74" s="151">
        <v>78447.61</v>
      </c>
      <c r="BH74" s="151">
        <v>116275.48</v>
      </c>
      <c r="BI74" s="151">
        <v>56274.95</v>
      </c>
      <c r="BJ74" s="151">
        <v>0</v>
      </c>
      <c r="BK74" s="151">
        <v>0</v>
      </c>
      <c r="BL74" s="151">
        <v>0</v>
      </c>
      <c r="BM74" s="151">
        <v>0</v>
      </c>
      <c r="BN74" s="151">
        <v>0</v>
      </c>
      <c r="BO74" s="149">
        <f t="shared" si="10"/>
        <v>2766646.53</v>
      </c>
      <c r="BP74" s="149">
        <f t="shared" si="11"/>
        <v>-41972</v>
      </c>
      <c r="BQ74" s="149">
        <v>-58318</v>
      </c>
      <c r="BR74" s="149">
        <v>0</v>
      </c>
      <c r="BS74" s="149">
        <f t="shared" si="12"/>
        <v>-58318</v>
      </c>
      <c r="BT74" s="151">
        <v>686</v>
      </c>
      <c r="BU74" s="151">
        <v>26661.759999999998</v>
      </c>
      <c r="BV74" s="151">
        <v>0</v>
      </c>
      <c r="BW74" s="151">
        <v>0</v>
      </c>
      <c r="BX74" s="151">
        <f t="shared" si="13"/>
        <v>26661.759999999998</v>
      </c>
      <c r="BY74" s="151">
        <v>0</v>
      </c>
      <c r="BZ74" s="151">
        <v>0</v>
      </c>
      <c r="CA74" s="151">
        <v>0</v>
      </c>
      <c r="CB74" s="151">
        <v>6023.76</v>
      </c>
      <c r="CC74" s="151">
        <f t="shared" si="14"/>
        <v>6023.76</v>
      </c>
      <c r="CD74" s="151">
        <f t="shared" si="15"/>
        <v>20638</v>
      </c>
      <c r="CE74" s="149">
        <v>21324</v>
      </c>
    </row>
    <row r="75" spans="2:83" s="149" customFormat="1">
      <c r="B75" s="151" t="s">
        <v>241</v>
      </c>
      <c r="C75" s="151"/>
      <c r="D75" s="151"/>
      <c r="E75" s="152">
        <v>3023520</v>
      </c>
      <c r="F75" s="151">
        <v>3520</v>
      </c>
      <c r="G75" s="151" t="s">
        <v>10446</v>
      </c>
      <c r="H75" s="151"/>
      <c r="I75" s="151">
        <v>148310</v>
      </c>
      <c r="J75" s="151">
        <v>0</v>
      </c>
      <c r="K75" s="151">
        <f t="shared" si="8"/>
        <v>148310</v>
      </c>
      <c r="L75" s="151">
        <v>1857000.95</v>
      </c>
      <c r="M75" s="151">
        <v>0</v>
      </c>
      <c r="N75" s="151">
        <v>107612.96</v>
      </c>
      <c r="O75" s="151">
        <v>0</v>
      </c>
      <c r="P75" s="151">
        <v>4155</v>
      </c>
      <c r="Q75" s="151">
        <v>30525.06</v>
      </c>
      <c r="R75" s="151">
        <v>5242.4399999999996</v>
      </c>
      <c r="S75" s="151">
        <v>38661.14</v>
      </c>
      <c r="T75" s="151">
        <v>7709.17</v>
      </c>
      <c r="U75" s="151">
        <v>104232.45</v>
      </c>
      <c r="V75" s="151">
        <v>5954.6</v>
      </c>
      <c r="W75" s="151">
        <v>0</v>
      </c>
      <c r="X75" s="151">
        <v>125151.3</v>
      </c>
      <c r="Y75" s="151">
        <v>484170.94</v>
      </c>
      <c r="Z75" s="151">
        <v>0</v>
      </c>
      <c r="AA75" s="151">
        <v>0</v>
      </c>
      <c r="AB75" s="151">
        <v>0</v>
      </c>
      <c r="AC75" s="151">
        <v>0</v>
      </c>
      <c r="AD75" s="151">
        <v>0</v>
      </c>
      <c r="AE75" s="151">
        <v>0</v>
      </c>
      <c r="AF75" s="151">
        <v>104016.08</v>
      </c>
      <c r="AG75" s="151">
        <f t="shared" si="9"/>
        <v>2874432.09</v>
      </c>
      <c r="AH75" s="151">
        <v>1171207.83</v>
      </c>
      <c r="AI75" s="151">
        <v>7889.08</v>
      </c>
      <c r="AJ75" s="151">
        <v>544426.11</v>
      </c>
      <c r="AK75" s="151">
        <v>45016.6</v>
      </c>
      <c r="AL75" s="151">
        <v>158554.38</v>
      </c>
      <c r="AM75" s="151">
        <v>0</v>
      </c>
      <c r="AN75" s="151">
        <v>25118.65</v>
      </c>
      <c r="AO75" s="151">
        <v>5456.86</v>
      </c>
      <c r="AP75" s="151">
        <v>3452.42</v>
      </c>
      <c r="AQ75" s="151">
        <v>10660.51</v>
      </c>
      <c r="AR75" s="151">
        <v>0</v>
      </c>
      <c r="AS75" s="151">
        <v>39683.72</v>
      </c>
      <c r="AT75" s="151">
        <v>900</v>
      </c>
      <c r="AU75" s="151">
        <v>50064.83</v>
      </c>
      <c r="AV75" s="151">
        <v>8328.0400000000009</v>
      </c>
      <c r="AW75" s="151">
        <v>32456.68</v>
      </c>
      <c r="AX75" s="151">
        <v>11980.8</v>
      </c>
      <c r="AY75" s="151">
        <v>111699.54</v>
      </c>
      <c r="AZ75" s="151">
        <v>176666.67</v>
      </c>
      <c r="BA75" s="151">
        <v>14940.13</v>
      </c>
      <c r="BB75" s="151">
        <v>0</v>
      </c>
      <c r="BC75" s="151">
        <v>7794.9</v>
      </c>
      <c r="BD75" s="151">
        <v>45638.05</v>
      </c>
      <c r="BE75" s="151">
        <v>4221.5600000000004</v>
      </c>
      <c r="BF75" s="151">
        <v>171061.47</v>
      </c>
      <c r="BG75" s="151">
        <v>28525.67</v>
      </c>
      <c r="BH75" s="151">
        <v>137437.59</v>
      </c>
      <c r="BI75" s="151">
        <v>48564</v>
      </c>
      <c r="BJ75" s="151">
        <v>0</v>
      </c>
      <c r="BK75" s="151">
        <v>0</v>
      </c>
      <c r="BL75" s="151">
        <v>0</v>
      </c>
      <c r="BM75" s="151">
        <v>0</v>
      </c>
      <c r="BN75" s="151">
        <v>0</v>
      </c>
      <c r="BO75" s="149">
        <f t="shared" si="10"/>
        <v>2861746.0899999994</v>
      </c>
      <c r="BP75" s="149">
        <f t="shared" si="11"/>
        <v>12686.000000000466</v>
      </c>
      <c r="BQ75" s="149">
        <v>160996</v>
      </c>
      <c r="BR75" s="149">
        <v>0</v>
      </c>
      <c r="BS75" s="149">
        <f t="shared" si="12"/>
        <v>160996</v>
      </c>
      <c r="BT75" s="151">
        <v>0</v>
      </c>
      <c r="BU75" s="151">
        <v>0</v>
      </c>
      <c r="BV75" s="151">
        <v>42108</v>
      </c>
      <c r="BW75" s="151">
        <v>0</v>
      </c>
      <c r="BX75" s="151">
        <f t="shared" si="13"/>
        <v>42108</v>
      </c>
      <c r="BY75" s="151">
        <v>0</v>
      </c>
      <c r="BZ75" s="151">
        <v>0</v>
      </c>
      <c r="CA75" s="151">
        <v>13660</v>
      </c>
      <c r="CB75" s="151">
        <v>28448</v>
      </c>
      <c r="CC75" s="151">
        <f t="shared" si="14"/>
        <v>42108</v>
      </c>
      <c r="CD75" s="151">
        <f t="shared" si="15"/>
        <v>0</v>
      </c>
      <c r="CE75" s="149">
        <v>0</v>
      </c>
    </row>
    <row r="76" spans="2:83" s="149" customFormat="1">
      <c r="B76" s="151" t="s">
        <v>11408</v>
      </c>
      <c r="C76" s="151"/>
      <c r="D76" s="151"/>
      <c r="E76" s="152">
        <v>3023521</v>
      </c>
      <c r="F76" s="151">
        <v>3521</v>
      </c>
      <c r="G76" s="151" t="s">
        <v>10446</v>
      </c>
      <c r="H76" s="151"/>
      <c r="I76" s="151">
        <v>1265032</v>
      </c>
      <c r="J76" s="151">
        <v>0</v>
      </c>
      <c r="K76" s="151">
        <f t="shared" si="8"/>
        <v>1265032</v>
      </c>
      <c r="L76" s="151">
        <v>8907158.3800000008</v>
      </c>
      <c r="M76" s="151">
        <v>439621.06</v>
      </c>
      <c r="N76" s="151">
        <v>193607.42</v>
      </c>
      <c r="O76" s="151">
        <v>0</v>
      </c>
      <c r="P76" s="151">
        <v>545477.01</v>
      </c>
      <c r="Q76" s="151">
        <v>1400</v>
      </c>
      <c r="R76" s="151">
        <v>19583.650000000001</v>
      </c>
      <c r="S76" s="151">
        <v>38384.800000000003</v>
      </c>
      <c r="T76" s="151">
        <v>77030.59</v>
      </c>
      <c r="U76" s="151">
        <v>261150.25</v>
      </c>
      <c r="V76" s="151">
        <v>0</v>
      </c>
      <c r="W76" s="151">
        <v>0</v>
      </c>
      <c r="X76" s="151">
        <v>70340.800000000003</v>
      </c>
      <c r="Y76" s="151">
        <v>15249.2</v>
      </c>
      <c r="Z76" s="151">
        <v>0</v>
      </c>
      <c r="AA76" s="151">
        <v>0</v>
      </c>
      <c r="AB76" s="151">
        <v>0</v>
      </c>
      <c r="AC76" s="151">
        <v>0</v>
      </c>
      <c r="AD76" s="151">
        <v>7364.42</v>
      </c>
      <c r="AE76" s="151">
        <v>171674.38</v>
      </c>
      <c r="AF76" s="151">
        <v>102793</v>
      </c>
      <c r="AG76" s="151">
        <f t="shared" si="9"/>
        <v>10850834.960000003</v>
      </c>
      <c r="AH76" s="151">
        <v>5508044.9199999999</v>
      </c>
      <c r="AI76" s="151">
        <v>0</v>
      </c>
      <c r="AJ76" s="151">
        <v>1230237.3899999999</v>
      </c>
      <c r="AK76" s="151">
        <v>235482.22</v>
      </c>
      <c r="AL76" s="151">
        <v>698568.06</v>
      </c>
      <c r="AM76" s="151">
        <v>0</v>
      </c>
      <c r="AN76" s="151">
        <v>98300.85</v>
      </c>
      <c r="AO76" s="151">
        <v>131695.9</v>
      </c>
      <c r="AP76" s="151">
        <v>29179.07</v>
      </c>
      <c r="AQ76" s="151">
        <v>2231.9699999999998</v>
      </c>
      <c r="AR76" s="151">
        <v>0</v>
      </c>
      <c r="AS76" s="151">
        <v>81232.429999999993</v>
      </c>
      <c r="AT76" s="151">
        <v>20490.63</v>
      </c>
      <c r="AU76" s="151">
        <v>173224.76</v>
      </c>
      <c r="AV76" s="151">
        <v>41309.72</v>
      </c>
      <c r="AW76" s="151">
        <v>177647.09</v>
      </c>
      <c r="AX76" s="151">
        <v>34696.99</v>
      </c>
      <c r="AY76" s="151">
        <v>55586.13</v>
      </c>
      <c r="AZ76" s="151">
        <v>286236.05</v>
      </c>
      <c r="BA76" s="151">
        <v>109202.39</v>
      </c>
      <c r="BB76" s="151">
        <v>88462.74</v>
      </c>
      <c r="BC76" s="151">
        <v>108711.84</v>
      </c>
      <c r="BD76" s="151">
        <v>56728.11</v>
      </c>
      <c r="BE76" s="151">
        <v>29834.82</v>
      </c>
      <c r="BF76" s="151">
        <v>426856.31</v>
      </c>
      <c r="BG76" s="151">
        <v>557013.36</v>
      </c>
      <c r="BH76" s="151">
        <v>442954.79</v>
      </c>
      <c r="BI76" s="151">
        <v>229853.95</v>
      </c>
      <c r="BJ76" s="151">
        <v>0</v>
      </c>
      <c r="BK76" s="151">
        <v>0</v>
      </c>
      <c r="BL76" s="151">
        <v>39894.47</v>
      </c>
      <c r="BM76" s="151">
        <v>0</v>
      </c>
      <c r="BN76" s="151">
        <v>0</v>
      </c>
      <c r="BO76" s="149">
        <f t="shared" si="10"/>
        <v>10893676.960000001</v>
      </c>
      <c r="BP76" s="149">
        <f t="shared" si="11"/>
        <v>-42841.999999998137</v>
      </c>
      <c r="BQ76" s="149">
        <v>1222190</v>
      </c>
      <c r="BR76" s="149">
        <v>0</v>
      </c>
      <c r="BS76" s="149">
        <f t="shared" si="12"/>
        <v>1222190</v>
      </c>
      <c r="BT76" s="151">
        <v>0</v>
      </c>
      <c r="BU76" s="151">
        <v>0</v>
      </c>
      <c r="BV76" s="151">
        <v>0</v>
      </c>
      <c r="BW76" s="151">
        <v>0</v>
      </c>
      <c r="BX76" s="151">
        <f t="shared" si="13"/>
        <v>0</v>
      </c>
      <c r="BY76" s="151">
        <v>0</v>
      </c>
      <c r="BZ76" s="151">
        <v>0</v>
      </c>
      <c r="CA76" s="151">
        <v>0</v>
      </c>
      <c r="CB76" s="151">
        <v>0</v>
      </c>
      <c r="CC76" s="151">
        <f t="shared" si="14"/>
        <v>0</v>
      </c>
      <c r="CD76" s="151">
        <f t="shared" si="15"/>
        <v>0</v>
      </c>
      <c r="CE76" s="149">
        <v>0</v>
      </c>
    </row>
    <row r="77" spans="2:83" s="149" customFormat="1">
      <c r="B77" s="151" t="s">
        <v>243</v>
      </c>
      <c r="C77" s="151"/>
      <c r="D77" s="151"/>
      <c r="E77" s="152">
        <v>3023523</v>
      </c>
      <c r="F77" s="151">
        <v>3523</v>
      </c>
      <c r="G77" s="151" t="s">
        <v>10446</v>
      </c>
      <c r="H77" s="151"/>
      <c r="I77" s="151">
        <v>169993</v>
      </c>
      <c r="J77" s="151">
        <v>0</v>
      </c>
      <c r="K77" s="151">
        <f t="shared" si="8"/>
        <v>169993</v>
      </c>
      <c r="L77" s="151">
        <v>3291360.46</v>
      </c>
      <c r="M77" s="151">
        <v>0</v>
      </c>
      <c r="N77" s="151">
        <v>126972.71</v>
      </c>
      <c r="O77" s="151">
        <v>0</v>
      </c>
      <c r="P77" s="151">
        <v>213800.01</v>
      </c>
      <c r="Q77" s="151">
        <v>1000</v>
      </c>
      <c r="R77" s="151">
        <v>11800.55</v>
      </c>
      <c r="S77" s="151">
        <v>107349.72</v>
      </c>
      <c r="T77" s="151">
        <v>89681.33</v>
      </c>
      <c r="U77" s="151">
        <v>52910.9</v>
      </c>
      <c r="V77" s="151">
        <v>0</v>
      </c>
      <c r="W77" s="151">
        <v>0</v>
      </c>
      <c r="X77" s="151">
        <v>64229.66</v>
      </c>
      <c r="Y77" s="151">
        <v>32917.129999999997</v>
      </c>
      <c r="Z77" s="151">
        <v>0</v>
      </c>
      <c r="AA77" s="151">
        <v>0</v>
      </c>
      <c r="AB77" s="151">
        <v>0</v>
      </c>
      <c r="AC77" s="151">
        <v>0</v>
      </c>
      <c r="AD77" s="151">
        <v>0</v>
      </c>
      <c r="AE77" s="151">
        <v>41138.379999999997</v>
      </c>
      <c r="AF77" s="151">
        <v>115190</v>
      </c>
      <c r="AG77" s="151">
        <f t="shared" si="9"/>
        <v>4148350.8499999996</v>
      </c>
      <c r="AH77" s="151">
        <v>1786879.66</v>
      </c>
      <c r="AI77" s="151">
        <v>0</v>
      </c>
      <c r="AJ77" s="151">
        <v>960099.11</v>
      </c>
      <c r="AK77" s="151">
        <v>201918.09</v>
      </c>
      <c r="AL77" s="151">
        <v>132482.64000000001</v>
      </c>
      <c r="AM77" s="151">
        <v>0</v>
      </c>
      <c r="AN77" s="151">
        <v>139361.78</v>
      </c>
      <c r="AO77" s="151">
        <v>30637.439999999999</v>
      </c>
      <c r="AP77" s="151">
        <v>2922</v>
      </c>
      <c r="AQ77" s="151">
        <v>10294.450000000001</v>
      </c>
      <c r="AR77" s="151">
        <v>0</v>
      </c>
      <c r="AS77" s="151">
        <v>16232</v>
      </c>
      <c r="AT77" s="151">
        <v>3465.56</v>
      </c>
      <c r="AU77" s="151">
        <v>9666.1299999999992</v>
      </c>
      <c r="AV77" s="151">
        <v>5944.22</v>
      </c>
      <c r="AW77" s="151">
        <v>37198.31</v>
      </c>
      <c r="AX77" s="151">
        <v>54784</v>
      </c>
      <c r="AY77" s="151">
        <v>12951.02</v>
      </c>
      <c r="AZ77" s="151">
        <v>135334.32</v>
      </c>
      <c r="BA77" s="151">
        <v>16670.03</v>
      </c>
      <c r="BB77" s="151">
        <v>0</v>
      </c>
      <c r="BC77" s="151">
        <v>16372.21</v>
      </c>
      <c r="BD77" s="151">
        <v>23563.89</v>
      </c>
      <c r="BE77" s="151">
        <v>894.5</v>
      </c>
      <c r="BF77" s="151">
        <v>185488.69</v>
      </c>
      <c r="BG77" s="151">
        <v>46992.57</v>
      </c>
      <c r="BH77" s="151">
        <v>219675.99</v>
      </c>
      <c r="BI77" s="151">
        <v>38404.239999999998</v>
      </c>
      <c r="BJ77" s="151">
        <v>6114</v>
      </c>
      <c r="BK77" s="151">
        <v>0</v>
      </c>
      <c r="BL77" s="151">
        <v>0</v>
      </c>
      <c r="BM77" s="151">
        <v>0</v>
      </c>
      <c r="BN77" s="151">
        <v>0</v>
      </c>
      <c r="BO77" s="149">
        <f t="shared" si="10"/>
        <v>4094346.8499999996</v>
      </c>
      <c r="BP77" s="149">
        <f t="shared" si="11"/>
        <v>54004</v>
      </c>
      <c r="BQ77" s="149">
        <v>223997</v>
      </c>
      <c r="BR77" s="149">
        <v>0</v>
      </c>
      <c r="BS77" s="149">
        <f t="shared" si="12"/>
        <v>223997</v>
      </c>
      <c r="BT77" s="151">
        <v>24955</v>
      </c>
      <c r="BU77" s="151">
        <v>35074.769999999997</v>
      </c>
      <c r="BV77" s="151">
        <v>0</v>
      </c>
      <c r="BW77" s="151">
        <v>0</v>
      </c>
      <c r="BX77" s="151">
        <f t="shared" si="13"/>
        <v>35074.769999999997</v>
      </c>
      <c r="BY77" s="151">
        <v>0</v>
      </c>
      <c r="BZ77" s="151">
        <v>0</v>
      </c>
      <c r="CA77" s="151">
        <v>0</v>
      </c>
      <c r="CB77" s="151">
        <v>9974.77</v>
      </c>
      <c r="CC77" s="151">
        <f t="shared" si="14"/>
        <v>9974.77</v>
      </c>
      <c r="CD77" s="151">
        <f t="shared" si="15"/>
        <v>25099.999999999996</v>
      </c>
      <c r="CE77" s="149">
        <v>50055</v>
      </c>
    </row>
    <row r="78" spans="2:83" s="149" customFormat="1">
      <c r="B78" s="151" t="s">
        <v>10362</v>
      </c>
      <c r="C78" s="151"/>
      <c r="D78" s="151"/>
      <c r="E78" s="152">
        <v>3023524</v>
      </c>
      <c r="F78" s="151">
        <v>3524</v>
      </c>
      <c r="G78" s="151" t="s">
        <v>10446</v>
      </c>
      <c r="H78" s="151"/>
      <c r="I78" s="151">
        <v>102755</v>
      </c>
      <c r="J78" s="151">
        <v>0</v>
      </c>
      <c r="K78" s="151">
        <f t="shared" si="8"/>
        <v>102755</v>
      </c>
      <c r="L78" s="151">
        <v>1090531.6100000001</v>
      </c>
      <c r="M78" s="151">
        <v>0</v>
      </c>
      <c r="N78" s="151">
        <v>105580.15</v>
      </c>
      <c r="O78" s="151">
        <v>0</v>
      </c>
      <c r="P78" s="151">
        <v>18005.330000000002</v>
      </c>
      <c r="Q78" s="151">
        <v>62504.06</v>
      </c>
      <c r="R78" s="151">
        <v>0</v>
      </c>
      <c r="S78" s="151">
        <v>0</v>
      </c>
      <c r="T78" s="151">
        <v>10331.049999999999</v>
      </c>
      <c r="U78" s="151">
        <v>116.15</v>
      </c>
      <c r="V78" s="151">
        <v>0</v>
      </c>
      <c r="W78" s="151">
        <v>0</v>
      </c>
      <c r="X78" s="151">
        <v>50751.9</v>
      </c>
      <c r="Y78" s="151">
        <v>385970.77</v>
      </c>
      <c r="Z78" s="151">
        <v>0</v>
      </c>
      <c r="AA78" s="151">
        <v>0</v>
      </c>
      <c r="AB78" s="151">
        <v>0</v>
      </c>
      <c r="AC78" s="151">
        <v>0</v>
      </c>
      <c r="AD78" s="151">
        <v>0</v>
      </c>
      <c r="AE78" s="151">
        <v>1567</v>
      </c>
      <c r="AF78" s="151">
        <v>54001.63</v>
      </c>
      <c r="AG78" s="151">
        <f t="shared" si="9"/>
        <v>1779359.65</v>
      </c>
      <c r="AH78" s="151">
        <v>860448.3</v>
      </c>
      <c r="AI78" s="151">
        <v>0</v>
      </c>
      <c r="AJ78" s="151">
        <v>318860.26</v>
      </c>
      <c r="AK78" s="151">
        <v>37267.72</v>
      </c>
      <c r="AL78" s="151">
        <v>111932.01</v>
      </c>
      <c r="AM78" s="151">
        <v>0</v>
      </c>
      <c r="AN78" s="151">
        <v>0</v>
      </c>
      <c r="AO78" s="151">
        <v>1666.67</v>
      </c>
      <c r="AP78" s="151">
        <v>3670.71</v>
      </c>
      <c r="AQ78" s="151">
        <v>325.36</v>
      </c>
      <c r="AR78" s="151">
        <v>0</v>
      </c>
      <c r="AS78" s="151">
        <v>47104.83</v>
      </c>
      <c r="AT78" s="151">
        <v>1391.82</v>
      </c>
      <c r="AU78" s="151">
        <v>37873.32</v>
      </c>
      <c r="AV78" s="151">
        <v>2980.97</v>
      </c>
      <c r="AW78" s="151">
        <v>39813.65</v>
      </c>
      <c r="AX78" s="151">
        <v>7424</v>
      </c>
      <c r="AY78" s="151">
        <v>60224.32</v>
      </c>
      <c r="AZ78" s="151">
        <v>75874.06</v>
      </c>
      <c r="BA78" s="151">
        <v>15582.79</v>
      </c>
      <c r="BB78" s="151">
        <v>0</v>
      </c>
      <c r="BC78" s="151">
        <v>27050.41</v>
      </c>
      <c r="BD78" s="151">
        <v>21956.78</v>
      </c>
      <c r="BE78" s="151">
        <v>0</v>
      </c>
      <c r="BF78" s="151">
        <v>52633.24</v>
      </c>
      <c r="BG78" s="151">
        <v>22191.040000000001</v>
      </c>
      <c r="BH78" s="151">
        <v>28617.39</v>
      </c>
      <c r="BI78" s="151">
        <v>26878</v>
      </c>
      <c r="BJ78" s="151">
        <v>0</v>
      </c>
      <c r="BK78" s="151">
        <v>0</v>
      </c>
      <c r="BL78" s="151">
        <v>0</v>
      </c>
      <c r="BM78" s="151">
        <v>0</v>
      </c>
      <c r="BN78" s="151">
        <v>0</v>
      </c>
      <c r="BO78" s="149">
        <f t="shared" si="10"/>
        <v>1801767.6500000001</v>
      </c>
      <c r="BP78" s="149">
        <f t="shared" si="11"/>
        <v>-22408.000000000233</v>
      </c>
      <c r="BQ78" s="149">
        <v>80347</v>
      </c>
      <c r="BR78" s="149">
        <v>0</v>
      </c>
      <c r="BS78" s="149">
        <f t="shared" si="12"/>
        <v>80347</v>
      </c>
      <c r="BT78" s="151">
        <v>0</v>
      </c>
      <c r="BU78" s="151">
        <v>0</v>
      </c>
      <c r="BV78" s="151">
        <v>0</v>
      </c>
      <c r="BW78" s="151">
        <v>0</v>
      </c>
      <c r="BX78" s="151">
        <f t="shared" si="13"/>
        <v>0</v>
      </c>
      <c r="BY78" s="151">
        <v>0</v>
      </c>
      <c r="BZ78" s="151">
        <v>0</v>
      </c>
      <c r="CA78" s="151">
        <v>0</v>
      </c>
      <c r="CB78" s="151">
        <v>0</v>
      </c>
      <c r="CC78" s="151">
        <f t="shared" si="14"/>
        <v>0</v>
      </c>
      <c r="CD78" s="151">
        <f t="shared" si="15"/>
        <v>0</v>
      </c>
      <c r="CE78" s="149">
        <v>0</v>
      </c>
    </row>
    <row r="79" spans="2:83" s="149" customFormat="1">
      <c r="B79" s="151" t="s">
        <v>11409</v>
      </c>
      <c r="C79" s="151"/>
      <c r="D79" s="151"/>
      <c r="E79" s="152">
        <v>3024003</v>
      </c>
      <c r="F79" s="151">
        <v>4003</v>
      </c>
      <c r="G79" s="151" t="s">
        <v>10446</v>
      </c>
      <c r="H79" s="151"/>
      <c r="I79" s="151">
        <v>173674</v>
      </c>
      <c r="J79" s="151">
        <v>0</v>
      </c>
      <c r="K79" s="151">
        <f t="shared" si="8"/>
        <v>173674</v>
      </c>
      <c r="L79" s="151">
        <v>5262379.1500000004</v>
      </c>
      <c r="M79" s="151">
        <v>0</v>
      </c>
      <c r="N79" s="151">
        <v>347867.93</v>
      </c>
      <c r="O79" s="151">
        <v>0</v>
      </c>
      <c r="P79" s="151">
        <v>318117.02</v>
      </c>
      <c r="Q79" s="151">
        <v>283476.5</v>
      </c>
      <c r="R79" s="151">
        <v>56567.12</v>
      </c>
      <c r="S79" s="151">
        <v>13370</v>
      </c>
      <c r="T79" s="151">
        <v>2179.14</v>
      </c>
      <c r="U79" s="151">
        <v>100881.22</v>
      </c>
      <c r="V79" s="151">
        <v>0</v>
      </c>
      <c r="W79" s="151">
        <v>0</v>
      </c>
      <c r="X79" s="151">
        <v>75836.800000000003</v>
      </c>
      <c r="Y79" s="151">
        <v>62123.82</v>
      </c>
      <c r="Z79" s="151">
        <v>0</v>
      </c>
      <c r="AA79" s="151">
        <v>0</v>
      </c>
      <c r="AB79" s="151">
        <v>0</v>
      </c>
      <c r="AC79" s="151">
        <v>40918.5</v>
      </c>
      <c r="AD79" s="151">
        <v>0</v>
      </c>
      <c r="AE79" s="151">
        <v>87294.83</v>
      </c>
      <c r="AF79" s="151">
        <v>11200</v>
      </c>
      <c r="AG79" s="151">
        <f t="shared" si="9"/>
        <v>6662212.0299999993</v>
      </c>
      <c r="AH79" s="151">
        <v>3478138.24</v>
      </c>
      <c r="AI79" s="151">
        <v>0</v>
      </c>
      <c r="AJ79" s="151">
        <v>902519.71</v>
      </c>
      <c r="AK79" s="151">
        <v>83647.490000000005</v>
      </c>
      <c r="AL79" s="151">
        <v>475088</v>
      </c>
      <c r="AM79" s="151">
        <v>0</v>
      </c>
      <c r="AN79" s="151">
        <v>45278.29</v>
      </c>
      <c r="AO79" s="151">
        <v>44486.239999999998</v>
      </c>
      <c r="AP79" s="151">
        <v>9783.4500000000007</v>
      </c>
      <c r="AQ79" s="151">
        <v>1045.45</v>
      </c>
      <c r="AR79" s="151">
        <v>0</v>
      </c>
      <c r="AS79" s="151">
        <v>109912.63</v>
      </c>
      <c r="AT79" s="151">
        <v>8343.27</v>
      </c>
      <c r="AU79" s="151">
        <v>88385.19</v>
      </c>
      <c r="AV79" s="151">
        <v>6016.89</v>
      </c>
      <c r="AW79" s="151">
        <v>133065.32999999999</v>
      </c>
      <c r="AX79" s="151">
        <v>0</v>
      </c>
      <c r="AY79" s="151">
        <v>35090.75</v>
      </c>
      <c r="AZ79" s="151">
        <v>153925.44</v>
      </c>
      <c r="BA79" s="151">
        <v>76958.070000000007</v>
      </c>
      <c r="BB79" s="151">
        <v>53793.47</v>
      </c>
      <c r="BC79" s="151">
        <v>17142.23</v>
      </c>
      <c r="BD79" s="151">
        <v>28167.91</v>
      </c>
      <c r="BE79" s="151">
        <v>0</v>
      </c>
      <c r="BF79" s="151">
        <v>190891.22</v>
      </c>
      <c r="BG79" s="151">
        <v>210861.96</v>
      </c>
      <c r="BH79" s="151">
        <v>164971.6</v>
      </c>
      <c r="BI79" s="151">
        <v>14650.2</v>
      </c>
      <c r="BJ79" s="151">
        <v>0</v>
      </c>
      <c r="BK79" s="151">
        <v>0</v>
      </c>
      <c r="BL79" s="151">
        <v>271000</v>
      </c>
      <c r="BM79" s="151">
        <v>0</v>
      </c>
      <c r="BN79" s="151">
        <v>0</v>
      </c>
      <c r="BO79" s="149">
        <f t="shared" si="10"/>
        <v>6603163.0300000012</v>
      </c>
      <c r="BP79" s="149">
        <f t="shared" si="11"/>
        <v>59048.999999998137</v>
      </c>
      <c r="BQ79" s="149">
        <v>232723</v>
      </c>
      <c r="BR79" s="149">
        <v>0</v>
      </c>
      <c r="BS79" s="149">
        <f t="shared" si="12"/>
        <v>232723</v>
      </c>
      <c r="BT79" s="151">
        <v>5042</v>
      </c>
      <c r="BU79" s="151">
        <v>49035.89</v>
      </c>
      <c r="BV79" s="151">
        <v>0</v>
      </c>
      <c r="BW79" s="151">
        <v>271000</v>
      </c>
      <c r="BX79" s="151">
        <f t="shared" si="13"/>
        <v>320035.89</v>
      </c>
      <c r="BY79" s="151">
        <v>0</v>
      </c>
      <c r="BZ79" s="151">
        <v>249253.2</v>
      </c>
      <c r="CA79" s="151">
        <v>7395</v>
      </c>
      <c r="CB79" s="151">
        <v>14751.69</v>
      </c>
      <c r="CC79" s="151">
        <f t="shared" si="14"/>
        <v>271399.89</v>
      </c>
      <c r="CD79" s="151">
        <f t="shared" si="15"/>
        <v>48636</v>
      </c>
      <c r="CE79" s="149">
        <v>53678</v>
      </c>
    </row>
    <row r="80" spans="2:83" s="149" customFormat="1">
      <c r="B80" s="151" t="s">
        <v>10397</v>
      </c>
      <c r="C80" s="151"/>
      <c r="D80" s="151"/>
      <c r="E80" s="152">
        <v>3024004</v>
      </c>
      <c r="F80" s="151">
        <v>4004</v>
      </c>
      <c r="G80" s="151" t="s">
        <v>10446</v>
      </c>
      <c r="H80" s="151"/>
      <c r="I80" s="151">
        <v>57743</v>
      </c>
      <c r="J80" s="151">
        <v>0</v>
      </c>
      <c r="K80" s="151">
        <f t="shared" si="8"/>
        <v>57743</v>
      </c>
      <c r="L80" s="151">
        <v>1870496</v>
      </c>
      <c r="M80" s="151">
        <v>429605</v>
      </c>
      <c r="N80" s="151">
        <v>96434</v>
      </c>
      <c r="O80" s="151">
        <v>0</v>
      </c>
      <c r="P80" s="151">
        <v>17730</v>
      </c>
      <c r="Q80" s="151">
        <v>38134</v>
      </c>
      <c r="R80" s="151">
        <v>0</v>
      </c>
      <c r="S80" s="151">
        <v>0</v>
      </c>
      <c r="T80" s="151">
        <v>0</v>
      </c>
      <c r="U80" s="151">
        <v>0</v>
      </c>
      <c r="V80" s="151">
        <v>0</v>
      </c>
      <c r="W80" s="151">
        <v>0</v>
      </c>
      <c r="X80" s="151">
        <v>0</v>
      </c>
      <c r="Y80" s="151">
        <v>589112</v>
      </c>
      <c r="Z80" s="151">
        <v>0</v>
      </c>
      <c r="AA80" s="151">
        <v>0</v>
      </c>
      <c r="AB80" s="151">
        <v>0</v>
      </c>
      <c r="AC80" s="151">
        <v>0</v>
      </c>
      <c r="AD80" s="151">
        <v>8950</v>
      </c>
      <c r="AE80" s="151">
        <v>1400</v>
      </c>
      <c r="AF80" s="151">
        <v>0</v>
      </c>
      <c r="AG80" s="151">
        <f t="shared" si="9"/>
        <v>3051861</v>
      </c>
      <c r="AH80" s="151">
        <v>2038511</v>
      </c>
      <c r="AI80" s="151">
        <v>0</v>
      </c>
      <c r="AJ80" s="151">
        <v>178135</v>
      </c>
      <c r="AK80" s="151">
        <v>49442</v>
      </c>
      <c r="AL80" s="151">
        <v>165629</v>
      </c>
      <c r="AM80" s="151">
        <v>0</v>
      </c>
      <c r="AN80" s="151">
        <v>0</v>
      </c>
      <c r="AO80" s="151">
        <v>5094</v>
      </c>
      <c r="AP80" s="151">
        <v>13937</v>
      </c>
      <c r="AQ80" s="151">
        <v>436</v>
      </c>
      <c r="AR80" s="151">
        <v>0</v>
      </c>
      <c r="AS80" s="151">
        <v>170700</v>
      </c>
      <c r="AT80" s="151">
        <v>0</v>
      </c>
      <c r="AU80" s="151">
        <v>62374</v>
      </c>
      <c r="AV80" s="151">
        <v>4713</v>
      </c>
      <c r="AW80" s="151">
        <v>26316</v>
      </c>
      <c r="AX80" s="151">
        <v>0</v>
      </c>
      <c r="AY80" s="151">
        <v>73342</v>
      </c>
      <c r="AZ80" s="151">
        <v>54460</v>
      </c>
      <c r="BA80" s="151">
        <v>7559</v>
      </c>
      <c r="BB80" s="151">
        <v>28161</v>
      </c>
      <c r="BC80" s="151">
        <v>49468</v>
      </c>
      <c r="BD80" s="151">
        <v>12336</v>
      </c>
      <c r="BE80" s="151">
        <v>1623</v>
      </c>
      <c r="BF80" s="151">
        <v>0</v>
      </c>
      <c r="BG80" s="151">
        <v>0</v>
      </c>
      <c r="BH80" s="151">
        <v>22617</v>
      </c>
      <c r="BI80" s="151">
        <v>57133</v>
      </c>
      <c r="BJ80" s="151">
        <v>0</v>
      </c>
      <c r="BK80" s="151">
        <v>0</v>
      </c>
      <c r="BL80" s="151">
        <v>28106</v>
      </c>
      <c r="BM80" s="151">
        <v>0</v>
      </c>
      <c r="BN80" s="151">
        <v>0</v>
      </c>
      <c r="BO80" s="149">
        <f t="shared" si="10"/>
        <v>3050092</v>
      </c>
      <c r="BP80" s="149">
        <f t="shared" si="11"/>
        <v>1769</v>
      </c>
      <c r="BQ80" s="149">
        <v>59512</v>
      </c>
      <c r="BR80" s="149">
        <v>0</v>
      </c>
      <c r="BS80" s="149">
        <f t="shared" si="12"/>
        <v>59512</v>
      </c>
      <c r="BT80" s="151">
        <v>0</v>
      </c>
      <c r="BU80" s="151">
        <v>0</v>
      </c>
      <c r="BV80" s="151">
        <v>0</v>
      </c>
      <c r="BW80" s="151">
        <v>28106</v>
      </c>
      <c r="BX80" s="151">
        <f t="shared" si="13"/>
        <v>28106</v>
      </c>
      <c r="BY80" s="151">
        <v>0</v>
      </c>
      <c r="BZ80" s="151">
        <v>0</v>
      </c>
      <c r="CA80" s="151">
        <v>0</v>
      </c>
      <c r="CB80" s="151">
        <v>28106</v>
      </c>
      <c r="CC80" s="151">
        <f t="shared" si="14"/>
        <v>28106</v>
      </c>
      <c r="CD80" s="151">
        <f t="shared" si="15"/>
        <v>0</v>
      </c>
      <c r="CE80" s="149">
        <v>0</v>
      </c>
    </row>
    <row r="81" spans="2:83" s="149" customFormat="1">
      <c r="B81" s="151" t="s">
        <v>11410</v>
      </c>
      <c r="C81" s="151"/>
      <c r="D81" s="151"/>
      <c r="E81" s="152">
        <v>3025201</v>
      </c>
      <c r="F81" s="151">
        <v>5201</v>
      </c>
      <c r="G81" s="151" t="s">
        <v>10446</v>
      </c>
      <c r="H81" s="151"/>
      <c r="I81" s="151">
        <v>279849</v>
      </c>
      <c r="J81" s="151">
        <v>0</v>
      </c>
      <c r="K81" s="151">
        <f t="shared" si="8"/>
        <v>279849</v>
      </c>
      <c r="L81" s="151">
        <v>2077197.03</v>
      </c>
      <c r="M81" s="151">
        <v>0</v>
      </c>
      <c r="N81" s="151">
        <v>166434.54</v>
      </c>
      <c r="O81" s="151">
        <v>0</v>
      </c>
      <c r="P81" s="151">
        <v>124650</v>
      </c>
      <c r="Q81" s="151">
        <v>2780</v>
      </c>
      <c r="R81" s="151">
        <v>15271.28</v>
      </c>
      <c r="S81" s="151">
        <v>4801.3100000000004</v>
      </c>
      <c r="T81" s="151">
        <v>48504.83</v>
      </c>
      <c r="U81" s="151">
        <v>41787</v>
      </c>
      <c r="V81" s="151">
        <v>0</v>
      </c>
      <c r="W81" s="151">
        <v>420</v>
      </c>
      <c r="X81" s="151">
        <v>56798.1</v>
      </c>
      <c r="Y81" s="151">
        <v>24520.38</v>
      </c>
      <c r="Z81" s="151">
        <v>0</v>
      </c>
      <c r="AA81" s="151">
        <v>0</v>
      </c>
      <c r="AB81" s="151">
        <v>0</v>
      </c>
      <c r="AC81" s="151">
        <v>0</v>
      </c>
      <c r="AD81" s="151">
        <v>0</v>
      </c>
      <c r="AE81" s="151">
        <v>26181.63</v>
      </c>
      <c r="AF81" s="151">
        <v>85294</v>
      </c>
      <c r="AG81" s="151">
        <f t="shared" si="9"/>
        <v>2674640.0999999996</v>
      </c>
      <c r="AH81" s="151">
        <v>1147208.6299999999</v>
      </c>
      <c r="AI81" s="151">
        <v>1665.52</v>
      </c>
      <c r="AJ81" s="151">
        <v>538620.71</v>
      </c>
      <c r="AK81" s="151">
        <v>71277.84</v>
      </c>
      <c r="AL81" s="151">
        <v>143026.28</v>
      </c>
      <c r="AM81" s="151">
        <v>0</v>
      </c>
      <c r="AN81" s="151">
        <v>39681.919999999998</v>
      </c>
      <c r="AO81" s="151">
        <v>4866.22</v>
      </c>
      <c r="AP81" s="151">
        <v>2456.12</v>
      </c>
      <c r="AQ81" s="151">
        <v>687.24</v>
      </c>
      <c r="AR81" s="151">
        <v>0</v>
      </c>
      <c r="AS81" s="151">
        <v>66128.73</v>
      </c>
      <c r="AT81" s="151">
        <v>32864.42</v>
      </c>
      <c r="AU81" s="151">
        <v>30174.05</v>
      </c>
      <c r="AV81" s="151">
        <v>7739.37</v>
      </c>
      <c r="AW81" s="151">
        <v>60666.58</v>
      </c>
      <c r="AX81" s="151">
        <v>4759.97</v>
      </c>
      <c r="AY81" s="151">
        <v>10829.63</v>
      </c>
      <c r="AZ81" s="151">
        <v>118371.06</v>
      </c>
      <c r="BA81" s="151">
        <v>15092.3</v>
      </c>
      <c r="BB81" s="151">
        <v>0</v>
      </c>
      <c r="BC81" s="151">
        <v>15664.56</v>
      </c>
      <c r="BD81" s="151">
        <v>16579.52</v>
      </c>
      <c r="BE81" s="151">
        <v>9199.73</v>
      </c>
      <c r="BF81" s="151">
        <v>123758.51</v>
      </c>
      <c r="BG81" s="151">
        <v>4860.16</v>
      </c>
      <c r="BH81" s="151">
        <v>91500.5</v>
      </c>
      <c r="BI81" s="151">
        <v>27851.53</v>
      </c>
      <c r="BJ81" s="151">
        <v>0</v>
      </c>
      <c r="BK81" s="151">
        <v>0</v>
      </c>
      <c r="BL81" s="151">
        <v>4651</v>
      </c>
      <c r="BM81" s="151">
        <v>0</v>
      </c>
      <c r="BN81" s="151">
        <v>0</v>
      </c>
      <c r="BO81" s="149">
        <f t="shared" si="10"/>
        <v>2590182.0999999996</v>
      </c>
      <c r="BP81" s="149">
        <f t="shared" si="11"/>
        <v>84458</v>
      </c>
      <c r="BQ81" s="149">
        <v>364307</v>
      </c>
      <c r="BR81" s="149">
        <v>0</v>
      </c>
      <c r="BS81" s="149">
        <f t="shared" si="12"/>
        <v>364307</v>
      </c>
      <c r="BT81" s="151">
        <v>0</v>
      </c>
      <c r="BU81" s="151">
        <v>26383.11</v>
      </c>
      <c r="BV81" s="151">
        <v>5100</v>
      </c>
      <c r="BW81" s="151">
        <v>4651</v>
      </c>
      <c r="BX81" s="151">
        <f t="shared" si="13"/>
        <v>36134.11</v>
      </c>
      <c r="BY81" s="151">
        <v>0</v>
      </c>
      <c r="BZ81" s="151">
        <v>18200.11</v>
      </c>
      <c r="CA81" s="151">
        <v>0</v>
      </c>
      <c r="CB81" s="151">
        <v>0</v>
      </c>
      <c r="CC81" s="151">
        <f t="shared" si="14"/>
        <v>18200.11</v>
      </c>
      <c r="CD81" s="151">
        <f t="shared" si="15"/>
        <v>17934</v>
      </c>
      <c r="CE81" s="149">
        <v>17934</v>
      </c>
    </row>
    <row r="82" spans="2:83" s="149" customFormat="1">
      <c r="B82" s="151" t="s">
        <v>10398</v>
      </c>
      <c r="C82" s="151"/>
      <c r="D82" s="151"/>
      <c r="E82" s="152">
        <v>3025404</v>
      </c>
      <c r="F82" s="151">
        <v>5404</v>
      </c>
      <c r="G82" s="151" t="s">
        <v>10446</v>
      </c>
      <c r="H82" s="151"/>
      <c r="I82" s="151">
        <v>413787</v>
      </c>
      <c r="J82" s="151">
        <v>0</v>
      </c>
      <c r="K82" s="151">
        <f t="shared" si="8"/>
        <v>413787</v>
      </c>
      <c r="L82" s="151">
        <v>3792079.24</v>
      </c>
      <c r="M82" s="151">
        <v>1569807.66</v>
      </c>
      <c r="N82" s="151">
        <v>0</v>
      </c>
      <c r="O82" s="151">
        <v>0</v>
      </c>
      <c r="P82" s="151">
        <v>49569.98</v>
      </c>
      <c r="Q82" s="151">
        <v>0</v>
      </c>
      <c r="R82" s="151">
        <v>0</v>
      </c>
      <c r="S82" s="151">
        <v>0</v>
      </c>
      <c r="T82" s="151">
        <v>17735</v>
      </c>
      <c r="U82" s="151">
        <v>170593.42</v>
      </c>
      <c r="V82" s="151">
        <v>0</v>
      </c>
      <c r="W82" s="151">
        <v>24796</v>
      </c>
      <c r="X82" s="151">
        <v>0</v>
      </c>
      <c r="Y82" s="151">
        <v>8193.16</v>
      </c>
      <c r="Z82" s="151">
        <v>0</v>
      </c>
      <c r="AA82" s="151">
        <v>0</v>
      </c>
      <c r="AB82" s="151">
        <v>0</v>
      </c>
      <c r="AC82" s="151">
        <v>90724.92</v>
      </c>
      <c r="AD82" s="151">
        <v>0</v>
      </c>
      <c r="AE82" s="151">
        <v>0</v>
      </c>
      <c r="AF82" s="151">
        <v>0</v>
      </c>
      <c r="AG82" s="151">
        <f t="shared" si="9"/>
        <v>5723499.3800000008</v>
      </c>
      <c r="AH82" s="151">
        <v>3585113.4</v>
      </c>
      <c r="AI82" s="151">
        <v>3925.14</v>
      </c>
      <c r="AJ82" s="151">
        <v>349744.5</v>
      </c>
      <c r="AK82" s="151">
        <v>98301.69</v>
      </c>
      <c r="AL82" s="151">
        <v>406719.5</v>
      </c>
      <c r="AM82" s="151">
        <v>63220.67</v>
      </c>
      <c r="AN82" s="151">
        <v>2930.1</v>
      </c>
      <c r="AO82" s="151">
        <v>47014</v>
      </c>
      <c r="AP82" s="151">
        <v>15767.5</v>
      </c>
      <c r="AQ82" s="151">
        <v>856.4</v>
      </c>
      <c r="AR82" s="151">
        <v>0</v>
      </c>
      <c r="AS82" s="151">
        <v>149910.9</v>
      </c>
      <c r="AT82" s="151">
        <v>9466.7000000000007</v>
      </c>
      <c r="AU82" s="151">
        <v>103896.3</v>
      </c>
      <c r="AV82" s="151">
        <v>23256.68</v>
      </c>
      <c r="AW82" s="151">
        <v>174290.9</v>
      </c>
      <c r="AX82" s="151">
        <v>3010.4</v>
      </c>
      <c r="AY82" s="151">
        <v>41154.9</v>
      </c>
      <c r="AZ82" s="151">
        <v>155197.5</v>
      </c>
      <c r="BA82" s="151">
        <v>49763.4</v>
      </c>
      <c r="BB82" s="151">
        <v>30797.1</v>
      </c>
      <c r="BC82" s="151">
        <v>47613.2</v>
      </c>
      <c r="BD82" s="151">
        <v>28077.4</v>
      </c>
      <c r="BE82" s="151">
        <v>5000</v>
      </c>
      <c r="BF82" s="151">
        <v>120599.2</v>
      </c>
      <c r="BG82" s="151">
        <v>9814.9</v>
      </c>
      <c r="BH82" s="151">
        <v>93639</v>
      </c>
      <c r="BI82" s="151">
        <v>139308</v>
      </c>
      <c r="BJ82" s="151">
        <v>0</v>
      </c>
      <c r="BK82" s="151">
        <v>0</v>
      </c>
      <c r="BL82" s="151">
        <v>1468</v>
      </c>
      <c r="BM82" s="151">
        <v>0</v>
      </c>
      <c r="BN82" s="151">
        <v>0</v>
      </c>
      <c r="BO82" s="149">
        <f t="shared" si="10"/>
        <v>5759857.3800000027</v>
      </c>
      <c r="BP82" s="149">
        <f t="shared" si="11"/>
        <v>-36358.000000001863</v>
      </c>
      <c r="BQ82" s="149">
        <v>377429</v>
      </c>
      <c r="BR82" s="149">
        <v>0</v>
      </c>
      <c r="BS82" s="149">
        <f t="shared" si="12"/>
        <v>377429</v>
      </c>
      <c r="BT82" s="151">
        <v>0</v>
      </c>
      <c r="BU82" s="151">
        <v>0</v>
      </c>
      <c r="BV82" s="151">
        <v>0</v>
      </c>
      <c r="BW82" s="151">
        <v>0</v>
      </c>
      <c r="BX82" s="151">
        <f t="shared" si="13"/>
        <v>0</v>
      </c>
      <c r="BY82" s="151">
        <v>0</v>
      </c>
      <c r="BZ82" s="151">
        <v>0</v>
      </c>
      <c r="CA82" s="151">
        <v>0</v>
      </c>
      <c r="CB82" s="151">
        <v>0</v>
      </c>
      <c r="CC82" s="151">
        <f t="shared" si="14"/>
        <v>0</v>
      </c>
      <c r="CD82" s="151">
        <f t="shared" si="15"/>
        <v>0</v>
      </c>
      <c r="CE82" s="149">
        <v>0</v>
      </c>
    </row>
    <row r="83" spans="2:83" s="149" customFormat="1">
      <c r="B83" s="151" t="s">
        <v>11411</v>
      </c>
      <c r="C83" s="151"/>
      <c r="D83" s="151"/>
      <c r="E83" s="152">
        <v>3025405</v>
      </c>
      <c r="F83" s="151">
        <v>5405</v>
      </c>
      <c r="G83" s="151" t="s">
        <v>10446</v>
      </c>
      <c r="H83" s="151"/>
      <c r="I83" s="151">
        <v>827317</v>
      </c>
      <c r="J83" s="151">
        <v>-4590</v>
      </c>
      <c r="K83" s="151">
        <f t="shared" si="8"/>
        <v>822727</v>
      </c>
      <c r="L83" s="151">
        <v>5607015.5700000003</v>
      </c>
      <c r="M83" s="151">
        <v>1738417.73</v>
      </c>
      <c r="N83" s="151">
        <v>195132.15</v>
      </c>
      <c r="O83" s="151">
        <v>0</v>
      </c>
      <c r="P83" s="151">
        <v>133898.03</v>
      </c>
      <c r="Q83" s="151">
        <v>13400</v>
      </c>
      <c r="R83" s="151">
        <v>4880</v>
      </c>
      <c r="S83" s="151">
        <v>1000.75</v>
      </c>
      <c r="T83" s="151">
        <v>13127.72</v>
      </c>
      <c r="U83" s="151">
        <v>387586.2</v>
      </c>
      <c r="V83" s="151">
        <v>0</v>
      </c>
      <c r="W83" s="151">
        <v>0</v>
      </c>
      <c r="X83" s="151">
        <v>108971.09</v>
      </c>
      <c r="Y83" s="151">
        <v>0</v>
      </c>
      <c r="Z83" s="151">
        <v>0</v>
      </c>
      <c r="AA83" s="151">
        <v>0</v>
      </c>
      <c r="AB83" s="151">
        <v>0</v>
      </c>
      <c r="AC83" s="151">
        <v>0</v>
      </c>
      <c r="AD83" s="151">
        <v>1799.14</v>
      </c>
      <c r="AE83" s="151">
        <v>59759.88</v>
      </c>
      <c r="AF83" s="151">
        <v>0</v>
      </c>
      <c r="AG83" s="151">
        <f t="shared" si="9"/>
        <v>8264988.2600000007</v>
      </c>
      <c r="AH83" s="151">
        <v>4790931.12</v>
      </c>
      <c r="AI83" s="151">
        <v>769.57</v>
      </c>
      <c r="AJ83" s="151">
        <v>715959.7</v>
      </c>
      <c r="AK83" s="151">
        <v>118477.78</v>
      </c>
      <c r="AL83" s="151">
        <v>637176.34</v>
      </c>
      <c r="AM83" s="151">
        <v>153515</v>
      </c>
      <c r="AN83" s="151">
        <v>0</v>
      </c>
      <c r="AO83" s="151">
        <v>55268.81</v>
      </c>
      <c r="AP83" s="151">
        <v>22060.67</v>
      </c>
      <c r="AQ83" s="151">
        <v>1289.05</v>
      </c>
      <c r="AR83" s="151">
        <v>0</v>
      </c>
      <c r="AS83" s="151">
        <v>79453.48</v>
      </c>
      <c r="AT83" s="151">
        <v>45549.81</v>
      </c>
      <c r="AU83" s="151">
        <v>117439.67</v>
      </c>
      <c r="AV83" s="151">
        <v>1690.56</v>
      </c>
      <c r="AW83" s="151">
        <v>152329.94</v>
      </c>
      <c r="AX83" s="151">
        <v>24064</v>
      </c>
      <c r="AY83" s="151">
        <v>45656.480000000003</v>
      </c>
      <c r="AZ83" s="151">
        <v>264015.86</v>
      </c>
      <c r="BA83" s="151">
        <v>46342.59</v>
      </c>
      <c r="BB83" s="151">
        <v>135380.51</v>
      </c>
      <c r="BC83" s="151">
        <v>39910.81</v>
      </c>
      <c r="BD83" s="151">
        <v>63356.43</v>
      </c>
      <c r="BE83" s="151">
        <v>0</v>
      </c>
      <c r="BF83" s="151">
        <v>280228.23</v>
      </c>
      <c r="BG83" s="151">
        <v>68022.759999999995</v>
      </c>
      <c r="BH83" s="151">
        <v>147735.9</v>
      </c>
      <c r="BI83" s="151">
        <v>62009.63</v>
      </c>
      <c r="BJ83" s="151">
        <v>0</v>
      </c>
      <c r="BK83" s="151">
        <v>0</v>
      </c>
      <c r="BL83" s="151">
        <v>61734.559999999998</v>
      </c>
      <c r="BM83" s="151">
        <v>0</v>
      </c>
      <c r="BN83" s="151">
        <v>0</v>
      </c>
      <c r="BO83" s="149">
        <f t="shared" si="10"/>
        <v>8130369.2599999998</v>
      </c>
      <c r="BP83" s="149">
        <f t="shared" si="11"/>
        <v>134619.00000000093</v>
      </c>
      <c r="BQ83" s="149">
        <v>961936</v>
      </c>
      <c r="BR83" s="149">
        <v>-4590</v>
      </c>
      <c r="BS83" s="149">
        <f t="shared" si="12"/>
        <v>957346</v>
      </c>
      <c r="BT83" s="151">
        <v>0</v>
      </c>
      <c r="BU83" s="151">
        <v>0</v>
      </c>
      <c r="BV83" s="151">
        <v>0</v>
      </c>
      <c r="BW83" s="151">
        <v>0</v>
      </c>
      <c r="BX83" s="151">
        <f t="shared" si="13"/>
        <v>0</v>
      </c>
      <c r="BY83" s="151">
        <v>0</v>
      </c>
      <c r="BZ83" s="151">
        <v>0</v>
      </c>
      <c r="CA83" s="151">
        <v>0</v>
      </c>
      <c r="CB83" s="151">
        <v>0</v>
      </c>
      <c r="CC83" s="151">
        <f t="shared" si="14"/>
        <v>0</v>
      </c>
      <c r="CD83" s="151">
        <f t="shared" si="15"/>
        <v>0</v>
      </c>
      <c r="CE83" s="149">
        <v>0</v>
      </c>
    </row>
    <row r="84" spans="2:83" s="149" customFormat="1">
      <c r="B84" s="151" t="s">
        <v>11412</v>
      </c>
      <c r="C84" s="151"/>
      <c r="D84" s="151"/>
      <c r="E84" s="152">
        <v>3025407</v>
      </c>
      <c r="F84" s="151">
        <v>5407</v>
      </c>
      <c r="G84" s="151" t="s">
        <v>10446</v>
      </c>
      <c r="H84" s="151"/>
      <c r="I84" s="151">
        <v>275097</v>
      </c>
      <c r="J84" s="151">
        <v>0</v>
      </c>
      <c r="K84" s="151">
        <f t="shared" si="8"/>
        <v>275097</v>
      </c>
      <c r="L84" s="151">
        <v>7394254.8899999997</v>
      </c>
      <c r="M84" s="151">
        <v>1126343.6100000001</v>
      </c>
      <c r="N84" s="151">
        <v>307242.87</v>
      </c>
      <c r="O84" s="151">
        <v>0</v>
      </c>
      <c r="P84" s="151">
        <v>270770</v>
      </c>
      <c r="Q84" s="151">
        <v>0</v>
      </c>
      <c r="R84" s="151">
        <v>0</v>
      </c>
      <c r="S84" s="151">
        <v>11481.23</v>
      </c>
      <c r="T84" s="151">
        <v>0</v>
      </c>
      <c r="U84" s="151">
        <v>0</v>
      </c>
      <c r="V84" s="151">
        <v>0</v>
      </c>
      <c r="W84" s="151">
        <v>0</v>
      </c>
      <c r="X84" s="151">
        <v>68725.119999999995</v>
      </c>
      <c r="Y84" s="151">
        <v>234292.21</v>
      </c>
      <c r="Z84" s="151">
        <v>0</v>
      </c>
      <c r="AA84" s="151">
        <v>0</v>
      </c>
      <c r="AB84" s="151">
        <v>0</v>
      </c>
      <c r="AC84" s="151">
        <v>31834.5</v>
      </c>
      <c r="AD84" s="151">
        <v>32546.16</v>
      </c>
      <c r="AE84" s="151">
        <v>0</v>
      </c>
      <c r="AF84" s="151">
        <v>41963.25</v>
      </c>
      <c r="AG84" s="151">
        <f t="shared" si="9"/>
        <v>9519453.8399999999</v>
      </c>
      <c r="AH84" s="151">
        <v>4964049.3499999996</v>
      </c>
      <c r="AI84" s="151">
        <v>0</v>
      </c>
      <c r="AJ84" s="151">
        <v>952998.06</v>
      </c>
      <c r="AK84" s="151">
        <v>141403.79999999999</v>
      </c>
      <c r="AL84" s="151">
        <v>491548.61</v>
      </c>
      <c r="AM84" s="151">
        <v>0</v>
      </c>
      <c r="AN84" s="151">
        <v>58131.3</v>
      </c>
      <c r="AO84" s="151">
        <v>143976.54999999999</v>
      </c>
      <c r="AP84" s="151">
        <v>19180.2</v>
      </c>
      <c r="AQ84" s="151">
        <v>1587.39</v>
      </c>
      <c r="AR84" s="151">
        <v>4881.6400000000003</v>
      </c>
      <c r="AS84" s="151">
        <v>96932.15</v>
      </c>
      <c r="AT84" s="151">
        <v>7608.84</v>
      </c>
      <c r="AU84" s="151">
        <v>168865.24</v>
      </c>
      <c r="AV84" s="151">
        <v>12630.44</v>
      </c>
      <c r="AW84" s="151">
        <v>198951.96</v>
      </c>
      <c r="AX84" s="151">
        <v>35072</v>
      </c>
      <c r="AY84" s="151">
        <v>64014.69</v>
      </c>
      <c r="AZ84" s="151">
        <v>191000.21</v>
      </c>
      <c r="BA84" s="151">
        <v>73496.09</v>
      </c>
      <c r="BB84" s="151">
        <v>298434.3</v>
      </c>
      <c r="BC84" s="151">
        <v>308174.61</v>
      </c>
      <c r="BD84" s="151">
        <v>54143.76</v>
      </c>
      <c r="BE84" s="151">
        <v>0</v>
      </c>
      <c r="BF84" s="151">
        <v>97583.66</v>
      </c>
      <c r="BG84" s="151">
        <v>195477.72</v>
      </c>
      <c r="BH84" s="151">
        <v>378127</v>
      </c>
      <c r="BI84" s="151">
        <v>112228.27</v>
      </c>
      <c r="BJ84" s="151">
        <v>0</v>
      </c>
      <c r="BK84" s="151">
        <v>0</v>
      </c>
      <c r="BL84" s="151">
        <v>0</v>
      </c>
      <c r="BM84" s="151">
        <v>0</v>
      </c>
      <c r="BN84" s="151">
        <v>0</v>
      </c>
      <c r="BO84" s="149">
        <f t="shared" si="10"/>
        <v>9070497.8399999999</v>
      </c>
      <c r="BP84" s="149">
        <f t="shared" si="11"/>
        <v>448956</v>
      </c>
      <c r="BQ84" s="149">
        <v>724053</v>
      </c>
      <c r="BR84" s="149">
        <v>0</v>
      </c>
      <c r="BS84" s="149">
        <f t="shared" si="12"/>
        <v>724053</v>
      </c>
      <c r="BT84" s="151">
        <v>0</v>
      </c>
      <c r="BU84" s="151">
        <v>0</v>
      </c>
      <c r="BV84" s="151">
        <v>0</v>
      </c>
      <c r="BW84" s="151">
        <v>0</v>
      </c>
      <c r="BX84" s="151">
        <f t="shared" si="13"/>
        <v>0</v>
      </c>
      <c r="BY84" s="151">
        <v>0</v>
      </c>
      <c r="BZ84" s="151">
        <v>0</v>
      </c>
      <c r="CA84" s="151">
        <v>0</v>
      </c>
      <c r="CB84" s="151">
        <v>0</v>
      </c>
      <c r="CC84" s="151">
        <f t="shared" si="14"/>
        <v>0</v>
      </c>
      <c r="CD84" s="151">
        <f t="shared" si="15"/>
        <v>0</v>
      </c>
      <c r="CE84" s="149">
        <v>0</v>
      </c>
    </row>
    <row r="85" spans="2:83" s="149" customFormat="1">
      <c r="B85" s="151" t="s">
        <v>288</v>
      </c>
      <c r="C85" s="151"/>
      <c r="D85" s="151"/>
      <c r="E85" s="152">
        <v>3025427</v>
      </c>
      <c r="F85" s="151">
        <v>5427</v>
      </c>
      <c r="G85" s="151" t="s">
        <v>10446</v>
      </c>
      <c r="H85" s="151"/>
      <c r="I85" s="151">
        <v>26007</v>
      </c>
      <c r="J85" s="151">
        <v>0</v>
      </c>
      <c r="K85" s="151">
        <f t="shared" si="8"/>
        <v>26007</v>
      </c>
      <c r="L85" s="151">
        <v>7271885.8200000003</v>
      </c>
      <c r="M85" s="151">
        <v>1751774.7</v>
      </c>
      <c r="N85" s="151">
        <v>1460721.79</v>
      </c>
      <c r="O85" s="151">
        <v>0</v>
      </c>
      <c r="P85" s="151">
        <v>66875.039999999994</v>
      </c>
      <c r="Q85" s="151">
        <v>173000.43</v>
      </c>
      <c r="R85" s="151">
        <v>0</v>
      </c>
      <c r="S85" s="151">
        <v>16835</v>
      </c>
      <c r="T85" s="151">
        <v>0</v>
      </c>
      <c r="U85" s="151">
        <v>50750</v>
      </c>
      <c r="V85" s="151">
        <v>8810.7999999999993</v>
      </c>
      <c r="W85" s="151">
        <v>0</v>
      </c>
      <c r="X85" s="151">
        <v>1070702.93</v>
      </c>
      <c r="Y85" s="151">
        <v>2063749.69</v>
      </c>
      <c r="Z85" s="151">
        <v>0</v>
      </c>
      <c r="AA85" s="151">
        <v>0</v>
      </c>
      <c r="AB85" s="151">
        <v>0</v>
      </c>
      <c r="AC85" s="151">
        <v>0</v>
      </c>
      <c r="AD85" s="151">
        <v>0</v>
      </c>
      <c r="AE85" s="151">
        <v>0</v>
      </c>
      <c r="AF85" s="151">
        <v>43367.199999999997</v>
      </c>
      <c r="AG85" s="151">
        <f t="shared" si="9"/>
        <v>13978473.399999997</v>
      </c>
      <c r="AH85" s="151">
        <v>7370268.4699999997</v>
      </c>
      <c r="AI85" s="151">
        <v>48097.18</v>
      </c>
      <c r="AJ85" s="151">
        <v>2046045.45</v>
      </c>
      <c r="AK85" s="151">
        <v>177689.76</v>
      </c>
      <c r="AL85" s="151">
        <v>928324.81</v>
      </c>
      <c r="AM85" s="151">
        <v>0</v>
      </c>
      <c r="AN85" s="151">
        <v>141782.19</v>
      </c>
      <c r="AO85" s="151">
        <v>112815.19</v>
      </c>
      <c r="AP85" s="151">
        <v>29984.97</v>
      </c>
      <c r="AQ85" s="151">
        <v>1436.95</v>
      </c>
      <c r="AR85" s="151">
        <v>0</v>
      </c>
      <c r="AS85" s="151">
        <v>269087.42</v>
      </c>
      <c r="AT85" s="151">
        <v>20353.04</v>
      </c>
      <c r="AU85" s="151">
        <v>168391.21</v>
      </c>
      <c r="AV85" s="151">
        <v>23598.87</v>
      </c>
      <c r="AW85" s="151">
        <v>193082.23</v>
      </c>
      <c r="AX85" s="151">
        <v>0</v>
      </c>
      <c r="AY85" s="151">
        <v>167978.22</v>
      </c>
      <c r="AZ85" s="151">
        <v>366187.83</v>
      </c>
      <c r="BA85" s="151">
        <v>137876.23000000001</v>
      </c>
      <c r="BB85" s="151">
        <v>193391.06</v>
      </c>
      <c r="BC85" s="151">
        <v>50916.7</v>
      </c>
      <c r="BD85" s="151">
        <v>73261.81</v>
      </c>
      <c r="BE85" s="151">
        <v>0</v>
      </c>
      <c r="BF85" s="151">
        <v>33598.82</v>
      </c>
      <c r="BG85" s="151">
        <v>68936.179999999993</v>
      </c>
      <c r="BH85" s="151">
        <v>570660.54</v>
      </c>
      <c r="BI85" s="151">
        <v>802779.27</v>
      </c>
      <c r="BJ85" s="151">
        <v>0</v>
      </c>
      <c r="BK85" s="151">
        <v>0</v>
      </c>
      <c r="BL85" s="151">
        <v>0</v>
      </c>
      <c r="BM85" s="151">
        <v>0</v>
      </c>
      <c r="BN85" s="151">
        <v>0</v>
      </c>
      <c r="BO85" s="149">
        <f t="shared" si="10"/>
        <v>13996544.399999999</v>
      </c>
      <c r="BP85" s="149">
        <f t="shared" si="11"/>
        <v>-18071.000000001863</v>
      </c>
      <c r="BQ85" s="149">
        <v>7936</v>
      </c>
      <c r="BR85" s="149">
        <v>0</v>
      </c>
      <c r="BS85" s="149">
        <f t="shared" si="12"/>
        <v>7936</v>
      </c>
      <c r="BT85" s="151">
        <v>0</v>
      </c>
      <c r="BU85" s="151">
        <v>0</v>
      </c>
      <c r="BV85" s="151">
        <v>120868.2</v>
      </c>
      <c r="BW85" s="151">
        <v>0</v>
      </c>
      <c r="BX85" s="151">
        <f t="shared" si="13"/>
        <v>120868.2</v>
      </c>
      <c r="BY85" s="151">
        <v>0</v>
      </c>
      <c r="BZ85" s="151">
        <v>0</v>
      </c>
      <c r="CA85" s="151">
        <v>0</v>
      </c>
      <c r="CB85" s="151">
        <v>120868.2</v>
      </c>
      <c r="CC85" s="151">
        <f t="shared" si="14"/>
        <v>120868.2</v>
      </c>
      <c r="CD85" s="151">
        <f t="shared" si="15"/>
        <v>0</v>
      </c>
      <c r="CE85" s="149">
        <v>0</v>
      </c>
    </row>
    <row r="86" spans="2:83" s="149" customFormat="1">
      <c r="B86" s="151" t="s">
        <v>289</v>
      </c>
      <c r="C86" s="151"/>
      <c r="D86" s="151"/>
      <c r="E86" s="152">
        <v>3025948</v>
      </c>
      <c r="F86" s="151">
        <v>5948</v>
      </c>
      <c r="G86" s="151" t="s">
        <v>10446</v>
      </c>
      <c r="H86" s="151"/>
      <c r="I86" s="151">
        <v>-92635</v>
      </c>
      <c r="J86" s="151">
        <v>0</v>
      </c>
      <c r="K86" s="151">
        <f t="shared" si="8"/>
        <v>-92635</v>
      </c>
      <c r="L86" s="151">
        <v>979000.51</v>
      </c>
      <c r="M86" s="151">
        <v>0</v>
      </c>
      <c r="N86" s="151">
        <v>16755.23</v>
      </c>
      <c r="O86" s="151">
        <v>0</v>
      </c>
      <c r="P86" s="151">
        <v>9288.77</v>
      </c>
      <c r="Q86" s="151">
        <v>54409.38</v>
      </c>
      <c r="R86" s="151">
        <v>0</v>
      </c>
      <c r="S86" s="151">
        <v>83159.210000000006</v>
      </c>
      <c r="T86" s="151">
        <v>0</v>
      </c>
      <c r="U86" s="151">
        <v>404</v>
      </c>
      <c r="V86" s="151">
        <v>5000</v>
      </c>
      <c r="W86" s="151">
        <v>2859.97</v>
      </c>
      <c r="X86" s="151">
        <v>19825.849999999999</v>
      </c>
      <c r="Y86" s="151">
        <v>310366.90999999997</v>
      </c>
      <c r="Z86" s="151">
        <v>0</v>
      </c>
      <c r="AA86" s="151">
        <v>0</v>
      </c>
      <c r="AB86" s="151">
        <v>0</v>
      </c>
      <c r="AC86" s="151">
        <v>63095.22</v>
      </c>
      <c r="AD86" s="151">
        <v>0</v>
      </c>
      <c r="AE86" s="151">
        <v>0</v>
      </c>
      <c r="AF86" s="151">
        <v>0</v>
      </c>
      <c r="AG86" s="151">
        <f t="shared" si="9"/>
        <v>1544165.0499999998</v>
      </c>
      <c r="AH86" s="151">
        <v>745554.29</v>
      </c>
      <c r="AI86" s="151">
        <v>0</v>
      </c>
      <c r="AJ86" s="151">
        <v>237229.16</v>
      </c>
      <c r="AK86" s="151">
        <v>13063.52</v>
      </c>
      <c r="AL86" s="151">
        <v>78030.31</v>
      </c>
      <c r="AM86" s="151">
        <v>0</v>
      </c>
      <c r="AN86" s="151">
        <v>7868.49</v>
      </c>
      <c r="AO86" s="151">
        <v>440.03</v>
      </c>
      <c r="AP86" s="151">
        <v>13075.26</v>
      </c>
      <c r="AQ86" s="151">
        <v>424.77</v>
      </c>
      <c r="AR86" s="151">
        <v>8794.94</v>
      </c>
      <c r="AS86" s="151">
        <v>18857.46</v>
      </c>
      <c r="AT86" s="151">
        <v>649.97</v>
      </c>
      <c r="AU86" s="151">
        <v>30071.1</v>
      </c>
      <c r="AV86" s="151">
        <v>6886.69</v>
      </c>
      <c r="AW86" s="151">
        <v>33504.99</v>
      </c>
      <c r="AX86" s="151">
        <v>17543.93</v>
      </c>
      <c r="AY86" s="151">
        <v>65563.64</v>
      </c>
      <c r="AZ86" s="151">
        <v>72692.27</v>
      </c>
      <c r="BA86" s="151">
        <v>21313.56</v>
      </c>
      <c r="BB86" s="151">
        <v>0</v>
      </c>
      <c r="BC86" s="151">
        <v>22752.58</v>
      </c>
      <c r="BD86" s="151">
        <v>4682.45</v>
      </c>
      <c r="BE86" s="151">
        <v>3372.87</v>
      </c>
      <c r="BF86" s="151">
        <v>40461.129999999997</v>
      </c>
      <c r="BG86" s="151">
        <v>0</v>
      </c>
      <c r="BH86" s="151">
        <v>14805.5</v>
      </c>
      <c r="BI86" s="151">
        <v>46341.14</v>
      </c>
      <c r="BJ86" s="151">
        <v>0</v>
      </c>
      <c r="BK86" s="151">
        <v>0</v>
      </c>
      <c r="BL86" s="151">
        <v>0</v>
      </c>
      <c r="BM86" s="151">
        <v>0</v>
      </c>
      <c r="BN86" s="151">
        <v>0</v>
      </c>
      <c r="BO86" s="149">
        <f t="shared" si="10"/>
        <v>1503980.0499999998</v>
      </c>
      <c r="BP86" s="149">
        <f t="shared" si="11"/>
        <v>40185</v>
      </c>
      <c r="BQ86" s="149">
        <v>-52450</v>
      </c>
      <c r="BR86" s="149">
        <v>0</v>
      </c>
      <c r="BS86" s="149">
        <f t="shared" si="12"/>
        <v>-52450</v>
      </c>
      <c r="BT86" s="151">
        <v>0</v>
      </c>
      <c r="BU86" s="151">
        <v>0</v>
      </c>
      <c r="BV86" s="151">
        <v>0</v>
      </c>
      <c r="BW86" s="151">
        <v>0</v>
      </c>
      <c r="BX86" s="151">
        <f t="shared" si="13"/>
        <v>0</v>
      </c>
      <c r="BY86" s="151">
        <v>0</v>
      </c>
      <c r="BZ86" s="151">
        <v>0</v>
      </c>
      <c r="CA86" s="151">
        <v>0</v>
      </c>
      <c r="CB86" s="151">
        <v>0</v>
      </c>
      <c r="CC86" s="151">
        <f t="shared" si="14"/>
        <v>0</v>
      </c>
      <c r="CD86" s="151">
        <f t="shared" si="15"/>
        <v>0</v>
      </c>
      <c r="CE86" s="149">
        <v>0</v>
      </c>
    </row>
    <row r="87" spans="2:83" s="149" customFormat="1">
      <c r="B87" s="151" t="s">
        <v>1162</v>
      </c>
      <c r="C87" s="151"/>
      <c r="D87" s="151"/>
      <c r="E87" s="152">
        <v>3025949</v>
      </c>
      <c r="F87" s="151">
        <v>5949</v>
      </c>
      <c r="G87" s="151" t="s">
        <v>10446</v>
      </c>
      <c r="H87" s="151"/>
      <c r="I87" s="151">
        <v>-2167</v>
      </c>
      <c r="J87" s="151">
        <v>0</v>
      </c>
      <c r="K87" s="151">
        <f t="shared" si="8"/>
        <v>-2167</v>
      </c>
      <c r="L87" s="151">
        <v>1782448.51</v>
      </c>
      <c r="M87" s="151">
        <v>0</v>
      </c>
      <c r="N87" s="151">
        <v>32296.04</v>
      </c>
      <c r="O87" s="151">
        <v>0</v>
      </c>
      <c r="P87" s="151">
        <v>15234.97</v>
      </c>
      <c r="Q87" s="151">
        <v>0</v>
      </c>
      <c r="R87" s="151">
        <v>5814.21</v>
      </c>
      <c r="S87" s="151">
        <v>0</v>
      </c>
      <c r="T87" s="151">
        <v>1981</v>
      </c>
      <c r="U87" s="151">
        <v>30513.5</v>
      </c>
      <c r="V87" s="151">
        <v>0</v>
      </c>
      <c r="W87" s="151">
        <v>16712.46</v>
      </c>
      <c r="X87" s="151">
        <v>24112.84</v>
      </c>
      <c r="Y87" s="151">
        <v>1394195.43</v>
      </c>
      <c r="Z87" s="151">
        <v>0</v>
      </c>
      <c r="AA87" s="151">
        <v>0</v>
      </c>
      <c r="AB87" s="151">
        <v>0</v>
      </c>
      <c r="AC87" s="151">
        <v>0</v>
      </c>
      <c r="AD87" s="151">
        <v>0</v>
      </c>
      <c r="AE87" s="151">
        <v>4213.2299999999996</v>
      </c>
      <c r="AF87" s="151">
        <v>81072</v>
      </c>
      <c r="AG87" s="151">
        <f t="shared" si="9"/>
        <v>3388594.19</v>
      </c>
      <c r="AH87" s="151">
        <v>1220316.2</v>
      </c>
      <c r="AI87" s="151">
        <v>0</v>
      </c>
      <c r="AJ87" s="151">
        <v>1187766.6100000001</v>
      </c>
      <c r="AK87" s="151">
        <v>58936.03</v>
      </c>
      <c r="AL87" s="151">
        <v>109369.33</v>
      </c>
      <c r="AM87" s="151">
        <v>0</v>
      </c>
      <c r="AN87" s="151">
        <v>14227.07</v>
      </c>
      <c r="AO87" s="151">
        <v>77497.919999999998</v>
      </c>
      <c r="AP87" s="151">
        <v>27023.93</v>
      </c>
      <c r="AQ87" s="151">
        <v>595.94000000000005</v>
      </c>
      <c r="AR87" s="151">
        <v>0</v>
      </c>
      <c r="AS87" s="151">
        <v>29024.38</v>
      </c>
      <c r="AT87" s="151">
        <v>0</v>
      </c>
      <c r="AU87" s="151">
        <v>68212.25</v>
      </c>
      <c r="AV87" s="151">
        <v>3007.42</v>
      </c>
      <c r="AW87" s="151">
        <v>45448.93</v>
      </c>
      <c r="AX87" s="151">
        <v>31488</v>
      </c>
      <c r="AY87" s="151">
        <v>11134.57</v>
      </c>
      <c r="AZ87" s="151">
        <v>133326.67000000001</v>
      </c>
      <c r="BA87" s="151">
        <v>19201.59</v>
      </c>
      <c r="BB87" s="151">
        <v>0</v>
      </c>
      <c r="BC87" s="151">
        <v>9652.0499999999993</v>
      </c>
      <c r="BD87" s="151">
        <v>24632.66</v>
      </c>
      <c r="BE87" s="151">
        <v>3471</v>
      </c>
      <c r="BF87" s="151">
        <v>119200.13</v>
      </c>
      <c r="BG87" s="151">
        <v>38965</v>
      </c>
      <c r="BH87" s="151">
        <v>34975.54</v>
      </c>
      <c r="BI87" s="151">
        <v>152281.97</v>
      </c>
      <c r="BJ87" s="151">
        <v>0</v>
      </c>
      <c r="BK87" s="151">
        <v>0</v>
      </c>
      <c r="BL87" s="151">
        <v>0</v>
      </c>
      <c r="BM87" s="151">
        <v>0</v>
      </c>
      <c r="BN87" s="151">
        <v>0</v>
      </c>
      <c r="BO87" s="149">
        <f t="shared" si="10"/>
        <v>3419755.1899999995</v>
      </c>
      <c r="BP87" s="149">
        <f t="shared" si="11"/>
        <v>-31160.999999999534</v>
      </c>
      <c r="BQ87" s="149">
        <v>-33328</v>
      </c>
      <c r="BR87" s="149">
        <v>0</v>
      </c>
      <c r="BS87" s="149">
        <f t="shared" si="12"/>
        <v>-33328</v>
      </c>
      <c r="BT87" s="151">
        <v>0</v>
      </c>
      <c r="BU87" s="151">
        <v>0</v>
      </c>
      <c r="BV87" s="151">
        <v>0</v>
      </c>
      <c r="BW87" s="151">
        <v>0</v>
      </c>
      <c r="BX87" s="151">
        <f t="shared" si="13"/>
        <v>0</v>
      </c>
      <c r="BY87" s="151">
        <v>0</v>
      </c>
      <c r="BZ87" s="151">
        <v>0</v>
      </c>
      <c r="CA87" s="151">
        <v>0</v>
      </c>
      <c r="CB87" s="151">
        <v>0</v>
      </c>
      <c r="CC87" s="151">
        <f t="shared" si="14"/>
        <v>0</v>
      </c>
      <c r="CD87" s="151">
        <f t="shared" si="15"/>
        <v>0</v>
      </c>
      <c r="CE87" s="149">
        <v>0</v>
      </c>
    </row>
    <row r="88" spans="2:83" s="149" customFormat="1">
      <c r="B88" s="151" t="s">
        <v>211</v>
      </c>
      <c r="C88" s="151"/>
      <c r="D88" s="151"/>
      <c r="E88" s="152">
        <v>3027005</v>
      </c>
      <c r="F88" s="151">
        <v>7005</v>
      </c>
      <c r="G88" s="151" t="s">
        <v>10446</v>
      </c>
      <c r="H88" s="151"/>
      <c r="I88" s="151">
        <v>496524</v>
      </c>
      <c r="J88" s="151">
        <v>0</v>
      </c>
      <c r="K88" s="151">
        <f t="shared" si="8"/>
        <v>496524</v>
      </c>
      <c r="L88" s="151">
        <v>1575015</v>
      </c>
      <c r="M88" s="151">
        <v>0</v>
      </c>
      <c r="N88" s="151">
        <v>1814359.66</v>
      </c>
      <c r="O88" s="151">
        <v>0</v>
      </c>
      <c r="P88" s="151">
        <v>65094.97</v>
      </c>
      <c r="Q88" s="151">
        <v>0</v>
      </c>
      <c r="R88" s="151">
        <v>195</v>
      </c>
      <c r="S88" s="151">
        <v>34158.67</v>
      </c>
      <c r="T88" s="151">
        <v>12970</v>
      </c>
      <c r="U88" s="151">
        <v>8722.39</v>
      </c>
      <c r="V88" s="151">
        <v>504</v>
      </c>
      <c r="W88" s="151">
        <v>0</v>
      </c>
      <c r="X88" s="151">
        <v>2041.04</v>
      </c>
      <c r="Y88" s="151">
        <v>1600</v>
      </c>
      <c r="Z88" s="151">
        <v>0</v>
      </c>
      <c r="AA88" s="151">
        <v>0</v>
      </c>
      <c r="AB88" s="151">
        <v>0</v>
      </c>
      <c r="AC88" s="151">
        <v>0</v>
      </c>
      <c r="AD88" s="151">
        <v>0</v>
      </c>
      <c r="AE88" s="151">
        <v>15072.5</v>
      </c>
      <c r="AF88" s="151">
        <v>36221.69</v>
      </c>
      <c r="AG88" s="151">
        <f t="shared" si="9"/>
        <v>3565954.9200000004</v>
      </c>
      <c r="AH88" s="151">
        <v>1147621.55</v>
      </c>
      <c r="AI88" s="151">
        <v>0</v>
      </c>
      <c r="AJ88" s="151">
        <v>1098592.6100000001</v>
      </c>
      <c r="AK88" s="151">
        <v>23998.03</v>
      </c>
      <c r="AL88" s="151">
        <v>167139.04</v>
      </c>
      <c r="AM88" s="151">
        <v>0</v>
      </c>
      <c r="AN88" s="151">
        <v>26297.77</v>
      </c>
      <c r="AO88" s="151">
        <v>10944</v>
      </c>
      <c r="AP88" s="151">
        <v>14095.69</v>
      </c>
      <c r="AQ88" s="151">
        <v>0</v>
      </c>
      <c r="AR88" s="151">
        <v>0</v>
      </c>
      <c r="AS88" s="151">
        <v>105330.4</v>
      </c>
      <c r="AT88" s="151">
        <v>5044.4799999999996</v>
      </c>
      <c r="AU88" s="151">
        <v>57780.34</v>
      </c>
      <c r="AV88" s="151">
        <v>10752.29</v>
      </c>
      <c r="AW88" s="151">
        <v>87041.19</v>
      </c>
      <c r="AX88" s="151">
        <v>0</v>
      </c>
      <c r="AY88" s="151">
        <v>11428.45</v>
      </c>
      <c r="AZ88" s="151">
        <v>74537.8</v>
      </c>
      <c r="BA88" s="151">
        <v>39852.58</v>
      </c>
      <c r="BB88" s="151">
        <v>0</v>
      </c>
      <c r="BC88" s="151">
        <v>12624.78</v>
      </c>
      <c r="BD88" s="151">
        <v>6994</v>
      </c>
      <c r="BE88" s="151">
        <v>149.05000000000001</v>
      </c>
      <c r="BF88" s="151">
        <v>35978.879999999997</v>
      </c>
      <c r="BG88" s="151">
        <v>81510.86</v>
      </c>
      <c r="BH88" s="151">
        <v>574113.01</v>
      </c>
      <c r="BI88" s="151">
        <v>45706.76</v>
      </c>
      <c r="BJ88" s="151">
        <v>0</v>
      </c>
      <c r="BK88" s="151">
        <v>0</v>
      </c>
      <c r="BL88" s="151">
        <v>81880.36</v>
      </c>
      <c r="BM88" s="151">
        <v>0</v>
      </c>
      <c r="BN88" s="151">
        <v>0</v>
      </c>
      <c r="BO88" s="149">
        <f t="shared" si="10"/>
        <v>3719413.9199999985</v>
      </c>
      <c r="BP88" s="149">
        <f t="shared" si="11"/>
        <v>-153458.99999999814</v>
      </c>
      <c r="BQ88" s="149">
        <v>343065</v>
      </c>
      <c r="BR88" s="149">
        <v>0</v>
      </c>
      <c r="BS88" s="149">
        <f t="shared" si="12"/>
        <v>343065</v>
      </c>
      <c r="BT88" s="151">
        <v>0</v>
      </c>
      <c r="BU88" s="151">
        <v>31189.19</v>
      </c>
      <c r="BV88" s="151">
        <v>0</v>
      </c>
      <c r="BW88" s="151">
        <v>81880.36</v>
      </c>
      <c r="BX88" s="151">
        <f t="shared" si="13"/>
        <v>113069.55</v>
      </c>
      <c r="BY88" s="151">
        <v>0</v>
      </c>
      <c r="BZ88" s="151">
        <v>72789.55</v>
      </c>
      <c r="CA88" s="151">
        <v>40280</v>
      </c>
      <c r="CB88" s="151">
        <v>0</v>
      </c>
      <c r="CC88" s="151">
        <f t="shared" si="14"/>
        <v>113069.55</v>
      </c>
      <c r="CD88" s="151">
        <f t="shared" si="15"/>
        <v>0</v>
      </c>
      <c r="CE88" s="149">
        <v>0</v>
      </c>
    </row>
    <row r="89" spans="2:83" s="149" customFormat="1">
      <c r="B89" s="151" t="s">
        <v>212</v>
      </c>
      <c r="C89" s="151"/>
      <c r="D89" s="151"/>
      <c r="E89" s="152">
        <v>3027009</v>
      </c>
      <c r="F89" s="151">
        <v>7009</v>
      </c>
      <c r="G89" s="151" t="s">
        <v>10446</v>
      </c>
      <c r="H89" s="151"/>
      <c r="I89" s="151">
        <v>544514</v>
      </c>
      <c r="J89" s="151">
        <v>0</v>
      </c>
      <c r="K89" s="151">
        <f t="shared" si="8"/>
        <v>544514</v>
      </c>
      <c r="L89" s="151">
        <v>1907395.04</v>
      </c>
      <c r="M89" s="151">
        <v>0</v>
      </c>
      <c r="N89" s="151">
        <v>2243079.48</v>
      </c>
      <c r="O89" s="151">
        <v>0</v>
      </c>
      <c r="P89" s="151">
        <v>53879.97</v>
      </c>
      <c r="Q89" s="151">
        <v>930</v>
      </c>
      <c r="R89" s="151">
        <v>712830.95</v>
      </c>
      <c r="S89" s="151">
        <v>5516.5</v>
      </c>
      <c r="T89" s="151">
        <v>19995</v>
      </c>
      <c r="U89" s="151">
        <v>6109.57</v>
      </c>
      <c r="V89" s="151">
        <v>0</v>
      </c>
      <c r="W89" s="151">
        <v>0</v>
      </c>
      <c r="X89" s="151">
        <v>2822</v>
      </c>
      <c r="Y89" s="151">
        <v>8285.1200000000008</v>
      </c>
      <c r="Z89" s="151">
        <v>0</v>
      </c>
      <c r="AA89" s="151">
        <v>0</v>
      </c>
      <c r="AB89" s="151">
        <v>0</v>
      </c>
      <c r="AC89" s="151">
        <v>0</v>
      </c>
      <c r="AD89" s="151">
        <v>0</v>
      </c>
      <c r="AE89" s="151">
        <v>40674</v>
      </c>
      <c r="AF89" s="151">
        <v>40882</v>
      </c>
      <c r="AG89" s="151">
        <f t="shared" si="9"/>
        <v>5042399.6300000008</v>
      </c>
      <c r="AH89" s="151">
        <v>2076888.49</v>
      </c>
      <c r="AI89" s="151">
        <v>4464.9799999999996</v>
      </c>
      <c r="AJ89" s="151">
        <v>1873014.15</v>
      </c>
      <c r="AK89" s="151">
        <v>41824.71</v>
      </c>
      <c r="AL89" s="151">
        <v>115244.32</v>
      </c>
      <c r="AM89" s="151">
        <v>0</v>
      </c>
      <c r="AN89" s="151">
        <v>146863.48000000001</v>
      </c>
      <c r="AO89" s="151">
        <v>30863.72</v>
      </c>
      <c r="AP89" s="151">
        <v>21537.200000000001</v>
      </c>
      <c r="AQ89" s="151">
        <v>0</v>
      </c>
      <c r="AR89" s="151">
        <v>0</v>
      </c>
      <c r="AS89" s="151">
        <v>100276.55</v>
      </c>
      <c r="AT89" s="151">
        <v>0</v>
      </c>
      <c r="AU89" s="151">
        <v>33568.800000000003</v>
      </c>
      <c r="AV89" s="151">
        <v>8819.4500000000007</v>
      </c>
      <c r="AW89" s="151">
        <v>47153.36</v>
      </c>
      <c r="AX89" s="151">
        <v>0</v>
      </c>
      <c r="AY89" s="151">
        <v>27700.59</v>
      </c>
      <c r="AZ89" s="151">
        <v>138364.1</v>
      </c>
      <c r="BA89" s="151">
        <v>27928.66</v>
      </c>
      <c r="BB89" s="151">
        <v>0</v>
      </c>
      <c r="BC89" s="151">
        <v>35283.24</v>
      </c>
      <c r="BD89" s="151">
        <v>7081.73</v>
      </c>
      <c r="BE89" s="151">
        <v>63526.61</v>
      </c>
      <c r="BF89" s="151">
        <v>27146.1</v>
      </c>
      <c r="BG89" s="151">
        <v>19193.8</v>
      </c>
      <c r="BH89" s="151">
        <v>458412.05</v>
      </c>
      <c r="BI89" s="151">
        <v>53166.54</v>
      </c>
      <c r="BJ89" s="151">
        <v>0</v>
      </c>
      <c r="BK89" s="151">
        <v>0</v>
      </c>
      <c r="BL89" s="151">
        <v>0</v>
      </c>
      <c r="BM89" s="151">
        <v>0</v>
      </c>
      <c r="BN89" s="151">
        <v>0</v>
      </c>
      <c r="BO89" s="149">
        <f t="shared" si="10"/>
        <v>5358322.63</v>
      </c>
      <c r="BP89" s="149">
        <f t="shared" si="11"/>
        <v>-315922.99999999907</v>
      </c>
      <c r="BQ89" s="149">
        <v>228591</v>
      </c>
      <c r="BR89" s="149">
        <v>0</v>
      </c>
      <c r="BS89" s="149">
        <f t="shared" si="12"/>
        <v>228591</v>
      </c>
      <c r="BT89" s="151">
        <v>18223</v>
      </c>
      <c r="BU89" s="151">
        <v>34092</v>
      </c>
      <c r="BV89" s="151">
        <v>0</v>
      </c>
      <c r="BW89" s="151">
        <v>0</v>
      </c>
      <c r="BX89" s="151">
        <f t="shared" si="13"/>
        <v>34092</v>
      </c>
      <c r="BY89" s="151">
        <v>0</v>
      </c>
      <c r="BZ89" s="151">
        <v>0</v>
      </c>
      <c r="CA89" s="151">
        <v>0</v>
      </c>
      <c r="CB89" s="151">
        <v>0</v>
      </c>
      <c r="CC89" s="151">
        <f t="shared" si="14"/>
        <v>0</v>
      </c>
      <c r="CD89" s="151">
        <f t="shared" si="15"/>
        <v>34092</v>
      </c>
      <c r="CE89" s="149">
        <v>52315</v>
      </c>
    </row>
    <row r="90" spans="2:83" s="149" customFormat="1">
      <c r="B90" s="151" t="s">
        <v>210</v>
      </c>
      <c r="C90" s="151"/>
      <c r="D90" s="151"/>
      <c r="E90" s="152">
        <v>3027010</v>
      </c>
      <c r="F90" s="151">
        <v>7010</v>
      </c>
      <c r="G90" s="151" t="s">
        <v>10446</v>
      </c>
      <c r="H90" s="151"/>
      <c r="I90" s="151">
        <v>611812</v>
      </c>
      <c r="J90" s="151">
        <v>0</v>
      </c>
      <c r="K90" s="151">
        <f t="shared" si="8"/>
        <v>611812</v>
      </c>
      <c r="L90" s="151">
        <v>885387.03</v>
      </c>
      <c r="M90" s="151">
        <v>301124.99</v>
      </c>
      <c r="N90" s="151">
        <v>2666859.41</v>
      </c>
      <c r="O90" s="151">
        <v>0</v>
      </c>
      <c r="P90" s="151">
        <v>38340.03</v>
      </c>
      <c r="Q90" s="151">
        <v>57069.05</v>
      </c>
      <c r="R90" s="151">
        <v>26452.560000000001</v>
      </c>
      <c r="S90" s="151">
        <v>6728</v>
      </c>
      <c r="T90" s="151">
        <v>178.5</v>
      </c>
      <c r="U90" s="151">
        <v>10283.07</v>
      </c>
      <c r="V90" s="151">
        <v>994.4</v>
      </c>
      <c r="W90" s="151">
        <v>21450</v>
      </c>
      <c r="X90" s="151">
        <v>441.5</v>
      </c>
      <c r="Y90" s="151">
        <v>5083.43</v>
      </c>
      <c r="Z90" s="151">
        <v>0</v>
      </c>
      <c r="AA90" s="151">
        <v>0</v>
      </c>
      <c r="AB90" s="151">
        <v>0</v>
      </c>
      <c r="AC90" s="151">
        <v>0</v>
      </c>
      <c r="AD90" s="151">
        <v>1063.8399999999999</v>
      </c>
      <c r="AE90" s="151">
        <v>43138.82</v>
      </c>
      <c r="AF90" s="151">
        <v>2800</v>
      </c>
      <c r="AG90" s="151">
        <f t="shared" si="9"/>
        <v>4067394.6299999994</v>
      </c>
      <c r="AH90" s="151">
        <v>1351828.42</v>
      </c>
      <c r="AI90" s="151">
        <v>0</v>
      </c>
      <c r="AJ90" s="151">
        <v>1614945.18</v>
      </c>
      <c r="AK90" s="151">
        <v>105233.08</v>
      </c>
      <c r="AL90" s="151">
        <v>134535.43</v>
      </c>
      <c r="AM90" s="151">
        <v>0</v>
      </c>
      <c r="AN90" s="151">
        <v>66933.38</v>
      </c>
      <c r="AO90" s="151">
        <v>19127.07</v>
      </c>
      <c r="AP90" s="151">
        <v>19789.14</v>
      </c>
      <c r="AQ90" s="151">
        <v>14972.01</v>
      </c>
      <c r="AR90" s="151">
        <v>29944.03</v>
      </c>
      <c r="AS90" s="151">
        <v>57235.73</v>
      </c>
      <c r="AT90" s="151">
        <v>14309.1</v>
      </c>
      <c r="AU90" s="151">
        <v>6074.36</v>
      </c>
      <c r="AV90" s="151">
        <v>6339.59</v>
      </c>
      <c r="AW90" s="151">
        <v>47093.81</v>
      </c>
      <c r="AX90" s="151">
        <v>0</v>
      </c>
      <c r="AY90" s="151">
        <v>16822.490000000002</v>
      </c>
      <c r="AZ90" s="151">
        <v>90459.62</v>
      </c>
      <c r="BA90" s="151">
        <v>18244.36</v>
      </c>
      <c r="BB90" s="151">
        <v>440</v>
      </c>
      <c r="BC90" s="151">
        <v>9830.5</v>
      </c>
      <c r="BD90" s="151">
        <v>6270.52</v>
      </c>
      <c r="BE90" s="151">
        <v>64200</v>
      </c>
      <c r="BF90" s="151">
        <v>29147.46</v>
      </c>
      <c r="BG90" s="151">
        <v>19283.59</v>
      </c>
      <c r="BH90" s="151">
        <v>284338.34000000003</v>
      </c>
      <c r="BI90" s="151">
        <v>30254.42</v>
      </c>
      <c r="BJ90" s="151">
        <v>0</v>
      </c>
      <c r="BK90" s="151">
        <v>0</v>
      </c>
      <c r="BL90" s="151">
        <v>0</v>
      </c>
      <c r="BM90" s="151">
        <v>0</v>
      </c>
      <c r="BN90" s="151">
        <v>0</v>
      </c>
      <c r="BO90" s="149">
        <f t="shared" si="10"/>
        <v>4057651.629999999</v>
      </c>
      <c r="BP90" s="149">
        <f t="shared" si="11"/>
        <v>9743.0000000004657</v>
      </c>
      <c r="BQ90" s="149">
        <v>621555</v>
      </c>
      <c r="BR90" s="149">
        <v>0</v>
      </c>
      <c r="BS90" s="149">
        <f t="shared" si="12"/>
        <v>621555</v>
      </c>
      <c r="BT90" s="151">
        <v>13326</v>
      </c>
      <c r="BU90" s="151">
        <v>26681</v>
      </c>
      <c r="BV90" s="151">
        <v>8928</v>
      </c>
      <c r="BW90" s="151">
        <v>0</v>
      </c>
      <c r="BX90" s="151">
        <f t="shared" si="13"/>
        <v>35609</v>
      </c>
      <c r="BY90" s="151">
        <v>0</v>
      </c>
      <c r="BZ90" s="151">
        <v>0</v>
      </c>
      <c r="CA90" s="151">
        <v>0</v>
      </c>
      <c r="CB90" s="151">
        <v>0</v>
      </c>
      <c r="CC90" s="151">
        <f t="shared" si="14"/>
        <v>0</v>
      </c>
      <c r="CD90" s="151">
        <f t="shared" si="15"/>
        <v>35609</v>
      </c>
      <c r="CE90" s="149">
        <v>48935</v>
      </c>
    </row>
    <row r="91" spans="2:83" s="150" customFormat="1">
      <c r="I91" s="150">
        <f>SUM(I4:I90)</f>
        <v>11141630</v>
      </c>
      <c r="J91" s="150">
        <f>SUM(J4:J90)</f>
        <v>289535</v>
      </c>
      <c r="K91" s="150">
        <f>SUM(K4:K90)</f>
        <v>11431165</v>
      </c>
      <c r="L91" s="150">
        <f t="shared" ref="L91:AQ91" si="16">SUM(L4:L90)</f>
        <v>176224352.80000001</v>
      </c>
      <c r="M91" s="150">
        <f t="shared" si="16"/>
        <v>7356694.75</v>
      </c>
      <c r="N91" s="150">
        <f t="shared" si="16"/>
        <v>19015272.940000005</v>
      </c>
      <c r="O91" s="150">
        <f t="shared" si="16"/>
        <v>0</v>
      </c>
      <c r="P91" s="150">
        <f t="shared" si="16"/>
        <v>8700101.2300000042</v>
      </c>
      <c r="Q91" s="150">
        <f t="shared" si="16"/>
        <v>1614428.45</v>
      </c>
      <c r="R91" s="150">
        <f t="shared" si="16"/>
        <v>2244657.4099999997</v>
      </c>
      <c r="S91" s="150">
        <f t="shared" si="16"/>
        <v>1718429.5599999998</v>
      </c>
      <c r="T91" s="150">
        <f t="shared" si="16"/>
        <v>2913287.78</v>
      </c>
      <c r="U91" s="150">
        <f t="shared" si="16"/>
        <v>3274001.46</v>
      </c>
      <c r="V91" s="150">
        <f t="shared" si="16"/>
        <v>179137.88999999998</v>
      </c>
      <c r="W91" s="150">
        <f t="shared" si="16"/>
        <v>180349.86</v>
      </c>
      <c r="X91" s="150">
        <f t="shared" si="16"/>
        <v>5168457.57</v>
      </c>
      <c r="Y91" s="150">
        <f t="shared" si="16"/>
        <v>8326439.0299999984</v>
      </c>
      <c r="Z91" s="150">
        <f t="shared" si="16"/>
        <v>0</v>
      </c>
      <c r="AA91" s="150">
        <f t="shared" si="16"/>
        <v>888103.03</v>
      </c>
      <c r="AB91" s="150">
        <f t="shared" si="16"/>
        <v>22737.89</v>
      </c>
      <c r="AC91" s="150">
        <f t="shared" si="16"/>
        <v>233073.13999999998</v>
      </c>
      <c r="AD91" s="150">
        <f t="shared" si="16"/>
        <v>213514.39000000004</v>
      </c>
      <c r="AE91" s="150">
        <f t="shared" si="16"/>
        <v>1817941.4999999984</v>
      </c>
      <c r="AF91" s="150">
        <f t="shared" si="16"/>
        <v>4930246.3</v>
      </c>
      <c r="AG91" s="150">
        <f t="shared" si="16"/>
        <v>245021226.97999996</v>
      </c>
      <c r="AH91" s="150">
        <f t="shared" si="16"/>
        <v>112181949.42999999</v>
      </c>
      <c r="AI91" s="150">
        <f t="shared" si="16"/>
        <v>469159.44</v>
      </c>
      <c r="AJ91" s="150">
        <f t="shared" si="16"/>
        <v>48264967.45000001</v>
      </c>
      <c r="AK91" s="150">
        <f t="shared" si="16"/>
        <v>5507671.4300000006</v>
      </c>
      <c r="AL91" s="150">
        <f t="shared" si="16"/>
        <v>11454382.809999997</v>
      </c>
      <c r="AM91" s="150">
        <f t="shared" si="16"/>
        <v>673440.34</v>
      </c>
      <c r="AN91" s="150">
        <f t="shared" si="16"/>
        <v>4921569.2300000023</v>
      </c>
      <c r="AO91" s="150">
        <f t="shared" si="16"/>
        <v>1507846.5899999999</v>
      </c>
      <c r="AP91" s="150">
        <f t="shared" si="16"/>
        <v>571343.68000000005</v>
      </c>
      <c r="AQ91" s="150">
        <f t="shared" si="16"/>
        <v>350954.05000000016</v>
      </c>
      <c r="AR91" s="150">
        <f t="shared" ref="AR91:BN91" si="17">SUM(AR4:AR90)</f>
        <v>83946.53</v>
      </c>
      <c r="AS91" s="150">
        <f t="shared" si="17"/>
        <v>3137373.5899999994</v>
      </c>
      <c r="AT91" s="150">
        <f t="shared" si="17"/>
        <v>472629.7</v>
      </c>
      <c r="AU91" s="150">
        <f t="shared" si="17"/>
        <v>3112208.7199999988</v>
      </c>
      <c r="AV91" s="150">
        <f t="shared" si="17"/>
        <v>668580.00000000012</v>
      </c>
      <c r="AW91" s="150">
        <f t="shared" si="17"/>
        <v>4490719.8599999994</v>
      </c>
      <c r="AX91" s="150">
        <f t="shared" si="17"/>
        <v>1633771.9999999993</v>
      </c>
      <c r="AY91" s="150">
        <f t="shared" si="17"/>
        <v>2006235.6499999994</v>
      </c>
      <c r="AZ91" s="150">
        <f t="shared" si="17"/>
        <v>7716275.6699999971</v>
      </c>
      <c r="BA91" s="150">
        <f t="shared" si="17"/>
        <v>1713191.6800000004</v>
      </c>
      <c r="BB91" s="150">
        <f t="shared" si="17"/>
        <v>851059.42000000016</v>
      </c>
      <c r="BC91" s="150">
        <f t="shared" si="17"/>
        <v>2068600.6399999997</v>
      </c>
      <c r="BD91" s="150">
        <f t="shared" si="17"/>
        <v>1326010.3199999998</v>
      </c>
      <c r="BE91" s="150">
        <f t="shared" si="17"/>
        <v>1044888.38</v>
      </c>
      <c r="BF91" s="150">
        <f t="shared" si="17"/>
        <v>7805980.0800000019</v>
      </c>
      <c r="BG91" s="150">
        <f t="shared" si="17"/>
        <v>5576353.6000000006</v>
      </c>
      <c r="BH91" s="150">
        <f t="shared" si="17"/>
        <v>11832747.959999999</v>
      </c>
      <c r="BI91" s="150">
        <f t="shared" si="17"/>
        <v>4540799.5</v>
      </c>
      <c r="BJ91" s="150">
        <f t="shared" si="17"/>
        <v>23861.82</v>
      </c>
      <c r="BK91" s="150">
        <f t="shared" si="17"/>
        <v>0</v>
      </c>
      <c r="BL91" s="150">
        <f t="shared" si="17"/>
        <v>618266.49</v>
      </c>
      <c r="BM91" s="150">
        <f t="shared" si="17"/>
        <v>701524.27</v>
      </c>
      <c r="BN91" s="150">
        <f t="shared" si="17"/>
        <v>369248.66000000003</v>
      </c>
      <c r="BT91" s="150">
        <f>SUM(BT4:BT90)</f>
        <v>646549</v>
      </c>
      <c r="BU91" s="150">
        <f>SUM(BU4:BU90)</f>
        <v>1378800.5799999998</v>
      </c>
      <c r="BV91" s="150">
        <f>SUM(BV4:BV90)</f>
        <v>262312.32000000001</v>
      </c>
      <c r="BW91" s="150">
        <f>SUM(BW4:BW90)</f>
        <v>549228.32000000007</v>
      </c>
      <c r="BY91" s="150">
        <f>SUM(BY4:BY90)</f>
        <v>0</v>
      </c>
      <c r="BZ91" s="150">
        <f>SUM(BZ4:BZ90)</f>
        <v>977247.76000000013</v>
      </c>
      <c r="CA91" s="150">
        <f>SUM(CA4:CA90)</f>
        <v>121081.69</v>
      </c>
      <c r="CB91" s="150">
        <f>SUM(CB4:CB90)</f>
        <v>459191.77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7030A0"/>
  </sheetPr>
  <dimension ref="A1:X3099"/>
  <sheetViews>
    <sheetView topLeftCell="D3" workbookViewId="0">
      <selection activeCell="H22" sqref="H22"/>
    </sheetView>
  </sheetViews>
  <sheetFormatPr defaultColWidth="9.140625" defaultRowHeight="15"/>
  <cols>
    <col min="1" max="1" width="192.5703125" style="16" bestFit="1" customWidth="1"/>
    <col min="2" max="2" width="27.140625" style="16" bestFit="1" customWidth="1"/>
    <col min="3" max="3" width="12.42578125" style="16" bestFit="1" customWidth="1"/>
    <col min="4" max="4" width="8.140625" style="16" bestFit="1" customWidth="1"/>
    <col min="5" max="5" width="38.140625" style="16" bestFit="1" customWidth="1"/>
    <col min="6" max="6" width="13.28515625" style="16" bestFit="1" customWidth="1"/>
    <col min="7" max="7" width="7.140625" style="16" bestFit="1" customWidth="1"/>
    <col min="8" max="8" width="57.7109375" style="16" bestFit="1" customWidth="1"/>
    <col min="9" max="9" width="14" style="16" bestFit="1" customWidth="1"/>
    <col min="10" max="10" width="10" style="16" bestFit="1" customWidth="1"/>
    <col min="11" max="11" width="12.42578125" style="16" bestFit="1" customWidth="1"/>
    <col min="12" max="12" width="12.7109375" style="16" bestFit="1" customWidth="1"/>
    <col min="13" max="13" width="10.42578125" style="16" bestFit="1" customWidth="1"/>
    <col min="14" max="14" width="9.28515625" style="16" bestFit="1" customWidth="1"/>
    <col min="15" max="15" width="8.5703125" style="16" bestFit="1" customWidth="1"/>
    <col min="16" max="16" width="27.85546875" style="16" bestFit="1" customWidth="1"/>
    <col min="17" max="17" width="12.42578125" style="16" bestFit="1" customWidth="1"/>
    <col min="18" max="18" width="12" style="16" bestFit="1" customWidth="1"/>
    <col min="19" max="21" width="9.140625" style="16"/>
    <col min="22" max="22" width="19" style="21" bestFit="1" customWidth="1"/>
    <col min="23" max="23" width="8.28515625" style="21" bestFit="1" customWidth="1"/>
    <col min="24" max="24" width="19" style="21" bestFit="1" customWidth="1"/>
    <col min="25" max="16384" width="9.140625" style="16"/>
  </cols>
  <sheetData>
    <row r="1" spans="1:24" ht="19.5" thickBot="1">
      <c r="A1" s="29" t="s">
        <v>303</v>
      </c>
      <c r="V1" s="21" t="s">
        <v>10346</v>
      </c>
      <c r="W1" s="21" t="s">
        <v>10355</v>
      </c>
      <c r="X1" s="21" t="s">
        <v>10346</v>
      </c>
    </row>
    <row r="2" spans="1:24" ht="15.75" thickBot="1">
      <c r="A2" s="16" t="s">
        <v>304</v>
      </c>
      <c r="B2" s="16" t="s">
        <v>305</v>
      </c>
      <c r="V2" s="25" t="s">
        <v>244</v>
      </c>
      <c r="W2" s="26">
        <v>543970</v>
      </c>
      <c r="X2" s="25" t="s">
        <v>244</v>
      </c>
    </row>
    <row r="3" spans="1:24" ht="15.75" thickBot="1">
      <c r="A3" s="16" t="s">
        <v>306</v>
      </c>
      <c r="B3" s="16" t="s">
        <v>307</v>
      </c>
      <c r="V3" s="25" t="s">
        <v>16</v>
      </c>
      <c r="W3" s="26">
        <v>543971</v>
      </c>
      <c r="X3" s="25" t="s">
        <v>16</v>
      </c>
    </row>
    <row r="4" spans="1:24" ht="15.75" thickBot="1">
      <c r="A4" s="16" t="s">
        <v>115</v>
      </c>
      <c r="B4" s="16" t="s">
        <v>10354</v>
      </c>
      <c r="V4" s="25" t="s">
        <v>245</v>
      </c>
      <c r="W4" s="26">
        <v>543972</v>
      </c>
      <c r="X4" s="25" t="s">
        <v>245</v>
      </c>
    </row>
    <row r="5" spans="1:24" ht="15.75" thickBot="1">
      <c r="A5" s="16" t="s">
        <v>308</v>
      </c>
      <c r="B5" s="16" t="s">
        <v>10353</v>
      </c>
      <c r="V5" s="25" t="s">
        <v>246</v>
      </c>
      <c r="W5" s="26">
        <v>543973</v>
      </c>
      <c r="X5" s="25" t="s">
        <v>246</v>
      </c>
    </row>
    <row r="6" spans="1:24" ht="15.75" thickBot="1">
      <c r="V6" s="25" t="s">
        <v>247</v>
      </c>
      <c r="W6" s="26">
        <v>543975</v>
      </c>
      <c r="X6" s="25" t="s">
        <v>247</v>
      </c>
    </row>
    <row r="7" spans="1:24" ht="16.5" thickBot="1">
      <c r="A7" s="28" t="s">
        <v>10352</v>
      </c>
      <c r="V7" s="25" t="s">
        <v>17</v>
      </c>
      <c r="W7" s="26">
        <v>710020</v>
      </c>
      <c r="X7" s="25" t="s">
        <v>17</v>
      </c>
    </row>
    <row r="8" spans="1:24" ht="16.5" thickBot="1">
      <c r="A8" s="28" t="s">
        <v>10351</v>
      </c>
      <c r="V8" s="25" t="s">
        <v>18</v>
      </c>
      <c r="W8" s="26">
        <v>720000</v>
      </c>
      <c r="X8" s="25" t="s">
        <v>18</v>
      </c>
    </row>
    <row r="9" spans="1:24" ht="15.75" thickBot="1">
      <c r="A9" s="16" t="s">
        <v>10337</v>
      </c>
      <c r="B9" s="16" t="s">
        <v>1174</v>
      </c>
      <c r="V9" s="25" t="s">
        <v>294</v>
      </c>
      <c r="W9" s="26">
        <v>739001</v>
      </c>
      <c r="X9" s="25" t="s">
        <v>294</v>
      </c>
    </row>
    <row r="10" spans="1:24" ht="15.75" thickBot="1">
      <c r="V10" s="25" t="s">
        <v>297</v>
      </c>
      <c r="W10" s="16">
        <v>739002</v>
      </c>
      <c r="X10" s="25" t="s">
        <v>297</v>
      </c>
    </row>
    <row r="11" spans="1:24" ht="15.75" thickBot="1">
      <c r="A11" s="27" t="s">
        <v>10350</v>
      </c>
      <c r="B11" s="27" t="s">
        <v>10349</v>
      </c>
      <c r="C11" s="27" t="s">
        <v>10348</v>
      </c>
      <c r="D11" s="27" t="s">
        <v>1172</v>
      </c>
      <c r="E11" s="27" t="s">
        <v>10347</v>
      </c>
      <c r="F11" s="27" t="s">
        <v>1171</v>
      </c>
      <c r="G11" s="27" t="s">
        <v>10346</v>
      </c>
      <c r="H11" s="27" t="s">
        <v>10345</v>
      </c>
      <c r="I11" s="27" t="s">
        <v>10344</v>
      </c>
      <c r="J11" s="27" t="s">
        <v>10343</v>
      </c>
      <c r="K11" s="27" t="s">
        <v>10342</v>
      </c>
      <c r="L11" s="27" t="s">
        <v>10341</v>
      </c>
      <c r="M11" s="27" t="s">
        <v>10340</v>
      </c>
      <c r="N11" s="27" t="s">
        <v>10339</v>
      </c>
      <c r="O11" s="27" t="s">
        <v>10338</v>
      </c>
      <c r="P11" s="27" t="s">
        <v>1164</v>
      </c>
      <c r="Q11" s="27" t="s">
        <v>306</v>
      </c>
      <c r="R11" s="27" t="s">
        <v>10337</v>
      </c>
      <c r="V11" s="25" t="s">
        <v>19</v>
      </c>
      <c r="W11" s="16">
        <v>739010</v>
      </c>
      <c r="X11" s="25" t="s">
        <v>19</v>
      </c>
    </row>
    <row r="12" spans="1:24" ht="15.75" thickBot="1">
      <c r="A12" s="16" t="s">
        <v>10336</v>
      </c>
      <c r="B12" s="16" t="s">
        <v>1183</v>
      </c>
      <c r="C12" s="16" t="s">
        <v>319</v>
      </c>
      <c r="D12" s="16">
        <v>10040</v>
      </c>
      <c r="E12" s="16" t="str">
        <f>VLOOKUP(D12,'Schools Data'!$F$4:$I$105,4,FALSE)</f>
        <v>All Saints' CE Primary School NW2</v>
      </c>
      <c r="F12" s="16">
        <v>111100</v>
      </c>
      <c r="G12" s="16" t="str">
        <f t="shared" ref="G12:G34" si="0">VLOOKUP(F12,$W$2:$X$62,2,FALSE)</f>
        <v>E05</v>
      </c>
      <c r="H12" s="16" t="s">
        <v>10335</v>
      </c>
      <c r="I12" s="16" t="s">
        <v>1181</v>
      </c>
      <c r="J12" s="16" t="s">
        <v>1180</v>
      </c>
      <c r="K12" s="16" t="s">
        <v>1179</v>
      </c>
      <c r="L12" s="16" t="s">
        <v>10334</v>
      </c>
      <c r="M12" s="16">
        <v>38122</v>
      </c>
      <c r="N12" s="16" t="s">
        <v>1177</v>
      </c>
      <c r="O12" s="16" t="s">
        <v>1107</v>
      </c>
      <c r="P12" s="16" t="s">
        <v>1176</v>
      </c>
      <c r="Q12" s="16" t="s">
        <v>1175</v>
      </c>
      <c r="R12" s="16" t="s">
        <v>1174</v>
      </c>
      <c r="V12" s="25" t="s">
        <v>20</v>
      </c>
      <c r="W12" s="16">
        <v>739020</v>
      </c>
      <c r="X12" s="25" t="s">
        <v>20</v>
      </c>
    </row>
    <row r="13" spans="1:24" ht="15.75" thickBot="1">
      <c r="A13" s="16" t="s">
        <v>10333</v>
      </c>
      <c r="B13" s="16" t="s">
        <v>1183</v>
      </c>
      <c r="C13" s="16" t="s">
        <v>319</v>
      </c>
      <c r="D13" s="16">
        <v>10040</v>
      </c>
      <c r="E13" s="16" t="str">
        <f>VLOOKUP(D13,'Schools Data'!$F$4:$I$105,4,FALSE)</f>
        <v>All Saints' CE Primary School NW2</v>
      </c>
      <c r="F13" s="16">
        <v>111200</v>
      </c>
      <c r="G13" s="16" t="str">
        <f t="shared" si="0"/>
        <v>E04</v>
      </c>
      <c r="H13" s="16" t="s">
        <v>10332</v>
      </c>
      <c r="I13" s="16" t="s">
        <v>1181</v>
      </c>
      <c r="J13" s="16" t="s">
        <v>1180</v>
      </c>
      <c r="K13" s="16" t="s">
        <v>1179</v>
      </c>
      <c r="L13" s="16" t="s">
        <v>10331</v>
      </c>
      <c r="M13" s="16">
        <v>36605</v>
      </c>
      <c r="N13" s="16" t="s">
        <v>1177</v>
      </c>
      <c r="O13" s="16" t="s">
        <v>1107</v>
      </c>
      <c r="P13" s="16" t="s">
        <v>1176</v>
      </c>
      <c r="Q13" s="16" t="s">
        <v>1175</v>
      </c>
      <c r="R13" s="16" t="s">
        <v>1174</v>
      </c>
      <c r="V13" s="25" t="s">
        <v>21</v>
      </c>
      <c r="W13" s="16">
        <v>739030</v>
      </c>
      <c r="X13" s="25" t="s">
        <v>21</v>
      </c>
    </row>
    <row r="14" spans="1:24" ht="15.75" thickBot="1">
      <c r="A14" s="16" t="s">
        <v>10330</v>
      </c>
      <c r="B14" s="16" t="s">
        <v>1183</v>
      </c>
      <c r="C14" s="16" t="s">
        <v>319</v>
      </c>
      <c r="D14" s="16">
        <v>10040</v>
      </c>
      <c r="E14" s="16" t="str">
        <f>VLOOKUP(D14,'Schools Data'!$F$4:$I$105,4,FALSE)</f>
        <v>All Saints' CE Primary School NW2</v>
      </c>
      <c r="F14" s="16">
        <v>111400</v>
      </c>
      <c r="G14" s="16" t="str">
        <f t="shared" si="0"/>
        <v>E01</v>
      </c>
      <c r="H14" s="16" t="s">
        <v>10329</v>
      </c>
      <c r="I14" s="16" t="s">
        <v>1181</v>
      </c>
      <c r="J14" s="16" t="s">
        <v>1180</v>
      </c>
      <c r="K14" s="16" t="s">
        <v>1179</v>
      </c>
      <c r="L14" s="16" t="s">
        <v>10328</v>
      </c>
      <c r="M14" s="16">
        <v>592037</v>
      </c>
      <c r="N14" s="16" t="s">
        <v>1177</v>
      </c>
      <c r="O14" s="16" t="s">
        <v>1107</v>
      </c>
      <c r="P14" s="16" t="s">
        <v>1176</v>
      </c>
      <c r="Q14" s="16" t="s">
        <v>1175</v>
      </c>
      <c r="R14" s="16" t="s">
        <v>1174</v>
      </c>
      <c r="V14" s="25" t="s">
        <v>22</v>
      </c>
      <c r="W14" s="16">
        <v>739040</v>
      </c>
      <c r="X14" s="25" t="s">
        <v>22</v>
      </c>
    </row>
    <row r="15" spans="1:24" ht="15.75" thickBot="1">
      <c r="A15" s="16" t="s">
        <v>10327</v>
      </c>
      <c r="B15" s="16" t="s">
        <v>1183</v>
      </c>
      <c r="C15" s="16" t="s">
        <v>319</v>
      </c>
      <c r="D15" s="16">
        <v>10040</v>
      </c>
      <c r="E15" s="16" t="str">
        <f>VLOOKUP(D15,'Schools Data'!$F$4:$I$105,4,FALSE)</f>
        <v>All Saints' CE Primary School NW2</v>
      </c>
      <c r="F15" s="16">
        <v>111600</v>
      </c>
      <c r="G15" s="16" t="str">
        <f t="shared" si="0"/>
        <v>E03</v>
      </c>
      <c r="H15" s="16" t="s">
        <v>10326</v>
      </c>
      <c r="I15" s="16" t="s">
        <v>1181</v>
      </c>
      <c r="J15" s="16" t="s">
        <v>1180</v>
      </c>
      <c r="K15" s="16" t="s">
        <v>1179</v>
      </c>
      <c r="L15" s="16" t="s">
        <v>10325</v>
      </c>
      <c r="M15" s="16">
        <v>150285</v>
      </c>
      <c r="N15" s="16" t="s">
        <v>1177</v>
      </c>
      <c r="O15" s="16" t="s">
        <v>1107</v>
      </c>
      <c r="P15" s="16" t="s">
        <v>1176</v>
      </c>
      <c r="Q15" s="16" t="s">
        <v>1175</v>
      </c>
      <c r="R15" s="16" t="s">
        <v>1174</v>
      </c>
      <c r="V15" s="25" t="s">
        <v>23</v>
      </c>
      <c r="W15" s="16">
        <v>739050</v>
      </c>
      <c r="X15" s="25" t="s">
        <v>23</v>
      </c>
    </row>
    <row r="16" spans="1:24" ht="15.75" thickBot="1">
      <c r="A16" s="16" t="s">
        <v>10324</v>
      </c>
      <c r="B16" s="16" t="s">
        <v>1183</v>
      </c>
      <c r="C16" s="16" t="s">
        <v>319</v>
      </c>
      <c r="D16" s="16">
        <v>10040</v>
      </c>
      <c r="E16" s="16" t="str">
        <f>VLOOKUP(D16,'Schools Data'!$F$4:$I$105,4,FALSE)</f>
        <v>All Saints' CE Primary School NW2</v>
      </c>
      <c r="F16" s="16">
        <v>111700</v>
      </c>
      <c r="G16" s="16" t="str">
        <f t="shared" si="0"/>
        <v>E07</v>
      </c>
      <c r="H16" s="16" t="s">
        <v>10323</v>
      </c>
      <c r="I16" s="16" t="s">
        <v>1181</v>
      </c>
      <c r="J16" s="16" t="s">
        <v>1180</v>
      </c>
      <c r="K16" s="16" t="s">
        <v>1179</v>
      </c>
      <c r="L16" s="16" t="s">
        <v>10322</v>
      </c>
      <c r="M16" s="16">
        <v>14146</v>
      </c>
      <c r="N16" s="16" t="s">
        <v>1177</v>
      </c>
      <c r="O16" s="16" t="s">
        <v>1107</v>
      </c>
      <c r="P16" s="16" t="s">
        <v>1176</v>
      </c>
      <c r="Q16" s="16" t="s">
        <v>1175</v>
      </c>
      <c r="R16" s="16" t="s">
        <v>1174</v>
      </c>
      <c r="V16" s="25" t="s">
        <v>24</v>
      </c>
      <c r="W16" s="16">
        <v>543952</v>
      </c>
      <c r="X16" s="25" t="s">
        <v>24</v>
      </c>
    </row>
    <row r="17" spans="1:24" ht="15.75" thickBot="1">
      <c r="A17" s="16" t="s">
        <v>10321</v>
      </c>
      <c r="B17" s="16" t="s">
        <v>1183</v>
      </c>
      <c r="C17" s="16" t="s">
        <v>319</v>
      </c>
      <c r="D17" s="16">
        <v>10040</v>
      </c>
      <c r="E17" s="16" t="str">
        <f>VLOOKUP(D17,'Schools Data'!$F$4:$I$105,4,FALSE)</f>
        <v>All Saints' CE Primary School NW2</v>
      </c>
      <c r="F17" s="16">
        <v>133100</v>
      </c>
      <c r="G17" s="16" t="str">
        <f t="shared" si="0"/>
        <v>E09</v>
      </c>
      <c r="H17" s="16" t="s">
        <v>10320</v>
      </c>
      <c r="I17" s="16" t="s">
        <v>1181</v>
      </c>
      <c r="J17" s="16" t="s">
        <v>1180</v>
      </c>
      <c r="K17" s="16" t="s">
        <v>1179</v>
      </c>
      <c r="L17" s="16" t="s">
        <v>10319</v>
      </c>
      <c r="M17" s="16">
        <v>2150</v>
      </c>
      <c r="N17" s="16" t="s">
        <v>1177</v>
      </c>
      <c r="O17" s="16" t="s">
        <v>1107</v>
      </c>
      <c r="P17" s="16" t="s">
        <v>1176</v>
      </c>
      <c r="Q17" s="16" t="s">
        <v>1175</v>
      </c>
      <c r="R17" s="16" t="s">
        <v>1174</v>
      </c>
      <c r="V17" s="25" t="s">
        <v>104</v>
      </c>
      <c r="W17" s="16">
        <v>543953</v>
      </c>
      <c r="X17" s="25" t="s">
        <v>104</v>
      </c>
    </row>
    <row r="18" spans="1:24" ht="15.75" thickBot="1">
      <c r="A18" s="16" t="s">
        <v>10318</v>
      </c>
      <c r="B18" s="16" t="s">
        <v>1183</v>
      </c>
      <c r="C18" s="16" t="s">
        <v>319</v>
      </c>
      <c r="D18" s="16">
        <v>10040</v>
      </c>
      <c r="E18" s="16" t="str">
        <f>VLOOKUP(D18,'Schools Data'!$F$4:$I$105,4,FALSE)</f>
        <v>All Saints' CE Primary School NW2</v>
      </c>
      <c r="F18" s="16">
        <v>138100</v>
      </c>
      <c r="G18" s="16" t="str">
        <f t="shared" si="0"/>
        <v>E08</v>
      </c>
      <c r="H18" s="16" t="s">
        <v>10317</v>
      </c>
      <c r="I18" s="16" t="s">
        <v>1181</v>
      </c>
      <c r="J18" s="16" t="s">
        <v>1180</v>
      </c>
      <c r="K18" s="16" t="s">
        <v>1179</v>
      </c>
      <c r="L18" s="16" t="s">
        <v>10316</v>
      </c>
      <c r="M18" s="16">
        <v>3000</v>
      </c>
      <c r="N18" s="16" t="s">
        <v>1177</v>
      </c>
      <c r="O18" s="16" t="s">
        <v>1107</v>
      </c>
      <c r="P18" s="16" t="s">
        <v>1176</v>
      </c>
      <c r="Q18" s="16" t="s">
        <v>1175</v>
      </c>
      <c r="R18" s="16" t="s">
        <v>1174</v>
      </c>
      <c r="V18" s="25" t="s">
        <v>105</v>
      </c>
      <c r="W18" s="16">
        <v>739080</v>
      </c>
      <c r="X18" s="25" t="s">
        <v>105</v>
      </c>
    </row>
    <row r="19" spans="1:24" ht="15.75" thickBot="1">
      <c r="A19" s="16" t="s">
        <v>10315</v>
      </c>
      <c r="B19" s="16" t="s">
        <v>1183</v>
      </c>
      <c r="C19" s="16" t="s">
        <v>319</v>
      </c>
      <c r="D19" s="16">
        <v>10040</v>
      </c>
      <c r="E19" s="16" t="str">
        <f>VLOOKUP(D19,'Schools Data'!$F$4:$I$105,4,FALSE)</f>
        <v>All Saints' CE Primary School NW2</v>
      </c>
      <c r="F19" s="16">
        <v>138110</v>
      </c>
      <c r="G19" s="16" t="str">
        <f t="shared" si="0"/>
        <v>E10</v>
      </c>
      <c r="H19" s="16" t="s">
        <v>10314</v>
      </c>
      <c r="I19" s="16" t="s">
        <v>1181</v>
      </c>
      <c r="J19" s="16" t="s">
        <v>1180</v>
      </c>
      <c r="K19" s="16" t="s">
        <v>1179</v>
      </c>
      <c r="L19" s="16" t="s">
        <v>10313</v>
      </c>
      <c r="M19" s="16">
        <v>2280</v>
      </c>
      <c r="N19" s="16" t="s">
        <v>1177</v>
      </c>
      <c r="O19" s="16" t="s">
        <v>1107</v>
      </c>
      <c r="P19" s="16" t="s">
        <v>1176</v>
      </c>
      <c r="Q19" s="16" t="s">
        <v>1175</v>
      </c>
      <c r="R19" s="16" t="s">
        <v>1174</v>
      </c>
      <c r="V19" s="25" t="s">
        <v>1166</v>
      </c>
      <c r="W19" s="26"/>
      <c r="X19" s="25" t="s">
        <v>1166</v>
      </c>
    </row>
    <row r="20" spans="1:24" ht="15.75" thickBot="1">
      <c r="A20" s="16" t="s">
        <v>10312</v>
      </c>
      <c r="B20" s="16" t="s">
        <v>1183</v>
      </c>
      <c r="C20" s="16" t="s">
        <v>319</v>
      </c>
      <c r="D20" s="16">
        <v>10040</v>
      </c>
      <c r="E20" s="16" t="str">
        <f>VLOOKUP(D20,'Schools Data'!$F$4:$I$105,4,FALSE)</f>
        <v>All Saints' CE Primary School NW2</v>
      </c>
      <c r="F20" s="16">
        <v>138120</v>
      </c>
      <c r="G20" s="16" t="str">
        <f t="shared" si="0"/>
        <v>E11</v>
      </c>
      <c r="H20" s="16" t="s">
        <v>10311</v>
      </c>
      <c r="I20" s="16" t="s">
        <v>1181</v>
      </c>
      <c r="J20" s="16" t="s">
        <v>1180</v>
      </c>
      <c r="K20" s="16" t="s">
        <v>1179</v>
      </c>
      <c r="L20" s="16" t="s">
        <v>10310</v>
      </c>
      <c r="M20" s="16">
        <v>2000</v>
      </c>
      <c r="N20" s="16" t="s">
        <v>1177</v>
      </c>
      <c r="O20" s="16" t="s">
        <v>1107</v>
      </c>
      <c r="P20" s="16" t="s">
        <v>1176</v>
      </c>
      <c r="Q20" s="16" t="s">
        <v>1175</v>
      </c>
      <c r="R20" s="16" t="s">
        <v>1174</v>
      </c>
      <c r="V20" s="25" t="s">
        <v>1167</v>
      </c>
      <c r="W20" s="26">
        <v>739004</v>
      </c>
      <c r="X20" s="25" t="s">
        <v>1167</v>
      </c>
    </row>
    <row r="21" spans="1:24" ht="15.75" thickBot="1">
      <c r="A21" s="16" t="s">
        <v>10309</v>
      </c>
      <c r="B21" s="16" t="s">
        <v>1183</v>
      </c>
      <c r="C21" s="16" t="s">
        <v>319</v>
      </c>
      <c r="D21" s="16">
        <v>10040</v>
      </c>
      <c r="E21" s="16" t="str">
        <f>VLOOKUP(D21,'Schools Data'!$F$4:$I$105,4,FALSE)</f>
        <v>All Saints' CE Primary School NW2</v>
      </c>
      <c r="F21" s="16">
        <v>210000</v>
      </c>
      <c r="G21" s="16" t="str">
        <f t="shared" si="0"/>
        <v>E12</v>
      </c>
      <c r="H21" s="16" t="s">
        <v>10308</v>
      </c>
      <c r="I21" s="16" t="s">
        <v>1181</v>
      </c>
      <c r="J21" s="16" t="s">
        <v>1180</v>
      </c>
      <c r="K21" s="16" t="s">
        <v>1179</v>
      </c>
      <c r="L21" s="16" t="s">
        <v>10307</v>
      </c>
      <c r="M21" s="16">
        <v>9160</v>
      </c>
      <c r="N21" s="16" t="s">
        <v>1177</v>
      </c>
      <c r="O21" s="16" t="s">
        <v>1107</v>
      </c>
      <c r="P21" s="16" t="s">
        <v>1176</v>
      </c>
      <c r="Q21" s="16" t="s">
        <v>1175</v>
      </c>
      <c r="R21" s="16" t="s">
        <v>1174</v>
      </c>
      <c r="V21" s="25" t="s">
        <v>1168</v>
      </c>
      <c r="W21" s="26">
        <v>739005</v>
      </c>
      <c r="X21" s="25" t="s">
        <v>1168</v>
      </c>
    </row>
    <row r="22" spans="1:24" ht="15.75" thickBot="1">
      <c r="A22" s="16" t="s">
        <v>10306</v>
      </c>
      <c r="B22" s="16" t="s">
        <v>1183</v>
      </c>
      <c r="C22" s="16" t="s">
        <v>319</v>
      </c>
      <c r="D22" s="16">
        <v>10040</v>
      </c>
      <c r="E22" s="16" t="str">
        <f>VLOOKUP(D22,'Schools Data'!$F$4:$I$105,4,FALSE)</f>
        <v>All Saints' CE Primary School NW2</v>
      </c>
      <c r="F22" s="16">
        <v>213020</v>
      </c>
      <c r="G22" s="16" t="str">
        <f t="shared" si="0"/>
        <v>E16</v>
      </c>
      <c r="H22" s="16" t="s">
        <v>10305</v>
      </c>
      <c r="I22" s="16" t="s">
        <v>1181</v>
      </c>
      <c r="J22" s="16" t="s">
        <v>1180</v>
      </c>
      <c r="K22" s="16" t="s">
        <v>1179</v>
      </c>
      <c r="L22" s="16" t="s">
        <v>10304</v>
      </c>
      <c r="M22" s="16">
        <v>14545</v>
      </c>
      <c r="N22" s="16" t="s">
        <v>1177</v>
      </c>
      <c r="O22" s="16" t="s">
        <v>1107</v>
      </c>
      <c r="P22" s="16" t="s">
        <v>1176</v>
      </c>
      <c r="Q22" s="16" t="s">
        <v>1175</v>
      </c>
      <c r="R22" s="16" t="s">
        <v>1174</v>
      </c>
      <c r="V22" s="25" t="s">
        <v>1169</v>
      </c>
      <c r="W22" s="26">
        <v>720010</v>
      </c>
      <c r="X22" s="25" t="s">
        <v>1169</v>
      </c>
    </row>
    <row r="23" spans="1:24" ht="15.75" thickBot="1">
      <c r="A23" s="16" t="s">
        <v>10303</v>
      </c>
      <c r="B23" s="16" t="s">
        <v>1183</v>
      </c>
      <c r="C23" s="16" t="s">
        <v>319</v>
      </c>
      <c r="D23" s="16">
        <v>10040</v>
      </c>
      <c r="E23" s="16" t="str">
        <f>VLOOKUP(D23,'Schools Data'!$F$4:$I$105,4,FALSE)</f>
        <v>All Saints' CE Primary School NW2</v>
      </c>
      <c r="F23" s="16">
        <v>215000</v>
      </c>
      <c r="G23" s="16" t="str">
        <f t="shared" si="0"/>
        <v>E17</v>
      </c>
      <c r="H23" s="16" t="s">
        <v>10302</v>
      </c>
      <c r="I23" s="16" t="s">
        <v>1181</v>
      </c>
      <c r="J23" s="16" t="s">
        <v>1180</v>
      </c>
      <c r="K23" s="16" t="s">
        <v>1179</v>
      </c>
      <c r="L23" s="16" t="s">
        <v>10301</v>
      </c>
      <c r="M23" s="16">
        <v>3068</v>
      </c>
      <c r="N23" s="16" t="s">
        <v>1177</v>
      </c>
      <c r="O23" s="16" t="s">
        <v>1107</v>
      </c>
      <c r="P23" s="16" t="s">
        <v>1176</v>
      </c>
      <c r="Q23" s="16" t="s">
        <v>1175</v>
      </c>
      <c r="R23" s="16" t="s">
        <v>1174</v>
      </c>
      <c r="V23" s="25" t="s">
        <v>27</v>
      </c>
      <c r="W23" s="26">
        <v>111400</v>
      </c>
      <c r="X23" s="25" t="s">
        <v>27</v>
      </c>
    </row>
    <row r="24" spans="1:24" ht="15.75" thickBot="1">
      <c r="A24" s="16" t="s">
        <v>10300</v>
      </c>
      <c r="B24" s="16" t="s">
        <v>1183</v>
      </c>
      <c r="C24" s="16" t="s">
        <v>319</v>
      </c>
      <c r="D24" s="16">
        <v>10040</v>
      </c>
      <c r="E24" s="16" t="str">
        <f>VLOOKUP(D24,'Schools Data'!$F$4:$I$105,4,FALSE)</f>
        <v>All Saints' CE Primary School NW2</v>
      </c>
      <c r="F24" s="16">
        <v>216000</v>
      </c>
      <c r="G24" s="16" t="str">
        <f t="shared" si="0"/>
        <v>E15</v>
      </c>
      <c r="H24" s="16" t="s">
        <v>10299</v>
      </c>
      <c r="I24" s="16" t="s">
        <v>1181</v>
      </c>
      <c r="J24" s="16" t="s">
        <v>1180</v>
      </c>
      <c r="K24" s="16" t="s">
        <v>1179</v>
      </c>
      <c r="L24" s="16" t="s">
        <v>10298</v>
      </c>
      <c r="M24" s="16">
        <v>7000</v>
      </c>
      <c r="N24" s="16" t="s">
        <v>1177</v>
      </c>
      <c r="O24" s="16" t="s">
        <v>1107</v>
      </c>
      <c r="P24" s="16" t="s">
        <v>1176</v>
      </c>
      <c r="Q24" s="16" t="s">
        <v>1175</v>
      </c>
      <c r="R24" s="16" t="s">
        <v>1174</v>
      </c>
      <c r="V24" s="25" t="s">
        <v>29</v>
      </c>
      <c r="W24" s="26">
        <v>111500</v>
      </c>
      <c r="X24" s="25" t="s">
        <v>29</v>
      </c>
    </row>
    <row r="25" spans="1:24" ht="15.75" thickBot="1">
      <c r="A25" s="16" t="s">
        <v>10297</v>
      </c>
      <c r="B25" s="16" t="s">
        <v>1183</v>
      </c>
      <c r="C25" s="16" t="s">
        <v>319</v>
      </c>
      <c r="D25" s="16">
        <v>10040</v>
      </c>
      <c r="E25" s="16" t="str">
        <f>VLOOKUP(D25,'Schools Data'!$F$4:$I$105,4,FALSE)</f>
        <v>All Saints' CE Primary School NW2</v>
      </c>
      <c r="F25" s="16">
        <v>219010</v>
      </c>
      <c r="G25" s="16" t="str">
        <f t="shared" si="0"/>
        <v>E14</v>
      </c>
      <c r="H25" s="16" t="s">
        <v>10296</v>
      </c>
      <c r="I25" s="16" t="s">
        <v>1181</v>
      </c>
      <c r="J25" s="16" t="s">
        <v>1180</v>
      </c>
      <c r="K25" s="16" t="s">
        <v>1179</v>
      </c>
      <c r="L25" s="16" t="s">
        <v>10295</v>
      </c>
      <c r="M25" s="16">
        <v>22095</v>
      </c>
      <c r="N25" s="16" t="s">
        <v>1177</v>
      </c>
      <c r="O25" s="16" t="s">
        <v>1107</v>
      </c>
      <c r="P25" s="16" t="s">
        <v>1176</v>
      </c>
      <c r="Q25" s="16" t="s">
        <v>1175</v>
      </c>
      <c r="R25" s="16" t="s">
        <v>1174</v>
      </c>
      <c r="V25" s="25" t="s">
        <v>31</v>
      </c>
      <c r="W25" s="26">
        <v>111600</v>
      </c>
      <c r="X25" s="25" t="s">
        <v>31</v>
      </c>
    </row>
    <row r="26" spans="1:24" ht="15.75" thickBot="1">
      <c r="A26" s="16" t="s">
        <v>10294</v>
      </c>
      <c r="B26" s="16" t="s">
        <v>1183</v>
      </c>
      <c r="C26" s="16" t="s">
        <v>319</v>
      </c>
      <c r="D26" s="16">
        <v>10040</v>
      </c>
      <c r="E26" s="16" t="str">
        <f>VLOOKUP(D26,'Schools Data'!$F$4:$I$105,4,FALSE)</f>
        <v>All Saints' CE Primary School NW2</v>
      </c>
      <c r="F26" s="16">
        <v>219030</v>
      </c>
      <c r="G26" s="16" t="str">
        <f t="shared" si="0"/>
        <v>E18</v>
      </c>
      <c r="H26" s="16" t="s">
        <v>10293</v>
      </c>
      <c r="I26" s="16" t="s">
        <v>1181</v>
      </c>
      <c r="J26" s="16" t="s">
        <v>1180</v>
      </c>
      <c r="K26" s="16" t="s">
        <v>1179</v>
      </c>
      <c r="L26" s="16" t="s">
        <v>10292</v>
      </c>
      <c r="M26" s="16">
        <v>6518</v>
      </c>
      <c r="N26" s="16" t="s">
        <v>1177</v>
      </c>
      <c r="O26" s="16" t="s">
        <v>1107</v>
      </c>
      <c r="P26" s="16" t="s">
        <v>1176</v>
      </c>
      <c r="Q26" s="16" t="s">
        <v>1175</v>
      </c>
      <c r="R26" s="16" t="s">
        <v>1174</v>
      </c>
      <c r="V26" s="25" t="s">
        <v>33</v>
      </c>
      <c r="W26" s="26">
        <v>111200</v>
      </c>
      <c r="X26" s="25" t="s">
        <v>33</v>
      </c>
    </row>
    <row r="27" spans="1:24" ht="15.75" thickBot="1">
      <c r="A27" s="16" t="s">
        <v>10291</v>
      </c>
      <c r="B27" s="16" t="s">
        <v>1183</v>
      </c>
      <c r="C27" s="16" t="s">
        <v>319</v>
      </c>
      <c r="D27" s="16">
        <v>10040</v>
      </c>
      <c r="E27" s="16" t="str">
        <f>VLOOKUP(D27,'Schools Data'!$F$4:$I$105,4,FALSE)</f>
        <v>All Saints' CE Primary School NW2</v>
      </c>
      <c r="F27" s="16">
        <v>220000</v>
      </c>
      <c r="G27" s="16" t="str">
        <f t="shared" si="0"/>
        <v>E13</v>
      </c>
      <c r="H27" s="16" t="s">
        <v>10290</v>
      </c>
      <c r="I27" s="16" t="s">
        <v>1181</v>
      </c>
      <c r="J27" s="16" t="s">
        <v>1180</v>
      </c>
      <c r="K27" s="16" t="s">
        <v>1179</v>
      </c>
      <c r="L27" s="16" t="s">
        <v>10289</v>
      </c>
      <c r="M27" s="16">
        <v>10200</v>
      </c>
      <c r="N27" s="16" t="s">
        <v>1177</v>
      </c>
      <c r="O27" s="16" t="s">
        <v>1107</v>
      </c>
      <c r="P27" s="16" t="s">
        <v>1176</v>
      </c>
      <c r="Q27" s="16" t="s">
        <v>1175</v>
      </c>
      <c r="R27" s="16" t="s">
        <v>1174</v>
      </c>
      <c r="V27" s="25" t="s">
        <v>35</v>
      </c>
      <c r="W27" s="26">
        <v>111100</v>
      </c>
      <c r="X27" s="25" t="s">
        <v>35</v>
      </c>
    </row>
    <row r="28" spans="1:24" ht="15.75" thickBot="1">
      <c r="A28" s="16" t="s">
        <v>10288</v>
      </c>
      <c r="B28" s="16" t="s">
        <v>1183</v>
      </c>
      <c r="C28" s="16" t="s">
        <v>319</v>
      </c>
      <c r="D28" s="16">
        <v>10040</v>
      </c>
      <c r="E28" s="16" t="str">
        <f>VLOOKUP(D28,'Schools Data'!$F$4:$I$105,4,FALSE)</f>
        <v>All Saints' CE Primary School NW2</v>
      </c>
      <c r="F28" s="16">
        <v>221000</v>
      </c>
      <c r="G28" s="16" t="str">
        <f t="shared" si="0"/>
        <v>E23</v>
      </c>
      <c r="H28" s="16" t="s">
        <v>10287</v>
      </c>
      <c r="I28" s="16" t="s">
        <v>1181</v>
      </c>
      <c r="J28" s="16" t="s">
        <v>1180</v>
      </c>
      <c r="K28" s="16" t="s">
        <v>1179</v>
      </c>
      <c r="L28" s="16" t="s">
        <v>10286</v>
      </c>
      <c r="M28" s="16">
        <v>4717</v>
      </c>
      <c r="N28" s="16" t="s">
        <v>1177</v>
      </c>
      <c r="O28" s="16" t="s">
        <v>1107</v>
      </c>
      <c r="P28" s="16" t="s">
        <v>1176</v>
      </c>
      <c r="Q28" s="16" t="s">
        <v>1175</v>
      </c>
      <c r="R28" s="16" t="s">
        <v>1174</v>
      </c>
      <c r="V28" s="25" t="s">
        <v>37</v>
      </c>
      <c r="W28" s="26">
        <v>111300</v>
      </c>
      <c r="X28" s="25" t="s">
        <v>37</v>
      </c>
    </row>
    <row r="29" spans="1:24" ht="15.75" thickBot="1">
      <c r="A29" s="16" t="s">
        <v>10285</v>
      </c>
      <c r="B29" s="16" t="s">
        <v>1183</v>
      </c>
      <c r="C29" s="16" t="s">
        <v>319</v>
      </c>
      <c r="D29" s="16">
        <v>10040</v>
      </c>
      <c r="E29" s="16" t="str">
        <f>VLOOKUP(D29,'Schools Data'!$F$4:$I$105,4,FALSE)</f>
        <v>All Saints' CE Primary School NW2</v>
      </c>
      <c r="F29" s="16">
        <v>411020</v>
      </c>
      <c r="G29" s="16" t="str">
        <f t="shared" si="0"/>
        <v>E25</v>
      </c>
      <c r="H29" s="16" t="s">
        <v>10284</v>
      </c>
      <c r="I29" s="16" t="s">
        <v>1181</v>
      </c>
      <c r="J29" s="16" t="s">
        <v>1180</v>
      </c>
      <c r="K29" s="16" t="s">
        <v>1179</v>
      </c>
      <c r="L29" s="16" t="s">
        <v>10283</v>
      </c>
      <c r="M29" s="16">
        <v>36240</v>
      </c>
      <c r="N29" s="16" t="s">
        <v>1177</v>
      </c>
      <c r="O29" s="16" t="s">
        <v>1107</v>
      </c>
      <c r="P29" s="16" t="s">
        <v>1176</v>
      </c>
      <c r="Q29" s="16" t="s">
        <v>1175</v>
      </c>
      <c r="R29" s="16" t="s">
        <v>1174</v>
      </c>
      <c r="V29" s="25" t="s">
        <v>39</v>
      </c>
      <c r="W29" s="26">
        <v>111700</v>
      </c>
      <c r="X29" s="25" t="s">
        <v>39</v>
      </c>
    </row>
    <row r="30" spans="1:24" ht="15.75" thickBot="1">
      <c r="A30" s="16" t="s">
        <v>10282</v>
      </c>
      <c r="B30" s="16" t="s">
        <v>1183</v>
      </c>
      <c r="C30" s="16" t="s">
        <v>319</v>
      </c>
      <c r="D30" s="16">
        <v>10040</v>
      </c>
      <c r="E30" s="16" t="str">
        <f>VLOOKUP(D30,'Schools Data'!$F$4:$I$105,4,FALSE)</f>
        <v>All Saints' CE Primary School NW2</v>
      </c>
      <c r="F30" s="16">
        <v>413050</v>
      </c>
      <c r="G30" s="16" t="str">
        <f t="shared" si="0"/>
        <v>E19</v>
      </c>
      <c r="H30" s="16" t="s">
        <v>10281</v>
      </c>
      <c r="I30" s="16" t="s">
        <v>1181</v>
      </c>
      <c r="J30" s="16" t="s">
        <v>1180</v>
      </c>
      <c r="K30" s="16" t="s">
        <v>1179</v>
      </c>
      <c r="L30" s="16" t="s">
        <v>10280</v>
      </c>
      <c r="M30" s="16">
        <v>44052</v>
      </c>
      <c r="N30" s="16" t="s">
        <v>1177</v>
      </c>
      <c r="O30" s="16" t="s">
        <v>1107</v>
      </c>
      <c r="P30" s="16" t="s">
        <v>1176</v>
      </c>
      <c r="Q30" s="16" t="s">
        <v>1175</v>
      </c>
      <c r="R30" s="16" t="s">
        <v>1174</v>
      </c>
      <c r="V30" s="25" t="s">
        <v>41</v>
      </c>
      <c r="W30" s="26">
        <v>138100</v>
      </c>
      <c r="X30" s="25" t="s">
        <v>41</v>
      </c>
    </row>
    <row r="31" spans="1:24" ht="15.75" thickBot="1">
      <c r="A31" s="16" t="s">
        <v>10279</v>
      </c>
      <c r="B31" s="16" t="s">
        <v>1183</v>
      </c>
      <c r="C31" s="16" t="s">
        <v>319</v>
      </c>
      <c r="D31" s="16">
        <v>10040</v>
      </c>
      <c r="E31" s="16" t="str">
        <f>VLOOKUP(D31,'Schools Data'!$F$4:$I$105,4,FALSE)</f>
        <v>All Saints' CE Primary School NW2</v>
      </c>
      <c r="F31" s="16">
        <v>413060</v>
      </c>
      <c r="G31" s="16" t="str">
        <f t="shared" si="0"/>
        <v>E22</v>
      </c>
      <c r="H31" s="16" t="s">
        <v>10278</v>
      </c>
      <c r="I31" s="16" t="s">
        <v>1181</v>
      </c>
      <c r="J31" s="16" t="s">
        <v>1180</v>
      </c>
      <c r="K31" s="16" t="s">
        <v>1179</v>
      </c>
      <c r="L31" s="16" t="s">
        <v>10277</v>
      </c>
      <c r="M31" s="16">
        <v>11645</v>
      </c>
      <c r="N31" s="16" t="s">
        <v>1177</v>
      </c>
      <c r="O31" s="16" t="s">
        <v>1107</v>
      </c>
      <c r="P31" s="16" t="s">
        <v>1176</v>
      </c>
      <c r="Q31" s="16" t="s">
        <v>1175</v>
      </c>
      <c r="R31" s="16" t="s">
        <v>1174</v>
      </c>
      <c r="V31" s="25" t="s">
        <v>43</v>
      </c>
      <c r="W31" s="26">
        <v>133100</v>
      </c>
      <c r="X31" s="25" t="s">
        <v>43</v>
      </c>
    </row>
    <row r="32" spans="1:24" ht="15.75" thickBot="1">
      <c r="A32" s="16" t="s">
        <v>10276</v>
      </c>
      <c r="B32" s="16" t="s">
        <v>1183</v>
      </c>
      <c r="C32" s="16" t="s">
        <v>319</v>
      </c>
      <c r="D32" s="16">
        <v>10040</v>
      </c>
      <c r="E32" s="16" t="str">
        <f>VLOOKUP(D32,'Schools Data'!$F$4:$I$105,4,FALSE)</f>
        <v>All Saints' CE Primary School NW2</v>
      </c>
      <c r="F32" s="16">
        <v>413070</v>
      </c>
      <c r="G32" s="16" t="str">
        <f t="shared" si="0"/>
        <v>E24</v>
      </c>
      <c r="H32" s="16" t="s">
        <v>10275</v>
      </c>
      <c r="I32" s="16" t="s">
        <v>1181</v>
      </c>
      <c r="J32" s="16" t="s">
        <v>1180</v>
      </c>
      <c r="K32" s="16" t="s">
        <v>1179</v>
      </c>
      <c r="L32" s="16" t="s">
        <v>10274</v>
      </c>
      <c r="M32" s="16">
        <v>800</v>
      </c>
      <c r="N32" s="16" t="s">
        <v>1177</v>
      </c>
      <c r="O32" s="16" t="s">
        <v>1107</v>
      </c>
      <c r="P32" s="16" t="s">
        <v>1176</v>
      </c>
      <c r="Q32" s="16" t="s">
        <v>1175</v>
      </c>
      <c r="R32" s="16" t="s">
        <v>1174</v>
      </c>
      <c r="V32" s="25" t="s">
        <v>45</v>
      </c>
      <c r="W32" s="26">
        <v>138110</v>
      </c>
      <c r="X32" s="25" t="s">
        <v>45</v>
      </c>
    </row>
    <row r="33" spans="1:24" ht="15.75" thickBot="1">
      <c r="A33" s="16" t="s">
        <v>10273</v>
      </c>
      <c r="B33" s="16" t="s">
        <v>1183</v>
      </c>
      <c r="C33" s="16" t="s">
        <v>319</v>
      </c>
      <c r="D33" s="16">
        <v>10040</v>
      </c>
      <c r="E33" s="16" t="str">
        <f>VLOOKUP(D33,'Schools Data'!$F$4:$I$105,4,FALSE)</f>
        <v>All Saints' CE Primary School NW2</v>
      </c>
      <c r="F33" s="16">
        <v>420060</v>
      </c>
      <c r="G33" s="16" t="str">
        <f t="shared" si="0"/>
        <v>E26</v>
      </c>
      <c r="H33" s="16" t="s">
        <v>10272</v>
      </c>
      <c r="I33" s="16" t="s">
        <v>1181</v>
      </c>
      <c r="J33" s="16" t="s">
        <v>1180</v>
      </c>
      <c r="K33" s="16" t="s">
        <v>1179</v>
      </c>
      <c r="L33" s="16" t="s">
        <v>10271</v>
      </c>
      <c r="M33" s="16">
        <v>13045</v>
      </c>
      <c r="N33" s="16" t="s">
        <v>1177</v>
      </c>
      <c r="O33" s="16" t="s">
        <v>1107</v>
      </c>
      <c r="P33" s="16" t="s">
        <v>1176</v>
      </c>
      <c r="Q33" s="16" t="s">
        <v>1175</v>
      </c>
      <c r="R33" s="16" t="s">
        <v>1174</v>
      </c>
      <c r="V33" s="25" t="s">
        <v>47</v>
      </c>
      <c r="W33" s="26">
        <v>138120</v>
      </c>
      <c r="X33" s="25" t="s">
        <v>47</v>
      </c>
    </row>
    <row r="34" spans="1:24" ht="15.75" thickBot="1">
      <c r="A34" s="16" t="s">
        <v>10270</v>
      </c>
      <c r="B34" s="16" t="s">
        <v>1183</v>
      </c>
      <c r="C34" s="16" t="s">
        <v>319</v>
      </c>
      <c r="D34" s="16">
        <v>10040</v>
      </c>
      <c r="E34" s="16" t="str">
        <f>VLOOKUP(D34,'Schools Data'!$F$4:$I$105,4,FALSE)</f>
        <v>All Saints' CE Primary School NW2</v>
      </c>
      <c r="F34" s="16">
        <v>422620</v>
      </c>
      <c r="G34" s="16" t="str">
        <f t="shared" si="0"/>
        <v>E20</v>
      </c>
      <c r="H34" s="16" t="s">
        <v>10269</v>
      </c>
      <c r="I34" s="16" t="s">
        <v>1181</v>
      </c>
      <c r="J34" s="16" t="s">
        <v>1180</v>
      </c>
      <c r="K34" s="16" t="s">
        <v>1179</v>
      </c>
      <c r="L34" s="16" t="s">
        <v>10268</v>
      </c>
      <c r="M34" s="16">
        <v>13050</v>
      </c>
      <c r="N34" s="16" t="s">
        <v>1177</v>
      </c>
      <c r="O34" s="16" t="s">
        <v>1107</v>
      </c>
      <c r="P34" s="16" t="s">
        <v>1176</v>
      </c>
      <c r="Q34" s="16" t="s">
        <v>1175</v>
      </c>
      <c r="R34" s="16" t="s">
        <v>1174</v>
      </c>
      <c r="V34" s="25" t="s">
        <v>49</v>
      </c>
      <c r="W34" s="26">
        <v>210000</v>
      </c>
      <c r="X34" s="25" t="s">
        <v>49</v>
      </c>
    </row>
    <row r="35" spans="1:24" ht="15.75" thickBot="1">
      <c r="A35" s="16" t="s">
        <v>10267</v>
      </c>
      <c r="B35" s="16" t="s">
        <v>1183</v>
      </c>
      <c r="C35" s="16" t="s">
        <v>319</v>
      </c>
      <c r="D35" s="16">
        <v>10040</v>
      </c>
      <c r="E35" s="16" t="str">
        <f>VLOOKUP(D35,'Schools Data'!$F$4:$I$105,4,FALSE)</f>
        <v>All Saints' CE Primary School NW2</v>
      </c>
      <c r="F35" s="16">
        <v>543950</v>
      </c>
      <c r="G35" s="16" t="s">
        <v>1211</v>
      </c>
      <c r="H35" s="16" t="s">
        <v>10266</v>
      </c>
      <c r="I35" s="16" t="s">
        <v>1181</v>
      </c>
      <c r="J35" s="16" t="s">
        <v>1180</v>
      </c>
      <c r="K35" s="16" t="s">
        <v>1179</v>
      </c>
      <c r="L35" s="16" t="s">
        <v>10265</v>
      </c>
      <c r="M35" s="16">
        <v>-26910</v>
      </c>
      <c r="N35" s="16" t="s">
        <v>1177</v>
      </c>
      <c r="O35" s="16" t="s">
        <v>1107</v>
      </c>
      <c r="P35" s="16" t="s">
        <v>1176</v>
      </c>
      <c r="Q35" s="16" t="s">
        <v>1175</v>
      </c>
      <c r="R35" s="16" t="s">
        <v>1174</v>
      </c>
      <c r="V35" s="25" t="s">
        <v>51</v>
      </c>
      <c r="W35" s="26">
        <v>220000</v>
      </c>
      <c r="X35" s="25" t="s">
        <v>51</v>
      </c>
    </row>
    <row r="36" spans="1:24" ht="15.75" thickBot="1">
      <c r="A36" s="16" t="s">
        <v>10264</v>
      </c>
      <c r="B36" s="16" t="s">
        <v>1183</v>
      </c>
      <c r="C36" s="16" t="s">
        <v>319</v>
      </c>
      <c r="D36" s="16">
        <v>10040</v>
      </c>
      <c r="E36" s="16" t="str">
        <f>VLOOKUP(D36,'Schools Data'!$F$4:$I$105,4,FALSE)</f>
        <v>All Saints' CE Primary School NW2</v>
      </c>
      <c r="F36" s="16">
        <v>543970</v>
      </c>
      <c r="G36" s="16" t="str">
        <f t="shared" ref="G36:G67" si="1">VLOOKUP(F36,$W$2:$X$62,2,FALSE)</f>
        <v>I01</v>
      </c>
      <c r="H36" s="16" t="s">
        <v>10263</v>
      </c>
      <c r="I36" s="16" t="s">
        <v>1181</v>
      </c>
      <c r="J36" s="16" t="s">
        <v>1180</v>
      </c>
      <c r="K36" s="16" t="s">
        <v>1179</v>
      </c>
      <c r="L36" s="16" t="s">
        <v>10262</v>
      </c>
      <c r="M36" s="16">
        <v>-940995</v>
      </c>
      <c r="N36" s="16" t="s">
        <v>1177</v>
      </c>
      <c r="O36" s="16" t="s">
        <v>1107</v>
      </c>
      <c r="P36" s="16" t="s">
        <v>1176</v>
      </c>
      <c r="Q36" s="16" t="s">
        <v>1175</v>
      </c>
      <c r="R36" s="16" t="s">
        <v>1174</v>
      </c>
      <c r="V36" s="25" t="s">
        <v>53</v>
      </c>
      <c r="W36" s="26">
        <v>219010</v>
      </c>
      <c r="X36" s="25" t="s">
        <v>53</v>
      </c>
    </row>
    <row r="37" spans="1:24" ht="15.75" thickBot="1">
      <c r="A37" s="16" t="s">
        <v>10261</v>
      </c>
      <c r="B37" s="16" t="s">
        <v>1183</v>
      </c>
      <c r="C37" s="16" t="s">
        <v>319</v>
      </c>
      <c r="D37" s="16">
        <v>10040</v>
      </c>
      <c r="E37" s="16" t="str">
        <f>VLOOKUP(D37,'Schools Data'!$F$4:$I$105,4,FALSE)</f>
        <v>All Saints' CE Primary School NW2</v>
      </c>
      <c r="F37" s="16">
        <v>543972</v>
      </c>
      <c r="G37" s="16" t="str">
        <f t="shared" si="1"/>
        <v>I03</v>
      </c>
      <c r="H37" s="16" t="s">
        <v>10260</v>
      </c>
      <c r="I37" s="16" t="s">
        <v>1181</v>
      </c>
      <c r="J37" s="16" t="s">
        <v>1180</v>
      </c>
      <c r="K37" s="16" t="s">
        <v>1179</v>
      </c>
      <c r="L37" s="16" t="s">
        <v>10259</v>
      </c>
      <c r="M37" s="16">
        <v>-29950</v>
      </c>
      <c r="N37" s="16" t="s">
        <v>1177</v>
      </c>
      <c r="O37" s="16" t="s">
        <v>1107</v>
      </c>
      <c r="P37" s="16" t="s">
        <v>1176</v>
      </c>
      <c r="Q37" s="16" t="s">
        <v>1175</v>
      </c>
      <c r="R37" s="16" t="s">
        <v>1174</v>
      </c>
      <c r="V37" s="25" t="s">
        <v>55</v>
      </c>
      <c r="W37" s="26">
        <v>216000</v>
      </c>
      <c r="X37" s="25" t="s">
        <v>55</v>
      </c>
    </row>
    <row r="38" spans="1:24" ht="15.75" thickBot="1">
      <c r="A38" s="16" t="s">
        <v>10258</v>
      </c>
      <c r="B38" s="16" t="s">
        <v>1183</v>
      </c>
      <c r="C38" s="16" t="s">
        <v>319</v>
      </c>
      <c r="D38" s="16">
        <v>10040</v>
      </c>
      <c r="E38" s="16" t="str">
        <f>VLOOKUP(D38,'Schools Data'!$F$4:$I$105,4,FALSE)</f>
        <v>All Saints' CE Primary School NW2</v>
      </c>
      <c r="F38" s="16">
        <v>543975</v>
      </c>
      <c r="G38" s="16" t="str">
        <f t="shared" si="1"/>
        <v>I05</v>
      </c>
      <c r="H38" s="16" t="s">
        <v>10257</v>
      </c>
      <c r="I38" s="16" t="s">
        <v>1181</v>
      </c>
      <c r="J38" s="16" t="s">
        <v>1180</v>
      </c>
      <c r="K38" s="16" t="s">
        <v>1179</v>
      </c>
      <c r="L38" s="16" t="s">
        <v>10256</v>
      </c>
      <c r="M38" s="16">
        <v>-114325</v>
      </c>
      <c r="N38" s="16" t="s">
        <v>1177</v>
      </c>
      <c r="O38" s="16" t="s">
        <v>1107</v>
      </c>
      <c r="P38" s="16" t="s">
        <v>1176</v>
      </c>
      <c r="Q38" s="16" t="s">
        <v>1175</v>
      </c>
      <c r="R38" s="16" t="s">
        <v>1174</v>
      </c>
      <c r="V38" s="25" t="s">
        <v>57</v>
      </c>
      <c r="W38" s="26">
        <v>213020</v>
      </c>
      <c r="X38" s="25" t="s">
        <v>57</v>
      </c>
    </row>
    <row r="39" spans="1:24" ht="15.75" thickBot="1">
      <c r="A39" s="16" t="s">
        <v>10255</v>
      </c>
      <c r="B39" s="16" t="s">
        <v>1183</v>
      </c>
      <c r="C39" s="16" t="s">
        <v>319</v>
      </c>
      <c r="D39" s="16">
        <v>10040</v>
      </c>
      <c r="E39" s="16" t="str">
        <f>VLOOKUP(D39,'Schools Data'!$F$4:$I$105,4,FALSE)</f>
        <v>All Saints' CE Primary School NW2</v>
      </c>
      <c r="F39" s="16">
        <v>569000</v>
      </c>
      <c r="G39" s="16" t="str">
        <f t="shared" si="1"/>
        <v>E28a</v>
      </c>
      <c r="H39" s="16" t="s">
        <v>10254</v>
      </c>
      <c r="I39" s="16" t="s">
        <v>1181</v>
      </c>
      <c r="J39" s="16" t="s">
        <v>1180</v>
      </c>
      <c r="K39" s="16" t="s">
        <v>1179</v>
      </c>
      <c r="L39" s="16" t="s">
        <v>10253</v>
      </c>
      <c r="M39" s="16">
        <v>34860</v>
      </c>
      <c r="N39" s="16" t="s">
        <v>1177</v>
      </c>
      <c r="O39" s="16" t="s">
        <v>1107</v>
      </c>
      <c r="P39" s="16" t="s">
        <v>1176</v>
      </c>
      <c r="Q39" s="16" t="s">
        <v>1175</v>
      </c>
      <c r="R39" s="16" t="s">
        <v>1174</v>
      </c>
      <c r="V39" s="25" t="s">
        <v>59</v>
      </c>
      <c r="W39" s="26">
        <v>215000</v>
      </c>
      <c r="X39" s="25" t="s">
        <v>59</v>
      </c>
    </row>
    <row r="40" spans="1:24" ht="15.75" thickBot="1">
      <c r="A40" s="16" t="s">
        <v>10252</v>
      </c>
      <c r="B40" s="16" t="s">
        <v>1183</v>
      </c>
      <c r="C40" s="16" t="s">
        <v>319</v>
      </c>
      <c r="D40" s="16">
        <v>10040</v>
      </c>
      <c r="E40" s="16" t="str">
        <f>VLOOKUP(D40,'Schools Data'!$F$4:$I$105,4,FALSE)</f>
        <v>All Saints' CE Primary School NW2</v>
      </c>
      <c r="F40" s="16">
        <v>569010</v>
      </c>
      <c r="G40" s="16" t="str">
        <f t="shared" si="1"/>
        <v>E27</v>
      </c>
      <c r="H40" s="16" t="s">
        <v>10251</v>
      </c>
      <c r="I40" s="16" t="s">
        <v>1181</v>
      </c>
      <c r="J40" s="16" t="s">
        <v>1180</v>
      </c>
      <c r="K40" s="16" t="s">
        <v>1179</v>
      </c>
      <c r="L40" s="16" t="s">
        <v>10250</v>
      </c>
      <c r="M40" s="16">
        <v>93870</v>
      </c>
      <c r="N40" s="16" t="s">
        <v>1177</v>
      </c>
      <c r="O40" s="16" t="s">
        <v>1107</v>
      </c>
      <c r="P40" s="16" t="s">
        <v>1176</v>
      </c>
      <c r="Q40" s="16" t="s">
        <v>1175</v>
      </c>
      <c r="R40" s="16" t="s">
        <v>1174</v>
      </c>
      <c r="V40" s="25" t="s">
        <v>61</v>
      </c>
      <c r="W40" s="26">
        <v>219030</v>
      </c>
      <c r="X40" s="25" t="s">
        <v>61</v>
      </c>
    </row>
    <row r="41" spans="1:24" ht="15.75" thickBot="1">
      <c r="A41" s="16" t="s">
        <v>10249</v>
      </c>
      <c r="B41" s="16" t="s">
        <v>1183</v>
      </c>
      <c r="C41" s="16" t="s">
        <v>319</v>
      </c>
      <c r="D41" s="16">
        <v>10040</v>
      </c>
      <c r="E41" s="16" t="str">
        <f>VLOOKUP(D41,'Schools Data'!$F$4:$I$105,4,FALSE)</f>
        <v>All Saints' CE Primary School NW2</v>
      </c>
      <c r="F41" s="16">
        <v>710020</v>
      </c>
      <c r="G41" s="16" t="str">
        <f t="shared" si="1"/>
        <v>I06</v>
      </c>
      <c r="H41" s="16" t="s">
        <v>10248</v>
      </c>
      <c r="I41" s="16" t="s">
        <v>1181</v>
      </c>
      <c r="J41" s="16" t="s">
        <v>1180</v>
      </c>
      <c r="K41" s="16" t="s">
        <v>1179</v>
      </c>
      <c r="L41" s="16" t="s">
        <v>10247</v>
      </c>
      <c r="M41" s="16">
        <v>-1200</v>
      </c>
      <c r="N41" s="16" t="s">
        <v>1177</v>
      </c>
      <c r="O41" s="16" t="s">
        <v>1107</v>
      </c>
      <c r="P41" s="16" t="s">
        <v>1176</v>
      </c>
      <c r="Q41" s="16" t="s">
        <v>1175</v>
      </c>
      <c r="R41" s="16" t="s">
        <v>1174</v>
      </c>
      <c r="V41" s="25" t="s">
        <v>63</v>
      </c>
      <c r="W41" s="26">
        <v>413050</v>
      </c>
      <c r="X41" s="25" t="s">
        <v>63</v>
      </c>
    </row>
    <row r="42" spans="1:24" ht="15.75" thickBot="1">
      <c r="A42" s="16" t="s">
        <v>10246</v>
      </c>
      <c r="B42" s="16" t="s">
        <v>1183</v>
      </c>
      <c r="C42" s="16" t="s">
        <v>319</v>
      </c>
      <c r="D42" s="16">
        <v>10040</v>
      </c>
      <c r="E42" s="16" t="str">
        <f>VLOOKUP(D42,'Schools Data'!$F$4:$I$105,4,FALSE)</f>
        <v>All Saints' CE Primary School NW2</v>
      </c>
      <c r="F42" s="16">
        <v>720010</v>
      </c>
      <c r="G42" s="16" t="str">
        <f t="shared" si="1"/>
        <v>I18d</v>
      </c>
      <c r="H42" s="16" t="s">
        <v>10245</v>
      </c>
      <c r="I42" s="16" t="s">
        <v>1181</v>
      </c>
      <c r="J42" s="16" t="s">
        <v>1180</v>
      </c>
      <c r="K42" s="16" t="s">
        <v>1179</v>
      </c>
      <c r="L42" s="16" t="s">
        <v>10244</v>
      </c>
      <c r="M42" s="16">
        <v>-33709</v>
      </c>
      <c r="N42" s="16" t="s">
        <v>1177</v>
      </c>
      <c r="O42" s="16" t="s">
        <v>1107</v>
      </c>
      <c r="P42" s="16" t="s">
        <v>1176</v>
      </c>
      <c r="Q42" s="16" t="s">
        <v>1175</v>
      </c>
      <c r="R42" s="16" t="s">
        <v>1174</v>
      </c>
      <c r="V42" s="25" t="s">
        <v>65</v>
      </c>
      <c r="W42" s="26">
        <v>422620</v>
      </c>
      <c r="X42" s="25" t="s">
        <v>65</v>
      </c>
    </row>
    <row r="43" spans="1:24" ht="15.75" thickBot="1">
      <c r="A43" s="16" t="s">
        <v>10243</v>
      </c>
      <c r="B43" s="16" t="s">
        <v>1183</v>
      </c>
      <c r="C43" s="16" t="s">
        <v>319</v>
      </c>
      <c r="D43" s="16">
        <v>10040</v>
      </c>
      <c r="E43" s="16" t="str">
        <f>VLOOKUP(D43,'Schools Data'!$F$4:$I$105,4,FALSE)</f>
        <v>All Saints' CE Primary School NW2</v>
      </c>
      <c r="F43" s="16">
        <v>739002</v>
      </c>
      <c r="G43" s="16" t="str">
        <f t="shared" si="1"/>
        <v>I08b</v>
      </c>
      <c r="H43" s="16" t="s">
        <v>10242</v>
      </c>
      <c r="I43" s="16" t="s">
        <v>1181</v>
      </c>
      <c r="J43" s="16" t="s">
        <v>1180</v>
      </c>
      <c r="K43" s="16" t="s">
        <v>1179</v>
      </c>
      <c r="L43" s="16" t="s">
        <v>10241</v>
      </c>
      <c r="M43" s="16">
        <v>-900</v>
      </c>
      <c r="N43" s="16" t="s">
        <v>1177</v>
      </c>
      <c r="O43" s="16" t="s">
        <v>1107</v>
      </c>
      <c r="P43" s="16" t="s">
        <v>1176</v>
      </c>
      <c r="Q43" s="16" t="s">
        <v>1175</v>
      </c>
      <c r="R43" s="16" t="s">
        <v>1174</v>
      </c>
      <c r="V43" s="25" t="s">
        <v>67</v>
      </c>
      <c r="W43" s="26">
        <v>420050</v>
      </c>
      <c r="X43" s="25" t="s">
        <v>67</v>
      </c>
    </row>
    <row r="44" spans="1:24" ht="15.75" thickBot="1">
      <c r="A44" s="16" t="s">
        <v>10240</v>
      </c>
      <c r="B44" s="16" t="s">
        <v>1183</v>
      </c>
      <c r="C44" s="16" t="s">
        <v>319</v>
      </c>
      <c r="D44" s="16">
        <v>10040</v>
      </c>
      <c r="E44" s="16" t="str">
        <f>VLOOKUP(D44,'Schools Data'!$F$4:$I$105,4,FALSE)</f>
        <v>All Saints' CE Primary School NW2</v>
      </c>
      <c r="F44" s="16">
        <v>739010</v>
      </c>
      <c r="G44" s="16" t="str">
        <f t="shared" si="1"/>
        <v>I09</v>
      </c>
      <c r="H44" s="16" t="s">
        <v>10239</v>
      </c>
      <c r="I44" s="16" t="s">
        <v>1181</v>
      </c>
      <c r="J44" s="16" t="s">
        <v>1180</v>
      </c>
      <c r="K44" s="16" t="s">
        <v>1179</v>
      </c>
      <c r="L44" s="16" t="s">
        <v>10238</v>
      </c>
      <c r="M44" s="16">
        <v>-16500</v>
      </c>
      <c r="N44" s="16" t="s">
        <v>1177</v>
      </c>
      <c r="O44" s="16" t="s">
        <v>1107</v>
      </c>
      <c r="P44" s="16" t="s">
        <v>1176</v>
      </c>
      <c r="Q44" s="16" t="s">
        <v>1175</v>
      </c>
      <c r="R44" s="16" t="s">
        <v>1174</v>
      </c>
      <c r="V44" s="25" t="s">
        <v>69</v>
      </c>
      <c r="W44" s="26">
        <v>413060</v>
      </c>
      <c r="X44" s="25" t="s">
        <v>69</v>
      </c>
    </row>
    <row r="45" spans="1:24" ht="15.75" thickBot="1">
      <c r="A45" s="16" t="s">
        <v>10237</v>
      </c>
      <c r="B45" s="16" t="s">
        <v>1183</v>
      </c>
      <c r="C45" s="16" t="s">
        <v>319</v>
      </c>
      <c r="D45" s="16">
        <v>10040</v>
      </c>
      <c r="E45" s="16" t="str">
        <f>VLOOKUP(D45,'Schools Data'!$F$4:$I$105,4,FALSE)</f>
        <v>All Saints' CE Primary School NW2</v>
      </c>
      <c r="F45" s="16">
        <v>739050</v>
      </c>
      <c r="G45" s="16" t="str">
        <f t="shared" si="1"/>
        <v>I13</v>
      </c>
      <c r="H45" s="16" t="s">
        <v>10236</v>
      </c>
      <c r="I45" s="16" t="s">
        <v>1181</v>
      </c>
      <c r="J45" s="16" t="s">
        <v>1180</v>
      </c>
      <c r="K45" s="16" t="s">
        <v>1179</v>
      </c>
      <c r="L45" s="16" t="s">
        <v>10235</v>
      </c>
      <c r="M45" s="16">
        <v>-900</v>
      </c>
      <c r="N45" s="16" t="s">
        <v>1177</v>
      </c>
      <c r="O45" s="16" t="s">
        <v>1107</v>
      </c>
      <c r="P45" s="16" t="s">
        <v>1176</v>
      </c>
      <c r="Q45" s="16" t="s">
        <v>1175</v>
      </c>
      <c r="R45" s="16" t="s">
        <v>1174</v>
      </c>
      <c r="V45" s="25" t="s">
        <v>71</v>
      </c>
      <c r="W45" s="26">
        <v>221000</v>
      </c>
      <c r="X45" s="25" t="s">
        <v>71</v>
      </c>
    </row>
    <row r="46" spans="1:24" ht="15.75" thickBot="1">
      <c r="A46" s="16" t="s">
        <v>10234</v>
      </c>
      <c r="B46" s="16" t="s">
        <v>1183</v>
      </c>
      <c r="C46" s="16" t="s">
        <v>319</v>
      </c>
      <c r="D46" s="16">
        <v>10042</v>
      </c>
      <c r="E46" s="16" t="str">
        <f>VLOOKUP(D46,'Schools Data'!$F$4:$I$105,4,FALSE)</f>
        <v>All Saints' CE Primary School, N20</v>
      </c>
      <c r="F46" s="16">
        <v>111100</v>
      </c>
      <c r="G46" s="16" t="str">
        <f t="shared" si="1"/>
        <v>E05</v>
      </c>
      <c r="H46" s="16" t="s">
        <v>10233</v>
      </c>
      <c r="I46" s="16" t="s">
        <v>1181</v>
      </c>
      <c r="J46" s="16" t="s">
        <v>1180</v>
      </c>
      <c r="K46" s="16" t="s">
        <v>1179</v>
      </c>
      <c r="L46" s="16" t="s">
        <v>10232</v>
      </c>
      <c r="M46" s="16">
        <v>54463</v>
      </c>
      <c r="N46" s="16" t="s">
        <v>1177</v>
      </c>
      <c r="O46" s="16" t="s">
        <v>1107</v>
      </c>
      <c r="P46" s="16" t="s">
        <v>1176</v>
      </c>
      <c r="Q46" s="16" t="s">
        <v>1175</v>
      </c>
      <c r="R46" s="16" t="s">
        <v>1174</v>
      </c>
      <c r="V46" s="25" t="s">
        <v>73</v>
      </c>
      <c r="W46" s="26">
        <v>413070</v>
      </c>
      <c r="X46" s="25" t="s">
        <v>73</v>
      </c>
    </row>
    <row r="47" spans="1:24" ht="15.75" thickBot="1">
      <c r="A47" s="16" t="s">
        <v>10231</v>
      </c>
      <c r="B47" s="16" t="s">
        <v>1183</v>
      </c>
      <c r="C47" s="16" t="s">
        <v>319</v>
      </c>
      <c r="D47" s="16">
        <v>10042</v>
      </c>
      <c r="E47" s="16" t="str">
        <f>VLOOKUP(D47,'Schools Data'!$F$4:$I$105,4,FALSE)</f>
        <v>All Saints' CE Primary School, N20</v>
      </c>
      <c r="F47" s="16">
        <v>111200</v>
      </c>
      <c r="G47" s="16" t="str">
        <f t="shared" si="1"/>
        <v>E04</v>
      </c>
      <c r="H47" s="16" t="s">
        <v>10230</v>
      </c>
      <c r="I47" s="16" t="s">
        <v>1181</v>
      </c>
      <c r="J47" s="16" t="s">
        <v>1180</v>
      </c>
      <c r="K47" s="16" t="s">
        <v>1179</v>
      </c>
      <c r="L47" s="16" t="s">
        <v>10229</v>
      </c>
      <c r="M47" s="16">
        <v>30142</v>
      </c>
      <c r="N47" s="16" t="s">
        <v>1177</v>
      </c>
      <c r="O47" s="16" t="s">
        <v>1107</v>
      </c>
      <c r="P47" s="16" t="s">
        <v>1176</v>
      </c>
      <c r="Q47" s="16" t="s">
        <v>1175</v>
      </c>
      <c r="R47" s="16" t="s">
        <v>1174</v>
      </c>
      <c r="V47" s="25" t="s">
        <v>75</v>
      </c>
      <c r="W47" s="26">
        <v>411020</v>
      </c>
      <c r="X47" s="25" t="s">
        <v>75</v>
      </c>
    </row>
    <row r="48" spans="1:24" ht="15.75" thickBot="1">
      <c r="A48" s="16" t="s">
        <v>10228</v>
      </c>
      <c r="B48" s="16" t="s">
        <v>1183</v>
      </c>
      <c r="C48" s="16" t="s">
        <v>319</v>
      </c>
      <c r="D48" s="16">
        <v>10042</v>
      </c>
      <c r="E48" s="16" t="str">
        <f>VLOOKUP(D48,'Schools Data'!$F$4:$I$105,4,FALSE)</f>
        <v>All Saints' CE Primary School, N20</v>
      </c>
      <c r="F48" s="16">
        <v>111400</v>
      </c>
      <c r="G48" s="16" t="str">
        <f t="shared" si="1"/>
        <v>E01</v>
      </c>
      <c r="H48" s="16" t="s">
        <v>10227</v>
      </c>
      <c r="I48" s="16" t="s">
        <v>1181</v>
      </c>
      <c r="J48" s="16" t="s">
        <v>1180</v>
      </c>
      <c r="K48" s="16" t="s">
        <v>1179</v>
      </c>
      <c r="L48" s="16" t="s">
        <v>10226</v>
      </c>
      <c r="M48" s="16">
        <v>638642</v>
      </c>
      <c r="N48" s="16" t="s">
        <v>1177</v>
      </c>
      <c r="O48" s="16" t="s">
        <v>1107</v>
      </c>
      <c r="P48" s="16" t="s">
        <v>1176</v>
      </c>
      <c r="Q48" s="16" t="s">
        <v>1175</v>
      </c>
      <c r="R48" s="16" t="s">
        <v>1174</v>
      </c>
      <c r="V48" s="25" t="s">
        <v>77</v>
      </c>
      <c r="W48" s="26">
        <v>420060</v>
      </c>
      <c r="X48" s="25" t="s">
        <v>77</v>
      </c>
    </row>
    <row r="49" spans="1:24" ht="15.75" thickBot="1">
      <c r="A49" s="16" t="s">
        <v>10225</v>
      </c>
      <c r="B49" s="16" t="s">
        <v>1183</v>
      </c>
      <c r="C49" s="16" t="s">
        <v>319</v>
      </c>
      <c r="D49" s="16">
        <v>10042</v>
      </c>
      <c r="E49" s="16" t="str">
        <f>VLOOKUP(D49,'Schools Data'!$F$4:$I$105,4,FALSE)</f>
        <v>All Saints' CE Primary School, N20</v>
      </c>
      <c r="F49" s="16">
        <v>111500</v>
      </c>
      <c r="G49" s="16" t="str">
        <f t="shared" si="1"/>
        <v>E02</v>
      </c>
      <c r="H49" s="16" t="s">
        <v>10224</v>
      </c>
      <c r="I49" s="16" t="s">
        <v>1181</v>
      </c>
      <c r="J49" s="16" t="s">
        <v>1180</v>
      </c>
      <c r="K49" s="16" t="s">
        <v>1179</v>
      </c>
      <c r="L49" s="16" t="s">
        <v>10223</v>
      </c>
      <c r="M49" s="16">
        <v>46000</v>
      </c>
      <c r="N49" s="16" t="s">
        <v>1177</v>
      </c>
      <c r="O49" s="16" t="s">
        <v>1107</v>
      </c>
      <c r="P49" s="16" t="s">
        <v>1176</v>
      </c>
      <c r="Q49" s="16" t="s">
        <v>1175</v>
      </c>
      <c r="R49" s="16" t="s">
        <v>1174</v>
      </c>
      <c r="V49" s="25" t="s">
        <v>79</v>
      </c>
      <c r="W49" s="26">
        <v>569010</v>
      </c>
      <c r="X49" s="25" t="s">
        <v>79</v>
      </c>
    </row>
    <row r="50" spans="1:24" ht="15.75" thickBot="1">
      <c r="A50" s="16" t="s">
        <v>10222</v>
      </c>
      <c r="B50" s="16" t="s">
        <v>1183</v>
      </c>
      <c r="C50" s="16" t="s">
        <v>319</v>
      </c>
      <c r="D50" s="16">
        <v>10042</v>
      </c>
      <c r="E50" s="16" t="str">
        <f>VLOOKUP(D50,'Schools Data'!$F$4:$I$105,4,FALSE)</f>
        <v>All Saints' CE Primary School, N20</v>
      </c>
      <c r="F50" s="16">
        <v>111600</v>
      </c>
      <c r="G50" s="16" t="str">
        <f t="shared" si="1"/>
        <v>E03</v>
      </c>
      <c r="H50" s="16" t="s">
        <v>10221</v>
      </c>
      <c r="I50" s="16" t="s">
        <v>1181</v>
      </c>
      <c r="J50" s="16" t="s">
        <v>1180</v>
      </c>
      <c r="K50" s="16" t="s">
        <v>1179</v>
      </c>
      <c r="L50" s="16" t="s">
        <v>10220</v>
      </c>
      <c r="M50" s="16">
        <v>334272</v>
      </c>
      <c r="N50" s="16" t="s">
        <v>1177</v>
      </c>
      <c r="O50" s="16" t="s">
        <v>1107</v>
      </c>
      <c r="P50" s="16" t="s">
        <v>1176</v>
      </c>
      <c r="Q50" s="16" t="s">
        <v>1175</v>
      </c>
      <c r="R50" s="16" t="s">
        <v>1174</v>
      </c>
      <c r="V50" s="25" t="s">
        <v>249</v>
      </c>
      <c r="W50" s="26">
        <v>569000</v>
      </c>
      <c r="X50" s="25" t="s">
        <v>249</v>
      </c>
    </row>
    <row r="51" spans="1:24" ht="15.75" thickBot="1">
      <c r="A51" s="16" t="s">
        <v>10219</v>
      </c>
      <c r="B51" s="16" t="s">
        <v>1183</v>
      </c>
      <c r="C51" s="16" t="s">
        <v>319</v>
      </c>
      <c r="D51" s="16">
        <v>10042</v>
      </c>
      <c r="E51" s="16" t="str">
        <f>VLOOKUP(D51,'Schools Data'!$F$4:$I$105,4,FALSE)</f>
        <v>All Saints' CE Primary School, N20</v>
      </c>
      <c r="F51" s="16">
        <v>111700</v>
      </c>
      <c r="G51" s="16" t="str">
        <f t="shared" si="1"/>
        <v>E07</v>
      </c>
      <c r="H51" s="16" t="s">
        <v>10218</v>
      </c>
      <c r="I51" s="16" t="s">
        <v>1181</v>
      </c>
      <c r="J51" s="16" t="s">
        <v>1180</v>
      </c>
      <c r="K51" s="16" t="s">
        <v>1179</v>
      </c>
      <c r="L51" s="16" t="s">
        <v>10217</v>
      </c>
      <c r="M51" s="16">
        <v>46211</v>
      </c>
      <c r="N51" s="16" t="s">
        <v>1177</v>
      </c>
      <c r="O51" s="16" t="s">
        <v>1107</v>
      </c>
      <c r="P51" s="16" t="s">
        <v>1176</v>
      </c>
      <c r="Q51" s="16" t="s">
        <v>1175</v>
      </c>
      <c r="R51" s="16" t="s">
        <v>1174</v>
      </c>
      <c r="V51" s="25" t="s">
        <v>250</v>
      </c>
      <c r="W51" s="26">
        <v>569000</v>
      </c>
      <c r="X51" s="25" t="s">
        <v>250</v>
      </c>
    </row>
    <row r="52" spans="1:24" ht="15.75" thickBot="1">
      <c r="A52" s="16" t="s">
        <v>10216</v>
      </c>
      <c r="B52" s="16" t="s">
        <v>1183</v>
      </c>
      <c r="C52" s="16" t="s">
        <v>319</v>
      </c>
      <c r="D52" s="16">
        <v>10042</v>
      </c>
      <c r="E52" s="16" t="str">
        <f>VLOOKUP(D52,'Schools Data'!$F$4:$I$105,4,FALSE)</f>
        <v>All Saints' CE Primary School, N20</v>
      </c>
      <c r="F52" s="16">
        <v>133100</v>
      </c>
      <c r="G52" s="16" t="str">
        <f t="shared" si="1"/>
        <v>E09</v>
      </c>
      <c r="H52" s="16" t="s">
        <v>10215</v>
      </c>
      <c r="I52" s="16" t="s">
        <v>1181</v>
      </c>
      <c r="J52" s="16" t="s">
        <v>1180</v>
      </c>
      <c r="K52" s="16" t="s">
        <v>1179</v>
      </c>
      <c r="L52" s="16" t="s">
        <v>10214</v>
      </c>
      <c r="M52" s="16">
        <v>2571</v>
      </c>
      <c r="N52" s="16" t="s">
        <v>1177</v>
      </c>
      <c r="O52" s="16" t="s">
        <v>1107</v>
      </c>
      <c r="P52" s="16" t="s">
        <v>1176</v>
      </c>
      <c r="Q52" s="16" t="s">
        <v>1175</v>
      </c>
      <c r="R52" s="16" t="s">
        <v>1174</v>
      </c>
      <c r="V52" s="25" t="s">
        <v>83</v>
      </c>
      <c r="W52" s="26">
        <v>610040</v>
      </c>
      <c r="X52" s="25" t="s">
        <v>83</v>
      </c>
    </row>
    <row r="53" spans="1:24" ht="15.75" thickBot="1">
      <c r="A53" s="16" t="s">
        <v>10213</v>
      </c>
      <c r="B53" s="16" t="s">
        <v>1183</v>
      </c>
      <c r="C53" s="16" t="s">
        <v>319</v>
      </c>
      <c r="D53" s="16">
        <v>10042</v>
      </c>
      <c r="E53" s="16" t="str">
        <f>VLOOKUP(D53,'Schools Data'!$F$4:$I$105,4,FALSE)</f>
        <v>All Saints' CE Primary School, N20</v>
      </c>
      <c r="F53" s="16">
        <v>138110</v>
      </c>
      <c r="G53" s="16" t="str">
        <f t="shared" si="1"/>
        <v>E10</v>
      </c>
      <c r="H53" s="16" t="s">
        <v>10212</v>
      </c>
      <c r="I53" s="16" t="s">
        <v>1181</v>
      </c>
      <c r="J53" s="16" t="s">
        <v>1180</v>
      </c>
      <c r="K53" s="16" t="s">
        <v>1179</v>
      </c>
      <c r="L53" s="16" t="s">
        <v>10211</v>
      </c>
      <c r="M53" s="16">
        <v>7201</v>
      </c>
      <c r="N53" s="16" t="s">
        <v>1177</v>
      </c>
      <c r="O53" s="16" t="s">
        <v>1107</v>
      </c>
      <c r="P53" s="16" t="s">
        <v>1176</v>
      </c>
      <c r="Q53" s="16" t="s">
        <v>1175</v>
      </c>
      <c r="R53" s="16" t="s">
        <v>1174</v>
      </c>
      <c r="V53" s="25" t="s">
        <v>85</v>
      </c>
      <c r="W53" s="26">
        <v>543955</v>
      </c>
      <c r="X53" s="25" t="s">
        <v>85</v>
      </c>
    </row>
    <row r="54" spans="1:24" ht="15.75" thickBot="1">
      <c r="A54" s="16" t="s">
        <v>10210</v>
      </c>
      <c r="B54" s="16" t="s">
        <v>1183</v>
      </c>
      <c r="C54" s="16" t="s">
        <v>319</v>
      </c>
      <c r="D54" s="16">
        <v>10042</v>
      </c>
      <c r="E54" s="16" t="str">
        <f>VLOOKUP(D54,'Schools Data'!$F$4:$I$105,4,FALSE)</f>
        <v>All Saints' CE Primary School, N20</v>
      </c>
      <c r="F54" s="16">
        <v>210000</v>
      </c>
      <c r="G54" s="16" t="str">
        <f t="shared" si="1"/>
        <v>E12</v>
      </c>
      <c r="H54" s="16" t="s">
        <v>10209</v>
      </c>
      <c r="I54" s="16" t="s">
        <v>1181</v>
      </c>
      <c r="J54" s="16" t="s">
        <v>1180</v>
      </c>
      <c r="K54" s="16" t="s">
        <v>1179</v>
      </c>
      <c r="L54" s="16" t="s">
        <v>10208</v>
      </c>
      <c r="M54" s="16">
        <v>19500</v>
      </c>
      <c r="N54" s="16" t="s">
        <v>1177</v>
      </c>
      <c r="O54" s="16" t="s">
        <v>1107</v>
      </c>
      <c r="P54" s="16" t="s">
        <v>1176</v>
      </c>
      <c r="Q54" s="16" t="s">
        <v>1175</v>
      </c>
      <c r="R54" s="16" t="s">
        <v>1174</v>
      </c>
      <c r="V54" s="25" t="s">
        <v>108</v>
      </c>
      <c r="W54" s="26">
        <v>111450</v>
      </c>
      <c r="X54" s="25" t="s">
        <v>108</v>
      </c>
    </row>
    <row r="55" spans="1:24" ht="15.75" thickBot="1">
      <c r="A55" s="16" t="s">
        <v>10207</v>
      </c>
      <c r="B55" s="16" t="s">
        <v>1183</v>
      </c>
      <c r="C55" s="16" t="s">
        <v>319</v>
      </c>
      <c r="D55" s="16">
        <v>10042</v>
      </c>
      <c r="E55" s="16" t="str">
        <f>VLOOKUP(D55,'Schools Data'!$F$4:$I$105,4,FALSE)</f>
        <v>All Saints' CE Primary School, N20</v>
      </c>
      <c r="F55" s="16">
        <v>213020</v>
      </c>
      <c r="G55" s="16" t="str">
        <f t="shared" si="1"/>
        <v>E16</v>
      </c>
      <c r="H55" s="16" t="s">
        <v>10206</v>
      </c>
      <c r="I55" s="16" t="s">
        <v>1181</v>
      </c>
      <c r="J55" s="16" t="s">
        <v>1180</v>
      </c>
      <c r="K55" s="16" t="s">
        <v>1179</v>
      </c>
      <c r="L55" s="16" t="s">
        <v>10205</v>
      </c>
      <c r="M55" s="16">
        <v>19300</v>
      </c>
      <c r="N55" s="16" t="s">
        <v>1177</v>
      </c>
      <c r="O55" s="16" t="s">
        <v>1107</v>
      </c>
      <c r="P55" s="16" t="s">
        <v>1176</v>
      </c>
      <c r="Q55" s="16" t="s">
        <v>1175</v>
      </c>
      <c r="R55" s="16" t="s">
        <v>1174</v>
      </c>
      <c r="V55" s="25" t="s">
        <v>109</v>
      </c>
      <c r="W55" s="26">
        <v>411025</v>
      </c>
      <c r="X55" s="25" t="s">
        <v>109</v>
      </c>
    </row>
    <row r="56" spans="1:24" ht="15.75" thickBot="1">
      <c r="A56" s="16" t="s">
        <v>10204</v>
      </c>
      <c r="B56" s="16" t="s">
        <v>1183</v>
      </c>
      <c r="C56" s="16" t="s">
        <v>319</v>
      </c>
      <c r="D56" s="16">
        <v>10042</v>
      </c>
      <c r="E56" s="16" t="str">
        <f>VLOOKUP(D56,'Schools Data'!$F$4:$I$105,4,FALSE)</f>
        <v>All Saints' CE Primary School, N20</v>
      </c>
      <c r="F56" s="16">
        <v>215000</v>
      </c>
      <c r="G56" s="16" t="str">
        <f t="shared" si="1"/>
        <v>E17</v>
      </c>
      <c r="H56" s="16" t="s">
        <v>10203</v>
      </c>
      <c r="I56" s="16" t="s">
        <v>1181</v>
      </c>
      <c r="J56" s="16" t="s">
        <v>1180</v>
      </c>
      <c r="K56" s="16" t="s">
        <v>1179</v>
      </c>
      <c r="L56" s="16" t="s">
        <v>10202</v>
      </c>
      <c r="M56" s="16">
        <v>3978</v>
      </c>
      <c r="N56" s="16" t="s">
        <v>1177</v>
      </c>
      <c r="O56" s="16" t="s">
        <v>1107</v>
      </c>
      <c r="P56" s="16" t="s">
        <v>1176</v>
      </c>
      <c r="Q56" s="16" t="s">
        <v>1175</v>
      </c>
      <c r="R56" s="16" t="s">
        <v>1174</v>
      </c>
      <c r="V56" s="25" t="s">
        <v>90</v>
      </c>
      <c r="W56" s="26">
        <v>543980</v>
      </c>
      <c r="X56" s="25" t="s">
        <v>90</v>
      </c>
    </row>
    <row r="57" spans="1:24" ht="15.75" thickBot="1">
      <c r="A57" s="16" t="s">
        <v>10201</v>
      </c>
      <c r="B57" s="16" t="s">
        <v>1183</v>
      </c>
      <c r="C57" s="16" t="s">
        <v>319</v>
      </c>
      <c r="D57" s="16">
        <v>10042</v>
      </c>
      <c r="E57" s="16" t="str">
        <f>VLOOKUP(D57,'Schools Data'!$F$4:$I$105,4,FALSE)</f>
        <v>All Saints' CE Primary School, N20</v>
      </c>
      <c r="F57" s="16">
        <v>216000</v>
      </c>
      <c r="G57" s="16" t="str">
        <f t="shared" si="1"/>
        <v>E15</v>
      </c>
      <c r="H57" s="16" t="s">
        <v>10200</v>
      </c>
      <c r="I57" s="16" t="s">
        <v>1181</v>
      </c>
      <c r="J57" s="16" t="s">
        <v>1180</v>
      </c>
      <c r="K57" s="16" t="s">
        <v>1179</v>
      </c>
      <c r="L57" s="16" t="s">
        <v>10199</v>
      </c>
      <c r="M57" s="16">
        <v>2500</v>
      </c>
      <c r="N57" s="16" t="s">
        <v>1177</v>
      </c>
      <c r="O57" s="16" t="s">
        <v>1107</v>
      </c>
      <c r="P57" s="16" t="s">
        <v>1176</v>
      </c>
      <c r="Q57" s="16" t="s">
        <v>1175</v>
      </c>
      <c r="R57" s="16" t="s">
        <v>1174</v>
      </c>
      <c r="V57" s="25" t="s">
        <v>91</v>
      </c>
      <c r="W57" s="26">
        <v>739470</v>
      </c>
      <c r="X57" s="25" t="s">
        <v>91</v>
      </c>
    </row>
    <row r="58" spans="1:24" ht="15.75" thickBot="1">
      <c r="A58" s="16" t="s">
        <v>10198</v>
      </c>
      <c r="B58" s="16" t="s">
        <v>1183</v>
      </c>
      <c r="C58" s="16" t="s">
        <v>319</v>
      </c>
      <c r="D58" s="16">
        <v>10042</v>
      </c>
      <c r="E58" s="16" t="str">
        <f>VLOOKUP(D58,'Schools Data'!$F$4:$I$105,4,FALSE)</f>
        <v>All Saints' CE Primary School, N20</v>
      </c>
      <c r="F58" s="16">
        <v>219010</v>
      </c>
      <c r="G58" s="16" t="str">
        <f t="shared" si="1"/>
        <v>E14</v>
      </c>
      <c r="H58" s="16" t="s">
        <v>10197</v>
      </c>
      <c r="I58" s="16" t="s">
        <v>1181</v>
      </c>
      <c r="J58" s="16" t="s">
        <v>1180</v>
      </c>
      <c r="K58" s="16" t="s">
        <v>1179</v>
      </c>
      <c r="L58" s="16" t="s">
        <v>10196</v>
      </c>
      <c r="M58" s="16">
        <v>30100</v>
      </c>
      <c r="N58" s="16" t="s">
        <v>1177</v>
      </c>
      <c r="O58" s="16" t="s">
        <v>1107</v>
      </c>
      <c r="P58" s="16" t="s">
        <v>1176</v>
      </c>
      <c r="Q58" s="16" t="s">
        <v>1175</v>
      </c>
      <c r="R58" s="16" t="s">
        <v>1174</v>
      </c>
      <c r="V58" s="25" t="s">
        <v>92</v>
      </c>
      <c r="W58" s="26">
        <v>543995</v>
      </c>
      <c r="X58" s="25" t="s">
        <v>92</v>
      </c>
    </row>
    <row r="59" spans="1:24" ht="15.75" thickBot="1">
      <c r="A59" s="16" t="s">
        <v>10195</v>
      </c>
      <c r="B59" s="16" t="s">
        <v>1183</v>
      </c>
      <c r="C59" s="16" t="s">
        <v>319</v>
      </c>
      <c r="D59" s="16">
        <v>10042</v>
      </c>
      <c r="E59" s="16" t="str">
        <f>VLOOKUP(D59,'Schools Data'!$F$4:$I$105,4,FALSE)</f>
        <v>All Saints' CE Primary School, N20</v>
      </c>
      <c r="F59" s="16">
        <v>219030</v>
      </c>
      <c r="G59" s="16" t="str">
        <f t="shared" si="1"/>
        <v>E18</v>
      </c>
      <c r="H59" s="16" t="s">
        <v>10194</v>
      </c>
      <c r="I59" s="16" t="s">
        <v>1181</v>
      </c>
      <c r="J59" s="16" t="s">
        <v>1180</v>
      </c>
      <c r="K59" s="16" t="s">
        <v>1179</v>
      </c>
      <c r="L59" s="16" t="s">
        <v>10193</v>
      </c>
      <c r="M59" s="16">
        <v>9026</v>
      </c>
      <c r="N59" s="16" t="s">
        <v>1177</v>
      </c>
      <c r="O59" s="16" t="s">
        <v>1107</v>
      </c>
      <c r="P59" s="16" t="s">
        <v>1176</v>
      </c>
      <c r="Q59" s="16" t="s">
        <v>1175</v>
      </c>
      <c r="R59" s="16" t="s">
        <v>1174</v>
      </c>
      <c r="V59" s="25" t="s">
        <v>98</v>
      </c>
      <c r="W59" s="26">
        <v>599000</v>
      </c>
      <c r="X59" s="25" t="s">
        <v>98</v>
      </c>
    </row>
    <row r="60" spans="1:24" ht="15.75" thickBot="1">
      <c r="A60" s="16" t="s">
        <v>10192</v>
      </c>
      <c r="B60" s="16" t="s">
        <v>1183</v>
      </c>
      <c r="C60" s="16" t="s">
        <v>319</v>
      </c>
      <c r="D60" s="16">
        <v>10042</v>
      </c>
      <c r="E60" s="16" t="str">
        <f>VLOOKUP(D60,'Schools Data'!$F$4:$I$105,4,FALSE)</f>
        <v>All Saints' CE Primary School, N20</v>
      </c>
      <c r="F60" s="16">
        <v>220000</v>
      </c>
      <c r="G60" s="16" t="str">
        <f t="shared" si="1"/>
        <v>E13</v>
      </c>
      <c r="H60" s="16" t="s">
        <v>10191</v>
      </c>
      <c r="I60" s="16" t="s">
        <v>1181</v>
      </c>
      <c r="J60" s="16" t="s">
        <v>1180</v>
      </c>
      <c r="K60" s="16" t="s">
        <v>1179</v>
      </c>
      <c r="L60" s="16" t="s">
        <v>10190</v>
      </c>
      <c r="M60" s="16">
        <v>7050</v>
      </c>
      <c r="N60" s="16" t="s">
        <v>1177</v>
      </c>
      <c r="O60" s="16" t="s">
        <v>1107</v>
      </c>
      <c r="P60" s="16" t="s">
        <v>1176</v>
      </c>
      <c r="Q60" s="16" t="s">
        <v>1175</v>
      </c>
      <c r="R60" s="16" t="s">
        <v>1174</v>
      </c>
      <c r="V60" s="25" t="s">
        <v>99</v>
      </c>
      <c r="W60" s="26">
        <v>599010</v>
      </c>
      <c r="X60" s="25" t="s">
        <v>99</v>
      </c>
    </row>
    <row r="61" spans="1:24" ht="15.75" thickBot="1">
      <c r="A61" s="16" t="s">
        <v>10189</v>
      </c>
      <c r="B61" s="16" t="s">
        <v>1183</v>
      </c>
      <c r="C61" s="16" t="s">
        <v>319</v>
      </c>
      <c r="D61" s="16">
        <v>10042</v>
      </c>
      <c r="E61" s="16" t="str">
        <f>VLOOKUP(D61,'Schools Data'!$F$4:$I$105,4,FALSE)</f>
        <v>All Saints' CE Primary School, N20</v>
      </c>
      <c r="F61" s="16">
        <v>221000</v>
      </c>
      <c r="G61" s="16" t="str">
        <f t="shared" si="1"/>
        <v>E23</v>
      </c>
      <c r="H61" s="16" t="s">
        <v>10188</v>
      </c>
      <c r="I61" s="16" t="s">
        <v>1181</v>
      </c>
      <c r="J61" s="16" t="s">
        <v>1180</v>
      </c>
      <c r="K61" s="16" t="s">
        <v>1179</v>
      </c>
      <c r="L61" s="16" t="s">
        <v>10187</v>
      </c>
      <c r="M61" s="16">
        <v>8380</v>
      </c>
      <c r="N61" s="16" t="s">
        <v>1177</v>
      </c>
      <c r="O61" s="16" t="s">
        <v>1107</v>
      </c>
      <c r="P61" s="16" t="s">
        <v>1176</v>
      </c>
      <c r="Q61" s="16" t="s">
        <v>1175</v>
      </c>
      <c r="R61" s="16" t="s">
        <v>1174</v>
      </c>
      <c r="V61" s="25" t="s">
        <v>100</v>
      </c>
      <c r="W61" s="26">
        <v>599020</v>
      </c>
      <c r="X61" s="25" t="s">
        <v>100</v>
      </c>
    </row>
    <row r="62" spans="1:24" ht="15.75" thickBot="1">
      <c r="A62" s="16" t="s">
        <v>10186</v>
      </c>
      <c r="B62" s="16" t="s">
        <v>1183</v>
      </c>
      <c r="C62" s="16" t="s">
        <v>319</v>
      </c>
      <c r="D62" s="16">
        <v>10042</v>
      </c>
      <c r="E62" s="16" t="str">
        <f>VLOOKUP(D62,'Schools Data'!$F$4:$I$105,4,FALSE)</f>
        <v>All Saints' CE Primary School, N20</v>
      </c>
      <c r="F62" s="16">
        <v>411020</v>
      </c>
      <c r="G62" s="16" t="str">
        <f t="shared" si="1"/>
        <v>E25</v>
      </c>
      <c r="H62" s="16" t="s">
        <v>10185</v>
      </c>
      <c r="I62" s="16" t="s">
        <v>1181</v>
      </c>
      <c r="J62" s="16" t="s">
        <v>1180</v>
      </c>
      <c r="K62" s="16" t="s">
        <v>1179</v>
      </c>
      <c r="L62" s="16" t="s">
        <v>10184</v>
      </c>
      <c r="M62" s="16">
        <v>72841</v>
      </c>
      <c r="N62" s="16" t="s">
        <v>1177</v>
      </c>
      <c r="O62" s="16" t="s">
        <v>1107</v>
      </c>
      <c r="P62" s="16" t="s">
        <v>1176</v>
      </c>
      <c r="Q62" s="16" t="s">
        <v>1175</v>
      </c>
      <c r="R62" s="16" t="s">
        <v>1174</v>
      </c>
      <c r="V62" s="25" t="s">
        <v>101</v>
      </c>
      <c r="W62" s="26">
        <v>599030</v>
      </c>
      <c r="X62" s="25" t="s">
        <v>101</v>
      </c>
    </row>
    <row r="63" spans="1:24">
      <c r="A63" s="16" t="s">
        <v>10183</v>
      </c>
      <c r="B63" s="16" t="s">
        <v>1183</v>
      </c>
      <c r="C63" s="16" t="s">
        <v>319</v>
      </c>
      <c r="D63" s="16">
        <v>10042</v>
      </c>
      <c r="E63" s="16" t="str">
        <f>VLOOKUP(D63,'Schools Data'!$F$4:$I$105,4,FALSE)</f>
        <v>All Saints' CE Primary School, N20</v>
      </c>
      <c r="F63" s="16">
        <v>413050</v>
      </c>
      <c r="G63" s="16" t="str">
        <f t="shared" si="1"/>
        <v>E19</v>
      </c>
      <c r="H63" s="16" t="s">
        <v>10182</v>
      </c>
      <c r="I63" s="16" t="s">
        <v>1181</v>
      </c>
      <c r="J63" s="16" t="s">
        <v>1180</v>
      </c>
      <c r="K63" s="16" t="s">
        <v>1179</v>
      </c>
      <c r="L63" s="16" t="s">
        <v>10181</v>
      </c>
      <c r="M63" s="16">
        <v>31607</v>
      </c>
      <c r="N63" s="16" t="s">
        <v>1177</v>
      </c>
      <c r="O63" s="16" t="s">
        <v>1107</v>
      </c>
      <c r="P63" s="16" t="s">
        <v>1176</v>
      </c>
      <c r="Q63" s="16" t="s">
        <v>1175</v>
      </c>
      <c r="R63" s="16" t="s">
        <v>1174</v>
      </c>
      <c r="V63" s="21">
        <v>99999</v>
      </c>
      <c r="X63" s="21">
        <v>99999</v>
      </c>
    </row>
    <row r="64" spans="1:24">
      <c r="A64" s="16" t="s">
        <v>10180</v>
      </c>
      <c r="B64" s="16" t="s">
        <v>1183</v>
      </c>
      <c r="C64" s="16" t="s">
        <v>319</v>
      </c>
      <c r="D64" s="16">
        <v>10042</v>
      </c>
      <c r="E64" s="16" t="str">
        <f>VLOOKUP(D64,'Schools Data'!$F$4:$I$105,4,FALSE)</f>
        <v>All Saints' CE Primary School, N20</v>
      </c>
      <c r="F64" s="16">
        <v>413060</v>
      </c>
      <c r="G64" s="16" t="str">
        <f t="shared" si="1"/>
        <v>E22</v>
      </c>
      <c r="H64" s="16" t="s">
        <v>10179</v>
      </c>
      <c r="I64" s="16" t="s">
        <v>1181</v>
      </c>
      <c r="J64" s="16" t="s">
        <v>1180</v>
      </c>
      <c r="K64" s="16" t="s">
        <v>1179</v>
      </c>
      <c r="L64" s="16" t="s">
        <v>10178</v>
      </c>
      <c r="M64" s="16">
        <v>12500</v>
      </c>
      <c r="N64" s="16" t="s">
        <v>1177</v>
      </c>
      <c r="O64" s="16" t="s">
        <v>1107</v>
      </c>
      <c r="P64" s="16" t="s">
        <v>1176</v>
      </c>
      <c r="Q64" s="16" t="s">
        <v>1175</v>
      </c>
      <c r="R64" s="16" t="s">
        <v>1174</v>
      </c>
    </row>
    <row r="65" spans="1:24">
      <c r="A65" s="16" t="s">
        <v>10177</v>
      </c>
      <c r="B65" s="16" t="s">
        <v>1183</v>
      </c>
      <c r="C65" s="16" t="s">
        <v>319</v>
      </c>
      <c r="D65" s="16">
        <v>10042</v>
      </c>
      <c r="E65" s="16" t="str">
        <f>VLOOKUP(D65,'Schools Data'!$F$4:$I$105,4,FALSE)</f>
        <v>All Saints' CE Primary School, N20</v>
      </c>
      <c r="F65" s="16">
        <v>413070</v>
      </c>
      <c r="G65" s="16" t="str">
        <f t="shared" si="1"/>
        <v>E24</v>
      </c>
      <c r="H65" s="16" t="s">
        <v>10176</v>
      </c>
      <c r="I65" s="16" t="s">
        <v>1181</v>
      </c>
      <c r="J65" s="16" t="s">
        <v>1180</v>
      </c>
      <c r="K65" s="16" t="s">
        <v>1179</v>
      </c>
      <c r="L65" s="16" t="s">
        <v>10175</v>
      </c>
      <c r="M65" s="16">
        <v>11105</v>
      </c>
      <c r="N65" s="16" t="s">
        <v>1177</v>
      </c>
      <c r="O65" s="16" t="s">
        <v>1107</v>
      </c>
      <c r="P65" s="16" t="s">
        <v>1176</v>
      </c>
      <c r="Q65" s="16" t="s">
        <v>1175</v>
      </c>
      <c r="R65" s="16" t="s">
        <v>1174</v>
      </c>
    </row>
    <row r="66" spans="1:24">
      <c r="A66" s="16" t="s">
        <v>10174</v>
      </c>
      <c r="B66" s="16" t="s">
        <v>1183</v>
      </c>
      <c r="C66" s="16" t="s">
        <v>319</v>
      </c>
      <c r="D66" s="16">
        <v>10042</v>
      </c>
      <c r="E66" s="16" t="str">
        <f>VLOOKUP(D66,'Schools Data'!$F$4:$I$105,4,FALSE)</f>
        <v>All Saints' CE Primary School, N20</v>
      </c>
      <c r="F66" s="16">
        <v>420060</v>
      </c>
      <c r="G66" s="16" t="str">
        <f t="shared" si="1"/>
        <v>E26</v>
      </c>
      <c r="H66" s="16" t="s">
        <v>10173</v>
      </c>
      <c r="I66" s="16" t="s">
        <v>1181</v>
      </c>
      <c r="J66" s="16" t="s">
        <v>1180</v>
      </c>
      <c r="K66" s="16" t="s">
        <v>1179</v>
      </c>
      <c r="L66" s="16" t="s">
        <v>10172</v>
      </c>
      <c r="M66" s="16">
        <v>5000</v>
      </c>
      <c r="N66" s="16" t="s">
        <v>1177</v>
      </c>
      <c r="O66" s="16" t="s">
        <v>1107</v>
      </c>
      <c r="P66" s="16" t="s">
        <v>1176</v>
      </c>
      <c r="Q66" s="16" t="s">
        <v>1175</v>
      </c>
      <c r="R66" s="16" t="s">
        <v>1174</v>
      </c>
      <c r="V66" s="23" t="s">
        <v>10171</v>
      </c>
      <c r="W66" s="24">
        <f>SUM(P22:P82)-SUM(O22:O82)</f>
        <v>0</v>
      </c>
      <c r="X66" s="23" t="s">
        <v>10171</v>
      </c>
    </row>
    <row r="67" spans="1:24">
      <c r="A67" s="16" t="s">
        <v>10170</v>
      </c>
      <c r="B67" s="16" t="s">
        <v>1183</v>
      </c>
      <c r="C67" s="16" t="s">
        <v>319</v>
      </c>
      <c r="D67" s="16">
        <v>10042</v>
      </c>
      <c r="E67" s="16" t="str">
        <f>VLOOKUP(D67,'Schools Data'!$F$4:$I$105,4,FALSE)</f>
        <v>All Saints' CE Primary School, N20</v>
      </c>
      <c r="F67" s="16">
        <v>422620</v>
      </c>
      <c r="G67" s="16" t="str">
        <f t="shared" si="1"/>
        <v>E20</v>
      </c>
      <c r="H67" s="16" t="s">
        <v>10169</v>
      </c>
      <c r="I67" s="16" t="s">
        <v>1181</v>
      </c>
      <c r="J67" s="16" t="s">
        <v>1180</v>
      </c>
      <c r="K67" s="16" t="s">
        <v>1179</v>
      </c>
      <c r="L67" s="16" t="s">
        <v>10168</v>
      </c>
      <c r="M67" s="16">
        <v>10250</v>
      </c>
      <c r="N67" s="16" t="s">
        <v>1177</v>
      </c>
      <c r="O67" s="16" t="s">
        <v>1107</v>
      </c>
      <c r="P67" s="16" t="s">
        <v>1176</v>
      </c>
      <c r="Q67" s="16" t="s">
        <v>1175</v>
      </c>
      <c r="R67" s="16" t="s">
        <v>1174</v>
      </c>
    </row>
    <row r="68" spans="1:24">
      <c r="A68" s="16" t="s">
        <v>10167</v>
      </c>
      <c r="B68" s="16" t="s">
        <v>1183</v>
      </c>
      <c r="C68" s="16" t="s">
        <v>319</v>
      </c>
      <c r="D68" s="16">
        <v>10042</v>
      </c>
      <c r="E68" s="16" t="str">
        <f>VLOOKUP(D68,'Schools Data'!$F$4:$I$105,4,FALSE)</f>
        <v>All Saints' CE Primary School, N20</v>
      </c>
      <c r="F68" s="16">
        <v>543950</v>
      </c>
      <c r="G68" s="16" t="s">
        <v>1211</v>
      </c>
      <c r="H68" s="16" t="s">
        <v>10166</v>
      </c>
      <c r="I68" s="16" t="s">
        <v>1181</v>
      </c>
      <c r="J68" s="16" t="s">
        <v>1180</v>
      </c>
      <c r="K68" s="16" t="s">
        <v>1179</v>
      </c>
      <c r="L68" s="16" t="s">
        <v>10165</v>
      </c>
      <c r="M68" s="16">
        <v>116558</v>
      </c>
      <c r="N68" s="16" t="s">
        <v>1177</v>
      </c>
      <c r="O68" s="16" t="s">
        <v>1107</v>
      </c>
      <c r="P68" s="16" t="s">
        <v>1176</v>
      </c>
      <c r="Q68" s="16" t="s">
        <v>1175</v>
      </c>
      <c r="R68" s="16" t="s">
        <v>1174</v>
      </c>
    </row>
    <row r="69" spans="1:24">
      <c r="A69" s="16" t="s">
        <v>10164</v>
      </c>
      <c r="B69" s="16" t="s">
        <v>1183</v>
      </c>
      <c r="C69" s="16" t="s">
        <v>319</v>
      </c>
      <c r="D69" s="16">
        <v>10042</v>
      </c>
      <c r="E69" s="16" t="str">
        <f>VLOOKUP(D69,'Schools Data'!$F$4:$I$105,4,FALSE)</f>
        <v>All Saints' CE Primary School, N20</v>
      </c>
      <c r="F69" s="16">
        <v>543970</v>
      </c>
      <c r="G69" s="16" t="str">
        <f t="shared" ref="G69:G100" si="2">VLOOKUP(F69,$W$2:$X$62,2,FALSE)</f>
        <v>I01</v>
      </c>
      <c r="H69" s="16" t="s">
        <v>10163</v>
      </c>
      <c r="I69" s="16" t="s">
        <v>1181</v>
      </c>
      <c r="J69" s="16" t="s">
        <v>1180</v>
      </c>
      <c r="K69" s="16" t="s">
        <v>1179</v>
      </c>
      <c r="L69" s="16" t="s">
        <v>10162</v>
      </c>
      <c r="M69" s="16">
        <v>-1153815</v>
      </c>
      <c r="N69" s="16" t="s">
        <v>1177</v>
      </c>
      <c r="O69" s="16" t="s">
        <v>1107</v>
      </c>
      <c r="P69" s="16" t="s">
        <v>1176</v>
      </c>
      <c r="Q69" s="16" t="s">
        <v>1175</v>
      </c>
      <c r="R69" s="16" t="s">
        <v>1174</v>
      </c>
    </row>
    <row r="70" spans="1:24">
      <c r="A70" s="16" t="s">
        <v>10161</v>
      </c>
      <c r="B70" s="16" t="s">
        <v>1183</v>
      </c>
      <c r="C70" s="16" t="s">
        <v>319</v>
      </c>
      <c r="D70" s="16">
        <v>10042</v>
      </c>
      <c r="E70" s="16" t="str">
        <f>VLOOKUP(D70,'Schools Data'!$F$4:$I$105,4,FALSE)</f>
        <v>All Saints' CE Primary School, N20</v>
      </c>
      <c r="F70" s="16">
        <v>543972</v>
      </c>
      <c r="G70" s="16" t="str">
        <f t="shared" si="2"/>
        <v>I03</v>
      </c>
      <c r="H70" s="16" t="s">
        <v>10160</v>
      </c>
      <c r="I70" s="16" t="s">
        <v>1181</v>
      </c>
      <c r="J70" s="16" t="s">
        <v>1180</v>
      </c>
      <c r="K70" s="16" t="s">
        <v>1179</v>
      </c>
      <c r="L70" s="16" t="s">
        <v>10159</v>
      </c>
      <c r="M70" s="16">
        <v>-61492</v>
      </c>
      <c r="N70" s="16" t="s">
        <v>1177</v>
      </c>
      <c r="O70" s="16" t="s">
        <v>1107</v>
      </c>
      <c r="P70" s="16" t="s">
        <v>1176</v>
      </c>
      <c r="Q70" s="16" t="s">
        <v>1175</v>
      </c>
      <c r="R70" s="16" t="s">
        <v>1174</v>
      </c>
    </row>
    <row r="71" spans="1:24">
      <c r="A71" s="16" t="s">
        <v>10158</v>
      </c>
      <c r="B71" s="16" t="s">
        <v>1183</v>
      </c>
      <c r="C71" s="16" t="s">
        <v>319</v>
      </c>
      <c r="D71" s="16">
        <v>10042</v>
      </c>
      <c r="E71" s="16" t="str">
        <f>VLOOKUP(D71,'Schools Data'!$F$4:$I$105,4,FALSE)</f>
        <v>All Saints' CE Primary School, N20</v>
      </c>
      <c r="F71" s="16">
        <v>543975</v>
      </c>
      <c r="G71" s="16" t="str">
        <f t="shared" si="2"/>
        <v>I05</v>
      </c>
      <c r="H71" s="16" t="s">
        <v>10157</v>
      </c>
      <c r="I71" s="16" t="s">
        <v>1181</v>
      </c>
      <c r="J71" s="16" t="s">
        <v>1180</v>
      </c>
      <c r="K71" s="16" t="s">
        <v>1179</v>
      </c>
      <c r="L71" s="16" t="s">
        <v>10156</v>
      </c>
      <c r="M71" s="16">
        <v>-68595</v>
      </c>
      <c r="N71" s="16" t="s">
        <v>1177</v>
      </c>
      <c r="O71" s="16" t="s">
        <v>1107</v>
      </c>
      <c r="P71" s="16" t="s">
        <v>1176</v>
      </c>
      <c r="Q71" s="16" t="s">
        <v>1175</v>
      </c>
      <c r="R71" s="16" t="s">
        <v>1174</v>
      </c>
    </row>
    <row r="72" spans="1:24">
      <c r="A72" s="16" t="s">
        <v>10155</v>
      </c>
      <c r="B72" s="16" t="s">
        <v>1183</v>
      </c>
      <c r="C72" s="16" t="s">
        <v>319</v>
      </c>
      <c r="D72" s="16">
        <v>10042</v>
      </c>
      <c r="E72" s="16" t="str">
        <f>VLOOKUP(D72,'Schools Data'!$F$4:$I$105,4,FALSE)</f>
        <v>All Saints' CE Primary School, N20</v>
      </c>
      <c r="F72" s="16">
        <v>569000</v>
      </c>
      <c r="G72" s="16" t="str">
        <f t="shared" si="2"/>
        <v>E28a</v>
      </c>
      <c r="H72" s="16" t="s">
        <v>10154</v>
      </c>
      <c r="I72" s="16" t="s">
        <v>1181</v>
      </c>
      <c r="J72" s="16" t="s">
        <v>1180</v>
      </c>
      <c r="K72" s="16" t="s">
        <v>1179</v>
      </c>
      <c r="L72" s="16" t="s">
        <v>10153</v>
      </c>
      <c r="M72" s="16">
        <v>22342</v>
      </c>
      <c r="N72" s="16" t="s">
        <v>1177</v>
      </c>
      <c r="O72" s="16" t="s">
        <v>1107</v>
      </c>
      <c r="P72" s="16" t="s">
        <v>1176</v>
      </c>
      <c r="Q72" s="16" t="s">
        <v>1175</v>
      </c>
      <c r="R72" s="16" t="s">
        <v>1174</v>
      </c>
    </row>
    <row r="73" spans="1:24">
      <c r="A73" s="16" t="s">
        <v>10152</v>
      </c>
      <c r="B73" s="16" t="s">
        <v>1183</v>
      </c>
      <c r="C73" s="16" t="s">
        <v>319</v>
      </c>
      <c r="D73" s="16">
        <v>10042</v>
      </c>
      <c r="E73" s="16" t="str">
        <f>VLOOKUP(D73,'Schools Data'!$F$4:$I$105,4,FALSE)</f>
        <v>All Saints' CE Primary School, N20</v>
      </c>
      <c r="F73" s="16">
        <v>569010</v>
      </c>
      <c r="G73" s="16" t="str">
        <f t="shared" si="2"/>
        <v>E27</v>
      </c>
      <c r="H73" s="16" t="s">
        <v>10151</v>
      </c>
      <c r="I73" s="16" t="s">
        <v>1181</v>
      </c>
      <c r="J73" s="16" t="s">
        <v>1180</v>
      </c>
      <c r="K73" s="16" t="s">
        <v>1179</v>
      </c>
      <c r="L73" s="16" t="s">
        <v>10150</v>
      </c>
      <c r="M73" s="16">
        <v>49560</v>
      </c>
      <c r="N73" s="16" t="s">
        <v>1177</v>
      </c>
      <c r="O73" s="16" t="s">
        <v>1107</v>
      </c>
      <c r="P73" s="16" t="s">
        <v>1176</v>
      </c>
      <c r="Q73" s="16" t="s">
        <v>1175</v>
      </c>
      <c r="R73" s="16" t="s">
        <v>1174</v>
      </c>
    </row>
    <row r="74" spans="1:24">
      <c r="A74" s="16" t="s">
        <v>10149</v>
      </c>
      <c r="B74" s="16" t="s">
        <v>1183</v>
      </c>
      <c r="C74" s="16" t="s">
        <v>319</v>
      </c>
      <c r="D74" s="16">
        <v>10042</v>
      </c>
      <c r="E74" s="16" t="str">
        <f>VLOOKUP(D74,'Schools Data'!$F$4:$I$105,4,FALSE)</f>
        <v>All Saints' CE Primary School, N20</v>
      </c>
      <c r="F74" s="16">
        <v>710020</v>
      </c>
      <c r="G74" s="16" t="str">
        <f t="shared" si="2"/>
        <v>I06</v>
      </c>
      <c r="H74" s="16" t="s">
        <v>10148</v>
      </c>
      <c r="I74" s="16" t="s">
        <v>1181</v>
      </c>
      <c r="J74" s="16" t="s">
        <v>1180</v>
      </c>
      <c r="K74" s="16" t="s">
        <v>1179</v>
      </c>
      <c r="L74" s="16" t="s">
        <v>10147</v>
      </c>
      <c r="M74" s="16">
        <v>-1100</v>
      </c>
      <c r="N74" s="16" t="s">
        <v>1177</v>
      </c>
      <c r="O74" s="16" t="s">
        <v>1107</v>
      </c>
      <c r="P74" s="16" t="s">
        <v>1176</v>
      </c>
      <c r="Q74" s="16" t="s">
        <v>1175</v>
      </c>
      <c r="R74" s="16" t="s">
        <v>1174</v>
      </c>
    </row>
    <row r="75" spans="1:24">
      <c r="A75" s="16" t="s">
        <v>10146</v>
      </c>
      <c r="B75" s="16" t="s">
        <v>1183</v>
      </c>
      <c r="C75" s="16" t="s">
        <v>319</v>
      </c>
      <c r="D75" s="16">
        <v>10042</v>
      </c>
      <c r="E75" s="16" t="str">
        <f>VLOOKUP(D75,'Schools Data'!$F$4:$I$105,4,FALSE)</f>
        <v>All Saints' CE Primary School, N20</v>
      </c>
      <c r="F75" s="16">
        <v>720010</v>
      </c>
      <c r="G75" s="16" t="str">
        <f t="shared" si="2"/>
        <v>I18d</v>
      </c>
      <c r="H75" s="16" t="s">
        <v>10145</v>
      </c>
      <c r="I75" s="16" t="s">
        <v>1181</v>
      </c>
      <c r="J75" s="16" t="s">
        <v>1180</v>
      </c>
      <c r="K75" s="16" t="s">
        <v>1179</v>
      </c>
      <c r="L75" s="16" t="s">
        <v>10144</v>
      </c>
      <c r="M75" s="16">
        <v>-45239</v>
      </c>
      <c r="N75" s="16" t="s">
        <v>1177</v>
      </c>
      <c r="O75" s="16" t="s">
        <v>1107</v>
      </c>
      <c r="P75" s="16" t="s">
        <v>1176</v>
      </c>
      <c r="Q75" s="16" t="s">
        <v>1175</v>
      </c>
      <c r="R75" s="16" t="s">
        <v>1174</v>
      </c>
    </row>
    <row r="76" spans="1:24">
      <c r="A76" s="16" t="s">
        <v>10143</v>
      </c>
      <c r="B76" s="16" t="s">
        <v>1183</v>
      </c>
      <c r="C76" s="16" t="s">
        <v>319</v>
      </c>
      <c r="D76" s="16">
        <v>10042</v>
      </c>
      <c r="E76" s="16" t="str">
        <f>VLOOKUP(D76,'Schools Data'!$F$4:$I$105,4,FALSE)</f>
        <v>All Saints' CE Primary School, N20</v>
      </c>
      <c r="F76" s="16">
        <v>739002</v>
      </c>
      <c r="G76" s="16" t="str">
        <f t="shared" si="2"/>
        <v>I08b</v>
      </c>
      <c r="H76" s="16" t="s">
        <v>10142</v>
      </c>
      <c r="I76" s="16" t="s">
        <v>1181</v>
      </c>
      <c r="J76" s="16" t="s">
        <v>1180</v>
      </c>
      <c r="K76" s="16" t="s">
        <v>1179</v>
      </c>
      <c r="L76" s="16" t="s">
        <v>10141</v>
      </c>
      <c r="M76" s="16">
        <v>-45251</v>
      </c>
      <c r="N76" s="16" t="s">
        <v>1177</v>
      </c>
      <c r="O76" s="16" t="s">
        <v>1107</v>
      </c>
      <c r="P76" s="16" t="s">
        <v>1176</v>
      </c>
      <c r="Q76" s="16" t="s">
        <v>1175</v>
      </c>
      <c r="R76" s="16" t="s">
        <v>1174</v>
      </c>
    </row>
    <row r="77" spans="1:24">
      <c r="A77" s="16" t="s">
        <v>10140</v>
      </c>
      <c r="B77" s="16" t="s">
        <v>1183</v>
      </c>
      <c r="C77" s="16" t="s">
        <v>319</v>
      </c>
      <c r="D77" s="16">
        <v>10042</v>
      </c>
      <c r="E77" s="16" t="str">
        <f>VLOOKUP(D77,'Schools Data'!$F$4:$I$105,4,FALSE)</f>
        <v>All Saints' CE Primary School, N20</v>
      </c>
      <c r="F77" s="16">
        <v>739010</v>
      </c>
      <c r="G77" s="16" t="str">
        <f t="shared" si="2"/>
        <v>I09</v>
      </c>
      <c r="H77" s="16" t="s">
        <v>10139</v>
      </c>
      <c r="I77" s="16" t="s">
        <v>1181</v>
      </c>
      <c r="J77" s="16" t="s">
        <v>1180</v>
      </c>
      <c r="K77" s="16" t="s">
        <v>1179</v>
      </c>
      <c r="L77" s="16" t="s">
        <v>10138</v>
      </c>
      <c r="M77" s="16">
        <v>-35200</v>
      </c>
      <c r="N77" s="16" t="s">
        <v>1177</v>
      </c>
      <c r="O77" s="16" t="s">
        <v>1107</v>
      </c>
      <c r="P77" s="16" t="s">
        <v>1176</v>
      </c>
      <c r="Q77" s="16" t="s">
        <v>1175</v>
      </c>
      <c r="R77" s="16" t="s">
        <v>1174</v>
      </c>
    </row>
    <row r="78" spans="1:24">
      <c r="A78" s="16" t="s">
        <v>10137</v>
      </c>
      <c r="B78" s="16" t="s">
        <v>1183</v>
      </c>
      <c r="C78" s="16" t="s">
        <v>319</v>
      </c>
      <c r="D78" s="16">
        <v>10042</v>
      </c>
      <c r="E78" s="16" t="str">
        <f>VLOOKUP(D78,'Schools Data'!$F$4:$I$105,4,FALSE)</f>
        <v>All Saints' CE Primary School, N20</v>
      </c>
      <c r="F78" s="16">
        <v>739020</v>
      </c>
      <c r="G78" s="16" t="str">
        <f t="shared" si="2"/>
        <v>I10</v>
      </c>
      <c r="H78" s="16" t="s">
        <v>10136</v>
      </c>
      <c r="I78" s="16" t="s">
        <v>1181</v>
      </c>
      <c r="J78" s="16" t="s">
        <v>1180</v>
      </c>
      <c r="K78" s="16" t="s">
        <v>1179</v>
      </c>
      <c r="L78" s="16" t="s">
        <v>10135</v>
      </c>
      <c r="M78" s="16">
        <v>-825</v>
      </c>
      <c r="N78" s="16" t="s">
        <v>1177</v>
      </c>
      <c r="O78" s="16" t="s">
        <v>1107</v>
      </c>
      <c r="P78" s="16" t="s">
        <v>1176</v>
      </c>
      <c r="Q78" s="16" t="s">
        <v>1175</v>
      </c>
      <c r="R78" s="16" t="s">
        <v>1174</v>
      </c>
    </row>
    <row r="79" spans="1:24">
      <c r="A79" s="16" t="s">
        <v>10134</v>
      </c>
      <c r="B79" s="16" t="s">
        <v>1183</v>
      </c>
      <c r="C79" s="16" t="s">
        <v>319</v>
      </c>
      <c r="D79" s="16">
        <v>10042</v>
      </c>
      <c r="E79" s="16" t="str">
        <f>VLOOKUP(D79,'Schools Data'!$F$4:$I$105,4,FALSE)</f>
        <v>All Saints' CE Primary School, N20</v>
      </c>
      <c r="F79" s="16">
        <v>739040</v>
      </c>
      <c r="G79" s="16" t="str">
        <f t="shared" si="2"/>
        <v>I12</v>
      </c>
      <c r="H79" s="16" t="s">
        <v>10133</v>
      </c>
      <c r="I79" s="16" t="s">
        <v>1181</v>
      </c>
      <c r="J79" s="16" t="s">
        <v>1180</v>
      </c>
      <c r="K79" s="16" t="s">
        <v>1179</v>
      </c>
      <c r="L79" s="16" t="s">
        <v>10132</v>
      </c>
      <c r="M79" s="16">
        <v>-27000</v>
      </c>
      <c r="N79" s="16" t="s">
        <v>1177</v>
      </c>
      <c r="O79" s="16" t="s">
        <v>1107</v>
      </c>
      <c r="P79" s="16" t="s">
        <v>1176</v>
      </c>
      <c r="Q79" s="16" t="s">
        <v>1175</v>
      </c>
      <c r="R79" s="16" t="s">
        <v>1174</v>
      </c>
    </row>
    <row r="80" spans="1:24">
      <c r="A80" s="16" t="s">
        <v>10131</v>
      </c>
      <c r="B80" s="16" t="s">
        <v>1183</v>
      </c>
      <c r="C80" s="16" t="s">
        <v>319</v>
      </c>
      <c r="D80" s="16">
        <v>10042</v>
      </c>
      <c r="E80" s="16" t="str">
        <f>VLOOKUP(D80,'Schools Data'!$F$4:$I$105,4,FALSE)</f>
        <v>All Saints' CE Primary School, N20</v>
      </c>
      <c r="F80" s="16">
        <v>739050</v>
      </c>
      <c r="G80" s="16" t="str">
        <f t="shared" si="2"/>
        <v>I13</v>
      </c>
      <c r="H80" s="16" t="s">
        <v>10130</v>
      </c>
      <c r="I80" s="16" t="s">
        <v>1181</v>
      </c>
      <c r="J80" s="16" t="s">
        <v>1180</v>
      </c>
      <c r="K80" s="16" t="s">
        <v>1179</v>
      </c>
      <c r="L80" s="16" t="s">
        <v>10129</v>
      </c>
      <c r="M80" s="16">
        <v>-1530</v>
      </c>
      <c r="N80" s="16" t="s">
        <v>1177</v>
      </c>
      <c r="O80" s="16" t="s">
        <v>1107</v>
      </c>
      <c r="P80" s="16" t="s">
        <v>1176</v>
      </c>
      <c r="Q80" s="16" t="s">
        <v>1175</v>
      </c>
      <c r="R80" s="16" t="s">
        <v>1174</v>
      </c>
    </row>
    <row r="81" spans="1:18">
      <c r="A81" s="16" t="s">
        <v>10128</v>
      </c>
      <c r="B81" s="16" t="s">
        <v>1183</v>
      </c>
      <c r="C81" s="16" t="s">
        <v>319</v>
      </c>
      <c r="D81" s="16">
        <v>10043</v>
      </c>
      <c r="E81" s="16" t="str">
        <f>VLOOKUP(D81,'Schools Data'!$F$4:$I$105,4,FALSE)</f>
        <v>Annunciation Catholic Infant School</v>
      </c>
      <c r="F81" s="16">
        <v>111100</v>
      </c>
      <c r="G81" s="16" t="str">
        <f t="shared" si="2"/>
        <v>E05</v>
      </c>
      <c r="H81" s="16" t="s">
        <v>10127</v>
      </c>
      <c r="I81" s="16" t="s">
        <v>1181</v>
      </c>
      <c r="J81" s="16" t="s">
        <v>1180</v>
      </c>
      <c r="K81" s="16" t="s">
        <v>1179</v>
      </c>
      <c r="L81" s="16" t="s">
        <v>10126</v>
      </c>
      <c r="M81" s="16">
        <v>39698</v>
      </c>
      <c r="N81" s="16" t="s">
        <v>1177</v>
      </c>
      <c r="O81" s="16" t="s">
        <v>1107</v>
      </c>
      <c r="P81" s="16" t="s">
        <v>1176</v>
      </c>
      <c r="Q81" s="16" t="s">
        <v>1175</v>
      </c>
      <c r="R81" s="16" t="s">
        <v>1174</v>
      </c>
    </row>
    <row r="82" spans="1:18">
      <c r="A82" s="16" t="s">
        <v>10125</v>
      </c>
      <c r="B82" s="16" t="s">
        <v>1183</v>
      </c>
      <c r="C82" s="16" t="s">
        <v>319</v>
      </c>
      <c r="D82" s="16">
        <v>10043</v>
      </c>
      <c r="E82" s="16" t="str">
        <f>VLOOKUP(D82,'Schools Data'!$F$4:$I$105,4,FALSE)</f>
        <v>Annunciation Catholic Infant School</v>
      </c>
      <c r="F82" s="16">
        <v>111200</v>
      </c>
      <c r="G82" s="16" t="str">
        <f t="shared" si="2"/>
        <v>E04</v>
      </c>
      <c r="H82" s="16" t="s">
        <v>10124</v>
      </c>
      <c r="I82" s="16" t="s">
        <v>1181</v>
      </c>
      <c r="J82" s="16" t="s">
        <v>1180</v>
      </c>
      <c r="K82" s="16" t="s">
        <v>1179</v>
      </c>
      <c r="L82" s="16" t="s">
        <v>10123</v>
      </c>
      <c r="M82" s="16">
        <v>11232</v>
      </c>
      <c r="N82" s="16" t="s">
        <v>1177</v>
      </c>
      <c r="O82" s="16" t="s">
        <v>1107</v>
      </c>
      <c r="P82" s="16" t="s">
        <v>1176</v>
      </c>
      <c r="Q82" s="16" t="s">
        <v>1175</v>
      </c>
      <c r="R82" s="16" t="s">
        <v>1174</v>
      </c>
    </row>
    <row r="83" spans="1:18">
      <c r="A83" s="16" t="s">
        <v>10122</v>
      </c>
      <c r="B83" s="16" t="s">
        <v>1183</v>
      </c>
      <c r="C83" s="16" t="s">
        <v>319</v>
      </c>
      <c r="D83" s="16">
        <v>10043</v>
      </c>
      <c r="E83" s="16" t="str">
        <f>VLOOKUP(D83,'Schools Data'!$F$4:$I$105,4,FALSE)</f>
        <v>Annunciation Catholic Infant School</v>
      </c>
      <c r="F83" s="16">
        <v>111400</v>
      </c>
      <c r="G83" s="16" t="str">
        <f t="shared" si="2"/>
        <v>E01</v>
      </c>
      <c r="H83" s="16" t="s">
        <v>10121</v>
      </c>
      <c r="I83" s="16" t="s">
        <v>1181</v>
      </c>
      <c r="J83" s="16" t="s">
        <v>1180</v>
      </c>
      <c r="K83" s="16" t="s">
        <v>1179</v>
      </c>
      <c r="L83" s="16" t="s">
        <v>10120</v>
      </c>
      <c r="M83" s="16">
        <v>602804</v>
      </c>
      <c r="N83" s="16" t="s">
        <v>1177</v>
      </c>
      <c r="O83" s="16" t="s">
        <v>1107</v>
      </c>
      <c r="P83" s="16" t="s">
        <v>1176</v>
      </c>
      <c r="Q83" s="16" t="s">
        <v>1175</v>
      </c>
      <c r="R83" s="16" t="s">
        <v>1174</v>
      </c>
    </row>
    <row r="84" spans="1:18">
      <c r="A84" s="16" t="s">
        <v>10119</v>
      </c>
      <c r="B84" s="16" t="s">
        <v>1183</v>
      </c>
      <c r="C84" s="16" t="s">
        <v>319</v>
      </c>
      <c r="D84" s="16">
        <v>10043</v>
      </c>
      <c r="E84" s="16" t="str">
        <f>VLOOKUP(D84,'Schools Data'!$F$4:$I$105,4,FALSE)</f>
        <v>Annunciation Catholic Infant School</v>
      </c>
      <c r="F84" s="16">
        <v>111600</v>
      </c>
      <c r="G84" s="16" t="str">
        <f t="shared" si="2"/>
        <v>E03</v>
      </c>
      <c r="H84" s="16" t="s">
        <v>10118</v>
      </c>
      <c r="I84" s="16" t="s">
        <v>1181</v>
      </c>
      <c r="J84" s="16" t="s">
        <v>1180</v>
      </c>
      <c r="K84" s="16" t="s">
        <v>1179</v>
      </c>
      <c r="L84" s="16" t="s">
        <v>10117</v>
      </c>
      <c r="M84" s="16">
        <v>185620</v>
      </c>
      <c r="N84" s="16" t="s">
        <v>1177</v>
      </c>
      <c r="O84" s="16" t="s">
        <v>1107</v>
      </c>
      <c r="P84" s="16" t="s">
        <v>1176</v>
      </c>
      <c r="Q84" s="16" t="s">
        <v>1175</v>
      </c>
      <c r="R84" s="16" t="s">
        <v>1174</v>
      </c>
    </row>
    <row r="85" spans="1:18">
      <c r="A85" s="16" t="s">
        <v>10116</v>
      </c>
      <c r="B85" s="16" t="s">
        <v>1183</v>
      </c>
      <c r="C85" s="16" t="s">
        <v>319</v>
      </c>
      <c r="D85" s="16">
        <v>10043</v>
      </c>
      <c r="E85" s="16" t="str">
        <f>VLOOKUP(D85,'Schools Data'!$F$4:$I$105,4,FALSE)</f>
        <v>Annunciation Catholic Infant School</v>
      </c>
      <c r="F85" s="16">
        <v>133100</v>
      </c>
      <c r="G85" s="16" t="str">
        <f t="shared" si="2"/>
        <v>E09</v>
      </c>
      <c r="H85" s="16" t="s">
        <v>10115</v>
      </c>
      <c r="I85" s="16" t="s">
        <v>1181</v>
      </c>
      <c r="J85" s="16" t="s">
        <v>1180</v>
      </c>
      <c r="K85" s="16" t="s">
        <v>1179</v>
      </c>
      <c r="L85" s="16" t="s">
        <v>10114</v>
      </c>
      <c r="M85" s="16">
        <v>2800</v>
      </c>
      <c r="N85" s="16" t="s">
        <v>1177</v>
      </c>
      <c r="O85" s="16" t="s">
        <v>1107</v>
      </c>
      <c r="P85" s="16" t="s">
        <v>1176</v>
      </c>
      <c r="Q85" s="16" t="s">
        <v>1175</v>
      </c>
      <c r="R85" s="16" t="s">
        <v>1174</v>
      </c>
    </row>
    <row r="86" spans="1:18">
      <c r="A86" s="16" t="s">
        <v>10113</v>
      </c>
      <c r="B86" s="16" t="s">
        <v>1183</v>
      </c>
      <c r="C86" s="16" t="s">
        <v>319</v>
      </c>
      <c r="D86" s="16">
        <v>10043</v>
      </c>
      <c r="E86" s="16" t="str">
        <f>VLOOKUP(D86,'Schools Data'!$F$4:$I$105,4,FALSE)</f>
        <v>Annunciation Catholic Infant School</v>
      </c>
      <c r="F86" s="16">
        <v>138100</v>
      </c>
      <c r="G86" s="16" t="str">
        <f t="shared" si="2"/>
        <v>E08</v>
      </c>
      <c r="H86" s="16" t="s">
        <v>10112</v>
      </c>
      <c r="I86" s="16" t="s">
        <v>1181</v>
      </c>
      <c r="J86" s="16" t="s">
        <v>1180</v>
      </c>
      <c r="K86" s="16" t="s">
        <v>1179</v>
      </c>
      <c r="L86" s="16" t="s">
        <v>10111</v>
      </c>
      <c r="M86" s="16">
        <v>980</v>
      </c>
      <c r="N86" s="16" t="s">
        <v>1177</v>
      </c>
      <c r="O86" s="16" t="s">
        <v>1107</v>
      </c>
      <c r="P86" s="16" t="s">
        <v>1176</v>
      </c>
      <c r="Q86" s="16" t="s">
        <v>1175</v>
      </c>
      <c r="R86" s="16" t="s">
        <v>1174</v>
      </c>
    </row>
    <row r="87" spans="1:18">
      <c r="A87" s="16" t="s">
        <v>10110</v>
      </c>
      <c r="B87" s="16" t="s">
        <v>1183</v>
      </c>
      <c r="C87" s="16" t="s">
        <v>319</v>
      </c>
      <c r="D87" s="16">
        <v>10043</v>
      </c>
      <c r="E87" s="16" t="str">
        <f>VLOOKUP(D87,'Schools Data'!$F$4:$I$105,4,FALSE)</f>
        <v>Annunciation Catholic Infant School</v>
      </c>
      <c r="F87" s="16">
        <v>138110</v>
      </c>
      <c r="G87" s="16" t="str">
        <f t="shared" si="2"/>
        <v>E10</v>
      </c>
      <c r="H87" s="16" t="s">
        <v>10109</v>
      </c>
      <c r="I87" s="16" t="s">
        <v>1181</v>
      </c>
      <c r="J87" s="16" t="s">
        <v>1180</v>
      </c>
      <c r="K87" s="16" t="s">
        <v>1179</v>
      </c>
      <c r="L87" s="16" t="s">
        <v>10108</v>
      </c>
      <c r="M87" s="16">
        <v>212</v>
      </c>
      <c r="N87" s="16" t="s">
        <v>1177</v>
      </c>
      <c r="O87" s="16" t="s">
        <v>1107</v>
      </c>
      <c r="P87" s="16" t="s">
        <v>1176</v>
      </c>
      <c r="Q87" s="16" t="s">
        <v>1175</v>
      </c>
      <c r="R87" s="16" t="s">
        <v>1174</v>
      </c>
    </row>
    <row r="88" spans="1:18">
      <c r="A88" s="16" t="s">
        <v>10107</v>
      </c>
      <c r="B88" s="16" t="s">
        <v>1183</v>
      </c>
      <c r="C88" s="16" t="s">
        <v>319</v>
      </c>
      <c r="D88" s="16">
        <v>10043</v>
      </c>
      <c r="E88" s="16" t="str">
        <f>VLOOKUP(D88,'Schools Data'!$F$4:$I$105,4,FALSE)</f>
        <v>Annunciation Catholic Infant School</v>
      </c>
      <c r="F88" s="16">
        <v>210000</v>
      </c>
      <c r="G88" s="16" t="str">
        <f t="shared" si="2"/>
        <v>E12</v>
      </c>
      <c r="H88" s="16" t="s">
        <v>10106</v>
      </c>
      <c r="I88" s="16" t="s">
        <v>1181</v>
      </c>
      <c r="J88" s="16" t="s">
        <v>1180</v>
      </c>
      <c r="K88" s="16" t="s">
        <v>1179</v>
      </c>
      <c r="L88" s="16" t="s">
        <v>10105</v>
      </c>
      <c r="M88" s="16">
        <v>6500</v>
      </c>
      <c r="N88" s="16" t="s">
        <v>1177</v>
      </c>
      <c r="O88" s="16" t="s">
        <v>1107</v>
      </c>
      <c r="P88" s="16" t="s">
        <v>1176</v>
      </c>
      <c r="Q88" s="16" t="s">
        <v>1175</v>
      </c>
      <c r="R88" s="16" t="s">
        <v>1174</v>
      </c>
    </row>
    <row r="89" spans="1:18">
      <c r="A89" s="16" t="s">
        <v>10104</v>
      </c>
      <c r="B89" s="16" t="s">
        <v>1183</v>
      </c>
      <c r="C89" s="16" t="s">
        <v>319</v>
      </c>
      <c r="D89" s="16">
        <v>10043</v>
      </c>
      <c r="E89" s="16" t="str">
        <f>VLOOKUP(D89,'Schools Data'!$F$4:$I$105,4,FALSE)</f>
        <v>Annunciation Catholic Infant School</v>
      </c>
      <c r="F89" s="16">
        <v>213020</v>
      </c>
      <c r="G89" s="16" t="str">
        <f t="shared" si="2"/>
        <v>E16</v>
      </c>
      <c r="H89" s="16" t="s">
        <v>10103</v>
      </c>
      <c r="I89" s="16" t="s">
        <v>1181</v>
      </c>
      <c r="J89" s="16" t="s">
        <v>1180</v>
      </c>
      <c r="K89" s="16" t="s">
        <v>1179</v>
      </c>
      <c r="L89" s="16" t="s">
        <v>10102</v>
      </c>
      <c r="M89" s="16">
        <v>10500</v>
      </c>
      <c r="N89" s="16" t="s">
        <v>1177</v>
      </c>
      <c r="O89" s="16" t="s">
        <v>1107</v>
      </c>
      <c r="P89" s="16" t="s">
        <v>1176</v>
      </c>
      <c r="Q89" s="16" t="s">
        <v>1175</v>
      </c>
      <c r="R89" s="16" t="s">
        <v>1174</v>
      </c>
    </row>
    <row r="90" spans="1:18">
      <c r="A90" s="16" t="s">
        <v>10101</v>
      </c>
      <c r="B90" s="16" t="s">
        <v>1183</v>
      </c>
      <c r="C90" s="16" t="s">
        <v>319</v>
      </c>
      <c r="D90" s="16">
        <v>10043</v>
      </c>
      <c r="E90" s="16" t="str">
        <f>VLOOKUP(D90,'Schools Data'!$F$4:$I$105,4,FALSE)</f>
        <v>Annunciation Catholic Infant School</v>
      </c>
      <c r="F90" s="16">
        <v>215000</v>
      </c>
      <c r="G90" s="16" t="str">
        <f t="shared" si="2"/>
        <v>E17</v>
      </c>
      <c r="H90" s="16" t="s">
        <v>10100</v>
      </c>
      <c r="I90" s="16" t="s">
        <v>1181</v>
      </c>
      <c r="J90" s="16" t="s">
        <v>1180</v>
      </c>
      <c r="K90" s="16" t="s">
        <v>1179</v>
      </c>
      <c r="L90" s="16" t="s">
        <v>10099</v>
      </c>
      <c r="M90" s="16">
        <v>2501</v>
      </c>
      <c r="N90" s="16" t="s">
        <v>1177</v>
      </c>
      <c r="O90" s="16" t="s">
        <v>1107</v>
      </c>
      <c r="P90" s="16" t="s">
        <v>1176</v>
      </c>
      <c r="Q90" s="16" t="s">
        <v>1175</v>
      </c>
      <c r="R90" s="16" t="s">
        <v>1174</v>
      </c>
    </row>
    <row r="91" spans="1:18">
      <c r="A91" s="16" t="s">
        <v>10098</v>
      </c>
      <c r="B91" s="16" t="s">
        <v>1183</v>
      </c>
      <c r="C91" s="16" t="s">
        <v>319</v>
      </c>
      <c r="D91" s="16">
        <v>10043</v>
      </c>
      <c r="E91" s="16" t="str">
        <f>VLOOKUP(D91,'Schools Data'!$F$4:$I$105,4,FALSE)</f>
        <v>Annunciation Catholic Infant School</v>
      </c>
      <c r="F91" s="16">
        <v>216000</v>
      </c>
      <c r="G91" s="16" t="str">
        <f t="shared" si="2"/>
        <v>E15</v>
      </c>
      <c r="H91" s="16" t="s">
        <v>10097</v>
      </c>
      <c r="I91" s="16" t="s">
        <v>1181</v>
      </c>
      <c r="J91" s="16" t="s">
        <v>1180</v>
      </c>
      <c r="K91" s="16" t="s">
        <v>1179</v>
      </c>
      <c r="L91" s="16" t="s">
        <v>10096</v>
      </c>
      <c r="M91" s="16">
        <v>1300</v>
      </c>
      <c r="N91" s="16" t="s">
        <v>1177</v>
      </c>
      <c r="O91" s="16" t="s">
        <v>1107</v>
      </c>
      <c r="P91" s="16" t="s">
        <v>1176</v>
      </c>
      <c r="Q91" s="16" t="s">
        <v>1175</v>
      </c>
      <c r="R91" s="16" t="s">
        <v>1174</v>
      </c>
    </row>
    <row r="92" spans="1:18">
      <c r="A92" s="16" t="s">
        <v>10095</v>
      </c>
      <c r="B92" s="16" t="s">
        <v>1183</v>
      </c>
      <c r="C92" s="16" t="s">
        <v>319</v>
      </c>
      <c r="D92" s="16">
        <v>10043</v>
      </c>
      <c r="E92" s="16" t="str">
        <f>VLOOKUP(D92,'Schools Data'!$F$4:$I$105,4,FALSE)</f>
        <v>Annunciation Catholic Infant School</v>
      </c>
      <c r="F92" s="16">
        <v>219010</v>
      </c>
      <c r="G92" s="16" t="str">
        <f t="shared" si="2"/>
        <v>E14</v>
      </c>
      <c r="H92" s="16" t="s">
        <v>10094</v>
      </c>
      <c r="I92" s="16" t="s">
        <v>1181</v>
      </c>
      <c r="J92" s="16" t="s">
        <v>1180</v>
      </c>
      <c r="K92" s="16" t="s">
        <v>1179</v>
      </c>
      <c r="L92" s="16" t="s">
        <v>10093</v>
      </c>
      <c r="M92" s="16">
        <v>13300</v>
      </c>
      <c r="N92" s="16" t="s">
        <v>1177</v>
      </c>
      <c r="O92" s="16" t="s">
        <v>1107</v>
      </c>
      <c r="P92" s="16" t="s">
        <v>1176</v>
      </c>
      <c r="Q92" s="16" t="s">
        <v>1175</v>
      </c>
      <c r="R92" s="16" t="s">
        <v>1174</v>
      </c>
    </row>
    <row r="93" spans="1:18">
      <c r="A93" s="16" t="s">
        <v>10092</v>
      </c>
      <c r="B93" s="16" t="s">
        <v>1183</v>
      </c>
      <c r="C93" s="16" t="s">
        <v>319</v>
      </c>
      <c r="D93" s="16">
        <v>10043</v>
      </c>
      <c r="E93" s="16" t="str">
        <f>VLOOKUP(D93,'Schools Data'!$F$4:$I$105,4,FALSE)</f>
        <v>Annunciation Catholic Infant School</v>
      </c>
      <c r="F93" s="16">
        <v>219030</v>
      </c>
      <c r="G93" s="16" t="str">
        <f t="shared" si="2"/>
        <v>E18</v>
      </c>
      <c r="H93" s="16" t="s">
        <v>10091</v>
      </c>
      <c r="I93" s="16" t="s">
        <v>1181</v>
      </c>
      <c r="J93" s="16" t="s">
        <v>1180</v>
      </c>
      <c r="K93" s="16" t="s">
        <v>1179</v>
      </c>
      <c r="L93" s="16" t="s">
        <v>10090</v>
      </c>
      <c r="M93" s="16">
        <v>7120</v>
      </c>
      <c r="N93" s="16" t="s">
        <v>1177</v>
      </c>
      <c r="O93" s="16" t="s">
        <v>1107</v>
      </c>
      <c r="P93" s="16" t="s">
        <v>1176</v>
      </c>
      <c r="Q93" s="16" t="s">
        <v>1175</v>
      </c>
      <c r="R93" s="16" t="s">
        <v>1174</v>
      </c>
    </row>
    <row r="94" spans="1:18">
      <c r="A94" s="16" t="s">
        <v>10089</v>
      </c>
      <c r="B94" s="16" t="s">
        <v>1183</v>
      </c>
      <c r="C94" s="16" t="s">
        <v>319</v>
      </c>
      <c r="D94" s="16">
        <v>10043</v>
      </c>
      <c r="E94" s="16" t="str">
        <f>VLOOKUP(D94,'Schools Data'!$F$4:$I$105,4,FALSE)</f>
        <v>Annunciation Catholic Infant School</v>
      </c>
      <c r="F94" s="16">
        <v>220000</v>
      </c>
      <c r="G94" s="16" t="str">
        <f t="shared" si="2"/>
        <v>E13</v>
      </c>
      <c r="H94" s="16" t="s">
        <v>10088</v>
      </c>
      <c r="I94" s="16" t="s">
        <v>1181</v>
      </c>
      <c r="J94" s="16" t="s">
        <v>1180</v>
      </c>
      <c r="K94" s="16" t="s">
        <v>1179</v>
      </c>
      <c r="L94" s="16" t="s">
        <v>10087</v>
      </c>
      <c r="M94" s="16">
        <v>150</v>
      </c>
      <c r="N94" s="16" t="s">
        <v>1177</v>
      </c>
      <c r="O94" s="16" t="s">
        <v>1107</v>
      </c>
      <c r="P94" s="16" t="s">
        <v>1176</v>
      </c>
      <c r="Q94" s="16" t="s">
        <v>1175</v>
      </c>
      <c r="R94" s="16" t="s">
        <v>1174</v>
      </c>
    </row>
    <row r="95" spans="1:18">
      <c r="A95" s="16" t="s">
        <v>10086</v>
      </c>
      <c r="B95" s="16" t="s">
        <v>1183</v>
      </c>
      <c r="C95" s="16" t="s">
        <v>319</v>
      </c>
      <c r="D95" s="16">
        <v>10043</v>
      </c>
      <c r="E95" s="16" t="str">
        <f>VLOOKUP(D95,'Schools Data'!$F$4:$I$105,4,FALSE)</f>
        <v>Annunciation Catholic Infant School</v>
      </c>
      <c r="F95" s="16">
        <v>221000</v>
      </c>
      <c r="G95" s="16" t="str">
        <f t="shared" si="2"/>
        <v>E23</v>
      </c>
      <c r="H95" s="16" t="s">
        <v>10085</v>
      </c>
      <c r="I95" s="16" t="s">
        <v>1181</v>
      </c>
      <c r="J95" s="16" t="s">
        <v>1180</v>
      </c>
      <c r="K95" s="16" t="s">
        <v>1179</v>
      </c>
      <c r="L95" s="16" t="s">
        <v>10084</v>
      </c>
      <c r="M95" s="16">
        <v>6527</v>
      </c>
      <c r="N95" s="16" t="s">
        <v>1177</v>
      </c>
      <c r="O95" s="16" t="s">
        <v>1107</v>
      </c>
      <c r="P95" s="16" t="s">
        <v>1176</v>
      </c>
      <c r="Q95" s="16" t="s">
        <v>1175</v>
      </c>
      <c r="R95" s="16" t="s">
        <v>1174</v>
      </c>
    </row>
    <row r="96" spans="1:18">
      <c r="A96" s="16" t="s">
        <v>10083</v>
      </c>
      <c r="B96" s="16" t="s">
        <v>1183</v>
      </c>
      <c r="C96" s="16" t="s">
        <v>319</v>
      </c>
      <c r="D96" s="16">
        <v>10043</v>
      </c>
      <c r="E96" s="16" t="str">
        <f>VLOOKUP(D96,'Schools Data'!$F$4:$I$105,4,FALSE)</f>
        <v>Annunciation Catholic Infant School</v>
      </c>
      <c r="F96" s="16">
        <v>411020</v>
      </c>
      <c r="G96" s="16" t="str">
        <f t="shared" si="2"/>
        <v>E25</v>
      </c>
      <c r="H96" s="16" t="s">
        <v>10082</v>
      </c>
      <c r="I96" s="16" t="s">
        <v>1181</v>
      </c>
      <c r="J96" s="16" t="s">
        <v>1180</v>
      </c>
      <c r="K96" s="16" t="s">
        <v>1179</v>
      </c>
      <c r="L96" s="16" t="s">
        <v>10081</v>
      </c>
      <c r="M96" s="16">
        <v>48088</v>
      </c>
      <c r="N96" s="16" t="s">
        <v>1177</v>
      </c>
      <c r="O96" s="16" t="s">
        <v>1107</v>
      </c>
      <c r="P96" s="16" t="s">
        <v>1176</v>
      </c>
      <c r="Q96" s="16" t="s">
        <v>1175</v>
      </c>
      <c r="R96" s="16" t="s">
        <v>1174</v>
      </c>
    </row>
    <row r="97" spans="1:18">
      <c r="A97" s="16" t="s">
        <v>10080</v>
      </c>
      <c r="B97" s="16" t="s">
        <v>1183</v>
      </c>
      <c r="C97" s="16" t="s">
        <v>319</v>
      </c>
      <c r="D97" s="16">
        <v>10043</v>
      </c>
      <c r="E97" s="16" t="str">
        <f>VLOOKUP(D97,'Schools Data'!$F$4:$I$105,4,FALSE)</f>
        <v>Annunciation Catholic Infant School</v>
      </c>
      <c r="F97" s="16">
        <v>413050</v>
      </c>
      <c r="G97" s="16" t="str">
        <f t="shared" si="2"/>
        <v>E19</v>
      </c>
      <c r="H97" s="16" t="s">
        <v>10079</v>
      </c>
      <c r="I97" s="16" t="s">
        <v>1181</v>
      </c>
      <c r="J97" s="16" t="s">
        <v>1180</v>
      </c>
      <c r="K97" s="16" t="s">
        <v>1179</v>
      </c>
      <c r="L97" s="16" t="s">
        <v>10078</v>
      </c>
      <c r="M97" s="16">
        <v>16285</v>
      </c>
      <c r="N97" s="16" t="s">
        <v>1177</v>
      </c>
      <c r="O97" s="16" t="s">
        <v>1107</v>
      </c>
      <c r="P97" s="16" t="s">
        <v>1176</v>
      </c>
      <c r="Q97" s="16" t="s">
        <v>1175</v>
      </c>
      <c r="R97" s="16" t="s">
        <v>1174</v>
      </c>
    </row>
    <row r="98" spans="1:18">
      <c r="A98" s="16" t="s">
        <v>10077</v>
      </c>
      <c r="B98" s="16" t="s">
        <v>1183</v>
      </c>
      <c r="C98" s="16" t="s">
        <v>319</v>
      </c>
      <c r="D98" s="16">
        <v>10043</v>
      </c>
      <c r="E98" s="16" t="str">
        <f>VLOOKUP(D98,'Schools Data'!$F$4:$I$105,4,FALSE)</f>
        <v>Annunciation Catholic Infant School</v>
      </c>
      <c r="F98" s="16">
        <v>413060</v>
      </c>
      <c r="G98" s="16" t="str">
        <f t="shared" si="2"/>
        <v>E22</v>
      </c>
      <c r="H98" s="16" t="s">
        <v>10076</v>
      </c>
      <c r="I98" s="16" t="s">
        <v>1181</v>
      </c>
      <c r="J98" s="16" t="s">
        <v>1180</v>
      </c>
      <c r="K98" s="16" t="s">
        <v>1179</v>
      </c>
      <c r="L98" s="16" t="s">
        <v>10075</v>
      </c>
      <c r="M98" s="16">
        <v>6170</v>
      </c>
      <c r="N98" s="16" t="s">
        <v>1177</v>
      </c>
      <c r="O98" s="16" t="s">
        <v>1107</v>
      </c>
      <c r="P98" s="16" t="s">
        <v>1176</v>
      </c>
      <c r="Q98" s="16" t="s">
        <v>1175</v>
      </c>
      <c r="R98" s="16" t="s">
        <v>1174</v>
      </c>
    </row>
    <row r="99" spans="1:18">
      <c r="A99" s="16" t="s">
        <v>10074</v>
      </c>
      <c r="B99" s="16" t="s">
        <v>1183</v>
      </c>
      <c r="C99" s="16" t="s">
        <v>319</v>
      </c>
      <c r="D99" s="16">
        <v>10043</v>
      </c>
      <c r="E99" s="16" t="str">
        <f>VLOOKUP(D99,'Schools Data'!$F$4:$I$105,4,FALSE)</f>
        <v>Annunciation Catholic Infant School</v>
      </c>
      <c r="F99" s="16">
        <v>413070</v>
      </c>
      <c r="G99" s="16" t="str">
        <f t="shared" si="2"/>
        <v>E24</v>
      </c>
      <c r="H99" s="16" t="s">
        <v>10073</v>
      </c>
      <c r="I99" s="16" t="s">
        <v>1181</v>
      </c>
      <c r="J99" s="16" t="s">
        <v>1180</v>
      </c>
      <c r="K99" s="16" t="s">
        <v>1179</v>
      </c>
      <c r="L99" s="16" t="s">
        <v>10072</v>
      </c>
      <c r="M99" s="16">
        <v>5250</v>
      </c>
      <c r="N99" s="16" t="s">
        <v>1177</v>
      </c>
      <c r="O99" s="16" t="s">
        <v>1107</v>
      </c>
      <c r="P99" s="16" t="s">
        <v>1176</v>
      </c>
      <c r="Q99" s="16" t="s">
        <v>1175</v>
      </c>
      <c r="R99" s="16" t="s">
        <v>1174</v>
      </c>
    </row>
    <row r="100" spans="1:18">
      <c r="A100" s="16" t="s">
        <v>10071</v>
      </c>
      <c r="B100" s="16" t="s">
        <v>1183</v>
      </c>
      <c r="C100" s="16" t="s">
        <v>319</v>
      </c>
      <c r="D100" s="16">
        <v>10043</v>
      </c>
      <c r="E100" s="16" t="str">
        <f>VLOOKUP(D100,'Schools Data'!$F$4:$I$105,4,FALSE)</f>
        <v>Annunciation Catholic Infant School</v>
      </c>
      <c r="F100" s="16">
        <v>420060</v>
      </c>
      <c r="G100" s="16" t="str">
        <f t="shared" si="2"/>
        <v>E26</v>
      </c>
      <c r="H100" s="16" t="s">
        <v>10070</v>
      </c>
      <c r="I100" s="16" t="s">
        <v>1181</v>
      </c>
      <c r="J100" s="16" t="s">
        <v>1180</v>
      </c>
      <c r="K100" s="16" t="s">
        <v>1179</v>
      </c>
      <c r="L100" s="16" t="s">
        <v>10069</v>
      </c>
      <c r="M100" s="16">
        <v>2280</v>
      </c>
      <c r="N100" s="16" t="s">
        <v>1177</v>
      </c>
      <c r="O100" s="16" t="s">
        <v>1107</v>
      </c>
      <c r="P100" s="16" t="s">
        <v>1176</v>
      </c>
      <c r="Q100" s="16" t="s">
        <v>1175</v>
      </c>
      <c r="R100" s="16" t="s">
        <v>1174</v>
      </c>
    </row>
    <row r="101" spans="1:18">
      <c r="A101" s="16" t="s">
        <v>10068</v>
      </c>
      <c r="B101" s="16" t="s">
        <v>1183</v>
      </c>
      <c r="C101" s="16" t="s">
        <v>319</v>
      </c>
      <c r="D101" s="16">
        <v>10043</v>
      </c>
      <c r="E101" s="16" t="str">
        <f>VLOOKUP(D101,'Schools Data'!$F$4:$I$105,4,FALSE)</f>
        <v>Annunciation Catholic Infant School</v>
      </c>
      <c r="F101" s="16">
        <v>422620</v>
      </c>
      <c r="G101" s="16" t="str">
        <f t="shared" ref="G101:G132" si="3">VLOOKUP(F101,$W$2:$X$62,2,FALSE)</f>
        <v>E20</v>
      </c>
      <c r="H101" s="16" t="s">
        <v>10067</v>
      </c>
      <c r="I101" s="16" t="s">
        <v>1181</v>
      </c>
      <c r="J101" s="16" t="s">
        <v>1180</v>
      </c>
      <c r="K101" s="16" t="s">
        <v>1179</v>
      </c>
      <c r="L101" s="16" t="s">
        <v>10049</v>
      </c>
      <c r="M101" s="16">
        <v>9860</v>
      </c>
      <c r="N101" s="16" t="s">
        <v>1177</v>
      </c>
      <c r="O101" s="16" t="s">
        <v>1107</v>
      </c>
      <c r="P101" s="16" t="s">
        <v>1176</v>
      </c>
      <c r="Q101" s="16" t="s">
        <v>1175</v>
      </c>
      <c r="R101" s="16" t="s">
        <v>1174</v>
      </c>
    </row>
    <row r="102" spans="1:18">
      <c r="A102" s="16" t="s">
        <v>10066</v>
      </c>
      <c r="B102" s="16" t="s">
        <v>1183</v>
      </c>
      <c r="C102" s="16" t="s">
        <v>319</v>
      </c>
      <c r="D102" s="16">
        <v>10043</v>
      </c>
      <c r="E102" s="16" t="str">
        <f>VLOOKUP(D102,'Schools Data'!$F$4:$I$105,4,FALSE)</f>
        <v>Annunciation Catholic Infant School</v>
      </c>
      <c r="F102" s="16">
        <v>543970</v>
      </c>
      <c r="G102" s="16" t="str">
        <f t="shared" si="3"/>
        <v>I01</v>
      </c>
      <c r="H102" s="16" t="s">
        <v>10065</v>
      </c>
      <c r="I102" s="16" t="s">
        <v>1181</v>
      </c>
      <c r="J102" s="16" t="s">
        <v>1180</v>
      </c>
      <c r="K102" s="16" t="s">
        <v>1179</v>
      </c>
      <c r="L102" s="16" t="s">
        <v>10064</v>
      </c>
      <c r="M102" s="16">
        <v>-816404</v>
      </c>
      <c r="N102" s="16" t="s">
        <v>1177</v>
      </c>
      <c r="O102" s="16" t="s">
        <v>1107</v>
      </c>
      <c r="P102" s="16" t="s">
        <v>1176</v>
      </c>
      <c r="Q102" s="16" t="s">
        <v>1175</v>
      </c>
      <c r="R102" s="16" t="s">
        <v>1174</v>
      </c>
    </row>
    <row r="103" spans="1:18">
      <c r="A103" s="16" t="s">
        <v>10063</v>
      </c>
      <c r="B103" s="16" t="s">
        <v>1183</v>
      </c>
      <c r="C103" s="16" t="s">
        <v>319</v>
      </c>
      <c r="D103" s="16">
        <v>10043</v>
      </c>
      <c r="E103" s="16" t="str">
        <f>VLOOKUP(D103,'Schools Data'!$F$4:$I$105,4,FALSE)</f>
        <v>Annunciation Catholic Infant School</v>
      </c>
      <c r="F103" s="16">
        <v>543972</v>
      </c>
      <c r="G103" s="16" t="str">
        <f t="shared" si="3"/>
        <v>I03</v>
      </c>
      <c r="H103" s="16" t="s">
        <v>10062</v>
      </c>
      <c r="I103" s="16" t="s">
        <v>1181</v>
      </c>
      <c r="J103" s="16" t="s">
        <v>1180</v>
      </c>
      <c r="K103" s="16" t="s">
        <v>1179</v>
      </c>
      <c r="L103" s="16" t="s">
        <v>10061</v>
      </c>
      <c r="M103" s="16">
        <v>-17057</v>
      </c>
      <c r="N103" s="16" t="s">
        <v>1177</v>
      </c>
      <c r="O103" s="16" t="s">
        <v>1107</v>
      </c>
      <c r="P103" s="16" t="s">
        <v>1176</v>
      </c>
      <c r="Q103" s="16" t="s">
        <v>1175</v>
      </c>
      <c r="R103" s="16" t="s">
        <v>1174</v>
      </c>
    </row>
    <row r="104" spans="1:18">
      <c r="A104" s="16" t="s">
        <v>10060</v>
      </c>
      <c r="B104" s="16" t="s">
        <v>1183</v>
      </c>
      <c r="C104" s="16" t="s">
        <v>319</v>
      </c>
      <c r="D104" s="16">
        <v>10043</v>
      </c>
      <c r="E104" s="16" t="str">
        <f>VLOOKUP(D104,'Schools Data'!$F$4:$I$105,4,FALSE)</f>
        <v>Annunciation Catholic Infant School</v>
      </c>
      <c r="F104" s="16">
        <v>543975</v>
      </c>
      <c r="G104" s="16" t="str">
        <f t="shared" si="3"/>
        <v>I05</v>
      </c>
      <c r="H104" s="16" t="s">
        <v>10059</v>
      </c>
      <c r="I104" s="16" t="s">
        <v>1181</v>
      </c>
      <c r="J104" s="16" t="s">
        <v>1180</v>
      </c>
      <c r="K104" s="16" t="s">
        <v>1179</v>
      </c>
      <c r="L104" s="16" t="s">
        <v>10058</v>
      </c>
      <c r="M104" s="16">
        <v>-22865</v>
      </c>
      <c r="N104" s="16" t="s">
        <v>1177</v>
      </c>
      <c r="O104" s="16" t="s">
        <v>1107</v>
      </c>
      <c r="P104" s="16" t="s">
        <v>1176</v>
      </c>
      <c r="Q104" s="16" t="s">
        <v>1175</v>
      </c>
      <c r="R104" s="16" t="s">
        <v>1174</v>
      </c>
    </row>
    <row r="105" spans="1:18">
      <c r="A105" s="16" t="s">
        <v>10057</v>
      </c>
      <c r="B105" s="16" t="s">
        <v>1183</v>
      </c>
      <c r="C105" s="16" t="s">
        <v>319</v>
      </c>
      <c r="D105" s="16">
        <v>10043</v>
      </c>
      <c r="E105" s="16" t="str">
        <f>VLOOKUP(D105,'Schools Data'!$F$4:$I$105,4,FALSE)</f>
        <v>Annunciation Catholic Infant School</v>
      </c>
      <c r="F105" s="16">
        <v>569000</v>
      </c>
      <c r="G105" s="16" t="str">
        <f t="shared" si="3"/>
        <v>E28a</v>
      </c>
      <c r="H105" s="16" t="s">
        <v>10056</v>
      </c>
      <c r="I105" s="16" t="s">
        <v>1181</v>
      </c>
      <c r="J105" s="16" t="s">
        <v>1180</v>
      </c>
      <c r="K105" s="16" t="s">
        <v>1179</v>
      </c>
      <c r="L105" s="16" t="s">
        <v>10055</v>
      </c>
      <c r="M105" s="16">
        <v>17440</v>
      </c>
      <c r="N105" s="16" t="s">
        <v>1177</v>
      </c>
      <c r="O105" s="16" t="s">
        <v>1107</v>
      </c>
      <c r="P105" s="16" t="s">
        <v>1176</v>
      </c>
      <c r="Q105" s="16" t="s">
        <v>1175</v>
      </c>
      <c r="R105" s="16" t="s">
        <v>1174</v>
      </c>
    </row>
    <row r="106" spans="1:18">
      <c r="A106" s="16" t="s">
        <v>10054</v>
      </c>
      <c r="B106" s="16" t="s">
        <v>1183</v>
      </c>
      <c r="C106" s="16" t="s">
        <v>319</v>
      </c>
      <c r="D106" s="16">
        <v>10043</v>
      </c>
      <c r="E106" s="16" t="str">
        <f>VLOOKUP(D106,'Schools Data'!$F$4:$I$105,4,FALSE)</f>
        <v>Annunciation Catholic Infant School</v>
      </c>
      <c r="F106" s="16">
        <v>569010</v>
      </c>
      <c r="G106" s="16" t="str">
        <f t="shared" si="3"/>
        <v>E27</v>
      </c>
      <c r="H106" s="16" t="s">
        <v>10053</v>
      </c>
      <c r="I106" s="16" t="s">
        <v>1181</v>
      </c>
      <c r="J106" s="16" t="s">
        <v>1180</v>
      </c>
      <c r="K106" s="16" t="s">
        <v>1179</v>
      </c>
      <c r="L106" s="16" t="s">
        <v>10052</v>
      </c>
      <c r="M106" s="16">
        <v>49464</v>
      </c>
      <c r="N106" s="16" t="s">
        <v>1177</v>
      </c>
      <c r="O106" s="16" t="s">
        <v>1107</v>
      </c>
      <c r="P106" s="16" t="s">
        <v>1176</v>
      </c>
      <c r="Q106" s="16" t="s">
        <v>1175</v>
      </c>
      <c r="R106" s="16" t="s">
        <v>1174</v>
      </c>
    </row>
    <row r="107" spans="1:18">
      <c r="A107" s="16" t="s">
        <v>10051</v>
      </c>
      <c r="B107" s="16" t="s">
        <v>1183</v>
      </c>
      <c r="C107" s="16" t="s">
        <v>319</v>
      </c>
      <c r="D107" s="16">
        <v>10043</v>
      </c>
      <c r="E107" s="16" t="str">
        <f>VLOOKUP(D107,'Schools Data'!$F$4:$I$105,4,FALSE)</f>
        <v>Annunciation Catholic Infant School</v>
      </c>
      <c r="F107" s="16">
        <v>720000</v>
      </c>
      <c r="G107" s="16" t="str">
        <f t="shared" si="3"/>
        <v>I07</v>
      </c>
      <c r="H107" s="16" t="s">
        <v>10050</v>
      </c>
      <c r="I107" s="16" t="s">
        <v>1181</v>
      </c>
      <c r="J107" s="16" t="s">
        <v>1180</v>
      </c>
      <c r="K107" s="16" t="s">
        <v>1179</v>
      </c>
      <c r="L107" s="16" t="s">
        <v>10049</v>
      </c>
      <c r="M107" s="16">
        <v>-2210</v>
      </c>
      <c r="N107" s="16" t="s">
        <v>1177</v>
      </c>
      <c r="O107" s="16" t="s">
        <v>1107</v>
      </c>
      <c r="P107" s="16" t="s">
        <v>1176</v>
      </c>
      <c r="Q107" s="16" t="s">
        <v>1175</v>
      </c>
      <c r="R107" s="16" t="s">
        <v>1174</v>
      </c>
    </row>
    <row r="108" spans="1:18">
      <c r="A108" s="16" t="s">
        <v>10048</v>
      </c>
      <c r="B108" s="16" t="s">
        <v>1183</v>
      </c>
      <c r="C108" s="16" t="s">
        <v>319</v>
      </c>
      <c r="D108" s="16">
        <v>10043</v>
      </c>
      <c r="E108" s="16" t="str">
        <f>VLOOKUP(D108,'Schools Data'!$F$4:$I$105,4,FALSE)</f>
        <v>Annunciation Catholic Infant School</v>
      </c>
      <c r="F108" s="16">
        <v>720010</v>
      </c>
      <c r="G108" s="16" t="str">
        <f t="shared" si="3"/>
        <v>I18d</v>
      </c>
      <c r="H108" s="16" t="s">
        <v>10047</v>
      </c>
      <c r="I108" s="16" t="s">
        <v>1181</v>
      </c>
      <c r="J108" s="16" t="s">
        <v>1180</v>
      </c>
      <c r="K108" s="16" t="s">
        <v>1179</v>
      </c>
      <c r="L108" s="16" t="s">
        <v>10046</v>
      </c>
      <c r="M108" s="16">
        <v>-54713</v>
      </c>
      <c r="N108" s="16" t="s">
        <v>1177</v>
      </c>
      <c r="O108" s="16" t="s">
        <v>1107</v>
      </c>
      <c r="P108" s="16" t="s">
        <v>1176</v>
      </c>
      <c r="Q108" s="16" t="s">
        <v>1175</v>
      </c>
      <c r="R108" s="16" t="s">
        <v>1174</v>
      </c>
    </row>
    <row r="109" spans="1:18">
      <c r="A109" s="16" t="s">
        <v>10045</v>
      </c>
      <c r="B109" s="16" t="s">
        <v>1183</v>
      </c>
      <c r="C109" s="16" t="s">
        <v>319</v>
      </c>
      <c r="D109" s="16">
        <v>10043</v>
      </c>
      <c r="E109" s="16" t="str">
        <f>VLOOKUP(D109,'Schools Data'!$F$4:$I$105,4,FALSE)</f>
        <v>Annunciation Catholic Infant School</v>
      </c>
      <c r="F109" s="16">
        <v>739002</v>
      </c>
      <c r="G109" s="16" t="str">
        <f t="shared" si="3"/>
        <v>I08b</v>
      </c>
      <c r="H109" s="16" t="s">
        <v>10044</v>
      </c>
      <c r="I109" s="16" t="s">
        <v>1181</v>
      </c>
      <c r="J109" s="16" t="s">
        <v>1180</v>
      </c>
      <c r="K109" s="16" t="s">
        <v>1179</v>
      </c>
      <c r="L109" s="16" t="s">
        <v>10043</v>
      </c>
      <c r="M109" s="16">
        <v>-14050</v>
      </c>
      <c r="N109" s="16" t="s">
        <v>1177</v>
      </c>
      <c r="O109" s="16" t="s">
        <v>1107</v>
      </c>
      <c r="P109" s="16" t="s">
        <v>1176</v>
      </c>
      <c r="Q109" s="16" t="s">
        <v>1175</v>
      </c>
      <c r="R109" s="16" t="s">
        <v>1174</v>
      </c>
    </row>
    <row r="110" spans="1:18">
      <c r="A110" s="16" t="s">
        <v>10042</v>
      </c>
      <c r="B110" s="16" t="s">
        <v>1183</v>
      </c>
      <c r="C110" s="16" t="s">
        <v>319</v>
      </c>
      <c r="D110" s="16">
        <v>10043</v>
      </c>
      <c r="E110" s="16" t="str">
        <f>VLOOKUP(D110,'Schools Data'!$F$4:$I$105,4,FALSE)</f>
        <v>Annunciation Catholic Infant School</v>
      </c>
      <c r="F110" s="16">
        <v>739005</v>
      </c>
      <c r="G110" s="16" t="str">
        <f t="shared" si="3"/>
        <v>I18c</v>
      </c>
      <c r="H110" s="16" t="s">
        <v>10041</v>
      </c>
      <c r="I110" s="16" t="s">
        <v>1181</v>
      </c>
      <c r="J110" s="16" t="s">
        <v>1180</v>
      </c>
      <c r="K110" s="16" t="s">
        <v>1179</v>
      </c>
      <c r="L110" s="16" t="s">
        <v>10040</v>
      </c>
      <c r="M110" s="16">
        <v>-4900</v>
      </c>
      <c r="N110" s="16" t="s">
        <v>1177</v>
      </c>
      <c r="O110" s="16" t="s">
        <v>1107</v>
      </c>
      <c r="P110" s="16" t="s">
        <v>1176</v>
      </c>
      <c r="Q110" s="16" t="s">
        <v>1175</v>
      </c>
      <c r="R110" s="16" t="s">
        <v>1174</v>
      </c>
    </row>
    <row r="111" spans="1:18">
      <c r="A111" s="16" t="s">
        <v>10039</v>
      </c>
      <c r="B111" s="16" t="s">
        <v>1183</v>
      </c>
      <c r="C111" s="16" t="s">
        <v>319</v>
      </c>
      <c r="D111" s="16">
        <v>10043</v>
      </c>
      <c r="E111" s="16" t="str">
        <f>VLOOKUP(D111,'Schools Data'!$F$4:$I$105,4,FALSE)</f>
        <v>Annunciation Catholic Infant School</v>
      </c>
      <c r="F111" s="16">
        <v>739040</v>
      </c>
      <c r="G111" s="16" t="str">
        <f t="shared" si="3"/>
        <v>I12</v>
      </c>
      <c r="H111" s="16" t="s">
        <v>10038</v>
      </c>
      <c r="I111" s="16" t="s">
        <v>1181</v>
      </c>
      <c r="J111" s="16" t="s">
        <v>1180</v>
      </c>
      <c r="K111" s="16" t="s">
        <v>1179</v>
      </c>
      <c r="L111" s="16" t="s">
        <v>10037</v>
      </c>
      <c r="M111" s="16">
        <v>-1000</v>
      </c>
      <c r="N111" s="16" t="s">
        <v>1177</v>
      </c>
      <c r="O111" s="16" t="s">
        <v>1107</v>
      </c>
      <c r="P111" s="16" t="s">
        <v>1176</v>
      </c>
      <c r="Q111" s="16" t="s">
        <v>1175</v>
      </c>
      <c r="R111" s="16" t="s">
        <v>1174</v>
      </c>
    </row>
    <row r="112" spans="1:18">
      <c r="A112" s="16" t="s">
        <v>10036</v>
      </c>
      <c r="B112" s="16" t="s">
        <v>1183</v>
      </c>
      <c r="C112" s="16" t="s">
        <v>319</v>
      </c>
      <c r="D112" s="16">
        <v>10044</v>
      </c>
      <c r="E112" s="16" t="str">
        <f>VLOOKUP(D112,'Schools Data'!$F$4:$I$105,4,FALSE)</f>
        <v>Barnfield School</v>
      </c>
      <c r="F112" s="16">
        <v>111100</v>
      </c>
      <c r="G112" s="16" t="str">
        <f t="shared" si="3"/>
        <v>E05</v>
      </c>
      <c r="H112" s="16" t="s">
        <v>10035</v>
      </c>
      <c r="I112" s="16" t="s">
        <v>1181</v>
      </c>
      <c r="J112" s="16" t="s">
        <v>1180</v>
      </c>
      <c r="K112" s="16" t="s">
        <v>1179</v>
      </c>
      <c r="L112" s="16" t="s">
        <v>10034</v>
      </c>
      <c r="M112" s="16">
        <v>109863</v>
      </c>
      <c r="N112" s="16" t="s">
        <v>1177</v>
      </c>
      <c r="O112" s="16" t="s">
        <v>1107</v>
      </c>
      <c r="P112" s="16" t="s">
        <v>1176</v>
      </c>
      <c r="Q112" s="16" t="s">
        <v>1175</v>
      </c>
      <c r="R112" s="16" t="s">
        <v>1174</v>
      </c>
    </row>
    <row r="113" spans="1:18">
      <c r="A113" s="16" t="s">
        <v>10033</v>
      </c>
      <c r="B113" s="16" t="s">
        <v>1183</v>
      </c>
      <c r="C113" s="16" t="s">
        <v>319</v>
      </c>
      <c r="D113" s="16">
        <v>10044</v>
      </c>
      <c r="E113" s="16" t="str">
        <f>VLOOKUP(D113,'Schools Data'!$F$4:$I$105,4,FALSE)</f>
        <v>Barnfield School</v>
      </c>
      <c r="F113" s="16">
        <v>111200</v>
      </c>
      <c r="G113" s="16" t="str">
        <f t="shared" si="3"/>
        <v>E04</v>
      </c>
      <c r="H113" s="16" t="s">
        <v>10032</v>
      </c>
      <c r="I113" s="16" t="s">
        <v>1181</v>
      </c>
      <c r="J113" s="16" t="s">
        <v>1180</v>
      </c>
      <c r="K113" s="16" t="s">
        <v>1179</v>
      </c>
      <c r="L113" s="16" t="s">
        <v>10031</v>
      </c>
      <c r="M113" s="16">
        <v>41562</v>
      </c>
      <c r="N113" s="16" t="s">
        <v>1177</v>
      </c>
      <c r="O113" s="16" t="s">
        <v>1107</v>
      </c>
      <c r="P113" s="16" t="s">
        <v>1176</v>
      </c>
      <c r="Q113" s="16" t="s">
        <v>1175</v>
      </c>
      <c r="R113" s="16" t="s">
        <v>1174</v>
      </c>
    </row>
    <row r="114" spans="1:18">
      <c r="A114" s="16" t="s">
        <v>10030</v>
      </c>
      <c r="B114" s="16" t="s">
        <v>1183</v>
      </c>
      <c r="C114" s="16" t="s">
        <v>319</v>
      </c>
      <c r="D114" s="16">
        <v>10044</v>
      </c>
      <c r="E114" s="16" t="str">
        <f>VLOOKUP(D114,'Schools Data'!$F$4:$I$105,4,FALSE)</f>
        <v>Barnfield School</v>
      </c>
      <c r="F114" s="16">
        <v>111400</v>
      </c>
      <c r="G114" s="16" t="str">
        <f t="shared" si="3"/>
        <v>E01</v>
      </c>
      <c r="H114" s="16" t="s">
        <v>10029</v>
      </c>
      <c r="I114" s="16" t="s">
        <v>1181</v>
      </c>
      <c r="J114" s="16" t="s">
        <v>1180</v>
      </c>
      <c r="K114" s="16" t="s">
        <v>1179</v>
      </c>
      <c r="L114" s="16" t="s">
        <v>10028</v>
      </c>
      <c r="M114" s="16">
        <v>1237935</v>
      </c>
      <c r="N114" s="16" t="s">
        <v>1177</v>
      </c>
      <c r="O114" s="16" t="s">
        <v>1107</v>
      </c>
      <c r="P114" s="16" t="s">
        <v>1176</v>
      </c>
      <c r="Q114" s="16" t="s">
        <v>1175</v>
      </c>
      <c r="R114" s="16" t="s">
        <v>1174</v>
      </c>
    </row>
    <row r="115" spans="1:18">
      <c r="A115" s="16" t="s">
        <v>10027</v>
      </c>
      <c r="B115" s="16" t="s">
        <v>1183</v>
      </c>
      <c r="C115" s="16" t="s">
        <v>319</v>
      </c>
      <c r="D115" s="16">
        <v>10044</v>
      </c>
      <c r="E115" s="16" t="str">
        <f>VLOOKUP(D115,'Schools Data'!$F$4:$I$105,4,FALSE)</f>
        <v>Barnfield School</v>
      </c>
      <c r="F115" s="16">
        <v>111600</v>
      </c>
      <c r="G115" s="16" t="str">
        <f t="shared" si="3"/>
        <v>E03</v>
      </c>
      <c r="H115" s="16" t="s">
        <v>10026</v>
      </c>
      <c r="I115" s="16" t="s">
        <v>1181</v>
      </c>
      <c r="J115" s="16" t="s">
        <v>1180</v>
      </c>
      <c r="K115" s="16" t="s">
        <v>1179</v>
      </c>
      <c r="L115" s="16" t="s">
        <v>10025</v>
      </c>
      <c r="M115" s="16">
        <v>596216</v>
      </c>
      <c r="N115" s="16" t="s">
        <v>1177</v>
      </c>
      <c r="O115" s="16" t="s">
        <v>1107</v>
      </c>
      <c r="P115" s="16" t="s">
        <v>1176</v>
      </c>
      <c r="Q115" s="16" t="s">
        <v>1175</v>
      </c>
      <c r="R115" s="16" t="s">
        <v>1174</v>
      </c>
    </row>
    <row r="116" spans="1:18">
      <c r="A116" s="16" t="s">
        <v>10024</v>
      </c>
      <c r="B116" s="16" t="s">
        <v>1183</v>
      </c>
      <c r="C116" s="16" t="s">
        <v>319</v>
      </c>
      <c r="D116" s="16">
        <v>10044</v>
      </c>
      <c r="E116" s="16" t="str">
        <f>VLOOKUP(D116,'Schools Data'!$F$4:$I$105,4,FALSE)</f>
        <v>Barnfield School</v>
      </c>
      <c r="F116" s="16">
        <v>111700</v>
      </c>
      <c r="G116" s="16" t="str">
        <f t="shared" si="3"/>
        <v>E07</v>
      </c>
      <c r="H116" s="16" t="s">
        <v>10023</v>
      </c>
      <c r="I116" s="16" t="s">
        <v>1181</v>
      </c>
      <c r="J116" s="16" t="s">
        <v>1180</v>
      </c>
      <c r="K116" s="16" t="s">
        <v>1179</v>
      </c>
      <c r="L116" s="16" t="s">
        <v>10022</v>
      </c>
      <c r="M116" s="16">
        <v>56434</v>
      </c>
      <c r="N116" s="16" t="s">
        <v>1177</v>
      </c>
      <c r="O116" s="16" t="s">
        <v>1107</v>
      </c>
      <c r="P116" s="16" t="s">
        <v>1176</v>
      </c>
      <c r="Q116" s="16" t="s">
        <v>1175</v>
      </c>
      <c r="R116" s="16" t="s">
        <v>1174</v>
      </c>
    </row>
    <row r="117" spans="1:18">
      <c r="A117" s="16" t="s">
        <v>10021</v>
      </c>
      <c r="B117" s="16" t="s">
        <v>1183</v>
      </c>
      <c r="C117" s="16" t="s">
        <v>319</v>
      </c>
      <c r="D117" s="16">
        <v>10044</v>
      </c>
      <c r="E117" s="16" t="str">
        <f>VLOOKUP(D117,'Schools Data'!$F$4:$I$105,4,FALSE)</f>
        <v>Barnfield School</v>
      </c>
      <c r="F117" s="16">
        <v>133100</v>
      </c>
      <c r="G117" s="16" t="str">
        <f t="shared" si="3"/>
        <v>E09</v>
      </c>
      <c r="H117" s="16" t="s">
        <v>10020</v>
      </c>
      <c r="I117" s="16" t="s">
        <v>1181</v>
      </c>
      <c r="J117" s="16" t="s">
        <v>1180</v>
      </c>
      <c r="K117" s="16" t="s">
        <v>1179</v>
      </c>
      <c r="L117" s="16" t="s">
        <v>10019</v>
      </c>
      <c r="M117" s="16">
        <v>9150</v>
      </c>
      <c r="N117" s="16" t="s">
        <v>1177</v>
      </c>
      <c r="O117" s="16" t="s">
        <v>1107</v>
      </c>
      <c r="P117" s="16" t="s">
        <v>1176</v>
      </c>
      <c r="Q117" s="16" t="s">
        <v>1175</v>
      </c>
      <c r="R117" s="16" t="s">
        <v>1174</v>
      </c>
    </row>
    <row r="118" spans="1:18">
      <c r="A118" s="16" t="s">
        <v>10018</v>
      </c>
      <c r="B118" s="16" t="s">
        <v>1183</v>
      </c>
      <c r="C118" s="16" t="s">
        <v>319</v>
      </c>
      <c r="D118" s="16">
        <v>10044</v>
      </c>
      <c r="E118" s="16" t="str">
        <f>VLOOKUP(D118,'Schools Data'!$F$4:$I$105,4,FALSE)</f>
        <v>Barnfield School</v>
      </c>
      <c r="F118" s="16">
        <v>138100</v>
      </c>
      <c r="G118" s="16" t="str">
        <f t="shared" si="3"/>
        <v>E08</v>
      </c>
      <c r="H118" s="16" t="s">
        <v>10017</v>
      </c>
      <c r="I118" s="16" t="s">
        <v>1181</v>
      </c>
      <c r="J118" s="16" t="s">
        <v>1180</v>
      </c>
      <c r="K118" s="16" t="s">
        <v>1179</v>
      </c>
      <c r="L118" s="16" t="s">
        <v>10016</v>
      </c>
      <c r="M118" s="16">
        <v>92029</v>
      </c>
      <c r="N118" s="16" t="s">
        <v>1177</v>
      </c>
      <c r="O118" s="16" t="s">
        <v>1107</v>
      </c>
      <c r="P118" s="16" t="s">
        <v>1176</v>
      </c>
      <c r="Q118" s="16" t="s">
        <v>1175</v>
      </c>
      <c r="R118" s="16" t="s">
        <v>1174</v>
      </c>
    </row>
    <row r="119" spans="1:18">
      <c r="A119" s="16" t="s">
        <v>10015</v>
      </c>
      <c r="B119" s="16" t="s">
        <v>1183</v>
      </c>
      <c r="C119" s="16" t="s">
        <v>319</v>
      </c>
      <c r="D119" s="16">
        <v>10044</v>
      </c>
      <c r="E119" s="16" t="str">
        <f>VLOOKUP(D119,'Schools Data'!$F$4:$I$105,4,FALSE)</f>
        <v>Barnfield School</v>
      </c>
      <c r="F119" s="16">
        <v>138110</v>
      </c>
      <c r="G119" s="16" t="str">
        <f t="shared" si="3"/>
        <v>E10</v>
      </c>
      <c r="H119" s="16" t="s">
        <v>10014</v>
      </c>
      <c r="I119" s="16" t="s">
        <v>1181</v>
      </c>
      <c r="J119" s="16" t="s">
        <v>1180</v>
      </c>
      <c r="K119" s="16" t="s">
        <v>1179</v>
      </c>
      <c r="L119" s="16" t="s">
        <v>10013</v>
      </c>
      <c r="M119" s="16">
        <v>15863</v>
      </c>
      <c r="N119" s="16" t="s">
        <v>1177</v>
      </c>
      <c r="O119" s="16" t="s">
        <v>1107</v>
      </c>
      <c r="P119" s="16" t="s">
        <v>1176</v>
      </c>
      <c r="Q119" s="16" t="s">
        <v>1175</v>
      </c>
      <c r="R119" s="16" t="s">
        <v>1174</v>
      </c>
    </row>
    <row r="120" spans="1:18">
      <c r="A120" s="16" t="s">
        <v>10012</v>
      </c>
      <c r="B120" s="16" t="s">
        <v>1183</v>
      </c>
      <c r="C120" s="16" t="s">
        <v>319</v>
      </c>
      <c r="D120" s="16">
        <v>10044</v>
      </c>
      <c r="E120" s="16" t="str">
        <f>VLOOKUP(D120,'Schools Data'!$F$4:$I$105,4,FALSE)</f>
        <v>Barnfield School</v>
      </c>
      <c r="F120" s="16">
        <v>210000</v>
      </c>
      <c r="G120" s="16" t="str">
        <f t="shared" si="3"/>
        <v>E12</v>
      </c>
      <c r="H120" s="16" t="s">
        <v>10011</v>
      </c>
      <c r="I120" s="16" t="s">
        <v>1181</v>
      </c>
      <c r="J120" s="16" t="s">
        <v>1180</v>
      </c>
      <c r="K120" s="16" t="s">
        <v>1179</v>
      </c>
      <c r="L120" s="16" t="s">
        <v>10010</v>
      </c>
      <c r="M120" s="16">
        <v>37600</v>
      </c>
      <c r="N120" s="16" t="s">
        <v>1177</v>
      </c>
      <c r="O120" s="16" t="s">
        <v>1107</v>
      </c>
      <c r="P120" s="16" t="s">
        <v>1176</v>
      </c>
      <c r="Q120" s="16" t="s">
        <v>1175</v>
      </c>
      <c r="R120" s="16" t="s">
        <v>1174</v>
      </c>
    </row>
    <row r="121" spans="1:18">
      <c r="A121" s="16" t="s">
        <v>10009</v>
      </c>
      <c r="B121" s="16" t="s">
        <v>1183</v>
      </c>
      <c r="C121" s="16" t="s">
        <v>319</v>
      </c>
      <c r="D121" s="16">
        <v>10044</v>
      </c>
      <c r="E121" s="16" t="str">
        <f>VLOOKUP(D121,'Schools Data'!$F$4:$I$105,4,FALSE)</f>
        <v>Barnfield School</v>
      </c>
      <c r="F121" s="16">
        <v>213020</v>
      </c>
      <c r="G121" s="16" t="str">
        <f t="shared" si="3"/>
        <v>E16</v>
      </c>
      <c r="H121" s="16" t="s">
        <v>10008</v>
      </c>
      <c r="I121" s="16" t="s">
        <v>1181</v>
      </c>
      <c r="J121" s="16" t="s">
        <v>1180</v>
      </c>
      <c r="K121" s="16" t="s">
        <v>1179</v>
      </c>
      <c r="L121" s="16" t="s">
        <v>10007</v>
      </c>
      <c r="M121" s="16">
        <v>48750</v>
      </c>
      <c r="N121" s="16" t="s">
        <v>1177</v>
      </c>
      <c r="O121" s="16" t="s">
        <v>1107</v>
      </c>
      <c r="P121" s="16" t="s">
        <v>1176</v>
      </c>
      <c r="Q121" s="16" t="s">
        <v>1175</v>
      </c>
      <c r="R121" s="16" t="s">
        <v>1174</v>
      </c>
    </row>
    <row r="122" spans="1:18">
      <c r="A122" s="16" t="s">
        <v>10006</v>
      </c>
      <c r="B122" s="16" t="s">
        <v>1183</v>
      </c>
      <c r="C122" s="16" t="s">
        <v>319</v>
      </c>
      <c r="D122" s="16">
        <v>10044</v>
      </c>
      <c r="E122" s="16" t="str">
        <f>VLOOKUP(D122,'Schools Data'!$F$4:$I$105,4,FALSE)</f>
        <v>Barnfield School</v>
      </c>
      <c r="F122" s="16">
        <v>215000</v>
      </c>
      <c r="G122" s="16" t="str">
        <f t="shared" si="3"/>
        <v>E17</v>
      </c>
      <c r="H122" s="16" t="s">
        <v>10005</v>
      </c>
      <c r="I122" s="16" t="s">
        <v>1181</v>
      </c>
      <c r="J122" s="16" t="s">
        <v>1180</v>
      </c>
      <c r="K122" s="16" t="s">
        <v>1179</v>
      </c>
      <c r="L122" s="16" t="s">
        <v>10004</v>
      </c>
      <c r="M122" s="16">
        <v>30976</v>
      </c>
      <c r="N122" s="16" t="s">
        <v>1177</v>
      </c>
      <c r="O122" s="16" t="s">
        <v>1107</v>
      </c>
      <c r="P122" s="16" t="s">
        <v>1176</v>
      </c>
      <c r="Q122" s="16" t="s">
        <v>1175</v>
      </c>
      <c r="R122" s="16" t="s">
        <v>1174</v>
      </c>
    </row>
    <row r="123" spans="1:18">
      <c r="A123" s="16" t="s">
        <v>10003</v>
      </c>
      <c r="B123" s="16" t="s">
        <v>1183</v>
      </c>
      <c r="C123" s="16" t="s">
        <v>319</v>
      </c>
      <c r="D123" s="16">
        <v>10044</v>
      </c>
      <c r="E123" s="16" t="str">
        <f>VLOOKUP(D123,'Schools Data'!$F$4:$I$105,4,FALSE)</f>
        <v>Barnfield School</v>
      </c>
      <c r="F123" s="16">
        <v>216000</v>
      </c>
      <c r="G123" s="16" t="str">
        <f t="shared" si="3"/>
        <v>E15</v>
      </c>
      <c r="H123" s="16" t="s">
        <v>10002</v>
      </c>
      <c r="I123" s="16" t="s">
        <v>1181</v>
      </c>
      <c r="J123" s="16" t="s">
        <v>1180</v>
      </c>
      <c r="K123" s="16" t="s">
        <v>1179</v>
      </c>
      <c r="L123" s="16" t="s">
        <v>10001</v>
      </c>
      <c r="M123" s="16">
        <v>5000</v>
      </c>
      <c r="N123" s="16" t="s">
        <v>1177</v>
      </c>
      <c r="O123" s="16" t="s">
        <v>1107</v>
      </c>
      <c r="P123" s="16" t="s">
        <v>1176</v>
      </c>
      <c r="Q123" s="16" t="s">
        <v>1175</v>
      </c>
      <c r="R123" s="16" t="s">
        <v>1174</v>
      </c>
    </row>
    <row r="124" spans="1:18">
      <c r="A124" s="16" t="s">
        <v>10000</v>
      </c>
      <c r="B124" s="16" t="s">
        <v>1183</v>
      </c>
      <c r="C124" s="16" t="s">
        <v>319</v>
      </c>
      <c r="D124" s="16">
        <v>10044</v>
      </c>
      <c r="E124" s="16" t="str">
        <f>VLOOKUP(D124,'Schools Data'!$F$4:$I$105,4,FALSE)</f>
        <v>Barnfield School</v>
      </c>
      <c r="F124" s="16">
        <v>219010</v>
      </c>
      <c r="G124" s="16" t="str">
        <f t="shared" si="3"/>
        <v>E14</v>
      </c>
      <c r="H124" s="16" t="s">
        <v>9999</v>
      </c>
      <c r="I124" s="16" t="s">
        <v>1181</v>
      </c>
      <c r="J124" s="16" t="s">
        <v>1180</v>
      </c>
      <c r="K124" s="16" t="s">
        <v>1179</v>
      </c>
      <c r="L124" s="16" t="s">
        <v>9998</v>
      </c>
      <c r="M124" s="16">
        <v>55882</v>
      </c>
      <c r="N124" s="16" t="s">
        <v>1177</v>
      </c>
      <c r="O124" s="16" t="s">
        <v>1107</v>
      </c>
      <c r="P124" s="16" t="s">
        <v>1176</v>
      </c>
      <c r="Q124" s="16" t="s">
        <v>1175</v>
      </c>
      <c r="R124" s="16" t="s">
        <v>1174</v>
      </c>
    </row>
    <row r="125" spans="1:18">
      <c r="A125" s="16" t="s">
        <v>9997</v>
      </c>
      <c r="B125" s="16" t="s">
        <v>1183</v>
      </c>
      <c r="C125" s="16" t="s">
        <v>319</v>
      </c>
      <c r="D125" s="16">
        <v>10044</v>
      </c>
      <c r="E125" s="16" t="str">
        <f>VLOOKUP(D125,'Schools Data'!$F$4:$I$105,4,FALSE)</f>
        <v>Barnfield School</v>
      </c>
      <c r="F125" s="16">
        <v>219030</v>
      </c>
      <c r="G125" s="16" t="str">
        <f t="shared" si="3"/>
        <v>E18</v>
      </c>
      <c r="H125" s="16" t="s">
        <v>9996</v>
      </c>
      <c r="I125" s="16" t="s">
        <v>1181</v>
      </c>
      <c r="J125" s="16" t="s">
        <v>1180</v>
      </c>
      <c r="K125" s="16" t="s">
        <v>1179</v>
      </c>
      <c r="L125" s="16" t="s">
        <v>9995</v>
      </c>
      <c r="M125" s="16">
        <v>13219</v>
      </c>
      <c r="N125" s="16" t="s">
        <v>1177</v>
      </c>
      <c r="O125" s="16" t="s">
        <v>1107</v>
      </c>
      <c r="P125" s="16" t="s">
        <v>1176</v>
      </c>
      <c r="Q125" s="16" t="s">
        <v>1175</v>
      </c>
      <c r="R125" s="16" t="s">
        <v>1174</v>
      </c>
    </row>
    <row r="126" spans="1:18">
      <c r="A126" s="16" t="s">
        <v>9994</v>
      </c>
      <c r="B126" s="16" t="s">
        <v>1183</v>
      </c>
      <c r="C126" s="16" t="s">
        <v>319</v>
      </c>
      <c r="D126" s="16">
        <v>10044</v>
      </c>
      <c r="E126" s="16" t="str">
        <f>VLOOKUP(D126,'Schools Data'!$F$4:$I$105,4,FALSE)</f>
        <v>Barnfield School</v>
      </c>
      <c r="F126" s="16">
        <v>221000</v>
      </c>
      <c r="G126" s="16" t="str">
        <f t="shared" si="3"/>
        <v>E23</v>
      </c>
      <c r="H126" s="16" t="s">
        <v>9993</v>
      </c>
      <c r="I126" s="16" t="s">
        <v>1181</v>
      </c>
      <c r="J126" s="16" t="s">
        <v>1180</v>
      </c>
      <c r="K126" s="16" t="s">
        <v>1179</v>
      </c>
      <c r="L126" s="16" t="s">
        <v>9992</v>
      </c>
      <c r="M126" s="16">
        <v>12134</v>
      </c>
      <c r="N126" s="16" t="s">
        <v>1177</v>
      </c>
      <c r="O126" s="16" t="s">
        <v>1107</v>
      </c>
      <c r="P126" s="16" t="s">
        <v>1176</v>
      </c>
      <c r="Q126" s="16" t="s">
        <v>1175</v>
      </c>
      <c r="R126" s="16" t="s">
        <v>1174</v>
      </c>
    </row>
    <row r="127" spans="1:18">
      <c r="A127" s="16" t="s">
        <v>9991</v>
      </c>
      <c r="B127" s="16" t="s">
        <v>1183</v>
      </c>
      <c r="C127" s="16" t="s">
        <v>319</v>
      </c>
      <c r="D127" s="16">
        <v>10044</v>
      </c>
      <c r="E127" s="16" t="str">
        <f>VLOOKUP(D127,'Schools Data'!$F$4:$I$105,4,FALSE)</f>
        <v>Barnfield School</v>
      </c>
      <c r="F127" s="16">
        <v>411020</v>
      </c>
      <c r="G127" s="16" t="str">
        <f t="shared" si="3"/>
        <v>E25</v>
      </c>
      <c r="H127" s="16" t="s">
        <v>9990</v>
      </c>
      <c r="I127" s="16" t="s">
        <v>1181</v>
      </c>
      <c r="J127" s="16" t="s">
        <v>1180</v>
      </c>
      <c r="K127" s="16" t="s">
        <v>1179</v>
      </c>
      <c r="L127" s="16" t="s">
        <v>9989</v>
      </c>
      <c r="M127" s="16">
        <v>106405</v>
      </c>
      <c r="N127" s="16" t="s">
        <v>1177</v>
      </c>
      <c r="O127" s="16" t="s">
        <v>1107</v>
      </c>
      <c r="P127" s="16" t="s">
        <v>1176</v>
      </c>
      <c r="Q127" s="16" t="s">
        <v>1175</v>
      </c>
      <c r="R127" s="16" t="s">
        <v>1174</v>
      </c>
    </row>
    <row r="128" spans="1:18">
      <c r="A128" s="16" t="s">
        <v>9988</v>
      </c>
      <c r="B128" s="16" t="s">
        <v>1183</v>
      </c>
      <c r="C128" s="16" t="s">
        <v>319</v>
      </c>
      <c r="D128" s="16">
        <v>10044</v>
      </c>
      <c r="E128" s="16" t="str">
        <f>VLOOKUP(D128,'Schools Data'!$F$4:$I$105,4,FALSE)</f>
        <v>Barnfield School</v>
      </c>
      <c r="F128" s="16">
        <v>413050</v>
      </c>
      <c r="G128" s="16" t="str">
        <f t="shared" si="3"/>
        <v>E19</v>
      </c>
      <c r="H128" s="16" t="s">
        <v>9987</v>
      </c>
      <c r="I128" s="16" t="s">
        <v>1181</v>
      </c>
      <c r="J128" s="16" t="s">
        <v>1180</v>
      </c>
      <c r="K128" s="16" t="s">
        <v>1179</v>
      </c>
      <c r="L128" s="16" t="s">
        <v>9986</v>
      </c>
      <c r="M128" s="16">
        <v>46175</v>
      </c>
      <c r="N128" s="16" t="s">
        <v>1177</v>
      </c>
      <c r="O128" s="16" t="s">
        <v>1107</v>
      </c>
      <c r="P128" s="16" t="s">
        <v>1176</v>
      </c>
      <c r="Q128" s="16" t="s">
        <v>1175</v>
      </c>
      <c r="R128" s="16" t="s">
        <v>1174</v>
      </c>
    </row>
    <row r="129" spans="1:18">
      <c r="A129" s="16" t="s">
        <v>9985</v>
      </c>
      <c r="B129" s="16" t="s">
        <v>1183</v>
      </c>
      <c r="C129" s="16" t="s">
        <v>319</v>
      </c>
      <c r="D129" s="16">
        <v>10044</v>
      </c>
      <c r="E129" s="16" t="str">
        <f>VLOOKUP(D129,'Schools Data'!$F$4:$I$105,4,FALSE)</f>
        <v>Barnfield School</v>
      </c>
      <c r="F129" s="16">
        <v>413060</v>
      </c>
      <c r="G129" s="16" t="str">
        <f t="shared" si="3"/>
        <v>E22</v>
      </c>
      <c r="H129" s="16" t="s">
        <v>9984</v>
      </c>
      <c r="I129" s="16" t="s">
        <v>1181</v>
      </c>
      <c r="J129" s="16" t="s">
        <v>1180</v>
      </c>
      <c r="K129" s="16" t="s">
        <v>1179</v>
      </c>
      <c r="L129" s="16" t="s">
        <v>9983</v>
      </c>
      <c r="M129" s="16">
        <v>23910</v>
      </c>
      <c r="N129" s="16" t="s">
        <v>1177</v>
      </c>
      <c r="O129" s="16" t="s">
        <v>1107</v>
      </c>
      <c r="P129" s="16" t="s">
        <v>1176</v>
      </c>
      <c r="Q129" s="16" t="s">
        <v>1175</v>
      </c>
      <c r="R129" s="16" t="s">
        <v>1174</v>
      </c>
    </row>
    <row r="130" spans="1:18">
      <c r="A130" s="16" t="s">
        <v>9982</v>
      </c>
      <c r="B130" s="16" t="s">
        <v>1183</v>
      </c>
      <c r="C130" s="16" t="s">
        <v>319</v>
      </c>
      <c r="D130" s="16">
        <v>10044</v>
      </c>
      <c r="E130" s="16" t="str">
        <f>VLOOKUP(D130,'Schools Data'!$F$4:$I$105,4,FALSE)</f>
        <v>Barnfield School</v>
      </c>
      <c r="F130" s="16">
        <v>413070</v>
      </c>
      <c r="G130" s="16" t="str">
        <f t="shared" si="3"/>
        <v>E24</v>
      </c>
      <c r="H130" s="16" t="s">
        <v>9981</v>
      </c>
      <c r="I130" s="16" t="s">
        <v>1181</v>
      </c>
      <c r="J130" s="16" t="s">
        <v>1180</v>
      </c>
      <c r="K130" s="16" t="s">
        <v>1179</v>
      </c>
      <c r="L130" s="16" t="s">
        <v>9980</v>
      </c>
      <c r="M130" s="16">
        <v>8300</v>
      </c>
      <c r="N130" s="16" t="s">
        <v>1177</v>
      </c>
      <c r="O130" s="16" t="s">
        <v>1107</v>
      </c>
      <c r="P130" s="16" t="s">
        <v>1176</v>
      </c>
      <c r="Q130" s="16" t="s">
        <v>1175</v>
      </c>
      <c r="R130" s="16" t="s">
        <v>1174</v>
      </c>
    </row>
    <row r="131" spans="1:18">
      <c r="A131" s="16" t="s">
        <v>9979</v>
      </c>
      <c r="B131" s="16" t="s">
        <v>1183</v>
      </c>
      <c r="C131" s="16" t="s">
        <v>319</v>
      </c>
      <c r="D131" s="16">
        <v>10044</v>
      </c>
      <c r="E131" s="16" t="str">
        <f>VLOOKUP(D131,'Schools Data'!$F$4:$I$105,4,FALSE)</f>
        <v>Barnfield School</v>
      </c>
      <c r="F131" s="16">
        <v>420060</v>
      </c>
      <c r="G131" s="16" t="str">
        <f t="shared" si="3"/>
        <v>E26</v>
      </c>
      <c r="H131" s="16" t="s">
        <v>9978</v>
      </c>
      <c r="I131" s="16" t="s">
        <v>1181</v>
      </c>
      <c r="J131" s="16" t="s">
        <v>1180</v>
      </c>
      <c r="K131" s="16" t="s">
        <v>1179</v>
      </c>
      <c r="L131" s="16" t="s">
        <v>9977</v>
      </c>
      <c r="M131" s="16">
        <v>29930</v>
      </c>
      <c r="N131" s="16" t="s">
        <v>1177</v>
      </c>
      <c r="O131" s="16" t="s">
        <v>1107</v>
      </c>
      <c r="P131" s="16" t="s">
        <v>1176</v>
      </c>
      <c r="Q131" s="16" t="s">
        <v>1175</v>
      </c>
      <c r="R131" s="16" t="s">
        <v>1174</v>
      </c>
    </row>
    <row r="132" spans="1:18">
      <c r="A132" s="16" t="s">
        <v>9976</v>
      </c>
      <c r="B132" s="16" t="s">
        <v>1183</v>
      </c>
      <c r="C132" s="16" t="s">
        <v>319</v>
      </c>
      <c r="D132" s="16">
        <v>10044</v>
      </c>
      <c r="E132" s="16" t="str">
        <f>VLOOKUP(D132,'Schools Data'!$F$4:$I$105,4,FALSE)</f>
        <v>Barnfield School</v>
      </c>
      <c r="F132" s="16">
        <v>422620</v>
      </c>
      <c r="G132" s="16" t="str">
        <f t="shared" si="3"/>
        <v>E20</v>
      </c>
      <c r="H132" s="16" t="s">
        <v>9975</v>
      </c>
      <c r="I132" s="16" t="s">
        <v>1181</v>
      </c>
      <c r="J132" s="16" t="s">
        <v>1180</v>
      </c>
      <c r="K132" s="16" t="s">
        <v>1179</v>
      </c>
      <c r="L132" s="16" t="s">
        <v>9974</v>
      </c>
      <c r="M132" s="16">
        <v>13386</v>
      </c>
      <c r="N132" s="16" t="s">
        <v>1177</v>
      </c>
      <c r="O132" s="16" t="s">
        <v>1107</v>
      </c>
      <c r="P132" s="16" t="s">
        <v>1176</v>
      </c>
      <c r="Q132" s="16" t="s">
        <v>1175</v>
      </c>
      <c r="R132" s="16" t="s">
        <v>1174</v>
      </c>
    </row>
    <row r="133" spans="1:18">
      <c r="A133" s="16" t="s">
        <v>9973</v>
      </c>
      <c r="B133" s="16" t="s">
        <v>1183</v>
      </c>
      <c r="C133" s="16" t="s">
        <v>319</v>
      </c>
      <c r="D133" s="16">
        <v>10044</v>
      </c>
      <c r="E133" s="16" t="str">
        <f>VLOOKUP(D133,'Schools Data'!$F$4:$I$105,4,FALSE)</f>
        <v>Barnfield School</v>
      </c>
      <c r="F133" s="16">
        <v>543950</v>
      </c>
      <c r="G133" s="16" t="s">
        <v>1211</v>
      </c>
      <c r="H133" s="16" t="s">
        <v>9972</v>
      </c>
      <c r="I133" s="16" t="s">
        <v>1181</v>
      </c>
      <c r="J133" s="16" t="s">
        <v>1180</v>
      </c>
      <c r="K133" s="16" t="s">
        <v>1179</v>
      </c>
      <c r="L133" s="16" t="s">
        <v>9971</v>
      </c>
      <c r="M133" s="16">
        <v>85608</v>
      </c>
      <c r="N133" s="16" t="s">
        <v>1177</v>
      </c>
      <c r="O133" s="16" t="s">
        <v>1107</v>
      </c>
      <c r="P133" s="16" t="s">
        <v>1176</v>
      </c>
      <c r="Q133" s="16" t="s">
        <v>1175</v>
      </c>
      <c r="R133" s="16" t="s">
        <v>1174</v>
      </c>
    </row>
    <row r="134" spans="1:18">
      <c r="A134" s="16" t="s">
        <v>9970</v>
      </c>
      <c r="B134" s="16" t="s">
        <v>1183</v>
      </c>
      <c r="C134" s="16" t="s">
        <v>319</v>
      </c>
      <c r="D134" s="16">
        <v>10044</v>
      </c>
      <c r="E134" s="16" t="str">
        <f>VLOOKUP(D134,'Schools Data'!$F$4:$I$105,4,FALSE)</f>
        <v>Barnfield School</v>
      </c>
      <c r="F134" s="16">
        <v>543955</v>
      </c>
      <c r="G134" s="16" t="str">
        <f t="shared" ref="G134:G173" si="4">VLOOKUP(F134,$W$2:$X$62,2,FALSE)</f>
        <v>E30</v>
      </c>
      <c r="H134" s="16" t="s">
        <v>9969</v>
      </c>
      <c r="I134" s="16" t="s">
        <v>1181</v>
      </c>
      <c r="J134" s="16" t="s">
        <v>1180</v>
      </c>
      <c r="K134" s="16" t="s">
        <v>1179</v>
      </c>
      <c r="L134" s="16" t="s">
        <v>9968</v>
      </c>
      <c r="M134" s="16">
        <v>2816</v>
      </c>
      <c r="N134" s="16" t="s">
        <v>1177</v>
      </c>
      <c r="O134" s="16" t="s">
        <v>1107</v>
      </c>
      <c r="P134" s="16" t="s">
        <v>1176</v>
      </c>
      <c r="Q134" s="16" t="s">
        <v>1175</v>
      </c>
      <c r="R134" s="16" t="s">
        <v>1174</v>
      </c>
    </row>
    <row r="135" spans="1:18">
      <c r="A135" s="16" t="s">
        <v>9967</v>
      </c>
      <c r="B135" s="16" t="s">
        <v>1183</v>
      </c>
      <c r="C135" s="16" t="s">
        <v>319</v>
      </c>
      <c r="D135" s="16">
        <v>10044</v>
      </c>
      <c r="E135" s="16" t="str">
        <f>VLOOKUP(D135,'Schools Data'!$F$4:$I$105,4,FALSE)</f>
        <v>Barnfield School</v>
      </c>
      <c r="F135" s="16">
        <v>543970</v>
      </c>
      <c r="G135" s="16" t="str">
        <f t="shared" si="4"/>
        <v>I01</v>
      </c>
      <c r="H135" s="16" t="s">
        <v>9966</v>
      </c>
      <c r="I135" s="16" t="s">
        <v>1181</v>
      </c>
      <c r="J135" s="16" t="s">
        <v>1180</v>
      </c>
      <c r="K135" s="16" t="s">
        <v>1179</v>
      </c>
      <c r="L135" s="16" t="s">
        <v>9965</v>
      </c>
      <c r="M135" s="16">
        <v>-2294684</v>
      </c>
      <c r="N135" s="16" t="s">
        <v>1177</v>
      </c>
      <c r="O135" s="16" t="s">
        <v>1107</v>
      </c>
      <c r="P135" s="16" t="s">
        <v>1176</v>
      </c>
      <c r="Q135" s="16" t="s">
        <v>1175</v>
      </c>
      <c r="R135" s="16" t="s">
        <v>1174</v>
      </c>
    </row>
    <row r="136" spans="1:18">
      <c r="A136" s="16" t="s">
        <v>9964</v>
      </c>
      <c r="B136" s="16" t="s">
        <v>1183</v>
      </c>
      <c r="C136" s="16" t="s">
        <v>319</v>
      </c>
      <c r="D136" s="16">
        <v>10044</v>
      </c>
      <c r="E136" s="16" t="str">
        <f>VLOOKUP(D136,'Schools Data'!$F$4:$I$105,4,FALSE)</f>
        <v>Barnfield School</v>
      </c>
      <c r="F136" s="16">
        <v>543972</v>
      </c>
      <c r="G136" s="16" t="str">
        <f t="shared" si="4"/>
        <v>I03</v>
      </c>
      <c r="H136" s="16" t="s">
        <v>9963</v>
      </c>
      <c r="I136" s="16" t="s">
        <v>1181</v>
      </c>
      <c r="J136" s="16" t="s">
        <v>1180</v>
      </c>
      <c r="K136" s="16" t="s">
        <v>1179</v>
      </c>
      <c r="L136" s="16" t="s">
        <v>9962</v>
      </c>
      <c r="M136" s="16">
        <v>-42833</v>
      </c>
      <c r="N136" s="16" t="s">
        <v>1177</v>
      </c>
      <c r="O136" s="16" t="s">
        <v>1107</v>
      </c>
      <c r="P136" s="16" t="s">
        <v>1176</v>
      </c>
      <c r="Q136" s="16" t="s">
        <v>1175</v>
      </c>
      <c r="R136" s="16" t="s">
        <v>1174</v>
      </c>
    </row>
    <row r="137" spans="1:18">
      <c r="A137" s="16" t="s">
        <v>9961</v>
      </c>
      <c r="B137" s="16" t="s">
        <v>1183</v>
      </c>
      <c r="C137" s="16" t="s">
        <v>319</v>
      </c>
      <c r="D137" s="16">
        <v>10044</v>
      </c>
      <c r="E137" s="16" t="str">
        <f>VLOOKUP(D137,'Schools Data'!$F$4:$I$105,4,FALSE)</f>
        <v>Barnfield School</v>
      </c>
      <c r="F137" s="16">
        <v>543975</v>
      </c>
      <c r="G137" s="16" t="str">
        <f t="shared" si="4"/>
        <v>I05</v>
      </c>
      <c r="H137" s="16" t="s">
        <v>9960</v>
      </c>
      <c r="I137" s="16" t="s">
        <v>1181</v>
      </c>
      <c r="J137" s="16" t="s">
        <v>1180</v>
      </c>
      <c r="K137" s="16" t="s">
        <v>1179</v>
      </c>
      <c r="L137" s="16" t="s">
        <v>9959</v>
      </c>
      <c r="M137" s="16">
        <v>-115670</v>
      </c>
      <c r="N137" s="16" t="s">
        <v>1177</v>
      </c>
      <c r="O137" s="16" t="s">
        <v>1107</v>
      </c>
      <c r="P137" s="16" t="s">
        <v>1176</v>
      </c>
      <c r="Q137" s="16" t="s">
        <v>1175</v>
      </c>
      <c r="R137" s="16" t="s">
        <v>1174</v>
      </c>
    </row>
    <row r="138" spans="1:18">
      <c r="A138" s="16" t="s">
        <v>9958</v>
      </c>
      <c r="B138" s="16" t="s">
        <v>1183</v>
      </c>
      <c r="C138" s="16" t="s">
        <v>319</v>
      </c>
      <c r="D138" s="16">
        <v>10044</v>
      </c>
      <c r="E138" s="16" t="str">
        <f>VLOOKUP(D138,'Schools Data'!$F$4:$I$105,4,FALSE)</f>
        <v>Barnfield School</v>
      </c>
      <c r="F138" s="16">
        <v>543980</v>
      </c>
      <c r="G138" s="16" t="str">
        <f t="shared" si="4"/>
        <v>CI01</v>
      </c>
      <c r="H138" s="16" t="s">
        <v>9957</v>
      </c>
      <c r="I138" s="16" t="s">
        <v>1181</v>
      </c>
      <c r="J138" s="16" t="s">
        <v>1180</v>
      </c>
      <c r="K138" s="16" t="s">
        <v>1179</v>
      </c>
      <c r="L138" s="16" t="s">
        <v>9956</v>
      </c>
      <c r="M138" s="16">
        <v>-9398</v>
      </c>
      <c r="N138" s="16" t="s">
        <v>1177</v>
      </c>
      <c r="O138" s="16" t="s">
        <v>1107</v>
      </c>
      <c r="P138" s="16" t="s">
        <v>1176</v>
      </c>
      <c r="Q138" s="16" t="s">
        <v>1175</v>
      </c>
      <c r="R138" s="16" t="s">
        <v>1174</v>
      </c>
    </row>
    <row r="139" spans="1:18">
      <c r="A139" s="16" t="s">
        <v>9955</v>
      </c>
      <c r="B139" s="16" t="s">
        <v>1183</v>
      </c>
      <c r="C139" s="16" t="s">
        <v>319</v>
      </c>
      <c r="D139" s="16">
        <v>10044</v>
      </c>
      <c r="E139" s="16" t="str">
        <f>VLOOKUP(D139,'Schools Data'!$F$4:$I$105,4,FALSE)</f>
        <v>Barnfield School</v>
      </c>
      <c r="F139" s="16">
        <v>543995</v>
      </c>
      <c r="G139" s="16" t="str">
        <f t="shared" si="4"/>
        <v>CI04</v>
      </c>
      <c r="H139" s="16" t="s">
        <v>9954</v>
      </c>
      <c r="I139" s="16" t="s">
        <v>1181</v>
      </c>
      <c r="J139" s="16" t="s">
        <v>1180</v>
      </c>
      <c r="K139" s="16" t="s">
        <v>1179</v>
      </c>
      <c r="L139" s="16" t="s">
        <v>9909</v>
      </c>
      <c r="M139" s="16">
        <v>-2816</v>
      </c>
      <c r="N139" s="16" t="s">
        <v>1177</v>
      </c>
      <c r="O139" s="16" t="s">
        <v>1107</v>
      </c>
      <c r="P139" s="16" t="s">
        <v>1176</v>
      </c>
      <c r="Q139" s="16" t="s">
        <v>1175</v>
      </c>
      <c r="R139" s="16" t="s">
        <v>1174</v>
      </c>
    </row>
    <row r="140" spans="1:18">
      <c r="A140" s="16" t="s">
        <v>9953</v>
      </c>
      <c r="B140" s="16" t="s">
        <v>1183</v>
      </c>
      <c r="C140" s="16" t="s">
        <v>319</v>
      </c>
      <c r="D140" s="16">
        <v>10044</v>
      </c>
      <c r="E140" s="16" t="str">
        <f>VLOOKUP(D140,'Schools Data'!$F$4:$I$105,4,FALSE)</f>
        <v>Barnfield School</v>
      </c>
      <c r="F140" s="16">
        <v>569000</v>
      </c>
      <c r="G140" s="16" t="str">
        <f t="shared" si="4"/>
        <v>E28a</v>
      </c>
      <c r="H140" s="16" t="s">
        <v>9952</v>
      </c>
      <c r="I140" s="16" t="s">
        <v>1181</v>
      </c>
      <c r="J140" s="16" t="s">
        <v>1180</v>
      </c>
      <c r="K140" s="16" t="s">
        <v>1179</v>
      </c>
      <c r="L140" s="16" t="s">
        <v>9951</v>
      </c>
      <c r="M140" s="16">
        <v>30398</v>
      </c>
      <c r="N140" s="16" t="s">
        <v>1177</v>
      </c>
      <c r="O140" s="16" t="s">
        <v>1107</v>
      </c>
      <c r="P140" s="16" t="s">
        <v>1176</v>
      </c>
      <c r="Q140" s="16" t="s">
        <v>1175</v>
      </c>
      <c r="R140" s="16" t="s">
        <v>1174</v>
      </c>
    </row>
    <row r="141" spans="1:18">
      <c r="A141" s="16" t="s">
        <v>9950</v>
      </c>
      <c r="B141" s="16" t="s">
        <v>1183</v>
      </c>
      <c r="C141" s="16" t="s">
        <v>319</v>
      </c>
      <c r="D141" s="16">
        <v>10044</v>
      </c>
      <c r="E141" s="16" t="str">
        <f>VLOOKUP(D141,'Schools Data'!$F$4:$I$105,4,FALSE)</f>
        <v>Barnfield School</v>
      </c>
      <c r="F141" s="16">
        <v>569010</v>
      </c>
      <c r="G141" s="16" t="str">
        <f t="shared" si="4"/>
        <v>E27</v>
      </c>
      <c r="H141" s="16" t="s">
        <v>9949</v>
      </c>
      <c r="I141" s="16" t="s">
        <v>1181</v>
      </c>
      <c r="J141" s="16" t="s">
        <v>1180</v>
      </c>
      <c r="K141" s="16" t="s">
        <v>1179</v>
      </c>
      <c r="L141" s="16" t="s">
        <v>9948</v>
      </c>
      <c r="M141" s="16">
        <v>115971</v>
      </c>
      <c r="N141" s="16" t="s">
        <v>1177</v>
      </c>
      <c r="O141" s="16" t="s">
        <v>1107</v>
      </c>
      <c r="P141" s="16" t="s">
        <v>1176</v>
      </c>
      <c r="Q141" s="16" t="s">
        <v>1175</v>
      </c>
      <c r="R141" s="16" t="s">
        <v>1174</v>
      </c>
    </row>
    <row r="142" spans="1:18">
      <c r="A142" s="16" t="s">
        <v>9947</v>
      </c>
      <c r="B142" s="16" t="s">
        <v>1183</v>
      </c>
      <c r="C142" s="16" t="s">
        <v>319</v>
      </c>
      <c r="D142" s="16">
        <v>10044</v>
      </c>
      <c r="E142" s="16" t="str">
        <f>VLOOKUP(D142,'Schools Data'!$F$4:$I$105,4,FALSE)</f>
        <v>Barnfield School</v>
      </c>
      <c r="F142" s="16">
        <v>599010</v>
      </c>
      <c r="G142" s="16" t="str">
        <f t="shared" si="4"/>
        <v>CE02</v>
      </c>
      <c r="H142" s="16" t="s">
        <v>9946</v>
      </c>
      <c r="I142" s="16" t="s">
        <v>1181</v>
      </c>
      <c r="J142" s="16" t="s">
        <v>1180</v>
      </c>
      <c r="K142" s="16" t="s">
        <v>1179</v>
      </c>
      <c r="L142" s="16" t="s">
        <v>9945</v>
      </c>
      <c r="M142" s="16">
        <v>12214</v>
      </c>
      <c r="N142" s="16" t="s">
        <v>1177</v>
      </c>
      <c r="O142" s="16" t="s">
        <v>1107</v>
      </c>
      <c r="P142" s="16" t="s">
        <v>1176</v>
      </c>
      <c r="Q142" s="16" t="s">
        <v>1175</v>
      </c>
      <c r="R142" s="16" t="s">
        <v>1174</v>
      </c>
    </row>
    <row r="143" spans="1:18">
      <c r="A143" s="16" t="s">
        <v>9944</v>
      </c>
      <c r="B143" s="16" t="s">
        <v>1183</v>
      </c>
      <c r="C143" s="16" t="s">
        <v>319</v>
      </c>
      <c r="D143" s="16">
        <v>10044</v>
      </c>
      <c r="E143" s="16" t="str">
        <f>VLOOKUP(D143,'Schools Data'!$F$4:$I$105,4,FALSE)</f>
        <v>Barnfield School</v>
      </c>
      <c r="F143" s="16">
        <v>720010</v>
      </c>
      <c r="G143" s="16" t="str">
        <f t="shared" si="4"/>
        <v>I18d</v>
      </c>
      <c r="H143" s="16" t="s">
        <v>9943</v>
      </c>
      <c r="I143" s="16" t="s">
        <v>1181</v>
      </c>
      <c r="J143" s="16" t="s">
        <v>1180</v>
      </c>
      <c r="K143" s="16" t="s">
        <v>1179</v>
      </c>
      <c r="L143" s="16" t="s">
        <v>9942</v>
      </c>
      <c r="M143" s="16">
        <v>-65070</v>
      </c>
      <c r="N143" s="16" t="s">
        <v>1177</v>
      </c>
      <c r="O143" s="16" t="s">
        <v>1107</v>
      </c>
      <c r="P143" s="16" t="s">
        <v>1176</v>
      </c>
      <c r="Q143" s="16" t="s">
        <v>1175</v>
      </c>
      <c r="R143" s="16" t="s">
        <v>1174</v>
      </c>
    </row>
    <row r="144" spans="1:18">
      <c r="A144" s="16" t="s">
        <v>9941</v>
      </c>
      <c r="B144" s="16" t="s">
        <v>1183</v>
      </c>
      <c r="C144" s="16" t="s">
        <v>319</v>
      </c>
      <c r="D144" s="16">
        <v>10044</v>
      </c>
      <c r="E144" s="16" t="str">
        <f>VLOOKUP(D144,'Schools Data'!$F$4:$I$105,4,FALSE)</f>
        <v>Barnfield School</v>
      </c>
      <c r="F144" s="16">
        <v>739001</v>
      </c>
      <c r="G144" s="16" t="str">
        <f t="shared" si="4"/>
        <v>I08a</v>
      </c>
      <c r="H144" s="16" t="s">
        <v>9940</v>
      </c>
      <c r="I144" s="16" t="s">
        <v>1181</v>
      </c>
      <c r="J144" s="16" t="s">
        <v>1180</v>
      </c>
      <c r="K144" s="16" t="s">
        <v>1179</v>
      </c>
      <c r="L144" s="16" t="s">
        <v>9939</v>
      </c>
      <c r="M144" s="16">
        <v>-10668</v>
      </c>
      <c r="N144" s="16" t="s">
        <v>1177</v>
      </c>
      <c r="O144" s="16" t="s">
        <v>1107</v>
      </c>
      <c r="P144" s="16" t="s">
        <v>1176</v>
      </c>
      <c r="Q144" s="16" t="s">
        <v>1175</v>
      </c>
      <c r="R144" s="16" t="s">
        <v>1174</v>
      </c>
    </row>
    <row r="145" spans="1:18">
      <c r="A145" s="16" t="s">
        <v>9938</v>
      </c>
      <c r="B145" s="16" t="s">
        <v>1183</v>
      </c>
      <c r="C145" s="16" t="s">
        <v>319</v>
      </c>
      <c r="D145" s="16">
        <v>10044</v>
      </c>
      <c r="E145" s="16" t="str">
        <f>VLOOKUP(D145,'Schools Data'!$F$4:$I$105,4,FALSE)</f>
        <v>Barnfield School</v>
      </c>
      <c r="F145" s="16">
        <v>739002</v>
      </c>
      <c r="G145" s="16" t="str">
        <f t="shared" si="4"/>
        <v>I08b</v>
      </c>
      <c r="H145" s="16" t="s">
        <v>9937</v>
      </c>
      <c r="I145" s="16" t="s">
        <v>1181</v>
      </c>
      <c r="J145" s="16" t="s">
        <v>1180</v>
      </c>
      <c r="K145" s="16" t="s">
        <v>1179</v>
      </c>
      <c r="L145" s="16" t="s">
        <v>9936</v>
      </c>
      <c r="M145" s="16">
        <v>-11123</v>
      </c>
      <c r="N145" s="16" t="s">
        <v>1177</v>
      </c>
      <c r="O145" s="16" t="s">
        <v>1107</v>
      </c>
      <c r="P145" s="16" t="s">
        <v>1176</v>
      </c>
      <c r="Q145" s="16" t="s">
        <v>1175</v>
      </c>
      <c r="R145" s="16" t="s">
        <v>1174</v>
      </c>
    </row>
    <row r="146" spans="1:18">
      <c r="A146" s="16" t="s">
        <v>9935</v>
      </c>
      <c r="B146" s="16" t="s">
        <v>1183</v>
      </c>
      <c r="C146" s="16" t="s">
        <v>319</v>
      </c>
      <c r="D146" s="16">
        <v>10044</v>
      </c>
      <c r="E146" s="16" t="str">
        <f>VLOOKUP(D146,'Schools Data'!$F$4:$I$105,4,FALSE)</f>
        <v>Barnfield School</v>
      </c>
      <c r="F146" s="16">
        <v>739005</v>
      </c>
      <c r="G146" s="16" t="str">
        <f t="shared" si="4"/>
        <v>I18c</v>
      </c>
      <c r="H146" s="16" t="s">
        <v>9934</v>
      </c>
      <c r="I146" s="16" t="s">
        <v>1181</v>
      </c>
      <c r="J146" s="16" t="s">
        <v>1180</v>
      </c>
      <c r="K146" s="16" t="s">
        <v>1179</v>
      </c>
      <c r="L146" s="16" t="s">
        <v>9933</v>
      </c>
      <c r="M146" s="16">
        <v>-13830</v>
      </c>
      <c r="N146" s="16" t="s">
        <v>1177</v>
      </c>
      <c r="O146" s="16" t="s">
        <v>1107</v>
      </c>
      <c r="P146" s="16" t="s">
        <v>1176</v>
      </c>
      <c r="Q146" s="16" t="s">
        <v>1175</v>
      </c>
      <c r="R146" s="16" t="s">
        <v>1174</v>
      </c>
    </row>
    <row r="147" spans="1:18">
      <c r="A147" s="16" t="s">
        <v>9932</v>
      </c>
      <c r="B147" s="16" t="s">
        <v>1183</v>
      </c>
      <c r="C147" s="16" t="s">
        <v>319</v>
      </c>
      <c r="D147" s="16">
        <v>10044</v>
      </c>
      <c r="E147" s="16" t="str">
        <f>VLOOKUP(D147,'Schools Data'!$F$4:$I$105,4,FALSE)</f>
        <v>Barnfield School</v>
      </c>
      <c r="F147" s="16">
        <v>739010</v>
      </c>
      <c r="G147" s="16" t="str">
        <f t="shared" si="4"/>
        <v>I09</v>
      </c>
      <c r="H147" s="16" t="s">
        <v>9931</v>
      </c>
      <c r="I147" s="16" t="s">
        <v>1181</v>
      </c>
      <c r="J147" s="16" t="s">
        <v>1180</v>
      </c>
      <c r="K147" s="16" t="s">
        <v>1179</v>
      </c>
      <c r="L147" s="16" t="s">
        <v>9930</v>
      </c>
      <c r="M147" s="16">
        <v>-32000</v>
      </c>
      <c r="N147" s="16" t="s">
        <v>1177</v>
      </c>
      <c r="O147" s="16" t="s">
        <v>1107</v>
      </c>
      <c r="P147" s="16" t="s">
        <v>1176</v>
      </c>
      <c r="Q147" s="16" t="s">
        <v>1175</v>
      </c>
      <c r="R147" s="16" t="s">
        <v>1174</v>
      </c>
    </row>
    <row r="148" spans="1:18">
      <c r="A148" s="16" t="s">
        <v>9929</v>
      </c>
      <c r="B148" s="16" t="s">
        <v>1183</v>
      </c>
      <c r="C148" s="16" t="s">
        <v>319</v>
      </c>
      <c r="D148" s="16">
        <v>10044</v>
      </c>
      <c r="E148" s="16" t="str">
        <f>VLOOKUP(D148,'Schools Data'!$F$4:$I$105,4,FALSE)</f>
        <v>Barnfield School</v>
      </c>
      <c r="F148" s="16">
        <v>739040</v>
      </c>
      <c r="G148" s="16" t="str">
        <f t="shared" si="4"/>
        <v>I12</v>
      </c>
      <c r="H148" s="16" t="s">
        <v>9928</v>
      </c>
      <c r="I148" s="16" t="s">
        <v>1181</v>
      </c>
      <c r="J148" s="16" t="s">
        <v>1180</v>
      </c>
      <c r="K148" s="16" t="s">
        <v>1179</v>
      </c>
      <c r="L148" s="16" t="s">
        <v>9927</v>
      </c>
      <c r="M148" s="16">
        <v>-3400</v>
      </c>
      <c r="N148" s="16" t="s">
        <v>1177</v>
      </c>
      <c r="O148" s="16" t="s">
        <v>1107</v>
      </c>
      <c r="P148" s="16" t="s">
        <v>1176</v>
      </c>
      <c r="Q148" s="16" t="s">
        <v>1175</v>
      </c>
      <c r="R148" s="16" t="s">
        <v>1174</v>
      </c>
    </row>
    <row r="149" spans="1:18">
      <c r="A149" s="16" t="s">
        <v>9926</v>
      </c>
      <c r="B149" s="16" t="s">
        <v>1183</v>
      </c>
      <c r="C149" s="16" t="s">
        <v>319</v>
      </c>
      <c r="D149" s="16">
        <v>10045</v>
      </c>
      <c r="E149" s="16" t="str">
        <f>VLOOKUP(D149,'Schools Data'!$F$4:$I$105,4,FALSE)</f>
        <v>Bell Lane Primary School</v>
      </c>
      <c r="F149" s="16">
        <v>111100</v>
      </c>
      <c r="G149" s="16" t="str">
        <f t="shared" si="4"/>
        <v>E05</v>
      </c>
      <c r="H149" s="16" t="s">
        <v>9925</v>
      </c>
      <c r="I149" s="16" t="s">
        <v>1181</v>
      </c>
      <c r="J149" s="16" t="s">
        <v>1180</v>
      </c>
      <c r="K149" s="16" t="s">
        <v>1179</v>
      </c>
      <c r="L149" s="16" t="s">
        <v>9924</v>
      </c>
      <c r="M149" s="16">
        <v>126119</v>
      </c>
      <c r="N149" s="16" t="s">
        <v>1177</v>
      </c>
      <c r="O149" s="16" t="s">
        <v>1107</v>
      </c>
      <c r="P149" s="16" t="s">
        <v>1176</v>
      </c>
      <c r="Q149" s="16" t="s">
        <v>1175</v>
      </c>
      <c r="R149" s="16" t="s">
        <v>1174</v>
      </c>
    </row>
    <row r="150" spans="1:18">
      <c r="A150" s="16" t="s">
        <v>9923</v>
      </c>
      <c r="B150" s="16" t="s">
        <v>1183</v>
      </c>
      <c r="C150" s="16" t="s">
        <v>319</v>
      </c>
      <c r="D150" s="16">
        <v>10045</v>
      </c>
      <c r="E150" s="16" t="str">
        <f>VLOOKUP(D150,'Schools Data'!$F$4:$I$105,4,FALSE)</f>
        <v>Bell Lane Primary School</v>
      </c>
      <c r="F150" s="16">
        <v>111200</v>
      </c>
      <c r="G150" s="16" t="str">
        <f t="shared" si="4"/>
        <v>E04</v>
      </c>
      <c r="H150" s="16" t="s">
        <v>9922</v>
      </c>
      <c r="I150" s="16" t="s">
        <v>1181</v>
      </c>
      <c r="J150" s="16" t="s">
        <v>1180</v>
      </c>
      <c r="K150" s="16" t="s">
        <v>1179</v>
      </c>
      <c r="L150" s="16" t="s">
        <v>9921</v>
      </c>
      <c r="M150" s="16">
        <v>95497</v>
      </c>
      <c r="N150" s="16" t="s">
        <v>1177</v>
      </c>
      <c r="O150" s="16" t="s">
        <v>1107</v>
      </c>
      <c r="P150" s="16" t="s">
        <v>1176</v>
      </c>
      <c r="Q150" s="16" t="s">
        <v>1175</v>
      </c>
      <c r="R150" s="16" t="s">
        <v>1174</v>
      </c>
    </row>
    <row r="151" spans="1:18">
      <c r="A151" s="16" t="s">
        <v>9920</v>
      </c>
      <c r="B151" s="16" t="s">
        <v>1183</v>
      </c>
      <c r="C151" s="16" t="s">
        <v>319</v>
      </c>
      <c r="D151" s="16">
        <v>10045</v>
      </c>
      <c r="E151" s="16" t="str">
        <f>VLOOKUP(D151,'Schools Data'!$F$4:$I$105,4,FALSE)</f>
        <v>Bell Lane Primary School</v>
      </c>
      <c r="F151" s="16">
        <v>111400</v>
      </c>
      <c r="G151" s="16" t="str">
        <f t="shared" si="4"/>
        <v>E01</v>
      </c>
      <c r="H151" s="16" t="s">
        <v>9919</v>
      </c>
      <c r="I151" s="16" t="s">
        <v>1181</v>
      </c>
      <c r="J151" s="16" t="s">
        <v>1180</v>
      </c>
      <c r="K151" s="16" t="s">
        <v>1179</v>
      </c>
      <c r="L151" s="16" t="s">
        <v>9918</v>
      </c>
      <c r="M151" s="16">
        <v>947707</v>
      </c>
      <c r="N151" s="16" t="s">
        <v>1177</v>
      </c>
      <c r="O151" s="16" t="s">
        <v>1107</v>
      </c>
      <c r="P151" s="16" t="s">
        <v>1176</v>
      </c>
      <c r="Q151" s="16" t="s">
        <v>1175</v>
      </c>
      <c r="R151" s="16" t="s">
        <v>1174</v>
      </c>
    </row>
    <row r="152" spans="1:18">
      <c r="A152" s="16" t="s">
        <v>9917</v>
      </c>
      <c r="B152" s="16" t="s">
        <v>1183</v>
      </c>
      <c r="C152" s="16" t="s">
        <v>319</v>
      </c>
      <c r="D152" s="16">
        <v>10045</v>
      </c>
      <c r="E152" s="16" t="str">
        <f>VLOOKUP(D152,'Schools Data'!$F$4:$I$105,4,FALSE)</f>
        <v>Bell Lane Primary School</v>
      </c>
      <c r="F152" s="16">
        <v>111450</v>
      </c>
      <c r="G152" s="16" t="str">
        <f t="shared" si="4"/>
        <v>E31</v>
      </c>
      <c r="H152" s="16" t="s">
        <v>9916</v>
      </c>
      <c r="I152" s="16" t="s">
        <v>1181</v>
      </c>
      <c r="J152" s="16" t="s">
        <v>1180</v>
      </c>
      <c r="K152" s="16" t="s">
        <v>1179</v>
      </c>
      <c r="L152" s="16" t="s">
        <v>9915</v>
      </c>
      <c r="M152" s="16">
        <v>128185</v>
      </c>
      <c r="N152" s="16" t="s">
        <v>1177</v>
      </c>
      <c r="O152" s="16" t="s">
        <v>1107</v>
      </c>
      <c r="P152" s="16" t="s">
        <v>1176</v>
      </c>
      <c r="Q152" s="16" t="s">
        <v>1175</v>
      </c>
      <c r="R152" s="16" t="s">
        <v>1174</v>
      </c>
    </row>
    <row r="153" spans="1:18">
      <c r="A153" s="16" t="s">
        <v>9914</v>
      </c>
      <c r="B153" s="16" t="s">
        <v>1183</v>
      </c>
      <c r="C153" s="16" t="s">
        <v>319</v>
      </c>
      <c r="D153" s="16">
        <v>10045</v>
      </c>
      <c r="E153" s="16" t="str">
        <f>VLOOKUP(D153,'Schools Data'!$F$4:$I$105,4,FALSE)</f>
        <v>Bell Lane Primary School</v>
      </c>
      <c r="F153" s="16">
        <v>111600</v>
      </c>
      <c r="G153" s="16" t="str">
        <f t="shared" si="4"/>
        <v>E03</v>
      </c>
      <c r="H153" s="16" t="s">
        <v>9913</v>
      </c>
      <c r="I153" s="16" t="s">
        <v>1181</v>
      </c>
      <c r="J153" s="16" t="s">
        <v>1180</v>
      </c>
      <c r="K153" s="16" t="s">
        <v>1179</v>
      </c>
      <c r="L153" s="16" t="s">
        <v>9912</v>
      </c>
      <c r="M153" s="16">
        <v>442971</v>
      </c>
      <c r="N153" s="16" t="s">
        <v>1177</v>
      </c>
      <c r="O153" s="16" t="s">
        <v>1107</v>
      </c>
      <c r="P153" s="16" t="s">
        <v>1176</v>
      </c>
      <c r="Q153" s="16" t="s">
        <v>1175</v>
      </c>
      <c r="R153" s="16" t="s">
        <v>1174</v>
      </c>
    </row>
    <row r="154" spans="1:18">
      <c r="A154" s="16" t="s">
        <v>9911</v>
      </c>
      <c r="B154" s="16" t="s">
        <v>1183</v>
      </c>
      <c r="C154" s="16" t="s">
        <v>319</v>
      </c>
      <c r="D154" s="16">
        <v>10045</v>
      </c>
      <c r="E154" s="16" t="str">
        <f>VLOOKUP(D154,'Schools Data'!$F$4:$I$105,4,FALSE)</f>
        <v>Bell Lane Primary School</v>
      </c>
      <c r="F154" s="16">
        <v>111700</v>
      </c>
      <c r="G154" s="16" t="str">
        <f t="shared" si="4"/>
        <v>E07</v>
      </c>
      <c r="H154" s="16" t="s">
        <v>9910</v>
      </c>
      <c r="I154" s="16" t="s">
        <v>1181</v>
      </c>
      <c r="J154" s="16" t="s">
        <v>1180</v>
      </c>
      <c r="K154" s="16" t="s">
        <v>1179</v>
      </c>
      <c r="L154" s="16" t="s">
        <v>9909</v>
      </c>
      <c r="M154" s="16">
        <v>76704</v>
      </c>
      <c r="N154" s="16" t="s">
        <v>1177</v>
      </c>
      <c r="O154" s="16" t="s">
        <v>1107</v>
      </c>
      <c r="P154" s="16" t="s">
        <v>1176</v>
      </c>
      <c r="Q154" s="16" t="s">
        <v>1175</v>
      </c>
      <c r="R154" s="16" t="s">
        <v>1174</v>
      </c>
    </row>
    <row r="155" spans="1:18">
      <c r="A155" s="16" t="s">
        <v>9908</v>
      </c>
      <c r="B155" s="16" t="s">
        <v>1183</v>
      </c>
      <c r="C155" s="16" t="s">
        <v>319</v>
      </c>
      <c r="D155" s="16">
        <v>10045</v>
      </c>
      <c r="E155" s="16" t="str">
        <f>VLOOKUP(D155,'Schools Data'!$F$4:$I$105,4,FALSE)</f>
        <v>Bell Lane Primary School</v>
      </c>
      <c r="F155" s="16">
        <v>133100</v>
      </c>
      <c r="G155" s="16" t="str">
        <f t="shared" si="4"/>
        <v>E09</v>
      </c>
      <c r="H155" s="16" t="s">
        <v>9907</v>
      </c>
      <c r="I155" s="16" t="s">
        <v>1181</v>
      </c>
      <c r="J155" s="16" t="s">
        <v>1180</v>
      </c>
      <c r="K155" s="16" t="s">
        <v>1179</v>
      </c>
      <c r="L155" s="16" t="s">
        <v>9906</v>
      </c>
      <c r="M155" s="16">
        <v>19300</v>
      </c>
      <c r="N155" s="16" t="s">
        <v>1177</v>
      </c>
      <c r="O155" s="16" t="s">
        <v>1107</v>
      </c>
      <c r="P155" s="16" t="s">
        <v>1176</v>
      </c>
      <c r="Q155" s="16" t="s">
        <v>1175</v>
      </c>
      <c r="R155" s="16" t="s">
        <v>1174</v>
      </c>
    </row>
    <row r="156" spans="1:18">
      <c r="A156" s="16" t="s">
        <v>9905</v>
      </c>
      <c r="B156" s="16" t="s">
        <v>1183</v>
      </c>
      <c r="C156" s="16" t="s">
        <v>319</v>
      </c>
      <c r="D156" s="16">
        <v>10045</v>
      </c>
      <c r="E156" s="16" t="str">
        <f>VLOOKUP(D156,'Schools Data'!$F$4:$I$105,4,FALSE)</f>
        <v>Bell Lane Primary School</v>
      </c>
      <c r="F156" s="16">
        <v>138100</v>
      </c>
      <c r="G156" s="16" t="str">
        <f t="shared" si="4"/>
        <v>E08</v>
      </c>
      <c r="H156" s="16" t="s">
        <v>9904</v>
      </c>
      <c r="I156" s="16" t="s">
        <v>1181</v>
      </c>
      <c r="J156" s="16" t="s">
        <v>1180</v>
      </c>
      <c r="K156" s="16" t="s">
        <v>1179</v>
      </c>
      <c r="L156" s="16" t="s">
        <v>9903</v>
      </c>
      <c r="M156" s="16">
        <v>20851</v>
      </c>
      <c r="N156" s="16" t="s">
        <v>1177</v>
      </c>
      <c r="O156" s="16" t="s">
        <v>1107</v>
      </c>
      <c r="P156" s="16" t="s">
        <v>1176</v>
      </c>
      <c r="Q156" s="16" t="s">
        <v>1175</v>
      </c>
      <c r="R156" s="16" t="s">
        <v>1174</v>
      </c>
    </row>
    <row r="157" spans="1:18">
      <c r="A157" s="16" t="s">
        <v>9902</v>
      </c>
      <c r="B157" s="16" t="s">
        <v>1183</v>
      </c>
      <c r="C157" s="16" t="s">
        <v>319</v>
      </c>
      <c r="D157" s="16">
        <v>10045</v>
      </c>
      <c r="E157" s="16" t="str">
        <f>VLOOKUP(D157,'Schools Data'!$F$4:$I$105,4,FALSE)</f>
        <v>Bell Lane Primary School</v>
      </c>
      <c r="F157" s="16">
        <v>138110</v>
      </c>
      <c r="G157" s="16" t="str">
        <f t="shared" si="4"/>
        <v>E10</v>
      </c>
      <c r="H157" s="16" t="s">
        <v>9901</v>
      </c>
      <c r="I157" s="16" t="s">
        <v>1181</v>
      </c>
      <c r="J157" s="16" t="s">
        <v>1180</v>
      </c>
      <c r="K157" s="16" t="s">
        <v>1179</v>
      </c>
      <c r="L157" s="16" t="s">
        <v>9900</v>
      </c>
      <c r="M157" s="16">
        <v>579</v>
      </c>
      <c r="N157" s="16" t="s">
        <v>1177</v>
      </c>
      <c r="O157" s="16" t="s">
        <v>1107</v>
      </c>
      <c r="P157" s="16" t="s">
        <v>1176</v>
      </c>
      <c r="Q157" s="16" t="s">
        <v>1175</v>
      </c>
      <c r="R157" s="16" t="s">
        <v>1174</v>
      </c>
    </row>
    <row r="158" spans="1:18">
      <c r="A158" s="16" t="s">
        <v>9899</v>
      </c>
      <c r="B158" s="16" t="s">
        <v>1183</v>
      </c>
      <c r="C158" s="16" t="s">
        <v>319</v>
      </c>
      <c r="D158" s="16">
        <v>10045</v>
      </c>
      <c r="E158" s="16" t="str">
        <f>VLOOKUP(D158,'Schools Data'!$F$4:$I$105,4,FALSE)</f>
        <v>Bell Lane Primary School</v>
      </c>
      <c r="F158" s="16">
        <v>138120</v>
      </c>
      <c r="G158" s="16" t="str">
        <f t="shared" si="4"/>
        <v>E11</v>
      </c>
      <c r="H158" s="16" t="s">
        <v>9898</v>
      </c>
      <c r="I158" s="16" t="s">
        <v>1181</v>
      </c>
      <c r="J158" s="16" t="s">
        <v>1180</v>
      </c>
      <c r="K158" s="16" t="s">
        <v>1179</v>
      </c>
      <c r="L158" s="16" t="s">
        <v>9897</v>
      </c>
      <c r="M158" s="16">
        <v>1250</v>
      </c>
      <c r="N158" s="16" t="s">
        <v>1177</v>
      </c>
      <c r="O158" s="16" t="s">
        <v>1107</v>
      </c>
      <c r="P158" s="16" t="s">
        <v>1176</v>
      </c>
      <c r="Q158" s="16" t="s">
        <v>1175</v>
      </c>
      <c r="R158" s="16" t="s">
        <v>1174</v>
      </c>
    </row>
    <row r="159" spans="1:18">
      <c r="A159" s="16" t="s">
        <v>9896</v>
      </c>
      <c r="B159" s="16" t="s">
        <v>1183</v>
      </c>
      <c r="C159" s="16" t="s">
        <v>319</v>
      </c>
      <c r="D159" s="16">
        <v>10045</v>
      </c>
      <c r="E159" s="16" t="str">
        <f>VLOOKUP(D159,'Schools Data'!$F$4:$I$105,4,FALSE)</f>
        <v>Bell Lane Primary School</v>
      </c>
      <c r="F159" s="16">
        <v>210000</v>
      </c>
      <c r="G159" s="16" t="str">
        <f t="shared" si="4"/>
        <v>E12</v>
      </c>
      <c r="H159" s="16" t="s">
        <v>9895</v>
      </c>
      <c r="I159" s="16" t="s">
        <v>1181</v>
      </c>
      <c r="J159" s="16" t="s">
        <v>1180</v>
      </c>
      <c r="K159" s="16" t="s">
        <v>1179</v>
      </c>
      <c r="L159" s="16" t="s">
        <v>9894</v>
      </c>
      <c r="M159" s="16">
        <v>39698</v>
      </c>
      <c r="N159" s="16" t="s">
        <v>1177</v>
      </c>
      <c r="O159" s="16" t="s">
        <v>1107</v>
      </c>
      <c r="P159" s="16" t="s">
        <v>1176</v>
      </c>
      <c r="Q159" s="16" t="s">
        <v>1175</v>
      </c>
      <c r="R159" s="16" t="s">
        <v>1174</v>
      </c>
    </row>
    <row r="160" spans="1:18">
      <c r="A160" s="16" t="s">
        <v>9893</v>
      </c>
      <c r="B160" s="16" t="s">
        <v>1183</v>
      </c>
      <c r="C160" s="16" t="s">
        <v>319</v>
      </c>
      <c r="D160" s="16">
        <v>10045</v>
      </c>
      <c r="E160" s="16" t="str">
        <f>VLOOKUP(D160,'Schools Data'!$F$4:$I$105,4,FALSE)</f>
        <v>Bell Lane Primary School</v>
      </c>
      <c r="F160" s="16">
        <v>213020</v>
      </c>
      <c r="G160" s="16" t="str">
        <f t="shared" si="4"/>
        <v>E16</v>
      </c>
      <c r="H160" s="16" t="s">
        <v>9892</v>
      </c>
      <c r="I160" s="16" t="s">
        <v>1181</v>
      </c>
      <c r="J160" s="16" t="s">
        <v>1180</v>
      </c>
      <c r="K160" s="16" t="s">
        <v>1179</v>
      </c>
      <c r="L160" s="16" t="s">
        <v>9891</v>
      </c>
      <c r="M160" s="16">
        <v>18550</v>
      </c>
      <c r="N160" s="16" t="s">
        <v>1177</v>
      </c>
      <c r="O160" s="16" t="s">
        <v>1107</v>
      </c>
      <c r="P160" s="16" t="s">
        <v>1176</v>
      </c>
      <c r="Q160" s="16" t="s">
        <v>1175</v>
      </c>
      <c r="R160" s="16" t="s">
        <v>1174</v>
      </c>
    </row>
    <row r="161" spans="1:18">
      <c r="A161" s="16" t="s">
        <v>9890</v>
      </c>
      <c r="B161" s="16" t="s">
        <v>1183</v>
      </c>
      <c r="C161" s="16" t="s">
        <v>319</v>
      </c>
      <c r="D161" s="16">
        <v>10045</v>
      </c>
      <c r="E161" s="16" t="str">
        <f>VLOOKUP(D161,'Schools Data'!$F$4:$I$105,4,FALSE)</f>
        <v>Bell Lane Primary School</v>
      </c>
      <c r="F161" s="16">
        <v>215000</v>
      </c>
      <c r="G161" s="16" t="str">
        <f t="shared" si="4"/>
        <v>E17</v>
      </c>
      <c r="H161" s="16" t="s">
        <v>9889</v>
      </c>
      <c r="I161" s="16" t="s">
        <v>1181</v>
      </c>
      <c r="J161" s="16" t="s">
        <v>1180</v>
      </c>
      <c r="K161" s="16" t="s">
        <v>1179</v>
      </c>
      <c r="L161" s="16" t="s">
        <v>9888</v>
      </c>
      <c r="M161" s="16">
        <v>19575</v>
      </c>
      <c r="N161" s="16" t="s">
        <v>1177</v>
      </c>
      <c r="O161" s="16" t="s">
        <v>1107</v>
      </c>
      <c r="P161" s="16" t="s">
        <v>1176</v>
      </c>
      <c r="Q161" s="16" t="s">
        <v>1175</v>
      </c>
      <c r="R161" s="16" t="s">
        <v>1174</v>
      </c>
    </row>
    <row r="162" spans="1:18">
      <c r="A162" s="16" t="s">
        <v>9887</v>
      </c>
      <c r="B162" s="16" t="s">
        <v>1183</v>
      </c>
      <c r="C162" s="16" t="s">
        <v>319</v>
      </c>
      <c r="D162" s="16">
        <v>10045</v>
      </c>
      <c r="E162" s="16" t="str">
        <f>VLOOKUP(D162,'Schools Data'!$F$4:$I$105,4,FALSE)</f>
        <v>Bell Lane Primary School</v>
      </c>
      <c r="F162" s="16">
        <v>216000</v>
      </c>
      <c r="G162" s="16" t="str">
        <f t="shared" si="4"/>
        <v>E15</v>
      </c>
      <c r="H162" s="16" t="s">
        <v>9886</v>
      </c>
      <c r="I162" s="16" t="s">
        <v>1181</v>
      </c>
      <c r="J162" s="16" t="s">
        <v>1180</v>
      </c>
      <c r="K162" s="16" t="s">
        <v>1179</v>
      </c>
      <c r="L162" s="16" t="s">
        <v>9885</v>
      </c>
      <c r="M162" s="16">
        <v>4400</v>
      </c>
      <c r="N162" s="16" t="s">
        <v>1177</v>
      </c>
      <c r="O162" s="16" t="s">
        <v>1107</v>
      </c>
      <c r="P162" s="16" t="s">
        <v>1176</v>
      </c>
      <c r="Q162" s="16" t="s">
        <v>1175</v>
      </c>
      <c r="R162" s="16" t="s">
        <v>1174</v>
      </c>
    </row>
    <row r="163" spans="1:18">
      <c r="A163" s="16" t="s">
        <v>9884</v>
      </c>
      <c r="B163" s="16" t="s">
        <v>1183</v>
      </c>
      <c r="C163" s="16" t="s">
        <v>319</v>
      </c>
      <c r="D163" s="16">
        <v>10045</v>
      </c>
      <c r="E163" s="16" t="str">
        <f>VLOOKUP(D163,'Schools Data'!$F$4:$I$105,4,FALSE)</f>
        <v>Bell Lane Primary School</v>
      </c>
      <c r="F163" s="16">
        <v>219010</v>
      </c>
      <c r="G163" s="16" t="str">
        <f t="shared" si="4"/>
        <v>E14</v>
      </c>
      <c r="H163" s="16" t="s">
        <v>9883</v>
      </c>
      <c r="I163" s="16" t="s">
        <v>1181</v>
      </c>
      <c r="J163" s="16" t="s">
        <v>1180</v>
      </c>
      <c r="K163" s="16" t="s">
        <v>1179</v>
      </c>
      <c r="L163" s="16" t="s">
        <v>9882</v>
      </c>
      <c r="M163" s="16">
        <v>7360</v>
      </c>
      <c r="N163" s="16" t="s">
        <v>1177</v>
      </c>
      <c r="O163" s="16" t="s">
        <v>1107</v>
      </c>
      <c r="P163" s="16" t="s">
        <v>1176</v>
      </c>
      <c r="Q163" s="16" t="s">
        <v>1175</v>
      </c>
      <c r="R163" s="16" t="s">
        <v>1174</v>
      </c>
    </row>
    <row r="164" spans="1:18">
      <c r="A164" s="16" t="s">
        <v>9881</v>
      </c>
      <c r="B164" s="16" t="s">
        <v>1183</v>
      </c>
      <c r="C164" s="16" t="s">
        <v>319</v>
      </c>
      <c r="D164" s="16">
        <v>10045</v>
      </c>
      <c r="E164" s="16" t="str">
        <f>VLOOKUP(D164,'Schools Data'!$F$4:$I$105,4,FALSE)</f>
        <v>Bell Lane Primary School</v>
      </c>
      <c r="F164" s="16">
        <v>219030</v>
      </c>
      <c r="G164" s="16" t="str">
        <f t="shared" si="4"/>
        <v>E18</v>
      </c>
      <c r="H164" s="16" t="s">
        <v>9880</v>
      </c>
      <c r="I164" s="16" t="s">
        <v>1181</v>
      </c>
      <c r="J164" s="16" t="s">
        <v>1180</v>
      </c>
      <c r="K164" s="16" t="s">
        <v>1179</v>
      </c>
      <c r="L164" s="16" t="s">
        <v>9879</v>
      </c>
      <c r="M164" s="16">
        <v>8298</v>
      </c>
      <c r="N164" s="16" t="s">
        <v>1177</v>
      </c>
      <c r="O164" s="16" t="s">
        <v>1107</v>
      </c>
      <c r="P164" s="16" t="s">
        <v>1176</v>
      </c>
      <c r="Q164" s="16" t="s">
        <v>1175</v>
      </c>
      <c r="R164" s="16" t="s">
        <v>1174</v>
      </c>
    </row>
    <row r="165" spans="1:18">
      <c r="A165" s="16" t="s">
        <v>9878</v>
      </c>
      <c r="B165" s="16" t="s">
        <v>1183</v>
      </c>
      <c r="C165" s="16" t="s">
        <v>319</v>
      </c>
      <c r="D165" s="16">
        <v>10045</v>
      </c>
      <c r="E165" s="16" t="str">
        <f>VLOOKUP(D165,'Schools Data'!$F$4:$I$105,4,FALSE)</f>
        <v>Bell Lane Primary School</v>
      </c>
      <c r="F165" s="16">
        <v>220000</v>
      </c>
      <c r="G165" s="16" t="str">
        <f t="shared" si="4"/>
        <v>E13</v>
      </c>
      <c r="H165" s="16" t="s">
        <v>9877</v>
      </c>
      <c r="I165" s="16" t="s">
        <v>1181</v>
      </c>
      <c r="J165" s="16" t="s">
        <v>1180</v>
      </c>
      <c r="K165" s="16" t="s">
        <v>1179</v>
      </c>
      <c r="L165" s="16" t="s">
        <v>9876</v>
      </c>
      <c r="M165" s="16">
        <v>8088</v>
      </c>
      <c r="N165" s="16" t="s">
        <v>1177</v>
      </c>
      <c r="O165" s="16" t="s">
        <v>1107</v>
      </c>
      <c r="P165" s="16" t="s">
        <v>1176</v>
      </c>
      <c r="Q165" s="16" t="s">
        <v>1175</v>
      </c>
      <c r="R165" s="16" t="s">
        <v>1174</v>
      </c>
    </row>
    <row r="166" spans="1:18">
      <c r="A166" s="16" t="s">
        <v>9875</v>
      </c>
      <c r="B166" s="16" t="s">
        <v>1183</v>
      </c>
      <c r="C166" s="16" t="s">
        <v>319</v>
      </c>
      <c r="D166" s="16">
        <v>10045</v>
      </c>
      <c r="E166" s="16" t="str">
        <f>VLOOKUP(D166,'Schools Data'!$F$4:$I$105,4,FALSE)</f>
        <v>Bell Lane Primary School</v>
      </c>
      <c r="F166" s="16">
        <v>221000</v>
      </c>
      <c r="G166" s="16" t="str">
        <f t="shared" si="4"/>
        <v>E23</v>
      </c>
      <c r="H166" s="16" t="s">
        <v>9874</v>
      </c>
      <c r="I166" s="16" t="s">
        <v>1181</v>
      </c>
      <c r="J166" s="16" t="s">
        <v>1180</v>
      </c>
      <c r="K166" s="16" t="s">
        <v>1179</v>
      </c>
      <c r="L166" s="16" t="s">
        <v>9873</v>
      </c>
      <c r="M166" s="16">
        <v>9820</v>
      </c>
      <c r="N166" s="16" t="s">
        <v>1177</v>
      </c>
      <c r="O166" s="16" t="s">
        <v>1107</v>
      </c>
      <c r="P166" s="16" t="s">
        <v>1176</v>
      </c>
      <c r="Q166" s="16" t="s">
        <v>1175</v>
      </c>
      <c r="R166" s="16" t="s">
        <v>1174</v>
      </c>
    </row>
    <row r="167" spans="1:18">
      <c r="A167" s="16" t="s">
        <v>9872</v>
      </c>
      <c r="B167" s="16" t="s">
        <v>1183</v>
      </c>
      <c r="C167" s="16" t="s">
        <v>319</v>
      </c>
      <c r="D167" s="16">
        <v>10045</v>
      </c>
      <c r="E167" s="16" t="str">
        <f>VLOOKUP(D167,'Schools Data'!$F$4:$I$105,4,FALSE)</f>
        <v>Bell Lane Primary School</v>
      </c>
      <c r="F167" s="16">
        <v>411020</v>
      </c>
      <c r="G167" s="16" t="str">
        <f t="shared" si="4"/>
        <v>E25</v>
      </c>
      <c r="H167" s="16" t="s">
        <v>9871</v>
      </c>
      <c r="I167" s="16" t="s">
        <v>1181</v>
      </c>
      <c r="J167" s="16" t="s">
        <v>1180</v>
      </c>
      <c r="K167" s="16" t="s">
        <v>1179</v>
      </c>
      <c r="L167" s="16" t="s">
        <v>9870</v>
      </c>
      <c r="M167" s="16">
        <v>88647</v>
      </c>
      <c r="N167" s="16" t="s">
        <v>1177</v>
      </c>
      <c r="O167" s="16" t="s">
        <v>1107</v>
      </c>
      <c r="P167" s="16" t="s">
        <v>1176</v>
      </c>
      <c r="Q167" s="16" t="s">
        <v>1175</v>
      </c>
      <c r="R167" s="16" t="s">
        <v>1174</v>
      </c>
    </row>
    <row r="168" spans="1:18">
      <c r="A168" s="16" t="s">
        <v>9869</v>
      </c>
      <c r="B168" s="16" t="s">
        <v>1183</v>
      </c>
      <c r="C168" s="16" t="s">
        <v>319</v>
      </c>
      <c r="D168" s="16">
        <v>10045</v>
      </c>
      <c r="E168" s="16" t="str">
        <f>VLOOKUP(D168,'Schools Data'!$F$4:$I$105,4,FALSE)</f>
        <v>Bell Lane Primary School</v>
      </c>
      <c r="F168" s="16">
        <v>411025</v>
      </c>
      <c r="G168" s="16" t="str">
        <f t="shared" si="4"/>
        <v>E32</v>
      </c>
      <c r="H168" s="16" t="s">
        <v>9868</v>
      </c>
      <c r="I168" s="16" t="s">
        <v>1181</v>
      </c>
      <c r="J168" s="16" t="s">
        <v>1180</v>
      </c>
      <c r="K168" s="16" t="s">
        <v>1179</v>
      </c>
      <c r="L168" s="16" t="s">
        <v>9867</v>
      </c>
      <c r="M168" s="16">
        <v>33121</v>
      </c>
      <c r="N168" s="16" t="s">
        <v>1177</v>
      </c>
      <c r="O168" s="16" t="s">
        <v>1107</v>
      </c>
      <c r="P168" s="16" t="s">
        <v>1176</v>
      </c>
      <c r="Q168" s="16" t="s">
        <v>1175</v>
      </c>
      <c r="R168" s="16" t="s">
        <v>1174</v>
      </c>
    </row>
    <row r="169" spans="1:18">
      <c r="A169" s="16" t="s">
        <v>9866</v>
      </c>
      <c r="B169" s="16" t="s">
        <v>1183</v>
      </c>
      <c r="C169" s="16" t="s">
        <v>319</v>
      </c>
      <c r="D169" s="16">
        <v>10045</v>
      </c>
      <c r="E169" s="16" t="str">
        <f>VLOOKUP(D169,'Schools Data'!$F$4:$I$105,4,FALSE)</f>
        <v>Bell Lane Primary School</v>
      </c>
      <c r="F169" s="16">
        <v>413050</v>
      </c>
      <c r="G169" s="16" t="str">
        <f t="shared" si="4"/>
        <v>E19</v>
      </c>
      <c r="H169" s="16" t="s">
        <v>9865</v>
      </c>
      <c r="I169" s="16" t="s">
        <v>1181</v>
      </c>
      <c r="J169" s="16" t="s">
        <v>1180</v>
      </c>
      <c r="K169" s="16" t="s">
        <v>1179</v>
      </c>
      <c r="L169" s="16" t="s">
        <v>9864</v>
      </c>
      <c r="M169" s="16">
        <v>66645</v>
      </c>
      <c r="N169" s="16" t="s">
        <v>1177</v>
      </c>
      <c r="O169" s="16" t="s">
        <v>1107</v>
      </c>
      <c r="P169" s="16" t="s">
        <v>1176</v>
      </c>
      <c r="Q169" s="16" t="s">
        <v>1175</v>
      </c>
      <c r="R169" s="16" t="s">
        <v>1174</v>
      </c>
    </row>
    <row r="170" spans="1:18">
      <c r="A170" s="16" t="s">
        <v>9863</v>
      </c>
      <c r="B170" s="16" t="s">
        <v>1183</v>
      </c>
      <c r="C170" s="16" t="s">
        <v>319</v>
      </c>
      <c r="D170" s="16">
        <v>10045</v>
      </c>
      <c r="E170" s="16" t="str">
        <f>VLOOKUP(D170,'Schools Data'!$F$4:$I$105,4,FALSE)</f>
        <v>Bell Lane Primary School</v>
      </c>
      <c r="F170" s="16">
        <v>413060</v>
      </c>
      <c r="G170" s="16" t="str">
        <f t="shared" si="4"/>
        <v>E22</v>
      </c>
      <c r="H170" s="16" t="s">
        <v>9862</v>
      </c>
      <c r="I170" s="16" t="s">
        <v>1181</v>
      </c>
      <c r="J170" s="16" t="s">
        <v>1180</v>
      </c>
      <c r="K170" s="16" t="s">
        <v>1179</v>
      </c>
      <c r="L170" s="16" t="s">
        <v>9861</v>
      </c>
      <c r="M170" s="16">
        <v>33997</v>
      </c>
      <c r="N170" s="16" t="s">
        <v>1177</v>
      </c>
      <c r="O170" s="16" t="s">
        <v>1107</v>
      </c>
      <c r="P170" s="16" t="s">
        <v>1176</v>
      </c>
      <c r="Q170" s="16" t="s">
        <v>1175</v>
      </c>
      <c r="R170" s="16" t="s">
        <v>1174</v>
      </c>
    </row>
    <row r="171" spans="1:18">
      <c r="A171" s="16" t="s">
        <v>9860</v>
      </c>
      <c r="B171" s="16" t="s">
        <v>1183</v>
      </c>
      <c r="C171" s="16" t="s">
        <v>319</v>
      </c>
      <c r="D171" s="16">
        <v>10045</v>
      </c>
      <c r="E171" s="16" t="str">
        <f>VLOOKUP(D171,'Schools Data'!$F$4:$I$105,4,FALSE)</f>
        <v>Bell Lane Primary School</v>
      </c>
      <c r="F171" s="16">
        <v>413070</v>
      </c>
      <c r="G171" s="16" t="str">
        <f t="shared" si="4"/>
        <v>E24</v>
      </c>
      <c r="H171" s="16" t="s">
        <v>9859</v>
      </c>
      <c r="I171" s="16" t="s">
        <v>1181</v>
      </c>
      <c r="J171" s="16" t="s">
        <v>1180</v>
      </c>
      <c r="K171" s="16" t="s">
        <v>1179</v>
      </c>
      <c r="L171" s="16" t="s">
        <v>9858</v>
      </c>
      <c r="M171" s="16">
        <v>5479</v>
      </c>
      <c r="N171" s="16" t="s">
        <v>1177</v>
      </c>
      <c r="O171" s="16" t="s">
        <v>1107</v>
      </c>
      <c r="P171" s="16" t="s">
        <v>1176</v>
      </c>
      <c r="Q171" s="16" t="s">
        <v>1175</v>
      </c>
      <c r="R171" s="16" t="s">
        <v>1174</v>
      </c>
    </row>
    <row r="172" spans="1:18">
      <c r="A172" s="16" t="s">
        <v>9857</v>
      </c>
      <c r="B172" s="16" t="s">
        <v>1183</v>
      </c>
      <c r="C172" s="16" t="s">
        <v>319</v>
      </c>
      <c r="D172" s="16">
        <v>10045</v>
      </c>
      <c r="E172" s="16" t="str">
        <f>VLOOKUP(D172,'Schools Data'!$F$4:$I$105,4,FALSE)</f>
        <v>Bell Lane Primary School</v>
      </c>
      <c r="F172" s="16">
        <v>420060</v>
      </c>
      <c r="G172" s="16" t="str">
        <f t="shared" si="4"/>
        <v>E26</v>
      </c>
      <c r="H172" s="16" t="s">
        <v>9856</v>
      </c>
      <c r="I172" s="16" t="s">
        <v>1181</v>
      </c>
      <c r="J172" s="16" t="s">
        <v>1180</v>
      </c>
      <c r="K172" s="16" t="s">
        <v>1179</v>
      </c>
      <c r="L172" s="16" t="s">
        <v>9855</v>
      </c>
      <c r="M172" s="16">
        <v>107819</v>
      </c>
      <c r="N172" s="16" t="s">
        <v>1177</v>
      </c>
      <c r="O172" s="16" t="s">
        <v>1107</v>
      </c>
      <c r="P172" s="16" t="s">
        <v>1176</v>
      </c>
      <c r="Q172" s="16" t="s">
        <v>1175</v>
      </c>
      <c r="R172" s="16" t="s">
        <v>1174</v>
      </c>
    </row>
    <row r="173" spans="1:18">
      <c r="A173" s="16" t="s">
        <v>9854</v>
      </c>
      <c r="B173" s="16" t="s">
        <v>1183</v>
      </c>
      <c r="C173" s="16" t="s">
        <v>319</v>
      </c>
      <c r="D173" s="16">
        <v>10045</v>
      </c>
      <c r="E173" s="16" t="str">
        <f>VLOOKUP(D173,'Schools Data'!$F$4:$I$105,4,FALSE)</f>
        <v>Bell Lane Primary School</v>
      </c>
      <c r="F173" s="16">
        <v>422620</v>
      </c>
      <c r="G173" s="16" t="str">
        <f t="shared" si="4"/>
        <v>E20</v>
      </c>
      <c r="H173" s="16" t="s">
        <v>9853</v>
      </c>
      <c r="I173" s="16" t="s">
        <v>1181</v>
      </c>
      <c r="J173" s="16" t="s">
        <v>1180</v>
      </c>
      <c r="K173" s="16" t="s">
        <v>1179</v>
      </c>
      <c r="L173" s="16" t="s">
        <v>9852</v>
      </c>
      <c r="M173" s="16">
        <v>17826</v>
      </c>
      <c r="N173" s="16" t="s">
        <v>1177</v>
      </c>
      <c r="O173" s="16" t="s">
        <v>1107</v>
      </c>
      <c r="P173" s="16" t="s">
        <v>1176</v>
      </c>
      <c r="Q173" s="16" t="s">
        <v>1175</v>
      </c>
      <c r="R173" s="16" t="s">
        <v>1174</v>
      </c>
    </row>
    <row r="174" spans="1:18">
      <c r="A174" s="16" t="s">
        <v>9851</v>
      </c>
      <c r="B174" s="16" t="s">
        <v>1183</v>
      </c>
      <c r="C174" s="16" t="s">
        <v>319</v>
      </c>
      <c r="D174" s="16">
        <v>10045</v>
      </c>
      <c r="E174" s="16" t="str">
        <f>VLOOKUP(D174,'Schools Data'!$F$4:$I$105,4,FALSE)</f>
        <v>Bell Lane Primary School</v>
      </c>
      <c r="F174" s="16">
        <v>543950</v>
      </c>
      <c r="G174" s="16" t="s">
        <v>1211</v>
      </c>
      <c r="H174" s="16" t="s">
        <v>9850</v>
      </c>
      <c r="I174" s="16" t="s">
        <v>1181</v>
      </c>
      <c r="J174" s="16" t="s">
        <v>1180</v>
      </c>
      <c r="K174" s="16" t="s">
        <v>1179</v>
      </c>
      <c r="L174" s="16" t="s">
        <v>9849</v>
      </c>
      <c r="M174" s="16">
        <v>-51714</v>
      </c>
      <c r="N174" s="16" t="s">
        <v>1177</v>
      </c>
      <c r="O174" s="16" t="s">
        <v>1107</v>
      </c>
      <c r="P174" s="16" t="s">
        <v>1176</v>
      </c>
      <c r="Q174" s="16" t="s">
        <v>1175</v>
      </c>
      <c r="R174" s="16" t="s">
        <v>1174</v>
      </c>
    </row>
    <row r="175" spans="1:18">
      <c r="A175" s="16" t="s">
        <v>9848</v>
      </c>
      <c r="B175" s="16" t="s">
        <v>1183</v>
      </c>
      <c r="C175" s="16" t="s">
        <v>319</v>
      </c>
      <c r="D175" s="16">
        <v>10045</v>
      </c>
      <c r="E175" s="16" t="str">
        <f>VLOOKUP(D175,'Schools Data'!$F$4:$I$105,4,FALSE)</f>
        <v>Bell Lane Primary School</v>
      </c>
      <c r="F175" s="16">
        <v>543953</v>
      </c>
      <c r="G175" s="16" t="str">
        <f t="shared" ref="G175:G212" si="5">VLOOKUP(F175,$W$2:$X$62,2,FALSE)</f>
        <v>I16</v>
      </c>
      <c r="H175" s="16" t="s">
        <v>9847</v>
      </c>
      <c r="I175" s="16" t="s">
        <v>1181</v>
      </c>
      <c r="J175" s="16" t="s">
        <v>1180</v>
      </c>
      <c r="K175" s="16" t="s">
        <v>1179</v>
      </c>
      <c r="L175" s="16" t="s">
        <v>9830</v>
      </c>
      <c r="M175" s="16">
        <v>-165501</v>
      </c>
      <c r="N175" s="16" t="s">
        <v>1177</v>
      </c>
      <c r="O175" s="16" t="s">
        <v>1107</v>
      </c>
      <c r="P175" s="16" t="s">
        <v>1176</v>
      </c>
      <c r="Q175" s="16" t="s">
        <v>1175</v>
      </c>
      <c r="R175" s="16" t="s">
        <v>1174</v>
      </c>
    </row>
    <row r="176" spans="1:18">
      <c r="A176" s="16" t="s">
        <v>9846</v>
      </c>
      <c r="B176" s="16" t="s">
        <v>1183</v>
      </c>
      <c r="C176" s="16" t="s">
        <v>319</v>
      </c>
      <c r="D176" s="16">
        <v>10045</v>
      </c>
      <c r="E176" s="16" t="str">
        <f>VLOOKUP(D176,'Schools Data'!$F$4:$I$105,4,FALSE)</f>
        <v>Bell Lane Primary School</v>
      </c>
      <c r="F176" s="16">
        <v>543970</v>
      </c>
      <c r="G176" s="16" t="str">
        <f t="shared" si="5"/>
        <v>I01</v>
      </c>
      <c r="H176" s="16" t="s">
        <v>9845</v>
      </c>
      <c r="I176" s="16" t="s">
        <v>1181</v>
      </c>
      <c r="J176" s="16" t="s">
        <v>1180</v>
      </c>
      <c r="K176" s="16" t="s">
        <v>1179</v>
      </c>
      <c r="L176" s="16" t="s">
        <v>9844</v>
      </c>
      <c r="M176" s="16">
        <v>-1936025</v>
      </c>
      <c r="N176" s="16" t="s">
        <v>1177</v>
      </c>
      <c r="O176" s="16" t="s">
        <v>1107</v>
      </c>
      <c r="P176" s="16" t="s">
        <v>1176</v>
      </c>
      <c r="Q176" s="16" t="s">
        <v>1175</v>
      </c>
      <c r="R176" s="16" t="s">
        <v>1174</v>
      </c>
    </row>
    <row r="177" spans="1:18">
      <c r="A177" s="16" t="s">
        <v>9843</v>
      </c>
      <c r="B177" s="16" t="s">
        <v>1183</v>
      </c>
      <c r="C177" s="16" t="s">
        <v>319</v>
      </c>
      <c r="D177" s="16">
        <v>10045</v>
      </c>
      <c r="E177" s="16" t="str">
        <f>VLOOKUP(D177,'Schools Data'!$F$4:$I$105,4,FALSE)</f>
        <v>Bell Lane Primary School</v>
      </c>
      <c r="F177" s="16">
        <v>543972</v>
      </c>
      <c r="G177" s="16" t="str">
        <f t="shared" si="5"/>
        <v>I03</v>
      </c>
      <c r="H177" s="16" t="s">
        <v>9842</v>
      </c>
      <c r="I177" s="16" t="s">
        <v>1181</v>
      </c>
      <c r="J177" s="16" t="s">
        <v>1180</v>
      </c>
      <c r="K177" s="16" t="s">
        <v>1179</v>
      </c>
      <c r="L177" s="16" t="s">
        <v>9788</v>
      </c>
      <c r="M177" s="16">
        <v>-99907</v>
      </c>
      <c r="N177" s="16" t="s">
        <v>1177</v>
      </c>
      <c r="O177" s="16" t="s">
        <v>1107</v>
      </c>
      <c r="P177" s="16" t="s">
        <v>1176</v>
      </c>
      <c r="Q177" s="16" t="s">
        <v>1175</v>
      </c>
      <c r="R177" s="16" t="s">
        <v>1174</v>
      </c>
    </row>
    <row r="178" spans="1:18">
      <c r="A178" s="16" t="s">
        <v>9841</v>
      </c>
      <c r="B178" s="16" t="s">
        <v>1183</v>
      </c>
      <c r="C178" s="16" t="s">
        <v>319</v>
      </c>
      <c r="D178" s="16">
        <v>10045</v>
      </c>
      <c r="E178" s="16" t="str">
        <f>VLOOKUP(D178,'Schools Data'!$F$4:$I$105,4,FALSE)</f>
        <v>Bell Lane Primary School</v>
      </c>
      <c r="F178" s="16">
        <v>543975</v>
      </c>
      <c r="G178" s="16" t="str">
        <f t="shared" si="5"/>
        <v>I05</v>
      </c>
      <c r="H178" s="16" t="s">
        <v>9840</v>
      </c>
      <c r="I178" s="16" t="s">
        <v>1181</v>
      </c>
      <c r="J178" s="16" t="s">
        <v>1180</v>
      </c>
      <c r="K178" s="16" t="s">
        <v>1179</v>
      </c>
      <c r="L178" s="16" t="s">
        <v>9839</v>
      </c>
      <c r="M178" s="16">
        <v>-172160</v>
      </c>
      <c r="N178" s="16" t="s">
        <v>1177</v>
      </c>
      <c r="O178" s="16" t="s">
        <v>1107</v>
      </c>
      <c r="P178" s="16" t="s">
        <v>1176</v>
      </c>
      <c r="Q178" s="16" t="s">
        <v>1175</v>
      </c>
      <c r="R178" s="16" t="s">
        <v>1174</v>
      </c>
    </row>
    <row r="179" spans="1:18">
      <c r="A179" s="16" t="s">
        <v>9838</v>
      </c>
      <c r="B179" s="16" t="s">
        <v>1183</v>
      </c>
      <c r="C179" s="16" t="s">
        <v>319</v>
      </c>
      <c r="D179" s="16">
        <v>10045</v>
      </c>
      <c r="E179" s="16" t="str">
        <f>VLOOKUP(D179,'Schools Data'!$F$4:$I$105,4,FALSE)</f>
        <v>Bell Lane Primary School</v>
      </c>
      <c r="F179" s="16">
        <v>543980</v>
      </c>
      <c r="G179" s="16" t="str">
        <f t="shared" si="5"/>
        <v>CI01</v>
      </c>
      <c r="H179" s="16" t="s">
        <v>9837</v>
      </c>
      <c r="I179" s="16" t="s">
        <v>1181</v>
      </c>
      <c r="J179" s="16" t="s">
        <v>1180</v>
      </c>
      <c r="K179" s="16" t="s">
        <v>1179</v>
      </c>
      <c r="L179" s="16" t="s">
        <v>9836</v>
      </c>
      <c r="M179" s="16">
        <v>-8597</v>
      </c>
      <c r="N179" s="16" t="s">
        <v>1177</v>
      </c>
      <c r="O179" s="16" t="s">
        <v>1107</v>
      </c>
      <c r="P179" s="16" t="s">
        <v>1176</v>
      </c>
      <c r="Q179" s="16" t="s">
        <v>1175</v>
      </c>
      <c r="R179" s="16" t="s">
        <v>1174</v>
      </c>
    </row>
    <row r="180" spans="1:18">
      <c r="A180" s="16" t="s">
        <v>9835</v>
      </c>
      <c r="B180" s="16" t="s">
        <v>1183</v>
      </c>
      <c r="C180" s="16" t="s">
        <v>319</v>
      </c>
      <c r="D180" s="16">
        <v>10045</v>
      </c>
      <c r="E180" s="16" t="str">
        <f>VLOOKUP(D180,'Schools Data'!$F$4:$I$105,4,FALSE)</f>
        <v>Bell Lane Primary School</v>
      </c>
      <c r="F180" s="16">
        <v>569000</v>
      </c>
      <c r="G180" s="16" t="str">
        <f t="shared" si="5"/>
        <v>E28a</v>
      </c>
      <c r="H180" s="16" t="s">
        <v>9834</v>
      </c>
      <c r="I180" s="16" t="s">
        <v>1181</v>
      </c>
      <c r="J180" s="16" t="s">
        <v>1180</v>
      </c>
      <c r="K180" s="16" t="s">
        <v>1179</v>
      </c>
      <c r="L180" s="16" t="s">
        <v>9833</v>
      </c>
      <c r="M180" s="16">
        <v>41325</v>
      </c>
      <c r="N180" s="16" t="s">
        <v>1177</v>
      </c>
      <c r="O180" s="16" t="s">
        <v>1107</v>
      </c>
      <c r="P180" s="16" t="s">
        <v>1176</v>
      </c>
      <c r="Q180" s="16" t="s">
        <v>1175</v>
      </c>
      <c r="R180" s="16" t="s">
        <v>1174</v>
      </c>
    </row>
    <row r="181" spans="1:18">
      <c r="A181" s="16" t="s">
        <v>9832</v>
      </c>
      <c r="B181" s="16" t="s">
        <v>1183</v>
      </c>
      <c r="C181" s="16" t="s">
        <v>319</v>
      </c>
      <c r="D181" s="16">
        <v>10045</v>
      </c>
      <c r="E181" s="16" t="str">
        <f>VLOOKUP(D181,'Schools Data'!$F$4:$I$105,4,FALSE)</f>
        <v>Bell Lane Primary School</v>
      </c>
      <c r="F181" s="16">
        <v>569010</v>
      </c>
      <c r="G181" s="16" t="str">
        <f t="shared" si="5"/>
        <v>E27</v>
      </c>
      <c r="H181" s="16" t="s">
        <v>9831</v>
      </c>
      <c r="I181" s="16" t="s">
        <v>1181</v>
      </c>
      <c r="J181" s="16" t="s">
        <v>1180</v>
      </c>
      <c r="K181" s="16" t="s">
        <v>1179</v>
      </c>
      <c r="L181" s="16" t="s">
        <v>9830</v>
      </c>
      <c r="M181" s="16">
        <v>95698</v>
      </c>
      <c r="N181" s="16" t="s">
        <v>1177</v>
      </c>
      <c r="O181" s="16" t="s">
        <v>1107</v>
      </c>
      <c r="P181" s="16" t="s">
        <v>1176</v>
      </c>
      <c r="Q181" s="16" t="s">
        <v>1175</v>
      </c>
      <c r="R181" s="16" t="s">
        <v>1174</v>
      </c>
    </row>
    <row r="182" spans="1:18">
      <c r="A182" s="16" t="s">
        <v>9829</v>
      </c>
      <c r="B182" s="16" t="s">
        <v>1183</v>
      </c>
      <c r="C182" s="16" t="s">
        <v>319</v>
      </c>
      <c r="D182" s="16">
        <v>10045</v>
      </c>
      <c r="E182" s="16" t="str">
        <f>VLOOKUP(D182,'Schools Data'!$F$4:$I$105,4,FALSE)</f>
        <v>Bell Lane Primary School</v>
      </c>
      <c r="F182" s="16">
        <v>599020</v>
      </c>
      <c r="G182" s="16" t="str">
        <f t="shared" si="5"/>
        <v>CE03</v>
      </c>
      <c r="H182" s="16" t="s">
        <v>9828</v>
      </c>
      <c r="I182" s="16" t="s">
        <v>1181</v>
      </c>
      <c r="J182" s="16" t="s">
        <v>1180</v>
      </c>
      <c r="K182" s="16" t="s">
        <v>1179</v>
      </c>
      <c r="L182" s="16" t="s">
        <v>9827</v>
      </c>
      <c r="M182" s="16">
        <v>8597</v>
      </c>
      <c r="N182" s="16" t="s">
        <v>1177</v>
      </c>
      <c r="O182" s="16" t="s">
        <v>1107</v>
      </c>
      <c r="P182" s="16" t="s">
        <v>1176</v>
      </c>
      <c r="Q182" s="16" t="s">
        <v>1175</v>
      </c>
      <c r="R182" s="16" t="s">
        <v>1174</v>
      </c>
    </row>
    <row r="183" spans="1:18">
      <c r="A183" s="16" t="s">
        <v>9826</v>
      </c>
      <c r="B183" s="16" t="s">
        <v>1183</v>
      </c>
      <c r="C183" s="16" t="s">
        <v>319</v>
      </c>
      <c r="D183" s="16">
        <v>10045</v>
      </c>
      <c r="E183" s="16" t="str">
        <f>VLOOKUP(D183,'Schools Data'!$F$4:$I$105,4,FALSE)</f>
        <v>Bell Lane Primary School</v>
      </c>
      <c r="F183" s="16">
        <v>720000</v>
      </c>
      <c r="G183" s="16" t="str">
        <f t="shared" si="5"/>
        <v>I07</v>
      </c>
      <c r="H183" s="16" t="s">
        <v>9825</v>
      </c>
      <c r="I183" s="16" t="s">
        <v>1181</v>
      </c>
      <c r="J183" s="16" t="s">
        <v>1180</v>
      </c>
      <c r="K183" s="16" t="s">
        <v>1179</v>
      </c>
      <c r="L183" s="16" t="s">
        <v>9824</v>
      </c>
      <c r="M183" s="16">
        <v>-72</v>
      </c>
      <c r="N183" s="16" t="s">
        <v>1177</v>
      </c>
      <c r="O183" s="16" t="s">
        <v>1107</v>
      </c>
      <c r="P183" s="16" t="s">
        <v>1176</v>
      </c>
      <c r="Q183" s="16" t="s">
        <v>1175</v>
      </c>
      <c r="R183" s="16" t="s">
        <v>1174</v>
      </c>
    </row>
    <row r="184" spans="1:18">
      <c r="A184" s="16" t="s">
        <v>9823</v>
      </c>
      <c r="B184" s="16" t="s">
        <v>1183</v>
      </c>
      <c r="C184" s="16" t="s">
        <v>319</v>
      </c>
      <c r="D184" s="16">
        <v>10045</v>
      </c>
      <c r="E184" s="16" t="str">
        <f>VLOOKUP(D184,'Schools Data'!$F$4:$I$105,4,FALSE)</f>
        <v>Bell Lane Primary School</v>
      </c>
      <c r="F184" s="16">
        <v>720010</v>
      </c>
      <c r="G184" s="16" t="str">
        <f t="shared" si="5"/>
        <v>I18d</v>
      </c>
      <c r="H184" s="16" t="s">
        <v>9822</v>
      </c>
      <c r="I184" s="16" t="s">
        <v>1181</v>
      </c>
      <c r="J184" s="16" t="s">
        <v>1180</v>
      </c>
      <c r="K184" s="16" t="s">
        <v>1179</v>
      </c>
      <c r="L184" s="16" t="s">
        <v>9821</v>
      </c>
      <c r="M184" s="16">
        <v>-56485</v>
      </c>
      <c r="N184" s="16" t="s">
        <v>1177</v>
      </c>
      <c r="O184" s="16" t="s">
        <v>1107</v>
      </c>
      <c r="P184" s="16" t="s">
        <v>1176</v>
      </c>
      <c r="Q184" s="16" t="s">
        <v>1175</v>
      </c>
      <c r="R184" s="16" t="s">
        <v>1174</v>
      </c>
    </row>
    <row r="185" spans="1:18">
      <c r="A185" s="16" t="s">
        <v>9820</v>
      </c>
      <c r="B185" s="16" t="s">
        <v>1183</v>
      </c>
      <c r="C185" s="16" t="s">
        <v>319</v>
      </c>
      <c r="D185" s="16">
        <v>10045</v>
      </c>
      <c r="E185" s="16" t="str">
        <f>VLOOKUP(D185,'Schools Data'!$F$4:$I$105,4,FALSE)</f>
        <v>Bell Lane Primary School</v>
      </c>
      <c r="F185" s="16">
        <v>739002</v>
      </c>
      <c r="G185" s="16" t="str">
        <f t="shared" si="5"/>
        <v>I08b</v>
      </c>
      <c r="H185" s="16" t="s">
        <v>9819</v>
      </c>
      <c r="I185" s="16" t="s">
        <v>1181</v>
      </c>
      <c r="J185" s="16" t="s">
        <v>1180</v>
      </c>
      <c r="K185" s="16" t="s">
        <v>1179</v>
      </c>
      <c r="L185" s="16" t="s">
        <v>9818</v>
      </c>
      <c r="M185" s="16">
        <v>-9700</v>
      </c>
      <c r="N185" s="16" t="s">
        <v>1177</v>
      </c>
      <c r="O185" s="16" t="s">
        <v>1107</v>
      </c>
      <c r="P185" s="16" t="s">
        <v>1176</v>
      </c>
      <c r="Q185" s="16" t="s">
        <v>1175</v>
      </c>
      <c r="R185" s="16" t="s">
        <v>1174</v>
      </c>
    </row>
    <row r="186" spans="1:18">
      <c r="A186" s="16" t="s">
        <v>9817</v>
      </c>
      <c r="B186" s="16" t="s">
        <v>1183</v>
      </c>
      <c r="C186" s="16" t="s">
        <v>319</v>
      </c>
      <c r="D186" s="16">
        <v>10045</v>
      </c>
      <c r="E186" s="16" t="str">
        <f>VLOOKUP(D186,'Schools Data'!$F$4:$I$105,4,FALSE)</f>
        <v>Bell Lane Primary School</v>
      </c>
      <c r="F186" s="16">
        <v>739005</v>
      </c>
      <c r="G186" s="16" t="str">
        <f t="shared" si="5"/>
        <v>I18c</v>
      </c>
      <c r="H186" s="16" t="s">
        <v>9816</v>
      </c>
      <c r="I186" s="16" t="s">
        <v>1181</v>
      </c>
      <c r="J186" s="16" t="s">
        <v>1180</v>
      </c>
      <c r="K186" s="16" t="s">
        <v>1179</v>
      </c>
      <c r="L186" s="16" t="s">
        <v>9815</v>
      </c>
      <c r="M186" s="16">
        <v>-21020</v>
      </c>
      <c r="N186" s="16" t="s">
        <v>1177</v>
      </c>
      <c r="O186" s="16" t="s">
        <v>1107</v>
      </c>
      <c r="P186" s="16" t="s">
        <v>1176</v>
      </c>
      <c r="Q186" s="16" t="s">
        <v>1175</v>
      </c>
      <c r="R186" s="16" t="s">
        <v>1174</v>
      </c>
    </row>
    <row r="187" spans="1:18">
      <c r="A187" s="16" t="s">
        <v>9814</v>
      </c>
      <c r="B187" s="16" t="s">
        <v>1183</v>
      </c>
      <c r="C187" s="16" t="s">
        <v>319</v>
      </c>
      <c r="D187" s="16">
        <v>10045</v>
      </c>
      <c r="E187" s="16" t="str">
        <f>VLOOKUP(D187,'Schools Data'!$F$4:$I$105,4,FALSE)</f>
        <v>Bell Lane Primary School</v>
      </c>
      <c r="F187" s="16">
        <v>739010</v>
      </c>
      <c r="G187" s="16" t="str">
        <f t="shared" si="5"/>
        <v>I09</v>
      </c>
      <c r="H187" s="16" t="s">
        <v>9813</v>
      </c>
      <c r="I187" s="16" t="s">
        <v>1181</v>
      </c>
      <c r="J187" s="16" t="s">
        <v>1180</v>
      </c>
      <c r="K187" s="16" t="s">
        <v>1179</v>
      </c>
      <c r="L187" s="16" t="s">
        <v>9812</v>
      </c>
      <c r="M187" s="16">
        <v>-23358</v>
      </c>
      <c r="N187" s="16" t="s">
        <v>1177</v>
      </c>
      <c r="O187" s="16" t="s">
        <v>1107</v>
      </c>
      <c r="P187" s="16" t="s">
        <v>1176</v>
      </c>
      <c r="Q187" s="16" t="s">
        <v>1175</v>
      </c>
      <c r="R187" s="16" t="s">
        <v>1174</v>
      </c>
    </row>
    <row r="188" spans="1:18">
      <c r="A188" s="16" t="s">
        <v>9811</v>
      </c>
      <c r="B188" s="16" t="s">
        <v>1183</v>
      </c>
      <c r="C188" s="16" t="s">
        <v>319</v>
      </c>
      <c r="D188" s="16">
        <v>10045</v>
      </c>
      <c r="E188" s="16" t="str">
        <f>VLOOKUP(D188,'Schools Data'!$F$4:$I$105,4,FALSE)</f>
        <v>Bell Lane Primary School</v>
      </c>
      <c r="F188" s="16">
        <v>739040</v>
      </c>
      <c r="G188" s="16" t="str">
        <f t="shared" si="5"/>
        <v>I12</v>
      </c>
      <c r="H188" s="16" t="s">
        <v>9810</v>
      </c>
      <c r="I188" s="16" t="s">
        <v>1181</v>
      </c>
      <c r="J188" s="16" t="s">
        <v>1180</v>
      </c>
      <c r="K188" s="16" t="s">
        <v>1179</v>
      </c>
      <c r="L188" s="16" t="s">
        <v>9809</v>
      </c>
      <c r="M188" s="16">
        <v>-2500</v>
      </c>
      <c r="N188" s="16" t="s">
        <v>1177</v>
      </c>
      <c r="O188" s="16" t="s">
        <v>1107</v>
      </c>
      <c r="P188" s="16" t="s">
        <v>1176</v>
      </c>
      <c r="Q188" s="16" t="s">
        <v>1175</v>
      </c>
      <c r="R188" s="16" t="s">
        <v>1174</v>
      </c>
    </row>
    <row r="189" spans="1:18">
      <c r="A189" s="16" t="s">
        <v>9808</v>
      </c>
      <c r="B189" s="16" t="s">
        <v>1183</v>
      </c>
      <c r="C189" s="16" t="s">
        <v>319</v>
      </c>
      <c r="D189" s="16">
        <v>10045</v>
      </c>
      <c r="E189" s="16" t="str">
        <f>VLOOKUP(D189,'Schools Data'!$F$4:$I$105,4,FALSE)</f>
        <v>Bell Lane Primary School</v>
      </c>
      <c r="F189" s="16">
        <v>739050</v>
      </c>
      <c r="G189" s="16" t="str">
        <f t="shared" si="5"/>
        <v>I13</v>
      </c>
      <c r="H189" s="16" t="s">
        <v>9807</v>
      </c>
      <c r="I189" s="16" t="s">
        <v>1181</v>
      </c>
      <c r="J189" s="16" t="s">
        <v>1180</v>
      </c>
      <c r="K189" s="16" t="s">
        <v>1179</v>
      </c>
      <c r="L189" s="16" t="s">
        <v>9806</v>
      </c>
      <c r="M189" s="16">
        <v>-2300</v>
      </c>
      <c r="N189" s="16" t="s">
        <v>1177</v>
      </c>
      <c r="O189" s="16" t="s">
        <v>1107</v>
      </c>
      <c r="P189" s="16" t="s">
        <v>1176</v>
      </c>
      <c r="Q189" s="16" t="s">
        <v>1175</v>
      </c>
      <c r="R189" s="16" t="s">
        <v>1174</v>
      </c>
    </row>
    <row r="190" spans="1:18">
      <c r="A190" s="16" t="s">
        <v>9805</v>
      </c>
      <c r="B190" s="16" t="s">
        <v>1183</v>
      </c>
      <c r="C190" s="16" t="s">
        <v>319</v>
      </c>
      <c r="D190" s="16">
        <v>10045</v>
      </c>
      <c r="E190" s="16" t="str">
        <f>VLOOKUP(D190,'Schools Data'!$F$4:$I$105,4,FALSE)</f>
        <v>Bell Lane Primary School</v>
      </c>
      <c r="F190" s="16">
        <v>739080</v>
      </c>
      <c r="G190" s="16" t="str">
        <f t="shared" si="5"/>
        <v>I17</v>
      </c>
      <c r="H190" s="16" t="s">
        <v>9804</v>
      </c>
      <c r="I190" s="16" t="s">
        <v>1181</v>
      </c>
      <c r="J190" s="16" t="s">
        <v>1180</v>
      </c>
      <c r="K190" s="16" t="s">
        <v>1179</v>
      </c>
      <c r="L190" s="16" t="s">
        <v>9803</v>
      </c>
      <c r="M190" s="16">
        <v>-1000</v>
      </c>
      <c r="N190" s="16" t="s">
        <v>1177</v>
      </c>
      <c r="O190" s="16" t="s">
        <v>1107</v>
      </c>
      <c r="P190" s="16" t="s">
        <v>1176</v>
      </c>
      <c r="Q190" s="16" t="s">
        <v>1175</v>
      </c>
      <c r="R190" s="16" t="s">
        <v>1174</v>
      </c>
    </row>
    <row r="191" spans="1:18">
      <c r="A191" s="16" t="s">
        <v>9802</v>
      </c>
      <c r="B191" s="16" t="s">
        <v>1183</v>
      </c>
      <c r="C191" s="16" t="s">
        <v>319</v>
      </c>
      <c r="D191" s="16">
        <v>10046</v>
      </c>
      <c r="E191" s="16" t="str">
        <f>VLOOKUP(D191,'Schools Data'!$F$4:$I$105,4,FALSE)</f>
        <v>Brookland Junior School</v>
      </c>
      <c r="F191" s="16">
        <v>111100</v>
      </c>
      <c r="G191" s="16" t="str">
        <f t="shared" si="5"/>
        <v>E05</v>
      </c>
      <c r="H191" s="16" t="s">
        <v>9801</v>
      </c>
      <c r="I191" s="16" t="s">
        <v>1181</v>
      </c>
      <c r="J191" s="16" t="s">
        <v>1180</v>
      </c>
      <c r="K191" s="16" t="s">
        <v>1179</v>
      </c>
      <c r="L191" s="16" t="s">
        <v>9800</v>
      </c>
      <c r="M191" s="16">
        <v>92903</v>
      </c>
      <c r="N191" s="16" t="s">
        <v>1177</v>
      </c>
      <c r="O191" s="16" t="s">
        <v>1107</v>
      </c>
      <c r="P191" s="16" t="s">
        <v>1176</v>
      </c>
      <c r="Q191" s="16" t="s">
        <v>1175</v>
      </c>
      <c r="R191" s="16" t="s">
        <v>1174</v>
      </c>
    </row>
    <row r="192" spans="1:18">
      <c r="A192" s="16" t="s">
        <v>9799</v>
      </c>
      <c r="B192" s="16" t="s">
        <v>1183</v>
      </c>
      <c r="C192" s="16" t="s">
        <v>319</v>
      </c>
      <c r="D192" s="16">
        <v>10046</v>
      </c>
      <c r="E192" s="16" t="str">
        <f>VLOOKUP(D192,'Schools Data'!$F$4:$I$105,4,FALSE)</f>
        <v>Brookland Junior School</v>
      </c>
      <c r="F192" s="16">
        <v>111200</v>
      </c>
      <c r="G192" s="16" t="str">
        <f t="shared" si="5"/>
        <v>E04</v>
      </c>
      <c r="H192" s="16" t="s">
        <v>9798</v>
      </c>
      <c r="I192" s="16" t="s">
        <v>1181</v>
      </c>
      <c r="J192" s="16" t="s">
        <v>1180</v>
      </c>
      <c r="K192" s="16" t="s">
        <v>1179</v>
      </c>
      <c r="L192" s="16" t="s">
        <v>9797</v>
      </c>
      <c r="M192" s="16">
        <v>52766</v>
      </c>
      <c r="N192" s="16" t="s">
        <v>1177</v>
      </c>
      <c r="O192" s="16" t="s">
        <v>1107</v>
      </c>
      <c r="P192" s="16" t="s">
        <v>1176</v>
      </c>
      <c r="Q192" s="16" t="s">
        <v>1175</v>
      </c>
      <c r="R192" s="16" t="s">
        <v>1174</v>
      </c>
    </row>
    <row r="193" spans="1:18">
      <c r="A193" s="16" t="s">
        <v>9796</v>
      </c>
      <c r="B193" s="16" t="s">
        <v>1183</v>
      </c>
      <c r="C193" s="16" t="s">
        <v>319</v>
      </c>
      <c r="D193" s="16">
        <v>10046</v>
      </c>
      <c r="E193" s="16" t="str">
        <f>VLOOKUP(D193,'Schools Data'!$F$4:$I$105,4,FALSE)</f>
        <v>Brookland Junior School</v>
      </c>
      <c r="F193" s="16">
        <v>111400</v>
      </c>
      <c r="G193" s="16" t="str">
        <f t="shared" si="5"/>
        <v>E01</v>
      </c>
      <c r="H193" s="16" t="s">
        <v>9795</v>
      </c>
      <c r="I193" s="16" t="s">
        <v>1181</v>
      </c>
      <c r="J193" s="16" t="s">
        <v>1180</v>
      </c>
      <c r="K193" s="16" t="s">
        <v>1179</v>
      </c>
      <c r="L193" s="16" t="s">
        <v>9794</v>
      </c>
      <c r="M193" s="16">
        <v>1059504</v>
      </c>
      <c r="N193" s="16" t="s">
        <v>1177</v>
      </c>
      <c r="O193" s="16" t="s">
        <v>1107</v>
      </c>
      <c r="P193" s="16" t="s">
        <v>1176</v>
      </c>
      <c r="Q193" s="16" t="s">
        <v>1175</v>
      </c>
      <c r="R193" s="16" t="s">
        <v>1174</v>
      </c>
    </row>
    <row r="194" spans="1:18">
      <c r="A194" s="16" t="s">
        <v>9793</v>
      </c>
      <c r="B194" s="16" t="s">
        <v>1183</v>
      </c>
      <c r="C194" s="16" t="s">
        <v>319</v>
      </c>
      <c r="D194" s="16">
        <v>10046</v>
      </c>
      <c r="E194" s="16" t="str">
        <f>VLOOKUP(D194,'Schools Data'!$F$4:$I$105,4,FALSE)</f>
        <v>Brookland Junior School</v>
      </c>
      <c r="F194" s="16">
        <v>111600</v>
      </c>
      <c r="G194" s="16" t="str">
        <f t="shared" si="5"/>
        <v>E03</v>
      </c>
      <c r="H194" s="16" t="s">
        <v>9792</v>
      </c>
      <c r="I194" s="16" t="s">
        <v>1181</v>
      </c>
      <c r="J194" s="16" t="s">
        <v>1180</v>
      </c>
      <c r="K194" s="16" t="s">
        <v>1179</v>
      </c>
      <c r="L194" s="16" t="s">
        <v>9791</v>
      </c>
      <c r="M194" s="16">
        <v>320972</v>
      </c>
      <c r="N194" s="16" t="s">
        <v>1177</v>
      </c>
      <c r="O194" s="16" t="s">
        <v>1107</v>
      </c>
      <c r="P194" s="16" t="s">
        <v>1176</v>
      </c>
      <c r="Q194" s="16" t="s">
        <v>1175</v>
      </c>
      <c r="R194" s="16" t="s">
        <v>1174</v>
      </c>
    </row>
    <row r="195" spans="1:18">
      <c r="A195" s="16" t="s">
        <v>9790</v>
      </c>
      <c r="B195" s="16" t="s">
        <v>1183</v>
      </c>
      <c r="C195" s="16" t="s">
        <v>319</v>
      </c>
      <c r="D195" s="16">
        <v>10046</v>
      </c>
      <c r="E195" s="16" t="str">
        <f>VLOOKUP(D195,'Schools Data'!$F$4:$I$105,4,FALSE)</f>
        <v>Brookland Junior School</v>
      </c>
      <c r="F195" s="16">
        <v>111700</v>
      </c>
      <c r="G195" s="16" t="str">
        <f t="shared" si="5"/>
        <v>E07</v>
      </c>
      <c r="H195" s="16" t="s">
        <v>9789</v>
      </c>
      <c r="I195" s="16" t="s">
        <v>1181</v>
      </c>
      <c r="J195" s="16" t="s">
        <v>1180</v>
      </c>
      <c r="K195" s="16" t="s">
        <v>1179</v>
      </c>
      <c r="L195" s="16" t="s">
        <v>9788</v>
      </c>
      <c r="M195" s="16">
        <v>43362</v>
      </c>
      <c r="N195" s="16" t="s">
        <v>1177</v>
      </c>
      <c r="O195" s="16" t="s">
        <v>1107</v>
      </c>
      <c r="P195" s="16" t="s">
        <v>1176</v>
      </c>
      <c r="Q195" s="16" t="s">
        <v>1175</v>
      </c>
      <c r="R195" s="16" t="s">
        <v>1174</v>
      </c>
    </row>
    <row r="196" spans="1:18">
      <c r="A196" s="16" t="s">
        <v>9787</v>
      </c>
      <c r="B196" s="16" t="s">
        <v>1183</v>
      </c>
      <c r="C196" s="16" t="s">
        <v>319</v>
      </c>
      <c r="D196" s="16">
        <v>10046</v>
      </c>
      <c r="E196" s="16" t="str">
        <f>VLOOKUP(D196,'Schools Data'!$F$4:$I$105,4,FALSE)</f>
        <v>Brookland Junior School</v>
      </c>
      <c r="F196" s="16">
        <v>133100</v>
      </c>
      <c r="G196" s="16" t="str">
        <f t="shared" si="5"/>
        <v>E09</v>
      </c>
      <c r="H196" s="16" t="s">
        <v>9786</v>
      </c>
      <c r="I196" s="16" t="s">
        <v>1181</v>
      </c>
      <c r="J196" s="16" t="s">
        <v>1180</v>
      </c>
      <c r="K196" s="16" t="s">
        <v>1179</v>
      </c>
      <c r="L196" s="16" t="s">
        <v>9785</v>
      </c>
      <c r="M196" s="16">
        <v>4600</v>
      </c>
      <c r="N196" s="16" t="s">
        <v>1177</v>
      </c>
      <c r="O196" s="16" t="s">
        <v>1107</v>
      </c>
      <c r="P196" s="16" t="s">
        <v>1176</v>
      </c>
      <c r="Q196" s="16" t="s">
        <v>1175</v>
      </c>
      <c r="R196" s="16" t="s">
        <v>1174</v>
      </c>
    </row>
    <row r="197" spans="1:18">
      <c r="A197" s="16" t="s">
        <v>9784</v>
      </c>
      <c r="B197" s="16" t="s">
        <v>1183</v>
      </c>
      <c r="C197" s="16" t="s">
        <v>319</v>
      </c>
      <c r="D197" s="16">
        <v>10046</v>
      </c>
      <c r="E197" s="16" t="str">
        <f>VLOOKUP(D197,'Schools Data'!$F$4:$I$105,4,FALSE)</f>
        <v>Brookland Junior School</v>
      </c>
      <c r="F197" s="16">
        <v>138100</v>
      </c>
      <c r="G197" s="16" t="str">
        <f t="shared" si="5"/>
        <v>E08</v>
      </c>
      <c r="H197" s="16" t="s">
        <v>9783</v>
      </c>
      <c r="I197" s="16" t="s">
        <v>1181</v>
      </c>
      <c r="J197" s="16" t="s">
        <v>1180</v>
      </c>
      <c r="K197" s="16" t="s">
        <v>1179</v>
      </c>
      <c r="L197" s="16" t="s">
        <v>9782</v>
      </c>
      <c r="M197" s="16">
        <v>9206</v>
      </c>
      <c r="N197" s="16" t="s">
        <v>1177</v>
      </c>
      <c r="O197" s="16" t="s">
        <v>1107</v>
      </c>
      <c r="P197" s="16" t="s">
        <v>1176</v>
      </c>
      <c r="Q197" s="16" t="s">
        <v>1175</v>
      </c>
      <c r="R197" s="16" t="s">
        <v>1174</v>
      </c>
    </row>
    <row r="198" spans="1:18">
      <c r="A198" s="16" t="s">
        <v>9781</v>
      </c>
      <c r="B198" s="16" t="s">
        <v>1183</v>
      </c>
      <c r="C198" s="16" t="s">
        <v>319</v>
      </c>
      <c r="D198" s="16">
        <v>10046</v>
      </c>
      <c r="E198" s="16" t="str">
        <f>VLOOKUP(D198,'Schools Data'!$F$4:$I$105,4,FALSE)</f>
        <v>Brookland Junior School</v>
      </c>
      <c r="F198" s="16">
        <v>138110</v>
      </c>
      <c r="G198" s="16" t="str">
        <f t="shared" si="5"/>
        <v>E10</v>
      </c>
      <c r="H198" s="16" t="s">
        <v>9780</v>
      </c>
      <c r="I198" s="16" t="s">
        <v>1181</v>
      </c>
      <c r="J198" s="16" t="s">
        <v>1180</v>
      </c>
      <c r="K198" s="16" t="s">
        <v>1179</v>
      </c>
      <c r="L198" s="16" t="s">
        <v>9779</v>
      </c>
      <c r="M198" s="16">
        <v>12513</v>
      </c>
      <c r="N198" s="16" t="s">
        <v>1177</v>
      </c>
      <c r="O198" s="16" t="s">
        <v>1107</v>
      </c>
      <c r="P198" s="16" t="s">
        <v>1176</v>
      </c>
      <c r="Q198" s="16" t="s">
        <v>1175</v>
      </c>
      <c r="R198" s="16" t="s">
        <v>1174</v>
      </c>
    </row>
    <row r="199" spans="1:18">
      <c r="A199" s="16" t="s">
        <v>9778</v>
      </c>
      <c r="B199" s="16" t="s">
        <v>1183</v>
      </c>
      <c r="C199" s="16" t="s">
        <v>319</v>
      </c>
      <c r="D199" s="16">
        <v>10046</v>
      </c>
      <c r="E199" s="16" t="str">
        <f>VLOOKUP(D199,'Schools Data'!$F$4:$I$105,4,FALSE)</f>
        <v>Brookland Junior School</v>
      </c>
      <c r="F199" s="16">
        <v>210000</v>
      </c>
      <c r="G199" s="16" t="str">
        <f t="shared" si="5"/>
        <v>E12</v>
      </c>
      <c r="H199" s="16" t="s">
        <v>9777</v>
      </c>
      <c r="I199" s="16" t="s">
        <v>1181</v>
      </c>
      <c r="J199" s="16" t="s">
        <v>1180</v>
      </c>
      <c r="K199" s="16" t="s">
        <v>1179</v>
      </c>
      <c r="L199" s="16" t="s">
        <v>9776</v>
      </c>
      <c r="M199" s="16">
        <v>22428</v>
      </c>
      <c r="N199" s="16" t="s">
        <v>1177</v>
      </c>
      <c r="O199" s="16" t="s">
        <v>1107</v>
      </c>
      <c r="P199" s="16" t="s">
        <v>1176</v>
      </c>
      <c r="Q199" s="16" t="s">
        <v>1175</v>
      </c>
      <c r="R199" s="16" t="s">
        <v>1174</v>
      </c>
    </row>
    <row r="200" spans="1:18">
      <c r="A200" s="16" t="s">
        <v>9775</v>
      </c>
      <c r="B200" s="16" t="s">
        <v>1183</v>
      </c>
      <c r="C200" s="16" t="s">
        <v>319</v>
      </c>
      <c r="D200" s="16">
        <v>10046</v>
      </c>
      <c r="E200" s="16" t="str">
        <f>VLOOKUP(D200,'Schools Data'!$F$4:$I$105,4,FALSE)</f>
        <v>Brookland Junior School</v>
      </c>
      <c r="F200" s="16">
        <v>213020</v>
      </c>
      <c r="G200" s="16" t="str">
        <f t="shared" si="5"/>
        <v>E16</v>
      </c>
      <c r="H200" s="16" t="s">
        <v>9774</v>
      </c>
      <c r="I200" s="16" t="s">
        <v>1181</v>
      </c>
      <c r="J200" s="16" t="s">
        <v>1180</v>
      </c>
      <c r="K200" s="16" t="s">
        <v>1179</v>
      </c>
      <c r="L200" s="16" t="s">
        <v>9773</v>
      </c>
      <c r="M200" s="16">
        <v>30710</v>
      </c>
      <c r="N200" s="16" t="s">
        <v>1177</v>
      </c>
      <c r="O200" s="16" t="s">
        <v>1107</v>
      </c>
      <c r="P200" s="16" t="s">
        <v>1176</v>
      </c>
      <c r="Q200" s="16" t="s">
        <v>1175</v>
      </c>
      <c r="R200" s="16" t="s">
        <v>1174</v>
      </c>
    </row>
    <row r="201" spans="1:18">
      <c r="A201" s="16" t="s">
        <v>9772</v>
      </c>
      <c r="B201" s="16" t="s">
        <v>1183</v>
      </c>
      <c r="C201" s="16" t="s">
        <v>319</v>
      </c>
      <c r="D201" s="16">
        <v>10046</v>
      </c>
      <c r="E201" s="16" t="str">
        <f>VLOOKUP(D201,'Schools Data'!$F$4:$I$105,4,FALSE)</f>
        <v>Brookland Junior School</v>
      </c>
      <c r="F201" s="16">
        <v>215000</v>
      </c>
      <c r="G201" s="16" t="str">
        <f t="shared" si="5"/>
        <v>E17</v>
      </c>
      <c r="H201" s="16" t="s">
        <v>9771</v>
      </c>
      <c r="I201" s="16" t="s">
        <v>1181</v>
      </c>
      <c r="J201" s="16" t="s">
        <v>1180</v>
      </c>
      <c r="K201" s="16" t="s">
        <v>1179</v>
      </c>
      <c r="L201" s="16" t="s">
        <v>9770</v>
      </c>
      <c r="M201" s="16">
        <v>20083</v>
      </c>
      <c r="N201" s="16" t="s">
        <v>1177</v>
      </c>
      <c r="O201" s="16" t="s">
        <v>1107</v>
      </c>
      <c r="P201" s="16" t="s">
        <v>1176</v>
      </c>
      <c r="Q201" s="16" t="s">
        <v>1175</v>
      </c>
      <c r="R201" s="16" t="s">
        <v>1174</v>
      </c>
    </row>
    <row r="202" spans="1:18">
      <c r="A202" s="16" t="s">
        <v>9769</v>
      </c>
      <c r="B202" s="16" t="s">
        <v>1183</v>
      </c>
      <c r="C202" s="16" t="s">
        <v>319</v>
      </c>
      <c r="D202" s="16">
        <v>10046</v>
      </c>
      <c r="E202" s="16" t="str">
        <f>VLOOKUP(D202,'Schools Data'!$F$4:$I$105,4,FALSE)</f>
        <v>Brookland Junior School</v>
      </c>
      <c r="F202" s="16">
        <v>216000</v>
      </c>
      <c r="G202" s="16" t="str">
        <f t="shared" si="5"/>
        <v>E15</v>
      </c>
      <c r="H202" s="16" t="s">
        <v>9768</v>
      </c>
      <c r="I202" s="16" t="s">
        <v>1181</v>
      </c>
      <c r="J202" s="16" t="s">
        <v>1180</v>
      </c>
      <c r="K202" s="16" t="s">
        <v>1179</v>
      </c>
      <c r="L202" s="16" t="s">
        <v>9767</v>
      </c>
      <c r="M202" s="16">
        <v>5300</v>
      </c>
      <c r="N202" s="16" t="s">
        <v>1177</v>
      </c>
      <c r="O202" s="16" t="s">
        <v>1107</v>
      </c>
      <c r="P202" s="16" t="s">
        <v>1176</v>
      </c>
      <c r="Q202" s="16" t="s">
        <v>1175</v>
      </c>
      <c r="R202" s="16" t="s">
        <v>1174</v>
      </c>
    </row>
    <row r="203" spans="1:18">
      <c r="A203" s="16" t="s">
        <v>9766</v>
      </c>
      <c r="B203" s="16" t="s">
        <v>1183</v>
      </c>
      <c r="C203" s="16" t="s">
        <v>319</v>
      </c>
      <c r="D203" s="16">
        <v>10046</v>
      </c>
      <c r="E203" s="16" t="str">
        <f>VLOOKUP(D203,'Schools Data'!$F$4:$I$105,4,FALSE)</f>
        <v>Brookland Junior School</v>
      </c>
      <c r="F203" s="16">
        <v>219010</v>
      </c>
      <c r="G203" s="16" t="str">
        <f t="shared" si="5"/>
        <v>E14</v>
      </c>
      <c r="H203" s="16" t="s">
        <v>9765</v>
      </c>
      <c r="I203" s="16" t="s">
        <v>1181</v>
      </c>
      <c r="J203" s="16" t="s">
        <v>1180</v>
      </c>
      <c r="K203" s="16" t="s">
        <v>1179</v>
      </c>
      <c r="L203" s="16" t="s">
        <v>9764</v>
      </c>
      <c r="M203" s="16">
        <v>24264</v>
      </c>
      <c r="N203" s="16" t="s">
        <v>1177</v>
      </c>
      <c r="O203" s="16" t="s">
        <v>1107</v>
      </c>
      <c r="P203" s="16" t="s">
        <v>1176</v>
      </c>
      <c r="Q203" s="16" t="s">
        <v>1175</v>
      </c>
      <c r="R203" s="16" t="s">
        <v>1174</v>
      </c>
    </row>
    <row r="204" spans="1:18">
      <c r="A204" s="16" t="s">
        <v>9763</v>
      </c>
      <c r="B204" s="16" t="s">
        <v>1183</v>
      </c>
      <c r="C204" s="16" t="s">
        <v>319</v>
      </c>
      <c r="D204" s="16">
        <v>10046</v>
      </c>
      <c r="E204" s="16" t="str">
        <f>VLOOKUP(D204,'Schools Data'!$F$4:$I$105,4,FALSE)</f>
        <v>Brookland Junior School</v>
      </c>
      <c r="F204" s="16">
        <v>219030</v>
      </c>
      <c r="G204" s="16" t="str">
        <f t="shared" si="5"/>
        <v>E18</v>
      </c>
      <c r="H204" s="16" t="s">
        <v>9762</v>
      </c>
      <c r="I204" s="16" t="s">
        <v>1181</v>
      </c>
      <c r="J204" s="16" t="s">
        <v>1180</v>
      </c>
      <c r="K204" s="16" t="s">
        <v>1179</v>
      </c>
      <c r="L204" s="16" t="s">
        <v>9761</v>
      </c>
      <c r="M204" s="16">
        <v>8871</v>
      </c>
      <c r="N204" s="16" t="s">
        <v>1177</v>
      </c>
      <c r="O204" s="16" t="s">
        <v>1107</v>
      </c>
      <c r="P204" s="16" t="s">
        <v>1176</v>
      </c>
      <c r="Q204" s="16" t="s">
        <v>1175</v>
      </c>
      <c r="R204" s="16" t="s">
        <v>1174</v>
      </c>
    </row>
    <row r="205" spans="1:18">
      <c r="A205" s="16" t="s">
        <v>9760</v>
      </c>
      <c r="B205" s="16" t="s">
        <v>1183</v>
      </c>
      <c r="C205" s="16" t="s">
        <v>319</v>
      </c>
      <c r="D205" s="16">
        <v>10046</v>
      </c>
      <c r="E205" s="16" t="str">
        <f>VLOOKUP(D205,'Schools Data'!$F$4:$I$105,4,FALSE)</f>
        <v>Brookland Junior School</v>
      </c>
      <c r="F205" s="16">
        <v>220000</v>
      </c>
      <c r="G205" s="16" t="str">
        <f t="shared" si="5"/>
        <v>E13</v>
      </c>
      <c r="H205" s="16" t="s">
        <v>9759</v>
      </c>
      <c r="I205" s="16" t="s">
        <v>1181</v>
      </c>
      <c r="J205" s="16" t="s">
        <v>1180</v>
      </c>
      <c r="K205" s="16" t="s">
        <v>1179</v>
      </c>
      <c r="L205" s="16" t="s">
        <v>9758</v>
      </c>
      <c r="M205" s="16">
        <v>5947</v>
      </c>
      <c r="N205" s="16" t="s">
        <v>1177</v>
      </c>
      <c r="O205" s="16" t="s">
        <v>1107</v>
      </c>
      <c r="P205" s="16" t="s">
        <v>1176</v>
      </c>
      <c r="Q205" s="16" t="s">
        <v>1175</v>
      </c>
      <c r="R205" s="16" t="s">
        <v>1174</v>
      </c>
    </row>
    <row r="206" spans="1:18">
      <c r="A206" s="16" t="s">
        <v>9757</v>
      </c>
      <c r="B206" s="16" t="s">
        <v>1183</v>
      </c>
      <c r="C206" s="16" t="s">
        <v>319</v>
      </c>
      <c r="D206" s="16">
        <v>10046</v>
      </c>
      <c r="E206" s="16" t="str">
        <f>VLOOKUP(D206,'Schools Data'!$F$4:$I$105,4,FALSE)</f>
        <v>Brookland Junior School</v>
      </c>
      <c r="F206" s="16">
        <v>221000</v>
      </c>
      <c r="G206" s="16" t="str">
        <f t="shared" si="5"/>
        <v>E23</v>
      </c>
      <c r="H206" s="16" t="s">
        <v>9756</v>
      </c>
      <c r="I206" s="16" t="s">
        <v>1181</v>
      </c>
      <c r="J206" s="16" t="s">
        <v>1180</v>
      </c>
      <c r="K206" s="16" t="s">
        <v>1179</v>
      </c>
      <c r="L206" s="16" t="s">
        <v>9755</v>
      </c>
      <c r="M206" s="16">
        <v>10015</v>
      </c>
      <c r="N206" s="16" t="s">
        <v>1177</v>
      </c>
      <c r="O206" s="16" t="s">
        <v>1107</v>
      </c>
      <c r="P206" s="16" t="s">
        <v>1176</v>
      </c>
      <c r="Q206" s="16" t="s">
        <v>1175</v>
      </c>
      <c r="R206" s="16" t="s">
        <v>1174</v>
      </c>
    </row>
    <row r="207" spans="1:18">
      <c r="A207" s="16" t="s">
        <v>9754</v>
      </c>
      <c r="B207" s="16" t="s">
        <v>1183</v>
      </c>
      <c r="C207" s="16" t="s">
        <v>319</v>
      </c>
      <c r="D207" s="16">
        <v>10046</v>
      </c>
      <c r="E207" s="16" t="str">
        <f>VLOOKUP(D207,'Schools Data'!$F$4:$I$105,4,FALSE)</f>
        <v>Brookland Junior School</v>
      </c>
      <c r="F207" s="16">
        <v>411020</v>
      </c>
      <c r="G207" s="16" t="str">
        <f t="shared" si="5"/>
        <v>E25</v>
      </c>
      <c r="H207" s="16" t="s">
        <v>9753</v>
      </c>
      <c r="I207" s="16" t="s">
        <v>1181</v>
      </c>
      <c r="J207" s="16" t="s">
        <v>1180</v>
      </c>
      <c r="K207" s="16" t="s">
        <v>1179</v>
      </c>
      <c r="L207" s="16" t="s">
        <v>9752</v>
      </c>
      <c r="M207" s="16">
        <v>85171</v>
      </c>
      <c r="N207" s="16" t="s">
        <v>1177</v>
      </c>
      <c r="O207" s="16" t="s">
        <v>1107</v>
      </c>
      <c r="P207" s="16" t="s">
        <v>1176</v>
      </c>
      <c r="Q207" s="16" t="s">
        <v>1175</v>
      </c>
      <c r="R207" s="16" t="s">
        <v>1174</v>
      </c>
    </row>
    <row r="208" spans="1:18">
      <c r="A208" s="16" t="s">
        <v>9751</v>
      </c>
      <c r="B208" s="16" t="s">
        <v>1183</v>
      </c>
      <c r="C208" s="16" t="s">
        <v>319</v>
      </c>
      <c r="D208" s="16">
        <v>10046</v>
      </c>
      <c r="E208" s="16" t="str">
        <f>VLOOKUP(D208,'Schools Data'!$F$4:$I$105,4,FALSE)</f>
        <v>Brookland Junior School</v>
      </c>
      <c r="F208" s="16">
        <v>413050</v>
      </c>
      <c r="G208" s="16" t="str">
        <f t="shared" si="5"/>
        <v>E19</v>
      </c>
      <c r="H208" s="16" t="s">
        <v>9750</v>
      </c>
      <c r="I208" s="16" t="s">
        <v>1181</v>
      </c>
      <c r="J208" s="16" t="s">
        <v>1180</v>
      </c>
      <c r="K208" s="16" t="s">
        <v>1179</v>
      </c>
      <c r="L208" s="16" t="s">
        <v>9749</v>
      </c>
      <c r="M208" s="16">
        <v>72205</v>
      </c>
      <c r="N208" s="16" t="s">
        <v>1177</v>
      </c>
      <c r="O208" s="16" t="s">
        <v>1107</v>
      </c>
      <c r="P208" s="16" t="s">
        <v>1176</v>
      </c>
      <c r="Q208" s="16" t="s">
        <v>1175</v>
      </c>
      <c r="R208" s="16" t="s">
        <v>1174</v>
      </c>
    </row>
    <row r="209" spans="1:18">
      <c r="A209" s="16" t="s">
        <v>9748</v>
      </c>
      <c r="B209" s="16" t="s">
        <v>1183</v>
      </c>
      <c r="C209" s="16" t="s">
        <v>319</v>
      </c>
      <c r="D209" s="16">
        <v>10046</v>
      </c>
      <c r="E209" s="16" t="str">
        <f>VLOOKUP(D209,'Schools Data'!$F$4:$I$105,4,FALSE)</f>
        <v>Brookland Junior School</v>
      </c>
      <c r="F209" s="16">
        <v>413060</v>
      </c>
      <c r="G209" s="16" t="str">
        <f t="shared" si="5"/>
        <v>E22</v>
      </c>
      <c r="H209" s="16" t="s">
        <v>9747</v>
      </c>
      <c r="I209" s="16" t="s">
        <v>1181</v>
      </c>
      <c r="J209" s="16" t="s">
        <v>1180</v>
      </c>
      <c r="K209" s="16" t="s">
        <v>1179</v>
      </c>
      <c r="L209" s="16" t="s">
        <v>9746</v>
      </c>
      <c r="M209" s="16">
        <v>18672</v>
      </c>
      <c r="N209" s="16" t="s">
        <v>1177</v>
      </c>
      <c r="O209" s="16" t="s">
        <v>1107</v>
      </c>
      <c r="P209" s="16" t="s">
        <v>1176</v>
      </c>
      <c r="Q209" s="16" t="s">
        <v>1175</v>
      </c>
      <c r="R209" s="16" t="s">
        <v>1174</v>
      </c>
    </row>
    <row r="210" spans="1:18">
      <c r="A210" s="16" t="s">
        <v>9745</v>
      </c>
      <c r="B210" s="16" t="s">
        <v>1183</v>
      </c>
      <c r="C210" s="16" t="s">
        <v>319</v>
      </c>
      <c r="D210" s="16">
        <v>10046</v>
      </c>
      <c r="E210" s="16" t="str">
        <f>VLOOKUP(D210,'Schools Data'!$F$4:$I$105,4,FALSE)</f>
        <v>Brookland Junior School</v>
      </c>
      <c r="F210" s="16">
        <v>413070</v>
      </c>
      <c r="G210" s="16" t="str">
        <f t="shared" si="5"/>
        <v>E24</v>
      </c>
      <c r="H210" s="16" t="s">
        <v>9744</v>
      </c>
      <c r="I210" s="16" t="s">
        <v>1181</v>
      </c>
      <c r="J210" s="16" t="s">
        <v>1180</v>
      </c>
      <c r="K210" s="16" t="s">
        <v>1179</v>
      </c>
      <c r="L210" s="16" t="s">
        <v>9743</v>
      </c>
      <c r="M210" s="16">
        <v>800</v>
      </c>
      <c r="N210" s="16" t="s">
        <v>1177</v>
      </c>
      <c r="O210" s="16" t="s">
        <v>1107</v>
      </c>
      <c r="P210" s="16" t="s">
        <v>1176</v>
      </c>
      <c r="Q210" s="16" t="s">
        <v>1175</v>
      </c>
      <c r="R210" s="16" t="s">
        <v>1174</v>
      </c>
    </row>
    <row r="211" spans="1:18">
      <c r="A211" s="16" t="s">
        <v>9742</v>
      </c>
      <c r="B211" s="16" t="s">
        <v>1183</v>
      </c>
      <c r="C211" s="16" t="s">
        <v>319</v>
      </c>
      <c r="D211" s="16">
        <v>10046</v>
      </c>
      <c r="E211" s="16" t="str">
        <f>VLOOKUP(D211,'Schools Data'!$F$4:$I$105,4,FALSE)</f>
        <v>Brookland Junior School</v>
      </c>
      <c r="F211" s="16">
        <v>420060</v>
      </c>
      <c r="G211" s="16" t="str">
        <f t="shared" si="5"/>
        <v>E26</v>
      </c>
      <c r="H211" s="16" t="s">
        <v>9741</v>
      </c>
      <c r="I211" s="16" t="s">
        <v>1181</v>
      </c>
      <c r="J211" s="16" t="s">
        <v>1180</v>
      </c>
      <c r="K211" s="16" t="s">
        <v>1179</v>
      </c>
      <c r="L211" s="16" t="s">
        <v>9740</v>
      </c>
      <c r="M211" s="16">
        <v>6000</v>
      </c>
      <c r="N211" s="16" t="s">
        <v>1177</v>
      </c>
      <c r="O211" s="16" t="s">
        <v>1107</v>
      </c>
      <c r="P211" s="16" t="s">
        <v>1176</v>
      </c>
      <c r="Q211" s="16" t="s">
        <v>1175</v>
      </c>
      <c r="R211" s="16" t="s">
        <v>1174</v>
      </c>
    </row>
    <row r="212" spans="1:18">
      <c r="A212" s="16" t="s">
        <v>9739</v>
      </c>
      <c r="B212" s="16" t="s">
        <v>1183</v>
      </c>
      <c r="C212" s="16" t="s">
        <v>319</v>
      </c>
      <c r="D212" s="16">
        <v>10046</v>
      </c>
      <c r="E212" s="16" t="str">
        <f>VLOOKUP(D212,'Schools Data'!$F$4:$I$105,4,FALSE)</f>
        <v>Brookland Junior School</v>
      </c>
      <c r="F212" s="16">
        <v>422620</v>
      </c>
      <c r="G212" s="16" t="str">
        <f t="shared" si="5"/>
        <v>E20</v>
      </c>
      <c r="H212" s="16" t="s">
        <v>9738</v>
      </c>
      <c r="I212" s="16" t="s">
        <v>1181</v>
      </c>
      <c r="J212" s="16" t="s">
        <v>1180</v>
      </c>
      <c r="K212" s="16" t="s">
        <v>1179</v>
      </c>
      <c r="L212" s="16" t="s">
        <v>9737</v>
      </c>
      <c r="M212" s="16">
        <v>13660</v>
      </c>
      <c r="N212" s="16" t="s">
        <v>1177</v>
      </c>
      <c r="O212" s="16" t="s">
        <v>1107</v>
      </c>
      <c r="P212" s="16" t="s">
        <v>1176</v>
      </c>
      <c r="Q212" s="16" t="s">
        <v>1175</v>
      </c>
      <c r="R212" s="16" t="s">
        <v>1174</v>
      </c>
    </row>
    <row r="213" spans="1:18">
      <c r="A213" s="16" t="s">
        <v>9736</v>
      </c>
      <c r="B213" s="16" t="s">
        <v>1183</v>
      </c>
      <c r="C213" s="16" t="s">
        <v>319</v>
      </c>
      <c r="D213" s="16">
        <v>10046</v>
      </c>
      <c r="E213" s="16" t="str">
        <f>VLOOKUP(D213,'Schools Data'!$F$4:$I$105,4,FALSE)</f>
        <v>Brookland Junior School</v>
      </c>
      <c r="F213" s="16">
        <v>543950</v>
      </c>
      <c r="G213" s="16" t="s">
        <v>1211</v>
      </c>
      <c r="H213" s="16" t="s">
        <v>9735</v>
      </c>
      <c r="I213" s="16" t="s">
        <v>1181</v>
      </c>
      <c r="J213" s="16" t="s">
        <v>1180</v>
      </c>
      <c r="K213" s="16" t="s">
        <v>1179</v>
      </c>
      <c r="L213" s="16" t="s">
        <v>9734</v>
      </c>
      <c r="M213" s="16">
        <v>20830</v>
      </c>
      <c r="N213" s="16" t="s">
        <v>1177</v>
      </c>
      <c r="O213" s="16" t="s">
        <v>1107</v>
      </c>
      <c r="P213" s="16" t="s">
        <v>1176</v>
      </c>
      <c r="Q213" s="16" t="s">
        <v>1175</v>
      </c>
      <c r="R213" s="16" t="s">
        <v>1174</v>
      </c>
    </row>
    <row r="214" spans="1:18">
      <c r="A214" s="16" t="s">
        <v>9733</v>
      </c>
      <c r="B214" s="16" t="s">
        <v>1183</v>
      </c>
      <c r="C214" s="16" t="s">
        <v>319</v>
      </c>
      <c r="D214" s="16">
        <v>10046</v>
      </c>
      <c r="E214" s="16" t="str">
        <f>VLOOKUP(D214,'Schools Data'!$F$4:$I$105,4,FALSE)</f>
        <v>Brookland Junior School</v>
      </c>
      <c r="F214" s="16">
        <v>543970</v>
      </c>
      <c r="G214" s="16" t="str">
        <f t="shared" ref="G214:G251" si="6">VLOOKUP(F214,$W$2:$X$62,2,FALSE)</f>
        <v>I01</v>
      </c>
      <c r="H214" s="16" t="s">
        <v>9732</v>
      </c>
      <c r="I214" s="16" t="s">
        <v>1181</v>
      </c>
      <c r="J214" s="16" t="s">
        <v>1180</v>
      </c>
      <c r="K214" s="16" t="s">
        <v>1179</v>
      </c>
      <c r="L214" s="16" t="s">
        <v>9731</v>
      </c>
      <c r="M214" s="16">
        <v>-1569295</v>
      </c>
      <c r="N214" s="16" t="s">
        <v>1177</v>
      </c>
      <c r="O214" s="16" t="s">
        <v>1107</v>
      </c>
      <c r="P214" s="16" t="s">
        <v>1176</v>
      </c>
      <c r="Q214" s="16" t="s">
        <v>1175</v>
      </c>
      <c r="R214" s="16" t="s">
        <v>1174</v>
      </c>
    </row>
    <row r="215" spans="1:18">
      <c r="A215" s="16" t="s">
        <v>9730</v>
      </c>
      <c r="B215" s="16" t="s">
        <v>1183</v>
      </c>
      <c r="C215" s="16" t="s">
        <v>319</v>
      </c>
      <c r="D215" s="16">
        <v>10046</v>
      </c>
      <c r="E215" s="16" t="str">
        <f>VLOOKUP(D215,'Schools Data'!$F$4:$I$105,4,FALSE)</f>
        <v>Brookland Junior School</v>
      </c>
      <c r="F215" s="16">
        <v>543972</v>
      </c>
      <c r="G215" s="16" t="str">
        <f t="shared" si="6"/>
        <v>I03</v>
      </c>
      <c r="H215" s="16" t="s">
        <v>9729</v>
      </c>
      <c r="I215" s="16" t="s">
        <v>1181</v>
      </c>
      <c r="J215" s="16" t="s">
        <v>1180</v>
      </c>
      <c r="K215" s="16" t="s">
        <v>1179</v>
      </c>
      <c r="L215" s="16" t="s">
        <v>9705</v>
      </c>
      <c r="M215" s="16">
        <v>-127478</v>
      </c>
      <c r="N215" s="16" t="s">
        <v>1177</v>
      </c>
      <c r="O215" s="16" t="s">
        <v>1107</v>
      </c>
      <c r="P215" s="16" t="s">
        <v>1176</v>
      </c>
      <c r="Q215" s="16" t="s">
        <v>1175</v>
      </c>
      <c r="R215" s="16" t="s">
        <v>1174</v>
      </c>
    </row>
    <row r="216" spans="1:18">
      <c r="A216" s="16" t="s">
        <v>9728</v>
      </c>
      <c r="B216" s="16" t="s">
        <v>1183</v>
      </c>
      <c r="C216" s="16" t="s">
        <v>319</v>
      </c>
      <c r="D216" s="16">
        <v>10046</v>
      </c>
      <c r="E216" s="16" t="str">
        <f>VLOOKUP(D216,'Schools Data'!$F$4:$I$105,4,FALSE)</f>
        <v>Brookland Junior School</v>
      </c>
      <c r="F216" s="16">
        <v>543975</v>
      </c>
      <c r="G216" s="16" t="str">
        <f t="shared" si="6"/>
        <v>I05</v>
      </c>
      <c r="H216" s="16" t="s">
        <v>9727</v>
      </c>
      <c r="I216" s="16" t="s">
        <v>1181</v>
      </c>
      <c r="J216" s="16" t="s">
        <v>1180</v>
      </c>
      <c r="K216" s="16" t="s">
        <v>1179</v>
      </c>
      <c r="L216" s="16" t="s">
        <v>9726</v>
      </c>
      <c r="M216" s="16">
        <v>-93805</v>
      </c>
      <c r="N216" s="16" t="s">
        <v>1177</v>
      </c>
      <c r="O216" s="16" t="s">
        <v>1107</v>
      </c>
      <c r="P216" s="16" t="s">
        <v>1176</v>
      </c>
      <c r="Q216" s="16" t="s">
        <v>1175</v>
      </c>
      <c r="R216" s="16" t="s">
        <v>1174</v>
      </c>
    </row>
    <row r="217" spans="1:18">
      <c r="A217" s="16" t="s">
        <v>9725</v>
      </c>
      <c r="B217" s="16" t="s">
        <v>1183</v>
      </c>
      <c r="C217" s="16" t="s">
        <v>319</v>
      </c>
      <c r="D217" s="16">
        <v>10046</v>
      </c>
      <c r="E217" s="16" t="str">
        <f>VLOOKUP(D217,'Schools Data'!$F$4:$I$105,4,FALSE)</f>
        <v>Brookland Junior School</v>
      </c>
      <c r="F217" s="16">
        <v>543980</v>
      </c>
      <c r="G217" s="16" t="str">
        <f t="shared" si="6"/>
        <v>CI01</v>
      </c>
      <c r="H217" s="16" t="s">
        <v>9724</v>
      </c>
      <c r="I217" s="16" t="s">
        <v>1181</v>
      </c>
      <c r="J217" s="16" t="s">
        <v>1180</v>
      </c>
      <c r="K217" s="16" t="s">
        <v>1179</v>
      </c>
      <c r="L217" s="16" t="s">
        <v>9723</v>
      </c>
      <c r="M217" s="16">
        <v>-8028</v>
      </c>
      <c r="N217" s="16" t="s">
        <v>1177</v>
      </c>
      <c r="O217" s="16" t="s">
        <v>1107</v>
      </c>
      <c r="P217" s="16" t="s">
        <v>1176</v>
      </c>
      <c r="Q217" s="16" t="s">
        <v>1175</v>
      </c>
      <c r="R217" s="16" t="s">
        <v>1174</v>
      </c>
    </row>
    <row r="218" spans="1:18">
      <c r="A218" s="16" t="s">
        <v>9722</v>
      </c>
      <c r="B218" s="16" t="s">
        <v>1183</v>
      </c>
      <c r="C218" s="16" t="s">
        <v>319</v>
      </c>
      <c r="D218" s="16">
        <v>10046</v>
      </c>
      <c r="E218" s="16" t="str">
        <f>VLOOKUP(D218,'Schools Data'!$F$4:$I$105,4,FALSE)</f>
        <v>Brookland Junior School</v>
      </c>
      <c r="F218" s="16">
        <v>569000</v>
      </c>
      <c r="G218" s="16" t="str">
        <f t="shared" si="6"/>
        <v>E28a</v>
      </c>
      <c r="H218" s="16" t="s">
        <v>9721</v>
      </c>
      <c r="I218" s="16" t="s">
        <v>1181</v>
      </c>
      <c r="J218" s="16" t="s">
        <v>1180</v>
      </c>
      <c r="K218" s="16" t="s">
        <v>1179</v>
      </c>
      <c r="L218" s="16" t="s">
        <v>9720</v>
      </c>
      <c r="M218" s="16">
        <v>23225</v>
      </c>
      <c r="N218" s="16" t="s">
        <v>1177</v>
      </c>
      <c r="O218" s="16" t="s">
        <v>1107</v>
      </c>
      <c r="P218" s="16" t="s">
        <v>1176</v>
      </c>
      <c r="Q218" s="16" t="s">
        <v>1175</v>
      </c>
      <c r="R218" s="16" t="s">
        <v>1174</v>
      </c>
    </row>
    <row r="219" spans="1:18">
      <c r="A219" s="16" t="s">
        <v>9719</v>
      </c>
      <c r="B219" s="16" t="s">
        <v>1183</v>
      </c>
      <c r="C219" s="16" t="s">
        <v>319</v>
      </c>
      <c r="D219" s="16">
        <v>10046</v>
      </c>
      <c r="E219" s="16" t="str">
        <f>VLOOKUP(D219,'Schools Data'!$F$4:$I$105,4,FALSE)</f>
        <v>Brookland Junior School</v>
      </c>
      <c r="F219" s="16">
        <v>569010</v>
      </c>
      <c r="G219" s="16" t="str">
        <f t="shared" si="6"/>
        <v>E27</v>
      </c>
      <c r="H219" s="16" t="s">
        <v>9718</v>
      </c>
      <c r="I219" s="16" t="s">
        <v>1181</v>
      </c>
      <c r="J219" s="16" t="s">
        <v>1180</v>
      </c>
      <c r="K219" s="16" t="s">
        <v>1179</v>
      </c>
      <c r="L219" s="16" t="s">
        <v>9717</v>
      </c>
      <c r="M219" s="16">
        <v>149463</v>
      </c>
      <c r="N219" s="16" t="s">
        <v>1177</v>
      </c>
      <c r="O219" s="16" t="s">
        <v>1107</v>
      </c>
      <c r="P219" s="16" t="s">
        <v>1176</v>
      </c>
      <c r="Q219" s="16" t="s">
        <v>1175</v>
      </c>
      <c r="R219" s="16" t="s">
        <v>1174</v>
      </c>
    </row>
    <row r="220" spans="1:18">
      <c r="A220" s="16" t="s">
        <v>9716</v>
      </c>
      <c r="B220" s="16" t="s">
        <v>1183</v>
      </c>
      <c r="C220" s="16" t="s">
        <v>319</v>
      </c>
      <c r="D220" s="16">
        <v>10046</v>
      </c>
      <c r="E220" s="16" t="str">
        <f>VLOOKUP(D220,'Schools Data'!$F$4:$I$105,4,FALSE)</f>
        <v>Brookland Junior School</v>
      </c>
      <c r="F220" s="16">
        <v>599010</v>
      </c>
      <c r="G220" s="16" t="str">
        <f t="shared" si="6"/>
        <v>CE02</v>
      </c>
      <c r="H220" s="16" t="s">
        <v>9715</v>
      </c>
      <c r="I220" s="16" t="s">
        <v>1181</v>
      </c>
      <c r="J220" s="16" t="s">
        <v>1180</v>
      </c>
      <c r="K220" s="16" t="s">
        <v>1179</v>
      </c>
      <c r="L220" s="16" t="s">
        <v>9714</v>
      </c>
      <c r="M220" s="16">
        <v>8028</v>
      </c>
      <c r="N220" s="16" t="s">
        <v>1177</v>
      </c>
      <c r="O220" s="16" t="s">
        <v>1107</v>
      </c>
      <c r="P220" s="16" t="s">
        <v>1176</v>
      </c>
      <c r="Q220" s="16" t="s">
        <v>1175</v>
      </c>
      <c r="R220" s="16" t="s">
        <v>1174</v>
      </c>
    </row>
    <row r="221" spans="1:18">
      <c r="A221" s="16" t="s">
        <v>9713</v>
      </c>
      <c r="B221" s="16" t="s">
        <v>1183</v>
      </c>
      <c r="C221" s="16" t="s">
        <v>319</v>
      </c>
      <c r="D221" s="16">
        <v>10046</v>
      </c>
      <c r="E221" s="16" t="str">
        <f>VLOOKUP(D221,'Schools Data'!$F$4:$I$105,4,FALSE)</f>
        <v>Brookland Junior School</v>
      </c>
      <c r="F221" s="16">
        <v>710020</v>
      </c>
      <c r="G221" s="16" t="str">
        <f t="shared" si="6"/>
        <v>I06</v>
      </c>
      <c r="H221" s="16" t="s">
        <v>9712</v>
      </c>
      <c r="I221" s="16" t="s">
        <v>1181</v>
      </c>
      <c r="J221" s="16" t="s">
        <v>1180</v>
      </c>
      <c r="K221" s="16" t="s">
        <v>1179</v>
      </c>
      <c r="L221" s="16" t="s">
        <v>9711</v>
      </c>
      <c r="M221" s="16">
        <v>-900</v>
      </c>
      <c r="N221" s="16" t="s">
        <v>1177</v>
      </c>
      <c r="O221" s="16" t="s">
        <v>1107</v>
      </c>
      <c r="P221" s="16" t="s">
        <v>1176</v>
      </c>
      <c r="Q221" s="16" t="s">
        <v>1175</v>
      </c>
      <c r="R221" s="16" t="s">
        <v>1174</v>
      </c>
    </row>
    <row r="222" spans="1:18">
      <c r="A222" s="16" t="s">
        <v>9710</v>
      </c>
      <c r="B222" s="16" t="s">
        <v>1183</v>
      </c>
      <c r="C222" s="16" t="s">
        <v>319</v>
      </c>
      <c r="D222" s="16">
        <v>10046</v>
      </c>
      <c r="E222" s="16" t="str">
        <f>VLOOKUP(D222,'Schools Data'!$F$4:$I$105,4,FALSE)</f>
        <v>Brookland Junior School</v>
      </c>
      <c r="F222" s="16">
        <v>720000</v>
      </c>
      <c r="G222" s="16" t="str">
        <f t="shared" si="6"/>
        <v>I07</v>
      </c>
      <c r="H222" s="16" t="s">
        <v>9709</v>
      </c>
      <c r="I222" s="16" t="s">
        <v>1181</v>
      </c>
      <c r="J222" s="16" t="s">
        <v>1180</v>
      </c>
      <c r="K222" s="16" t="s">
        <v>1179</v>
      </c>
      <c r="L222" s="16" t="s">
        <v>9708</v>
      </c>
      <c r="M222" s="16">
        <v>-1780</v>
      </c>
      <c r="N222" s="16" t="s">
        <v>1177</v>
      </c>
      <c r="O222" s="16" t="s">
        <v>1107</v>
      </c>
      <c r="P222" s="16" t="s">
        <v>1176</v>
      </c>
      <c r="Q222" s="16" t="s">
        <v>1175</v>
      </c>
      <c r="R222" s="16" t="s">
        <v>1174</v>
      </c>
    </row>
    <row r="223" spans="1:18">
      <c r="A223" s="16" t="s">
        <v>9707</v>
      </c>
      <c r="B223" s="16" t="s">
        <v>1183</v>
      </c>
      <c r="C223" s="16" t="s">
        <v>319</v>
      </c>
      <c r="D223" s="16">
        <v>10046</v>
      </c>
      <c r="E223" s="16" t="str">
        <f>VLOOKUP(D223,'Schools Data'!$F$4:$I$105,4,FALSE)</f>
        <v>Brookland Junior School</v>
      </c>
      <c r="F223" s="16">
        <v>720010</v>
      </c>
      <c r="G223" s="16" t="str">
        <f t="shared" si="6"/>
        <v>I18d</v>
      </c>
      <c r="H223" s="16" t="s">
        <v>9706</v>
      </c>
      <c r="I223" s="16" t="s">
        <v>1181</v>
      </c>
      <c r="J223" s="16" t="s">
        <v>1180</v>
      </c>
      <c r="K223" s="16" t="s">
        <v>1179</v>
      </c>
      <c r="L223" s="16" t="s">
        <v>9705</v>
      </c>
      <c r="M223" s="16">
        <v>-20086</v>
      </c>
      <c r="N223" s="16" t="s">
        <v>1177</v>
      </c>
      <c r="O223" s="16" t="s">
        <v>1107</v>
      </c>
      <c r="P223" s="16" t="s">
        <v>1176</v>
      </c>
      <c r="Q223" s="16" t="s">
        <v>1175</v>
      </c>
      <c r="R223" s="16" t="s">
        <v>1174</v>
      </c>
    </row>
    <row r="224" spans="1:18">
      <c r="A224" s="16" t="s">
        <v>9704</v>
      </c>
      <c r="B224" s="16" t="s">
        <v>1183</v>
      </c>
      <c r="C224" s="16" t="s">
        <v>319</v>
      </c>
      <c r="D224" s="16">
        <v>10046</v>
      </c>
      <c r="E224" s="16" t="str">
        <f>VLOOKUP(D224,'Schools Data'!$F$4:$I$105,4,FALSE)</f>
        <v>Brookland Junior School</v>
      </c>
      <c r="F224" s="16">
        <v>739001</v>
      </c>
      <c r="G224" s="16" t="str">
        <f t="shared" si="6"/>
        <v>I08a</v>
      </c>
      <c r="H224" s="16" t="s">
        <v>9703</v>
      </c>
      <c r="I224" s="16" t="s">
        <v>1181</v>
      </c>
      <c r="J224" s="16" t="s">
        <v>1180</v>
      </c>
      <c r="K224" s="16" t="s">
        <v>1179</v>
      </c>
      <c r="L224" s="16" t="s">
        <v>9702</v>
      </c>
      <c r="M224" s="16">
        <v>-49000</v>
      </c>
      <c r="N224" s="16" t="s">
        <v>1177</v>
      </c>
      <c r="O224" s="16" t="s">
        <v>1107</v>
      </c>
      <c r="P224" s="16" t="s">
        <v>1176</v>
      </c>
      <c r="Q224" s="16" t="s">
        <v>1175</v>
      </c>
      <c r="R224" s="16" t="s">
        <v>1174</v>
      </c>
    </row>
    <row r="225" spans="1:18">
      <c r="A225" s="16" t="s">
        <v>9701</v>
      </c>
      <c r="B225" s="16" t="s">
        <v>1183</v>
      </c>
      <c r="C225" s="16" t="s">
        <v>319</v>
      </c>
      <c r="D225" s="16">
        <v>10046</v>
      </c>
      <c r="E225" s="16" t="str">
        <f>VLOOKUP(D225,'Schools Data'!$F$4:$I$105,4,FALSE)</f>
        <v>Brookland Junior School</v>
      </c>
      <c r="F225" s="16">
        <v>739002</v>
      </c>
      <c r="G225" s="16" t="str">
        <f t="shared" si="6"/>
        <v>I08b</v>
      </c>
      <c r="H225" s="16" t="s">
        <v>9700</v>
      </c>
      <c r="I225" s="16" t="s">
        <v>1181</v>
      </c>
      <c r="J225" s="16" t="s">
        <v>1180</v>
      </c>
      <c r="K225" s="16" t="s">
        <v>1179</v>
      </c>
      <c r="L225" s="16" t="s">
        <v>9699</v>
      </c>
      <c r="M225" s="16">
        <v>-11860</v>
      </c>
      <c r="N225" s="16" t="s">
        <v>1177</v>
      </c>
      <c r="O225" s="16" t="s">
        <v>1107</v>
      </c>
      <c r="P225" s="16" t="s">
        <v>1176</v>
      </c>
      <c r="Q225" s="16" t="s">
        <v>1175</v>
      </c>
      <c r="R225" s="16" t="s">
        <v>1174</v>
      </c>
    </row>
    <row r="226" spans="1:18">
      <c r="A226" s="16" t="s">
        <v>9698</v>
      </c>
      <c r="B226" s="16" t="s">
        <v>1183</v>
      </c>
      <c r="C226" s="16" t="s">
        <v>319</v>
      </c>
      <c r="D226" s="16">
        <v>10046</v>
      </c>
      <c r="E226" s="16" t="str">
        <f>VLOOKUP(D226,'Schools Data'!$F$4:$I$105,4,FALSE)</f>
        <v>Brookland Junior School</v>
      </c>
      <c r="F226" s="16">
        <v>739010</v>
      </c>
      <c r="G226" s="16" t="str">
        <f t="shared" si="6"/>
        <v>I09</v>
      </c>
      <c r="H226" s="16" t="s">
        <v>9697</v>
      </c>
      <c r="I226" s="16" t="s">
        <v>1181</v>
      </c>
      <c r="J226" s="16" t="s">
        <v>1180</v>
      </c>
      <c r="K226" s="16" t="s">
        <v>1179</v>
      </c>
      <c r="L226" s="16" t="s">
        <v>9696</v>
      </c>
      <c r="M226" s="16">
        <v>-74260</v>
      </c>
      <c r="N226" s="16" t="s">
        <v>1177</v>
      </c>
      <c r="O226" s="16" t="s">
        <v>1107</v>
      </c>
      <c r="P226" s="16" t="s">
        <v>1176</v>
      </c>
      <c r="Q226" s="16" t="s">
        <v>1175</v>
      </c>
      <c r="R226" s="16" t="s">
        <v>1174</v>
      </c>
    </row>
    <row r="227" spans="1:18">
      <c r="A227" s="16" t="s">
        <v>9695</v>
      </c>
      <c r="B227" s="16" t="s">
        <v>1183</v>
      </c>
      <c r="C227" s="16" t="s">
        <v>319</v>
      </c>
      <c r="D227" s="16">
        <v>10046</v>
      </c>
      <c r="E227" s="16" t="str">
        <f>VLOOKUP(D227,'Schools Data'!$F$4:$I$105,4,FALSE)</f>
        <v>Brookland Junior School</v>
      </c>
      <c r="F227" s="16">
        <v>739020</v>
      </c>
      <c r="G227" s="16" t="str">
        <f t="shared" si="6"/>
        <v>I10</v>
      </c>
      <c r="H227" s="16" t="s">
        <v>9694</v>
      </c>
      <c r="I227" s="16" t="s">
        <v>1181</v>
      </c>
      <c r="J227" s="16" t="s">
        <v>1180</v>
      </c>
      <c r="K227" s="16" t="s">
        <v>1179</v>
      </c>
      <c r="L227" s="16" t="s">
        <v>9693</v>
      </c>
      <c r="M227" s="16">
        <v>-8400</v>
      </c>
      <c r="N227" s="16" t="s">
        <v>1177</v>
      </c>
      <c r="O227" s="16" t="s">
        <v>1107</v>
      </c>
      <c r="P227" s="16" t="s">
        <v>1176</v>
      </c>
      <c r="Q227" s="16" t="s">
        <v>1175</v>
      </c>
      <c r="R227" s="16" t="s">
        <v>1174</v>
      </c>
    </row>
    <row r="228" spans="1:18">
      <c r="A228" s="16" t="s">
        <v>9692</v>
      </c>
      <c r="B228" s="16" t="s">
        <v>1183</v>
      </c>
      <c r="C228" s="16" t="s">
        <v>319</v>
      </c>
      <c r="D228" s="16">
        <v>10046</v>
      </c>
      <c r="E228" s="16" t="str">
        <f>VLOOKUP(D228,'Schools Data'!$F$4:$I$105,4,FALSE)</f>
        <v>Brookland Junior School</v>
      </c>
      <c r="F228" s="16">
        <v>739040</v>
      </c>
      <c r="G228" s="16" t="str">
        <f t="shared" si="6"/>
        <v>I12</v>
      </c>
      <c r="H228" s="16" t="s">
        <v>9691</v>
      </c>
      <c r="I228" s="16" t="s">
        <v>1181</v>
      </c>
      <c r="J228" s="16" t="s">
        <v>1180</v>
      </c>
      <c r="K228" s="16" t="s">
        <v>1179</v>
      </c>
      <c r="L228" s="16" t="s">
        <v>9690</v>
      </c>
      <c r="M228" s="16">
        <v>-59560</v>
      </c>
      <c r="N228" s="16" t="s">
        <v>1177</v>
      </c>
      <c r="O228" s="16" t="s">
        <v>1107</v>
      </c>
      <c r="P228" s="16" t="s">
        <v>1176</v>
      </c>
      <c r="Q228" s="16" t="s">
        <v>1175</v>
      </c>
      <c r="R228" s="16" t="s">
        <v>1174</v>
      </c>
    </row>
    <row r="229" spans="1:18">
      <c r="A229" s="16" t="s">
        <v>9689</v>
      </c>
      <c r="B229" s="16" t="s">
        <v>1183</v>
      </c>
      <c r="C229" s="16" t="s">
        <v>319</v>
      </c>
      <c r="D229" s="16">
        <v>10046</v>
      </c>
      <c r="E229" s="16" t="str">
        <f>VLOOKUP(D229,'Schools Data'!$F$4:$I$105,4,FALSE)</f>
        <v>Brookland Junior School</v>
      </c>
      <c r="F229" s="16">
        <v>739050</v>
      </c>
      <c r="G229" s="16" t="str">
        <f t="shared" si="6"/>
        <v>I13</v>
      </c>
      <c r="H229" s="16" t="s">
        <v>9688</v>
      </c>
      <c r="I229" s="16" t="s">
        <v>1181</v>
      </c>
      <c r="J229" s="16" t="s">
        <v>1180</v>
      </c>
      <c r="K229" s="16" t="s">
        <v>1179</v>
      </c>
      <c r="L229" s="16" t="s">
        <v>9687</v>
      </c>
      <c r="M229" s="16">
        <v>-23031</v>
      </c>
      <c r="N229" s="16" t="s">
        <v>1177</v>
      </c>
      <c r="O229" s="16" t="s">
        <v>1107</v>
      </c>
      <c r="P229" s="16" t="s">
        <v>1176</v>
      </c>
      <c r="Q229" s="16" t="s">
        <v>1175</v>
      </c>
      <c r="R229" s="16" t="s">
        <v>1174</v>
      </c>
    </row>
    <row r="230" spans="1:18">
      <c r="A230" s="16" t="s">
        <v>9686</v>
      </c>
      <c r="B230" s="16" t="s">
        <v>1183</v>
      </c>
      <c r="C230" s="16" t="s">
        <v>319</v>
      </c>
      <c r="D230" s="16">
        <v>10047</v>
      </c>
      <c r="E230" s="16" t="str">
        <f>VLOOKUP(D230,'Schools Data'!$F$4:$I$105,4,FALSE)</f>
        <v>Brookland Infant  &amp; Nursery School</v>
      </c>
      <c r="F230" s="16">
        <v>111100</v>
      </c>
      <c r="G230" s="16" t="str">
        <f t="shared" si="6"/>
        <v>E05</v>
      </c>
      <c r="H230" s="16" t="s">
        <v>9685</v>
      </c>
      <c r="I230" s="16" t="s">
        <v>1181</v>
      </c>
      <c r="J230" s="16" t="s">
        <v>1180</v>
      </c>
      <c r="K230" s="16" t="s">
        <v>1179</v>
      </c>
      <c r="L230" s="16" t="s">
        <v>9684</v>
      </c>
      <c r="M230" s="16">
        <v>75552</v>
      </c>
      <c r="N230" s="16" t="s">
        <v>1177</v>
      </c>
      <c r="O230" s="16" t="s">
        <v>1107</v>
      </c>
      <c r="P230" s="16" t="s">
        <v>1176</v>
      </c>
      <c r="Q230" s="16" t="s">
        <v>1175</v>
      </c>
      <c r="R230" s="16" t="s">
        <v>1174</v>
      </c>
    </row>
    <row r="231" spans="1:18">
      <c r="A231" s="16" t="s">
        <v>9683</v>
      </c>
      <c r="B231" s="16" t="s">
        <v>1183</v>
      </c>
      <c r="C231" s="16" t="s">
        <v>319</v>
      </c>
      <c r="D231" s="16">
        <v>10047</v>
      </c>
      <c r="E231" s="16" t="str">
        <f>VLOOKUP(D231,'Schools Data'!$F$4:$I$105,4,FALSE)</f>
        <v>Brookland Infant  &amp; Nursery School</v>
      </c>
      <c r="F231" s="16">
        <v>111200</v>
      </c>
      <c r="G231" s="16" t="str">
        <f t="shared" si="6"/>
        <v>E04</v>
      </c>
      <c r="H231" s="16" t="s">
        <v>9682</v>
      </c>
      <c r="I231" s="16" t="s">
        <v>1181</v>
      </c>
      <c r="J231" s="16" t="s">
        <v>1180</v>
      </c>
      <c r="K231" s="16" t="s">
        <v>1179</v>
      </c>
      <c r="L231" s="16" t="s">
        <v>9681</v>
      </c>
      <c r="M231" s="16">
        <v>49403</v>
      </c>
      <c r="N231" s="16" t="s">
        <v>1177</v>
      </c>
      <c r="O231" s="16" t="s">
        <v>1107</v>
      </c>
      <c r="P231" s="16" t="s">
        <v>1176</v>
      </c>
      <c r="Q231" s="16" t="s">
        <v>1175</v>
      </c>
      <c r="R231" s="16" t="s">
        <v>1174</v>
      </c>
    </row>
    <row r="232" spans="1:18">
      <c r="A232" s="16" t="s">
        <v>9680</v>
      </c>
      <c r="B232" s="16" t="s">
        <v>1183</v>
      </c>
      <c r="C232" s="16" t="s">
        <v>319</v>
      </c>
      <c r="D232" s="16">
        <v>10047</v>
      </c>
      <c r="E232" s="16" t="str">
        <f>VLOOKUP(D232,'Schools Data'!$F$4:$I$105,4,FALSE)</f>
        <v>Brookland Infant  &amp; Nursery School</v>
      </c>
      <c r="F232" s="16">
        <v>111400</v>
      </c>
      <c r="G232" s="16" t="str">
        <f t="shared" si="6"/>
        <v>E01</v>
      </c>
      <c r="H232" s="16" t="s">
        <v>9679</v>
      </c>
      <c r="I232" s="16" t="s">
        <v>1181</v>
      </c>
      <c r="J232" s="16" t="s">
        <v>1180</v>
      </c>
      <c r="K232" s="16" t="s">
        <v>1179</v>
      </c>
      <c r="L232" s="16" t="s">
        <v>9678</v>
      </c>
      <c r="M232" s="16">
        <v>877970</v>
      </c>
      <c r="N232" s="16" t="s">
        <v>1177</v>
      </c>
      <c r="O232" s="16" t="s">
        <v>1107</v>
      </c>
      <c r="P232" s="16" t="s">
        <v>1176</v>
      </c>
      <c r="Q232" s="16" t="s">
        <v>1175</v>
      </c>
      <c r="R232" s="16" t="s">
        <v>1174</v>
      </c>
    </row>
    <row r="233" spans="1:18">
      <c r="A233" s="16" t="s">
        <v>9677</v>
      </c>
      <c r="B233" s="16" t="s">
        <v>1183</v>
      </c>
      <c r="C233" s="16" t="s">
        <v>319</v>
      </c>
      <c r="D233" s="16">
        <v>10047</v>
      </c>
      <c r="E233" s="16" t="str">
        <f>VLOOKUP(D233,'Schools Data'!$F$4:$I$105,4,FALSE)</f>
        <v>Brookland Infant  &amp; Nursery School</v>
      </c>
      <c r="F233" s="16">
        <v>111600</v>
      </c>
      <c r="G233" s="16" t="str">
        <f t="shared" si="6"/>
        <v>E03</v>
      </c>
      <c r="H233" s="16" t="s">
        <v>9676</v>
      </c>
      <c r="I233" s="16" t="s">
        <v>1181</v>
      </c>
      <c r="J233" s="16" t="s">
        <v>1180</v>
      </c>
      <c r="K233" s="16" t="s">
        <v>1179</v>
      </c>
      <c r="L233" s="16" t="s">
        <v>9675</v>
      </c>
      <c r="M233" s="16">
        <v>518670</v>
      </c>
      <c r="N233" s="16" t="s">
        <v>1177</v>
      </c>
      <c r="O233" s="16" t="s">
        <v>1107</v>
      </c>
      <c r="P233" s="16" t="s">
        <v>1176</v>
      </c>
      <c r="Q233" s="16" t="s">
        <v>1175</v>
      </c>
      <c r="R233" s="16" t="s">
        <v>1174</v>
      </c>
    </row>
    <row r="234" spans="1:18">
      <c r="A234" s="16" t="s">
        <v>9674</v>
      </c>
      <c r="B234" s="16" t="s">
        <v>1183</v>
      </c>
      <c r="C234" s="16" t="s">
        <v>319</v>
      </c>
      <c r="D234" s="16">
        <v>10047</v>
      </c>
      <c r="E234" s="16" t="str">
        <f>VLOOKUP(D234,'Schools Data'!$F$4:$I$105,4,FALSE)</f>
        <v>Brookland Infant  &amp; Nursery School</v>
      </c>
      <c r="F234" s="16">
        <v>111700</v>
      </c>
      <c r="G234" s="16" t="str">
        <f t="shared" si="6"/>
        <v>E07</v>
      </c>
      <c r="H234" s="16" t="s">
        <v>9673</v>
      </c>
      <c r="I234" s="16" t="s">
        <v>1181</v>
      </c>
      <c r="J234" s="16" t="s">
        <v>1180</v>
      </c>
      <c r="K234" s="16" t="s">
        <v>1179</v>
      </c>
      <c r="L234" s="16" t="s">
        <v>9672</v>
      </c>
      <c r="M234" s="16">
        <v>26103</v>
      </c>
      <c r="N234" s="16" t="s">
        <v>1177</v>
      </c>
      <c r="O234" s="16" t="s">
        <v>1107</v>
      </c>
      <c r="P234" s="16" t="s">
        <v>1176</v>
      </c>
      <c r="Q234" s="16" t="s">
        <v>1175</v>
      </c>
      <c r="R234" s="16" t="s">
        <v>1174</v>
      </c>
    </row>
    <row r="235" spans="1:18">
      <c r="A235" s="16" t="s">
        <v>9671</v>
      </c>
      <c r="B235" s="16" t="s">
        <v>1183</v>
      </c>
      <c r="C235" s="16" t="s">
        <v>319</v>
      </c>
      <c r="D235" s="16">
        <v>10047</v>
      </c>
      <c r="E235" s="16" t="str">
        <f>VLOOKUP(D235,'Schools Data'!$F$4:$I$105,4,FALSE)</f>
        <v>Brookland Infant  &amp; Nursery School</v>
      </c>
      <c r="F235" s="16">
        <v>133100</v>
      </c>
      <c r="G235" s="16" t="str">
        <f t="shared" si="6"/>
        <v>E09</v>
      </c>
      <c r="H235" s="16" t="s">
        <v>9670</v>
      </c>
      <c r="I235" s="16" t="s">
        <v>1181</v>
      </c>
      <c r="J235" s="16" t="s">
        <v>1180</v>
      </c>
      <c r="K235" s="16" t="s">
        <v>1179</v>
      </c>
      <c r="L235" s="16" t="s">
        <v>9669</v>
      </c>
      <c r="M235" s="16">
        <v>2750</v>
      </c>
      <c r="N235" s="16" t="s">
        <v>1177</v>
      </c>
      <c r="O235" s="16" t="s">
        <v>1107</v>
      </c>
      <c r="P235" s="16" t="s">
        <v>1176</v>
      </c>
      <c r="Q235" s="16" t="s">
        <v>1175</v>
      </c>
      <c r="R235" s="16" t="s">
        <v>1174</v>
      </c>
    </row>
    <row r="236" spans="1:18">
      <c r="A236" s="16" t="s">
        <v>9668</v>
      </c>
      <c r="B236" s="16" t="s">
        <v>1183</v>
      </c>
      <c r="C236" s="16" t="s">
        <v>319</v>
      </c>
      <c r="D236" s="16">
        <v>10047</v>
      </c>
      <c r="E236" s="16" t="str">
        <f>VLOOKUP(D236,'Schools Data'!$F$4:$I$105,4,FALSE)</f>
        <v>Brookland Infant  &amp; Nursery School</v>
      </c>
      <c r="F236" s="16">
        <v>138100</v>
      </c>
      <c r="G236" s="16" t="str">
        <f t="shared" si="6"/>
        <v>E08</v>
      </c>
      <c r="H236" s="16" t="s">
        <v>9667</v>
      </c>
      <c r="I236" s="16" t="s">
        <v>1181</v>
      </c>
      <c r="J236" s="16" t="s">
        <v>1180</v>
      </c>
      <c r="K236" s="16" t="s">
        <v>1179</v>
      </c>
      <c r="L236" s="16" t="s">
        <v>9666</v>
      </c>
      <c r="M236" s="16">
        <v>8354</v>
      </c>
      <c r="N236" s="16" t="s">
        <v>1177</v>
      </c>
      <c r="O236" s="16" t="s">
        <v>1107</v>
      </c>
      <c r="P236" s="16" t="s">
        <v>1176</v>
      </c>
      <c r="Q236" s="16" t="s">
        <v>1175</v>
      </c>
      <c r="R236" s="16" t="s">
        <v>1174</v>
      </c>
    </row>
    <row r="237" spans="1:18">
      <c r="A237" s="16" t="s">
        <v>9665</v>
      </c>
      <c r="B237" s="16" t="s">
        <v>1183</v>
      </c>
      <c r="C237" s="16" t="s">
        <v>319</v>
      </c>
      <c r="D237" s="16">
        <v>10047</v>
      </c>
      <c r="E237" s="16" t="str">
        <f>VLOOKUP(D237,'Schools Data'!$F$4:$I$105,4,FALSE)</f>
        <v>Brookland Infant  &amp; Nursery School</v>
      </c>
      <c r="F237" s="16">
        <v>138110</v>
      </c>
      <c r="G237" s="16" t="str">
        <f t="shared" si="6"/>
        <v>E10</v>
      </c>
      <c r="H237" s="16" t="s">
        <v>9664</v>
      </c>
      <c r="I237" s="16" t="s">
        <v>1181</v>
      </c>
      <c r="J237" s="16" t="s">
        <v>1180</v>
      </c>
      <c r="K237" s="16" t="s">
        <v>1179</v>
      </c>
      <c r="L237" s="16" t="s">
        <v>9663</v>
      </c>
      <c r="M237" s="16">
        <v>20076</v>
      </c>
      <c r="N237" s="16" t="s">
        <v>1177</v>
      </c>
      <c r="O237" s="16" t="s">
        <v>1107</v>
      </c>
      <c r="P237" s="16" t="s">
        <v>1176</v>
      </c>
      <c r="Q237" s="16" t="s">
        <v>1175</v>
      </c>
      <c r="R237" s="16" t="s">
        <v>1174</v>
      </c>
    </row>
    <row r="238" spans="1:18">
      <c r="A238" s="16" t="s">
        <v>9662</v>
      </c>
      <c r="B238" s="16" t="s">
        <v>1183</v>
      </c>
      <c r="C238" s="16" t="s">
        <v>319</v>
      </c>
      <c r="D238" s="16">
        <v>10047</v>
      </c>
      <c r="E238" s="16" t="str">
        <f>VLOOKUP(D238,'Schools Data'!$F$4:$I$105,4,FALSE)</f>
        <v>Brookland Infant  &amp; Nursery School</v>
      </c>
      <c r="F238" s="16">
        <v>210000</v>
      </c>
      <c r="G238" s="16" t="str">
        <f t="shared" si="6"/>
        <v>E12</v>
      </c>
      <c r="H238" s="16" t="s">
        <v>9661</v>
      </c>
      <c r="I238" s="16" t="s">
        <v>1181</v>
      </c>
      <c r="J238" s="16" t="s">
        <v>1180</v>
      </c>
      <c r="K238" s="16" t="s">
        <v>1179</v>
      </c>
      <c r="L238" s="16" t="s">
        <v>9660</v>
      </c>
      <c r="M238" s="16">
        <v>11181</v>
      </c>
      <c r="N238" s="16" t="s">
        <v>1177</v>
      </c>
      <c r="O238" s="16" t="s">
        <v>1107</v>
      </c>
      <c r="P238" s="16" t="s">
        <v>1176</v>
      </c>
      <c r="Q238" s="16" t="s">
        <v>1175</v>
      </c>
      <c r="R238" s="16" t="s">
        <v>1174</v>
      </c>
    </row>
    <row r="239" spans="1:18">
      <c r="A239" s="16" t="s">
        <v>9659</v>
      </c>
      <c r="B239" s="16" t="s">
        <v>1183</v>
      </c>
      <c r="C239" s="16" t="s">
        <v>319</v>
      </c>
      <c r="D239" s="16">
        <v>10047</v>
      </c>
      <c r="E239" s="16" t="str">
        <f>VLOOKUP(D239,'Schools Data'!$F$4:$I$105,4,FALSE)</f>
        <v>Brookland Infant  &amp; Nursery School</v>
      </c>
      <c r="F239" s="16">
        <v>213020</v>
      </c>
      <c r="G239" s="16" t="str">
        <f t="shared" si="6"/>
        <v>E16</v>
      </c>
      <c r="H239" s="16" t="s">
        <v>9658</v>
      </c>
      <c r="I239" s="16" t="s">
        <v>1181</v>
      </c>
      <c r="J239" s="16" t="s">
        <v>1180</v>
      </c>
      <c r="K239" s="16" t="s">
        <v>1179</v>
      </c>
      <c r="L239" s="16" t="s">
        <v>9657</v>
      </c>
      <c r="M239" s="16">
        <v>24710</v>
      </c>
      <c r="N239" s="16" t="s">
        <v>1177</v>
      </c>
      <c r="O239" s="16" t="s">
        <v>1107</v>
      </c>
      <c r="P239" s="16" t="s">
        <v>1176</v>
      </c>
      <c r="Q239" s="16" t="s">
        <v>1175</v>
      </c>
      <c r="R239" s="16" t="s">
        <v>1174</v>
      </c>
    </row>
    <row r="240" spans="1:18">
      <c r="A240" s="16" t="s">
        <v>9656</v>
      </c>
      <c r="B240" s="16" t="s">
        <v>1183</v>
      </c>
      <c r="C240" s="16" t="s">
        <v>319</v>
      </c>
      <c r="D240" s="16">
        <v>10047</v>
      </c>
      <c r="E240" s="16" t="str">
        <f>VLOOKUP(D240,'Schools Data'!$F$4:$I$105,4,FALSE)</f>
        <v>Brookland Infant  &amp; Nursery School</v>
      </c>
      <c r="F240" s="16">
        <v>215000</v>
      </c>
      <c r="G240" s="16" t="str">
        <f t="shared" si="6"/>
        <v>E17</v>
      </c>
      <c r="H240" s="16" t="s">
        <v>9655</v>
      </c>
      <c r="I240" s="16" t="s">
        <v>1181</v>
      </c>
      <c r="J240" s="16" t="s">
        <v>1180</v>
      </c>
      <c r="K240" s="16" t="s">
        <v>1179</v>
      </c>
      <c r="L240" s="16" t="s">
        <v>9654</v>
      </c>
      <c r="M240" s="16">
        <v>20083</v>
      </c>
      <c r="N240" s="16" t="s">
        <v>1177</v>
      </c>
      <c r="O240" s="16" t="s">
        <v>1107</v>
      </c>
      <c r="P240" s="16" t="s">
        <v>1176</v>
      </c>
      <c r="Q240" s="16" t="s">
        <v>1175</v>
      </c>
      <c r="R240" s="16" t="s">
        <v>1174</v>
      </c>
    </row>
    <row r="241" spans="1:18">
      <c r="A241" s="16" t="s">
        <v>9653</v>
      </c>
      <c r="B241" s="16" t="s">
        <v>1183</v>
      </c>
      <c r="C241" s="16" t="s">
        <v>319</v>
      </c>
      <c r="D241" s="16">
        <v>10047</v>
      </c>
      <c r="E241" s="16" t="str">
        <f>VLOOKUP(D241,'Schools Data'!$F$4:$I$105,4,FALSE)</f>
        <v>Brookland Infant  &amp; Nursery School</v>
      </c>
      <c r="F241" s="16">
        <v>216000</v>
      </c>
      <c r="G241" s="16" t="str">
        <f t="shared" si="6"/>
        <v>E15</v>
      </c>
      <c r="H241" s="16" t="s">
        <v>9652</v>
      </c>
      <c r="I241" s="16" t="s">
        <v>1181</v>
      </c>
      <c r="J241" s="16" t="s">
        <v>1180</v>
      </c>
      <c r="K241" s="16" t="s">
        <v>1179</v>
      </c>
      <c r="L241" s="16" t="s">
        <v>9651</v>
      </c>
      <c r="M241" s="16">
        <v>5300</v>
      </c>
      <c r="N241" s="16" t="s">
        <v>1177</v>
      </c>
      <c r="O241" s="16" t="s">
        <v>1107</v>
      </c>
      <c r="P241" s="16" t="s">
        <v>1176</v>
      </c>
      <c r="Q241" s="16" t="s">
        <v>1175</v>
      </c>
      <c r="R241" s="16" t="s">
        <v>1174</v>
      </c>
    </row>
    <row r="242" spans="1:18">
      <c r="A242" s="16" t="s">
        <v>9650</v>
      </c>
      <c r="B242" s="16" t="s">
        <v>1183</v>
      </c>
      <c r="C242" s="16" t="s">
        <v>319</v>
      </c>
      <c r="D242" s="16">
        <v>10047</v>
      </c>
      <c r="E242" s="16" t="str">
        <f>VLOOKUP(D242,'Schools Data'!$F$4:$I$105,4,FALSE)</f>
        <v>Brookland Infant  &amp; Nursery School</v>
      </c>
      <c r="F242" s="16">
        <v>219010</v>
      </c>
      <c r="G242" s="16" t="str">
        <f t="shared" si="6"/>
        <v>E14</v>
      </c>
      <c r="H242" s="16" t="s">
        <v>9649</v>
      </c>
      <c r="I242" s="16" t="s">
        <v>1181</v>
      </c>
      <c r="J242" s="16" t="s">
        <v>1180</v>
      </c>
      <c r="K242" s="16" t="s">
        <v>1179</v>
      </c>
      <c r="L242" s="16" t="s">
        <v>9648</v>
      </c>
      <c r="M242" s="16">
        <v>18850</v>
      </c>
      <c r="N242" s="16" t="s">
        <v>1177</v>
      </c>
      <c r="O242" s="16" t="s">
        <v>1107</v>
      </c>
      <c r="P242" s="16" t="s">
        <v>1176</v>
      </c>
      <c r="Q242" s="16" t="s">
        <v>1175</v>
      </c>
      <c r="R242" s="16" t="s">
        <v>1174</v>
      </c>
    </row>
    <row r="243" spans="1:18">
      <c r="A243" s="16" t="s">
        <v>9647</v>
      </c>
      <c r="B243" s="16" t="s">
        <v>1183</v>
      </c>
      <c r="C243" s="16" t="s">
        <v>319</v>
      </c>
      <c r="D243" s="16">
        <v>10047</v>
      </c>
      <c r="E243" s="16" t="str">
        <f>VLOOKUP(D243,'Schools Data'!$F$4:$I$105,4,FALSE)</f>
        <v>Brookland Infant  &amp; Nursery School</v>
      </c>
      <c r="F243" s="16">
        <v>219030</v>
      </c>
      <c r="G243" s="16" t="str">
        <f t="shared" si="6"/>
        <v>E18</v>
      </c>
      <c r="H243" s="16" t="s">
        <v>9646</v>
      </c>
      <c r="I243" s="16" t="s">
        <v>1181</v>
      </c>
      <c r="J243" s="16" t="s">
        <v>1180</v>
      </c>
      <c r="K243" s="16" t="s">
        <v>1179</v>
      </c>
      <c r="L243" s="16" t="s">
        <v>9645</v>
      </c>
      <c r="M243" s="16">
        <v>8369</v>
      </c>
      <c r="N243" s="16" t="s">
        <v>1177</v>
      </c>
      <c r="O243" s="16" t="s">
        <v>1107</v>
      </c>
      <c r="P243" s="16" t="s">
        <v>1176</v>
      </c>
      <c r="Q243" s="16" t="s">
        <v>1175</v>
      </c>
      <c r="R243" s="16" t="s">
        <v>1174</v>
      </c>
    </row>
    <row r="244" spans="1:18">
      <c r="A244" s="16" t="s">
        <v>9644</v>
      </c>
      <c r="B244" s="16" t="s">
        <v>1183</v>
      </c>
      <c r="C244" s="16" t="s">
        <v>319</v>
      </c>
      <c r="D244" s="16">
        <v>10047</v>
      </c>
      <c r="E244" s="16" t="str">
        <f>VLOOKUP(D244,'Schools Data'!$F$4:$I$105,4,FALSE)</f>
        <v>Brookland Infant  &amp; Nursery School</v>
      </c>
      <c r="F244" s="16">
        <v>220000</v>
      </c>
      <c r="G244" s="16" t="str">
        <f t="shared" si="6"/>
        <v>E13</v>
      </c>
      <c r="H244" s="16" t="s">
        <v>9643</v>
      </c>
      <c r="I244" s="16" t="s">
        <v>1181</v>
      </c>
      <c r="J244" s="16" t="s">
        <v>1180</v>
      </c>
      <c r="K244" s="16" t="s">
        <v>1179</v>
      </c>
      <c r="L244" s="16" t="s">
        <v>9642</v>
      </c>
      <c r="M244" s="16">
        <v>4360</v>
      </c>
      <c r="N244" s="16" t="s">
        <v>1177</v>
      </c>
      <c r="O244" s="16" t="s">
        <v>1107</v>
      </c>
      <c r="P244" s="16" t="s">
        <v>1176</v>
      </c>
      <c r="Q244" s="16" t="s">
        <v>1175</v>
      </c>
      <c r="R244" s="16" t="s">
        <v>1174</v>
      </c>
    </row>
    <row r="245" spans="1:18">
      <c r="A245" s="16" t="s">
        <v>9641</v>
      </c>
      <c r="B245" s="16" t="s">
        <v>1183</v>
      </c>
      <c r="C245" s="16" t="s">
        <v>319</v>
      </c>
      <c r="D245" s="16">
        <v>10047</v>
      </c>
      <c r="E245" s="16" t="str">
        <f>VLOOKUP(D245,'Schools Data'!$F$4:$I$105,4,FALSE)</f>
        <v>Brookland Infant  &amp; Nursery School</v>
      </c>
      <c r="F245" s="16">
        <v>221000</v>
      </c>
      <c r="G245" s="16" t="str">
        <f t="shared" si="6"/>
        <v>E23</v>
      </c>
      <c r="H245" s="16" t="s">
        <v>9640</v>
      </c>
      <c r="I245" s="16" t="s">
        <v>1181</v>
      </c>
      <c r="J245" s="16" t="s">
        <v>1180</v>
      </c>
      <c r="K245" s="16" t="s">
        <v>1179</v>
      </c>
      <c r="L245" s="16" t="s">
        <v>9639</v>
      </c>
      <c r="M245" s="16">
        <v>8333</v>
      </c>
      <c r="N245" s="16" t="s">
        <v>1177</v>
      </c>
      <c r="O245" s="16" t="s">
        <v>1107</v>
      </c>
      <c r="P245" s="16" t="s">
        <v>1176</v>
      </c>
      <c r="Q245" s="16" t="s">
        <v>1175</v>
      </c>
      <c r="R245" s="16" t="s">
        <v>1174</v>
      </c>
    </row>
    <row r="246" spans="1:18">
      <c r="A246" s="16" t="s">
        <v>9638</v>
      </c>
      <c r="B246" s="16" t="s">
        <v>1183</v>
      </c>
      <c r="C246" s="16" t="s">
        <v>319</v>
      </c>
      <c r="D246" s="16">
        <v>10047</v>
      </c>
      <c r="E246" s="16" t="str">
        <f>VLOOKUP(D246,'Schools Data'!$F$4:$I$105,4,FALSE)</f>
        <v>Brookland Infant  &amp; Nursery School</v>
      </c>
      <c r="F246" s="16">
        <v>411020</v>
      </c>
      <c r="G246" s="16" t="str">
        <f t="shared" si="6"/>
        <v>E25</v>
      </c>
      <c r="H246" s="16" t="s">
        <v>9637</v>
      </c>
      <c r="I246" s="16" t="s">
        <v>1181</v>
      </c>
      <c r="J246" s="16" t="s">
        <v>1180</v>
      </c>
      <c r="K246" s="16" t="s">
        <v>1179</v>
      </c>
      <c r="L246" s="16" t="s">
        <v>9636</v>
      </c>
      <c r="M246" s="16">
        <v>125196</v>
      </c>
      <c r="N246" s="16" t="s">
        <v>1177</v>
      </c>
      <c r="O246" s="16" t="s">
        <v>1107</v>
      </c>
      <c r="P246" s="16" t="s">
        <v>1176</v>
      </c>
      <c r="Q246" s="16" t="s">
        <v>1175</v>
      </c>
      <c r="R246" s="16" t="s">
        <v>1174</v>
      </c>
    </row>
    <row r="247" spans="1:18">
      <c r="A247" s="16" t="s">
        <v>9635</v>
      </c>
      <c r="B247" s="16" t="s">
        <v>1183</v>
      </c>
      <c r="C247" s="16" t="s">
        <v>319</v>
      </c>
      <c r="D247" s="16">
        <v>10047</v>
      </c>
      <c r="E247" s="16" t="str">
        <f>VLOOKUP(D247,'Schools Data'!$F$4:$I$105,4,FALSE)</f>
        <v>Brookland Infant  &amp; Nursery School</v>
      </c>
      <c r="F247" s="16">
        <v>413050</v>
      </c>
      <c r="G247" s="16" t="str">
        <f t="shared" si="6"/>
        <v>E19</v>
      </c>
      <c r="H247" s="16" t="s">
        <v>9634</v>
      </c>
      <c r="I247" s="16" t="s">
        <v>1181</v>
      </c>
      <c r="J247" s="16" t="s">
        <v>1180</v>
      </c>
      <c r="K247" s="16" t="s">
        <v>1179</v>
      </c>
      <c r="L247" s="16" t="s">
        <v>9633</v>
      </c>
      <c r="M247" s="16">
        <v>54750</v>
      </c>
      <c r="N247" s="16" t="s">
        <v>1177</v>
      </c>
      <c r="O247" s="16" t="s">
        <v>1107</v>
      </c>
      <c r="P247" s="16" t="s">
        <v>1176</v>
      </c>
      <c r="Q247" s="16" t="s">
        <v>1175</v>
      </c>
      <c r="R247" s="16" t="s">
        <v>1174</v>
      </c>
    </row>
    <row r="248" spans="1:18">
      <c r="A248" s="16" t="s">
        <v>9632</v>
      </c>
      <c r="B248" s="16" t="s">
        <v>1183</v>
      </c>
      <c r="C248" s="16" t="s">
        <v>319</v>
      </c>
      <c r="D248" s="16">
        <v>10047</v>
      </c>
      <c r="E248" s="16" t="str">
        <f>VLOOKUP(D248,'Schools Data'!$F$4:$I$105,4,FALSE)</f>
        <v>Brookland Infant  &amp; Nursery School</v>
      </c>
      <c r="F248" s="16">
        <v>413060</v>
      </c>
      <c r="G248" s="16" t="str">
        <f t="shared" si="6"/>
        <v>E22</v>
      </c>
      <c r="H248" s="16" t="s">
        <v>9631</v>
      </c>
      <c r="I248" s="16" t="s">
        <v>1181</v>
      </c>
      <c r="J248" s="16" t="s">
        <v>1180</v>
      </c>
      <c r="K248" s="16" t="s">
        <v>1179</v>
      </c>
      <c r="L248" s="16" t="s">
        <v>9630</v>
      </c>
      <c r="M248" s="16">
        <v>12250</v>
      </c>
      <c r="N248" s="16" t="s">
        <v>1177</v>
      </c>
      <c r="O248" s="16" t="s">
        <v>1107</v>
      </c>
      <c r="P248" s="16" t="s">
        <v>1176</v>
      </c>
      <c r="Q248" s="16" t="s">
        <v>1175</v>
      </c>
      <c r="R248" s="16" t="s">
        <v>1174</v>
      </c>
    </row>
    <row r="249" spans="1:18">
      <c r="A249" s="16" t="s">
        <v>9629</v>
      </c>
      <c r="B249" s="16" t="s">
        <v>1183</v>
      </c>
      <c r="C249" s="16" t="s">
        <v>319</v>
      </c>
      <c r="D249" s="16">
        <v>10047</v>
      </c>
      <c r="E249" s="16" t="str">
        <f>VLOOKUP(D249,'Schools Data'!$F$4:$I$105,4,FALSE)</f>
        <v>Brookland Infant  &amp; Nursery School</v>
      </c>
      <c r="F249" s="16">
        <v>413070</v>
      </c>
      <c r="G249" s="16" t="str">
        <f t="shared" si="6"/>
        <v>E24</v>
      </c>
      <c r="H249" s="16" t="s">
        <v>9628</v>
      </c>
      <c r="I249" s="16" t="s">
        <v>1181</v>
      </c>
      <c r="J249" s="16" t="s">
        <v>1180</v>
      </c>
      <c r="K249" s="16" t="s">
        <v>1179</v>
      </c>
      <c r="L249" s="16" t="s">
        <v>9627</v>
      </c>
      <c r="M249" s="16">
        <v>9800</v>
      </c>
      <c r="N249" s="16" t="s">
        <v>1177</v>
      </c>
      <c r="O249" s="16" t="s">
        <v>1107</v>
      </c>
      <c r="P249" s="16" t="s">
        <v>1176</v>
      </c>
      <c r="Q249" s="16" t="s">
        <v>1175</v>
      </c>
      <c r="R249" s="16" t="s">
        <v>1174</v>
      </c>
    </row>
    <row r="250" spans="1:18">
      <c r="A250" s="16" t="s">
        <v>9626</v>
      </c>
      <c r="B250" s="16" t="s">
        <v>1183</v>
      </c>
      <c r="C250" s="16" t="s">
        <v>319</v>
      </c>
      <c r="D250" s="16">
        <v>10047</v>
      </c>
      <c r="E250" s="16" t="str">
        <f>VLOOKUP(D250,'Schools Data'!$F$4:$I$105,4,FALSE)</f>
        <v>Brookland Infant  &amp; Nursery School</v>
      </c>
      <c r="F250" s="16">
        <v>420060</v>
      </c>
      <c r="G250" s="16" t="str">
        <f t="shared" si="6"/>
        <v>E26</v>
      </c>
      <c r="H250" s="16" t="s">
        <v>9625</v>
      </c>
      <c r="I250" s="16" t="s">
        <v>1181</v>
      </c>
      <c r="J250" s="16" t="s">
        <v>1180</v>
      </c>
      <c r="K250" s="16" t="s">
        <v>1179</v>
      </c>
      <c r="L250" s="16" t="s">
        <v>9624</v>
      </c>
      <c r="M250" s="16">
        <v>19760</v>
      </c>
      <c r="N250" s="16" t="s">
        <v>1177</v>
      </c>
      <c r="O250" s="16" t="s">
        <v>1107</v>
      </c>
      <c r="P250" s="16" t="s">
        <v>1176</v>
      </c>
      <c r="Q250" s="16" t="s">
        <v>1175</v>
      </c>
      <c r="R250" s="16" t="s">
        <v>1174</v>
      </c>
    </row>
    <row r="251" spans="1:18">
      <c r="A251" s="16" t="s">
        <v>9623</v>
      </c>
      <c r="B251" s="16" t="s">
        <v>1183</v>
      </c>
      <c r="C251" s="16" t="s">
        <v>319</v>
      </c>
      <c r="D251" s="16">
        <v>10047</v>
      </c>
      <c r="E251" s="16" t="str">
        <f>VLOOKUP(D251,'Schools Data'!$F$4:$I$105,4,FALSE)</f>
        <v>Brookland Infant  &amp; Nursery School</v>
      </c>
      <c r="F251" s="16">
        <v>422620</v>
      </c>
      <c r="G251" s="16" t="str">
        <f t="shared" si="6"/>
        <v>E20</v>
      </c>
      <c r="H251" s="16" t="s">
        <v>9622</v>
      </c>
      <c r="I251" s="16" t="s">
        <v>1181</v>
      </c>
      <c r="J251" s="16" t="s">
        <v>1180</v>
      </c>
      <c r="K251" s="16" t="s">
        <v>1179</v>
      </c>
      <c r="L251" s="16" t="s">
        <v>9621</v>
      </c>
      <c r="M251" s="16">
        <v>28527</v>
      </c>
      <c r="N251" s="16" t="s">
        <v>1177</v>
      </c>
      <c r="O251" s="16" t="s">
        <v>1107</v>
      </c>
      <c r="P251" s="16" t="s">
        <v>1176</v>
      </c>
      <c r="Q251" s="16" t="s">
        <v>1175</v>
      </c>
      <c r="R251" s="16" t="s">
        <v>1174</v>
      </c>
    </row>
    <row r="252" spans="1:18">
      <c r="A252" s="16" t="s">
        <v>9620</v>
      </c>
      <c r="B252" s="16" t="s">
        <v>1183</v>
      </c>
      <c r="C252" s="16" t="s">
        <v>319</v>
      </c>
      <c r="D252" s="16">
        <v>10047</v>
      </c>
      <c r="E252" s="16" t="str">
        <f>VLOOKUP(D252,'Schools Data'!$F$4:$I$105,4,FALSE)</f>
        <v>Brookland Infant  &amp; Nursery School</v>
      </c>
      <c r="F252" s="16">
        <v>543950</v>
      </c>
      <c r="G252" s="16" t="s">
        <v>1211</v>
      </c>
      <c r="H252" s="16" t="s">
        <v>9619</v>
      </c>
      <c r="I252" s="16" t="s">
        <v>1181</v>
      </c>
      <c r="J252" s="16" t="s">
        <v>1180</v>
      </c>
      <c r="K252" s="16" t="s">
        <v>1179</v>
      </c>
      <c r="L252" s="16" t="s">
        <v>9618</v>
      </c>
      <c r="M252" s="16">
        <v>2911</v>
      </c>
      <c r="N252" s="16" t="s">
        <v>1177</v>
      </c>
      <c r="O252" s="16" t="s">
        <v>1107</v>
      </c>
      <c r="P252" s="16" t="s">
        <v>1176</v>
      </c>
      <c r="Q252" s="16" t="s">
        <v>1175</v>
      </c>
      <c r="R252" s="16" t="s">
        <v>1174</v>
      </c>
    </row>
    <row r="253" spans="1:18">
      <c r="A253" s="16" t="s">
        <v>9617</v>
      </c>
      <c r="B253" s="16" t="s">
        <v>1183</v>
      </c>
      <c r="C253" s="16" t="s">
        <v>319</v>
      </c>
      <c r="D253" s="16">
        <v>10047</v>
      </c>
      <c r="E253" s="16" t="str">
        <f>VLOOKUP(D253,'Schools Data'!$F$4:$I$105,4,FALSE)</f>
        <v>Brookland Infant  &amp; Nursery School</v>
      </c>
      <c r="F253" s="16">
        <v>543970</v>
      </c>
      <c r="G253" s="16" t="str">
        <f t="shared" ref="G253:G290" si="7">VLOOKUP(F253,$W$2:$X$62,2,FALSE)</f>
        <v>I01</v>
      </c>
      <c r="H253" s="16" t="s">
        <v>9616</v>
      </c>
      <c r="I253" s="16" t="s">
        <v>1181</v>
      </c>
      <c r="J253" s="16" t="s">
        <v>1180</v>
      </c>
      <c r="K253" s="16" t="s">
        <v>1179</v>
      </c>
      <c r="L253" s="16" t="s">
        <v>9615</v>
      </c>
      <c r="M253" s="16">
        <v>-1475358</v>
      </c>
      <c r="N253" s="16" t="s">
        <v>1177</v>
      </c>
      <c r="O253" s="16" t="s">
        <v>1107</v>
      </c>
      <c r="P253" s="16" t="s">
        <v>1176</v>
      </c>
      <c r="Q253" s="16" t="s">
        <v>1175</v>
      </c>
      <c r="R253" s="16" t="s">
        <v>1174</v>
      </c>
    </row>
    <row r="254" spans="1:18">
      <c r="A254" s="16" t="s">
        <v>9614</v>
      </c>
      <c r="B254" s="16" t="s">
        <v>1183</v>
      </c>
      <c r="C254" s="16" t="s">
        <v>319</v>
      </c>
      <c r="D254" s="16">
        <v>10047</v>
      </c>
      <c r="E254" s="16" t="str">
        <f>VLOOKUP(D254,'Schools Data'!$F$4:$I$105,4,FALSE)</f>
        <v>Brookland Infant  &amp; Nursery School</v>
      </c>
      <c r="F254" s="16">
        <v>543972</v>
      </c>
      <c r="G254" s="16" t="str">
        <f t="shared" si="7"/>
        <v>I03</v>
      </c>
      <c r="H254" s="16" t="s">
        <v>9613</v>
      </c>
      <c r="I254" s="16" t="s">
        <v>1181</v>
      </c>
      <c r="J254" s="16" t="s">
        <v>1180</v>
      </c>
      <c r="K254" s="16" t="s">
        <v>1179</v>
      </c>
      <c r="L254" s="16" t="s">
        <v>9612</v>
      </c>
      <c r="M254" s="16">
        <v>-100919</v>
      </c>
      <c r="N254" s="16" t="s">
        <v>1177</v>
      </c>
      <c r="O254" s="16" t="s">
        <v>1107</v>
      </c>
      <c r="P254" s="16" t="s">
        <v>1176</v>
      </c>
      <c r="Q254" s="16" t="s">
        <v>1175</v>
      </c>
      <c r="R254" s="16" t="s">
        <v>1174</v>
      </c>
    </row>
    <row r="255" spans="1:18">
      <c r="A255" s="16" t="s">
        <v>9611</v>
      </c>
      <c r="B255" s="16" t="s">
        <v>1183</v>
      </c>
      <c r="C255" s="16" t="s">
        <v>319</v>
      </c>
      <c r="D255" s="16">
        <v>10047</v>
      </c>
      <c r="E255" s="16" t="str">
        <f>VLOOKUP(D255,'Schools Data'!$F$4:$I$105,4,FALSE)</f>
        <v>Brookland Infant  &amp; Nursery School</v>
      </c>
      <c r="F255" s="16">
        <v>543975</v>
      </c>
      <c r="G255" s="16" t="str">
        <f t="shared" si="7"/>
        <v>I05</v>
      </c>
      <c r="H255" s="16" t="s">
        <v>9610</v>
      </c>
      <c r="I255" s="16" t="s">
        <v>1181</v>
      </c>
      <c r="J255" s="16" t="s">
        <v>1180</v>
      </c>
      <c r="K255" s="16" t="s">
        <v>1179</v>
      </c>
      <c r="L255" s="16" t="s">
        <v>9609</v>
      </c>
      <c r="M255" s="16">
        <v>-59180</v>
      </c>
      <c r="N255" s="16" t="s">
        <v>1177</v>
      </c>
      <c r="O255" s="16" t="s">
        <v>1107</v>
      </c>
      <c r="P255" s="16" t="s">
        <v>1176</v>
      </c>
      <c r="Q255" s="16" t="s">
        <v>1175</v>
      </c>
      <c r="R255" s="16" t="s">
        <v>1174</v>
      </c>
    </row>
    <row r="256" spans="1:18">
      <c r="A256" s="16" t="s">
        <v>9608</v>
      </c>
      <c r="B256" s="16" t="s">
        <v>1183</v>
      </c>
      <c r="C256" s="16" t="s">
        <v>319</v>
      </c>
      <c r="D256" s="16">
        <v>10047</v>
      </c>
      <c r="E256" s="16" t="str">
        <f>VLOOKUP(D256,'Schools Data'!$F$4:$I$105,4,FALSE)</f>
        <v>Brookland Infant  &amp; Nursery School</v>
      </c>
      <c r="F256" s="16">
        <v>543980</v>
      </c>
      <c r="G256" s="16" t="str">
        <f t="shared" si="7"/>
        <v>CI01</v>
      </c>
      <c r="H256" s="16" t="s">
        <v>9607</v>
      </c>
      <c r="I256" s="16" t="s">
        <v>1181</v>
      </c>
      <c r="J256" s="16" t="s">
        <v>1180</v>
      </c>
      <c r="K256" s="16" t="s">
        <v>1179</v>
      </c>
      <c r="L256" s="16" t="s">
        <v>9606</v>
      </c>
      <c r="M256" s="16">
        <v>-7472</v>
      </c>
      <c r="N256" s="16" t="s">
        <v>1177</v>
      </c>
      <c r="O256" s="16" t="s">
        <v>1107</v>
      </c>
      <c r="P256" s="16" t="s">
        <v>1176</v>
      </c>
      <c r="Q256" s="16" t="s">
        <v>1175</v>
      </c>
      <c r="R256" s="16" t="s">
        <v>1174</v>
      </c>
    </row>
    <row r="257" spans="1:18">
      <c r="A257" s="16" t="s">
        <v>9605</v>
      </c>
      <c r="B257" s="16" t="s">
        <v>1183</v>
      </c>
      <c r="C257" s="16" t="s">
        <v>319</v>
      </c>
      <c r="D257" s="16">
        <v>10047</v>
      </c>
      <c r="E257" s="16" t="str">
        <f>VLOOKUP(D257,'Schools Data'!$F$4:$I$105,4,FALSE)</f>
        <v>Brookland Infant  &amp; Nursery School</v>
      </c>
      <c r="F257" s="16">
        <v>569000</v>
      </c>
      <c r="G257" s="16" t="str">
        <f t="shared" si="7"/>
        <v>E28a</v>
      </c>
      <c r="H257" s="16" t="s">
        <v>9604</v>
      </c>
      <c r="I257" s="16" t="s">
        <v>1181</v>
      </c>
      <c r="J257" s="16" t="s">
        <v>1180</v>
      </c>
      <c r="K257" s="16" t="s">
        <v>1179</v>
      </c>
      <c r="L257" s="16" t="s">
        <v>9603</v>
      </c>
      <c r="M257" s="16">
        <v>25583</v>
      </c>
      <c r="N257" s="16" t="s">
        <v>1177</v>
      </c>
      <c r="O257" s="16" t="s">
        <v>1107</v>
      </c>
      <c r="P257" s="16" t="s">
        <v>1176</v>
      </c>
      <c r="Q257" s="16" t="s">
        <v>1175</v>
      </c>
      <c r="R257" s="16" t="s">
        <v>1174</v>
      </c>
    </row>
    <row r="258" spans="1:18">
      <c r="A258" s="16" t="s">
        <v>9602</v>
      </c>
      <c r="B258" s="16" t="s">
        <v>1183</v>
      </c>
      <c r="C258" s="16" t="s">
        <v>319</v>
      </c>
      <c r="D258" s="16">
        <v>10047</v>
      </c>
      <c r="E258" s="16" t="str">
        <f>VLOOKUP(D258,'Schools Data'!$F$4:$I$105,4,FALSE)</f>
        <v>Brookland Infant  &amp; Nursery School</v>
      </c>
      <c r="F258" s="16">
        <v>569010</v>
      </c>
      <c r="G258" s="16" t="str">
        <f t="shared" si="7"/>
        <v>E27</v>
      </c>
      <c r="H258" s="16" t="s">
        <v>9601</v>
      </c>
      <c r="I258" s="16" t="s">
        <v>1181</v>
      </c>
      <c r="J258" s="16" t="s">
        <v>1180</v>
      </c>
      <c r="K258" s="16" t="s">
        <v>1179</v>
      </c>
      <c r="L258" s="16" t="s">
        <v>9600</v>
      </c>
      <c r="M258" s="16">
        <v>64870</v>
      </c>
      <c r="N258" s="16" t="s">
        <v>1177</v>
      </c>
      <c r="O258" s="16" t="s">
        <v>1107</v>
      </c>
      <c r="P258" s="16" t="s">
        <v>1176</v>
      </c>
      <c r="Q258" s="16" t="s">
        <v>1175</v>
      </c>
      <c r="R258" s="16" t="s">
        <v>1174</v>
      </c>
    </row>
    <row r="259" spans="1:18">
      <c r="A259" s="16" t="s">
        <v>9599</v>
      </c>
      <c r="B259" s="16" t="s">
        <v>1183</v>
      </c>
      <c r="C259" s="16" t="s">
        <v>319</v>
      </c>
      <c r="D259" s="16">
        <v>10047</v>
      </c>
      <c r="E259" s="16" t="str">
        <f>VLOOKUP(D259,'Schools Data'!$F$4:$I$105,4,FALSE)</f>
        <v>Brookland Infant  &amp; Nursery School</v>
      </c>
      <c r="F259" s="16">
        <v>599030</v>
      </c>
      <c r="G259" s="16" t="str">
        <f t="shared" si="7"/>
        <v>CE04</v>
      </c>
      <c r="H259" s="16" t="s">
        <v>9598</v>
      </c>
      <c r="I259" s="16" t="s">
        <v>1181</v>
      </c>
      <c r="J259" s="16" t="s">
        <v>1180</v>
      </c>
      <c r="K259" s="16" t="s">
        <v>1179</v>
      </c>
      <c r="L259" s="16" t="s">
        <v>9597</v>
      </c>
      <c r="M259" s="16">
        <v>14944</v>
      </c>
      <c r="N259" s="16" t="s">
        <v>1177</v>
      </c>
      <c r="O259" s="16" t="s">
        <v>1107</v>
      </c>
      <c r="P259" s="16" t="s">
        <v>1176</v>
      </c>
      <c r="Q259" s="16" t="s">
        <v>1175</v>
      </c>
      <c r="R259" s="16" t="s">
        <v>1174</v>
      </c>
    </row>
    <row r="260" spans="1:18">
      <c r="A260" s="16" t="s">
        <v>9596</v>
      </c>
      <c r="B260" s="16" t="s">
        <v>1183</v>
      </c>
      <c r="C260" s="16" t="s">
        <v>319</v>
      </c>
      <c r="D260" s="16">
        <v>10047</v>
      </c>
      <c r="E260" s="16" t="str">
        <f>VLOOKUP(D260,'Schools Data'!$F$4:$I$105,4,FALSE)</f>
        <v>Brookland Infant  &amp; Nursery School</v>
      </c>
      <c r="F260" s="16">
        <v>710020</v>
      </c>
      <c r="G260" s="16" t="str">
        <f t="shared" si="7"/>
        <v>I06</v>
      </c>
      <c r="H260" s="16" t="s">
        <v>9595</v>
      </c>
      <c r="I260" s="16" t="s">
        <v>1181</v>
      </c>
      <c r="J260" s="16" t="s">
        <v>1180</v>
      </c>
      <c r="K260" s="16" t="s">
        <v>1179</v>
      </c>
      <c r="L260" s="16" t="s">
        <v>9594</v>
      </c>
      <c r="M260" s="16">
        <v>-1300</v>
      </c>
      <c r="N260" s="16" t="s">
        <v>1177</v>
      </c>
      <c r="O260" s="16" t="s">
        <v>1107</v>
      </c>
      <c r="P260" s="16" t="s">
        <v>1176</v>
      </c>
      <c r="Q260" s="16" t="s">
        <v>1175</v>
      </c>
      <c r="R260" s="16" t="s">
        <v>1174</v>
      </c>
    </row>
    <row r="261" spans="1:18">
      <c r="A261" s="16" t="s">
        <v>9593</v>
      </c>
      <c r="B261" s="16" t="s">
        <v>1183</v>
      </c>
      <c r="C261" s="16" t="s">
        <v>319</v>
      </c>
      <c r="D261" s="16">
        <v>10047</v>
      </c>
      <c r="E261" s="16" t="str">
        <f>VLOOKUP(D261,'Schools Data'!$F$4:$I$105,4,FALSE)</f>
        <v>Brookland Infant  &amp; Nursery School</v>
      </c>
      <c r="F261" s="16">
        <v>720000</v>
      </c>
      <c r="G261" s="16" t="str">
        <f t="shared" si="7"/>
        <v>I07</v>
      </c>
      <c r="H261" s="16" t="s">
        <v>9592</v>
      </c>
      <c r="I261" s="16" t="s">
        <v>1181</v>
      </c>
      <c r="J261" s="16" t="s">
        <v>1180</v>
      </c>
      <c r="K261" s="16" t="s">
        <v>1179</v>
      </c>
      <c r="L261" s="16" t="s">
        <v>9591</v>
      </c>
      <c r="M261" s="16">
        <v>-7307</v>
      </c>
      <c r="N261" s="16" t="s">
        <v>1177</v>
      </c>
      <c r="O261" s="16" t="s">
        <v>1107</v>
      </c>
      <c r="P261" s="16" t="s">
        <v>1176</v>
      </c>
      <c r="Q261" s="16" t="s">
        <v>1175</v>
      </c>
      <c r="R261" s="16" t="s">
        <v>1174</v>
      </c>
    </row>
    <row r="262" spans="1:18">
      <c r="A262" s="16" t="s">
        <v>9590</v>
      </c>
      <c r="B262" s="16" t="s">
        <v>1183</v>
      </c>
      <c r="C262" s="16" t="s">
        <v>319</v>
      </c>
      <c r="D262" s="16">
        <v>10047</v>
      </c>
      <c r="E262" s="16" t="str">
        <f>VLOOKUP(D262,'Schools Data'!$F$4:$I$105,4,FALSE)</f>
        <v>Brookland Infant  &amp; Nursery School</v>
      </c>
      <c r="F262" s="16">
        <v>720010</v>
      </c>
      <c r="G262" s="16" t="str">
        <f t="shared" si="7"/>
        <v>I18d</v>
      </c>
      <c r="H262" s="16" t="s">
        <v>9589</v>
      </c>
      <c r="I262" s="16" t="s">
        <v>1181</v>
      </c>
      <c r="J262" s="16" t="s">
        <v>1180</v>
      </c>
      <c r="K262" s="16" t="s">
        <v>1179</v>
      </c>
      <c r="L262" s="16" t="s">
        <v>9588</v>
      </c>
      <c r="M262" s="16">
        <v>-133748</v>
      </c>
      <c r="N262" s="16" t="s">
        <v>1177</v>
      </c>
      <c r="O262" s="16" t="s">
        <v>1107</v>
      </c>
      <c r="P262" s="16" t="s">
        <v>1176</v>
      </c>
      <c r="Q262" s="16" t="s">
        <v>1175</v>
      </c>
      <c r="R262" s="16" t="s">
        <v>1174</v>
      </c>
    </row>
    <row r="263" spans="1:18">
      <c r="A263" s="16" t="s">
        <v>9587</v>
      </c>
      <c r="B263" s="16" t="s">
        <v>1183</v>
      </c>
      <c r="C263" s="16" t="s">
        <v>319</v>
      </c>
      <c r="D263" s="16">
        <v>10047</v>
      </c>
      <c r="E263" s="16" t="str">
        <f>VLOOKUP(D263,'Schools Data'!$F$4:$I$105,4,FALSE)</f>
        <v>Brookland Infant  &amp; Nursery School</v>
      </c>
      <c r="F263" s="16">
        <v>739001</v>
      </c>
      <c r="G263" s="16" t="str">
        <f t="shared" si="7"/>
        <v>I08a</v>
      </c>
      <c r="H263" s="16" t="s">
        <v>9586</v>
      </c>
      <c r="I263" s="16" t="s">
        <v>1181</v>
      </c>
      <c r="J263" s="16" t="s">
        <v>1180</v>
      </c>
      <c r="K263" s="16" t="s">
        <v>1179</v>
      </c>
      <c r="L263" s="16" t="s">
        <v>9585</v>
      </c>
      <c r="M263" s="16">
        <v>-33056</v>
      </c>
      <c r="N263" s="16" t="s">
        <v>1177</v>
      </c>
      <c r="O263" s="16" t="s">
        <v>1107</v>
      </c>
      <c r="P263" s="16" t="s">
        <v>1176</v>
      </c>
      <c r="Q263" s="16" t="s">
        <v>1175</v>
      </c>
      <c r="R263" s="16" t="s">
        <v>1174</v>
      </c>
    </row>
    <row r="264" spans="1:18">
      <c r="A264" s="16" t="s">
        <v>9584</v>
      </c>
      <c r="B264" s="16" t="s">
        <v>1183</v>
      </c>
      <c r="C264" s="16" t="s">
        <v>319</v>
      </c>
      <c r="D264" s="16">
        <v>10047</v>
      </c>
      <c r="E264" s="16" t="str">
        <f>VLOOKUP(D264,'Schools Data'!$F$4:$I$105,4,FALSE)</f>
        <v>Brookland Infant  &amp; Nursery School</v>
      </c>
      <c r="F264" s="16">
        <v>739002</v>
      </c>
      <c r="G264" s="16" t="str">
        <f t="shared" si="7"/>
        <v>I08b</v>
      </c>
      <c r="H264" s="16" t="s">
        <v>9583</v>
      </c>
      <c r="I264" s="16" t="s">
        <v>1181</v>
      </c>
      <c r="J264" s="16" t="s">
        <v>1180</v>
      </c>
      <c r="K264" s="16" t="s">
        <v>1179</v>
      </c>
      <c r="L264" s="16" t="s">
        <v>9529</v>
      </c>
      <c r="M264" s="16">
        <v>-64865</v>
      </c>
      <c r="N264" s="16" t="s">
        <v>1177</v>
      </c>
      <c r="O264" s="16" t="s">
        <v>1107</v>
      </c>
      <c r="P264" s="16" t="s">
        <v>1176</v>
      </c>
      <c r="Q264" s="16" t="s">
        <v>1175</v>
      </c>
      <c r="R264" s="16" t="s">
        <v>1174</v>
      </c>
    </row>
    <row r="265" spans="1:18">
      <c r="A265" s="16" t="s">
        <v>9582</v>
      </c>
      <c r="B265" s="16" t="s">
        <v>1183</v>
      </c>
      <c r="C265" s="16" t="s">
        <v>319</v>
      </c>
      <c r="D265" s="16">
        <v>10047</v>
      </c>
      <c r="E265" s="16" t="str">
        <f>VLOOKUP(D265,'Schools Data'!$F$4:$I$105,4,FALSE)</f>
        <v>Brookland Infant  &amp; Nursery School</v>
      </c>
      <c r="F265" s="16">
        <v>739010</v>
      </c>
      <c r="G265" s="16" t="str">
        <f t="shared" si="7"/>
        <v>I09</v>
      </c>
      <c r="H265" s="16" t="s">
        <v>9581</v>
      </c>
      <c r="I265" s="16" t="s">
        <v>1181</v>
      </c>
      <c r="J265" s="16" t="s">
        <v>1180</v>
      </c>
      <c r="K265" s="16" t="s">
        <v>1179</v>
      </c>
      <c r="L265" s="16" t="s">
        <v>9580</v>
      </c>
      <c r="M265" s="16">
        <v>-14988</v>
      </c>
      <c r="N265" s="16" t="s">
        <v>1177</v>
      </c>
      <c r="O265" s="16" t="s">
        <v>1107</v>
      </c>
      <c r="P265" s="16" t="s">
        <v>1176</v>
      </c>
      <c r="Q265" s="16" t="s">
        <v>1175</v>
      </c>
      <c r="R265" s="16" t="s">
        <v>1174</v>
      </c>
    </row>
    <row r="266" spans="1:18">
      <c r="A266" s="16" t="s">
        <v>9579</v>
      </c>
      <c r="B266" s="16" t="s">
        <v>1183</v>
      </c>
      <c r="C266" s="16" t="s">
        <v>319</v>
      </c>
      <c r="D266" s="16">
        <v>10047</v>
      </c>
      <c r="E266" s="16" t="str">
        <f>VLOOKUP(D266,'Schools Data'!$F$4:$I$105,4,FALSE)</f>
        <v>Brookland Infant  &amp; Nursery School</v>
      </c>
      <c r="F266" s="16">
        <v>739020</v>
      </c>
      <c r="G266" s="16" t="str">
        <f t="shared" si="7"/>
        <v>I10</v>
      </c>
      <c r="H266" s="16" t="s">
        <v>9578</v>
      </c>
      <c r="I266" s="16" t="s">
        <v>1181</v>
      </c>
      <c r="J266" s="16" t="s">
        <v>1180</v>
      </c>
      <c r="K266" s="16" t="s">
        <v>1179</v>
      </c>
      <c r="L266" s="16" t="s">
        <v>9577</v>
      </c>
      <c r="M266" s="16">
        <v>-11308</v>
      </c>
      <c r="N266" s="16" t="s">
        <v>1177</v>
      </c>
      <c r="O266" s="16" t="s">
        <v>1107</v>
      </c>
      <c r="P266" s="16" t="s">
        <v>1176</v>
      </c>
      <c r="Q266" s="16" t="s">
        <v>1175</v>
      </c>
      <c r="R266" s="16" t="s">
        <v>1174</v>
      </c>
    </row>
    <row r="267" spans="1:18">
      <c r="A267" s="16" t="s">
        <v>9576</v>
      </c>
      <c r="B267" s="16" t="s">
        <v>1183</v>
      </c>
      <c r="C267" s="16" t="s">
        <v>319</v>
      </c>
      <c r="D267" s="16">
        <v>10047</v>
      </c>
      <c r="E267" s="16" t="str">
        <f>VLOOKUP(D267,'Schools Data'!$F$4:$I$105,4,FALSE)</f>
        <v>Brookland Infant  &amp; Nursery School</v>
      </c>
      <c r="F267" s="16">
        <v>739040</v>
      </c>
      <c r="G267" s="16" t="str">
        <f t="shared" si="7"/>
        <v>I12</v>
      </c>
      <c r="H267" s="16" t="s">
        <v>9575</v>
      </c>
      <c r="I267" s="16" t="s">
        <v>1181</v>
      </c>
      <c r="J267" s="16" t="s">
        <v>1180</v>
      </c>
      <c r="K267" s="16" t="s">
        <v>1179</v>
      </c>
      <c r="L267" s="16" t="s">
        <v>9574</v>
      </c>
      <c r="M267" s="16">
        <v>-22000</v>
      </c>
      <c r="N267" s="16" t="s">
        <v>1177</v>
      </c>
      <c r="O267" s="16" t="s">
        <v>1107</v>
      </c>
      <c r="P267" s="16" t="s">
        <v>1176</v>
      </c>
      <c r="Q267" s="16" t="s">
        <v>1175</v>
      </c>
      <c r="R267" s="16" t="s">
        <v>1174</v>
      </c>
    </row>
    <row r="268" spans="1:18">
      <c r="A268" s="16" t="s">
        <v>9573</v>
      </c>
      <c r="B268" s="16" t="s">
        <v>1183</v>
      </c>
      <c r="C268" s="16" t="s">
        <v>319</v>
      </c>
      <c r="D268" s="16">
        <v>10047</v>
      </c>
      <c r="E268" s="16" t="str">
        <f>VLOOKUP(D268,'Schools Data'!$F$4:$I$105,4,FALSE)</f>
        <v>Brookland Infant  &amp; Nursery School</v>
      </c>
      <c r="F268" s="16">
        <v>739050</v>
      </c>
      <c r="G268" s="16" t="str">
        <f t="shared" si="7"/>
        <v>I13</v>
      </c>
      <c r="H268" s="16" t="s">
        <v>9572</v>
      </c>
      <c r="I268" s="16" t="s">
        <v>1181</v>
      </c>
      <c r="J268" s="16" t="s">
        <v>1180</v>
      </c>
      <c r="K268" s="16" t="s">
        <v>1179</v>
      </c>
      <c r="L268" s="16" t="s">
        <v>9571</v>
      </c>
      <c r="M268" s="16">
        <v>-7810</v>
      </c>
      <c r="N268" s="16" t="s">
        <v>1177</v>
      </c>
      <c r="O268" s="16" t="s">
        <v>1107</v>
      </c>
      <c r="P268" s="16" t="s">
        <v>1176</v>
      </c>
      <c r="Q268" s="16" t="s">
        <v>1175</v>
      </c>
      <c r="R268" s="16" t="s">
        <v>1174</v>
      </c>
    </row>
    <row r="269" spans="1:18">
      <c r="A269" s="16" t="s">
        <v>9570</v>
      </c>
      <c r="B269" s="16" t="s">
        <v>1183</v>
      </c>
      <c r="C269" s="16" t="s">
        <v>319</v>
      </c>
      <c r="D269" s="16">
        <v>10048</v>
      </c>
      <c r="E269" s="16" t="str">
        <f>VLOOKUP(D269,'Schools Data'!$F$4:$I$105,4,FALSE)</f>
        <v>Brunswick Park Primary &amp; Nursery School</v>
      </c>
      <c r="F269" s="16">
        <v>111100</v>
      </c>
      <c r="G269" s="16" t="str">
        <f t="shared" si="7"/>
        <v>E05</v>
      </c>
      <c r="H269" s="16" t="s">
        <v>9569</v>
      </c>
      <c r="I269" s="16" t="s">
        <v>1181</v>
      </c>
      <c r="J269" s="16" t="s">
        <v>1180</v>
      </c>
      <c r="K269" s="16" t="s">
        <v>1179</v>
      </c>
      <c r="L269" s="16" t="s">
        <v>9568</v>
      </c>
      <c r="M269" s="16">
        <v>82848</v>
      </c>
      <c r="N269" s="16" t="s">
        <v>1177</v>
      </c>
      <c r="O269" s="16" t="s">
        <v>1107</v>
      </c>
      <c r="P269" s="16" t="s">
        <v>1176</v>
      </c>
      <c r="Q269" s="16" t="s">
        <v>1175</v>
      </c>
      <c r="R269" s="16" t="s">
        <v>1174</v>
      </c>
    </row>
    <row r="270" spans="1:18">
      <c r="A270" s="16" t="s">
        <v>9567</v>
      </c>
      <c r="B270" s="16" t="s">
        <v>1183</v>
      </c>
      <c r="C270" s="16" t="s">
        <v>319</v>
      </c>
      <c r="D270" s="16">
        <v>10048</v>
      </c>
      <c r="E270" s="16" t="str">
        <f>VLOOKUP(D270,'Schools Data'!$F$4:$I$105,4,FALSE)</f>
        <v>Brunswick Park Primary &amp; Nursery School</v>
      </c>
      <c r="F270" s="16">
        <v>111200</v>
      </c>
      <c r="G270" s="16" t="str">
        <f t="shared" si="7"/>
        <v>E04</v>
      </c>
      <c r="H270" s="16" t="s">
        <v>9566</v>
      </c>
      <c r="I270" s="16" t="s">
        <v>1181</v>
      </c>
      <c r="J270" s="16" t="s">
        <v>1180</v>
      </c>
      <c r="K270" s="16" t="s">
        <v>1179</v>
      </c>
      <c r="L270" s="16" t="s">
        <v>9565</v>
      </c>
      <c r="M270" s="16">
        <v>38702</v>
      </c>
      <c r="N270" s="16" t="s">
        <v>1177</v>
      </c>
      <c r="O270" s="16" t="s">
        <v>1107</v>
      </c>
      <c r="P270" s="16" t="s">
        <v>1176</v>
      </c>
      <c r="Q270" s="16" t="s">
        <v>1175</v>
      </c>
      <c r="R270" s="16" t="s">
        <v>1174</v>
      </c>
    </row>
    <row r="271" spans="1:18">
      <c r="A271" s="16" t="s">
        <v>9564</v>
      </c>
      <c r="B271" s="16" t="s">
        <v>1183</v>
      </c>
      <c r="C271" s="16" t="s">
        <v>319</v>
      </c>
      <c r="D271" s="16">
        <v>10048</v>
      </c>
      <c r="E271" s="16" t="str">
        <f>VLOOKUP(D271,'Schools Data'!$F$4:$I$105,4,FALSE)</f>
        <v>Brunswick Park Primary &amp; Nursery School</v>
      </c>
      <c r="F271" s="16">
        <v>111400</v>
      </c>
      <c r="G271" s="16" t="str">
        <f t="shared" si="7"/>
        <v>E01</v>
      </c>
      <c r="H271" s="16" t="s">
        <v>9563</v>
      </c>
      <c r="I271" s="16" t="s">
        <v>1181</v>
      </c>
      <c r="J271" s="16" t="s">
        <v>1180</v>
      </c>
      <c r="K271" s="16" t="s">
        <v>1179</v>
      </c>
      <c r="L271" s="16" t="s">
        <v>9562</v>
      </c>
      <c r="M271" s="16">
        <v>1366472</v>
      </c>
      <c r="N271" s="16" t="s">
        <v>1177</v>
      </c>
      <c r="O271" s="16" t="s">
        <v>1107</v>
      </c>
      <c r="P271" s="16" t="s">
        <v>1176</v>
      </c>
      <c r="Q271" s="16" t="s">
        <v>1175</v>
      </c>
      <c r="R271" s="16" t="s">
        <v>1174</v>
      </c>
    </row>
    <row r="272" spans="1:18">
      <c r="A272" s="16" t="s">
        <v>9561</v>
      </c>
      <c r="B272" s="16" t="s">
        <v>1183</v>
      </c>
      <c r="C272" s="16" t="s">
        <v>319</v>
      </c>
      <c r="D272" s="16">
        <v>10048</v>
      </c>
      <c r="E272" s="16" t="str">
        <f>VLOOKUP(D272,'Schools Data'!$F$4:$I$105,4,FALSE)</f>
        <v>Brunswick Park Primary &amp; Nursery School</v>
      </c>
      <c r="F272" s="16">
        <v>111600</v>
      </c>
      <c r="G272" s="16" t="str">
        <f t="shared" si="7"/>
        <v>E03</v>
      </c>
      <c r="H272" s="16" t="s">
        <v>9560</v>
      </c>
      <c r="I272" s="16" t="s">
        <v>1181</v>
      </c>
      <c r="J272" s="16" t="s">
        <v>1180</v>
      </c>
      <c r="K272" s="16" t="s">
        <v>1179</v>
      </c>
      <c r="L272" s="16" t="s">
        <v>9559</v>
      </c>
      <c r="M272" s="16">
        <v>549527</v>
      </c>
      <c r="N272" s="16" t="s">
        <v>1177</v>
      </c>
      <c r="O272" s="16" t="s">
        <v>1107</v>
      </c>
      <c r="P272" s="16" t="s">
        <v>1176</v>
      </c>
      <c r="Q272" s="16" t="s">
        <v>1175</v>
      </c>
      <c r="R272" s="16" t="s">
        <v>1174</v>
      </c>
    </row>
    <row r="273" spans="1:18">
      <c r="A273" s="16" t="s">
        <v>9558</v>
      </c>
      <c r="B273" s="16" t="s">
        <v>1183</v>
      </c>
      <c r="C273" s="16" t="s">
        <v>319</v>
      </c>
      <c r="D273" s="16">
        <v>10048</v>
      </c>
      <c r="E273" s="16" t="str">
        <f>VLOOKUP(D273,'Schools Data'!$F$4:$I$105,4,FALSE)</f>
        <v>Brunswick Park Primary &amp; Nursery School</v>
      </c>
      <c r="F273" s="16">
        <v>111700</v>
      </c>
      <c r="G273" s="16" t="str">
        <f t="shared" si="7"/>
        <v>E07</v>
      </c>
      <c r="H273" s="16" t="s">
        <v>9557</v>
      </c>
      <c r="I273" s="16" t="s">
        <v>1181</v>
      </c>
      <c r="J273" s="16" t="s">
        <v>1180</v>
      </c>
      <c r="K273" s="16" t="s">
        <v>1179</v>
      </c>
      <c r="L273" s="16" t="s">
        <v>9556</v>
      </c>
      <c r="M273" s="16">
        <v>99700</v>
      </c>
      <c r="N273" s="16" t="s">
        <v>1177</v>
      </c>
      <c r="O273" s="16" t="s">
        <v>1107</v>
      </c>
      <c r="P273" s="16" t="s">
        <v>1176</v>
      </c>
      <c r="Q273" s="16" t="s">
        <v>1175</v>
      </c>
      <c r="R273" s="16" t="s">
        <v>1174</v>
      </c>
    </row>
    <row r="274" spans="1:18">
      <c r="A274" s="16" t="s">
        <v>9555</v>
      </c>
      <c r="B274" s="16" t="s">
        <v>1183</v>
      </c>
      <c r="C274" s="16" t="s">
        <v>319</v>
      </c>
      <c r="D274" s="16">
        <v>10048</v>
      </c>
      <c r="E274" s="16" t="str">
        <f>VLOOKUP(D274,'Schools Data'!$F$4:$I$105,4,FALSE)</f>
        <v>Brunswick Park Primary &amp; Nursery School</v>
      </c>
      <c r="F274" s="16">
        <v>133100</v>
      </c>
      <c r="G274" s="16" t="str">
        <f t="shared" si="7"/>
        <v>E09</v>
      </c>
      <c r="H274" s="16" t="s">
        <v>9554</v>
      </c>
      <c r="I274" s="16" t="s">
        <v>1181</v>
      </c>
      <c r="J274" s="16" t="s">
        <v>1180</v>
      </c>
      <c r="K274" s="16" t="s">
        <v>1179</v>
      </c>
      <c r="L274" s="16" t="s">
        <v>9553</v>
      </c>
      <c r="M274" s="16">
        <v>15395</v>
      </c>
      <c r="N274" s="16" t="s">
        <v>1177</v>
      </c>
      <c r="O274" s="16" t="s">
        <v>1107</v>
      </c>
      <c r="P274" s="16" t="s">
        <v>1176</v>
      </c>
      <c r="Q274" s="16" t="s">
        <v>1175</v>
      </c>
      <c r="R274" s="16" t="s">
        <v>1174</v>
      </c>
    </row>
    <row r="275" spans="1:18">
      <c r="A275" s="16" t="s">
        <v>9552</v>
      </c>
      <c r="B275" s="16" t="s">
        <v>1183</v>
      </c>
      <c r="C275" s="16" t="s">
        <v>319</v>
      </c>
      <c r="D275" s="16">
        <v>10048</v>
      </c>
      <c r="E275" s="16" t="str">
        <f>VLOOKUP(D275,'Schools Data'!$F$4:$I$105,4,FALSE)</f>
        <v>Brunswick Park Primary &amp; Nursery School</v>
      </c>
      <c r="F275" s="16">
        <v>138100</v>
      </c>
      <c r="G275" s="16" t="str">
        <f t="shared" si="7"/>
        <v>E08</v>
      </c>
      <c r="H275" s="16" t="s">
        <v>9551</v>
      </c>
      <c r="I275" s="16" t="s">
        <v>1181</v>
      </c>
      <c r="J275" s="16" t="s">
        <v>1180</v>
      </c>
      <c r="K275" s="16" t="s">
        <v>1179</v>
      </c>
      <c r="L275" s="16" t="s">
        <v>9550</v>
      </c>
      <c r="M275" s="16">
        <v>8851</v>
      </c>
      <c r="N275" s="16" t="s">
        <v>1177</v>
      </c>
      <c r="O275" s="16" t="s">
        <v>1107</v>
      </c>
      <c r="P275" s="16" t="s">
        <v>1176</v>
      </c>
      <c r="Q275" s="16" t="s">
        <v>1175</v>
      </c>
      <c r="R275" s="16" t="s">
        <v>1174</v>
      </c>
    </row>
    <row r="276" spans="1:18">
      <c r="A276" s="16" t="s">
        <v>9549</v>
      </c>
      <c r="B276" s="16" t="s">
        <v>1183</v>
      </c>
      <c r="C276" s="16" t="s">
        <v>319</v>
      </c>
      <c r="D276" s="16">
        <v>10048</v>
      </c>
      <c r="E276" s="16" t="str">
        <f>VLOOKUP(D276,'Schools Data'!$F$4:$I$105,4,FALSE)</f>
        <v>Brunswick Park Primary &amp; Nursery School</v>
      </c>
      <c r="F276" s="16">
        <v>138110</v>
      </c>
      <c r="G276" s="16" t="str">
        <f t="shared" si="7"/>
        <v>E10</v>
      </c>
      <c r="H276" s="16" t="s">
        <v>9548</v>
      </c>
      <c r="I276" s="16" t="s">
        <v>1181</v>
      </c>
      <c r="J276" s="16" t="s">
        <v>1180</v>
      </c>
      <c r="K276" s="16" t="s">
        <v>1179</v>
      </c>
      <c r="L276" s="16" t="s">
        <v>9547</v>
      </c>
      <c r="M276" s="16">
        <v>687</v>
      </c>
      <c r="N276" s="16" t="s">
        <v>1177</v>
      </c>
      <c r="O276" s="16" t="s">
        <v>1107</v>
      </c>
      <c r="P276" s="16" t="s">
        <v>1176</v>
      </c>
      <c r="Q276" s="16" t="s">
        <v>1175</v>
      </c>
      <c r="R276" s="16" t="s">
        <v>1174</v>
      </c>
    </row>
    <row r="277" spans="1:18">
      <c r="A277" s="16" t="s">
        <v>9546</v>
      </c>
      <c r="B277" s="16" t="s">
        <v>1183</v>
      </c>
      <c r="C277" s="16" t="s">
        <v>319</v>
      </c>
      <c r="D277" s="16">
        <v>10048</v>
      </c>
      <c r="E277" s="16" t="str">
        <f>VLOOKUP(D277,'Schools Data'!$F$4:$I$105,4,FALSE)</f>
        <v>Brunswick Park Primary &amp; Nursery School</v>
      </c>
      <c r="F277" s="16">
        <v>210000</v>
      </c>
      <c r="G277" s="16" t="str">
        <f t="shared" si="7"/>
        <v>E12</v>
      </c>
      <c r="H277" s="16" t="s">
        <v>9545</v>
      </c>
      <c r="I277" s="16" t="s">
        <v>1181</v>
      </c>
      <c r="J277" s="16" t="s">
        <v>1180</v>
      </c>
      <c r="K277" s="16" t="s">
        <v>1179</v>
      </c>
      <c r="L277" s="16" t="s">
        <v>9544</v>
      </c>
      <c r="M277" s="16">
        <v>17918</v>
      </c>
      <c r="N277" s="16" t="s">
        <v>1177</v>
      </c>
      <c r="O277" s="16" t="s">
        <v>1107</v>
      </c>
      <c r="P277" s="16" t="s">
        <v>1176</v>
      </c>
      <c r="Q277" s="16" t="s">
        <v>1175</v>
      </c>
      <c r="R277" s="16" t="s">
        <v>1174</v>
      </c>
    </row>
    <row r="278" spans="1:18">
      <c r="A278" s="16" t="s">
        <v>9543</v>
      </c>
      <c r="B278" s="16" t="s">
        <v>1183</v>
      </c>
      <c r="C278" s="16" t="s">
        <v>319</v>
      </c>
      <c r="D278" s="16">
        <v>10048</v>
      </c>
      <c r="E278" s="16" t="str">
        <f>VLOOKUP(D278,'Schools Data'!$F$4:$I$105,4,FALSE)</f>
        <v>Brunswick Park Primary &amp; Nursery School</v>
      </c>
      <c r="F278" s="16">
        <v>213020</v>
      </c>
      <c r="G278" s="16" t="str">
        <f t="shared" si="7"/>
        <v>E16</v>
      </c>
      <c r="H278" s="16" t="s">
        <v>9542</v>
      </c>
      <c r="I278" s="16" t="s">
        <v>1181</v>
      </c>
      <c r="J278" s="16" t="s">
        <v>1180</v>
      </c>
      <c r="K278" s="16" t="s">
        <v>1179</v>
      </c>
      <c r="L278" s="16" t="s">
        <v>9541</v>
      </c>
      <c r="M278" s="16">
        <v>32161</v>
      </c>
      <c r="N278" s="16" t="s">
        <v>1177</v>
      </c>
      <c r="O278" s="16" t="s">
        <v>1107</v>
      </c>
      <c r="P278" s="16" t="s">
        <v>1176</v>
      </c>
      <c r="Q278" s="16" t="s">
        <v>1175</v>
      </c>
      <c r="R278" s="16" t="s">
        <v>1174</v>
      </c>
    </row>
    <row r="279" spans="1:18">
      <c r="A279" s="16" t="s">
        <v>9540</v>
      </c>
      <c r="B279" s="16" t="s">
        <v>1183</v>
      </c>
      <c r="C279" s="16" t="s">
        <v>319</v>
      </c>
      <c r="D279" s="16">
        <v>10048</v>
      </c>
      <c r="E279" s="16" t="str">
        <f>VLOOKUP(D279,'Schools Data'!$F$4:$I$105,4,FALSE)</f>
        <v>Brunswick Park Primary &amp; Nursery School</v>
      </c>
      <c r="F279" s="16">
        <v>215000</v>
      </c>
      <c r="G279" s="16" t="str">
        <f t="shared" si="7"/>
        <v>E17</v>
      </c>
      <c r="H279" s="16" t="s">
        <v>9539</v>
      </c>
      <c r="I279" s="16" t="s">
        <v>1181</v>
      </c>
      <c r="J279" s="16" t="s">
        <v>1180</v>
      </c>
      <c r="K279" s="16" t="s">
        <v>1179</v>
      </c>
      <c r="L279" s="16" t="s">
        <v>9538</v>
      </c>
      <c r="M279" s="16">
        <v>39900</v>
      </c>
      <c r="N279" s="16" t="s">
        <v>1177</v>
      </c>
      <c r="O279" s="16" t="s">
        <v>1107</v>
      </c>
      <c r="P279" s="16" t="s">
        <v>1176</v>
      </c>
      <c r="Q279" s="16" t="s">
        <v>1175</v>
      </c>
      <c r="R279" s="16" t="s">
        <v>1174</v>
      </c>
    </row>
    <row r="280" spans="1:18">
      <c r="A280" s="16" t="s">
        <v>9537</v>
      </c>
      <c r="B280" s="16" t="s">
        <v>1183</v>
      </c>
      <c r="C280" s="16" t="s">
        <v>319</v>
      </c>
      <c r="D280" s="16">
        <v>10048</v>
      </c>
      <c r="E280" s="16" t="str">
        <f>VLOOKUP(D280,'Schools Data'!$F$4:$I$105,4,FALSE)</f>
        <v>Brunswick Park Primary &amp; Nursery School</v>
      </c>
      <c r="F280" s="16">
        <v>216000</v>
      </c>
      <c r="G280" s="16" t="str">
        <f t="shared" si="7"/>
        <v>E15</v>
      </c>
      <c r="H280" s="16" t="s">
        <v>9536</v>
      </c>
      <c r="I280" s="16" t="s">
        <v>1181</v>
      </c>
      <c r="J280" s="16" t="s">
        <v>1180</v>
      </c>
      <c r="K280" s="16" t="s">
        <v>1179</v>
      </c>
      <c r="L280" s="16" t="s">
        <v>9535</v>
      </c>
      <c r="M280" s="16">
        <v>8000</v>
      </c>
      <c r="N280" s="16" t="s">
        <v>1177</v>
      </c>
      <c r="O280" s="16" t="s">
        <v>1107</v>
      </c>
      <c r="P280" s="16" t="s">
        <v>1176</v>
      </c>
      <c r="Q280" s="16" t="s">
        <v>1175</v>
      </c>
      <c r="R280" s="16" t="s">
        <v>1174</v>
      </c>
    </row>
    <row r="281" spans="1:18">
      <c r="A281" s="16" t="s">
        <v>9534</v>
      </c>
      <c r="B281" s="16" t="s">
        <v>1183</v>
      </c>
      <c r="C281" s="16" t="s">
        <v>319</v>
      </c>
      <c r="D281" s="16">
        <v>10048</v>
      </c>
      <c r="E281" s="16" t="str">
        <f>VLOOKUP(D281,'Schools Data'!$F$4:$I$105,4,FALSE)</f>
        <v>Brunswick Park Primary &amp; Nursery School</v>
      </c>
      <c r="F281" s="16">
        <v>219010</v>
      </c>
      <c r="G281" s="16" t="str">
        <f t="shared" si="7"/>
        <v>E14</v>
      </c>
      <c r="H281" s="16" t="s">
        <v>9533</v>
      </c>
      <c r="I281" s="16" t="s">
        <v>1181</v>
      </c>
      <c r="J281" s="16" t="s">
        <v>1180</v>
      </c>
      <c r="K281" s="16" t="s">
        <v>1179</v>
      </c>
      <c r="L281" s="16" t="s">
        <v>9532</v>
      </c>
      <c r="M281" s="16">
        <v>44208</v>
      </c>
      <c r="N281" s="16" t="s">
        <v>1177</v>
      </c>
      <c r="O281" s="16" t="s">
        <v>1107</v>
      </c>
      <c r="P281" s="16" t="s">
        <v>1176</v>
      </c>
      <c r="Q281" s="16" t="s">
        <v>1175</v>
      </c>
      <c r="R281" s="16" t="s">
        <v>1174</v>
      </c>
    </row>
    <row r="282" spans="1:18">
      <c r="A282" s="16" t="s">
        <v>9531</v>
      </c>
      <c r="B282" s="16" t="s">
        <v>1183</v>
      </c>
      <c r="C282" s="16" t="s">
        <v>319</v>
      </c>
      <c r="D282" s="16">
        <v>10048</v>
      </c>
      <c r="E282" s="16" t="str">
        <f>VLOOKUP(D282,'Schools Data'!$F$4:$I$105,4,FALSE)</f>
        <v>Brunswick Park Primary &amp; Nursery School</v>
      </c>
      <c r="F282" s="16">
        <v>219030</v>
      </c>
      <c r="G282" s="16" t="str">
        <f t="shared" si="7"/>
        <v>E18</v>
      </c>
      <c r="H282" s="16" t="s">
        <v>9530</v>
      </c>
      <c r="I282" s="16" t="s">
        <v>1181</v>
      </c>
      <c r="J282" s="16" t="s">
        <v>1180</v>
      </c>
      <c r="K282" s="16" t="s">
        <v>1179</v>
      </c>
      <c r="L282" s="16" t="s">
        <v>9529</v>
      </c>
      <c r="M282" s="16">
        <v>14791</v>
      </c>
      <c r="N282" s="16" t="s">
        <v>1177</v>
      </c>
      <c r="O282" s="16" t="s">
        <v>1107</v>
      </c>
      <c r="P282" s="16" t="s">
        <v>1176</v>
      </c>
      <c r="Q282" s="16" t="s">
        <v>1175</v>
      </c>
      <c r="R282" s="16" t="s">
        <v>1174</v>
      </c>
    </row>
    <row r="283" spans="1:18">
      <c r="A283" s="16" t="s">
        <v>9528</v>
      </c>
      <c r="B283" s="16" t="s">
        <v>1183</v>
      </c>
      <c r="C283" s="16" t="s">
        <v>319</v>
      </c>
      <c r="D283" s="16">
        <v>10048</v>
      </c>
      <c r="E283" s="16" t="str">
        <f>VLOOKUP(D283,'Schools Data'!$F$4:$I$105,4,FALSE)</f>
        <v>Brunswick Park Primary &amp; Nursery School</v>
      </c>
      <c r="F283" s="16">
        <v>220000</v>
      </c>
      <c r="G283" s="16" t="str">
        <f t="shared" si="7"/>
        <v>E13</v>
      </c>
      <c r="H283" s="16" t="s">
        <v>9527</v>
      </c>
      <c r="I283" s="16" t="s">
        <v>1181</v>
      </c>
      <c r="J283" s="16" t="s">
        <v>1180</v>
      </c>
      <c r="K283" s="16" t="s">
        <v>1179</v>
      </c>
      <c r="L283" s="16" t="s">
        <v>9526</v>
      </c>
      <c r="M283" s="16">
        <v>4202</v>
      </c>
      <c r="N283" s="16" t="s">
        <v>1177</v>
      </c>
      <c r="O283" s="16" t="s">
        <v>1107</v>
      </c>
      <c r="P283" s="16" t="s">
        <v>1176</v>
      </c>
      <c r="Q283" s="16" t="s">
        <v>1175</v>
      </c>
      <c r="R283" s="16" t="s">
        <v>1174</v>
      </c>
    </row>
    <row r="284" spans="1:18">
      <c r="A284" s="16" t="s">
        <v>9525</v>
      </c>
      <c r="B284" s="16" t="s">
        <v>1183</v>
      </c>
      <c r="C284" s="16" t="s">
        <v>319</v>
      </c>
      <c r="D284" s="16">
        <v>10048</v>
      </c>
      <c r="E284" s="16" t="str">
        <f>VLOOKUP(D284,'Schools Data'!$F$4:$I$105,4,FALSE)</f>
        <v>Brunswick Park Primary &amp; Nursery School</v>
      </c>
      <c r="F284" s="16">
        <v>221000</v>
      </c>
      <c r="G284" s="16" t="str">
        <f t="shared" si="7"/>
        <v>E23</v>
      </c>
      <c r="H284" s="16" t="s">
        <v>9524</v>
      </c>
      <c r="I284" s="16" t="s">
        <v>1181</v>
      </c>
      <c r="J284" s="16" t="s">
        <v>1180</v>
      </c>
      <c r="K284" s="16" t="s">
        <v>1179</v>
      </c>
      <c r="L284" s="16" t="s">
        <v>9523</v>
      </c>
      <c r="M284" s="16">
        <v>14466</v>
      </c>
      <c r="N284" s="16" t="s">
        <v>1177</v>
      </c>
      <c r="O284" s="16" t="s">
        <v>1107</v>
      </c>
      <c r="P284" s="16" t="s">
        <v>1176</v>
      </c>
      <c r="Q284" s="16" t="s">
        <v>1175</v>
      </c>
      <c r="R284" s="16" t="s">
        <v>1174</v>
      </c>
    </row>
    <row r="285" spans="1:18">
      <c r="A285" s="16" t="s">
        <v>9522</v>
      </c>
      <c r="B285" s="16" t="s">
        <v>1183</v>
      </c>
      <c r="C285" s="16" t="s">
        <v>319</v>
      </c>
      <c r="D285" s="16">
        <v>10048</v>
      </c>
      <c r="E285" s="16" t="str">
        <f>VLOOKUP(D285,'Schools Data'!$F$4:$I$105,4,FALSE)</f>
        <v>Brunswick Park Primary &amp; Nursery School</v>
      </c>
      <c r="F285" s="16">
        <v>411020</v>
      </c>
      <c r="G285" s="16" t="str">
        <f t="shared" si="7"/>
        <v>E25</v>
      </c>
      <c r="H285" s="16" t="s">
        <v>9521</v>
      </c>
      <c r="I285" s="16" t="s">
        <v>1181</v>
      </c>
      <c r="J285" s="16" t="s">
        <v>1180</v>
      </c>
      <c r="K285" s="16" t="s">
        <v>1179</v>
      </c>
      <c r="L285" s="16" t="s">
        <v>9520</v>
      </c>
      <c r="M285" s="16">
        <v>94991</v>
      </c>
      <c r="N285" s="16" t="s">
        <v>1177</v>
      </c>
      <c r="O285" s="16" t="s">
        <v>1107</v>
      </c>
      <c r="P285" s="16" t="s">
        <v>1176</v>
      </c>
      <c r="Q285" s="16" t="s">
        <v>1175</v>
      </c>
      <c r="R285" s="16" t="s">
        <v>1174</v>
      </c>
    </row>
    <row r="286" spans="1:18">
      <c r="A286" s="16" t="s">
        <v>9519</v>
      </c>
      <c r="B286" s="16" t="s">
        <v>1183</v>
      </c>
      <c r="C286" s="16" t="s">
        <v>319</v>
      </c>
      <c r="D286" s="16">
        <v>10048</v>
      </c>
      <c r="E286" s="16" t="str">
        <f>VLOOKUP(D286,'Schools Data'!$F$4:$I$105,4,FALSE)</f>
        <v>Brunswick Park Primary &amp; Nursery School</v>
      </c>
      <c r="F286" s="16">
        <v>413050</v>
      </c>
      <c r="G286" s="16" t="str">
        <f t="shared" si="7"/>
        <v>E19</v>
      </c>
      <c r="H286" s="16" t="s">
        <v>9518</v>
      </c>
      <c r="I286" s="16" t="s">
        <v>1181</v>
      </c>
      <c r="J286" s="16" t="s">
        <v>1180</v>
      </c>
      <c r="K286" s="16" t="s">
        <v>1179</v>
      </c>
      <c r="L286" s="16" t="s">
        <v>9517</v>
      </c>
      <c r="M286" s="16">
        <v>47859</v>
      </c>
      <c r="N286" s="16" t="s">
        <v>1177</v>
      </c>
      <c r="O286" s="16" t="s">
        <v>1107</v>
      </c>
      <c r="P286" s="16" t="s">
        <v>1176</v>
      </c>
      <c r="Q286" s="16" t="s">
        <v>1175</v>
      </c>
      <c r="R286" s="16" t="s">
        <v>1174</v>
      </c>
    </row>
    <row r="287" spans="1:18">
      <c r="A287" s="16" t="s">
        <v>9516</v>
      </c>
      <c r="B287" s="16" t="s">
        <v>1183</v>
      </c>
      <c r="C287" s="16" t="s">
        <v>319</v>
      </c>
      <c r="D287" s="16">
        <v>10048</v>
      </c>
      <c r="E287" s="16" t="str">
        <f>VLOOKUP(D287,'Schools Data'!$F$4:$I$105,4,FALSE)</f>
        <v>Brunswick Park Primary &amp; Nursery School</v>
      </c>
      <c r="F287" s="16">
        <v>413060</v>
      </c>
      <c r="G287" s="16" t="str">
        <f t="shared" si="7"/>
        <v>E22</v>
      </c>
      <c r="H287" s="16" t="s">
        <v>9515</v>
      </c>
      <c r="I287" s="16" t="s">
        <v>1181</v>
      </c>
      <c r="J287" s="16" t="s">
        <v>1180</v>
      </c>
      <c r="K287" s="16" t="s">
        <v>1179</v>
      </c>
      <c r="L287" s="16" t="s">
        <v>9514</v>
      </c>
      <c r="M287" s="16">
        <v>20135</v>
      </c>
      <c r="N287" s="16" t="s">
        <v>1177</v>
      </c>
      <c r="O287" s="16" t="s">
        <v>1107</v>
      </c>
      <c r="P287" s="16" t="s">
        <v>1176</v>
      </c>
      <c r="Q287" s="16" t="s">
        <v>1175</v>
      </c>
      <c r="R287" s="16" t="s">
        <v>1174</v>
      </c>
    </row>
    <row r="288" spans="1:18">
      <c r="A288" s="16" t="s">
        <v>9513</v>
      </c>
      <c r="B288" s="16" t="s">
        <v>1183</v>
      </c>
      <c r="C288" s="16" t="s">
        <v>319</v>
      </c>
      <c r="D288" s="16">
        <v>10048</v>
      </c>
      <c r="E288" s="16" t="str">
        <f>VLOOKUP(D288,'Schools Data'!$F$4:$I$105,4,FALSE)</f>
        <v>Brunswick Park Primary &amp; Nursery School</v>
      </c>
      <c r="F288" s="16">
        <v>413070</v>
      </c>
      <c r="G288" s="16" t="str">
        <f t="shared" si="7"/>
        <v>E24</v>
      </c>
      <c r="H288" s="16" t="s">
        <v>9512</v>
      </c>
      <c r="I288" s="16" t="s">
        <v>1181</v>
      </c>
      <c r="J288" s="16" t="s">
        <v>1180</v>
      </c>
      <c r="K288" s="16" t="s">
        <v>1179</v>
      </c>
      <c r="L288" s="16" t="s">
        <v>9511</v>
      </c>
      <c r="M288" s="16">
        <v>12838</v>
      </c>
      <c r="N288" s="16" t="s">
        <v>1177</v>
      </c>
      <c r="O288" s="16" t="s">
        <v>1107</v>
      </c>
      <c r="P288" s="16" t="s">
        <v>1176</v>
      </c>
      <c r="Q288" s="16" t="s">
        <v>1175</v>
      </c>
      <c r="R288" s="16" t="s">
        <v>1174</v>
      </c>
    </row>
    <row r="289" spans="1:18">
      <c r="A289" s="16" t="s">
        <v>9510</v>
      </c>
      <c r="B289" s="16" t="s">
        <v>1183</v>
      </c>
      <c r="C289" s="16" t="s">
        <v>319</v>
      </c>
      <c r="D289" s="16">
        <v>10048</v>
      </c>
      <c r="E289" s="16" t="str">
        <f>VLOOKUP(D289,'Schools Data'!$F$4:$I$105,4,FALSE)</f>
        <v>Brunswick Park Primary &amp; Nursery School</v>
      </c>
      <c r="F289" s="16">
        <v>420060</v>
      </c>
      <c r="G289" s="16" t="str">
        <f t="shared" si="7"/>
        <v>E26</v>
      </c>
      <c r="H289" s="16" t="s">
        <v>9509</v>
      </c>
      <c r="I289" s="16" t="s">
        <v>1181</v>
      </c>
      <c r="J289" s="16" t="s">
        <v>1180</v>
      </c>
      <c r="K289" s="16" t="s">
        <v>1179</v>
      </c>
      <c r="L289" s="16" t="s">
        <v>9508</v>
      </c>
      <c r="M289" s="16">
        <v>23320</v>
      </c>
      <c r="N289" s="16" t="s">
        <v>1177</v>
      </c>
      <c r="O289" s="16" t="s">
        <v>1107</v>
      </c>
      <c r="P289" s="16" t="s">
        <v>1176</v>
      </c>
      <c r="Q289" s="16" t="s">
        <v>1175</v>
      </c>
      <c r="R289" s="16" t="s">
        <v>1174</v>
      </c>
    </row>
    <row r="290" spans="1:18">
      <c r="A290" s="16" t="s">
        <v>9507</v>
      </c>
      <c r="B290" s="16" t="s">
        <v>1183</v>
      </c>
      <c r="C290" s="16" t="s">
        <v>319</v>
      </c>
      <c r="D290" s="16">
        <v>10048</v>
      </c>
      <c r="E290" s="16" t="str">
        <f>VLOOKUP(D290,'Schools Data'!$F$4:$I$105,4,FALSE)</f>
        <v>Brunswick Park Primary &amp; Nursery School</v>
      </c>
      <c r="F290" s="16">
        <v>422620</v>
      </c>
      <c r="G290" s="16" t="str">
        <f t="shared" si="7"/>
        <v>E20</v>
      </c>
      <c r="H290" s="16" t="s">
        <v>9506</v>
      </c>
      <c r="I290" s="16" t="s">
        <v>1181</v>
      </c>
      <c r="J290" s="16" t="s">
        <v>1180</v>
      </c>
      <c r="K290" s="16" t="s">
        <v>1179</v>
      </c>
      <c r="L290" s="16" t="s">
        <v>9505</v>
      </c>
      <c r="M290" s="16">
        <v>6567</v>
      </c>
      <c r="N290" s="16" t="s">
        <v>1177</v>
      </c>
      <c r="O290" s="16" t="s">
        <v>1107</v>
      </c>
      <c r="P290" s="16" t="s">
        <v>1176</v>
      </c>
      <c r="Q290" s="16" t="s">
        <v>1175</v>
      </c>
      <c r="R290" s="16" t="s">
        <v>1174</v>
      </c>
    </row>
    <row r="291" spans="1:18">
      <c r="A291" s="16" t="s">
        <v>9504</v>
      </c>
      <c r="B291" s="16" t="s">
        <v>1183</v>
      </c>
      <c r="C291" s="16" t="s">
        <v>319</v>
      </c>
      <c r="D291" s="16">
        <v>10048</v>
      </c>
      <c r="E291" s="16" t="str">
        <f>VLOOKUP(D291,'Schools Data'!$F$4:$I$105,4,FALSE)</f>
        <v>Brunswick Park Primary &amp; Nursery School</v>
      </c>
      <c r="F291" s="16">
        <v>543950</v>
      </c>
      <c r="G291" s="16" t="s">
        <v>1211</v>
      </c>
      <c r="H291" s="16" t="s">
        <v>9503</v>
      </c>
      <c r="I291" s="16" t="s">
        <v>1181</v>
      </c>
      <c r="J291" s="16" t="s">
        <v>1180</v>
      </c>
      <c r="K291" s="16" t="s">
        <v>1179</v>
      </c>
      <c r="L291" s="16" t="s">
        <v>9502</v>
      </c>
      <c r="M291" s="16">
        <v>91576</v>
      </c>
      <c r="N291" s="16" t="s">
        <v>1177</v>
      </c>
      <c r="O291" s="16" t="s">
        <v>1107</v>
      </c>
      <c r="P291" s="16" t="s">
        <v>1176</v>
      </c>
      <c r="Q291" s="16" t="s">
        <v>1175</v>
      </c>
      <c r="R291" s="16" t="s">
        <v>1174</v>
      </c>
    </row>
    <row r="292" spans="1:18">
      <c r="A292" s="16" t="s">
        <v>9501</v>
      </c>
      <c r="B292" s="16" t="s">
        <v>1183</v>
      </c>
      <c r="C292" s="16" t="s">
        <v>319</v>
      </c>
      <c r="D292" s="16">
        <v>10048</v>
      </c>
      <c r="E292" s="16" t="str">
        <f>VLOOKUP(D292,'Schools Data'!$F$4:$I$105,4,FALSE)</f>
        <v>Brunswick Park Primary &amp; Nursery School</v>
      </c>
      <c r="F292" s="16">
        <v>543970</v>
      </c>
      <c r="G292" s="16" t="str">
        <f t="shared" ref="G292:G326" si="8">VLOOKUP(F292,$W$2:$X$62,2,FALSE)</f>
        <v>I01</v>
      </c>
      <c r="H292" s="16" t="s">
        <v>9500</v>
      </c>
      <c r="I292" s="16" t="s">
        <v>1181</v>
      </c>
      <c r="J292" s="16" t="s">
        <v>1180</v>
      </c>
      <c r="K292" s="16" t="s">
        <v>1179</v>
      </c>
      <c r="L292" s="16" t="s">
        <v>9499</v>
      </c>
      <c r="M292" s="16">
        <v>-2190734</v>
      </c>
      <c r="N292" s="16" t="s">
        <v>1177</v>
      </c>
      <c r="O292" s="16" t="s">
        <v>1107</v>
      </c>
      <c r="P292" s="16" t="s">
        <v>1176</v>
      </c>
      <c r="Q292" s="16" t="s">
        <v>1175</v>
      </c>
      <c r="R292" s="16" t="s">
        <v>1174</v>
      </c>
    </row>
    <row r="293" spans="1:18">
      <c r="A293" s="16" t="s">
        <v>9498</v>
      </c>
      <c r="B293" s="16" t="s">
        <v>1183</v>
      </c>
      <c r="C293" s="16" t="s">
        <v>319</v>
      </c>
      <c r="D293" s="16">
        <v>10048</v>
      </c>
      <c r="E293" s="16" t="str">
        <f>VLOOKUP(D293,'Schools Data'!$F$4:$I$105,4,FALSE)</f>
        <v>Brunswick Park Primary &amp; Nursery School</v>
      </c>
      <c r="F293" s="16">
        <v>543972</v>
      </c>
      <c r="G293" s="16" t="str">
        <f t="shared" si="8"/>
        <v>I03</v>
      </c>
      <c r="H293" s="16" t="s">
        <v>9497</v>
      </c>
      <c r="I293" s="16" t="s">
        <v>1181</v>
      </c>
      <c r="J293" s="16" t="s">
        <v>1180</v>
      </c>
      <c r="K293" s="16" t="s">
        <v>1179</v>
      </c>
      <c r="L293" s="16" t="s">
        <v>9496</v>
      </c>
      <c r="M293" s="16">
        <v>-102661</v>
      </c>
      <c r="N293" s="16" t="s">
        <v>1177</v>
      </c>
      <c r="O293" s="16" t="s">
        <v>1107</v>
      </c>
      <c r="P293" s="16" t="s">
        <v>1176</v>
      </c>
      <c r="Q293" s="16" t="s">
        <v>1175</v>
      </c>
      <c r="R293" s="16" t="s">
        <v>1174</v>
      </c>
    </row>
    <row r="294" spans="1:18">
      <c r="A294" s="16" t="s">
        <v>9495</v>
      </c>
      <c r="B294" s="16" t="s">
        <v>1183</v>
      </c>
      <c r="C294" s="16" t="s">
        <v>319</v>
      </c>
      <c r="D294" s="16">
        <v>10048</v>
      </c>
      <c r="E294" s="16" t="str">
        <f>VLOOKUP(D294,'Schools Data'!$F$4:$I$105,4,FALSE)</f>
        <v>Brunswick Park Primary &amp; Nursery School</v>
      </c>
      <c r="F294" s="16">
        <v>543975</v>
      </c>
      <c r="G294" s="16" t="str">
        <f t="shared" si="8"/>
        <v>I05</v>
      </c>
      <c r="H294" s="16" t="s">
        <v>9494</v>
      </c>
      <c r="I294" s="16" t="s">
        <v>1181</v>
      </c>
      <c r="J294" s="16" t="s">
        <v>1180</v>
      </c>
      <c r="K294" s="16" t="s">
        <v>1179</v>
      </c>
      <c r="L294" s="16" t="s">
        <v>9493</v>
      </c>
      <c r="M294" s="16">
        <v>-92805</v>
      </c>
      <c r="N294" s="16" t="s">
        <v>1177</v>
      </c>
      <c r="O294" s="16" t="s">
        <v>1107</v>
      </c>
      <c r="P294" s="16" t="s">
        <v>1176</v>
      </c>
      <c r="Q294" s="16" t="s">
        <v>1175</v>
      </c>
      <c r="R294" s="16" t="s">
        <v>1174</v>
      </c>
    </row>
    <row r="295" spans="1:18">
      <c r="A295" s="16" t="s">
        <v>9492</v>
      </c>
      <c r="B295" s="16" t="s">
        <v>1183</v>
      </c>
      <c r="C295" s="16" t="s">
        <v>319</v>
      </c>
      <c r="D295" s="16">
        <v>10048</v>
      </c>
      <c r="E295" s="16" t="str">
        <f>VLOOKUP(D295,'Schools Data'!$F$4:$I$105,4,FALSE)</f>
        <v>Brunswick Park Primary &amp; Nursery School</v>
      </c>
      <c r="F295" s="16">
        <v>543980</v>
      </c>
      <c r="G295" s="16" t="str">
        <f t="shared" si="8"/>
        <v>CI01</v>
      </c>
      <c r="H295" s="16" t="s">
        <v>9491</v>
      </c>
      <c r="I295" s="16" t="s">
        <v>1181</v>
      </c>
      <c r="J295" s="16" t="s">
        <v>1180</v>
      </c>
      <c r="K295" s="16" t="s">
        <v>1179</v>
      </c>
      <c r="L295" s="16" t="s">
        <v>9490</v>
      </c>
      <c r="M295" s="16">
        <v>-9031</v>
      </c>
      <c r="N295" s="16" t="s">
        <v>1177</v>
      </c>
      <c r="O295" s="16" t="s">
        <v>1107</v>
      </c>
      <c r="P295" s="16" t="s">
        <v>1176</v>
      </c>
      <c r="Q295" s="16" t="s">
        <v>1175</v>
      </c>
      <c r="R295" s="16" t="s">
        <v>1174</v>
      </c>
    </row>
    <row r="296" spans="1:18">
      <c r="A296" s="16" t="s">
        <v>9489</v>
      </c>
      <c r="B296" s="16" t="s">
        <v>1183</v>
      </c>
      <c r="C296" s="16" t="s">
        <v>319</v>
      </c>
      <c r="D296" s="16">
        <v>10048</v>
      </c>
      <c r="E296" s="16" t="str">
        <f>VLOOKUP(D296,'Schools Data'!$F$4:$I$105,4,FALSE)</f>
        <v>Brunswick Park Primary &amp; Nursery School</v>
      </c>
      <c r="F296" s="16">
        <v>569000</v>
      </c>
      <c r="G296" s="16" t="str">
        <f t="shared" si="8"/>
        <v>E28a</v>
      </c>
      <c r="H296" s="16" t="s">
        <v>9488</v>
      </c>
      <c r="I296" s="16" t="s">
        <v>1181</v>
      </c>
      <c r="J296" s="16" t="s">
        <v>1180</v>
      </c>
      <c r="K296" s="16" t="s">
        <v>1179</v>
      </c>
      <c r="L296" s="16" t="s">
        <v>9487</v>
      </c>
      <c r="M296" s="16">
        <v>32901</v>
      </c>
      <c r="N296" s="16" t="s">
        <v>1177</v>
      </c>
      <c r="O296" s="16" t="s">
        <v>1107</v>
      </c>
      <c r="P296" s="16" t="s">
        <v>1176</v>
      </c>
      <c r="Q296" s="16" t="s">
        <v>1175</v>
      </c>
      <c r="R296" s="16" t="s">
        <v>1174</v>
      </c>
    </row>
    <row r="297" spans="1:18">
      <c r="A297" s="16" t="s">
        <v>9486</v>
      </c>
      <c r="B297" s="16" t="s">
        <v>1183</v>
      </c>
      <c r="C297" s="16" t="s">
        <v>319</v>
      </c>
      <c r="D297" s="16">
        <v>10048</v>
      </c>
      <c r="E297" s="16" t="str">
        <f>VLOOKUP(D297,'Schools Data'!$F$4:$I$105,4,FALSE)</f>
        <v>Brunswick Park Primary &amp; Nursery School</v>
      </c>
      <c r="F297" s="16">
        <v>569010</v>
      </c>
      <c r="G297" s="16" t="str">
        <f t="shared" si="8"/>
        <v>E27</v>
      </c>
      <c r="H297" s="16" t="s">
        <v>9485</v>
      </c>
      <c r="I297" s="16" t="s">
        <v>1181</v>
      </c>
      <c r="J297" s="16" t="s">
        <v>1180</v>
      </c>
      <c r="K297" s="16" t="s">
        <v>1179</v>
      </c>
      <c r="L297" s="16" t="s">
        <v>9484</v>
      </c>
      <c r="M297" s="16">
        <v>93664</v>
      </c>
      <c r="N297" s="16" t="s">
        <v>1177</v>
      </c>
      <c r="O297" s="16" t="s">
        <v>1107</v>
      </c>
      <c r="P297" s="16" t="s">
        <v>1176</v>
      </c>
      <c r="Q297" s="16" t="s">
        <v>1175</v>
      </c>
      <c r="R297" s="16" t="s">
        <v>1174</v>
      </c>
    </row>
    <row r="298" spans="1:18">
      <c r="A298" s="16" t="s">
        <v>9483</v>
      </c>
      <c r="B298" s="16" t="s">
        <v>1183</v>
      </c>
      <c r="C298" s="16" t="s">
        <v>319</v>
      </c>
      <c r="D298" s="16">
        <v>10048</v>
      </c>
      <c r="E298" s="16" t="str">
        <f>VLOOKUP(D298,'Schools Data'!$F$4:$I$105,4,FALSE)</f>
        <v>Brunswick Park Primary &amp; Nursery School</v>
      </c>
      <c r="F298" s="16">
        <v>599010</v>
      </c>
      <c r="G298" s="16" t="str">
        <f t="shared" si="8"/>
        <v>CE02</v>
      </c>
      <c r="H298" s="16" t="s">
        <v>9482</v>
      </c>
      <c r="I298" s="16" t="s">
        <v>1181</v>
      </c>
      <c r="J298" s="16" t="s">
        <v>1180</v>
      </c>
      <c r="K298" s="16" t="s">
        <v>1179</v>
      </c>
      <c r="L298" s="16" t="s">
        <v>9481</v>
      </c>
      <c r="M298" s="16">
        <v>48147</v>
      </c>
      <c r="N298" s="16" t="s">
        <v>1177</v>
      </c>
      <c r="O298" s="16" t="s">
        <v>1107</v>
      </c>
      <c r="P298" s="16" t="s">
        <v>1176</v>
      </c>
      <c r="Q298" s="16" t="s">
        <v>1175</v>
      </c>
      <c r="R298" s="16" t="s">
        <v>1174</v>
      </c>
    </row>
    <row r="299" spans="1:18">
      <c r="A299" s="16" t="s">
        <v>9480</v>
      </c>
      <c r="B299" s="16" t="s">
        <v>1183</v>
      </c>
      <c r="C299" s="16" t="s">
        <v>319</v>
      </c>
      <c r="D299" s="16">
        <v>10048</v>
      </c>
      <c r="E299" s="16" t="str">
        <f>VLOOKUP(D299,'Schools Data'!$F$4:$I$105,4,FALSE)</f>
        <v>Brunswick Park Primary &amp; Nursery School</v>
      </c>
      <c r="F299" s="16">
        <v>710020</v>
      </c>
      <c r="G299" s="16" t="str">
        <f t="shared" si="8"/>
        <v>I06</v>
      </c>
      <c r="H299" s="16" t="s">
        <v>9479</v>
      </c>
      <c r="I299" s="16" t="s">
        <v>1181</v>
      </c>
      <c r="J299" s="16" t="s">
        <v>1180</v>
      </c>
      <c r="K299" s="16" t="s">
        <v>1179</v>
      </c>
      <c r="L299" s="16" t="s">
        <v>9478</v>
      </c>
      <c r="M299" s="16">
        <v>-15300</v>
      </c>
      <c r="N299" s="16" t="s">
        <v>1177</v>
      </c>
      <c r="O299" s="16" t="s">
        <v>1107</v>
      </c>
      <c r="P299" s="16" t="s">
        <v>1176</v>
      </c>
      <c r="Q299" s="16" t="s">
        <v>1175</v>
      </c>
      <c r="R299" s="16" t="s">
        <v>1174</v>
      </c>
    </row>
    <row r="300" spans="1:18">
      <c r="A300" s="16" t="s">
        <v>9477</v>
      </c>
      <c r="B300" s="16" t="s">
        <v>1183</v>
      </c>
      <c r="C300" s="16" t="s">
        <v>319</v>
      </c>
      <c r="D300" s="16">
        <v>10048</v>
      </c>
      <c r="E300" s="16" t="str">
        <f>VLOOKUP(D300,'Schools Data'!$F$4:$I$105,4,FALSE)</f>
        <v>Brunswick Park Primary &amp; Nursery School</v>
      </c>
      <c r="F300" s="16">
        <v>720010</v>
      </c>
      <c r="G300" s="16" t="str">
        <f t="shared" si="8"/>
        <v>I18d</v>
      </c>
      <c r="H300" s="16" t="s">
        <v>9476</v>
      </c>
      <c r="I300" s="16" t="s">
        <v>1181</v>
      </c>
      <c r="J300" s="16" t="s">
        <v>1180</v>
      </c>
      <c r="K300" s="16" t="s">
        <v>1179</v>
      </c>
      <c r="L300" s="16" t="s">
        <v>9475</v>
      </c>
      <c r="M300" s="16">
        <v>-69049</v>
      </c>
      <c r="N300" s="16" t="s">
        <v>1177</v>
      </c>
      <c r="O300" s="16" t="s">
        <v>1107</v>
      </c>
      <c r="P300" s="16" t="s">
        <v>1176</v>
      </c>
      <c r="Q300" s="16" t="s">
        <v>1175</v>
      </c>
      <c r="R300" s="16" t="s">
        <v>1174</v>
      </c>
    </row>
    <row r="301" spans="1:18">
      <c r="A301" s="16" t="s">
        <v>9474</v>
      </c>
      <c r="B301" s="16" t="s">
        <v>1183</v>
      </c>
      <c r="C301" s="16" t="s">
        <v>319</v>
      </c>
      <c r="D301" s="16">
        <v>10048</v>
      </c>
      <c r="E301" s="16" t="str">
        <f>VLOOKUP(D301,'Schools Data'!$F$4:$I$105,4,FALSE)</f>
        <v>Brunswick Park Primary &amp; Nursery School</v>
      </c>
      <c r="F301" s="16">
        <v>739001</v>
      </c>
      <c r="G301" s="16" t="str">
        <f t="shared" si="8"/>
        <v>I08a</v>
      </c>
      <c r="H301" s="16" t="s">
        <v>9473</v>
      </c>
      <c r="I301" s="16" t="s">
        <v>1181</v>
      </c>
      <c r="J301" s="16" t="s">
        <v>1180</v>
      </c>
      <c r="K301" s="16" t="s">
        <v>1179</v>
      </c>
      <c r="L301" s="16" t="s">
        <v>9472</v>
      </c>
      <c r="M301" s="16">
        <v>2445</v>
      </c>
      <c r="N301" s="16" t="s">
        <v>1177</v>
      </c>
      <c r="O301" s="16" t="s">
        <v>1107</v>
      </c>
      <c r="P301" s="16" t="s">
        <v>1176</v>
      </c>
      <c r="Q301" s="16" t="s">
        <v>1175</v>
      </c>
      <c r="R301" s="16" t="s">
        <v>1174</v>
      </c>
    </row>
    <row r="302" spans="1:18">
      <c r="A302" s="16" t="s">
        <v>9471</v>
      </c>
      <c r="B302" s="16" t="s">
        <v>1183</v>
      </c>
      <c r="C302" s="16" t="s">
        <v>319</v>
      </c>
      <c r="D302" s="16">
        <v>10048</v>
      </c>
      <c r="E302" s="16" t="str">
        <f>VLOOKUP(D302,'Schools Data'!$F$4:$I$105,4,FALSE)</f>
        <v>Brunswick Park Primary &amp; Nursery School</v>
      </c>
      <c r="F302" s="16">
        <v>739002</v>
      </c>
      <c r="G302" s="16" t="str">
        <f t="shared" si="8"/>
        <v>I08b</v>
      </c>
      <c r="H302" s="16" t="s">
        <v>9470</v>
      </c>
      <c r="I302" s="16" t="s">
        <v>1181</v>
      </c>
      <c r="J302" s="16" t="s">
        <v>1180</v>
      </c>
      <c r="K302" s="16" t="s">
        <v>1179</v>
      </c>
      <c r="L302" s="16" t="s">
        <v>9469</v>
      </c>
      <c r="M302" s="16">
        <v>-158800</v>
      </c>
      <c r="N302" s="16" t="s">
        <v>1177</v>
      </c>
      <c r="O302" s="16" t="s">
        <v>1107</v>
      </c>
      <c r="P302" s="16" t="s">
        <v>1176</v>
      </c>
      <c r="Q302" s="16" t="s">
        <v>1175</v>
      </c>
      <c r="R302" s="16" t="s">
        <v>1174</v>
      </c>
    </row>
    <row r="303" spans="1:18">
      <c r="A303" s="16" t="s">
        <v>9468</v>
      </c>
      <c r="B303" s="16" t="s">
        <v>1183</v>
      </c>
      <c r="C303" s="16" t="s">
        <v>319</v>
      </c>
      <c r="D303" s="16">
        <v>10048</v>
      </c>
      <c r="E303" s="16" t="str">
        <f>VLOOKUP(D303,'Schools Data'!$F$4:$I$105,4,FALSE)</f>
        <v>Brunswick Park Primary &amp; Nursery School</v>
      </c>
      <c r="F303" s="16">
        <v>739010</v>
      </c>
      <c r="G303" s="16" t="str">
        <f t="shared" si="8"/>
        <v>I09</v>
      </c>
      <c r="H303" s="16" t="s">
        <v>9467</v>
      </c>
      <c r="I303" s="16" t="s">
        <v>1181</v>
      </c>
      <c r="J303" s="16" t="s">
        <v>1180</v>
      </c>
      <c r="K303" s="16" t="s">
        <v>1179</v>
      </c>
      <c r="L303" s="16" t="s">
        <v>9466</v>
      </c>
      <c r="M303" s="16">
        <v>-40070</v>
      </c>
      <c r="N303" s="16" t="s">
        <v>1177</v>
      </c>
      <c r="O303" s="16" t="s">
        <v>1107</v>
      </c>
      <c r="P303" s="16" t="s">
        <v>1176</v>
      </c>
      <c r="Q303" s="16" t="s">
        <v>1175</v>
      </c>
      <c r="R303" s="16" t="s">
        <v>1174</v>
      </c>
    </row>
    <row r="304" spans="1:18">
      <c r="A304" s="16" t="s">
        <v>9465</v>
      </c>
      <c r="B304" s="16" t="s">
        <v>1183</v>
      </c>
      <c r="C304" s="16" t="s">
        <v>319</v>
      </c>
      <c r="D304" s="16">
        <v>10048</v>
      </c>
      <c r="E304" s="16" t="str">
        <f>VLOOKUP(D304,'Schools Data'!$F$4:$I$105,4,FALSE)</f>
        <v>Brunswick Park Primary &amp; Nursery School</v>
      </c>
      <c r="F304" s="16">
        <v>739050</v>
      </c>
      <c r="G304" s="16" t="str">
        <f t="shared" si="8"/>
        <v>I13</v>
      </c>
      <c r="H304" s="16" t="s">
        <v>9464</v>
      </c>
      <c r="I304" s="16" t="s">
        <v>1181</v>
      </c>
      <c r="J304" s="16" t="s">
        <v>1180</v>
      </c>
      <c r="K304" s="16" t="s">
        <v>1179</v>
      </c>
      <c r="L304" s="16" t="s">
        <v>9463</v>
      </c>
      <c r="M304" s="16">
        <v>-8000</v>
      </c>
      <c r="N304" s="16" t="s">
        <v>1177</v>
      </c>
      <c r="O304" s="16" t="s">
        <v>1107</v>
      </c>
      <c r="P304" s="16" t="s">
        <v>1176</v>
      </c>
      <c r="Q304" s="16" t="s">
        <v>1175</v>
      </c>
      <c r="R304" s="16" t="s">
        <v>1174</v>
      </c>
    </row>
    <row r="305" spans="1:18">
      <c r="A305" s="16" t="s">
        <v>9462</v>
      </c>
      <c r="B305" s="16" t="s">
        <v>1183</v>
      </c>
      <c r="C305" s="16" t="s">
        <v>319</v>
      </c>
      <c r="D305" s="16">
        <v>10050</v>
      </c>
      <c r="E305" s="16" t="str">
        <f>VLOOKUP(D305,'Schools Data'!$F$4:$I$105,4,FALSE)</f>
        <v>Christ Church CE Primary School</v>
      </c>
      <c r="F305" s="16">
        <v>111100</v>
      </c>
      <c r="G305" s="16" t="str">
        <f t="shared" si="8"/>
        <v>E05</v>
      </c>
      <c r="H305" s="16" t="s">
        <v>9461</v>
      </c>
      <c r="I305" s="16" t="s">
        <v>1181</v>
      </c>
      <c r="J305" s="16" t="s">
        <v>1180</v>
      </c>
      <c r="K305" s="16" t="s">
        <v>1179</v>
      </c>
      <c r="L305" s="16" t="s">
        <v>9460</v>
      </c>
      <c r="M305" s="16">
        <v>56974</v>
      </c>
      <c r="N305" s="16" t="s">
        <v>1177</v>
      </c>
      <c r="O305" s="16" t="s">
        <v>1107</v>
      </c>
      <c r="P305" s="16" t="s">
        <v>1176</v>
      </c>
      <c r="Q305" s="16" t="s">
        <v>1175</v>
      </c>
      <c r="R305" s="16" t="s">
        <v>1174</v>
      </c>
    </row>
    <row r="306" spans="1:18">
      <c r="A306" s="16" t="s">
        <v>9459</v>
      </c>
      <c r="B306" s="16" t="s">
        <v>1183</v>
      </c>
      <c r="C306" s="16" t="s">
        <v>319</v>
      </c>
      <c r="D306" s="16">
        <v>10050</v>
      </c>
      <c r="E306" s="16" t="str">
        <f>VLOOKUP(D306,'Schools Data'!$F$4:$I$105,4,FALSE)</f>
        <v>Christ Church CE Primary School</v>
      </c>
      <c r="F306" s="16">
        <v>111200</v>
      </c>
      <c r="G306" s="16" t="str">
        <f t="shared" si="8"/>
        <v>E04</v>
      </c>
      <c r="H306" s="16" t="s">
        <v>9458</v>
      </c>
      <c r="I306" s="16" t="s">
        <v>1181</v>
      </c>
      <c r="J306" s="16" t="s">
        <v>1180</v>
      </c>
      <c r="K306" s="16" t="s">
        <v>1179</v>
      </c>
      <c r="L306" s="16" t="s">
        <v>9457</v>
      </c>
      <c r="M306" s="16">
        <v>38008</v>
      </c>
      <c r="N306" s="16" t="s">
        <v>1177</v>
      </c>
      <c r="O306" s="16" t="s">
        <v>1107</v>
      </c>
      <c r="P306" s="16" t="s">
        <v>1176</v>
      </c>
      <c r="Q306" s="16" t="s">
        <v>1175</v>
      </c>
      <c r="R306" s="16" t="s">
        <v>1174</v>
      </c>
    </row>
    <row r="307" spans="1:18">
      <c r="A307" s="16" t="s">
        <v>9456</v>
      </c>
      <c r="B307" s="16" t="s">
        <v>1183</v>
      </c>
      <c r="C307" s="16" t="s">
        <v>319</v>
      </c>
      <c r="D307" s="16">
        <v>10050</v>
      </c>
      <c r="E307" s="16" t="str">
        <f>VLOOKUP(D307,'Schools Data'!$F$4:$I$105,4,FALSE)</f>
        <v>Christ Church CE Primary School</v>
      </c>
      <c r="F307" s="16">
        <v>111400</v>
      </c>
      <c r="G307" s="16" t="str">
        <f t="shared" si="8"/>
        <v>E01</v>
      </c>
      <c r="H307" s="16" t="s">
        <v>9455</v>
      </c>
      <c r="I307" s="16" t="s">
        <v>1181</v>
      </c>
      <c r="J307" s="16" t="s">
        <v>1180</v>
      </c>
      <c r="K307" s="16" t="s">
        <v>1179</v>
      </c>
      <c r="L307" s="16" t="s">
        <v>9454</v>
      </c>
      <c r="M307" s="16">
        <v>651573</v>
      </c>
      <c r="N307" s="16" t="s">
        <v>1177</v>
      </c>
      <c r="O307" s="16" t="s">
        <v>1107</v>
      </c>
      <c r="P307" s="16" t="s">
        <v>1176</v>
      </c>
      <c r="Q307" s="16" t="s">
        <v>1175</v>
      </c>
      <c r="R307" s="16" t="s">
        <v>1174</v>
      </c>
    </row>
    <row r="308" spans="1:18">
      <c r="A308" s="16" t="s">
        <v>9453</v>
      </c>
      <c r="B308" s="16" t="s">
        <v>1183</v>
      </c>
      <c r="C308" s="16" t="s">
        <v>319</v>
      </c>
      <c r="D308" s="16">
        <v>10050</v>
      </c>
      <c r="E308" s="16" t="str">
        <f>VLOOKUP(D308,'Schools Data'!$F$4:$I$105,4,FALSE)</f>
        <v>Christ Church CE Primary School</v>
      </c>
      <c r="F308" s="16">
        <v>111600</v>
      </c>
      <c r="G308" s="16" t="str">
        <f t="shared" si="8"/>
        <v>E03</v>
      </c>
      <c r="H308" s="16" t="s">
        <v>9452</v>
      </c>
      <c r="I308" s="16" t="s">
        <v>1181</v>
      </c>
      <c r="J308" s="16" t="s">
        <v>1180</v>
      </c>
      <c r="K308" s="16" t="s">
        <v>1179</v>
      </c>
      <c r="L308" s="16" t="s">
        <v>9451</v>
      </c>
      <c r="M308" s="16">
        <v>266612</v>
      </c>
      <c r="N308" s="16" t="s">
        <v>1177</v>
      </c>
      <c r="O308" s="16" t="s">
        <v>1107</v>
      </c>
      <c r="P308" s="16" t="s">
        <v>1176</v>
      </c>
      <c r="Q308" s="16" t="s">
        <v>1175</v>
      </c>
      <c r="R308" s="16" t="s">
        <v>1174</v>
      </c>
    </row>
    <row r="309" spans="1:18">
      <c r="A309" s="16" t="s">
        <v>9450</v>
      </c>
      <c r="B309" s="16" t="s">
        <v>1183</v>
      </c>
      <c r="C309" s="16" t="s">
        <v>319</v>
      </c>
      <c r="D309" s="16">
        <v>10050</v>
      </c>
      <c r="E309" s="16" t="str">
        <f>VLOOKUP(D309,'Schools Data'!$F$4:$I$105,4,FALSE)</f>
        <v>Christ Church CE Primary School</v>
      </c>
      <c r="F309" s="16">
        <v>111700</v>
      </c>
      <c r="G309" s="16" t="str">
        <f t="shared" si="8"/>
        <v>E07</v>
      </c>
      <c r="H309" s="16" t="s">
        <v>9449</v>
      </c>
      <c r="I309" s="16" t="s">
        <v>1181</v>
      </c>
      <c r="J309" s="16" t="s">
        <v>1180</v>
      </c>
      <c r="K309" s="16" t="s">
        <v>1179</v>
      </c>
      <c r="L309" s="16" t="s">
        <v>9448</v>
      </c>
      <c r="M309" s="16">
        <v>55692</v>
      </c>
      <c r="N309" s="16" t="s">
        <v>1177</v>
      </c>
      <c r="O309" s="16" t="s">
        <v>1107</v>
      </c>
      <c r="P309" s="16" t="s">
        <v>1176</v>
      </c>
      <c r="Q309" s="16" t="s">
        <v>1175</v>
      </c>
      <c r="R309" s="16" t="s">
        <v>1174</v>
      </c>
    </row>
    <row r="310" spans="1:18">
      <c r="A310" s="16" t="s">
        <v>9447</v>
      </c>
      <c r="B310" s="16" t="s">
        <v>1183</v>
      </c>
      <c r="C310" s="16" t="s">
        <v>319</v>
      </c>
      <c r="D310" s="16">
        <v>10050</v>
      </c>
      <c r="E310" s="16" t="str">
        <f>VLOOKUP(D310,'Schools Data'!$F$4:$I$105,4,FALSE)</f>
        <v>Christ Church CE Primary School</v>
      </c>
      <c r="F310" s="16">
        <v>133100</v>
      </c>
      <c r="G310" s="16" t="str">
        <f t="shared" si="8"/>
        <v>E09</v>
      </c>
      <c r="H310" s="16" t="s">
        <v>9446</v>
      </c>
      <c r="I310" s="16" t="s">
        <v>1181</v>
      </c>
      <c r="J310" s="16" t="s">
        <v>1180</v>
      </c>
      <c r="K310" s="16" t="s">
        <v>1179</v>
      </c>
      <c r="L310" s="16" t="s">
        <v>9445</v>
      </c>
      <c r="M310" s="16">
        <v>2595</v>
      </c>
      <c r="N310" s="16" t="s">
        <v>1177</v>
      </c>
      <c r="O310" s="16" t="s">
        <v>1107</v>
      </c>
      <c r="P310" s="16" t="s">
        <v>1176</v>
      </c>
      <c r="Q310" s="16" t="s">
        <v>1175</v>
      </c>
      <c r="R310" s="16" t="s">
        <v>1174</v>
      </c>
    </row>
    <row r="311" spans="1:18">
      <c r="A311" s="16" t="s">
        <v>9444</v>
      </c>
      <c r="B311" s="16" t="s">
        <v>1183</v>
      </c>
      <c r="C311" s="16" t="s">
        <v>319</v>
      </c>
      <c r="D311" s="16">
        <v>10050</v>
      </c>
      <c r="E311" s="16" t="str">
        <f>VLOOKUP(D311,'Schools Data'!$F$4:$I$105,4,FALSE)</f>
        <v>Christ Church CE Primary School</v>
      </c>
      <c r="F311" s="16">
        <v>138100</v>
      </c>
      <c r="G311" s="16" t="str">
        <f t="shared" si="8"/>
        <v>E08</v>
      </c>
      <c r="H311" s="16" t="s">
        <v>9443</v>
      </c>
      <c r="I311" s="16" t="s">
        <v>1181</v>
      </c>
      <c r="J311" s="16" t="s">
        <v>1180</v>
      </c>
      <c r="K311" s="16" t="s">
        <v>1179</v>
      </c>
      <c r="L311" s="16" t="s">
        <v>9442</v>
      </c>
      <c r="M311" s="16">
        <v>3300</v>
      </c>
      <c r="N311" s="16" t="s">
        <v>1177</v>
      </c>
      <c r="O311" s="16" t="s">
        <v>1107</v>
      </c>
      <c r="P311" s="16" t="s">
        <v>1176</v>
      </c>
      <c r="Q311" s="16" t="s">
        <v>1175</v>
      </c>
      <c r="R311" s="16" t="s">
        <v>1174</v>
      </c>
    </row>
    <row r="312" spans="1:18">
      <c r="A312" s="16" t="s">
        <v>9441</v>
      </c>
      <c r="B312" s="16" t="s">
        <v>1183</v>
      </c>
      <c r="C312" s="16" t="s">
        <v>319</v>
      </c>
      <c r="D312" s="16">
        <v>10050</v>
      </c>
      <c r="E312" s="16" t="str">
        <f>VLOOKUP(D312,'Schools Data'!$F$4:$I$105,4,FALSE)</f>
        <v>Christ Church CE Primary School</v>
      </c>
      <c r="F312" s="16">
        <v>138110</v>
      </c>
      <c r="G312" s="16" t="str">
        <f t="shared" si="8"/>
        <v>E10</v>
      </c>
      <c r="H312" s="16" t="s">
        <v>9440</v>
      </c>
      <c r="I312" s="16" t="s">
        <v>1181</v>
      </c>
      <c r="J312" s="16" t="s">
        <v>1180</v>
      </c>
      <c r="K312" s="16" t="s">
        <v>1179</v>
      </c>
      <c r="L312" s="16" t="s">
        <v>9439</v>
      </c>
      <c r="M312" s="16">
        <v>4437</v>
      </c>
      <c r="N312" s="16" t="s">
        <v>1177</v>
      </c>
      <c r="O312" s="16" t="s">
        <v>1107</v>
      </c>
      <c r="P312" s="16" t="s">
        <v>1176</v>
      </c>
      <c r="Q312" s="16" t="s">
        <v>1175</v>
      </c>
      <c r="R312" s="16" t="s">
        <v>1174</v>
      </c>
    </row>
    <row r="313" spans="1:18">
      <c r="A313" s="16" t="s">
        <v>9438</v>
      </c>
      <c r="B313" s="16" t="s">
        <v>1183</v>
      </c>
      <c r="C313" s="16" t="s">
        <v>319</v>
      </c>
      <c r="D313" s="16">
        <v>10050</v>
      </c>
      <c r="E313" s="16" t="str">
        <f>VLOOKUP(D313,'Schools Data'!$F$4:$I$105,4,FALSE)</f>
        <v>Christ Church CE Primary School</v>
      </c>
      <c r="F313" s="16">
        <v>138120</v>
      </c>
      <c r="G313" s="16" t="str">
        <f t="shared" si="8"/>
        <v>E11</v>
      </c>
      <c r="H313" s="16" t="s">
        <v>9437</v>
      </c>
      <c r="I313" s="16" t="s">
        <v>1181</v>
      </c>
      <c r="J313" s="16" t="s">
        <v>1180</v>
      </c>
      <c r="K313" s="16" t="s">
        <v>1179</v>
      </c>
      <c r="L313" s="16" t="s">
        <v>9436</v>
      </c>
      <c r="M313" s="16">
        <v>2978</v>
      </c>
      <c r="N313" s="16" t="s">
        <v>1177</v>
      </c>
      <c r="O313" s="16" t="s">
        <v>1107</v>
      </c>
      <c r="P313" s="16" t="s">
        <v>1176</v>
      </c>
      <c r="Q313" s="16" t="s">
        <v>1175</v>
      </c>
      <c r="R313" s="16" t="s">
        <v>1174</v>
      </c>
    </row>
    <row r="314" spans="1:18">
      <c r="A314" s="16" t="s">
        <v>9435</v>
      </c>
      <c r="B314" s="16" t="s">
        <v>1183</v>
      </c>
      <c r="C314" s="16" t="s">
        <v>319</v>
      </c>
      <c r="D314" s="16">
        <v>10050</v>
      </c>
      <c r="E314" s="16" t="str">
        <f>VLOOKUP(D314,'Schools Data'!$F$4:$I$105,4,FALSE)</f>
        <v>Christ Church CE Primary School</v>
      </c>
      <c r="F314" s="16">
        <v>210000</v>
      </c>
      <c r="G314" s="16" t="str">
        <f t="shared" si="8"/>
        <v>E12</v>
      </c>
      <c r="H314" s="16" t="s">
        <v>9434</v>
      </c>
      <c r="I314" s="16" t="s">
        <v>1181</v>
      </c>
      <c r="J314" s="16" t="s">
        <v>1180</v>
      </c>
      <c r="K314" s="16" t="s">
        <v>1179</v>
      </c>
      <c r="L314" s="16" t="s">
        <v>9433</v>
      </c>
      <c r="M314" s="16">
        <v>21597</v>
      </c>
      <c r="N314" s="16" t="s">
        <v>1177</v>
      </c>
      <c r="O314" s="16" t="s">
        <v>1107</v>
      </c>
      <c r="P314" s="16" t="s">
        <v>1176</v>
      </c>
      <c r="Q314" s="16" t="s">
        <v>1175</v>
      </c>
      <c r="R314" s="16" t="s">
        <v>1174</v>
      </c>
    </row>
    <row r="315" spans="1:18">
      <c r="A315" s="16" t="s">
        <v>9432</v>
      </c>
      <c r="B315" s="16" t="s">
        <v>1183</v>
      </c>
      <c r="C315" s="16" t="s">
        <v>319</v>
      </c>
      <c r="D315" s="16">
        <v>10050</v>
      </c>
      <c r="E315" s="16" t="str">
        <f>VLOOKUP(D315,'Schools Data'!$F$4:$I$105,4,FALSE)</f>
        <v>Christ Church CE Primary School</v>
      </c>
      <c r="F315" s="16">
        <v>213020</v>
      </c>
      <c r="G315" s="16" t="str">
        <f t="shared" si="8"/>
        <v>E16</v>
      </c>
      <c r="H315" s="16" t="s">
        <v>9431</v>
      </c>
      <c r="I315" s="16" t="s">
        <v>1181</v>
      </c>
      <c r="J315" s="16" t="s">
        <v>1180</v>
      </c>
      <c r="K315" s="16" t="s">
        <v>1179</v>
      </c>
      <c r="L315" s="16" t="s">
        <v>9430</v>
      </c>
      <c r="M315" s="16">
        <v>21700</v>
      </c>
      <c r="N315" s="16" t="s">
        <v>1177</v>
      </c>
      <c r="O315" s="16" t="s">
        <v>1107</v>
      </c>
      <c r="P315" s="16" t="s">
        <v>1176</v>
      </c>
      <c r="Q315" s="16" t="s">
        <v>1175</v>
      </c>
      <c r="R315" s="16" t="s">
        <v>1174</v>
      </c>
    </row>
    <row r="316" spans="1:18">
      <c r="A316" s="16" t="s">
        <v>9429</v>
      </c>
      <c r="B316" s="16" t="s">
        <v>1183</v>
      </c>
      <c r="C316" s="16" t="s">
        <v>319</v>
      </c>
      <c r="D316" s="16">
        <v>10050</v>
      </c>
      <c r="E316" s="16" t="str">
        <f>VLOOKUP(D316,'Schools Data'!$F$4:$I$105,4,FALSE)</f>
        <v>Christ Church CE Primary School</v>
      </c>
      <c r="F316" s="16">
        <v>215000</v>
      </c>
      <c r="G316" s="16" t="str">
        <f t="shared" si="8"/>
        <v>E17</v>
      </c>
      <c r="H316" s="16" t="s">
        <v>9428</v>
      </c>
      <c r="I316" s="16" t="s">
        <v>1181</v>
      </c>
      <c r="J316" s="16" t="s">
        <v>1180</v>
      </c>
      <c r="K316" s="16" t="s">
        <v>1179</v>
      </c>
      <c r="L316" s="16" t="s">
        <v>9427</v>
      </c>
      <c r="M316" s="16">
        <v>4364</v>
      </c>
      <c r="N316" s="16" t="s">
        <v>1177</v>
      </c>
      <c r="O316" s="16" t="s">
        <v>1107</v>
      </c>
      <c r="P316" s="16" t="s">
        <v>1176</v>
      </c>
      <c r="Q316" s="16" t="s">
        <v>1175</v>
      </c>
      <c r="R316" s="16" t="s">
        <v>1174</v>
      </c>
    </row>
    <row r="317" spans="1:18">
      <c r="A317" s="16" t="s">
        <v>9426</v>
      </c>
      <c r="B317" s="16" t="s">
        <v>1183</v>
      </c>
      <c r="C317" s="16" t="s">
        <v>319</v>
      </c>
      <c r="D317" s="16">
        <v>10050</v>
      </c>
      <c r="E317" s="16" t="str">
        <f>VLOOKUP(D317,'Schools Data'!$F$4:$I$105,4,FALSE)</f>
        <v>Christ Church CE Primary School</v>
      </c>
      <c r="F317" s="16">
        <v>216000</v>
      </c>
      <c r="G317" s="16" t="str">
        <f t="shared" si="8"/>
        <v>E15</v>
      </c>
      <c r="H317" s="16" t="s">
        <v>9425</v>
      </c>
      <c r="I317" s="16" t="s">
        <v>1181</v>
      </c>
      <c r="J317" s="16" t="s">
        <v>1180</v>
      </c>
      <c r="K317" s="16" t="s">
        <v>1179</v>
      </c>
      <c r="L317" s="16" t="s">
        <v>9424</v>
      </c>
      <c r="M317" s="16">
        <v>3400</v>
      </c>
      <c r="N317" s="16" t="s">
        <v>1177</v>
      </c>
      <c r="O317" s="16" t="s">
        <v>1107</v>
      </c>
      <c r="P317" s="16" t="s">
        <v>1176</v>
      </c>
      <c r="Q317" s="16" t="s">
        <v>1175</v>
      </c>
      <c r="R317" s="16" t="s">
        <v>1174</v>
      </c>
    </row>
    <row r="318" spans="1:18">
      <c r="A318" s="16" t="s">
        <v>9423</v>
      </c>
      <c r="B318" s="16" t="s">
        <v>1183</v>
      </c>
      <c r="C318" s="16" t="s">
        <v>319</v>
      </c>
      <c r="D318" s="16">
        <v>10050</v>
      </c>
      <c r="E318" s="16" t="str">
        <f>VLOOKUP(D318,'Schools Data'!$F$4:$I$105,4,FALSE)</f>
        <v>Christ Church CE Primary School</v>
      </c>
      <c r="F318" s="16">
        <v>219010</v>
      </c>
      <c r="G318" s="16" t="str">
        <f t="shared" si="8"/>
        <v>E14</v>
      </c>
      <c r="H318" s="16" t="s">
        <v>9422</v>
      </c>
      <c r="I318" s="16" t="s">
        <v>1181</v>
      </c>
      <c r="J318" s="16" t="s">
        <v>1180</v>
      </c>
      <c r="K318" s="16" t="s">
        <v>1179</v>
      </c>
      <c r="L318" s="16" t="s">
        <v>9421</v>
      </c>
      <c r="M318" s="16">
        <v>26575</v>
      </c>
      <c r="N318" s="16" t="s">
        <v>1177</v>
      </c>
      <c r="O318" s="16" t="s">
        <v>1107</v>
      </c>
      <c r="P318" s="16" t="s">
        <v>1176</v>
      </c>
      <c r="Q318" s="16" t="s">
        <v>1175</v>
      </c>
      <c r="R318" s="16" t="s">
        <v>1174</v>
      </c>
    </row>
    <row r="319" spans="1:18">
      <c r="A319" s="16" t="s">
        <v>9420</v>
      </c>
      <c r="B319" s="16" t="s">
        <v>1183</v>
      </c>
      <c r="C319" s="16" t="s">
        <v>319</v>
      </c>
      <c r="D319" s="16">
        <v>10050</v>
      </c>
      <c r="E319" s="16" t="str">
        <f>VLOOKUP(D319,'Schools Data'!$F$4:$I$105,4,FALSE)</f>
        <v>Christ Church CE Primary School</v>
      </c>
      <c r="F319" s="16">
        <v>219030</v>
      </c>
      <c r="G319" s="16" t="str">
        <f t="shared" si="8"/>
        <v>E18</v>
      </c>
      <c r="H319" s="16" t="s">
        <v>9419</v>
      </c>
      <c r="I319" s="16" t="s">
        <v>1181</v>
      </c>
      <c r="J319" s="16" t="s">
        <v>1180</v>
      </c>
      <c r="K319" s="16" t="s">
        <v>1179</v>
      </c>
      <c r="L319" s="16" t="s">
        <v>9418</v>
      </c>
      <c r="M319" s="16">
        <v>3761</v>
      </c>
      <c r="N319" s="16" t="s">
        <v>1177</v>
      </c>
      <c r="O319" s="16" t="s">
        <v>1107</v>
      </c>
      <c r="P319" s="16" t="s">
        <v>1176</v>
      </c>
      <c r="Q319" s="16" t="s">
        <v>1175</v>
      </c>
      <c r="R319" s="16" t="s">
        <v>1174</v>
      </c>
    </row>
    <row r="320" spans="1:18">
      <c r="A320" s="16" t="s">
        <v>9417</v>
      </c>
      <c r="B320" s="16" t="s">
        <v>1183</v>
      </c>
      <c r="C320" s="16" t="s">
        <v>319</v>
      </c>
      <c r="D320" s="16">
        <v>10050</v>
      </c>
      <c r="E320" s="16" t="str">
        <f>VLOOKUP(D320,'Schools Data'!$F$4:$I$105,4,FALSE)</f>
        <v>Christ Church CE Primary School</v>
      </c>
      <c r="F320" s="16">
        <v>220000</v>
      </c>
      <c r="G320" s="16" t="str">
        <f t="shared" si="8"/>
        <v>E13</v>
      </c>
      <c r="H320" s="16" t="s">
        <v>9416</v>
      </c>
      <c r="I320" s="16" t="s">
        <v>1181</v>
      </c>
      <c r="J320" s="16" t="s">
        <v>1180</v>
      </c>
      <c r="K320" s="16" t="s">
        <v>1179</v>
      </c>
      <c r="L320" s="16" t="s">
        <v>9415</v>
      </c>
      <c r="M320" s="16">
        <v>500</v>
      </c>
      <c r="N320" s="16" t="s">
        <v>1177</v>
      </c>
      <c r="O320" s="16" t="s">
        <v>1107</v>
      </c>
      <c r="P320" s="16" t="s">
        <v>1176</v>
      </c>
      <c r="Q320" s="16" t="s">
        <v>1175</v>
      </c>
      <c r="R320" s="16" t="s">
        <v>1174</v>
      </c>
    </row>
    <row r="321" spans="1:18">
      <c r="A321" s="16" t="s">
        <v>9414</v>
      </c>
      <c r="B321" s="16" t="s">
        <v>1183</v>
      </c>
      <c r="C321" s="16" t="s">
        <v>319</v>
      </c>
      <c r="D321" s="16">
        <v>10050</v>
      </c>
      <c r="E321" s="16" t="str">
        <f>VLOOKUP(D321,'Schools Data'!$F$4:$I$105,4,FALSE)</f>
        <v>Christ Church CE Primary School</v>
      </c>
      <c r="F321" s="16">
        <v>221000</v>
      </c>
      <c r="G321" s="16" t="str">
        <f t="shared" si="8"/>
        <v>E23</v>
      </c>
      <c r="H321" s="16" t="s">
        <v>9413</v>
      </c>
      <c r="I321" s="16" t="s">
        <v>1181</v>
      </c>
      <c r="J321" s="16" t="s">
        <v>1180</v>
      </c>
      <c r="K321" s="16" t="s">
        <v>1179</v>
      </c>
      <c r="L321" s="16" t="s">
        <v>9412</v>
      </c>
      <c r="M321" s="16">
        <v>6919</v>
      </c>
      <c r="N321" s="16" t="s">
        <v>1177</v>
      </c>
      <c r="O321" s="16" t="s">
        <v>1107</v>
      </c>
      <c r="P321" s="16" t="s">
        <v>1176</v>
      </c>
      <c r="Q321" s="16" t="s">
        <v>1175</v>
      </c>
      <c r="R321" s="16" t="s">
        <v>1174</v>
      </c>
    </row>
    <row r="322" spans="1:18">
      <c r="A322" s="16" t="s">
        <v>9411</v>
      </c>
      <c r="B322" s="16" t="s">
        <v>1183</v>
      </c>
      <c r="C322" s="16" t="s">
        <v>319</v>
      </c>
      <c r="D322" s="16">
        <v>10050</v>
      </c>
      <c r="E322" s="16" t="str">
        <f>VLOOKUP(D322,'Schools Data'!$F$4:$I$105,4,FALSE)</f>
        <v>Christ Church CE Primary School</v>
      </c>
      <c r="F322" s="16">
        <v>411020</v>
      </c>
      <c r="G322" s="16" t="str">
        <f t="shared" si="8"/>
        <v>E25</v>
      </c>
      <c r="H322" s="16" t="s">
        <v>9410</v>
      </c>
      <c r="I322" s="16" t="s">
        <v>1181</v>
      </c>
      <c r="J322" s="16" t="s">
        <v>1180</v>
      </c>
      <c r="K322" s="16" t="s">
        <v>1179</v>
      </c>
      <c r="L322" s="16" t="s">
        <v>9409</v>
      </c>
      <c r="M322" s="16">
        <v>64096</v>
      </c>
      <c r="N322" s="16" t="s">
        <v>1177</v>
      </c>
      <c r="O322" s="16" t="s">
        <v>1107</v>
      </c>
      <c r="P322" s="16" t="s">
        <v>1176</v>
      </c>
      <c r="Q322" s="16" t="s">
        <v>1175</v>
      </c>
      <c r="R322" s="16" t="s">
        <v>1174</v>
      </c>
    </row>
    <row r="323" spans="1:18">
      <c r="A323" s="16" t="s">
        <v>9408</v>
      </c>
      <c r="B323" s="16" t="s">
        <v>1183</v>
      </c>
      <c r="C323" s="16" t="s">
        <v>319</v>
      </c>
      <c r="D323" s="16">
        <v>10050</v>
      </c>
      <c r="E323" s="16" t="str">
        <f>VLOOKUP(D323,'Schools Data'!$F$4:$I$105,4,FALSE)</f>
        <v>Christ Church CE Primary School</v>
      </c>
      <c r="F323" s="16">
        <v>413050</v>
      </c>
      <c r="G323" s="16" t="str">
        <f t="shared" si="8"/>
        <v>E19</v>
      </c>
      <c r="H323" s="16" t="s">
        <v>9407</v>
      </c>
      <c r="I323" s="16" t="s">
        <v>1181</v>
      </c>
      <c r="J323" s="16" t="s">
        <v>1180</v>
      </c>
      <c r="K323" s="16" t="s">
        <v>1179</v>
      </c>
      <c r="L323" s="16" t="s">
        <v>9389</v>
      </c>
      <c r="M323" s="16">
        <v>74780</v>
      </c>
      <c r="N323" s="16" t="s">
        <v>1177</v>
      </c>
      <c r="O323" s="16" t="s">
        <v>1107</v>
      </c>
      <c r="P323" s="16" t="s">
        <v>1176</v>
      </c>
      <c r="Q323" s="16" t="s">
        <v>1175</v>
      </c>
      <c r="R323" s="16" t="s">
        <v>1174</v>
      </c>
    </row>
    <row r="324" spans="1:18">
      <c r="A324" s="16" t="s">
        <v>9406</v>
      </c>
      <c r="B324" s="16" t="s">
        <v>1183</v>
      </c>
      <c r="C324" s="16" t="s">
        <v>319</v>
      </c>
      <c r="D324" s="16">
        <v>10050</v>
      </c>
      <c r="E324" s="16" t="str">
        <f>VLOOKUP(D324,'Schools Data'!$F$4:$I$105,4,FALSE)</f>
        <v>Christ Church CE Primary School</v>
      </c>
      <c r="F324" s="16">
        <v>413060</v>
      </c>
      <c r="G324" s="16" t="str">
        <f t="shared" si="8"/>
        <v>E22</v>
      </c>
      <c r="H324" s="16" t="s">
        <v>9405</v>
      </c>
      <c r="I324" s="16" t="s">
        <v>1181</v>
      </c>
      <c r="J324" s="16" t="s">
        <v>1180</v>
      </c>
      <c r="K324" s="16" t="s">
        <v>1179</v>
      </c>
      <c r="L324" s="16" t="s">
        <v>9404</v>
      </c>
      <c r="M324" s="16">
        <v>8904</v>
      </c>
      <c r="N324" s="16" t="s">
        <v>1177</v>
      </c>
      <c r="O324" s="16" t="s">
        <v>1107</v>
      </c>
      <c r="P324" s="16" t="s">
        <v>1176</v>
      </c>
      <c r="Q324" s="16" t="s">
        <v>1175</v>
      </c>
      <c r="R324" s="16" t="s">
        <v>1174</v>
      </c>
    </row>
    <row r="325" spans="1:18">
      <c r="A325" s="16" t="s">
        <v>9403</v>
      </c>
      <c r="B325" s="16" t="s">
        <v>1183</v>
      </c>
      <c r="C325" s="16" t="s">
        <v>319</v>
      </c>
      <c r="D325" s="16">
        <v>10050</v>
      </c>
      <c r="E325" s="16" t="str">
        <f>VLOOKUP(D325,'Schools Data'!$F$4:$I$105,4,FALSE)</f>
        <v>Christ Church CE Primary School</v>
      </c>
      <c r="F325" s="16">
        <v>413070</v>
      </c>
      <c r="G325" s="16" t="str">
        <f t="shared" si="8"/>
        <v>E24</v>
      </c>
      <c r="H325" s="16" t="s">
        <v>9402</v>
      </c>
      <c r="I325" s="16" t="s">
        <v>1181</v>
      </c>
      <c r="J325" s="16" t="s">
        <v>1180</v>
      </c>
      <c r="K325" s="16" t="s">
        <v>1179</v>
      </c>
      <c r="L325" s="16" t="s">
        <v>9401</v>
      </c>
      <c r="M325" s="16">
        <v>7478</v>
      </c>
      <c r="N325" s="16" t="s">
        <v>1177</v>
      </c>
      <c r="O325" s="16" t="s">
        <v>1107</v>
      </c>
      <c r="P325" s="16" t="s">
        <v>1176</v>
      </c>
      <c r="Q325" s="16" t="s">
        <v>1175</v>
      </c>
      <c r="R325" s="16" t="s">
        <v>1174</v>
      </c>
    </row>
    <row r="326" spans="1:18">
      <c r="A326" s="16" t="s">
        <v>9400</v>
      </c>
      <c r="B326" s="16" t="s">
        <v>1183</v>
      </c>
      <c r="C326" s="16" t="s">
        <v>319</v>
      </c>
      <c r="D326" s="16">
        <v>10050</v>
      </c>
      <c r="E326" s="16" t="str">
        <f>VLOOKUP(D326,'Schools Data'!$F$4:$I$105,4,FALSE)</f>
        <v>Christ Church CE Primary School</v>
      </c>
      <c r="F326" s="16">
        <v>422620</v>
      </c>
      <c r="G326" s="16" t="str">
        <f t="shared" si="8"/>
        <v>E20</v>
      </c>
      <c r="H326" s="16" t="s">
        <v>9399</v>
      </c>
      <c r="I326" s="16" t="s">
        <v>1181</v>
      </c>
      <c r="J326" s="16" t="s">
        <v>1180</v>
      </c>
      <c r="K326" s="16" t="s">
        <v>1179</v>
      </c>
      <c r="L326" s="16" t="s">
        <v>9398</v>
      </c>
      <c r="M326" s="16">
        <v>15600</v>
      </c>
      <c r="N326" s="16" t="s">
        <v>1177</v>
      </c>
      <c r="O326" s="16" t="s">
        <v>1107</v>
      </c>
      <c r="P326" s="16" t="s">
        <v>1176</v>
      </c>
      <c r="Q326" s="16" t="s">
        <v>1175</v>
      </c>
      <c r="R326" s="16" t="s">
        <v>1174</v>
      </c>
    </row>
    <row r="327" spans="1:18">
      <c r="A327" s="16" t="s">
        <v>9397</v>
      </c>
      <c r="B327" s="16" t="s">
        <v>1183</v>
      </c>
      <c r="C327" s="16" t="s">
        <v>319</v>
      </c>
      <c r="D327" s="16">
        <v>10050</v>
      </c>
      <c r="E327" s="16" t="str">
        <f>VLOOKUP(D327,'Schools Data'!$F$4:$I$105,4,FALSE)</f>
        <v>Christ Church CE Primary School</v>
      </c>
      <c r="F327" s="16">
        <v>543950</v>
      </c>
      <c r="G327" s="16" t="s">
        <v>1211</v>
      </c>
      <c r="H327" s="16" t="s">
        <v>9396</v>
      </c>
      <c r="I327" s="16" t="s">
        <v>1181</v>
      </c>
      <c r="J327" s="16" t="s">
        <v>1180</v>
      </c>
      <c r="K327" s="16" t="s">
        <v>1179</v>
      </c>
      <c r="L327" s="16" t="s">
        <v>9395</v>
      </c>
      <c r="M327" s="16">
        <v>229170</v>
      </c>
      <c r="N327" s="16" t="s">
        <v>1177</v>
      </c>
      <c r="O327" s="16" t="s">
        <v>1107</v>
      </c>
      <c r="P327" s="16" t="s">
        <v>1176</v>
      </c>
      <c r="Q327" s="16" t="s">
        <v>1175</v>
      </c>
      <c r="R327" s="16" t="s">
        <v>1174</v>
      </c>
    </row>
    <row r="328" spans="1:18">
      <c r="A328" s="16" t="s">
        <v>9394</v>
      </c>
      <c r="B328" s="16" t="s">
        <v>1183</v>
      </c>
      <c r="C328" s="16" t="s">
        <v>319</v>
      </c>
      <c r="D328" s="16">
        <v>10050</v>
      </c>
      <c r="E328" s="16" t="str">
        <f>VLOOKUP(D328,'Schools Data'!$F$4:$I$105,4,FALSE)</f>
        <v>Christ Church CE Primary School</v>
      </c>
      <c r="F328" s="16">
        <v>543970</v>
      </c>
      <c r="G328" s="16" t="str">
        <f t="shared" ref="G328:G360" si="9">VLOOKUP(F328,$W$2:$X$62,2,FALSE)</f>
        <v>I01</v>
      </c>
      <c r="H328" s="16" t="s">
        <v>9393</v>
      </c>
      <c r="I328" s="16" t="s">
        <v>1181</v>
      </c>
      <c r="J328" s="16" t="s">
        <v>1180</v>
      </c>
      <c r="K328" s="16" t="s">
        <v>1179</v>
      </c>
      <c r="L328" s="16" t="s">
        <v>9392</v>
      </c>
      <c r="M328" s="16">
        <v>-1002961</v>
      </c>
      <c r="N328" s="16" t="s">
        <v>1177</v>
      </c>
      <c r="O328" s="16" t="s">
        <v>1107</v>
      </c>
      <c r="P328" s="16" t="s">
        <v>1176</v>
      </c>
      <c r="Q328" s="16" t="s">
        <v>1175</v>
      </c>
      <c r="R328" s="16" t="s">
        <v>1174</v>
      </c>
    </row>
    <row r="329" spans="1:18">
      <c r="A329" s="16" t="s">
        <v>9391</v>
      </c>
      <c r="B329" s="16" t="s">
        <v>1183</v>
      </c>
      <c r="C329" s="16" t="s">
        <v>319</v>
      </c>
      <c r="D329" s="16">
        <v>10050</v>
      </c>
      <c r="E329" s="16" t="str">
        <f>VLOOKUP(D329,'Schools Data'!$F$4:$I$105,4,FALSE)</f>
        <v>Christ Church CE Primary School</v>
      </c>
      <c r="F329" s="16">
        <v>543972</v>
      </c>
      <c r="G329" s="16" t="str">
        <f t="shared" si="9"/>
        <v>I03</v>
      </c>
      <c r="H329" s="16" t="s">
        <v>9390</v>
      </c>
      <c r="I329" s="16" t="s">
        <v>1181</v>
      </c>
      <c r="J329" s="16" t="s">
        <v>1180</v>
      </c>
      <c r="K329" s="16" t="s">
        <v>1179</v>
      </c>
      <c r="L329" s="16" t="s">
        <v>9389</v>
      </c>
      <c r="M329" s="16">
        <v>-64813</v>
      </c>
      <c r="N329" s="16" t="s">
        <v>1177</v>
      </c>
      <c r="O329" s="16" t="s">
        <v>1107</v>
      </c>
      <c r="P329" s="16" t="s">
        <v>1176</v>
      </c>
      <c r="Q329" s="16" t="s">
        <v>1175</v>
      </c>
      <c r="R329" s="16" t="s">
        <v>1174</v>
      </c>
    </row>
    <row r="330" spans="1:18">
      <c r="A330" s="16" t="s">
        <v>9388</v>
      </c>
      <c r="B330" s="16" t="s">
        <v>1183</v>
      </c>
      <c r="C330" s="16" t="s">
        <v>319</v>
      </c>
      <c r="D330" s="16">
        <v>10050</v>
      </c>
      <c r="E330" s="16" t="str">
        <f>VLOOKUP(D330,'Schools Data'!$F$4:$I$105,4,FALSE)</f>
        <v>Christ Church CE Primary School</v>
      </c>
      <c r="F330" s="16">
        <v>543975</v>
      </c>
      <c r="G330" s="16" t="str">
        <f t="shared" si="9"/>
        <v>I05</v>
      </c>
      <c r="H330" s="16" t="s">
        <v>9387</v>
      </c>
      <c r="I330" s="16" t="s">
        <v>1181</v>
      </c>
      <c r="J330" s="16" t="s">
        <v>1180</v>
      </c>
      <c r="K330" s="16" t="s">
        <v>1179</v>
      </c>
      <c r="L330" s="16" t="s">
        <v>9386</v>
      </c>
      <c r="M330" s="16">
        <v>-28900</v>
      </c>
      <c r="N330" s="16" t="s">
        <v>1177</v>
      </c>
      <c r="O330" s="16" t="s">
        <v>1107</v>
      </c>
      <c r="P330" s="16" t="s">
        <v>1176</v>
      </c>
      <c r="Q330" s="16" t="s">
        <v>1175</v>
      </c>
      <c r="R330" s="16" t="s">
        <v>1174</v>
      </c>
    </row>
    <row r="331" spans="1:18">
      <c r="A331" s="16" t="s">
        <v>9385</v>
      </c>
      <c r="B331" s="16" t="s">
        <v>1183</v>
      </c>
      <c r="C331" s="16" t="s">
        <v>319</v>
      </c>
      <c r="D331" s="16">
        <v>10050</v>
      </c>
      <c r="E331" s="16" t="str">
        <f>VLOOKUP(D331,'Schools Data'!$F$4:$I$105,4,FALSE)</f>
        <v>Christ Church CE Primary School</v>
      </c>
      <c r="F331" s="16">
        <v>569000</v>
      </c>
      <c r="G331" s="16" t="str">
        <f t="shared" si="9"/>
        <v>E28a</v>
      </c>
      <c r="H331" s="16" t="s">
        <v>9384</v>
      </c>
      <c r="I331" s="16" t="s">
        <v>1181</v>
      </c>
      <c r="J331" s="16" t="s">
        <v>1180</v>
      </c>
      <c r="K331" s="16" t="s">
        <v>1179</v>
      </c>
      <c r="L331" s="16" t="s">
        <v>9383</v>
      </c>
      <c r="M331" s="16">
        <v>23994</v>
      </c>
      <c r="N331" s="16" t="s">
        <v>1177</v>
      </c>
      <c r="O331" s="16" t="s">
        <v>1107</v>
      </c>
      <c r="P331" s="16" t="s">
        <v>1176</v>
      </c>
      <c r="Q331" s="16" t="s">
        <v>1175</v>
      </c>
      <c r="R331" s="16" t="s">
        <v>1174</v>
      </c>
    </row>
    <row r="332" spans="1:18">
      <c r="A332" s="16" t="s">
        <v>9382</v>
      </c>
      <c r="B332" s="16" t="s">
        <v>1183</v>
      </c>
      <c r="C332" s="16" t="s">
        <v>319</v>
      </c>
      <c r="D332" s="16">
        <v>10050</v>
      </c>
      <c r="E332" s="16" t="str">
        <f>VLOOKUP(D332,'Schools Data'!$F$4:$I$105,4,FALSE)</f>
        <v>Christ Church CE Primary School</v>
      </c>
      <c r="F332" s="16">
        <v>569010</v>
      </c>
      <c r="G332" s="16" t="str">
        <f t="shared" si="9"/>
        <v>E27</v>
      </c>
      <c r="H332" s="16" t="s">
        <v>9381</v>
      </c>
      <c r="I332" s="16" t="s">
        <v>1181</v>
      </c>
      <c r="J332" s="16" t="s">
        <v>1180</v>
      </c>
      <c r="K332" s="16" t="s">
        <v>1179</v>
      </c>
      <c r="L332" s="16" t="s">
        <v>9380</v>
      </c>
      <c r="M332" s="16">
        <v>38672</v>
      </c>
      <c r="N332" s="16" t="s">
        <v>1177</v>
      </c>
      <c r="O332" s="16" t="s">
        <v>1107</v>
      </c>
      <c r="P332" s="16" t="s">
        <v>1176</v>
      </c>
      <c r="Q332" s="16" t="s">
        <v>1175</v>
      </c>
      <c r="R332" s="16" t="s">
        <v>1174</v>
      </c>
    </row>
    <row r="333" spans="1:18">
      <c r="A333" s="16" t="s">
        <v>9379</v>
      </c>
      <c r="B333" s="16" t="s">
        <v>1183</v>
      </c>
      <c r="C333" s="16" t="s">
        <v>319</v>
      </c>
      <c r="D333" s="16">
        <v>10050</v>
      </c>
      <c r="E333" s="16" t="str">
        <f>VLOOKUP(D333,'Schools Data'!$F$4:$I$105,4,FALSE)</f>
        <v>Christ Church CE Primary School</v>
      </c>
      <c r="F333" s="16">
        <v>710020</v>
      </c>
      <c r="G333" s="16" t="str">
        <f t="shared" si="9"/>
        <v>I06</v>
      </c>
      <c r="H333" s="16" t="s">
        <v>9378</v>
      </c>
      <c r="I333" s="16" t="s">
        <v>1181</v>
      </c>
      <c r="J333" s="16" t="s">
        <v>1180</v>
      </c>
      <c r="K333" s="16" t="s">
        <v>1179</v>
      </c>
      <c r="L333" s="16" t="s">
        <v>9377</v>
      </c>
      <c r="M333" s="16">
        <v>-900</v>
      </c>
      <c r="N333" s="16" t="s">
        <v>1177</v>
      </c>
      <c r="O333" s="16" t="s">
        <v>1107</v>
      </c>
      <c r="P333" s="16" t="s">
        <v>1176</v>
      </c>
      <c r="Q333" s="16" t="s">
        <v>1175</v>
      </c>
      <c r="R333" s="16" t="s">
        <v>1174</v>
      </c>
    </row>
    <row r="334" spans="1:18">
      <c r="A334" s="16" t="s">
        <v>9376</v>
      </c>
      <c r="B334" s="16" t="s">
        <v>1183</v>
      </c>
      <c r="C334" s="16" t="s">
        <v>319</v>
      </c>
      <c r="D334" s="16">
        <v>10050</v>
      </c>
      <c r="E334" s="16" t="str">
        <f>VLOOKUP(D334,'Schools Data'!$F$4:$I$105,4,FALSE)</f>
        <v>Christ Church CE Primary School</v>
      </c>
      <c r="F334" s="16">
        <v>720010</v>
      </c>
      <c r="G334" s="16" t="str">
        <f t="shared" si="9"/>
        <v>I18d</v>
      </c>
      <c r="H334" s="16" t="s">
        <v>9375</v>
      </c>
      <c r="I334" s="16" t="s">
        <v>1181</v>
      </c>
      <c r="J334" s="16" t="s">
        <v>1180</v>
      </c>
      <c r="K334" s="16" t="s">
        <v>1179</v>
      </c>
      <c r="L334" s="16" t="s">
        <v>9374</v>
      </c>
      <c r="M334" s="16">
        <v>-49643</v>
      </c>
      <c r="N334" s="16" t="s">
        <v>1177</v>
      </c>
      <c r="O334" s="16" t="s">
        <v>1107</v>
      </c>
      <c r="P334" s="16" t="s">
        <v>1176</v>
      </c>
      <c r="Q334" s="16" t="s">
        <v>1175</v>
      </c>
      <c r="R334" s="16" t="s">
        <v>1174</v>
      </c>
    </row>
    <row r="335" spans="1:18">
      <c r="A335" s="16" t="s">
        <v>9373</v>
      </c>
      <c r="B335" s="16" t="s">
        <v>1183</v>
      </c>
      <c r="C335" s="16" t="s">
        <v>319</v>
      </c>
      <c r="D335" s="16">
        <v>10050</v>
      </c>
      <c r="E335" s="16" t="str">
        <f>VLOOKUP(D335,'Schools Data'!$F$4:$I$105,4,FALSE)</f>
        <v>Christ Church CE Primary School</v>
      </c>
      <c r="F335" s="16">
        <v>739001</v>
      </c>
      <c r="G335" s="16" t="str">
        <f t="shared" si="9"/>
        <v>I08a</v>
      </c>
      <c r="H335" s="16" t="s">
        <v>9372</v>
      </c>
      <c r="I335" s="16" t="s">
        <v>1181</v>
      </c>
      <c r="J335" s="16" t="s">
        <v>1180</v>
      </c>
      <c r="K335" s="16" t="s">
        <v>1179</v>
      </c>
      <c r="L335" s="16" t="s">
        <v>9371</v>
      </c>
      <c r="M335" s="16">
        <v>-4855</v>
      </c>
      <c r="N335" s="16" t="s">
        <v>1177</v>
      </c>
      <c r="O335" s="16" t="s">
        <v>1107</v>
      </c>
      <c r="P335" s="16" t="s">
        <v>1176</v>
      </c>
      <c r="Q335" s="16" t="s">
        <v>1175</v>
      </c>
      <c r="R335" s="16" t="s">
        <v>1174</v>
      </c>
    </row>
    <row r="336" spans="1:18">
      <c r="A336" s="16" t="s">
        <v>9370</v>
      </c>
      <c r="B336" s="16" t="s">
        <v>1183</v>
      </c>
      <c r="C336" s="16" t="s">
        <v>319</v>
      </c>
      <c r="D336" s="16">
        <v>10050</v>
      </c>
      <c r="E336" s="16" t="str">
        <f>VLOOKUP(D336,'Schools Data'!$F$4:$I$105,4,FALSE)</f>
        <v>Christ Church CE Primary School</v>
      </c>
      <c r="F336" s="16">
        <v>739002</v>
      </c>
      <c r="G336" s="16" t="str">
        <f t="shared" si="9"/>
        <v>I08b</v>
      </c>
      <c r="H336" s="16" t="s">
        <v>9369</v>
      </c>
      <c r="I336" s="16" t="s">
        <v>1181</v>
      </c>
      <c r="J336" s="16" t="s">
        <v>1180</v>
      </c>
      <c r="K336" s="16" t="s">
        <v>1179</v>
      </c>
      <c r="L336" s="16" t="s">
        <v>9368</v>
      </c>
      <c r="M336" s="16">
        <v>-30400</v>
      </c>
      <c r="N336" s="16" t="s">
        <v>1177</v>
      </c>
      <c r="O336" s="16" t="s">
        <v>1107</v>
      </c>
      <c r="P336" s="16" t="s">
        <v>1176</v>
      </c>
      <c r="Q336" s="16" t="s">
        <v>1175</v>
      </c>
      <c r="R336" s="16" t="s">
        <v>1174</v>
      </c>
    </row>
    <row r="337" spans="1:18">
      <c r="A337" s="16" t="s">
        <v>9367</v>
      </c>
      <c r="B337" s="16" t="s">
        <v>1183</v>
      </c>
      <c r="C337" s="16" t="s">
        <v>319</v>
      </c>
      <c r="D337" s="16">
        <v>10050</v>
      </c>
      <c r="E337" s="16" t="str">
        <f>VLOOKUP(D337,'Schools Data'!$F$4:$I$105,4,FALSE)</f>
        <v>Christ Church CE Primary School</v>
      </c>
      <c r="F337" s="16">
        <v>739010</v>
      </c>
      <c r="G337" s="16" t="str">
        <f t="shared" si="9"/>
        <v>I09</v>
      </c>
      <c r="H337" s="16" t="s">
        <v>9366</v>
      </c>
      <c r="I337" s="16" t="s">
        <v>1181</v>
      </c>
      <c r="J337" s="16" t="s">
        <v>1180</v>
      </c>
      <c r="K337" s="16" t="s">
        <v>1179</v>
      </c>
      <c r="L337" s="16" t="s">
        <v>9365</v>
      </c>
      <c r="M337" s="16">
        <v>-22685</v>
      </c>
      <c r="N337" s="16" t="s">
        <v>1177</v>
      </c>
      <c r="O337" s="16" t="s">
        <v>1107</v>
      </c>
      <c r="P337" s="16" t="s">
        <v>1176</v>
      </c>
      <c r="Q337" s="16" t="s">
        <v>1175</v>
      </c>
      <c r="R337" s="16" t="s">
        <v>1174</v>
      </c>
    </row>
    <row r="338" spans="1:18">
      <c r="A338" s="16" t="s">
        <v>9364</v>
      </c>
      <c r="B338" s="16" t="s">
        <v>1183</v>
      </c>
      <c r="C338" s="16" t="s">
        <v>319</v>
      </c>
      <c r="D338" s="16">
        <v>10050</v>
      </c>
      <c r="E338" s="16" t="str">
        <f>VLOOKUP(D338,'Schools Data'!$F$4:$I$105,4,FALSE)</f>
        <v>Christ Church CE Primary School</v>
      </c>
      <c r="F338" s="16">
        <v>739040</v>
      </c>
      <c r="G338" s="16" t="str">
        <f t="shared" si="9"/>
        <v>I12</v>
      </c>
      <c r="H338" s="16" t="s">
        <v>9363</v>
      </c>
      <c r="I338" s="16" t="s">
        <v>1181</v>
      </c>
      <c r="J338" s="16" t="s">
        <v>1180</v>
      </c>
      <c r="K338" s="16" t="s">
        <v>1179</v>
      </c>
      <c r="L338" s="16" t="s">
        <v>9362</v>
      </c>
      <c r="M338" s="16">
        <v>-28260</v>
      </c>
      <c r="N338" s="16" t="s">
        <v>1177</v>
      </c>
      <c r="O338" s="16" t="s">
        <v>1107</v>
      </c>
      <c r="P338" s="16" t="s">
        <v>1176</v>
      </c>
      <c r="Q338" s="16" t="s">
        <v>1175</v>
      </c>
      <c r="R338" s="16" t="s">
        <v>1174</v>
      </c>
    </row>
    <row r="339" spans="1:18">
      <c r="A339" s="16" t="s">
        <v>9361</v>
      </c>
      <c r="B339" s="16" t="s">
        <v>1183</v>
      </c>
      <c r="C339" s="16" t="s">
        <v>319</v>
      </c>
      <c r="D339" s="16">
        <v>10050</v>
      </c>
      <c r="E339" s="16" t="str">
        <f>VLOOKUP(D339,'Schools Data'!$F$4:$I$105,4,FALSE)</f>
        <v>Christ Church CE Primary School</v>
      </c>
      <c r="F339" s="16">
        <v>739050</v>
      </c>
      <c r="G339" s="16" t="str">
        <f t="shared" si="9"/>
        <v>I13</v>
      </c>
      <c r="H339" s="16" t="s">
        <v>9360</v>
      </c>
      <c r="I339" s="16" t="s">
        <v>1181</v>
      </c>
      <c r="J339" s="16" t="s">
        <v>1180</v>
      </c>
      <c r="K339" s="16" t="s">
        <v>1179</v>
      </c>
      <c r="L339" s="16" t="s">
        <v>9359</v>
      </c>
      <c r="M339" s="16">
        <v>-4815</v>
      </c>
      <c r="N339" s="16" t="s">
        <v>1177</v>
      </c>
      <c r="O339" s="16" t="s">
        <v>1107</v>
      </c>
      <c r="P339" s="16" t="s">
        <v>1176</v>
      </c>
      <c r="Q339" s="16" t="s">
        <v>1175</v>
      </c>
      <c r="R339" s="16" t="s">
        <v>1174</v>
      </c>
    </row>
    <row r="340" spans="1:18">
      <c r="A340" s="16" t="s">
        <v>9358</v>
      </c>
      <c r="B340" s="16" t="s">
        <v>1183</v>
      </c>
      <c r="C340" s="16" t="s">
        <v>319</v>
      </c>
      <c r="D340" s="16">
        <v>10051</v>
      </c>
      <c r="E340" s="16" t="str">
        <f>VLOOKUP(D340,'Schools Data'!$F$4:$I$105,4,FALSE)</f>
        <v>Church Hill Primary School</v>
      </c>
      <c r="F340" s="16">
        <v>111100</v>
      </c>
      <c r="G340" s="16" t="str">
        <f t="shared" si="9"/>
        <v>E05</v>
      </c>
      <c r="H340" s="16" t="s">
        <v>9357</v>
      </c>
      <c r="I340" s="16" t="s">
        <v>1181</v>
      </c>
      <c r="J340" s="16" t="s">
        <v>1180</v>
      </c>
      <c r="K340" s="16" t="s">
        <v>1179</v>
      </c>
      <c r="L340" s="16" t="s">
        <v>9356</v>
      </c>
      <c r="M340" s="16">
        <v>54940</v>
      </c>
      <c r="N340" s="16" t="s">
        <v>1177</v>
      </c>
      <c r="O340" s="16" t="s">
        <v>1107</v>
      </c>
      <c r="P340" s="16" t="s">
        <v>1176</v>
      </c>
      <c r="Q340" s="16" t="s">
        <v>1175</v>
      </c>
      <c r="R340" s="16" t="s">
        <v>1174</v>
      </c>
    </row>
    <row r="341" spans="1:18">
      <c r="A341" s="16" t="s">
        <v>9355</v>
      </c>
      <c r="B341" s="16" t="s">
        <v>1183</v>
      </c>
      <c r="C341" s="16" t="s">
        <v>319</v>
      </c>
      <c r="D341" s="16">
        <v>10051</v>
      </c>
      <c r="E341" s="16" t="str">
        <f>VLOOKUP(D341,'Schools Data'!$F$4:$I$105,4,FALSE)</f>
        <v>Church Hill Primary School</v>
      </c>
      <c r="F341" s="16">
        <v>111200</v>
      </c>
      <c r="G341" s="16" t="str">
        <f t="shared" si="9"/>
        <v>E04</v>
      </c>
      <c r="H341" s="16" t="s">
        <v>9354</v>
      </c>
      <c r="I341" s="16" t="s">
        <v>1181</v>
      </c>
      <c r="J341" s="16" t="s">
        <v>1180</v>
      </c>
      <c r="K341" s="16" t="s">
        <v>1179</v>
      </c>
      <c r="L341" s="16" t="s">
        <v>9353</v>
      </c>
      <c r="M341" s="16">
        <v>38322</v>
      </c>
      <c r="N341" s="16" t="s">
        <v>1177</v>
      </c>
      <c r="O341" s="16" t="s">
        <v>1107</v>
      </c>
      <c r="P341" s="16" t="s">
        <v>1176</v>
      </c>
      <c r="Q341" s="16" t="s">
        <v>1175</v>
      </c>
      <c r="R341" s="16" t="s">
        <v>1174</v>
      </c>
    </row>
    <row r="342" spans="1:18">
      <c r="A342" s="16" t="s">
        <v>9352</v>
      </c>
      <c r="B342" s="16" t="s">
        <v>1183</v>
      </c>
      <c r="C342" s="16" t="s">
        <v>319</v>
      </c>
      <c r="D342" s="16">
        <v>10051</v>
      </c>
      <c r="E342" s="16" t="str">
        <f>VLOOKUP(D342,'Schools Data'!$F$4:$I$105,4,FALSE)</f>
        <v>Church Hill Primary School</v>
      </c>
      <c r="F342" s="16">
        <v>111400</v>
      </c>
      <c r="G342" s="16" t="str">
        <f t="shared" si="9"/>
        <v>E01</v>
      </c>
      <c r="H342" s="16" t="s">
        <v>9351</v>
      </c>
      <c r="I342" s="16" t="s">
        <v>1181</v>
      </c>
      <c r="J342" s="16" t="s">
        <v>1180</v>
      </c>
      <c r="K342" s="16" t="s">
        <v>1179</v>
      </c>
      <c r="L342" s="16" t="s">
        <v>9350</v>
      </c>
      <c r="M342" s="16">
        <v>569138</v>
      </c>
      <c r="N342" s="16" t="s">
        <v>1177</v>
      </c>
      <c r="O342" s="16" t="s">
        <v>1107</v>
      </c>
      <c r="P342" s="16" t="s">
        <v>1176</v>
      </c>
      <c r="Q342" s="16" t="s">
        <v>1175</v>
      </c>
      <c r="R342" s="16" t="s">
        <v>1174</v>
      </c>
    </row>
    <row r="343" spans="1:18">
      <c r="A343" s="16" t="s">
        <v>9349</v>
      </c>
      <c r="B343" s="16" t="s">
        <v>1183</v>
      </c>
      <c r="C343" s="16" t="s">
        <v>319</v>
      </c>
      <c r="D343" s="16">
        <v>10051</v>
      </c>
      <c r="E343" s="16" t="str">
        <f>VLOOKUP(D343,'Schools Data'!$F$4:$I$105,4,FALSE)</f>
        <v>Church Hill Primary School</v>
      </c>
      <c r="F343" s="16">
        <v>111600</v>
      </c>
      <c r="G343" s="16" t="str">
        <f t="shared" si="9"/>
        <v>E03</v>
      </c>
      <c r="H343" s="16" t="s">
        <v>9348</v>
      </c>
      <c r="I343" s="16" t="s">
        <v>1181</v>
      </c>
      <c r="J343" s="16" t="s">
        <v>1180</v>
      </c>
      <c r="K343" s="16" t="s">
        <v>1179</v>
      </c>
      <c r="L343" s="16" t="s">
        <v>9347</v>
      </c>
      <c r="M343" s="16">
        <v>246778</v>
      </c>
      <c r="N343" s="16" t="s">
        <v>1177</v>
      </c>
      <c r="O343" s="16" t="s">
        <v>1107</v>
      </c>
      <c r="P343" s="16" t="s">
        <v>1176</v>
      </c>
      <c r="Q343" s="16" t="s">
        <v>1175</v>
      </c>
      <c r="R343" s="16" t="s">
        <v>1174</v>
      </c>
    </row>
    <row r="344" spans="1:18">
      <c r="A344" s="16" t="s">
        <v>9346</v>
      </c>
      <c r="B344" s="16" t="s">
        <v>1183</v>
      </c>
      <c r="C344" s="16" t="s">
        <v>319</v>
      </c>
      <c r="D344" s="16">
        <v>10051</v>
      </c>
      <c r="E344" s="16" t="str">
        <f>VLOOKUP(D344,'Schools Data'!$F$4:$I$105,4,FALSE)</f>
        <v>Church Hill Primary School</v>
      </c>
      <c r="F344" s="16">
        <v>111700</v>
      </c>
      <c r="G344" s="16" t="str">
        <f t="shared" si="9"/>
        <v>E07</v>
      </c>
      <c r="H344" s="16" t="s">
        <v>9345</v>
      </c>
      <c r="I344" s="16" t="s">
        <v>1181</v>
      </c>
      <c r="J344" s="16" t="s">
        <v>1180</v>
      </c>
      <c r="K344" s="16" t="s">
        <v>1179</v>
      </c>
      <c r="L344" s="16" t="s">
        <v>9344</v>
      </c>
      <c r="M344" s="16">
        <v>38568</v>
      </c>
      <c r="N344" s="16" t="s">
        <v>1177</v>
      </c>
      <c r="O344" s="16" t="s">
        <v>1107</v>
      </c>
      <c r="P344" s="16" t="s">
        <v>1176</v>
      </c>
      <c r="Q344" s="16" t="s">
        <v>1175</v>
      </c>
      <c r="R344" s="16" t="s">
        <v>1174</v>
      </c>
    </row>
    <row r="345" spans="1:18">
      <c r="A345" s="16" t="s">
        <v>9343</v>
      </c>
      <c r="B345" s="16" t="s">
        <v>1183</v>
      </c>
      <c r="C345" s="16" t="s">
        <v>319</v>
      </c>
      <c r="D345" s="16">
        <v>10051</v>
      </c>
      <c r="E345" s="16" t="str">
        <f>VLOOKUP(D345,'Schools Data'!$F$4:$I$105,4,FALSE)</f>
        <v>Church Hill Primary School</v>
      </c>
      <c r="F345" s="16">
        <v>133100</v>
      </c>
      <c r="G345" s="16" t="str">
        <f t="shared" si="9"/>
        <v>E09</v>
      </c>
      <c r="H345" s="16" t="s">
        <v>9342</v>
      </c>
      <c r="I345" s="16" t="s">
        <v>1181</v>
      </c>
      <c r="J345" s="16" t="s">
        <v>1180</v>
      </c>
      <c r="K345" s="16" t="s">
        <v>1179</v>
      </c>
      <c r="L345" s="16" t="s">
        <v>9341</v>
      </c>
      <c r="M345" s="16">
        <v>3519</v>
      </c>
      <c r="N345" s="16" t="s">
        <v>1177</v>
      </c>
      <c r="O345" s="16" t="s">
        <v>1107</v>
      </c>
      <c r="P345" s="16" t="s">
        <v>1176</v>
      </c>
      <c r="Q345" s="16" t="s">
        <v>1175</v>
      </c>
      <c r="R345" s="16" t="s">
        <v>1174</v>
      </c>
    </row>
    <row r="346" spans="1:18">
      <c r="A346" s="16" t="s">
        <v>9340</v>
      </c>
      <c r="B346" s="16" t="s">
        <v>1183</v>
      </c>
      <c r="C346" s="16" t="s">
        <v>319</v>
      </c>
      <c r="D346" s="16">
        <v>10051</v>
      </c>
      <c r="E346" s="16" t="str">
        <f>VLOOKUP(D346,'Schools Data'!$F$4:$I$105,4,FALSE)</f>
        <v>Church Hill Primary School</v>
      </c>
      <c r="F346" s="16">
        <v>138100</v>
      </c>
      <c r="G346" s="16" t="str">
        <f t="shared" si="9"/>
        <v>E08</v>
      </c>
      <c r="H346" s="16" t="s">
        <v>9339</v>
      </c>
      <c r="I346" s="16" t="s">
        <v>1181</v>
      </c>
      <c r="J346" s="16" t="s">
        <v>1180</v>
      </c>
      <c r="K346" s="16" t="s">
        <v>1179</v>
      </c>
      <c r="L346" s="16" t="s">
        <v>9338</v>
      </c>
      <c r="M346" s="16">
        <v>7354</v>
      </c>
      <c r="N346" s="16" t="s">
        <v>1177</v>
      </c>
      <c r="O346" s="16" t="s">
        <v>1107</v>
      </c>
      <c r="P346" s="16" t="s">
        <v>1176</v>
      </c>
      <c r="Q346" s="16" t="s">
        <v>1175</v>
      </c>
      <c r="R346" s="16" t="s">
        <v>1174</v>
      </c>
    </row>
    <row r="347" spans="1:18">
      <c r="A347" s="16" t="s">
        <v>9337</v>
      </c>
      <c r="B347" s="16" t="s">
        <v>1183</v>
      </c>
      <c r="C347" s="16" t="s">
        <v>319</v>
      </c>
      <c r="D347" s="16">
        <v>10051</v>
      </c>
      <c r="E347" s="16" t="str">
        <f>VLOOKUP(D347,'Schools Data'!$F$4:$I$105,4,FALSE)</f>
        <v>Church Hill Primary School</v>
      </c>
      <c r="F347" s="16">
        <v>138110</v>
      </c>
      <c r="G347" s="16" t="str">
        <f t="shared" si="9"/>
        <v>E10</v>
      </c>
      <c r="H347" s="16" t="s">
        <v>9336</v>
      </c>
      <c r="I347" s="16" t="s">
        <v>1181</v>
      </c>
      <c r="J347" s="16" t="s">
        <v>1180</v>
      </c>
      <c r="K347" s="16" t="s">
        <v>1179</v>
      </c>
      <c r="L347" s="16" t="s">
        <v>9335</v>
      </c>
      <c r="M347" s="16">
        <v>343</v>
      </c>
      <c r="N347" s="16" t="s">
        <v>1177</v>
      </c>
      <c r="O347" s="16" t="s">
        <v>1107</v>
      </c>
      <c r="P347" s="16" t="s">
        <v>1176</v>
      </c>
      <c r="Q347" s="16" t="s">
        <v>1175</v>
      </c>
      <c r="R347" s="16" t="s">
        <v>1174</v>
      </c>
    </row>
    <row r="348" spans="1:18">
      <c r="A348" s="16" t="s">
        <v>9334</v>
      </c>
      <c r="B348" s="16" t="s">
        <v>1183</v>
      </c>
      <c r="C348" s="16" t="s">
        <v>319</v>
      </c>
      <c r="D348" s="16">
        <v>10051</v>
      </c>
      <c r="E348" s="16" t="str">
        <f>VLOOKUP(D348,'Schools Data'!$F$4:$I$105,4,FALSE)</f>
        <v>Church Hill Primary School</v>
      </c>
      <c r="F348" s="16">
        <v>210000</v>
      </c>
      <c r="G348" s="16" t="str">
        <f t="shared" si="9"/>
        <v>E12</v>
      </c>
      <c r="H348" s="16" t="s">
        <v>9333</v>
      </c>
      <c r="I348" s="16" t="s">
        <v>1181</v>
      </c>
      <c r="J348" s="16" t="s">
        <v>1180</v>
      </c>
      <c r="K348" s="16" t="s">
        <v>1179</v>
      </c>
      <c r="L348" s="16" t="s">
        <v>9332</v>
      </c>
      <c r="M348" s="16">
        <v>10993</v>
      </c>
      <c r="N348" s="16" t="s">
        <v>1177</v>
      </c>
      <c r="O348" s="16" t="s">
        <v>1107</v>
      </c>
      <c r="P348" s="16" t="s">
        <v>1176</v>
      </c>
      <c r="Q348" s="16" t="s">
        <v>1175</v>
      </c>
      <c r="R348" s="16" t="s">
        <v>1174</v>
      </c>
    </row>
    <row r="349" spans="1:18">
      <c r="A349" s="16" t="s">
        <v>9331</v>
      </c>
      <c r="B349" s="16" t="s">
        <v>1183</v>
      </c>
      <c r="C349" s="16" t="s">
        <v>319</v>
      </c>
      <c r="D349" s="16">
        <v>10051</v>
      </c>
      <c r="E349" s="16" t="str">
        <f>VLOOKUP(D349,'Schools Data'!$F$4:$I$105,4,FALSE)</f>
        <v>Church Hill Primary School</v>
      </c>
      <c r="F349" s="16">
        <v>213020</v>
      </c>
      <c r="G349" s="16" t="str">
        <f t="shared" si="9"/>
        <v>E16</v>
      </c>
      <c r="H349" s="16" t="s">
        <v>9330</v>
      </c>
      <c r="I349" s="16" t="s">
        <v>1181</v>
      </c>
      <c r="J349" s="16" t="s">
        <v>1180</v>
      </c>
      <c r="K349" s="16" t="s">
        <v>1179</v>
      </c>
      <c r="L349" s="16" t="s">
        <v>9319</v>
      </c>
      <c r="M349" s="16">
        <v>22305</v>
      </c>
      <c r="N349" s="16" t="s">
        <v>1177</v>
      </c>
      <c r="O349" s="16" t="s">
        <v>1107</v>
      </c>
      <c r="P349" s="16" t="s">
        <v>1176</v>
      </c>
      <c r="Q349" s="16" t="s">
        <v>1175</v>
      </c>
      <c r="R349" s="16" t="s">
        <v>1174</v>
      </c>
    </row>
    <row r="350" spans="1:18">
      <c r="A350" s="16" t="s">
        <v>9329</v>
      </c>
      <c r="B350" s="16" t="s">
        <v>1183</v>
      </c>
      <c r="C350" s="16" t="s">
        <v>319</v>
      </c>
      <c r="D350" s="16">
        <v>10051</v>
      </c>
      <c r="E350" s="16" t="str">
        <f>VLOOKUP(D350,'Schools Data'!$F$4:$I$105,4,FALSE)</f>
        <v>Church Hill Primary School</v>
      </c>
      <c r="F350" s="16">
        <v>215000</v>
      </c>
      <c r="G350" s="16" t="str">
        <f t="shared" si="9"/>
        <v>E17</v>
      </c>
      <c r="H350" s="16" t="s">
        <v>9328</v>
      </c>
      <c r="I350" s="16" t="s">
        <v>1181</v>
      </c>
      <c r="J350" s="16" t="s">
        <v>1180</v>
      </c>
      <c r="K350" s="16" t="s">
        <v>1179</v>
      </c>
      <c r="L350" s="16" t="s">
        <v>9268</v>
      </c>
      <c r="M350" s="16">
        <v>21037</v>
      </c>
      <c r="N350" s="16" t="s">
        <v>1177</v>
      </c>
      <c r="O350" s="16" t="s">
        <v>1107</v>
      </c>
      <c r="P350" s="16" t="s">
        <v>1176</v>
      </c>
      <c r="Q350" s="16" t="s">
        <v>1175</v>
      </c>
      <c r="R350" s="16" t="s">
        <v>1174</v>
      </c>
    </row>
    <row r="351" spans="1:18">
      <c r="A351" s="16" t="s">
        <v>9327</v>
      </c>
      <c r="B351" s="16" t="s">
        <v>1183</v>
      </c>
      <c r="C351" s="16" t="s">
        <v>319</v>
      </c>
      <c r="D351" s="16">
        <v>10051</v>
      </c>
      <c r="E351" s="16" t="str">
        <f>VLOOKUP(D351,'Schools Data'!$F$4:$I$105,4,FALSE)</f>
        <v>Church Hill Primary School</v>
      </c>
      <c r="F351" s="16">
        <v>216000</v>
      </c>
      <c r="G351" s="16" t="str">
        <f t="shared" si="9"/>
        <v>E15</v>
      </c>
      <c r="H351" s="16" t="s">
        <v>9326</v>
      </c>
      <c r="I351" s="16" t="s">
        <v>1181</v>
      </c>
      <c r="J351" s="16" t="s">
        <v>1180</v>
      </c>
      <c r="K351" s="16" t="s">
        <v>1179</v>
      </c>
      <c r="L351" s="16" t="s">
        <v>9325</v>
      </c>
      <c r="M351" s="16">
        <v>2800</v>
      </c>
      <c r="N351" s="16" t="s">
        <v>1177</v>
      </c>
      <c r="O351" s="16" t="s">
        <v>1107</v>
      </c>
      <c r="P351" s="16" t="s">
        <v>1176</v>
      </c>
      <c r="Q351" s="16" t="s">
        <v>1175</v>
      </c>
      <c r="R351" s="16" t="s">
        <v>1174</v>
      </c>
    </row>
    <row r="352" spans="1:18">
      <c r="A352" s="16" t="s">
        <v>9324</v>
      </c>
      <c r="B352" s="16" t="s">
        <v>1183</v>
      </c>
      <c r="C352" s="16" t="s">
        <v>319</v>
      </c>
      <c r="D352" s="16">
        <v>10051</v>
      </c>
      <c r="E352" s="16" t="str">
        <f>VLOOKUP(D352,'Schools Data'!$F$4:$I$105,4,FALSE)</f>
        <v>Church Hill Primary School</v>
      </c>
      <c r="F352" s="16">
        <v>219010</v>
      </c>
      <c r="G352" s="16" t="str">
        <f t="shared" si="9"/>
        <v>E14</v>
      </c>
      <c r="H352" s="16" t="s">
        <v>9323</v>
      </c>
      <c r="I352" s="16" t="s">
        <v>1181</v>
      </c>
      <c r="J352" s="16" t="s">
        <v>1180</v>
      </c>
      <c r="K352" s="16" t="s">
        <v>1179</v>
      </c>
      <c r="L352" s="16" t="s">
        <v>9322</v>
      </c>
      <c r="M352" s="16">
        <v>19671</v>
      </c>
      <c r="N352" s="16" t="s">
        <v>1177</v>
      </c>
      <c r="O352" s="16" t="s">
        <v>1107</v>
      </c>
      <c r="P352" s="16" t="s">
        <v>1176</v>
      </c>
      <c r="Q352" s="16" t="s">
        <v>1175</v>
      </c>
      <c r="R352" s="16" t="s">
        <v>1174</v>
      </c>
    </row>
    <row r="353" spans="1:18">
      <c r="A353" s="16" t="s">
        <v>9321</v>
      </c>
      <c r="B353" s="16" t="s">
        <v>1183</v>
      </c>
      <c r="C353" s="16" t="s">
        <v>319</v>
      </c>
      <c r="D353" s="16">
        <v>10051</v>
      </c>
      <c r="E353" s="16" t="str">
        <f>VLOOKUP(D353,'Schools Data'!$F$4:$I$105,4,FALSE)</f>
        <v>Church Hill Primary School</v>
      </c>
      <c r="F353" s="16">
        <v>219030</v>
      </c>
      <c r="G353" s="16" t="str">
        <f t="shared" si="9"/>
        <v>E18</v>
      </c>
      <c r="H353" s="16" t="s">
        <v>9320</v>
      </c>
      <c r="I353" s="16" t="s">
        <v>1181</v>
      </c>
      <c r="J353" s="16" t="s">
        <v>1180</v>
      </c>
      <c r="K353" s="16" t="s">
        <v>1179</v>
      </c>
      <c r="L353" s="16" t="s">
        <v>9319</v>
      </c>
      <c r="M353" s="16">
        <v>6165</v>
      </c>
      <c r="N353" s="16" t="s">
        <v>1177</v>
      </c>
      <c r="O353" s="16" t="s">
        <v>1107</v>
      </c>
      <c r="P353" s="16" t="s">
        <v>1176</v>
      </c>
      <c r="Q353" s="16" t="s">
        <v>1175</v>
      </c>
      <c r="R353" s="16" t="s">
        <v>1174</v>
      </c>
    </row>
    <row r="354" spans="1:18">
      <c r="A354" s="16" t="s">
        <v>9318</v>
      </c>
      <c r="B354" s="16" t="s">
        <v>1183</v>
      </c>
      <c r="C354" s="16" t="s">
        <v>319</v>
      </c>
      <c r="D354" s="16">
        <v>10051</v>
      </c>
      <c r="E354" s="16" t="str">
        <f>VLOOKUP(D354,'Schools Data'!$F$4:$I$105,4,FALSE)</f>
        <v>Church Hill Primary School</v>
      </c>
      <c r="F354" s="16">
        <v>220000</v>
      </c>
      <c r="G354" s="16" t="str">
        <f t="shared" si="9"/>
        <v>E13</v>
      </c>
      <c r="H354" s="16" t="s">
        <v>9317</v>
      </c>
      <c r="I354" s="16" t="s">
        <v>1181</v>
      </c>
      <c r="J354" s="16" t="s">
        <v>1180</v>
      </c>
      <c r="K354" s="16" t="s">
        <v>1179</v>
      </c>
      <c r="L354" s="16" t="s">
        <v>9316</v>
      </c>
      <c r="M354" s="16">
        <v>2557</v>
      </c>
      <c r="N354" s="16" t="s">
        <v>1177</v>
      </c>
      <c r="O354" s="16" t="s">
        <v>1107</v>
      </c>
      <c r="P354" s="16" t="s">
        <v>1176</v>
      </c>
      <c r="Q354" s="16" t="s">
        <v>1175</v>
      </c>
      <c r="R354" s="16" t="s">
        <v>1174</v>
      </c>
    </row>
    <row r="355" spans="1:18">
      <c r="A355" s="16" t="s">
        <v>9315</v>
      </c>
      <c r="B355" s="16" t="s">
        <v>1183</v>
      </c>
      <c r="C355" s="16" t="s">
        <v>319</v>
      </c>
      <c r="D355" s="16">
        <v>10051</v>
      </c>
      <c r="E355" s="16" t="str">
        <f>VLOOKUP(D355,'Schools Data'!$F$4:$I$105,4,FALSE)</f>
        <v>Church Hill Primary School</v>
      </c>
      <c r="F355" s="16">
        <v>221000</v>
      </c>
      <c r="G355" s="16" t="str">
        <f t="shared" si="9"/>
        <v>E23</v>
      </c>
      <c r="H355" s="16" t="s">
        <v>9314</v>
      </c>
      <c r="I355" s="16" t="s">
        <v>1181</v>
      </c>
      <c r="J355" s="16" t="s">
        <v>1180</v>
      </c>
      <c r="K355" s="16" t="s">
        <v>1179</v>
      </c>
      <c r="L355" s="16" t="s">
        <v>9313</v>
      </c>
      <c r="M355" s="16">
        <v>8619</v>
      </c>
      <c r="N355" s="16" t="s">
        <v>1177</v>
      </c>
      <c r="O355" s="16" t="s">
        <v>1107</v>
      </c>
      <c r="P355" s="16" t="s">
        <v>1176</v>
      </c>
      <c r="Q355" s="16" t="s">
        <v>1175</v>
      </c>
      <c r="R355" s="16" t="s">
        <v>1174</v>
      </c>
    </row>
    <row r="356" spans="1:18">
      <c r="A356" s="16" t="s">
        <v>9312</v>
      </c>
      <c r="B356" s="16" t="s">
        <v>1183</v>
      </c>
      <c r="C356" s="16" t="s">
        <v>319</v>
      </c>
      <c r="D356" s="16">
        <v>10051</v>
      </c>
      <c r="E356" s="16" t="str">
        <f>VLOOKUP(D356,'Schools Data'!$F$4:$I$105,4,FALSE)</f>
        <v>Church Hill Primary School</v>
      </c>
      <c r="F356" s="16">
        <v>411020</v>
      </c>
      <c r="G356" s="16" t="str">
        <f t="shared" si="9"/>
        <v>E25</v>
      </c>
      <c r="H356" s="16" t="s">
        <v>9311</v>
      </c>
      <c r="I356" s="16" t="s">
        <v>1181</v>
      </c>
      <c r="J356" s="16" t="s">
        <v>1180</v>
      </c>
      <c r="K356" s="16" t="s">
        <v>1179</v>
      </c>
      <c r="L356" s="16" t="s">
        <v>9310</v>
      </c>
      <c r="M356" s="16">
        <v>62024</v>
      </c>
      <c r="N356" s="16" t="s">
        <v>1177</v>
      </c>
      <c r="O356" s="16" t="s">
        <v>1107</v>
      </c>
      <c r="P356" s="16" t="s">
        <v>1176</v>
      </c>
      <c r="Q356" s="16" t="s">
        <v>1175</v>
      </c>
      <c r="R356" s="16" t="s">
        <v>1174</v>
      </c>
    </row>
    <row r="357" spans="1:18">
      <c r="A357" s="16" t="s">
        <v>9309</v>
      </c>
      <c r="B357" s="16" t="s">
        <v>1183</v>
      </c>
      <c r="C357" s="16" t="s">
        <v>319</v>
      </c>
      <c r="D357" s="16">
        <v>10051</v>
      </c>
      <c r="E357" s="16" t="str">
        <f>VLOOKUP(D357,'Schools Data'!$F$4:$I$105,4,FALSE)</f>
        <v>Church Hill Primary School</v>
      </c>
      <c r="F357" s="16">
        <v>413050</v>
      </c>
      <c r="G357" s="16" t="str">
        <f t="shared" si="9"/>
        <v>E19</v>
      </c>
      <c r="H357" s="16" t="s">
        <v>9308</v>
      </c>
      <c r="I357" s="16" t="s">
        <v>1181</v>
      </c>
      <c r="J357" s="16" t="s">
        <v>1180</v>
      </c>
      <c r="K357" s="16" t="s">
        <v>1179</v>
      </c>
      <c r="L357" s="16" t="s">
        <v>9307</v>
      </c>
      <c r="M357" s="16">
        <v>25384</v>
      </c>
      <c r="N357" s="16" t="s">
        <v>1177</v>
      </c>
      <c r="O357" s="16" t="s">
        <v>1107</v>
      </c>
      <c r="P357" s="16" t="s">
        <v>1176</v>
      </c>
      <c r="Q357" s="16" t="s">
        <v>1175</v>
      </c>
      <c r="R357" s="16" t="s">
        <v>1174</v>
      </c>
    </row>
    <row r="358" spans="1:18">
      <c r="A358" s="16" t="s">
        <v>9306</v>
      </c>
      <c r="B358" s="16" t="s">
        <v>1183</v>
      </c>
      <c r="C358" s="16" t="s">
        <v>319</v>
      </c>
      <c r="D358" s="16">
        <v>10051</v>
      </c>
      <c r="E358" s="16" t="str">
        <f>VLOOKUP(D358,'Schools Data'!$F$4:$I$105,4,FALSE)</f>
        <v>Church Hill Primary School</v>
      </c>
      <c r="F358" s="16">
        <v>413060</v>
      </c>
      <c r="G358" s="16" t="str">
        <f t="shared" si="9"/>
        <v>E22</v>
      </c>
      <c r="H358" s="16" t="s">
        <v>9305</v>
      </c>
      <c r="I358" s="16" t="s">
        <v>1181</v>
      </c>
      <c r="J358" s="16" t="s">
        <v>1180</v>
      </c>
      <c r="K358" s="16" t="s">
        <v>1179</v>
      </c>
      <c r="L358" s="16" t="s">
        <v>9304</v>
      </c>
      <c r="M358" s="16">
        <v>7210</v>
      </c>
      <c r="N358" s="16" t="s">
        <v>1177</v>
      </c>
      <c r="O358" s="16" t="s">
        <v>1107</v>
      </c>
      <c r="P358" s="16" t="s">
        <v>1176</v>
      </c>
      <c r="Q358" s="16" t="s">
        <v>1175</v>
      </c>
      <c r="R358" s="16" t="s">
        <v>1174</v>
      </c>
    </row>
    <row r="359" spans="1:18">
      <c r="A359" s="16" t="s">
        <v>9303</v>
      </c>
      <c r="B359" s="16" t="s">
        <v>1183</v>
      </c>
      <c r="C359" s="16" t="s">
        <v>319</v>
      </c>
      <c r="D359" s="16">
        <v>10051</v>
      </c>
      <c r="E359" s="16" t="str">
        <f>VLOOKUP(D359,'Schools Data'!$F$4:$I$105,4,FALSE)</f>
        <v>Church Hill Primary School</v>
      </c>
      <c r="F359" s="16">
        <v>413070</v>
      </c>
      <c r="G359" s="16" t="str">
        <f t="shared" si="9"/>
        <v>E24</v>
      </c>
      <c r="H359" s="16" t="s">
        <v>9302</v>
      </c>
      <c r="I359" s="16" t="s">
        <v>1181</v>
      </c>
      <c r="J359" s="16" t="s">
        <v>1180</v>
      </c>
      <c r="K359" s="16" t="s">
        <v>1179</v>
      </c>
      <c r="L359" s="16" t="s">
        <v>9301</v>
      </c>
      <c r="M359" s="16">
        <v>7280</v>
      </c>
      <c r="N359" s="16" t="s">
        <v>1177</v>
      </c>
      <c r="O359" s="16" t="s">
        <v>1107</v>
      </c>
      <c r="P359" s="16" t="s">
        <v>1176</v>
      </c>
      <c r="Q359" s="16" t="s">
        <v>1175</v>
      </c>
      <c r="R359" s="16" t="s">
        <v>1174</v>
      </c>
    </row>
    <row r="360" spans="1:18">
      <c r="A360" s="16" t="s">
        <v>9300</v>
      </c>
      <c r="B360" s="16" t="s">
        <v>1183</v>
      </c>
      <c r="C360" s="16" t="s">
        <v>319</v>
      </c>
      <c r="D360" s="16">
        <v>10051</v>
      </c>
      <c r="E360" s="16" t="str">
        <f>VLOOKUP(D360,'Schools Data'!$F$4:$I$105,4,FALSE)</f>
        <v>Church Hill Primary School</v>
      </c>
      <c r="F360" s="16">
        <v>422620</v>
      </c>
      <c r="G360" s="16" t="str">
        <f t="shared" si="9"/>
        <v>E20</v>
      </c>
      <c r="H360" s="16" t="s">
        <v>9299</v>
      </c>
      <c r="I360" s="16" t="s">
        <v>1181</v>
      </c>
      <c r="J360" s="16" t="s">
        <v>1180</v>
      </c>
      <c r="K360" s="16" t="s">
        <v>1179</v>
      </c>
      <c r="L360" s="16" t="s">
        <v>9298</v>
      </c>
      <c r="M360" s="16">
        <v>6683</v>
      </c>
      <c r="N360" s="16" t="s">
        <v>1177</v>
      </c>
      <c r="O360" s="16" t="s">
        <v>1107</v>
      </c>
      <c r="P360" s="16" t="s">
        <v>1176</v>
      </c>
      <c r="Q360" s="16" t="s">
        <v>1175</v>
      </c>
      <c r="R360" s="16" t="s">
        <v>1174</v>
      </c>
    </row>
    <row r="361" spans="1:18">
      <c r="A361" s="16" t="s">
        <v>9297</v>
      </c>
      <c r="B361" s="16" t="s">
        <v>1183</v>
      </c>
      <c r="C361" s="16" t="s">
        <v>319</v>
      </c>
      <c r="D361" s="16">
        <v>10051</v>
      </c>
      <c r="E361" s="16" t="str">
        <f>VLOOKUP(D361,'Schools Data'!$F$4:$I$105,4,FALSE)</f>
        <v>Church Hill Primary School</v>
      </c>
      <c r="F361" s="16">
        <v>543950</v>
      </c>
      <c r="G361" s="16" t="s">
        <v>1211</v>
      </c>
      <c r="H361" s="16" t="s">
        <v>9296</v>
      </c>
      <c r="I361" s="16" t="s">
        <v>1181</v>
      </c>
      <c r="J361" s="16" t="s">
        <v>1180</v>
      </c>
      <c r="K361" s="16" t="s">
        <v>1179</v>
      </c>
      <c r="L361" s="16" t="s">
        <v>9295</v>
      </c>
      <c r="M361" s="16">
        <v>-179952</v>
      </c>
      <c r="N361" s="16" t="s">
        <v>1177</v>
      </c>
      <c r="O361" s="16" t="s">
        <v>1107</v>
      </c>
      <c r="P361" s="16" t="s">
        <v>1176</v>
      </c>
      <c r="Q361" s="16" t="s">
        <v>1175</v>
      </c>
      <c r="R361" s="16" t="s">
        <v>1174</v>
      </c>
    </row>
    <row r="362" spans="1:18">
      <c r="A362" s="16" t="s">
        <v>9294</v>
      </c>
      <c r="B362" s="16" t="s">
        <v>1183</v>
      </c>
      <c r="C362" s="16" t="s">
        <v>319</v>
      </c>
      <c r="D362" s="16">
        <v>10051</v>
      </c>
      <c r="E362" s="16" t="str">
        <f>VLOOKUP(D362,'Schools Data'!$F$4:$I$105,4,FALSE)</f>
        <v>Church Hill Primary School</v>
      </c>
      <c r="F362" s="16">
        <v>543970</v>
      </c>
      <c r="G362" s="16" t="str">
        <f t="shared" ref="G362:G368" si="10">VLOOKUP(F362,$W$2:$X$62,2,FALSE)</f>
        <v>I01</v>
      </c>
      <c r="H362" s="16" t="s">
        <v>9293</v>
      </c>
      <c r="I362" s="16" t="s">
        <v>1181</v>
      </c>
      <c r="J362" s="16" t="s">
        <v>1180</v>
      </c>
      <c r="K362" s="16" t="s">
        <v>1179</v>
      </c>
      <c r="L362" s="16" t="s">
        <v>9292</v>
      </c>
      <c r="M362" s="16">
        <v>-1004452</v>
      </c>
      <c r="N362" s="16" t="s">
        <v>1177</v>
      </c>
      <c r="O362" s="16" t="s">
        <v>1107</v>
      </c>
      <c r="P362" s="16" t="s">
        <v>1176</v>
      </c>
      <c r="Q362" s="16" t="s">
        <v>1175</v>
      </c>
      <c r="R362" s="16" t="s">
        <v>1174</v>
      </c>
    </row>
    <row r="363" spans="1:18">
      <c r="A363" s="16" t="s">
        <v>9291</v>
      </c>
      <c r="B363" s="16" t="s">
        <v>1183</v>
      </c>
      <c r="C363" s="16" t="s">
        <v>319</v>
      </c>
      <c r="D363" s="16">
        <v>10051</v>
      </c>
      <c r="E363" s="16" t="str">
        <f>VLOOKUP(D363,'Schools Data'!$F$4:$I$105,4,FALSE)</f>
        <v>Church Hill Primary School</v>
      </c>
      <c r="F363" s="16">
        <v>543972</v>
      </c>
      <c r="G363" s="16" t="str">
        <f t="shared" si="10"/>
        <v>I03</v>
      </c>
      <c r="H363" s="16" t="s">
        <v>9290</v>
      </c>
      <c r="I363" s="16" t="s">
        <v>1181</v>
      </c>
      <c r="J363" s="16" t="s">
        <v>1180</v>
      </c>
      <c r="K363" s="16" t="s">
        <v>1179</v>
      </c>
      <c r="L363" s="16" t="s">
        <v>9289</v>
      </c>
      <c r="M363" s="16">
        <v>-13905</v>
      </c>
      <c r="N363" s="16" t="s">
        <v>1177</v>
      </c>
      <c r="O363" s="16" t="s">
        <v>1107</v>
      </c>
      <c r="P363" s="16" t="s">
        <v>1176</v>
      </c>
      <c r="Q363" s="16" t="s">
        <v>1175</v>
      </c>
      <c r="R363" s="16" t="s">
        <v>1174</v>
      </c>
    </row>
    <row r="364" spans="1:18">
      <c r="A364" s="16" t="s">
        <v>9288</v>
      </c>
      <c r="B364" s="16" t="s">
        <v>1183</v>
      </c>
      <c r="C364" s="16" t="s">
        <v>319</v>
      </c>
      <c r="D364" s="16">
        <v>10051</v>
      </c>
      <c r="E364" s="16" t="str">
        <f>VLOOKUP(D364,'Schools Data'!$F$4:$I$105,4,FALSE)</f>
        <v>Church Hill Primary School</v>
      </c>
      <c r="F364" s="16">
        <v>543975</v>
      </c>
      <c r="G364" s="16" t="str">
        <f t="shared" si="10"/>
        <v>I05</v>
      </c>
      <c r="H364" s="16" t="s">
        <v>9287</v>
      </c>
      <c r="I364" s="16" t="s">
        <v>1181</v>
      </c>
      <c r="J364" s="16" t="s">
        <v>1180</v>
      </c>
      <c r="K364" s="16" t="s">
        <v>1179</v>
      </c>
      <c r="L364" s="16" t="s">
        <v>9286</v>
      </c>
      <c r="M364" s="16">
        <v>-38269</v>
      </c>
      <c r="N364" s="16" t="s">
        <v>1177</v>
      </c>
      <c r="O364" s="16" t="s">
        <v>1107</v>
      </c>
      <c r="P364" s="16" t="s">
        <v>1176</v>
      </c>
      <c r="Q364" s="16" t="s">
        <v>1175</v>
      </c>
      <c r="R364" s="16" t="s">
        <v>1174</v>
      </c>
    </row>
    <row r="365" spans="1:18">
      <c r="A365" s="16" t="s">
        <v>9285</v>
      </c>
      <c r="B365" s="16" t="s">
        <v>1183</v>
      </c>
      <c r="C365" s="16" t="s">
        <v>319</v>
      </c>
      <c r="D365" s="16">
        <v>10051</v>
      </c>
      <c r="E365" s="16" t="str">
        <f>VLOOKUP(D365,'Schools Data'!$F$4:$I$105,4,FALSE)</f>
        <v>Church Hill Primary School</v>
      </c>
      <c r="F365" s="16">
        <v>543980</v>
      </c>
      <c r="G365" s="16" t="str">
        <f t="shared" si="10"/>
        <v>CI01</v>
      </c>
      <c r="H365" s="16" t="s">
        <v>9284</v>
      </c>
      <c r="I365" s="16" t="s">
        <v>1181</v>
      </c>
      <c r="J365" s="16" t="s">
        <v>1180</v>
      </c>
      <c r="K365" s="16" t="s">
        <v>1179</v>
      </c>
      <c r="L365" s="16" t="s">
        <v>9283</v>
      </c>
      <c r="M365" s="16">
        <v>-6340</v>
      </c>
      <c r="N365" s="16" t="s">
        <v>1177</v>
      </c>
      <c r="O365" s="16" t="s">
        <v>1107</v>
      </c>
      <c r="P365" s="16" t="s">
        <v>1176</v>
      </c>
      <c r="Q365" s="16" t="s">
        <v>1175</v>
      </c>
      <c r="R365" s="16" t="s">
        <v>1174</v>
      </c>
    </row>
    <row r="366" spans="1:18">
      <c r="A366" s="16" t="s">
        <v>9282</v>
      </c>
      <c r="B366" s="16" t="s">
        <v>1183</v>
      </c>
      <c r="C366" s="16" t="s">
        <v>319</v>
      </c>
      <c r="D366" s="16">
        <v>10051</v>
      </c>
      <c r="E366" s="16" t="str">
        <f>VLOOKUP(D366,'Schools Data'!$F$4:$I$105,4,FALSE)</f>
        <v>Church Hill Primary School</v>
      </c>
      <c r="F366" s="16">
        <v>569000</v>
      </c>
      <c r="G366" s="16" t="str">
        <f t="shared" si="10"/>
        <v>E28a</v>
      </c>
      <c r="H366" s="16" t="s">
        <v>9281</v>
      </c>
      <c r="I366" s="16" t="s">
        <v>1181</v>
      </c>
      <c r="J366" s="16" t="s">
        <v>1180</v>
      </c>
      <c r="K366" s="16" t="s">
        <v>1179</v>
      </c>
      <c r="L366" s="16" t="s">
        <v>9280</v>
      </c>
      <c r="M366" s="16">
        <v>24474</v>
      </c>
      <c r="N366" s="16" t="s">
        <v>1177</v>
      </c>
      <c r="O366" s="16" t="s">
        <v>1107</v>
      </c>
      <c r="P366" s="16" t="s">
        <v>1176</v>
      </c>
      <c r="Q366" s="16" t="s">
        <v>1175</v>
      </c>
      <c r="R366" s="16" t="s">
        <v>1174</v>
      </c>
    </row>
    <row r="367" spans="1:18">
      <c r="A367" s="16" t="s">
        <v>9279</v>
      </c>
      <c r="B367" s="16" t="s">
        <v>1183</v>
      </c>
      <c r="C367" s="16" t="s">
        <v>319</v>
      </c>
      <c r="D367" s="16">
        <v>10051</v>
      </c>
      <c r="E367" s="16" t="str">
        <f>VLOOKUP(D367,'Schools Data'!$F$4:$I$105,4,FALSE)</f>
        <v>Church Hill Primary School</v>
      </c>
      <c r="F367" s="16">
        <v>569010</v>
      </c>
      <c r="G367" s="16" t="str">
        <f t="shared" si="10"/>
        <v>E27</v>
      </c>
      <c r="H367" s="16" t="s">
        <v>9278</v>
      </c>
      <c r="I367" s="16" t="s">
        <v>1181</v>
      </c>
      <c r="J367" s="16" t="s">
        <v>1180</v>
      </c>
      <c r="K367" s="16" t="s">
        <v>1179</v>
      </c>
      <c r="L367" s="16" t="s">
        <v>9277</v>
      </c>
      <c r="M367" s="16">
        <v>48717</v>
      </c>
      <c r="N367" s="16" t="s">
        <v>1177</v>
      </c>
      <c r="O367" s="16" t="s">
        <v>1107</v>
      </c>
      <c r="P367" s="16" t="s">
        <v>1176</v>
      </c>
      <c r="Q367" s="16" t="s">
        <v>1175</v>
      </c>
      <c r="R367" s="16" t="s">
        <v>1174</v>
      </c>
    </row>
    <row r="368" spans="1:18">
      <c r="A368" s="16" t="s">
        <v>9276</v>
      </c>
      <c r="B368" s="16" t="s">
        <v>1183</v>
      </c>
      <c r="C368" s="16" t="s">
        <v>319</v>
      </c>
      <c r="D368" s="16">
        <v>10051</v>
      </c>
      <c r="E368" s="16" t="str">
        <f>VLOOKUP(D368,'Schools Data'!$F$4:$I$105,4,FALSE)</f>
        <v>Church Hill Primary School</v>
      </c>
      <c r="F368" s="16">
        <v>599030</v>
      </c>
      <c r="G368" s="16" t="str">
        <f t="shared" si="10"/>
        <v>CE04</v>
      </c>
      <c r="H368" s="16" t="s">
        <v>9275</v>
      </c>
      <c r="I368" s="16" t="s">
        <v>1181</v>
      </c>
      <c r="J368" s="16" t="s">
        <v>1180</v>
      </c>
      <c r="K368" s="16" t="s">
        <v>1179</v>
      </c>
      <c r="L368" s="16" t="s">
        <v>9274</v>
      </c>
      <c r="M368" s="16">
        <v>6340</v>
      </c>
      <c r="N368" s="16" t="s">
        <v>1177</v>
      </c>
      <c r="O368" s="16" t="s">
        <v>1107</v>
      </c>
      <c r="P368" s="16" t="s">
        <v>1176</v>
      </c>
      <c r="Q368" s="16" t="s">
        <v>1175</v>
      </c>
      <c r="R368" s="16" t="s">
        <v>1174</v>
      </c>
    </row>
    <row r="369" spans="1:18">
      <c r="A369" s="16" t="s">
        <v>9273</v>
      </c>
      <c r="B369" s="16" t="s">
        <v>1183</v>
      </c>
      <c r="C369" s="16" t="s">
        <v>319</v>
      </c>
      <c r="D369" s="16">
        <v>10051</v>
      </c>
      <c r="E369" s="16" t="str">
        <f>VLOOKUP(D369,'Schools Data'!$F$4:$I$105,4,FALSE)</f>
        <v>Church Hill Primary School</v>
      </c>
      <c r="F369" s="16">
        <v>599040</v>
      </c>
      <c r="G369" s="16" t="s">
        <v>1819</v>
      </c>
      <c r="H369" s="16" t="s">
        <v>9272</v>
      </c>
      <c r="I369" s="16" t="s">
        <v>1181</v>
      </c>
      <c r="J369" s="16" t="s">
        <v>1180</v>
      </c>
      <c r="K369" s="16" t="s">
        <v>1179</v>
      </c>
      <c r="L369" s="16" t="s">
        <v>9271</v>
      </c>
      <c r="M369" s="16">
        <v>6989</v>
      </c>
      <c r="N369" s="16" t="s">
        <v>1177</v>
      </c>
      <c r="O369" s="16" t="s">
        <v>1107</v>
      </c>
      <c r="P369" s="16" t="s">
        <v>1176</v>
      </c>
      <c r="Q369" s="16" t="s">
        <v>1175</v>
      </c>
      <c r="R369" s="16" t="s">
        <v>1174</v>
      </c>
    </row>
    <row r="370" spans="1:18">
      <c r="A370" s="16" t="s">
        <v>9270</v>
      </c>
      <c r="B370" s="16" t="s">
        <v>1183</v>
      </c>
      <c r="C370" s="16" t="s">
        <v>319</v>
      </c>
      <c r="D370" s="16">
        <v>10051</v>
      </c>
      <c r="E370" s="16" t="str">
        <f>VLOOKUP(D370,'Schools Data'!$F$4:$I$105,4,FALSE)</f>
        <v>Church Hill Primary School</v>
      </c>
      <c r="F370" s="16">
        <v>720010</v>
      </c>
      <c r="G370" s="16" t="str">
        <f t="shared" ref="G370:G397" si="11">VLOOKUP(F370,$W$2:$X$62,2,FALSE)</f>
        <v>I18d</v>
      </c>
      <c r="H370" s="16" t="s">
        <v>9269</v>
      </c>
      <c r="I370" s="16" t="s">
        <v>1181</v>
      </c>
      <c r="J370" s="16" t="s">
        <v>1180</v>
      </c>
      <c r="K370" s="16" t="s">
        <v>1179</v>
      </c>
      <c r="L370" s="16" t="s">
        <v>9268</v>
      </c>
      <c r="M370" s="16">
        <v>-45628</v>
      </c>
      <c r="N370" s="16" t="s">
        <v>1177</v>
      </c>
      <c r="O370" s="16" t="s">
        <v>1107</v>
      </c>
      <c r="P370" s="16" t="s">
        <v>1176</v>
      </c>
      <c r="Q370" s="16" t="s">
        <v>1175</v>
      </c>
      <c r="R370" s="16" t="s">
        <v>1174</v>
      </c>
    </row>
    <row r="371" spans="1:18">
      <c r="A371" s="16" t="s">
        <v>9267</v>
      </c>
      <c r="B371" s="16" t="s">
        <v>1183</v>
      </c>
      <c r="C371" s="16" t="s">
        <v>319</v>
      </c>
      <c r="D371" s="16">
        <v>10051</v>
      </c>
      <c r="E371" s="16" t="str">
        <f>VLOOKUP(D371,'Schools Data'!$F$4:$I$105,4,FALSE)</f>
        <v>Church Hill Primary School</v>
      </c>
      <c r="F371" s="16">
        <v>739001</v>
      </c>
      <c r="G371" s="16" t="str">
        <f t="shared" si="11"/>
        <v>I08a</v>
      </c>
      <c r="H371" s="16" t="s">
        <v>9266</v>
      </c>
      <c r="I371" s="16" t="s">
        <v>1181</v>
      </c>
      <c r="J371" s="16" t="s">
        <v>1180</v>
      </c>
      <c r="K371" s="16" t="s">
        <v>1179</v>
      </c>
      <c r="L371" s="16" t="s">
        <v>9265</v>
      </c>
      <c r="M371" s="16">
        <v>-2600</v>
      </c>
      <c r="N371" s="16" t="s">
        <v>1177</v>
      </c>
      <c r="O371" s="16" t="s">
        <v>1107</v>
      </c>
      <c r="P371" s="16" t="s">
        <v>1176</v>
      </c>
      <c r="Q371" s="16" t="s">
        <v>1175</v>
      </c>
      <c r="R371" s="16" t="s">
        <v>1174</v>
      </c>
    </row>
    <row r="372" spans="1:18">
      <c r="A372" s="16" t="s">
        <v>9264</v>
      </c>
      <c r="B372" s="16" t="s">
        <v>1183</v>
      </c>
      <c r="C372" s="16" t="s">
        <v>319</v>
      </c>
      <c r="D372" s="16">
        <v>10051</v>
      </c>
      <c r="E372" s="16" t="str">
        <f>VLOOKUP(D372,'Schools Data'!$F$4:$I$105,4,FALSE)</f>
        <v>Church Hill Primary School</v>
      </c>
      <c r="F372" s="16">
        <v>739002</v>
      </c>
      <c r="G372" s="16" t="str">
        <f t="shared" si="11"/>
        <v>I08b</v>
      </c>
      <c r="H372" s="16" t="s">
        <v>9263</v>
      </c>
      <c r="I372" s="16" t="s">
        <v>1181</v>
      </c>
      <c r="J372" s="16" t="s">
        <v>1180</v>
      </c>
      <c r="K372" s="16" t="s">
        <v>1179</v>
      </c>
      <c r="L372" s="16" t="s">
        <v>9262</v>
      </c>
      <c r="M372" s="16">
        <v>-55856</v>
      </c>
      <c r="N372" s="16" t="s">
        <v>1177</v>
      </c>
      <c r="O372" s="16" t="s">
        <v>1107</v>
      </c>
      <c r="P372" s="16" t="s">
        <v>1176</v>
      </c>
      <c r="Q372" s="16" t="s">
        <v>1175</v>
      </c>
      <c r="R372" s="16" t="s">
        <v>1174</v>
      </c>
    </row>
    <row r="373" spans="1:18">
      <c r="A373" s="16" t="s">
        <v>9261</v>
      </c>
      <c r="B373" s="16" t="s">
        <v>1183</v>
      </c>
      <c r="C373" s="16" t="s">
        <v>319</v>
      </c>
      <c r="D373" s="16">
        <v>10051</v>
      </c>
      <c r="E373" s="16" t="str">
        <f>VLOOKUP(D373,'Schools Data'!$F$4:$I$105,4,FALSE)</f>
        <v>Church Hill Primary School</v>
      </c>
      <c r="F373" s="16">
        <v>739010</v>
      </c>
      <c r="G373" s="16" t="str">
        <f t="shared" si="11"/>
        <v>I09</v>
      </c>
      <c r="H373" s="16" t="s">
        <v>9260</v>
      </c>
      <c r="I373" s="16" t="s">
        <v>1181</v>
      </c>
      <c r="J373" s="16" t="s">
        <v>1180</v>
      </c>
      <c r="K373" s="16" t="s">
        <v>1179</v>
      </c>
      <c r="L373" s="16" t="s">
        <v>9259</v>
      </c>
      <c r="M373" s="16">
        <v>-24500</v>
      </c>
      <c r="N373" s="16" t="s">
        <v>1177</v>
      </c>
      <c r="O373" s="16" t="s">
        <v>1107</v>
      </c>
      <c r="P373" s="16" t="s">
        <v>1176</v>
      </c>
      <c r="Q373" s="16" t="s">
        <v>1175</v>
      </c>
      <c r="R373" s="16" t="s">
        <v>1174</v>
      </c>
    </row>
    <row r="374" spans="1:18">
      <c r="A374" s="16" t="s">
        <v>9258</v>
      </c>
      <c r="B374" s="16" t="s">
        <v>1183</v>
      </c>
      <c r="C374" s="16" t="s">
        <v>319</v>
      </c>
      <c r="D374" s="16">
        <v>10051</v>
      </c>
      <c r="E374" s="16" t="str">
        <f>VLOOKUP(D374,'Schools Data'!$F$4:$I$105,4,FALSE)</f>
        <v>Church Hill Primary School</v>
      </c>
      <c r="F374" s="16">
        <v>739040</v>
      </c>
      <c r="G374" s="16" t="str">
        <f t="shared" si="11"/>
        <v>I12</v>
      </c>
      <c r="H374" s="16" t="s">
        <v>9257</v>
      </c>
      <c r="I374" s="16" t="s">
        <v>1181</v>
      </c>
      <c r="J374" s="16" t="s">
        <v>1180</v>
      </c>
      <c r="K374" s="16" t="s">
        <v>1179</v>
      </c>
      <c r="L374" s="16" t="s">
        <v>9256</v>
      </c>
      <c r="M374" s="16">
        <v>-315</v>
      </c>
      <c r="N374" s="16" t="s">
        <v>1177</v>
      </c>
      <c r="O374" s="16" t="s">
        <v>1107</v>
      </c>
      <c r="P374" s="16" t="s">
        <v>1176</v>
      </c>
      <c r="Q374" s="16" t="s">
        <v>1175</v>
      </c>
      <c r="R374" s="16" t="s">
        <v>1174</v>
      </c>
    </row>
    <row r="375" spans="1:18">
      <c r="A375" s="16" t="s">
        <v>9255</v>
      </c>
      <c r="B375" s="16" t="s">
        <v>1183</v>
      </c>
      <c r="C375" s="16" t="s">
        <v>319</v>
      </c>
      <c r="D375" s="16">
        <v>10054</v>
      </c>
      <c r="E375" s="16" t="str">
        <f>VLOOKUP(D375,'Schools Data'!$F$4:$I$105,4,FALSE)</f>
        <v>Colindale School</v>
      </c>
      <c r="F375" s="16">
        <v>111100</v>
      </c>
      <c r="G375" s="16" t="str">
        <f t="shared" si="11"/>
        <v>E05</v>
      </c>
      <c r="H375" s="16" t="s">
        <v>9254</v>
      </c>
      <c r="I375" s="16" t="s">
        <v>1181</v>
      </c>
      <c r="J375" s="16" t="s">
        <v>1180</v>
      </c>
      <c r="K375" s="16" t="s">
        <v>1179</v>
      </c>
      <c r="L375" s="16" t="s">
        <v>9253</v>
      </c>
      <c r="M375" s="16">
        <v>153802</v>
      </c>
      <c r="N375" s="16" t="s">
        <v>1177</v>
      </c>
      <c r="O375" s="16" t="s">
        <v>1107</v>
      </c>
      <c r="P375" s="16" t="s">
        <v>1176</v>
      </c>
      <c r="Q375" s="16" t="s">
        <v>1175</v>
      </c>
      <c r="R375" s="16" t="s">
        <v>1174</v>
      </c>
    </row>
    <row r="376" spans="1:18">
      <c r="A376" s="16" t="s">
        <v>9252</v>
      </c>
      <c r="B376" s="16" t="s">
        <v>1183</v>
      </c>
      <c r="C376" s="16" t="s">
        <v>319</v>
      </c>
      <c r="D376" s="16">
        <v>10054</v>
      </c>
      <c r="E376" s="16" t="str">
        <f>VLOOKUP(D376,'Schools Data'!$F$4:$I$105,4,FALSE)</f>
        <v>Colindale School</v>
      </c>
      <c r="F376" s="16">
        <v>111200</v>
      </c>
      <c r="G376" s="16" t="str">
        <f t="shared" si="11"/>
        <v>E04</v>
      </c>
      <c r="H376" s="16" t="s">
        <v>9251</v>
      </c>
      <c r="I376" s="16" t="s">
        <v>1181</v>
      </c>
      <c r="J376" s="16" t="s">
        <v>1180</v>
      </c>
      <c r="K376" s="16" t="s">
        <v>1179</v>
      </c>
      <c r="L376" s="16" t="s">
        <v>9250</v>
      </c>
      <c r="M376" s="16">
        <v>145055</v>
      </c>
      <c r="N376" s="16" t="s">
        <v>1177</v>
      </c>
      <c r="O376" s="16" t="s">
        <v>1107</v>
      </c>
      <c r="P376" s="16" t="s">
        <v>1176</v>
      </c>
      <c r="Q376" s="16" t="s">
        <v>1175</v>
      </c>
      <c r="R376" s="16" t="s">
        <v>1174</v>
      </c>
    </row>
    <row r="377" spans="1:18">
      <c r="A377" s="16" t="s">
        <v>9249</v>
      </c>
      <c r="B377" s="16" t="s">
        <v>1183</v>
      </c>
      <c r="C377" s="16" t="s">
        <v>319</v>
      </c>
      <c r="D377" s="16">
        <v>10054</v>
      </c>
      <c r="E377" s="16" t="str">
        <f>VLOOKUP(D377,'Schools Data'!$F$4:$I$105,4,FALSE)</f>
        <v>Colindale School</v>
      </c>
      <c r="F377" s="16">
        <v>111400</v>
      </c>
      <c r="G377" s="16" t="str">
        <f t="shared" si="11"/>
        <v>E01</v>
      </c>
      <c r="H377" s="16" t="s">
        <v>9248</v>
      </c>
      <c r="I377" s="16" t="s">
        <v>1181</v>
      </c>
      <c r="J377" s="16" t="s">
        <v>1180</v>
      </c>
      <c r="K377" s="16" t="s">
        <v>1179</v>
      </c>
      <c r="L377" s="16" t="s">
        <v>9247</v>
      </c>
      <c r="M377" s="16">
        <v>1969369</v>
      </c>
      <c r="N377" s="16" t="s">
        <v>1177</v>
      </c>
      <c r="O377" s="16" t="s">
        <v>1107</v>
      </c>
      <c r="P377" s="16" t="s">
        <v>1176</v>
      </c>
      <c r="Q377" s="16" t="s">
        <v>1175</v>
      </c>
      <c r="R377" s="16" t="s">
        <v>1174</v>
      </c>
    </row>
    <row r="378" spans="1:18">
      <c r="A378" s="16" t="s">
        <v>9246</v>
      </c>
      <c r="B378" s="16" t="s">
        <v>1183</v>
      </c>
      <c r="C378" s="16" t="s">
        <v>319</v>
      </c>
      <c r="D378" s="16">
        <v>10054</v>
      </c>
      <c r="E378" s="16" t="str">
        <f>VLOOKUP(D378,'Schools Data'!$F$4:$I$105,4,FALSE)</f>
        <v>Colindale School</v>
      </c>
      <c r="F378" s="16">
        <v>111600</v>
      </c>
      <c r="G378" s="16" t="str">
        <f t="shared" si="11"/>
        <v>E03</v>
      </c>
      <c r="H378" s="16" t="s">
        <v>9245</v>
      </c>
      <c r="I378" s="16" t="s">
        <v>1181</v>
      </c>
      <c r="J378" s="16" t="s">
        <v>1180</v>
      </c>
      <c r="K378" s="16" t="s">
        <v>1179</v>
      </c>
      <c r="L378" s="16" t="s">
        <v>9244</v>
      </c>
      <c r="M378" s="16">
        <v>968645</v>
      </c>
      <c r="N378" s="16" t="s">
        <v>1177</v>
      </c>
      <c r="O378" s="16" t="s">
        <v>1107</v>
      </c>
      <c r="P378" s="16" t="s">
        <v>1176</v>
      </c>
      <c r="Q378" s="16" t="s">
        <v>1175</v>
      </c>
      <c r="R378" s="16" t="s">
        <v>1174</v>
      </c>
    </row>
    <row r="379" spans="1:18">
      <c r="A379" s="16" t="s">
        <v>9243</v>
      </c>
      <c r="B379" s="16" t="s">
        <v>1183</v>
      </c>
      <c r="C379" s="16" t="s">
        <v>319</v>
      </c>
      <c r="D379" s="16">
        <v>10054</v>
      </c>
      <c r="E379" s="16" t="str">
        <f>VLOOKUP(D379,'Schools Data'!$F$4:$I$105,4,FALSE)</f>
        <v>Colindale School</v>
      </c>
      <c r="F379" s="16">
        <v>111700</v>
      </c>
      <c r="G379" s="16" t="str">
        <f t="shared" si="11"/>
        <v>E07</v>
      </c>
      <c r="H379" s="16" t="s">
        <v>9242</v>
      </c>
      <c r="I379" s="16" t="s">
        <v>1181</v>
      </c>
      <c r="J379" s="16" t="s">
        <v>1180</v>
      </c>
      <c r="K379" s="16" t="s">
        <v>1179</v>
      </c>
      <c r="L379" s="16" t="s">
        <v>9241</v>
      </c>
      <c r="M379" s="16">
        <v>77147</v>
      </c>
      <c r="N379" s="16" t="s">
        <v>1177</v>
      </c>
      <c r="O379" s="16" t="s">
        <v>1107</v>
      </c>
      <c r="P379" s="16" t="s">
        <v>1176</v>
      </c>
      <c r="Q379" s="16" t="s">
        <v>1175</v>
      </c>
      <c r="R379" s="16" t="s">
        <v>1174</v>
      </c>
    </row>
    <row r="380" spans="1:18">
      <c r="A380" s="16" t="s">
        <v>9240</v>
      </c>
      <c r="B380" s="16" t="s">
        <v>1183</v>
      </c>
      <c r="C380" s="16" t="s">
        <v>319</v>
      </c>
      <c r="D380" s="16">
        <v>10054</v>
      </c>
      <c r="E380" s="16" t="str">
        <f>VLOOKUP(D380,'Schools Data'!$F$4:$I$105,4,FALSE)</f>
        <v>Colindale School</v>
      </c>
      <c r="F380" s="16">
        <v>133100</v>
      </c>
      <c r="G380" s="16" t="str">
        <f t="shared" si="11"/>
        <v>E09</v>
      </c>
      <c r="H380" s="16" t="s">
        <v>9239</v>
      </c>
      <c r="I380" s="16" t="s">
        <v>1181</v>
      </c>
      <c r="J380" s="16" t="s">
        <v>1180</v>
      </c>
      <c r="K380" s="16" t="s">
        <v>1179</v>
      </c>
      <c r="L380" s="16" t="s">
        <v>9238</v>
      </c>
      <c r="M380" s="16">
        <v>8300</v>
      </c>
      <c r="N380" s="16" t="s">
        <v>1177</v>
      </c>
      <c r="O380" s="16" t="s">
        <v>1107</v>
      </c>
      <c r="P380" s="16" t="s">
        <v>1176</v>
      </c>
      <c r="Q380" s="16" t="s">
        <v>1175</v>
      </c>
      <c r="R380" s="16" t="s">
        <v>1174</v>
      </c>
    </row>
    <row r="381" spans="1:18">
      <c r="A381" s="16" t="s">
        <v>9237</v>
      </c>
      <c r="B381" s="16" t="s">
        <v>1183</v>
      </c>
      <c r="C381" s="16" t="s">
        <v>319</v>
      </c>
      <c r="D381" s="16">
        <v>10054</v>
      </c>
      <c r="E381" s="16" t="str">
        <f>VLOOKUP(D381,'Schools Data'!$F$4:$I$105,4,FALSE)</f>
        <v>Colindale School</v>
      </c>
      <c r="F381" s="16">
        <v>138100</v>
      </c>
      <c r="G381" s="16" t="str">
        <f t="shared" si="11"/>
        <v>E08</v>
      </c>
      <c r="H381" s="16" t="s">
        <v>9236</v>
      </c>
      <c r="I381" s="16" t="s">
        <v>1181</v>
      </c>
      <c r="J381" s="16" t="s">
        <v>1180</v>
      </c>
      <c r="K381" s="16" t="s">
        <v>1179</v>
      </c>
      <c r="L381" s="16" t="s">
        <v>9235</v>
      </c>
      <c r="M381" s="16">
        <v>21609</v>
      </c>
      <c r="N381" s="16" t="s">
        <v>1177</v>
      </c>
      <c r="O381" s="16" t="s">
        <v>1107</v>
      </c>
      <c r="P381" s="16" t="s">
        <v>1176</v>
      </c>
      <c r="Q381" s="16" t="s">
        <v>1175</v>
      </c>
      <c r="R381" s="16" t="s">
        <v>1174</v>
      </c>
    </row>
    <row r="382" spans="1:18">
      <c r="A382" s="16" t="s">
        <v>9234</v>
      </c>
      <c r="B382" s="16" t="s">
        <v>1183</v>
      </c>
      <c r="C382" s="16" t="s">
        <v>319</v>
      </c>
      <c r="D382" s="16">
        <v>10054</v>
      </c>
      <c r="E382" s="16" t="str">
        <f>VLOOKUP(D382,'Schools Data'!$F$4:$I$105,4,FALSE)</f>
        <v>Colindale School</v>
      </c>
      <c r="F382" s="16">
        <v>138110</v>
      </c>
      <c r="G382" s="16" t="str">
        <f t="shared" si="11"/>
        <v>E10</v>
      </c>
      <c r="H382" s="16" t="s">
        <v>9233</v>
      </c>
      <c r="I382" s="16" t="s">
        <v>1181</v>
      </c>
      <c r="J382" s="16" t="s">
        <v>1180</v>
      </c>
      <c r="K382" s="16" t="s">
        <v>1179</v>
      </c>
      <c r="L382" s="16" t="s">
        <v>9232</v>
      </c>
      <c r="M382" s="16">
        <v>28430</v>
      </c>
      <c r="N382" s="16" t="s">
        <v>1177</v>
      </c>
      <c r="O382" s="16" t="s">
        <v>1107</v>
      </c>
      <c r="P382" s="16" t="s">
        <v>1176</v>
      </c>
      <c r="Q382" s="16" t="s">
        <v>1175</v>
      </c>
      <c r="R382" s="16" t="s">
        <v>1174</v>
      </c>
    </row>
    <row r="383" spans="1:18">
      <c r="A383" s="16" t="s">
        <v>9231</v>
      </c>
      <c r="B383" s="16" t="s">
        <v>1183</v>
      </c>
      <c r="C383" s="16" t="s">
        <v>319</v>
      </c>
      <c r="D383" s="16">
        <v>10054</v>
      </c>
      <c r="E383" s="16" t="str">
        <f>VLOOKUP(D383,'Schools Data'!$F$4:$I$105,4,FALSE)</f>
        <v>Colindale School</v>
      </c>
      <c r="F383" s="16">
        <v>138120</v>
      </c>
      <c r="G383" s="16" t="str">
        <f t="shared" si="11"/>
        <v>E11</v>
      </c>
      <c r="H383" s="16" t="s">
        <v>9230</v>
      </c>
      <c r="I383" s="16" t="s">
        <v>1181</v>
      </c>
      <c r="J383" s="16" t="s">
        <v>1180</v>
      </c>
      <c r="K383" s="16" t="s">
        <v>1179</v>
      </c>
      <c r="L383" s="16" t="s">
        <v>9229</v>
      </c>
      <c r="M383" s="16">
        <v>1913</v>
      </c>
      <c r="N383" s="16" t="s">
        <v>1177</v>
      </c>
      <c r="O383" s="16" t="s">
        <v>1107</v>
      </c>
      <c r="P383" s="16" t="s">
        <v>1176</v>
      </c>
      <c r="Q383" s="16" t="s">
        <v>1175</v>
      </c>
      <c r="R383" s="16" t="s">
        <v>1174</v>
      </c>
    </row>
    <row r="384" spans="1:18">
      <c r="A384" s="16" t="s">
        <v>9228</v>
      </c>
      <c r="B384" s="16" t="s">
        <v>1183</v>
      </c>
      <c r="C384" s="16" t="s">
        <v>319</v>
      </c>
      <c r="D384" s="16">
        <v>10054</v>
      </c>
      <c r="E384" s="16" t="str">
        <f>VLOOKUP(D384,'Schools Data'!$F$4:$I$105,4,FALSE)</f>
        <v>Colindale School</v>
      </c>
      <c r="F384" s="16">
        <v>210000</v>
      </c>
      <c r="G384" s="16" t="str">
        <f t="shared" si="11"/>
        <v>E12</v>
      </c>
      <c r="H384" s="16" t="s">
        <v>9227</v>
      </c>
      <c r="I384" s="16" t="s">
        <v>1181</v>
      </c>
      <c r="J384" s="16" t="s">
        <v>1180</v>
      </c>
      <c r="K384" s="16" t="s">
        <v>1179</v>
      </c>
      <c r="L384" s="16" t="s">
        <v>9226</v>
      </c>
      <c r="M384" s="16">
        <v>84500</v>
      </c>
      <c r="N384" s="16" t="s">
        <v>1177</v>
      </c>
      <c r="O384" s="16" t="s">
        <v>1107</v>
      </c>
      <c r="P384" s="16" t="s">
        <v>1176</v>
      </c>
      <c r="Q384" s="16" t="s">
        <v>1175</v>
      </c>
      <c r="R384" s="16" t="s">
        <v>1174</v>
      </c>
    </row>
    <row r="385" spans="1:18">
      <c r="A385" s="16" t="s">
        <v>9225</v>
      </c>
      <c r="B385" s="16" t="s">
        <v>1183</v>
      </c>
      <c r="C385" s="16" t="s">
        <v>319</v>
      </c>
      <c r="D385" s="16">
        <v>10054</v>
      </c>
      <c r="E385" s="16" t="str">
        <f>VLOOKUP(D385,'Schools Data'!$F$4:$I$105,4,FALSE)</f>
        <v>Colindale School</v>
      </c>
      <c r="F385" s="16">
        <v>213020</v>
      </c>
      <c r="G385" s="16" t="str">
        <f t="shared" si="11"/>
        <v>E16</v>
      </c>
      <c r="H385" s="16" t="s">
        <v>9224</v>
      </c>
      <c r="I385" s="16" t="s">
        <v>1181</v>
      </c>
      <c r="J385" s="16" t="s">
        <v>1180</v>
      </c>
      <c r="K385" s="16" t="s">
        <v>1179</v>
      </c>
      <c r="L385" s="16" t="s">
        <v>9223</v>
      </c>
      <c r="M385" s="16">
        <v>70500</v>
      </c>
      <c r="N385" s="16" t="s">
        <v>1177</v>
      </c>
      <c r="O385" s="16" t="s">
        <v>1107</v>
      </c>
      <c r="P385" s="16" t="s">
        <v>1176</v>
      </c>
      <c r="Q385" s="16" t="s">
        <v>1175</v>
      </c>
      <c r="R385" s="16" t="s">
        <v>1174</v>
      </c>
    </row>
    <row r="386" spans="1:18">
      <c r="A386" s="16" t="s">
        <v>9222</v>
      </c>
      <c r="B386" s="16" t="s">
        <v>1183</v>
      </c>
      <c r="C386" s="16" t="s">
        <v>319</v>
      </c>
      <c r="D386" s="16">
        <v>10054</v>
      </c>
      <c r="E386" s="16" t="str">
        <f>VLOOKUP(D386,'Schools Data'!$F$4:$I$105,4,FALSE)</f>
        <v>Colindale School</v>
      </c>
      <c r="F386" s="16">
        <v>215000</v>
      </c>
      <c r="G386" s="16" t="str">
        <f t="shared" si="11"/>
        <v>E17</v>
      </c>
      <c r="H386" s="16" t="s">
        <v>9221</v>
      </c>
      <c r="I386" s="16" t="s">
        <v>1181</v>
      </c>
      <c r="J386" s="16" t="s">
        <v>1180</v>
      </c>
      <c r="K386" s="16" t="s">
        <v>1179</v>
      </c>
      <c r="L386" s="16" t="s">
        <v>9220</v>
      </c>
      <c r="M386" s="16">
        <v>111840</v>
      </c>
      <c r="N386" s="16" t="s">
        <v>1177</v>
      </c>
      <c r="O386" s="16" t="s">
        <v>1107</v>
      </c>
      <c r="P386" s="16" t="s">
        <v>1176</v>
      </c>
      <c r="Q386" s="16" t="s">
        <v>1175</v>
      </c>
      <c r="R386" s="16" t="s">
        <v>1174</v>
      </c>
    </row>
    <row r="387" spans="1:18">
      <c r="A387" s="16" t="s">
        <v>9219</v>
      </c>
      <c r="B387" s="16" t="s">
        <v>1183</v>
      </c>
      <c r="C387" s="16" t="s">
        <v>319</v>
      </c>
      <c r="D387" s="16">
        <v>10054</v>
      </c>
      <c r="E387" s="16" t="str">
        <f>VLOOKUP(D387,'Schools Data'!$F$4:$I$105,4,FALSE)</f>
        <v>Colindale School</v>
      </c>
      <c r="F387" s="16">
        <v>216000</v>
      </c>
      <c r="G387" s="16" t="str">
        <f t="shared" si="11"/>
        <v>E15</v>
      </c>
      <c r="H387" s="16" t="s">
        <v>9218</v>
      </c>
      <c r="I387" s="16" t="s">
        <v>1181</v>
      </c>
      <c r="J387" s="16" t="s">
        <v>1180</v>
      </c>
      <c r="K387" s="16" t="s">
        <v>1179</v>
      </c>
      <c r="L387" s="16" t="s">
        <v>9217</v>
      </c>
      <c r="M387" s="16">
        <v>7500</v>
      </c>
      <c r="N387" s="16" t="s">
        <v>1177</v>
      </c>
      <c r="O387" s="16" t="s">
        <v>1107</v>
      </c>
      <c r="P387" s="16" t="s">
        <v>1176</v>
      </c>
      <c r="Q387" s="16" t="s">
        <v>1175</v>
      </c>
      <c r="R387" s="16" t="s">
        <v>1174</v>
      </c>
    </row>
    <row r="388" spans="1:18">
      <c r="A388" s="16" t="s">
        <v>9216</v>
      </c>
      <c r="B388" s="16" t="s">
        <v>1183</v>
      </c>
      <c r="C388" s="16" t="s">
        <v>319</v>
      </c>
      <c r="D388" s="16">
        <v>10054</v>
      </c>
      <c r="E388" s="16" t="str">
        <f>VLOOKUP(D388,'Schools Data'!$F$4:$I$105,4,FALSE)</f>
        <v>Colindale School</v>
      </c>
      <c r="F388" s="16">
        <v>219010</v>
      </c>
      <c r="G388" s="16" t="str">
        <f t="shared" si="11"/>
        <v>E14</v>
      </c>
      <c r="H388" s="16" t="s">
        <v>9215</v>
      </c>
      <c r="I388" s="16" t="s">
        <v>1181</v>
      </c>
      <c r="J388" s="16" t="s">
        <v>1180</v>
      </c>
      <c r="K388" s="16" t="s">
        <v>1179</v>
      </c>
      <c r="L388" s="16" t="s">
        <v>9214</v>
      </c>
      <c r="M388" s="16">
        <v>16200</v>
      </c>
      <c r="N388" s="16" t="s">
        <v>1177</v>
      </c>
      <c r="O388" s="16" t="s">
        <v>1107</v>
      </c>
      <c r="P388" s="16" t="s">
        <v>1176</v>
      </c>
      <c r="Q388" s="16" t="s">
        <v>1175</v>
      </c>
      <c r="R388" s="16" t="s">
        <v>1174</v>
      </c>
    </row>
    <row r="389" spans="1:18">
      <c r="A389" s="16" t="s">
        <v>9213</v>
      </c>
      <c r="B389" s="16" t="s">
        <v>1183</v>
      </c>
      <c r="C389" s="16" t="s">
        <v>319</v>
      </c>
      <c r="D389" s="16">
        <v>10054</v>
      </c>
      <c r="E389" s="16" t="str">
        <f>VLOOKUP(D389,'Schools Data'!$F$4:$I$105,4,FALSE)</f>
        <v>Colindale School</v>
      </c>
      <c r="F389" s="16">
        <v>219030</v>
      </c>
      <c r="G389" s="16" t="str">
        <f t="shared" si="11"/>
        <v>E18</v>
      </c>
      <c r="H389" s="16" t="s">
        <v>9212</v>
      </c>
      <c r="I389" s="16" t="s">
        <v>1181</v>
      </c>
      <c r="J389" s="16" t="s">
        <v>1180</v>
      </c>
      <c r="K389" s="16" t="s">
        <v>1179</v>
      </c>
      <c r="L389" s="16" t="s">
        <v>9211</v>
      </c>
      <c r="M389" s="16">
        <v>25100</v>
      </c>
      <c r="N389" s="16" t="s">
        <v>1177</v>
      </c>
      <c r="O389" s="16" t="s">
        <v>1107</v>
      </c>
      <c r="P389" s="16" t="s">
        <v>1176</v>
      </c>
      <c r="Q389" s="16" t="s">
        <v>1175</v>
      </c>
      <c r="R389" s="16" t="s">
        <v>1174</v>
      </c>
    </row>
    <row r="390" spans="1:18">
      <c r="A390" s="16" t="s">
        <v>9210</v>
      </c>
      <c r="B390" s="16" t="s">
        <v>1183</v>
      </c>
      <c r="C390" s="16" t="s">
        <v>319</v>
      </c>
      <c r="D390" s="16">
        <v>10054</v>
      </c>
      <c r="E390" s="16" t="str">
        <f>VLOOKUP(D390,'Schools Data'!$F$4:$I$105,4,FALSE)</f>
        <v>Colindale School</v>
      </c>
      <c r="F390" s="16">
        <v>220000</v>
      </c>
      <c r="G390" s="16" t="str">
        <f t="shared" si="11"/>
        <v>E13</v>
      </c>
      <c r="H390" s="16" t="s">
        <v>9209</v>
      </c>
      <c r="I390" s="16" t="s">
        <v>1181</v>
      </c>
      <c r="J390" s="16" t="s">
        <v>1180</v>
      </c>
      <c r="K390" s="16" t="s">
        <v>1179</v>
      </c>
      <c r="L390" s="16" t="s">
        <v>9208</v>
      </c>
      <c r="M390" s="16">
        <v>1224</v>
      </c>
      <c r="N390" s="16" t="s">
        <v>1177</v>
      </c>
      <c r="O390" s="16" t="s">
        <v>1107</v>
      </c>
      <c r="P390" s="16" t="s">
        <v>1176</v>
      </c>
      <c r="Q390" s="16" t="s">
        <v>1175</v>
      </c>
      <c r="R390" s="16" t="s">
        <v>1174</v>
      </c>
    </row>
    <row r="391" spans="1:18">
      <c r="A391" s="16" t="s">
        <v>9207</v>
      </c>
      <c r="B391" s="16" t="s">
        <v>1183</v>
      </c>
      <c r="C391" s="16" t="s">
        <v>319</v>
      </c>
      <c r="D391" s="16">
        <v>10054</v>
      </c>
      <c r="E391" s="16" t="str">
        <f>VLOOKUP(D391,'Schools Data'!$F$4:$I$105,4,FALSE)</f>
        <v>Colindale School</v>
      </c>
      <c r="F391" s="16">
        <v>221000</v>
      </c>
      <c r="G391" s="16" t="str">
        <f t="shared" si="11"/>
        <v>E23</v>
      </c>
      <c r="H391" s="16" t="s">
        <v>9206</v>
      </c>
      <c r="I391" s="16" t="s">
        <v>1181</v>
      </c>
      <c r="J391" s="16" t="s">
        <v>1180</v>
      </c>
      <c r="K391" s="16" t="s">
        <v>1179</v>
      </c>
      <c r="L391" s="16" t="s">
        <v>9205</v>
      </c>
      <c r="M391" s="16">
        <v>17608</v>
      </c>
      <c r="N391" s="16" t="s">
        <v>1177</v>
      </c>
      <c r="O391" s="16" t="s">
        <v>1107</v>
      </c>
      <c r="P391" s="16" t="s">
        <v>1176</v>
      </c>
      <c r="Q391" s="16" t="s">
        <v>1175</v>
      </c>
      <c r="R391" s="16" t="s">
        <v>1174</v>
      </c>
    </row>
    <row r="392" spans="1:18">
      <c r="A392" s="16" t="s">
        <v>9204</v>
      </c>
      <c r="B392" s="16" t="s">
        <v>1183</v>
      </c>
      <c r="C392" s="16" t="s">
        <v>319</v>
      </c>
      <c r="D392" s="16">
        <v>10054</v>
      </c>
      <c r="E392" s="16" t="str">
        <f>VLOOKUP(D392,'Schools Data'!$F$4:$I$105,4,FALSE)</f>
        <v>Colindale School</v>
      </c>
      <c r="F392" s="16">
        <v>411020</v>
      </c>
      <c r="G392" s="16" t="str">
        <f t="shared" si="11"/>
        <v>E25</v>
      </c>
      <c r="H392" s="16" t="s">
        <v>9203</v>
      </c>
      <c r="I392" s="16" t="s">
        <v>1181</v>
      </c>
      <c r="J392" s="16" t="s">
        <v>1180</v>
      </c>
      <c r="K392" s="16" t="s">
        <v>1179</v>
      </c>
      <c r="L392" s="16" t="s">
        <v>9202</v>
      </c>
      <c r="M392" s="16">
        <v>198456</v>
      </c>
      <c r="N392" s="16" t="s">
        <v>1177</v>
      </c>
      <c r="O392" s="16" t="s">
        <v>1107</v>
      </c>
      <c r="P392" s="16" t="s">
        <v>1176</v>
      </c>
      <c r="Q392" s="16" t="s">
        <v>1175</v>
      </c>
      <c r="R392" s="16" t="s">
        <v>1174</v>
      </c>
    </row>
    <row r="393" spans="1:18">
      <c r="A393" s="16" t="s">
        <v>9201</v>
      </c>
      <c r="B393" s="16" t="s">
        <v>1183</v>
      </c>
      <c r="C393" s="16" t="s">
        <v>319</v>
      </c>
      <c r="D393" s="16">
        <v>10054</v>
      </c>
      <c r="E393" s="16" t="str">
        <f>VLOOKUP(D393,'Schools Data'!$F$4:$I$105,4,FALSE)</f>
        <v>Colindale School</v>
      </c>
      <c r="F393" s="16">
        <v>413050</v>
      </c>
      <c r="G393" s="16" t="str">
        <f t="shared" si="11"/>
        <v>E19</v>
      </c>
      <c r="H393" s="16" t="s">
        <v>9200</v>
      </c>
      <c r="I393" s="16" t="s">
        <v>1181</v>
      </c>
      <c r="J393" s="16" t="s">
        <v>1180</v>
      </c>
      <c r="K393" s="16" t="s">
        <v>1179</v>
      </c>
      <c r="L393" s="16" t="s">
        <v>9199</v>
      </c>
      <c r="M393" s="16">
        <v>142711</v>
      </c>
      <c r="N393" s="16" t="s">
        <v>1177</v>
      </c>
      <c r="O393" s="16" t="s">
        <v>1107</v>
      </c>
      <c r="P393" s="16" t="s">
        <v>1176</v>
      </c>
      <c r="Q393" s="16" t="s">
        <v>1175</v>
      </c>
      <c r="R393" s="16" t="s">
        <v>1174</v>
      </c>
    </row>
    <row r="394" spans="1:18">
      <c r="A394" s="16" t="s">
        <v>9198</v>
      </c>
      <c r="B394" s="16" t="s">
        <v>1183</v>
      </c>
      <c r="C394" s="16" t="s">
        <v>319</v>
      </c>
      <c r="D394" s="16">
        <v>10054</v>
      </c>
      <c r="E394" s="16" t="str">
        <f>VLOOKUP(D394,'Schools Data'!$F$4:$I$105,4,FALSE)</f>
        <v>Colindale School</v>
      </c>
      <c r="F394" s="16">
        <v>413060</v>
      </c>
      <c r="G394" s="16" t="str">
        <f t="shared" si="11"/>
        <v>E22</v>
      </c>
      <c r="H394" s="16" t="s">
        <v>9197</v>
      </c>
      <c r="I394" s="16" t="s">
        <v>1181</v>
      </c>
      <c r="J394" s="16" t="s">
        <v>1180</v>
      </c>
      <c r="K394" s="16" t="s">
        <v>1179</v>
      </c>
      <c r="L394" s="16" t="s">
        <v>9196</v>
      </c>
      <c r="M394" s="16">
        <v>41444</v>
      </c>
      <c r="N394" s="16" t="s">
        <v>1177</v>
      </c>
      <c r="O394" s="16" t="s">
        <v>1107</v>
      </c>
      <c r="P394" s="16" t="s">
        <v>1176</v>
      </c>
      <c r="Q394" s="16" t="s">
        <v>1175</v>
      </c>
      <c r="R394" s="16" t="s">
        <v>1174</v>
      </c>
    </row>
    <row r="395" spans="1:18">
      <c r="A395" s="16" t="s">
        <v>9195</v>
      </c>
      <c r="B395" s="16" t="s">
        <v>1183</v>
      </c>
      <c r="C395" s="16" t="s">
        <v>319</v>
      </c>
      <c r="D395" s="16">
        <v>10054</v>
      </c>
      <c r="E395" s="16" t="str">
        <f>VLOOKUP(D395,'Schools Data'!$F$4:$I$105,4,FALSE)</f>
        <v>Colindale School</v>
      </c>
      <c r="F395" s="16">
        <v>413070</v>
      </c>
      <c r="G395" s="16" t="str">
        <f t="shared" si="11"/>
        <v>E24</v>
      </c>
      <c r="H395" s="16" t="s">
        <v>9194</v>
      </c>
      <c r="I395" s="16" t="s">
        <v>1181</v>
      </c>
      <c r="J395" s="16" t="s">
        <v>1180</v>
      </c>
      <c r="K395" s="16" t="s">
        <v>1179</v>
      </c>
      <c r="L395" s="16" t="s">
        <v>9193</v>
      </c>
      <c r="M395" s="16">
        <v>25450</v>
      </c>
      <c r="N395" s="16" t="s">
        <v>1177</v>
      </c>
      <c r="O395" s="16" t="s">
        <v>1107</v>
      </c>
      <c r="P395" s="16" t="s">
        <v>1176</v>
      </c>
      <c r="Q395" s="16" t="s">
        <v>1175</v>
      </c>
      <c r="R395" s="16" t="s">
        <v>1174</v>
      </c>
    </row>
    <row r="396" spans="1:18">
      <c r="A396" s="16" t="s">
        <v>9192</v>
      </c>
      <c r="B396" s="16" t="s">
        <v>1183</v>
      </c>
      <c r="C396" s="16" t="s">
        <v>319</v>
      </c>
      <c r="D396" s="16">
        <v>10054</v>
      </c>
      <c r="E396" s="16" t="str">
        <f>VLOOKUP(D396,'Schools Data'!$F$4:$I$105,4,FALSE)</f>
        <v>Colindale School</v>
      </c>
      <c r="F396" s="16">
        <v>420060</v>
      </c>
      <c r="G396" s="16" t="str">
        <f t="shared" si="11"/>
        <v>E26</v>
      </c>
      <c r="H396" s="16" t="s">
        <v>9191</v>
      </c>
      <c r="I396" s="16" t="s">
        <v>1181</v>
      </c>
      <c r="J396" s="16" t="s">
        <v>1180</v>
      </c>
      <c r="K396" s="16" t="s">
        <v>1179</v>
      </c>
      <c r="L396" s="16" t="s">
        <v>9190</v>
      </c>
      <c r="M396" s="16">
        <v>19460</v>
      </c>
      <c r="N396" s="16" t="s">
        <v>1177</v>
      </c>
      <c r="O396" s="16" t="s">
        <v>1107</v>
      </c>
      <c r="P396" s="16" t="s">
        <v>1176</v>
      </c>
      <c r="Q396" s="16" t="s">
        <v>1175</v>
      </c>
      <c r="R396" s="16" t="s">
        <v>1174</v>
      </c>
    </row>
    <row r="397" spans="1:18">
      <c r="A397" s="16" t="s">
        <v>9189</v>
      </c>
      <c r="B397" s="16" t="s">
        <v>1183</v>
      </c>
      <c r="C397" s="16" t="s">
        <v>319</v>
      </c>
      <c r="D397" s="16">
        <v>10054</v>
      </c>
      <c r="E397" s="16" t="str">
        <f>VLOOKUP(D397,'Schools Data'!$F$4:$I$105,4,FALSE)</f>
        <v>Colindale School</v>
      </c>
      <c r="F397" s="16">
        <v>422620</v>
      </c>
      <c r="G397" s="16" t="str">
        <f t="shared" si="11"/>
        <v>E20</v>
      </c>
      <c r="H397" s="16" t="s">
        <v>9188</v>
      </c>
      <c r="I397" s="16" t="s">
        <v>1181</v>
      </c>
      <c r="J397" s="16" t="s">
        <v>1180</v>
      </c>
      <c r="K397" s="16" t="s">
        <v>1179</v>
      </c>
      <c r="L397" s="16" t="s">
        <v>9187</v>
      </c>
      <c r="M397" s="16">
        <v>33100</v>
      </c>
      <c r="N397" s="16" t="s">
        <v>1177</v>
      </c>
      <c r="O397" s="16" t="s">
        <v>1107</v>
      </c>
      <c r="P397" s="16" t="s">
        <v>1176</v>
      </c>
      <c r="Q397" s="16" t="s">
        <v>1175</v>
      </c>
      <c r="R397" s="16" t="s">
        <v>1174</v>
      </c>
    </row>
    <row r="398" spans="1:18">
      <c r="A398" s="16" t="s">
        <v>9186</v>
      </c>
      <c r="B398" s="16" t="s">
        <v>1183</v>
      </c>
      <c r="C398" s="16" t="s">
        <v>319</v>
      </c>
      <c r="D398" s="16">
        <v>10054</v>
      </c>
      <c r="E398" s="16" t="str">
        <f>VLOOKUP(D398,'Schools Data'!$F$4:$I$105,4,FALSE)</f>
        <v>Colindale School</v>
      </c>
      <c r="F398" s="16">
        <v>543950</v>
      </c>
      <c r="G398" s="16" t="s">
        <v>1211</v>
      </c>
      <c r="H398" s="16" t="s">
        <v>9185</v>
      </c>
      <c r="I398" s="16" t="s">
        <v>1181</v>
      </c>
      <c r="J398" s="16" t="s">
        <v>1180</v>
      </c>
      <c r="K398" s="16" t="s">
        <v>1179</v>
      </c>
      <c r="L398" s="16" t="s">
        <v>9107</v>
      </c>
      <c r="M398" s="16">
        <v>321467</v>
      </c>
      <c r="N398" s="16" t="s">
        <v>1177</v>
      </c>
      <c r="O398" s="16" t="s">
        <v>1107</v>
      </c>
      <c r="P398" s="16" t="s">
        <v>1176</v>
      </c>
      <c r="Q398" s="16" t="s">
        <v>1175</v>
      </c>
      <c r="R398" s="16" t="s">
        <v>1174</v>
      </c>
    </row>
    <row r="399" spans="1:18">
      <c r="A399" s="16" t="s">
        <v>9184</v>
      </c>
      <c r="B399" s="16" t="s">
        <v>1183</v>
      </c>
      <c r="C399" s="16" t="s">
        <v>319</v>
      </c>
      <c r="D399" s="16">
        <v>10054</v>
      </c>
      <c r="E399" s="16" t="str">
        <f>VLOOKUP(D399,'Schools Data'!$F$4:$I$105,4,FALSE)</f>
        <v>Colindale School</v>
      </c>
      <c r="F399" s="16">
        <v>543955</v>
      </c>
      <c r="G399" s="16" t="str">
        <f t="shared" ref="G399:G439" si="12">VLOOKUP(F399,$W$2:$X$62,2,FALSE)</f>
        <v>E30</v>
      </c>
      <c r="H399" s="16" t="s">
        <v>9183</v>
      </c>
      <c r="I399" s="16" t="s">
        <v>1181</v>
      </c>
      <c r="J399" s="16" t="s">
        <v>1180</v>
      </c>
      <c r="K399" s="16" t="s">
        <v>1179</v>
      </c>
      <c r="L399" s="16" t="s">
        <v>9182</v>
      </c>
      <c r="M399" s="16">
        <v>9180</v>
      </c>
      <c r="N399" s="16" t="s">
        <v>1177</v>
      </c>
      <c r="O399" s="16" t="s">
        <v>1107</v>
      </c>
      <c r="P399" s="16" t="s">
        <v>1176</v>
      </c>
      <c r="Q399" s="16" t="s">
        <v>1175</v>
      </c>
      <c r="R399" s="16" t="s">
        <v>1174</v>
      </c>
    </row>
    <row r="400" spans="1:18">
      <c r="A400" s="16" t="s">
        <v>9181</v>
      </c>
      <c r="B400" s="16" t="s">
        <v>1183</v>
      </c>
      <c r="C400" s="16" t="s">
        <v>319</v>
      </c>
      <c r="D400" s="16">
        <v>10054</v>
      </c>
      <c r="E400" s="16" t="str">
        <f>VLOOKUP(D400,'Schools Data'!$F$4:$I$105,4,FALSE)</f>
        <v>Colindale School</v>
      </c>
      <c r="F400" s="16">
        <v>543970</v>
      </c>
      <c r="G400" s="16" t="str">
        <f t="shared" si="12"/>
        <v>I01</v>
      </c>
      <c r="H400" s="16" t="s">
        <v>9180</v>
      </c>
      <c r="I400" s="16" t="s">
        <v>1181</v>
      </c>
      <c r="J400" s="16" t="s">
        <v>1180</v>
      </c>
      <c r="K400" s="16" t="s">
        <v>1179</v>
      </c>
      <c r="L400" s="16" t="s">
        <v>9179</v>
      </c>
      <c r="M400" s="16">
        <v>-3421911</v>
      </c>
      <c r="N400" s="16" t="s">
        <v>1177</v>
      </c>
      <c r="O400" s="16" t="s">
        <v>1107</v>
      </c>
      <c r="P400" s="16" t="s">
        <v>1176</v>
      </c>
      <c r="Q400" s="16" t="s">
        <v>1175</v>
      </c>
      <c r="R400" s="16" t="s">
        <v>1174</v>
      </c>
    </row>
    <row r="401" spans="1:18">
      <c r="A401" s="16" t="s">
        <v>9178</v>
      </c>
      <c r="B401" s="16" t="s">
        <v>1183</v>
      </c>
      <c r="C401" s="16" t="s">
        <v>319</v>
      </c>
      <c r="D401" s="16">
        <v>10054</v>
      </c>
      <c r="E401" s="16" t="str">
        <f>VLOOKUP(D401,'Schools Data'!$F$4:$I$105,4,FALSE)</f>
        <v>Colindale School</v>
      </c>
      <c r="F401" s="16">
        <v>543972</v>
      </c>
      <c r="G401" s="16" t="str">
        <f t="shared" si="12"/>
        <v>I03</v>
      </c>
      <c r="H401" s="16" t="s">
        <v>9177</v>
      </c>
      <c r="I401" s="16" t="s">
        <v>1181</v>
      </c>
      <c r="J401" s="16" t="s">
        <v>1180</v>
      </c>
      <c r="K401" s="16" t="s">
        <v>1179</v>
      </c>
      <c r="L401" s="16" t="s">
        <v>9176</v>
      </c>
      <c r="M401" s="16">
        <v>-261577</v>
      </c>
      <c r="N401" s="16" t="s">
        <v>1177</v>
      </c>
      <c r="O401" s="16" t="s">
        <v>1107</v>
      </c>
      <c r="P401" s="16" t="s">
        <v>1176</v>
      </c>
      <c r="Q401" s="16" t="s">
        <v>1175</v>
      </c>
      <c r="R401" s="16" t="s">
        <v>1174</v>
      </c>
    </row>
    <row r="402" spans="1:18">
      <c r="A402" s="16" t="s">
        <v>9175</v>
      </c>
      <c r="B402" s="16" t="s">
        <v>1183</v>
      </c>
      <c r="C402" s="16" t="s">
        <v>319</v>
      </c>
      <c r="D402" s="16">
        <v>10054</v>
      </c>
      <c r="E402" s="16" t="str">
        <f>VLOOKUP(D402,'Schools Data'!$F$4:$I$105,4,FALSE)</f>
        <v>Colindale School</v>
      </c>
      <c r="F402" s="16">
        <v>543975</v>
      </c>
      <c r="G402" s="16" t="str">
        <f t="shared" si="12"/>
        <v>I05</v>
      </c>
      <c r="H402" s="16" t="s">
        <v>9174</v>
      </c>
      <c r="I402" s="16" t="s">
        <v>1181</v>
      </c>
      <c r="J402" s="16" t="s">
        <v>1180</v>
      </c>
      <c r="K402" s="16" t="s">
        <v>1179</v>
      </c>
      <c r="L402" s="16" t="s">
        <v>9173</v>
      </c>
      <c r="M402" s="16">
        <v>-256895</v>
      </c>
      <c r="N402" s="16" t="s">
        <v>1177</v>
      </c>
      <c r="O402" s="16" t="s">
        <v>1107</v>
      </c>
      <c r="P402" s="16" t="s">
        <v>1176</v>
      </c>
      <c r="Q402" s="16" t="s">
        <v>1175</v>
      </c>
      <c r="R402" s="16" t="s">
        <v>1174</v>
      </c>
    </row>
    <row r="403" spans="1:18">
      <c r="A403" s="16" t="s">
        <v>9172</v>
      </c>
      <c r="B403" s="16" t="s">
        <v>1183</v>
      </c>
      <c r="C403" s="16" t="s">
        <v>319</v>
      </c>
      <c r="D403" s="16">
        <v>10054</v>
      </c>
      <c r="E403" s="16" t="str">
        <f>VLOOKUP(D403,'Schools Data'!$F$4:$I$105,4,FALSE)</f>
        <v>Colindale School</v>
      </c>
      <c r="F403" s="16">
        <v>543980</v>
      </c>
      <c r="G403" s="16" t="str">
        <f t="shared" si="12"/>
        <v>CI01</v>
      </c>
      <c r="H403" s="16" t="s">
        <v>9171</v>
      </c>
      <c r="I403" s="16" t="s">
        <v>1181</v>
      </c>
      <c r="J403" s="16" t="s">
        <v>1180</v>
      </c>
      <c r="K403" s="16" t="s">
        <v>1179</v>
      </c>
      <c r="L403" s="16" t="s">
        <v>9170</v>
      </c>
      <c r="M403" s="16">
        <v>-11832</v>
      </c>
      <c r="N403" s="16" t="s">
        <v>1177</v>
      </c>
      <c r="O403" s="16" t="s">
        <v>1107</v>
      </c>
      <c r="P403" s="16" t="s">
        <v>1176</v>
      </c>
      <c r="Q403" s="16" t="s">
        <v>1175</v>
      </c>
      <c r="R403" s="16" t="s">
        <v>1174</v>
      </c>
    </row>
    <row r="404" spans="1:18">
      <c r="A404" s="16" t="s">
        <v>9169</v>
      </c>
      <c r="B404" s="16" t="s">
        <v>1183</v>
      </c>
      <c r="C404" s="16" t="s">
        <v>319</v>
      </c>
      <c r="D404" s="16">
        <v>10054</v>
      </c>
      <c r="E404" s="16" t="str">
        <f>VLOOKUP(D404,'Schools Data'!$F$4:$I$105,4,FALSE)</f>
        <v>Colindale School</v>
      </c>
      <c r="F404" s="16">
        <v>543995</v>
      </c>
      <c r="G404" s="16" t="str">
        <f t="shared" si="12"/>
        <v>CI04</v>
      </c>
      <c r="H404" s="16" t="s">
        <v>9168</v>
      </c>
      <c r="I404" s="16" t="s">
        <v>1181</v>
      </c>
      <c r="J404" s="16" t="s">
        <v>1180</v>
      </c>
      <c r="K404" s="16" t="s">
        <v>1179</v>
      </c>
      <c r="L404" s="16" t="s">
        <v>9167</v>
      </c>
      <c r="M404" s="16">
        <v>-9000</v>
      </c>
      <c r="N404" s="16" t="s">
        <v>1177</v>
      </c>
      <c r="O404" s="16" t="s">
        <v>1107</v>
      </c>
      <c r="P404" s="16" t="s">
        <v>1176</v>
      </c>
      <c r="Q404" s="16" t="s">
        <v>1175</v>
      </c>
      <c r="R404" s="16" t="s">
        <v>1174</v>
      </c>
    </row>
    <row r="405" spans="1:18">
      <c r="A405" s="16" t="s">
        <v>9166</v>
      </c>
      <c r="B405" s="16" t="s">
        <v>1183</v>
      </c>
      <c r="C405" s="16" t="s">
        <v>319</v>
      </c>
      <c r="D405" s="16">
        <v>10054</v>
      </c>
      <c r="E405" s="16" t="str">
        <f>VLOOKUP(D405,'Schools Data'!$F$4:$I$105,4,FALSE)</f>
        <v>Colindale School</v>
      </c>
      <c r="F405" s="16">
        <v>569000</v>
      </c>
      <c r="G405" s="16" t="str">
        <f t="shared" si="12"/>
        <v>E28a</v>
      </c>
      <c r="H405" s="16" t="s">
        <v>9165</v>
      </c>
      <c r="I405" s="16" t="s">
        <v>1181</v>
      </c>
      <c r="J405" s="16" t="s">
        <v>1180</v>
      </c>
      <c r="K405" s="16" t="s">
        <v>1179</v>
      </c>
      <c r="L405" s="16" t="s">
        <v>9164</v>
      </c>
      <c r="M405" s="16">
        <v>68264</v>
      </c>
      <c r="N405" s="16" t="s">
        <v>1177</v>
      </c>
      <c r="O405" s="16" t="s">
        <v>1107</v>
      </c>
      <c r="P405" s="16" t="s">
        <v>1176</v>
      </c>
      <c r="Q405" s="16" t="s">
        <v>1175</v>
      </c>
      <c r="R405" s="16" t="s">
        <v>1174</v>
      </c>
    </row>
    <row r="406" spans="1:18">
      <c r="A406" s="16" t="s">
        <v>9163</v>
      </c>
      <c r="B406" s="16" t="s">
        <v>1183</v>
      </c>
      <c r="C406" s="16" t="s">
        <v>319</v>
      </c>
      <c r="D406" s="16">
        <v>10054</v>
      </c>
      <c r="E406" s="16" t="str">
        <f>VLOOKUP(D406,'Schools Data'!$F$4:$I$105,4,FALSE)</f>
        <v>Colindale School</v>
      </c>
      <c r="F406" s="16">
        <v>569010</v>
      </c>
      <c r="G406" s="16" t="str">
        <f t="shared" si="12"/>
        <v>E27</v>
      </c>
      <c r="H406" s="16" t="s">
        <v>9162</v>
      </c>
      <c r="I406" s="16" t="s">
        <v>1181</v>
      </c>
      <c r="J406" s="16" t="s">
        <v>1180</v>
      </c>
      <c r="K406" s="16" t="s">
        <v>1179</v>
      </c>
      <c r="L406" s="16" t="s">
        <v>9161</v>
      </c>
      <c r="M406" s="16">
        <v>125497</v>
      </c>
      <c r="N406" s="16" t="s">
        <v>1177</v>
      </c>
      <c r="O406" s="16" t="s">
        <v>1107</v>
      </c>
      <c r="P406" s="16" t="s">
        <v>1176</v>
      </c>
      <c r="Q406" s="16" t="s">
        <v>1175</v>
      </c>
      <c r="R406" s="16" t="s">
        <v>1174</v>
      </c>
    </row>
    <row r="407" spans="1:18">
      <c r="A407" s="16" t="s">
        <v>9160</v>
      </c>
      <c r="B407" s="16" t="s">
        <v>1183</v>
      </c>
      <c r="C407" s="16" t="s">
        <v>319</v>
      </c>
      <c r="D407" s="16">
        <v>10054</v>
      </c>
      <c r="E407" s="16" t="str">
        <f>VLOOKUP(D407,'Schools Data'!$F$4:$I$105,4,FALSE)</f>
        <v>Colindale School</v>
      </c>
      <c r="F407" s="16">
        <v>599030</v>
      </c>
      <c r="G407" s="16" t="str">
        <f t="shared" si="12"/>
        <v>CE04</v>
      </c>
      <c r="H407" s="16" t="s">
        <v>9159</v>
      </c>
      <c r="I407" s="16" t="s">
        <v>1181</v>
      </c>
      <c r="J407" s="16" t="s">
        <v>1180</v>
      </c>
      <c r="K407" s="16" t="s">
        <v>1179</v>
      </c>
      <c r="L407" s="16" t="s">
        <v>9158</v>
      </c>
      <c r="M407" s="16">
        <v>20832</v>
      </c>
      <c r="N407" s="16" t="s">
        <v>1177</v>
      </c>
      <c r="O407" s="16" t="s">
        <v>1107</v>
      </c>
      <c r="P407" s="16" t="s">
        <v>1176</v>
      </c>
      <c r="Q407" s="16" t="s">
        <v>1175</v>
      </c>
      <c r="R407" s="16" t="s">
        <v>1174</v>
      </c>
    </row>
    <row r="408" spans="1:18">
      <c r="A408" s="16" t="s">
        <v>9157</v>
      </c>
      <c r="B408" s="16" t="s">
        <v>1183</v>
      </c>
      <c r="C408" s="16" t="s">
        <v>319</v>
      </c>
      <c r="D408" s="16">
        <v>10054</v>
      </c>
      <c r="E408" s="16" t="str">
        <f>VLOOKUP(D408,'Schools Data'!$F$4:$I$105,4,FALSE)</f>
        <v>Colindale School</v>
      </c>
      <c r="F408" s="16">
        <v>710020</v>
      </c>
      <c r="G408" s="16" t="str">
        <f t="shared" si="12"/>
        <v>I06</v>
      </c>
      <c r="H408" s="16" t="s">
        <v>9156</v>
      </c>
      <c r="I408" s="16" t="s">
        <v>1181</v>
      </c>
      <c r="J408" s="16" t="s">
        <v>1180</v>
      </c>
      <c r="K408" s="16" t="s">
        <v>1179</v>
      </c>
      <c r="L408" s="16" t="s">
        <v>9155</v>
      </c>
      <c r="M408" s="16">
        <v>-3300</v>
      </c>
      <c r="N408" s="16" t="s">
        <v>1177</v>
      </c>
      <c r="O408" s="16" t="s">
        <v>1107</v>
      </c>
      <c r="P408" s="16" t="s">
        <v>1176</v>
      </c>
      <c r="Q408" s="16" t="s">
        <v>1175</v>
      </c>
      <c r="R408" s="16" t="s">
        <v>1174</v>
      </c>
    </row>
    <row r="409" spans="1:18">
      <c r="A409" s="16" t="s">
        <v>9154</v>
      </c>
      <c r="B409" s="16" t="s">
        <v>1183</v>
      </c>
      <c r="C409" s="16" t="s">
        <v>319</v>
      </c>
      <c r="D409" s="16">
        <v>10054</v>
      </c>
      <c r="E409" s="16" t="str">
        <f>VLOOKUP(D409,'Schools Data'!$F$4:$I$105,4,FALSE)</f>
        <v>Colindale School</v>
      </c>
      <c r="F409" s="16">
        <v>720000</v>
      </c>
      <c r="G409" s="16" t="str">
        <f t="shared" si="12"/>
        <v>I07</v>
      </c>
      <c r="H409" s="16" t="s">
        <v>9153</v>
      </c>
      <c r="I409" s="16" t="s">
        <v>1181</v>
      </c>
      <c r="J409" s="16" t="s">
        <v>1180</v>
      </c>
      <c r="K409" s="16" t="s">
        <v>1179</v>
      </c>
      <c r="L409" s="16" t="s">
        <v>9152</v>
      </c>
      <c r="M409" s="16">
        <v>-5400</v>
      </c>
      <c r="N409" s="16" t="s">
        <v>1177</v>
      </c>
      <c r="O409" s="16" t="s">
        <v>1107</v>
      </c>
      <c r="P409" s="16" t="s">
        <v>1176</v>
      </c>
      <c r="Q409" s="16" t="s">
        <v>1175</v>
      </c>
      <c r="R409" s="16" t="s">
        <v>1174</v>
      </c>
    </row>
    <row r="410" spans="1:18">
      <c r="A410" s="16" t="s">
        <v>9151</v>
      </c>
      <c r="B410" s="16" t="s">
        <v>1183</v>
      </c>
      <c r="C410" s="16" t="s">
        <v>319</v>
      </c>
      <c r="D410" s="16">
        <v>10054</v>
      </c>
      <c r="E410" s="16" t="str">
        <f>VLOOKUP(D410,'Schools Data'!$F$4:$I$105,4,FALSE)</f>
        <v>Colindale School</v>
      </c>
      <c r="F410" s="16">
        <v>720010</v>
      </c>
      <c r="G410" s="16" t="str">
        <f t="shared" si="12"/>
        <v>I18d</v>
      </c>
      <c r="H410" s="16" t="s">
        <v>9150</v>
      </c>
      <c r="I410" s="16" t="s">
        <v>1181</v>
      </c>
      <c r="J410" s="16" t="s">
        <v>1180</v>
      </c>
      <c r="K410" s="16" t="s">
        <v>1179</v>
      </c>
      <c r="L410" s="16" t="s">
        <v>9149</v>
      </c>
      <c r="M410" s="16">
        <v>-111786</v>
      </c>
      <c r="N410" s="16" t="s">
        <v>1177</v>
      </c>
      <c r="O410" s="16" t="s">
        <v>1107</v>
      </c>
      <c r="P410" s="16" t="s">
        <v>1176</v>
      </c>
      <c r="Q410" s="16" t="s">
        <v>1175</v>
      </c>
      <c r="R410" s="16" t="s">
        <v>1174</v>
      </c>
    </row>
    <row r="411" spans="1:18">
      <c r="A411" s="16" t="s">
        <v>9148</v>
      </c>
      <c r="B411" s="16" t="s">
        <v>1183</v>
      </c>
      <c r="C411" s="16" t="s">
        <v>319</v>
      </c>
      <c r="D411" s="16">
        <v>10054</v>
      </c>
      <c r="E411" s="16" t="str">
        <f>VLOOKUP(D411,'Schools Data'!$F$4:$I$105,4,FALSE)</f>
        <v>Colindale School</v>
      </c>
      <c r="F411" s="16">
        <v>739001</v>
      </c>
      <c r="G411" s="16" t="str">
        <f t="shared" si="12"/>
        <v>I08a</v>
      </c>
      <c r="H411" s="16" t="s">
        <v>9147</v>
      </c>
      <c r="I411" s="16" t="s">
        <v>1181</v>
      </c>
      <c r="J411" s="16" t="s">
        <v>1180</v>
      </c>
      <c r="K411" s="16" t="s">
        <v>1179</v>
      </c>
      <c r="L411" s="16" t="s">
        <v>9146</v>
      </c>
      <c r="M411" s="16">
        <v>-55323</v>
      </c>
      <c r="N411" s="16" t="s">
        <v>1177</v>
      </c>
      <c r="O411" s="16" t="s">
        <v>1107</v>
      </c>
      <c r="P411" s="16" t="s">
        <v>1176</v>
      </c>
      <c r="Q411" s="16" t="s">
        <v>1175</v>
      </c>
      <c r="R411" s="16" t="s">
        <v>1174</v>
      </c>
    </row>
    <row r="412" spans="1:18">
      <c r="A412" s="16" t="s">
        <v>9145</v>
      </c>
      <c r="B412" s="16" t="s">
        <v>1183</v>
      </c>
      <c r="C412" s="16" t="s">
        <v>319</v>
      </c>
      <c r="D412" s="16">
        <v>10054</v>
      </c>
      <c r="E412" s="16" t="str">
        <f>VLOOKUP(D412,'Schools Data'!$F$4:$I$105,4,FALSE)</f>
        <v>Colindale School</v>
      </c>
      <c r="F412" s="16">
        <v>739002</v>
      </c>
      <c r="G412" s="16" t="str">
        <f t="shared" si="12"/>
        <v>I08b</v>
      </c>
      <c r="H412" s="16" t="s">
        <v>9144</v>
      </c>
      <c r="I412" s="16" t="s">
        <v>1181</v>
      </c>
      <c r="J412" s="16" t="s">
        <v>1180</v>
      </c>
      <c r="K412" s="16" t="s">
        <v>1179</v>
      </c>
      <c r="L412" s="16" t="s">
        <v>9143</v>
      </c>
      <c r="M412" s="16">
        <v>-57464</v>
      </c>
      <c r="N412" s="16" t="s">
        <v>1177</v>
      </c>
      <c r="O412" s="16" t="s">
        <v>1107</v>
      </c>
      <c r="P412" s="16" t="s">
        <v>1176</v>
      </c>
      <c r="Q412" s="16" t="s">
        <v>1175</v>
      </c>
      <c r="R412" s="16" t="s">
        <v>1174</v>
      </c>
    </row>
    <row r="413" spans="1:18">
      <c r="A413" s="16" t="s">
        <v>9142</v>
      </c>
      <c r="B413" s="16" t="s">
        <v>1183</v>
      </c>
      <c r="C413" s="16" t="s">
        <v>319</v>
      </c>
      <c r="D413" s="16">
        <v>10054</v>
      </c>
      <c r="E413" s="16" t="str">
        <f>VLOOKUP(D413,'Schools Data'!$F$4:$I$105,4,FALSE)</f>
        <v>Colindale School</v>
      </c>
      <c r="F413" s="16">
        <v>739005</v>
      </c>
      <c r="G413" s="16" t="str">
        <f t="shared" si="12"/>
        <v>I18c</v>
      </c>
      <c r="H413" s="16" t="s">
        <v>9141</v>
      </c>
      <c r="I413" s="16" t="s">
        <v>1181</v>
      </c>
      <c r="J413" s="16" t="s">
        <v>1180</v>
      </c>
      <c r="K413" s="16" t="s">
        <v>1179</v>
      </c>
      <c r="L413" s="16" t="s">
        <v>9140</v>
      </c>
      <c r="M413" s="16">
        <v>-21530</v>
      </c>
      <c r="N413" s="16" t="s">
        <v>1177</v>
      </c>
      <c r="O413" s="16" t="s">
        <v>1107</v>
      </c>
      <c r="P413" s="16" t="s">
        <v>1176</v>
      </c>
      <c r="Q413" s="16" t="s">
        <v>1175</v>
      </c>
      <c r="R413" s="16" t="s">
        <v>1174</v>
      </c>
    </row>
    <row r="414" spans="1:18">
      <c r="A414" s="16" t="s">
        <v>9139</v>
      </c>
      <c r="B414" s="16" t="s">
        <v>1183</v>
      </c>
      <c r="C414" s="16" t="s">
        <v>319</v>
      </c>
      <c r="D414" s="16">
        <v>10054</v>
      </c>
      <c r="E414" s="16" t="str">
        <f>VLOOKUP(D414,'Schools Data'!$F$4:$I$105,4,FALSE)</f>
        <v>Colindale School</v>
      </c>
      <c r="F414" s="16">
        <v>739010</v>
      </c>
      <c r="G414" s="16" t="str">
        <f t="shared" si="12"/>
        <v>I09</v>
      </c>
      <c r="H414" s="16" t="s">
        <v>9138</v>
      </c>
      <c r="I414" s="16" t="s">
        <v>1181</v>
      </c>
      <c r="J414" s="16" t="s">
        <v>1180</v>
      </c>
      <c r="K414" s="16" t="s">
        <v>1179</v>
      </c>
      <c r="L414" s="16" t="s">
        <v>9137</v>
      </c>
      <c r="M414" s="16">
        <v>-65300</v>
      </c>
      <c r="N414" s="16" t="s">
        <v>1177</v>
      </c>
      <c r="O414" s="16" t="s">
        <v>1107</v>
      </c>
      <c r="P414" s="16" t="s">
        <v>1176</v>
      </c>
      <c r="Q414" s="16" t="s">
        <v>1175</v>
      </c>
      <c r="R414" s="16" t="s">
        <v>1174</v>
      </c>
    </row>
    <row r="415" spans="1:18">
      <c r="A415" s="16" t="s">
        <v>9136</v>
      </c>
      <c r="B415" s="16" t="s">
        <v>1183</v>
      </c>
      <c r="C415" s="16" t="s">
        <v>319</v>
      </c>
      <c r="D415" s="16">
        <v>10054</v>
      </c>
      <c r="E415" s="16" t="str">
        <f>VLOOKUP(D415,'Schools Data'!$F$4:$I$105,4,FALSE)</f>
        <v>Colindale School</v>
      </c>
      <c r="F415" s="16">
        <v>739040</v>
      </c>
      <c r="G415" s="16" t="str">
        <f t="shared" si="12"/>
        <v>I12</v>
      </c>
      <c r="H415" s="16" t="s">
        <v>9135</v>
      </c>
      <c r="I415" s="16" t="s">
        <v>1181</v>
      </c>
      <c r="J415" s="16" t="s">
        <v>1180</v>
      </c>
      <c r="K415" s="16" t="s">
        <v>1179</v>
      </c>
      <c r="L415" s="16" t="s">
        <v>9134</v>
      </c>
      <c r="M415" s="16">
        <v>-31500</v>
      </c>
      <c r="N415" s="16" t="s">
        <v>1177</v>
      </c>
      <c r="O415" s="16" t="s">
        <v>1107</v>
      </c>
      <c r="P415" s="16" t="s">
        <v>1176</v>
      </c>
      <c r="Q415" s="16" t="s">
        <v>1175</v>
      </c>
      <c r="R415" s="16" t="s">
        <v>1174</v>
      </c>
    </row>
    <row r="416" spans="1:18">
      <c r="A416" s="16" t="s">
        <v>9133</v>
      </c>
      <c r="B416" s="16" t="s">
        <v>1183</v>
      </c>
      <c r="C416" s="16" t="s">
        <v>319</v>
      </c>
      <c r="D416" s="16">
        <v>10054</v>
      </c>
      <c r="E416" s="16" t="str">
        <f>VLOOKUP(D416,'Schools Data'!$F$4:$I$105,4,FALSE)</f>
        <v>Colindale School</v>
      </c>
      <c r="F416" s="16">
        <v>739050</v>
      </c>
      <c r="G416" s="16" t="str">
        <f t="shared" si="12"/>
        <v>I13</v>
      </c>
      <c r="H416" s="16" t="s">
        <v>9132</v>
      </c>
      <c r="I416" s="16" t="s">
        <v>1181</v>
      </c>
      <c r="J416" s="16" t="s">
        <v>1180</v>
      </c>
      <c r="K416" s="16" t="s">
        <v>1179</v>
      </c>
      <c r="L416" s="16" t="s">
        <v>9131</v>
      </c>
      <c r="M416" s="16">
        <v>-3200</v>
      </c>
      <c r="N416" s="16" t="s">
        <v>1177</v>
      </c>
      <c r="O416" s="16" t="s">
        <v>1107</v>
      </c>
      <c r="P416" s="16" t="s">
        <v>1176</v>
      </c>
      <c r="Q416" s="16" t="s">
        <v>1175</v>
      </c>
      <c r="R416" s="16" t="s">
        <v>1174</v>
      </c>
    </row>
    <row r="417" spans="1:18">
      <c r="A417" s="16" t="s">
        <v>9130</v>
      </c>
      <c r="B417" s="16" t="s">
        <v>1183</v>
      </c>
      <c r="C417" s="16" t="s">
        <v>319</v>
      </c>
      <c r="D417" s="16">
        <v>10055</v>
      </c>
      <c r="E417" s="16" t="str">
        <f>VLOOKUP(D417,'Schools Data'!$F$4:$I$105,4,FALSE)</f>
        <v>Coppetts Wood</v>
      </c>
      <c r="F417" s="16">
        <v>111100</v>
      </c>
      <c r="G417" s="16" t="str">
        <f t="shared" si="12"/>
        <v>E05</v>
      </c>
      <c r="H417" s="16" t="s">
        <v>9129</v>
      </c>
      <c r="I417" s="16" t="s">
        <v>1181</v>
      </c>
      <c r="J417" s="16" t="s">
        <v>1180</v>
      </c>
      <c r="K417" s="16" t="s">
        <v>1179</v>
      </c>
      <c r="L417" s="16" t="s">
        <v>9128</v>
      </c>
      <c r="M417" s="16">
        <v>67270</v>
      </c>
      <c r="N417" s="16" t="s">
        <v>1177</v>
      </c>
      <c r="O417" s="16" t="s">
        <v>1107</v>
      </c>
      <c r="P417" s="16" t="s">
        <v>1176</v>
      </c>
      <c r="Q417" s="16" t="s">
        <v>1175</v>
      </c>
      <c r="R417" s="16" t="s">
        <v>1174</v>
      </c>
    </row>
    <row r="418" spans="1:18">
      <c r="A418" s="16" t="s">
        <v>9127</v>
      </c>
      <c r="B418" s="16" t="s">
        <v>1183</v>
      </c>
      <c r="C418" s="16" t="s">
        <v>319</v>
      </c>
      <c r="D418" s="16">
        <v>10055</v>
      </c>
      <c r="E418" s="16" t="str">
        <f>VLOOKUP(D418,'Schools Data'!$F$4:$I$105,4,FALSE)</f>
        <v>Coppetts Wood</v>
      </c>
      <c r="F418" s="16">
        <v>111200</v>
      </c>
      <c r="G418" s="16" t="str">
        <f t="shared" si="12"/>
        <v>E04</v>
      </c>
      <c r="H418" s="16" t="s">
        <v>9126</v>
      </c>
      <c r="I418" s="16" t="s">
        <v>1181</v>
      </c>
      <c r="J418" s="16" t="s">
        <v>1180</v>
      </c>
      <c r="K418" s="16" t="s">
        <v>1179</v>
      </c>
      <c r="L418" s="16" t="s">
        <v>9125</v>
      </c>
      <c r="M418" s="16">
        <v>40974</v>
      </c>
      <c r="N418" s="16" t="s">
        <v>1177</v>
      </c>
      <c r="O418" s="16" t="s">
        <v>1107</v>
      </c>
      <c r="P418" s="16" t="s">
        <v>1176</v>
      </c>
      <c r="Q418" s="16" t="s">
        <v>1175</v>
      </c>
      <c r="R418" s="16" t="s">
        <v>1174</v>
      </c>
    </row>
    <row r="419" spans="1:18">
      <c r="A419" s="16" t="s">
        <v>9124</v>
      </c>
      <c r="B419" s="16" t="s">
        <v>1183</v>
      </c>
      <c r="C419" s="16" t="s">
        <v>319</v>
      </c>
      <c r="D419" s="16">
        <v>10055</v>
      </c>
      <c r="E419" s="16" t="str">
        <f>VLOOKUP(D419,'Schools Data'!$F$4:$I$105,4,FALSE)</f>
        <v>Coppetts Wood</v>
      </c>
      <c r="F419" s="16">
        <v>111400</v>
      </c>
      <c r="G419" s="16" t="str">
        <f t="shared" si="12"/>
        <v>E01</v>
      </c>
      <c r="H419" s="16" t="s">
        <v>9123</v>
      </c>
      <c r="I419" s="16" t="s">
        <v>1181</v>
      </c>
      <c r="J419" s="16" t="s">
        <v>1180</v>
      </c>
      <c r="K419" s="16" t="s">
        <v>1179</v>
      </c>
      <c r="L419" s="16" t="s">
        <v>9122</v>
      </c>
      <c r="M419" s="16">
        <v>797402</v>
      </c>
      <c r="N419" s="16" t="s">
        <v>1177</v>
      </c>
      <c r="O419" s="16" t="s">
        <v>1107</v>
      </c>
      <c r="P419" s="16" t="s">
        <v>1176</v>
      </c>
      <c r="Q419" s="16" t="s">
        <v>1175</v>
      </c>
      <c r="R419" s="16" t="s">
        <v>1174</v>
      </c>
    </row>
    <row r="420" spans="1:18">
      <c r="A420" s="16" t="s">
        <v>9121</v>
      </c>
      <c r="B420" s="16" t="s">
        <v>1183</v>
      </c>
      <c r="C420" s="16" t="s">
        <v>319</v>
      </c>
      <c r="D420" s="16">
        <v>10055</v>
      </c>
      <c r="E420" s="16" t="str">
        <f>VLOOKUP(D420,'Schools Data'!$F$4:$I$105,4,FALSE)</f>
        <v>Coppetts Wood</v>
      </c>
      <c r="F420" s="16">
        <v>111600</v>
      </c>
      <c r="G420" s="16" t="str">
        <f t="shared" si="12"/>
        <v>E03</v>
      </c>
      <c r="H420" s="16" t="s">
        <v>9120</v>
      </c>
      <c r="I420" s="16" t="s">
        <v>1181</v>
      </c>
      <c r="J420" s="16" t="s">
        <v>1180</v>
      </c>
      <c r="K420" s="16" t="s">
        <v>1179</v>
      </c>
      <c r="L420" s="16" t="s">
        <v>9119</v>
      </c>
      <c r="M420" s="16">
        <v>499342</v>
      </c>
      <c r="N420" s="16" t="s">
        <v>1177</v>
      </c>
      <c r="O420" s="16" t="s">
        <v>1107</v>
      </c>
      <c r="P420" s="16" t="s">
        <v>1176</v>
      </c>
      <c r="Q420" s="16" t="s">
        <v>1175</v>
      </c>
      <c r="R420" s="16" t="s">
        <v>1174</v>
      </c>
    </row>
    <row r="421" spans="1:18">
      <c r="A421" s="16" t="s">
        <v>9118</v>
      </c>
      <c r="B421" s="16" t="s">
        <v>1183</v>
      </c>
      <c r="C421" s="16" t="s">
        <v>319</v>
      </c>
      <c r="D421" s="16">
        <v>10055</v>
      </c>
      <c r="E421" s="16" t="str">
        <f>VLOOKUP(D421,'Schools Data'!$F$4:$I$105,4,FALSE)</f>
        <v>Coppetts Wood</v>
      </c>
      <c r="F421" s="16">
        <v>111700</v>
      </c>
      <c r="G421" s="16" t="str">
        <f t="shared" si="12"/>
        <v>E07</v>
      </c>
      <c r="H421" s="16" t="s">
        <v>9117</v>
      </c>
      <c r="I421" s="16" t="s">
        <v>1181</v>
      </c>
      <c r="J421" s="16" t="s">
        <v>1180</v>
      </c>
      <c r="K421" s="16" t="s">
        <v>1179</v>
      </c>
      <c r="L421" s="16" t="s">
        <v>9116</v>
      </c>
      <c r="M421" s="16">
        <v>11504</v>
      </c>
      <c r="N421" s="16" t="s">
        <v>1177</v>
      </c>
      <c r="O421" s="16" t="s">
        <v>1107</v>
      </c>
      <c r="P421" s="16" t="s">
        <v>1176</v>
      </c>
      <c r="Q421" s="16" t="s">
        <v>1175</v>
      </c>
      <c r="R421" s="16" t="s">
        <v>1174</v>
      </c>
    </row>
    <row r="422" spans="1:18">
      <c r="A422" s="16" t="s">
        <v>9115</v>
      </c>
      <c r="B422" s="16" t="s">
        <v>1183</v>
      </c>
      <c r="C422" s="16" t="s">
        <v>319</v>
      </c>
      <c r="D422" s="16">
        <v>10055</v>
      </c>
      <c r="E422" s="16" t="str">
        <f>VLOOKUP(D422,'Schools Data'!$F$4:$I$105,4,FALSE)</f>
        <v>Coppetts Wood</v>
      </c>
      <c r="F422" s="16">
        <v>133100</v>
      </c>
      <c r="G422" s="16" t="str">
        <f t="shared" si="12"/>
        <v>E09</v>
      </c>
      <c r="H422" s="16" t="s">
        <v>9114</v>
      </c>
      <c r="I422" s="16" t="s">
        <v>1181</v>
      </c>
      <c r="J422" s="16" t="s">
        <v>1180</v>
      </c>
      <c r="K422" s="16" t="s">
        <v>1179</v>
      </c>
      <c r="L422" s="16" t="s">
        <v>9113</v>
      </c>
      <c r="M422" s="16">
        <v>4815</v>
      </c>
      <c r="N422" s="16" t="s">
        <v>1177</v>
      </c>
      <c r="O422" s="16" t="s">
        <v>1107</v>
      </c>
      <c r="P422" s="16" t="s">
        <v>1176</v>
      </c>
      <c r="Q422" s="16" t="s">
        <v>1175</v>
      </c>
      <c r="R422" s="16" t="s">
        <v>1174</v>
      </c>
    </row>
    <row r="423" spans="1:18">
      <c r="A423" s="16" t="s">
        <v>9112</v>
      </c>
      <c r="B423" s="16" t="s">
        <v>1183</v>
      </c>
      <c r="C423" s="16" t="s">
        <v>319</v>
      </c>
      <c r="D423" s="16">
        <v>10055</v>
      </c>
      <c r="E423" s="16" t="str">
        <f>VLOOKUP(D423,'Schools Data'!$F$4:$I$105,4,FALSE)</f>
        <v>Coppetts Wood</v>
      </c>
      <c r="F423" s="16">
        <v>138100</v>
      </c>
      <c r="G423" s="16" t="str">
        <f t="shared" si="12"/>
        <v>E08</v>
      </c>
      <c r="H423" s="16" t="s">
        <v>9111</v>
      </c>
      <c r="I423" s="16" t="s">
        <v>1181</v>
      </c>
      <c r="J423" s="16" t="s">
        <v>1180</v>
      </c>
      <c r="K423" s="16" t="s">
        <v>1179</v>
      </c>
      <c r="L423" s="16" t="s">
        <v>9110</v>
      </c>
      <c r="M423" s="16">
        <v>9075</v>
      </c>
      <c r="N423" s="16" t="s">
        <v>1177</v>
      </c>
      <c r="O423" s="16" t="s">
        <v>1107</v>
      </c>
      <c r="P423" s="16" t="s">
        <v>1176</v>
      </c>
      <c r="Q423" s="16" t="s">
        <v>1175</v>
      </c>
      <c r="R423" s="16" t="s">
        <v>1174</v>
      </c>
    </row>
    <row r="424" spans="1:18">
      <c r="A424" s="16" t="s">
        <v>9109</v>
      </c>
      <c r="B424" s="16" t="s">
        <v>1183</v>
      </c>
      <c r="C424" s="16" t="s">
        <v>319</v>
      </c>
      <c r="D424" s="16">
        <v>10055</v>
      </c>
      <c r="E424" s="16" t="str">
        <f>VLOOKUP(D424,'Schools Data'!$F$4:$I$105,4,FALSE)</f>
        <v>Coppetts Wood</v>
      </c>
      <c r="F424" s="16">
        <v>138110</v>
      </c>
      <c r="G424" s="16" t="str">
        <f t="shared" si="12"/>
        <v>E10</v>
      </c>
      <c r="H424" s="16" t="s">
        <v>9108</v>
      </c>
      <c r="I424" s="16" t="s">
        <v>1181</v>
      </c>
      <c r="J424" s="16" t="s">
        <v>1180</v>
      </c>
      <c r="K424" s="16" t="s">
        <v>1179</v>
      </c>
      <c r="L424" s="16" t="s">
        <v>9107</v>
      </c>
      <c r="M424" s="16">
        <v>9397</v>
      </c>
      <c r="N424" s="16" t="s">
        <v>1177</v>
      </c>
      <c r="O424" s="16" t="s">
        <v>1107</v>
      </c>
      <c r="P424" s="16" t="s">
        <v>1176</v>
      </c>
      <c r="Q424" s="16" t="s">
        <v>1175</v>
      </c>
      <c r="R424" s="16" t="s">
        <v>1174</v>
      </c>
    </row>
    <row r="425" spans="1:18">
      <c r="A425" s="16" t="s">
        <v>9106</v>
      </c>
      <c r="B425" s="16" t="s">
        <v>1183</v>
      </c>
      <c r="C425" s="16" t="s">
        <v>319</v>
      </c>
      <c r="D425" s="16">
        <v>10055</v>
      </c>
      <c r="E425" s="16" t="str">
        <f>VLOOKUP(D425,'Schools Data'!$F$4:$I$105,4,FALSE)</f>
        <v>Coppetts Wood</v>
      </c>
      <c r="F425" s="16">
        <v>138120</v>
      </c>
      <c r="G425" s="16" t="str">
        <f t="shared" si="12"/>
        <v>E11</v>
      </c>
      <c r="H425" s="16" t="s">
        <v>9105</v>
      </c>
      <c r="I425" s="16" t="s">
        <v>1181</v>
      </c>
      <c r="J425" s="16" t="s">
        <v>1180</v>
      </c>
      <c r="K425" s="16" t="s">
        <v>1179</v>
      </c>
      <c r="L425" s="16" t="s">
        <v>9104</v>
      </c>
      <c r="M425" s="16">
        <v>1708</v>
      </c>
      <c r="N425" s="16" t="s">
        <v>1177</v>
      </c>
      <c r="O425" s="16" t="s">
        <v>1107</v>
      </c>
      <c r="P425" s="16" t="s">
        <v>1176</v>
      </c>
      <c r="Q425" s="16" t="s">
        <v>1175</v>
      </c>
      <c r="R425" s="16" t="s">
        <v>1174</v>
      </c>
    </row>
    <row r="426" spans="1:18">
      <c r="A426" s="16" t="s">
        <v>9103</v>
      </c>
      <c r="B426" s="16" t="s">
        <v>1183</v>
      </c>
      <c r="C426" s="16" t="s">
        <v>319</v>
      </c>
      <c r="D426" s="16">
        <v>10055</v>
      </c>
      <c r="E426" s="16" t="str">
        <f>VLOOKUP(D426,'Schools Data'!$F$4:$I$105,4,FALSE)</f>
        <v>Coppetts Wood</v>
      </c>
      <c r="F426" s="16">
        <v>210000</v>
      </c>
      <c r="G426" s="16" t="str">
        <f t="shared" si="12"/>
        <v>E12</v>
      </c>
      <c r="H426" s="16" t="s">
        <v>9102</v>
      </c>
      <c r="I426" s="16" t="s">
        <v>1181</v>
      </c>
      <c r="J426" s="16" t="s">
        <v>1180</v>
      </c>
      <c r="K426" s="16" t="s">
        <v>1179</v>
      </c>
      <c r="L426" s="16" t="s">
        <v>9101</v>
      </c>
      <c r="M426" s="16">
        <v>29500</v>
      </c>
      <c r="N426" s="16" t="s">
        <v>1177</v>
      </c>
      <c r="O426" s="16" t="s">
        <v>1107</v>
      </c>
      <c r="P426" s="16" t="s">
        <v>1176</v>
      </c>
      <c r="Q426" s="16" t="s">
        <v>1175</v>
      </c>
      <c r="R426" s="16" t="s">
        <v>1174</v>
      </c>
    </row>
    <row r="427" spans="1:18">
      <c r="A427" s="16" t="s">
        <v>9100</v>
      </c>
      <c r="B427" s="16" t="s">
        <v>1183</v>
      </c>
      <c r="C427" s="16" t="s">
        <v>319</v>
      </c>
      <c r="D427" s="16">
        <v>10055</v>
      </c>
      <c r="E427" s="16" t="str">
        <f>VLOOKUP(D427,'Schools Data'!$F$4:$I$105,4,FALSE)</f>
        <v>Coppetts Wood</v>
      </c>
      <c r="F427" s="16">
        <v>213020</v>
      </c>
      <c r="G427" s="16" t="str">
        <f t="shared" si="12"/>
        <v>E16</v>
      </c>
      <c r="H427" s="16" t="s">
        <v>9099</v>
      </c>
      <c r="I427" s="16" t="s">
        <v>1181</v>
      </c>
      <c r="J427" s="16" t="s">
        <v>1180</v>
      </c>
      <c r="K427" s="16" t="s">
        <v>1179</v>
      </c>
      <c r="L427" s="16" t="s">
        <v>9098</v>
      </c>
      <c r="M427" s="16">
        <v>18518</v>
      </c>
      <c r="N427" s="16" t="s">
        <v>1177</v>
      </c>
      <c r="O427" s="16" t="s">
        <v>1107</v>
      </c>
      <c r="P427" s="16" t="s">
        <v>1176</v>
      </c>
      <c r="Q427" s="16" t="s">
        <v>1175</v>
      </c>
      <c r="R427" s="16" t="s">
        <v>1174</v>
      </c>
    </row>
    <row r="428" spans="1:18">
      <c r="A428" s="16" t="s">
        <v>9097</v>
      </c>
      <c r="B428" s="16" t="s">
        <v>1183</v>
      </c>
      <c r="C428" s="16" t="s">
        <v>319</v>
      </c>
      <c r="D428" s="16">
        <v>10055</v>
      </c>
      <c r="E428" s="16" t="str">
        <f>VLOOKUP(D428,'Schools Data'!$F$4:$I$105,4,FALSE)</f>
        <v>Coppetts Wood</v>
      </c>
      <c r="F428" s="16">
        <v>215000</v>
      </c>
      <c r="G428" s="16" t="str">
        <f t="shared" si="12"/>
        <v>E17</v>
      </c>
      <c r="H428" s="16" t="s">
        <v>9096</v>
      </c>
      <c r="I428" s="16" t="s">
        <v>1181</v>
      </c>
      <c r="J428" s="16" t="s">
        <v>1180</v>
      </c>
      <c r="K428" s="16" t="s">
        <v>1179</v>
      </c>
      <c r="L428" s="16" t="s">
        <v>9095</v>
      </c>
      <c r="M428" s="16">
        <v>39341</v>
      </c>
      <c r="N428" s="16" t="s">
        <v>1177</v>
      </c>
      <c r="O428" s="16" t="s">
        <v>1107</v>
      </c>
      <c r="P428" s="16" t="s">
        <v>1176</v>
      </c>
      <c r="Q428" s="16" t="s">
        <v>1175</v>
      </c>
      <c r="R428" s="16" t="s">
        <v>1174</v>
      </c>
    </row>
    <row r="429" spans="1:18">
      <c r="A429" s="16" t="s">
        <v>9094</v>
      </c>
      <c r="B429" s="16" t="s">
        <v>1183</v>
      </c>
      <c r="C429" s="16" t="s">
        <v>319</v>
      </c>
      <c r="D429" s="16">
        <v>10055</v>
      </c>
      <c r="E429" s="16" t="str">
        <f>VLOOKUP(D429,'Schools Data'!$F$4:$I$105,4,FALSE)</f>
        <v>Coppetts Wood</v>
      </c>
      <c r="F429" s="16">
        <v>216000</v>
      </c>
      <c r="G429" s="16" t="str">
        <f t="shared" si="12"/>
        <v>E15</v>
      </c>
      <c r="H429" s="16" t="s">
        <v>9093</v>
      </c>
      <c r="I429" s="16" t="s">
        <v>1181</v>
      </c>
      <c r="J429" s="16" t="s">
        <v>1180</v>
      </c>
      <c r="K429" s="16" t="s">
        <v>1179</v>
      </c>
      <c r="L429" s="16" t="s">
        <v>9092</v>
      </c>
      <c r="M429" s="16">
        <v>6472</v>
      </c>
      <c r="N429" s="16" t="s">
        <v>1177</v>
      </c>
      <c r="O429" s="16" t="s">
        <v>1107</v>
      </c>
      <c r="P429" s="16" t="s">
        <v>1176</v>
      </c>
      <c r="Q429" s="16" t="s">
        <v>1175</v>
      </c>
      <c r="R429" s="16" t="s">
        <v>1174</v>
      </c>
    </row>
    <row r="430" spans="1:18">
      <c r="A430" s="16" t="s">
        <v>9091</v>
      </c>
      <c r="B430" s="16" t="s">
        <v>1183</v>
      </c>
      <c r="C430" s="16" t="s">
        <v>319</v>
      </c>
      <c r="D430" s="16">
        <v>10055</v>
      </c>
      <c r="E430" s="16" t="str">
        <f>VLOOKUP(D430,'Schools Data'!$F$4:$I$105,4,FALSE)</f>
        <v>Coppetts Wood</v>
      </c>
      <c r="F430" s="16">
        <v>219010</v>
      </c>
      <c r="G430" s="16" t="str">
        <f t="shared" si="12"/>
        <v>E14</v>
      </c>
      <c r="H430" s="16" t="s">
        <v>9090</v>
      </c>
      <c r="I430" s="16" t="s">
        <v>1181</v>
      </c>
      <c r="J430" s="16" t="s">
        <v>1180</v>
      </c>
      <c r="K430" s="16" t="s">
        <v>1179</v>
      </c>
      <c r="L430" s="16" t="s">
        <v>9089</v>
      </c>
      <c r="M430" s="16">
        <v>34000</v>
      </c>
      <c r="N430" s="16" t="s">
        <v>1177</v>
      </c>
      <c r="O430" s="16" t="s">
        <v>1107</v>
      </c>
      <c r="P430" s="16" t="s">
        <v>1176</v>
      </c>
      <c r="Q430" s="16" t="s">
        <v>1175</v>
      </c>
      <c r="R430" s="16" t="s">
        <v>1174</v>
      </c>
    </row>
    <row r="431" spans="1:18">
      <c r="A431" s="16" t="s">
        <v>9088</v>
      </c>
      <c r="B431" s="16" t="s">
        <v>1183</v>
      </c>
      <c r="C431" s="16" t="s">
        <v>319</v>
      </c>
      <c r="D431" s="16">
        <v>10055</v>
      </c>
      <c r="E431" s="16" t="str">
        <f>VLOOKUP(D431,'Schools Data'!$F$4:$I$105,4,FALSE)</f>
        <v>Coppetts Wood</v>
      </c>
      <c r="F431" s="16">
        <v>219030</v>
      </c>
      <c r="G431" s="16" t="str">
        <f t="shared" si="12"/>
        <v>E18</v>
      </c>
      <c r="H431" s="16" t="s">
        <v>9087</v>
      </c>
      <c r="I431" s="16" t="s">
        <v>1181</v>
      </c>
      <c r="J431" s="16" t="s">
        <v>1180</v>
      </c>
      <c r="K431" s="16" t="s">
        <v>1179</v>
      </c>
      <c r="L431" s="16" t="s">
        <v>9086</v>
      </c>
      <c r="M431" s="16">
        <v>6024</v>
      </c>
      <c r="N431" s="16" t="s">
        <v>1177</v>
      </c>
      <c r="O431" s="16" t="s">
        <v>1107</v>
      </c>
      <c r="P431" s="16" t="s">
        <v>1176</v>
      </c>
      <c r="Q431" s="16" t="s">
        <v>1175</v>
      </c>
      <c r="R431" s="16" t="s">
        <v>1174</v>
      </c>
    </row>
    <row r="432" spans="1:18">
      <c r="A432" s="16" t="s">
        <v>9085</v>
      </c>
      <c r="B432" s="16" t="s">
        <v>1183</v>
      </c>
      <c r="C432" s="16" t="s">
        <v>319</v>
      </c>
      <c r="D432" s="16">
        <v>10055</v>
      </c>
      <c r="E432" s="16" t="str">
        <f>VLOOKUP(D432,'Schools Data'!$F$4:$I$105,4,FALSE)</f>
        <v>Coppetts Wood</v>
      </c>
      <c r="F432" s="16">
        <v>220000</v>
      </c>
      <c r="G432" s="16" t="str">
        <f t="shared" si="12"/>
        <v>E13</v>
      </c>
      <c r="H432" s="16" t="s">
        <v>9084</v>
      </c>
      <c r="I432" s="16" t="s">
        <v>1181</v>
      </c>
      <c r="J432" s="16" t="s">
        <v>1180</v>
      </c>
      <c r="K432" s="16" t="s">
        <v>1179</v>
      </c>
      <c r="L432" s="16" t="s">
        <v>9083</v>
      </c>
      <c r="M432" s="16">
        <v>7621</v>
      </c>
      <c r="N432" s="16" t="s">
        <v>1177</v>
      </c>
      <c r="O432" s="16" t="s">
        <v>1107</v>
      </c>
      <c r="P432" s="16" t="s">
        <v>1176</v>
      </c>
      <c r="Q432" s="16" t="s">
        <v>1175</v>
      </c>
      <c r="R432" s="16" t="s">
        <v>1174</v>
      </c>
    </row>
    <row r="433" spans="1:18">
      <c r="A433" s="16" t="s">
        <v>9082</v>
      </c>
      <c r="B433" s="16" t="s">
        <v>1183</v>
      </c>
      <c r="C433" s="16" t="s">
        <v>319</v>
      </c>
      <c r="D433" s="16">
        <v>10055</v>
      </c>
      <c r="E433" s="16" t="str">
        <f>VLOOKUP(D433,'Schools Data'!$F$4:$I$105,4,FALSE)</f>
        <v>Coppetts Wood</v>
      </c>
      <c r="F433" s="16">
        <v>221000</v>
      </c>
      <c r="G433" s="16" t="str">
        <f t="shared" si="12"/>
        <v>E23</v>
      </c>
      <c r="H433" s="16" t="s">
        <v>9081</v>
      </c>
      <c r="I433" s="16" t="s">
        <v>1181</v>
      </c>
      <c r="J433" s="16" t="s">
        <v>1180</v>
      </c>
      <c r="K433" s="16" t="s">
        <v>1179</v>
      </c>
      <c r="L433" s="16" t="s">
        <v>9080</v>
      </c>
      <c r="M433" s="16">
        <v>5925</v>
      </c>
      <c r="N433" s="16" t="s">
        <v>1177</v>
      </c>
      <c r="O433" s="16" t="s">
        <v>1107</v>
      </c>
      <c r="P433" s="16" t="s">
        <v>1176</v>
      </c>
      <c r="Q433" s="16" t="s">
        <v>1175</v>
      </c>
      <c r="R433" s="16" t="s">
        <v>1174</v>
      </c>
    </row>
    <row r="434" spans="1:18">
      <c r="A434" s="16" t="s">
        <v>9079</v>
      </c>
      <c r="B434" s="16" t="s">
        <v>1183</v>
      </c>
      <c r="C434" s="16" t="s">
        <v>319</v>
      </c>
      <c r="D434" s="16">
        <v>10055</v>
      </c>
      <c r="E434" s="16" t="str">
        <f>VLOOKUP(D434,'Schools Data'!$F$4:$I$105,4,FALSE)</f>
        <v>Coppetts Wood</v>
      </c>
      <c r="F434" s="16">
        <v>411020</v>
      </c>
      <c r="G434" s="16" t="str">
        <f t="shared" si="12"/>
        <v>E25</v>
      </c>
      <c r="H434" s="16" t="s">
        <v>9078</v>
      </c>
      <c r="I434" s="16" t="s">
        <v>1181</v>
      </c>
      <c r="J434" s="16" t="s">
        <v>1180</v>
      </c>
      <c r="K434" s="16" t="s">
        <v>1179</v>
      </c>
      <c r="L434" s="16" t="s">
        <v>9077</v>
      </c>
      <c r="M434" s="16">
        <v>72565</v>
      </c>
      <c r="N434" s="16" t="s">
        <v>1177</v>
      </c>
      <c r="O434" s="16" t="s">
        <v>1107</v>
      </c>
      <c r="P434" s="16" t="s">
        <v>1176</v>
      </c>
      <c r="Q434" s="16" t="s">
        <v>1175</v>
      </c>
      <c r="R434" s="16" t="s">
        <v>1174</v>
      </c>
    </row>
    <row r="435" spans="1:18">
      <c r="A435" s="16" t="s">
        <v>9076</v>
      </c>
      <c r="B435" s="16" t="s">
        <v>1183</v>
      </c>
      <c r="C435" s="16" t="s">
        <v>319</v>
      </c>
      <c r="D435" s="16">
        <v>10055</v>
      </c>
      <c r="E435" s="16" t="str">
        <f>VLOOKUP(D435,'Schools Data'!$F$4:$I$105,4,FALSE)</f>
        <v>Coppetts Wood</v>
      </c>
      <c r="F435" s="16">
        <v>413050</v>
      </c>
      <c r="G435" s="16" t="str">
        <f t="shared" si="12"/>
        <v>E19</v>
      </c>
      <c r="H435" s="16" t="s">
        <v>9075</v>
      </c>
      <c r="I435" s="16" t="s">
        <v>1181</v>
      </c>
      <c r="J435" s="16" t="s">
        <v>1180</v>
      </c>
      <c r="K435" s="16" t="s">
        <v>1179</v>
      </c>
      <c r="L435" s="16" t="s">
        <v>9074</v>
      </c>
      <c r="M435" s="16">
        <v>50975</v>
      </c>
      <c r="N435" s="16" t="s">
        <v>1177</v>
      </c>
      <c r="O435" s="16" t="s">
        <v>1107</v>
      </c>
      <c r="P435" s="16" t="s">
        <v>1176</v>
      </c>
      <c r="Q435" s="16" t="s">
        <v>1175</v>
      </c>
      <c r="R435" s="16" t="s">
        <v>1174</v>
      </c>
    </row>
    <row r="436" spans="1:18">
      <c r="A436" s="16" t="s">
        <v>9073</v>
      </c>
      <c r="B436" s="16" t="s">
        <v>1183</v>
      </c>
      <c r="C436" s="16" t="s">
        <v>319</v>
      </c>
      <c r="D436" s="16">
        <v>10055</v>
      </c>
      <c r="E436" s="16" t="str">
        <f>VLOOKUP(D436,'Schools Data'!$F$4:$I$105,4,FALSE)</f>
        <v>Coppetts Wood</v>
      </c>
      <c r="F436" s="16">
        <v>413060</v>
      </c>
      <c r="G436" s="16" t="str">
        <f t="shared" si="12"/>
        <v>E22</v>
      </c>
      <c r="H436" s="16" t="s">
        <v>9072</v>
      </c>
      <c r="I436" s="16" t="s">
        <v>1181</v>
      </c>
      <c r="J436" s="16" t="s">
        <v>1180</v>
      </c>
      <c r="K436" s="16" t="s">
        <v>1179</v>
      </c>
      <c r="L436" s="16" t="s">
        <v>9071</v>
      </c>
      <c r="M436" s="16">
        <v>16034</v>
      </c>
      <c r="N436" s="16" t="s">
        <v>1177</v>
      </c>
      <c r="O436" s="16" t="s">
        <v>1107</v>
      </c>
      <c r="P436" s="16" t="s">
        <v>1176</v>
      </c>
      <c r="Q436" s="16" t="s">
        <v>1175</v>
      </c>
      <c r="R436" s="16" t="s">
        <v>1174</v>
      </c>
    </row>
    <row r="437" spans="1:18">
      <c r="A437" s="16" t="s">
        <v>9070</v>
      </c>
      <c r="B437" s="16" t="s">
        <v>1183</v>
      </c>
      <c r="C437" s="16" t="s">
        <v>319</v>
      </c>
      <c r="D437" s="16">
        <v>10055</v>
      </c>
      <c r="E437" s="16" t="str">
        <f>VLOOKUP(D437,'Schools Data'!$F$4:$I$105,4,FALSE)</f>
        <v>Coppetts Wood</v>
      </c>
      <c r="F437" s="16">
        <v>413070</v>
      </c>
      <c r="G437" s="16" t="str">
        <f t="shared" si="12"/>
        <v>E24</v>
      </c>
      <c r="H437" s="16" t="s">
        <v>9069</v>
      </c>
      <c r="I437" s="16" t="s">
        <v>1181</v>
      </c>
      <c r="J437" s="16" t="s">
        <v>1180</v>
      </c>
      <c r="K437" s="16" t="s">
        <v>1179</v>
      </c>
      <c r="L437" s="16" t="s">
        <v>9068</v>
      </c>
      <c r="M437" s="16">
        <v>2000</v>
      </c>
      <c r="N437" s="16" t="s">
        <v>1177</v>
      </c>
      <c r="O437" s="16" t="s">
        <v>1107</v>
      </c>
      <c r="P437" s="16" t="s">
        <v>1176</v>
      </c>
      <c r="Q437" s="16" t="s">
        <v>1175</v>
      </c>
      <c r="R437" s="16" t="s">
        <v>1174</v>
      </c>
    </row>
    <row r="438" spans="1:18">
      <c r="A438" s="16" t="s">
        <v>9067</v>
      </c>
      <c r="B438" s="16" t="s">
        <v>1183</v>
      </c>
      <c r="C438" s="16" t="s">
        <v>319</v>
      </c>
      <c r="D438" s="16">
        <v>10055</v>
      </c>
      <c r="E438" s="16" t="str">
        <f>VLOOKUP(D438,'Schools Data'!$F$4:$I$105,4,FALSE)</f>
        <v>Coppetts Wood</v>
      </c>
      <c r="F438" s="16">
        <v>420060</v>
      </c>
      <c r="G438" s="16" t="str">
        <f t="shared" si="12"/>
        <v>E26</v>
      </c>
      <c r="H438" s="16" t="s">
        <v>9066</v>
      </c>
      <c r="I438" s="16" t="s">
        <v>1181</v>
      </c>
      <c r="J438" s="16" t="s">
        <v>1180</v>
      </c>
      <c r="K438" s="16" t="s">
        <v>1179</v>
      </c>
      <c r="L438" s="16" t="s">
        <v>9065</v>
      </c>
      <c r="M438" s="16">
        <v>31100</v>
      </c>
      <c r="N438" s="16" t="s">
        <v>1177</v>
      </c>
      <c r="O438" s="16" t="s">
        <v>1107</v>
      </c>
      <c r="P438" s="16" t="s">
        <v>1176</v>
      </c>
      <c r="Q438" s="16" t="s">
        <v>1175</v>
      </c>
      <c r="R438" s="16" t="s">
        <v>1174</v>
      </c>
    </row>
    <row r="439" spans="1:18">
      <c r="A439" s="16" t="s">
        <v>9064</v>
      </c>
      <c r="B439" s="16" t="s">
        <v>1183</v>
      </c>
      <c r="C439" s="16" t="s">
        <v>319</v>
      </c>
      <c r="D439" s="16">
        <v>10055</v>
      </c>
      <c r="E439" s="16" t="str">
        <f>VLOOKUP(D439,'Schools Data'!$F$4:$I$105,4,FALSE)</f>
        <v>Coppetts Wood</v>
      </c>
      <c r="F439" s="16">
        <v>422620</v>
      </c>
      <c r="G439" s="16" t="str">
        <f t="shared" si="12"/>
        <v>E20</v>
      </c>
      <c r="H439" s="16" t="s">
        <v>9063</v>
      </c>
      <c r="I439" s="16" t="s">
        <v>1181</v>
      </c>
      <c r="J439" s="16" t="s">
        <v>1180</v>
      </c>
      <c r="K439" s="16" t="s">
        <v>1179</v>
      </c>
      <c r="L439" s="16" t="s">
        <v>9028</v>
      </c>
      <c r="M439" s="16">
        <v>29279</v>
      </c>
      <c r="N439" s="16" t="s">
        <v>1177</v>
      </c>
      <c r="O439" s="16" t="s">
        <v>1107</v>
      </c>
      <c r="P439" s="16" t="s">
        <v>1176</v>
      </c>
      <c r="Q439" s="16" t="s">
        <v>1175</v>
      </c>
      <c r="R439" s="16" t="s">
        <v>1174</v>
      </c>
    </row>
    <row r="440" spans="1:18">
      <c r="A440" s="16" t="s">
        <v>9062</v>
      </c>
      <c r="B440" s="16" t="s">
        <v>1183</v>
      </c>
      <c r="C440" s="16" t="s">
        <v>319</v>
      </c>
      <c r="D440" s="16">
        <v>10055</v>
      </c>
      <c r="E440" s="16" t="str">
        <f>VLOOKUP(D440,'Schools Data'!$F$4:$I$105,4,FALSE)</f>
        <v>Coppetts Wood</v>
      </c>
      <c r="F440" s="16">
        <v>543950</v>
      </c>
      <c r="G440" s="16" t="s">
        <v>1211</v>
      </c>
      <c r="H440" s="16" t="s">
        <v>9061</v>
      </c>
      <c r="I440" s="16" t="s">
        <v>1181</v>
      </c>
      <c r="J440" s="16" t="s">
        <v>1180</v>
      </c>
      <c r="K440" s="16" t="s">
        <v>1179</v>
      </c>
      <c r="L440" s="16" t="s">
        <v>9001</v>
      </c>
      <c r="M440" s="16">
        <v>485265</v>
      </c>
      <c r="N440" s="16" t="s">
        <v>1177</v>
      </c>
      <c r="O440" s="16" t="s">
        <v>1107</v>
      </c>
      <c r="P440" s="16" t="s">
        <v>1176</v>
      </c>
      <c r="Q440" s="16" t="s">
        <v>1175</v>
      </c>
      <c r="R440" s="16" t="s">
        <v>1174</v>
      </c>
    </row>
    <row r="441" spans="1:18">
      <c r="A441" s="16" t="s">
        <v>9060</v>
      </c>
      <c r="B441" s="16" t="s">
        <v>1183</v>
      </c>
      <c r="C441" s="16" t="s">
        <v>319</v>
      </c>
      <c r="D441" s="16">
        <v>10055</v>
      </c>
      <c r="E441" s="16" t="str">
        <f>VLOOKUP(D441,'Schools Data'!$F$4:$I$105,4,FALSE)</f>
        <v>Coppetts Wood</v>
      </c>
      <c r="F441" s="16">
        <v>543970</v>
      </c>
      <c r="G441" s="16" t="str">
        <f t="shared" ref="G441:G447" si="13">VLOOKUP(F441,$W$2:$X$62,2,FALSE)</f>
        <v>I01</v>
      </c>
      <c r="H441" s="16" t="s">
        <v>9059</v>
      </c>
      <c r="I441" s="16" t="s">
        <v>1181</v>
      </c>
      <c r="J441" s="16" t="s">
        <v>1180</v>
      </c>
      <c r="K441" s="16" t="s">
        <v>1179</v>
      </c>
      <c r="L441" s="16" t="s">
        <v>9058</v>
      </c>
      <c r="M441" s="16">
        <v>-1391436</v>
      </c>
      <c r="N441" s="16" t="s">
        <v>1177</v>
      </c>
      <c r="O441" s="16" t="s">
        <v>1107</v>
      </c>
      <c r="P441" s="16" t="s">
        <v>1176</v>
      </c>
      <c r="Q441" s="16" t="s">
        <v>1175</v>
      </c>
      <c r="R441" s="16" t="s">
        <v>1174</v>
      </c>
    </row>
    <row r="442" spans="1:18">
      <c r="A442" s="16" t="s">
        <v>9057</v>
      </c>
      <c r="B442" s="16" t="s">
        <v>1183</v>
      </c>
      <c r="C442" s="16" t="s">
        <v>319</v>
      </c>
      <c r="D442" s="16">
        <v>10055</v>
      </c>
      <c r="E442" s="16" t="str">
        <f>VLOOKUP(D442,'Schools Data'!$F$4:$I$105,4,FALSE)</f>
        <v>Coppetts Wood</v>
      </c>
      <c r="F442" s="16">
        <v>543972</v>
      </c>
      <c r="G442" s="16" t="str">
        <f t="shared" si="13"/>
        <v>I03</v>
      </c>
      <c r="H442" s="16" t="s">
        <v>9056</v>
      </c>
      <c r="I442" s="16" t="s">
        <v>1181</v>
      </c>
      <c r="J442" s="16" t="s">
        <v>1180</v>
      </c>
      <c r="K442" s="16" t="s">
        <v>1179</v>
      </c>
      <c r="L442" s="16" t="s">
        <v>9055</v>
      </c>
      <c r="M442" s="16">
        <v>-284084</v>
      </c>
      <c r="N442" s="16" t="s">
        <v>1177</v>
      </c>
      <c r="O442" s="16" t="s">
        <v>1107</v>
      </c>
      <c r="P442" s="16" t="s">
        <v>1176</v>
      </c>
      <c r="Q442" s="16" t="s">
        <v>1175</v>
      </c>
      <c r="R442" s="16" t="s">
        <v>1174</v>
      </c>
    </row>
    <row r="443" spans="1:18">
      <c r="A443" s="16" t="s">
        <v>9054</v>
      </c>
      <c r="B443" s="16" t="s">
        <v>1183</v>
      </c>
      <c r="C443" s="16" t="s">
        <v>319</v>
      </c>
      <c r="D443" s="16">
        <v>10055</v>
      </c>
      <c r="E443" s="16" t="str">
        <f>VLOOKUP(D443,'Schools Data'!$F$4:$I$105,4,FALSE)</f>
        <v>Coppetts Wood</v>
      </c>
      <c r="F443" s="16">
        <v>543975</v>
      </c>
      <c r="G443" s="16" t="str">
        <f t="shared" si="13"/>
        <v>I05</v>
      </c>
      <c r="H443" s="16" t="s">
        <v>9053</v>
      </c>
      <c r="I443" s="16" t="s">
        <v>1181</v>
      </c>
      <c r="J443" s="16" t="s">
        <v>1180</v>
      </c>
      <c r="K443" s="16" t="s">
        <v>1179</v>
      </c>
      <c r="L443" s="16" t="s">
        <v>9052</v>
      </c>
      <c r="M443" s="16">
        <v>-96000</v>
      </c>
      <c r="N443" s="16" t="s">
        <v>1177</v>
      </c>
      <c r="O443" s="16" t="s">
        <v>1107</v>
      </c>
      <c r="P443" s="16" t="s">
        <v>1176</v>
      </c>
      <c r="Q443" s="16" t="s">
        <v>1175</v>
      </c>
      <c r="R443" s="16" t="s">
        <v>1174</v>
      </c>
    </row>
    <row r="444" spans="1:18">
      <c r="A444" s="16" t="s">
        <v>9051</v>
      </c>
      <c r="B444" s="16" t="s">
        <v>1183</v>
      </c>
      <c r="C444" s="16" t="s">
        <v>319</v>
      </c>
      <c r="D444" s="16">
        <v>10055</v>
      </c>
      <c r="E444" s="16" t="str">
        <f>VLOOKUP(D444,'Schools Data'!$F$4:$I$105,4,FALSE)</f>
        <v>Coppetts Wood</v>
      </c>
      <c r="F444" s="16">
        <v>543980</v>
      </c>
      <c r="G444" s="16" t="str">
        <f t="shared" si="13"/>
        <v>CI01</v>
      </c>
      <c r="H444" s="16" t="s">
        <v>9050</v>
      </c>
      <c r="I444" s="16" t="s">
        <v>1181</v>
      </c>
      <c r="J444" s="16" t="s">
        <v>1180</v>
      </c>
      <c r="K444" s="16" t="s">
        <v>1179</v>
      </c>
      <c r="L444" s="16" t="s">
        <v>9049</v>
      </c>
      <c r="M444" s="16">
        <v>-7051</v>
      </c>
      <c r="N444" s="16" t="s">
        <v>1177</v>
      </c>
      <c r="O444" s="16" t="s">
        <v>1107</v>
      </c>
      <c r="P444" s="16" t="s">
        <v>1176</v>
      </c>
      <c r="Q444" s="16" t="s">
        <v>1175</v>
      </c>
      <c r="R444" s="16" t="s">
        <v>1174</v>
      </c>
    </row>
    <row r="445" spans="1:18">
      <c r="A445" s="16" t="s">
        <v>9048</v>
      </c>
      <c r="B445" s="16" t="s">
        <v>1183</v>
      </c>
      <c r="C445" s="16" t="s">
        <v>319</v>
      </c>
      <c r="D445" s="16">
        <v>10055</v>
      </c>
      <c r="E445" s="16" t="str">
        <f>VLOOKUP(D445,'Schools Data'!$F$4:$I$105,4,FALSE)</f>
        <v>Coppetts Wood</v>
      </c>
      <c r="F445" s="16">
        <v>569000</v>
      </c>
      <c r="G445" s="16" t="str">
        <f t="shared" si="13"/>
        <v>E28a</v>
      </c>
      <c r="H445" s="16" t="s">
        <v>9047</v>
      </c>
      <c r="I445" s="16" t="s">
        <v>1181</v>
      </c>
      <c r="J445" s="16" t="s">
        <v>1180</v>
      </c>
      <c r="K445" s="16" t="s">
        <v>1179</v>
      </c>
      <c r="L445" s="16" t="s">
        <v>9046</v>
      </c>
      <c r="M445" s="16">
        <v>29585</v>
      </c>
      <c r="N445" s="16" t="s">
        <v>1177</v>
      </c>
      <c r="O445" s="16" t="s">
        <v>1107</v>
      </c>
      <c r="P445" s="16" t="s">
        <v>1176</v>
      </c>
      <c r="Q445" s="16" t="s">
        <v>1175</v>
      </c>
      <c r="R445" s="16" t="s">
        <v>1174</v>
      </c>
    </row>
    <row r="446" spans="1:18">
      <c r="A446" s="16" t="s">
        <v>9045</v>
      </c>
      <c r="B446" s="16" t="s">
        <v>1183</v>
      </c>
      <c r="C446" s="16" t="s">
        <v>319</v>
      </c>
      <c r="D446" s="16">
        <v>10055</v>
      </c>
      <c r="E446" s="16" t="str">
        <f>VLOOKUP(D446,'Schools Data'!$F$4:$I$105,4,FALSE)</f>
        <v>Coppetts Wood</v>
      </c>
      <c r="F446" s="16">
        <v>569010</v>
      </c>
      <c r="G446" s="16" t="str">
        <f t="shared" si="13"/>
        <v>E27</v>
      </c>
      <c r="H446" s="16" t="s">
        <v>9044</v>
      </c>
      <c r="I446" s="16" t="s">
        <v>1181</v>
      </c>
      <c r="J446" s="16" t="s">
        <v>1180</v>
      </c>
      <c r="K446" s="16" t="s">
        <v>1179</v>
      </c>
      <c r="L446" s="16" t="s">
        <v>9043</v>
      </c>
      <c r="M446" s="16">
        <v>78370</v>
      </c>
      <c r="N446" s="16" t="s">
        <v>1177</v>
      </c>
      <c r="O446" s="16" t="s">
        <v>1107</v>
      </c>
      <c r="P446" s="16" t="s">
        <v>1176</v>
      </c>
      <c r="Q446" s="16" t="s">
        <v>1175</v>
      </c>
      <c r="R446" s="16" t="s">
        <v>1174</v>
      </c>
    </row>
    <row r="447" spans="1:18">
      <c r="A447" s="16" t="s">
        <v>9042</v>
      </c>
      <c r="B447" s="16" t="s">
        <v>1183</v>
      </c>
      <c r="C447" s="16" t="s">
        <v>319</v>
      </c>
      <c r="D447" s="16">
        <v>10055</v>
      </c>
      <c r="E447" s="16" t="str">
        <f>VLOOKUP(D447,'Schools Data'!$F$4:$I$105,4,FALSE)</f>
        <v>Coppetts Wood</v>
      </c>
      <c r="F447" s="16">
        <v>599030</v>
      </c>
      <c r="G447" s="16" t="str">
        <f t="shared" si="13"/>
        <v>CE04</v>
      </c>
      <c r="H447" s="16" t="s">
        <v>9041</v>
      </c>
      <c r="I447" s="16" t="s">
        <v>1181</v>
      </c>
      <c r="J447" s="16" t="s">
        <v>1180</v>
      </c>
      <c r="K447" s="16" t="s">
        <v>1179</v>
      </c>
      <c r="L447" s="16" t="s">
        <v>9040</v>
      </c>
      <c r="M447" s="16">
        <v>7051</v>
      </c>
      <c r="N447" s="16" t="s">
        <v>1177</v>
      </c>
      <c r="O447" s="16" t="s">
        <v>1107</v>
      </c>
      <c r="P447" s="16" t="s">
        <v>1176</v>
      </c>
      <c r="Q447" s="16" t="s">
        <v>1175</v>
      </c>
      <c r="R447" s="16" t="s">
        <v>1174</v>
      </c>
    </row>
    <row r="448" spans="1:18">
      <c r="A448" s="16" t="s">
        <v>9039</v>
      </c>
      <c r="B448" s="16" t="s">
        <v>1183</v>
      </c>
      <c r="C448" s="16" t="s">
        <v>319</v>
      </c>
      <c r="D448" s="16">
        <v>10055</v>
      </c>
      <c r="E448" s="16" t="str">
        <f>VLOOKUP(D448,'Schools Data'!$F$4:$I$105,4,FALSE)</f>
        <v>Coppetts Wood</v>
      </c>
      <c r="F448" s="16">
        <v>599040</v>
      </c>
      <c r="G448" s="16" t="s">
        <v>1819</v>
      </c>
      <c r="H448" s="16" t="s">
        <v>9038</v>
      </c>
      <c r="I448" s="16" t="s">
        <v>1181</v>
      </c>
      <c r="J448" s="16" t="s">
        <v>1180</v>
      </c>
      <c r="K448" s="16" t="s">
        <v>1179</v>
      </c>
      <c r="L448" s="16" t="s">
        <v>9037</v>
      </c>
      <c r="M448" s="16">
        <v>11221</v>
      </c>
      <c r="N448" s="16" t="s">
        <v>1177</v>
      </c>
      <c r="O448" s="16" t="s">
        <v>1107</v>
      </c>
      <c r="P448" s="16" t="s">
        <v>1176</v>
      </c>
      <c r="Q448" s="16" t="s">
        <v>1175</v>
      </c>
      <c r="R448" s="16" t="s">
        <v>1174</v>
      </c>
    </row>
    <row r="449" spans="1:18">
      <c r="A449" s="16" t="s">
        <v>9036</v>
      </c>
      <c r="B449" s="16" t="s">
        <v>1183</v>
      </c>
      <c r="C449" s="16" t="s">
        <v>319</v>
      </c>
      <c r="D449" s="16">
        <v>10055</v>
      </c>
      <c r="E449" s="16" t="str">
        <f>VLOOKUP(D449,'Schools Data'!$F$4:$I$105,4,FALSE)</f>
        <v>Coppetts Wood</v>
      </c>
      <c r="F449" s="16">
        <v>720010</v>
      </c>
      <c r="G449" s="16" t="str">
        <f t="shared" ref="G449:G476" si="14">VLOOKUP(F449,$W$2:$X$62,2,FALSE)</f>
        <v>I18d</v>
      </c>
      <c r="H449" s="16" t="s">
        <v>9035</v>
      </c>
      <c r="I449" s="16" t="s">
        <v>1181</v>
      </c>
      <c r="J449" s="16" t="s">
        <v>1180</v>
      </c>
      <c r="K449" s="16" t="s">
        <v>1179</v>
      </c>
      <c r="L449" s="16" t="s">
        <v>9034</v>
      </c>
      <c r="M449" s="16">
        <v>-35900</v>
      </c>
      <c r="N449" s="16" t="s">
        <v>1177</v>
      </c>
      <c r="O449" s="16" t="s">
        <v>1107</v>
      </c>
      <c r="P449" s="16" t="s">
        <v>1176</v>
      </c>
      <c r="Q449" s="16" t="s">
        <v>1175</v>
      </c>
      <c r="R449" s="16" t="s">
        <v>1174</v>
      </c>
    </row>
    <row r="450" spans="1:18">
      <c r="A450" s="16" t="s">
        <v>9033</v>
      </c>
      <c r="B450" s="16" t="s">
        <v>1183</v>
      </c>
      <c r="C450" s="16" t="s">
        <v>319</v>
      </c>
      <c r="D450" s="16">
        <v>10055</v>
      </c>
      <c r="E450" s="16" t="str">
        <f>VLOOKUP(D450,'Schools Data'!$F$4:$I$105,4,FALSE)</f>
        <v>Coppetts Wood</v>
      </c>
      <c r="F450" s="16">
        <v>739002</v>
      </c>
      <c r="G450" s="16" t="str">
        <f t="shared" si="14"/>
        <v>I08b</v>
      </c>
      <c r="H450" s="16" t="s">
        <v>9032</v>
      </c>
      <c r="I450" s="16" t="s">
        <v>1181</v>
      </c>
      <c r="J450" s="16" t="s">
        <v>1180</v>
      </c>
      <c r="K450" s="16" t="s">
        <v>1179</v>
      </c>
      <c r="L450" s="16" t="s">
        <v>9031</v>
      </c>
      <c r="M450" s="16">
        <v>-19000</v>
      </c>
      <c r="N450" s="16" t="s">
        <v>1177</v>
      </c>
      <c r="O450" s="16" t="s">
        <v>1107</v>
      </c>
      <c r="P450" s="16" t="s">
        <v>1176</v>
      </c>
      <c r="Q450" s="16" t="s">
        <v>1175</v>
      </c>
      <c r="R450" s="16" t="s">
        <v>1174</v>
      </c>
    </row>
    <row r="451" spans="1:18">
      <c r="A451" s="16" t="s">
        <v>9030</v>
      </c>
      <c r="B451" s="16" t="s">
        <v>1183</v>
      </c>
      <c r="C451" s="16" t="s">
        <v>319</v>
      </c>
      <c r="D451" s="16">
        <v>10055</v>
      </c>
      <c r="E451" s="16" t="str">
        <f>VLOOKUP(D451,'Schools Data'!$F$4:$I$105,4,FALSE)</f>
        <v>Coppetts Wood</v>
      </c>
      <c r="F451" s="16">
        <v>739010</v>
      </c>
      <c r="G451" s="16" t="str">
        <f t="shared" si="14"/>
        <v>I09</v>
      </c>
      <c r="H451" s="16" t="s">
        <v>9029</v>
      </c>
      <c r="I451" s="16" t="s">
        <v>1181</v>
      </c>
      <c r="J451" s="16" t="s">
        <v>1180</v>
      </c>
      <c r="K451" s="16" t="s">
        <v>1179</v>
      </c>
      <c r="L451" s="16" t="s">
        <v>9028</v>
      </c>
      <c r="M451" s="16">
        <v>-22000</v>
      </c>
      <c r="N451" s="16" t="s">
        <v>1177</v>
      </c>
      <c r="O451" s="16" t="s">
        <v>1107</v>
      </c>
      <c r="P451" s="16" t="s">
        <v>1176</v>
      </c>
      <c r="Q451" s="16" t="s">
        <v>1175</v>
      </c>
      <c r="R451" s="16" t="s">
        <v>1174</v>
      </c>
    </row>
    <row r="452" spans="1:18">
      <c r="A452" s="16" t="s">
        <v>9027</v>
      </c>
      <c r="B452" s="16" t="s">
        <v>1183</v>
      </c>
      <c r="C452" s="16" t="s">
        <v>319</v>
      </c>
      <c r="D452" s="16">
        <v>10055</v>
      </c>
      <c r="E452" s="16" t="str">
        <f>VLOOKUP(D452,'Schools Data'!$F$4:$I$105,4,FALSE)</f>
        <v>Coppetts Wood</v>
      </c>
      <c r="F452" s="16">
        <v>739040</v>
      </c>
      <c r="G452" s="16" t="str">
        <f t="shared" si="14"/>
        <v>I12</v>
      </c>
      <c r="H452" s="16" t="s">
        <v>9026</v>
      </c>
      <c r="I452" s="16" t="s">
        <v>1181</v>
      </c>
      <c r="J452" s="16" t="s">
        <v>1180</v>
      </c>
      <c r="K452" s="16" t="s">
        <v>1179</v>
      </c>
      <c r="L452" s="16" t="s">
        <v>9025</v>
      </c>
      <c r="M452" s="16">
        <v>-12500</v>
      </c>
      <c r="N452" s="16" t="s">
        <v>1177</v>
      </c>
      <c r="O452" s="16" t="s">
        <v>1107</v>
      </c>
      <c r="P452" s="16" t="s">
        <v>1176</v>
      </c>
      <c r="Q452" s="16" t="s">
        <v>1175</v>
      </c>
      <c r="R452" s="16" t="s">
        <v>1174</v>
      </c>
    </row>
    <row r="453" spans="1:18">
      <c r="A453" s="16" t="s">
        <v>9024</v>
      </c>
      <c r="B453" s="16" t="s">
        <v>1183</v>
      </c>
      <c r="C453" s="16" t="s">
        <v>319</v>
      </c>
      <c r="D453" s="16">
        <v>10055</v>
      </c>
      <c r="E453" s="16" t="str">
        <f>VLOOKUP(D453,'Schools Data'!$F$4:$I$105,4,FALSE)</f>
        <v>Coppetts Wood</v>
      </c>
      <c r="F453" s="16">
        <v>739050</v>
      </c>
      <c r="G453" s="16" t="str">
        <f t="shared" si="14"/>
        <v>I13</v>
      </c>
      <c r="H453" s="16" t="s">
        <v>9023</v>
      </c>
      <c r="I453" s="16" t="s">
        <v>1181</v>
      </c>
      <c r="J453" s="16" t="s">
        <v>1180</v>
      </c>
      <c r="K453" s="16" t="s">
        <v>1179</v>
      </c>
      <c r="L453" s="16" t="s">
        <v>9022</v>
      </c>
      <c r="M453" s="16">
        <v>-9079</v>
      </c>
      <c r="N453" s="16" t="s">
        <v>1177</v>
      </c>
      <c r="O453" s="16" t="s">
        <v>1107</v>
      </c>
      <c r="P453" s="16" t="s">
        <v>1176</v>
      </c>
      <c r="Q453" s="16" t="s">
        <v>1175</v>
      </c>
      <c r="R453" s="16" t="s">
        <v>1174</v>
      </c>
    </row>
    <row r="454" spans="1:18">
      <c r="A454" s="16" t="s">
        <v>9021</v>
      </c>
      <c r="B454" s="16" t="s">
        <v>1183</v>
      </c>
      <c r="C454" s="16" t="s">
        <v>319</v>
      </c>
      <c r="D454" s="16">
        <v>10056</v>
      </c>
      <c r="E454" s="16" t="str">
        <f>VLOOKUP(D454,'Schools Data'!$F$4:$I$105,4,FALSE)</f>
        <v>Courtland School</v>
      </c>
      <c r="F454" s="16">
        <v>111100</v>
      </c>
      <c r="G454" s="16" t="str">
        <f t="shared" si="14"/>
        <v>E05</v>
      </c>
      <c r="H454" s="16" t="s">
        <v>9020</v>
      </c>
      <c r="I454" s="16" t="s">
        <v>1181</v>
      </c>
      <c r="J454" s="16" t="s">
        <v>1180</v>
      </c>
      <c r="K454" s="16" t="s">
        <v>1179</v>
      </c>
      <c r="L454" s="16" t="s">
        <v>9019</v>
      </c>
      <c r="M454" s="16">
        <v>60982</v>
      </c>
      <c r="N454" s="16" t="s">
        <v>1177</v>
      </c>
      <c r="O454" s="16" t="s">
        <v>1107</v>
      </c>
      <c r="P454" s="16" t="s">
        <v>1176</v>
      </c>
      <c r="Q454" s="16" t="s">
        <v>1175</v>
      </c>
      <c r="R454" s="16" t="s">
        <v>1174</v>
      </c>
    </row>
    <row r="455" spans="1:18">
      <c r="A455" s="16" t="s">
        <v>9018</v>
      </c>
      <c r="B455" s="16" t="s">
        <v>1183</v>
      </c>
      <c r="C455" s="16" t="s">
        <v>319</v>
      </c>
      <c r="D455" s="16">
        <v>10056</v>
      </c>
      <c r="E455" s="16" t="str">
        <f>VLOOKUP(D455,'Schools Data'!$F$4:$I$105,4,FALSE)</f>
        <v>Courtland School</v>
      </c>
      <c r="F455" s="16">
        <v>111200</v>
      </c>
      <c r="G455" s="16" t="str">
        <f t="shared" si="14"/>
        <v>E04</v>
      </c>
      <c r="H455" s="16" t="s">
        <v>9017</v>
      </c>
      <c r="I455" s="16" t="s">
        <v>1181</v>
      </c>
      <c r="J455" s="16" t="s">
        <v>1180</v>
      </c>
      <c r="K455" s="16" t="s">
        <v>1179</v>
      </c>
      <c r="L455" s="16" t="s">
        <v>9016</v>
      </c>
      <c r="M455" s="16">
        <v>34547</v>
      </c>
      <c r="N455" s="16" t="s">
        <v>1177</v>
      </c>
      <c r="O455" s="16" t="s">
        <v>1107</v>
      </c>
      <c r="P455" s="16" t="s">
        <v>1176</v>
      </c>
      <c r="Q455" s="16" t="s">
        <v>1175</v>
      </c>
      <c r="R455" s="16" t="s">
        <v>1174</v>
      </c>
    </row>
    <row r="456" spans="1:18">
      <c r="A456" s="16" t="s">
        <v>9015</v>
      </c>
      <c r="B456" s="16" t="s">
        <v>1183</v>
      </c>
      <c r="C456" s="16" t="s">
        <v>319</v>
      </c>
      <c r="D456" s="16">
        <v>10056</v>
      </c>
      <c r="E456" s="16" t="str">
        <f>VLOOKUP(D456,'Schools Data'!$F$4:$I$105,4,FALSE)</f>
        <v>Courtland School</v>
      </c>
      <c r="F456" s="16">
        <v>111400</v>
      </c>
      <c r="G456" s="16" t="str">
        <f t="shared" si="14"/>
        <v>E01</v>
      </c>
      <c r="H456" s="16" t="s">
        <v>9014</v>
      </c>
      <c r="I456" s="16" t="s">
        <v>1181</v>
      </c>
      <c r="J456" s="16" t="s">
        <v>1180</v>
      </c>
      <c r="K456" s="16" t="s">
        <v>1179</v>
      </c>
      <c r="L456" s="16" t="s">
        <v>9013</v>
      </c>
      <c r="M456" s="16">
        <v>584951</v>
      </c>
      <c r="N456" s="16" t="s">
        <v>1177</v>
      </c>
      <c r="O456" s="16" t="s">
        <v>1107</v>
      </c>
      <c r="P456" s="16" t="s">
        <v>1176</v>
      </c>
      <c r="Q456" s="16" t="s">
        <v>1175</v>
      </c>
      <c r="R456" s="16" t="s">
        <v>1174</v>
      </c>
    </row>
    <row r="457" spans="1:18">
      <c r="A457" s="16" t="s">
        <v>9012</v>
      </c>
      <c r="B457" s="16" t="s">
        <v>1183</v>
      </c>
      <c r="C457" s="16" t="s">
        <v>319</v>
      </c>
      <c r="D457" s="16">
        <v>10056</v>
      </c>
      <c r="E457" s="16" t="str">
        <f>VLOOKUP(D457,'Schools Data'!$F$4:$I$105,4,FALSE)</f>
        <v>Courtland School</v>
      </c>
      <c r="F457" s="16">
        <v>111600</v>
      </c>
      <c r="G457" s="16" t="str">
        <f t="shared" si="14"/>
        <v>E03</v>
      </c>
      <c r="H457" s="16" t="s">
        <v>9011</v>
      </c>
      <c r="I457" s="16" t="s">
        <v>1181</v>
      </c>
      <c r="J457" s="16" t="s">
        <v>1180</v>
      </c>
      <c r="K457" s="16" t="s">
        <v>1179</v>
      </c>
      <c r="L457" s="16" t="s">
        <v>9010</v>
      </c>
      <c r="M457" s="16">
        <v>216797</v>
      </c>
      <c r="N457" s="16" t="s">
        <v>1177</v>
      </c>
      <c r="O457" s="16" t="s">
        <v>1107</v>
      </c>
      <c r="P457" s="16" t="s">
        <v>1176</v>
      </c>
      <c r="Q457" s="16" t="s">
        <v>1175</v>
      </c>
      <c r="R457" s="16" t="s">
        <v>1174</v>
      </c>
    </row>
    <row r="458" spans="1:18">
      <c r="A458" s="16" t="s">
        <v>9009</v>
      </c>
      <c r="B458" s="16" t="s">
        <v>1183</v>
      </c>
      <c r="C458" s="16" t="s">
        <v>319</v>
      </c>
      <c r="D458" s="16">
        <v>10056</v>
      </c>
      <c r="E458" s="16" t="str">
        <f>VLOOKUP(D458,'Schools Data'!$F$4:$I$105,4,FALSE)</f>
        <v>Courtland School</v>
      </c>
      <c r="F458" s="16">
        <v>111700</v>
      </c>
      <c r="G458" s="16" t="str">
        <f t="shared" si="14"/>
        <v>E07</v>
      </c>
      <c r="H458" s="16" t="s">
        <v>9008</v>
      </c>
      <c r="I458" s="16" t="s">
        <v>1181</v>
      </c>
      <c r="J458" s="16" t="s">
        <v>1180</v>
      </c>
      <c r="K458" s="16" t="s">
        <v>1179</v>
      </c>
      <c r="L458" s="16" t="s">
        <v>9007</v>
      </c>
      <c r="M458" s="16">
        <v>17128</v>
      </c>
      <c r="N458" s="16" t="s">
        <v>1177</v>
      </c>
      <c r="O458" s="16" t="s">
        <v>1107</v>
      </c>
      <c r="P458" s="16" t="s">
        <v>1176</v>
      </c>
      <c r="Q458" s="16" t="s">
        <v>1175</v>
      </c>
      <c r="R458" s="16" t="s">
        <v>1174</v>
      </c>
    </row>
    <row r="459" spans="1:18">
      <c r="A459" s="16" t="s">
        <v>9006</v>
      </c>
      <c r="B459" s="16" t="s">
        <v>1183</v>
      </c>
      <c r="C459" s="16" t="s">
        <v>319</v>
      </c>
      <c r="D459" s="16">
        <v>10056</v>
      </c>
      <c r="E459" s="16" t="str">
        <f>VLOOKUP(D459,'Schools Data'!$F$4:$I$105,4,FALSE)</f>
        <v>Courtland School</v>
      </c>
      <c r="F459" s="16">
        <v>133100</v>
      </c>
      <c r="G459" s="16" t="str">
        <f t="shared" si="14"/>
        <v>E09</v>
      </c>
      <c r="H459" s="16" t="s">
        <v>9005</v>
      </c>
      <c r="I459" s="16" t="s">
        <v>1181</v>
      </c>
      <c r="J459" s="16" t="s">
        <v>1180</v>
      </c>
      <c r="K459" s="16" t="s">
        <v>1179</v>
      </c>
      <c r="L459" s="16" t="s">
        <v>9004</v>
      </c>
      <c r="M459" s="16">
        <v>800</v>
      </c>
      <c r="N459" s="16" t="s">
        <v>1177</v>
      </c>
      <c r="O459" s="16" t="s">
        <v>1107</v>
      </c>
      <c r="P459" s="16" t="s">
        <v>1176</v>
      </c>
      <c r="Q459" s="16" t="s">
        <v>1175</v>
      </c>
      <c r="R459" s="16" t="s">
        <v>1174</v>
      </c>
    </row>
    <row r="460" spans="1:18">
      <c r="A460" s="16" t="s">
        <v>9003</v>
      </c>
      <c r="B460" s="16" t="s">
        <v>1183</v>
      </c>
      <c r="C460" s="16" t="s">
        <v>319</v>
      </c>
      <c r="D460" s="16">
        <v>10056</v>
      </c>
      <c r="E460" s="16" t="str">
        <f>VLOOKUP(D460,'Schools Data'!$F$4:$I$105,4,FALSE)</f>
        <v>Courtland School</v>
      </c>
      <c r="F460" s="16">
        <v>138100</v>
      </c>
      <c r="G460" s="16" t="str">
        <f t="shared" si="14"/>
        <v>E08</v>
      </c>
      <c r="H460" s="16" t="s">
        <v>9002</v>
      </c>
      <c r="I460" s="16" t="s">
        <v>1181</v>
      </c>
      <c r="J460" s="16" t="s">
        <v>1180</v>
      </c>
      <c r="K460" s="16" t="s">
        <v>1179</v>
      </c>
      <c r="L460" s="16" t="s">
        <v>9001</v>
      </c>
      <c r="M460" s="16">
        <v>5673</v>
      </c>
      <c r="N460" s="16" t="s">
        <v>1177</v>
      </c>
      <c r="O460" s="16" t="s">
        <v>1107</v>
      </c>
      <c r="P460" s="16" t="s">
        <v>1176</v>
      </c>
      <c r="Q460" s="16" t="s">
        <v>1175</v>
      </c>
      <c r="R460" s="16" t="s">
        <v>1174</v>
      </c>
    </row>
    <row r="461" spans="1:18">
      <c r="A461" s="16" t="s">
        <v>9000</v>
      </c>
      <c r="B461" s="16" t="s">
        <v>1183</v>
      </c>
      <c r="C461" s="16" t="s">
        <v>319</v>
      </c>
      <c r="D461" s="16">
        <v>10056</v>
      </c>
      <c r="E461" s="16" t="str">
        <f>VLOOKUP(D461,'Schools Data'!$F$4:$I$105,4,FALSE)</f>
        <v>Courtland School</v>
      </c>
      <c r="F461" s="16">
        <v>138110</v>
      </c>
      <c r="G461" s="16" t="str">
        <f t="shared" si="14"/>
        <v>E10</v>
      </c>
      <c r="H461" s="16" t="s">
        <v>8999</v>
      </c>
      <c r="I461" s="16" t="s">
        <v>1181</v>
      </c>
      <c r="J461" s="16" t="s">
        <v>1180</v>
      </c>
      <c r="K461" s="16" t="s">
        <v>1179</v>
      </c>
      <c r="L461" s="16" t="s">
        <v>8998</v>
      </c>
      <c r="M461" s="16">
        <v>7125</v>
      </c>
      <c r="N461" s="16" t="s">
        <v>1177</v>
      </c>
      <c r="O461" s="16" t="s">
        <v>1107</v>
      </c>
      <c r="P461" s="16" t="s">
        <v>1176</v>
      </c>
      <c r="Q461" s="16" t="s">
        <v>1175</v>
      </c>
      <c r="R461" s="16" t="s">
        <v>1174</v>
      </c>
    </row>
    <row r="462" spans="1:18">
      <c r="A462" s="16" t="s">
        <v>8997</v>
      </c>
      <c r="B462" s="16" t="s">
        <v>1183</v>
      </c>
      <c r="C462" s="16" t="s">
        <v>319</v>
      </c>
      <c r="D462" s="16">
        <v>10056</v>
      </c>
      <c r="E462" s="16" t="str">
        <f>VLOOKUP(D462,'Schools Data'!$F$4:$I$105,4,FALSE)</f>
        <v>Courtland School</v>
      </c>
      <c r="F462" s="16">
        <v>138120</v>
      </c>
      <c r="G462" s="16" t="str">
        <f t="shared" si="14"/>
        <v>E11</v>
      </c>
      <c r="H462" s="16" t="s">
        <v>8996</v>
      </c>
      <c r="I462" s="16" t="s">
        <v>1181</v>
      </c>
      <c r="J462" s="16" t="s">
        <v>1180</v>
      </c>
      <c r="K462" s="16" t="s">
        <v>1179</v>
      </c>
      <c r="L462" s="16" t="s">
        <v>8995</v>
      </c>
      <c r="M462" s="16">
        <v>1218</v>
      </c>
      <c r="N462" s="16" t="s">
        <v>1177</v>
      </c>
      <c r="O462" s="16" t="s">
        <v>1107</v>
      </c>
      <c r="P462" s="16" t="s">
        <v>1176</v>
      </c>
      <c r="Q462" s="16" t="s">
        <v>1175</v>
      </c>
      <c r="R462" s="16" t="s">
        <v>1174</v>
      </c>
    </row>
    <row r="463" spans="1:18">
      <c r="A463" s="16" t="s">
        <v>8994</v>
      </c>
      <c r="B463" s="16" t="s">
        <v>1183</v>
      </c>
      <c r="C463" s="16" t="s">
        <v>319</v>
      </c>
      <c r="D463" s="16">
        <v>10056</v>
      </c>
      <c r="E463" s="16" t="str">
        <f>VLOOKUP(D463,'Schools Data'!$F$4:$I$105,4,FALSE)</f>
        <v>Courtland School</v>
      </c>
      <c r="F463" s="16">
        <v>210000</v>
      </c>
      <c r="G463" s="16" t="str">
        <f t="shared" si="14"/>
        <v>E12</v>
      </c>
      <c r="H463" s="16" t="s">
        <v>8993</v>
      </c>
      <c r="I463" s="16" t="s">
        <v>1181</v>
      </c>
      <c r="J463" s="16" t="s">
        <v>1180</v>
      </c>
      <c r="K463" s="16" t="s">
        <v>1179</v>
      </c>
      <c r="L463" s="16" t="s">
        <v>8992</v>
      </c>
      <c r="M463" s="16">
        <v>18208</v>
      </c>
      <c r="N463" s="16" t="s">
        <v>1177</v>
      </c>
      <c r="O463" s="16" t="s">
        <v>1107</v>
      </c>
      <c r="P463" s="16" t="s">
        <v>1176</v>
      </c>
      <c r="Q463" s="16" t="s">
        <v>1175</v>
      </c>
      <c r="R463" s="16" t="s">
        <v>1174</v>
      </c>
    </row>
    <row r="464" spans="1:18">
      <c r="A464" s="16" t="s">
        <v>8991</v>
      </c>
      <c r="B464" s="16" t="s">
        <v>1183</v>
      </c>
      <c r="C464" s="16" t="s">
        <v>319</v>
      </c>
      <c r="D464" s="16">
        <v>10056</v>
      </c>
      <c r="E464" s="16" t="str">
        <f>VLOOKUP(D464,'Schools Data'!$F$4:$I$105,4,FALSE)</f>
        <v>Courtland School</v>
      </c>
      <c r="F464" s="16">
        <v>213020</v>
      </c>
      <c r="G464" s="16" t="str">
        <f t="shared" si="14"/>
        <v>E16</v>
      </c>
      <c r="H464" s="16" t="s">
        <v>8990</v>
      </c>
      <c r="I464" s="16" t="s">
        <v>1181</v>
      </c>
      <c r="J464" s="16" t="s">
        <v>1180</v>
      </c>
      <c r="K464" s="16" t="s">
        <v>1179</v>
      </c>
      <c r="L464" s="16" t="s">
        <v>8989</v>
      </c>
      <c r="M464" s="16">
        <v>12402</v>
      </c>
      <c r="N464" s="16" t="s">
        <v>1177</v>
      </c>
      <c r="O464" s="16" t="s">
        <v>1107</v>
      </c>
      <c r="P464" s="16" t="s">
        <v>1176</v>
      </c>
      <c r="Q464" s="16" t="s">
        <v>1175</v>
      </c>
      <c r="R464" s="16" t="s">
        <v>1174</v>
      </c>
    </row>
    <row r="465" spans="1:18">
      <c r="A465" s="16" t="s">
        <v>8988</v>
      </c>
      <c r="B465" s="16" t="s">
        <v>1183</v>
      </c>
      <c r="C465" s="16" t="s">
        <v>319</v>
      </c>
      <c r="D465" s="16">
        <v>10056</v>
      </c>
      <c r="E465" s="16" t="str">
        <f>VLOOKUP(D465,'Schools Data'!$F$4:$I$105,4,FALSE)</f>
        <v>Courtland School</v>
      </c>
      <c r="F465" s="16">
        <v>215000</v>
      </c>
      <c r="G465" s="16" t="str">
        <f t="shared" si="14"/>
        <v>E17</v>
      </c>
      <c r="H465" s="16" t="s">
        <v>8987</v>
      </c>
      <c r="I465" s="16" t="s">
        <v>1181</v>
      </c>
      <c r="J465" s="16" t="s">
        <v>1180</v>
      </c>
      <c r="K465" s="16" t="s">
        <v>1179</v>
      </c>
      <c r="L465" s="16" t="s">
        <v>8986</v>
      </c>
      <c r="M465" s="16">
        <v>21565</v>
      </c>
      <c r="N465" s="16" t="s">
        <v>1177</v>
      </c>
      <c r="O465" s="16" t="s">
        <v>1107</v>
      </c>
      <c r="P465" s="16" t="s">
        <v>1176</v>
      </c>
      <c r="Q465" s="16" t="s">
        <v>1175</v>
      </c>
      <c r="R465" s="16" t="s">
        <v>1174</v>
      </c>
    </row>
    <row r="466" spans="1:18">
      <c r="A466" s="16" t="s">
        <v>8985</v>
      </c>
      <c r="B466" s="16" t="s">
        <v>1183</v>
      </c>
      <c r="C466" s="16" t="s">
        <v>319</v>
      </c>
      <c r="D466" s="16">
        <v>10056</v>
      </c>
      <c r="E466" s="16" t="str">
        <f>VLOOKUP(D466,'Schools Data'!$F$4:$I$105,4,FALSE)</f>
        <v>Courtland School</v>
      </c>
      <c r="F466" s="16">
        <v>216000</v>
      </c>
      <c r="G466" s="16" t="str">
        <f t="shared" si="14"/>
        <v>E15</v>
      </c>
      <c r="H466" s="16" t="s">
        <v>8984</v>
      </c>
      <c r="I466" s="16" t="s">
        <v>1181</v>
      </c>
      <c r="J466" s="16" t="s">
        <v>1180</v>
      </c>
      <c r="K466" s="16" t="s">
        <v>1179</v>
      </c>
      <c r="L466" s="16" t="s">
        <v>8983</v>
      </c>
      <c r="M466" s="16">
        <v>4162</v>
      </c>
      <c r="N466" s="16" t="s">
        <v>1177</v>
      </c>
      <c r="O466" s="16" t="s">
        <v>1107</v>
      </c>
      <c r="P466" s="16" t="s">
        <v>1176</v>
      </c>
      <c r="Q466" s="16" t="s">
        <v>1175</v>
      </c>
      <c r="R466" s="16" t="s">
        <v>1174</v>
      </c>
    </row>
    <row r="467" spans="1:18">
      <c r="A467" s="16" t="s">
        <v>8982</v>
      </c>
      <c r="B467" s="16" t="s">
        <v>1183</v>
      </c>
      <c r="C467" s="16" t="s">
        <v>319</v>
      </c>
      <c r="D467" s="16">
        <v>10056</v>
      </c>
      <c r="E467" s="16" t="str">
        <f>VLOOKUP(D467,'Schools Data'!$F$4:$I$105,4,FALSE)</f>
        <v>Courtland School</v>
      </c>
      <c r="F467" s="16">
        <v>219010</v>
      </c>
      <c r="G467" s="16" t="str">
        <f t="shared" si="14"/>
        <v>E14</v>
      </c>
      <c r="H467" s="16" t="s">
        <v>8981</v>
      </c>
      <c r="I467" s="16" t="s">
        <v>1181</v>
      </c>
      <c r="J467" s="16" t="s">
        <v>1180</v>
      </c>
      <c r="K467" s="16" t="s">
        <v>1179</v>
      </c>
      <c r="L467" s="16" t="s">
        <v>8980</v>
      </c>
      <c r="M467" s="16">
        <v>19948</v>
      </c>
      <c r="N467" s="16" t="s">
        <v>1177</v>
      </c>
      <c r="O467" s="16" t="s">
        <v>1107</v>
      </c>
      <c r="P467" s="16" t="s">
        <v>1176</v>
      </c>
      <c r="Q467" s="16" t="s">
        <v>1175</v>
      </c>
      <c r="R467" s="16" t="s">
        <v>1174</v>
      </c>
    </row>
    <row r="468" spans="1:18">
      <c r="A468" s="16" t="s">
        <v>8979</v>
      </c>
      <c r="B468" s="16" t="s">
        <v>1183</v>
      </c>
      <c r="C468" s="16" t="s">
        <v>319</v>
      </c>
      <c r="D468" s="16">
        <v>10056</v>
      </c>
      <c r="E468" s="16" t="str">
        <f>VLOOKUP(D468,'Schools Data'!$F$4:$I$105,4,FALSE)</f>
        <v>Courtland School</v>
      </c>
      <c r="F468" s="16">
        <v>219030</v>
      </c>
      <c r="G468" s="16" t="str">
        <f t="shared" si="14"/>
        <v>E18</v>
      </c>
      <c r="H468" s="16" t="s">
        <v>8978</v>
      </c>
      <c r="I468" s="16" t="s">
        <v>1181</v>
      </c>
      <c r="J468" s="16" t="s">
        <v>1180</v>
      </c>
      <c r="K468" s="16" t="s">
        <v>1179</v>
      </c>
      <c r="L468" s="16" t="s">
        <v>8977</v>
      </c>
      <c r="M468" s="16">
        <v>6075</v>
      </c>
      <c r="N468" s="16" t="s">
        <v>1177</v>
      </c>
      <c r="O468" s="16" t="s">
        <v>1107</v>
      </c>
      <c r="P468" s="16" t="s">
        <v>1176</v>
      </c>
      <c r="Q468" s="16" t="s">
        <v>1175</v>
      </c>
      <c r="R468" s="16" t="s">
        <v>1174</v>
      </c>
    </row>
    <row r="469" spans="1:18">
      <c r="A469" s="16" t="s">
        <v>8976</v>
      </c>
      <c r="B469" s="16" t="s">
        <v>1183</v>
      </c>
      <c r="C469" s="16" t="s">
        <v>319</v>
      </c>
      <c r="D469" s="16">
        <v>10056</v>
      </c>
      <c r="E469" s="16" t="str">
        <f>VLOOKUP(D469,'Schools Data'!$F$4:$I$105,4,FALSE)</f>
        <v>Courtland School</v>
      </c>
      <c r="F469" s="16">
        <v>220000</v>
      </c>
      <c r="G469" s="16" t="str">
        <f t="shared" si="14"/>
        <v>E13</v>
      </c>
      <c r="H469" s="16" t="s">
        <v>8975</v>
      </c>
      <c r="I469" s="16" t="s">
        <v>1181</v>
      </c>
      <c r="J469" s="16" t="s">
        <v>1180</v>
      </c>
      <c r="K469" s="16" t="s">
        <v>1179</v>
      </c>
      <c r="L469" s="16" t="s">
        <v>8974</v>
      </c>
      <c r="M469" s="16">
        <v>4543</v>
      </c>
      <c r="N469" s="16" t="s">
        <v>1177</v>
      </c>
      <c r="O469" s="16" t="s">
        <v>1107</v>
      </c>
      <c r="P469" s="16" t="s">
        <v>1176</v>
      </c>
      <c r="Q469" s="16" t="s">
        <v>1175</v>
      </c>
      <c r="R469" s="16" t="s">
        <v>1174</v>
      </c>
    </row>
    <row r="470" spans="1:18">
      <c r="A470" s="16" t="s">
        <v>8973</v>
      </c>
      <c r="B470" s="16" t="s">
        <v>1183</v>
      </c>
      <c r="C470" s="16" t="s">
        <v>319</v>
      </c>
      <c r="D470" s="16">
        <v>10056</v>
      </c>
      <c r="E470" s="16" t="str">
        <f>VLOOKUP(D470,'Schools Data'!$F$4:$I$105,4,FALSE)</f>
        <v>Courtland School</v>
      </c>
      <c r="F470" s="16">
        <v>221000</v>
      </c>
      <c r="G470" s="16" t="str">
        <f t="shared" si="14"/>
        <v>E23</v>
      </c>
      <c r="H470" s="16" t="s">
        <v>8972</v>
      </c>
      <c r="I470" s="16" t="s">
        <v>1181</v>
      </c>
      <c r="J470" s="16" t="s">
        <v>1180</v>
      </c>
      <c r="K470" s="16" t="s">
        <v>1179</v>
      </c>
      <c r="L470" s="16" t="s">
        <v>8971</v>
      </c>
      <c r="M470" s="16">
        <v>8060</v>
      </c>
      <c r="N470" s="16" t="s">
        <v>1177</v>
      </c>
      <c r="O470" s="16" t="s">
        <v>1107</v>
      </c>
      <c r="P470" s="16" t="s">
        <v>1176</v>
      </c>
      <c r="Q470" s="16" t="s">
        <v>1175</v>
      </c>
      <c r="R470" s="16" t="s">
        <v>1174</v>
      </c>
    </row>
    <row r="471" spans="1:18">
      <c r="A471" s="16" t="s">
        <v>8970</v>
      </c>
      <c r="B471" s="16" t="s">
        <v>1183</v>
      </c>
      <c r="C471" s="16" t="s">
        <v>319</v>
      </c>
      <c r="D471" s="16">
        <v>10056</v>
      </c>
      <c r="E471" s="16" t="str">
        <f>VLOOKUP(D471,'Schools Data'!$F$4:$I$105,4,FALSE)</f>
        <v>Courtland School</v>
      </c>
      <c r="F471" s="16">
        <v>411020</v>
      </c>
      <c r="G471" s="16" t="str">
        <f t="shared" si="14"/>
        <v>E25</v>
      </c>
      <c r="H471" s="16" t="s">
        <v>8969</v>
      </c>
      <c r="I471" s="16" t="s">
        <v>1181</v>
      </c>
      <c r="J471" s="16" t="s">
        <v>1180</v>
      </c>
      <c r="K471" s="16" t="s">
        <v>1179</v>
      </c>
      <c r="L471" s="16" t="s">
        <v>8968</v>
      </c>
      <c r="M471" s="16">
        <v>61592</v>
      </c>
      <c r="N471" s="16" t="s">
        <v>1177</v>
      </c>
      <c r="O471" s="16" t="s">
        <v>1107</v>
      </c>
      <c r="P471" s="16" t="s">
        <v>1176</v>
      </c>
      <c r="Q471" s="16" t="s">
        <v>1175</v>
      </c>
      <c r="R471" s="16" t="s">
        <v>1174</v>
      </c>
    </row>
    <row r="472" spans="1:18">
      <c r="A472" s="16" t="s">
        <v>8967</v>
      </c>
      <c r="B472" s="16" t="s">
        <v>1183</v>
      </c>
      <c r="C472" s="16" t="s">
        <v>319</v>
      </c>
      <c r="D472" s="16">
        <v>10056</v>
      </c>
      <c r="E472" s="16" t="str">
        <f>VLOOKUP(D472,'Schools Data'!$F$4:$I$105,4,FALSE)</f>
        <v>Courtland School</v>
      </c>
      <c r="F472" s="16">
        <v>413050</v>
      </c>
      <c r="G472" s="16" t="str">
        <f t="shared" si="14"/>
        <v>E19</v>
      </c>
      <c r="H472" s="16" t="s">
        <v>8966</v>
      </c>
      <c r="I472" s="16" t="s">
        <v>1181</v>
      </c>
      <c r="J472" s="16" t="s">
        <v>1180</v>
      </c>
      <c r="K472" s="16" t="s">
        <v>1179</v>
      </c>
      <c r="L472" s="16" t="s">
        <v>8965</v>
      </c>
      <c r="M472" s="16">
        <v>52347</v>
      </c>
      <c r="N472" s="16" t="s">
        <v>1177</v>
      </c>
      <c r="O472" s="16" t="s">
        <v>1107</v>
      </c>
      <c r="P472" s="16" t="s">
        <v>1176</v>
      </c>
      <c r="Q472" s="16" t="s">
        <v>1175</v>
      </c>
      <c r="R472" s="16" t="s">
        <v>1174</v>
      </c>
    </row>
    <row r="473" spans="1:18">
      <c r="A473" s="16" t="s">
        <v>8964</v>
      </c>
      <c r="B473" s="16" t="s">
        <v>1183</v>
      </c>
      <c r="C473" s="16" t="s">
        <v>319</v>
      </c>
      <c r="D473" s="16">
        <v>10056</v>
      </c>
      <c r="E473" s="16" t="str">
        <f>VLOOKUP(D473,'Schools Data'!$F$4:$I$105,4,FALSE)</f>
        <v>Courtland School</v>
      </c>
      <c r="F473" s="16">
        <v>413060</v>
      </c>
      <c r="G473" s="16" t="str">
        <f t="shared" si="14"/>
        <v>E22</v>
      </c>
      <c r="H473" s="16" t="s">
        <v>8963</v>
      </c>
      <c r="I473" s="16" t="s">
        <v>1181</v>
      </c>
      <c r="J473" s="16" t="s">
        <v>1180</v>
      </c>
      <c r="K473" s="16" t="s">
        <v>1179</v>
      </c>
      <c r="L473" s="16" t="s">
        <v>8962</v>
      </c>
      <c r="M473" s="16">
        <v>8090</v>
      </c>
      <c r="N473" s="16" t="s">
        <v>1177</v>
      </c>
      <c r="O473" s="16" t="s">
        <v>1107</v>
      </c>
      <c r="P473" s="16" t="s">
        <v>1176</v>
      </c>
      <c r="Q473" s="16" t="s">
        <v>1175</v>
      </c>
      <c r="R473" s="16" t="s">
        <v>1174</v>
      </c>
    </row>
    <row r="474" spans="1:18">
      <c r="A474" s="16" t="s">
        <v>8961</v>
      </c>
      <c r="B474" s="16" t="s">
        <v>1183</v>
      </c>
      <c r="C474" s="16" t="s">
        <v>319</v>
      </c>
      <c r="D474" s="16">
        <v>10056</v>
      </c>
      <c r="E474" s="16" t="str">
        <f>VLOOKUP(D474,'Schools Data'!$F$4:$I$105,4,FALSE)</f>
        <v>Courtland School</v>
      </c>
      <c r="F474" s="16">
        <v>413070</v>
      </c>
      <c r="G474" s="16" t="str">
        <f t="shared" si="14"/>
        <v>E24</v>
      </c>
      <c r="H474" s="16" t="s">
        <v>8960</v>
      </c>
      <c r="I474" s="16" t="s">
        <v>1181</v>
      </c>
      <c r="J474" s="16" t="s">
        <v>1180</v>
      </c>
      <c r="K474" s="16" t="s">
        <v>1179</v>
      </c>
      <c r="L474" s="16" t="s">
        <v>8959</v>
      </c>
      <c r="M474" s="16">
        <v>1500</v>
      </c>
      <c r="N474" s="16" t="s">
        <v>1177</v>
      </c>
      <c r="O474" s="16" t="s">
        <v>1107</v>
      </c>
      <c r="P474" s="16" t="s">
        <v>1176</v>
      </c>
      <c r="Q474" s="16" t="s">
        <v>1175</v>
      </c>
      <c r="R474" s="16" t="s">
        <v>1174</v>
      </c>
    </row>
    <row r="475" spans="1:18">
      <c r="A475" s="16" t="s">
        <v>8958</v>
      </c>
      <c r="B475" s="16" t="s">
        <v>1183</v>
      </c>
      <c r="C475" s="16" t="s">
        <v>319</v>
      </c>
      <c r="D475" s="16">
        <v>10056</v>
      </c>
      <c r="E475" s="16" t="str">
        <f>VLOOKUP(D475,'Schools Data'!$F$4:$I$105,4,FALSE)</f>
        <v>Courtland School</v>
      </c>
      <c r="F475" s="16">
        <v>420060</v>
      </c>
      <c r="G475" s="16" t="str">
        <f t="shared" si="14"/>
        <v>E26</v>
      </c>
      <c r="H475" s="16" t="s">
        <v>8957</v>
      </c>
      <c r="I475" s="16" t="s">
        <v>1181</v>
      </c>
      <c r="J475" s="16" t="s">
        <v>1180</v>
      </c>
      <c r="K475" s="16" t="s">
        <v>1179</v>
      </c>
      <c r="L475" s="16" t="s">
        <v>8956</v>
      </c>
      <c r="M475" s="16">
        <v>12000</v>
      </c>
      <c r="N475" s="16" t="s">
        <v>1177</v>
      </c>
      <c r="O475" s="16" t="s">
        <v>1107</v>
      </c>
      <c r="P475" s="16" t="s">
        <v>1176</v>
      </c>
      <c r="Q475" s="16" t="s">
        <v>1175</v>
      </c>
      <c r="R475" s="16" t="s">
        <v>1174</v>
      </c>
    </row>
    <row r="476" spans="1:18">
      <c r="A476" s="16" t="s">
        <v>8955</v>
      </c>
      <c r="B476" s="16" t="s">
        <v>1183</v>
      </c>
      <c r="C476" s="16" t="s">
        <v>319</v>
      </c>
      <c r="D476" s="16">
        <v>10056</v>
      </c>
      <c r="E476" s="16" t="str">
        <f>VLOOKUP(D476,'Schools Data'!$F$4:$I$105,4,FALSE)</f>
        <v>Courtland School</v>
      </c>
      <c r="F476" s="16">
        <v>422620</v>
      </c>
      <c r="G476" s="16" t="str">
        <f t="shared" si="14"/>
        <v>E20</v>
      </c>
      <c r="H476" s="16" t="s">
        <v>8954</v>
      </c>
      <c r="I476" s="16" t="s">
        <v>1181</v>
      </c>
      <c r="J476" s="16" t="s">
        <v>1180</v>
      </c>
      <c r="K476" s="16" t="s">
        <v>1179</v>
      </c>
      <c r="L476" s="16" t="s">
        <v>8953</v>
      </c>
      <c r="M476" s="16">
        <v>8665</v>
      </c>
      <c r="N476" s="16" t="s">
        <v>1177</v>
      </c>
      <c r="O476" s="16" t="s">
        <v>1107</v>
      </c>
      <c r="P476" s="16" t="s">
        <v>1176</v>
      </c>
      <c r="Q476" s="16" t="s">
        <v>1175</v>
      </c>
      <c r="R476" s="16" t="s">
        <v>1174</v>
      </c>
    </row>
    <row r="477" spans="1:18">
      <c r="A477" s="16" t="s">
        <v>8952</v>
      </c>
      <c r="B477" s="16" t="s">
        <v>1183</v>
      </c>
      <c r="C477" s="16" t="s">
        <v>319</v>
      </c>
      <c r="D477" s="16">
        <v>10056</v>
      </c>
      <c r="E477" s="16" t="str">
        <f>VLOOKUP(D477,'Schools Data'!$F$4:$I$105,4,FALSE)</f>
        <v>Courtland School</v>
      </c>
      <c r="F477" s="16">
        <v>543950</v>
      </c>
      <c r="G477" s="16" t="s">
        <v>1211</v>
      </c>
      <c r="H477" s="16" t="s">
        <v>8951</v>
      </c>
      <c r="I477" s="16" t="s">
        <v>1181</v>
      </c>
      <c r="J477" s="16" t="s">
        <v>1180</v>
      </c>
      <c r="K477" s="16" t="s">
        <v>1179</v>
      </c>
      <c r="L477" s="16" t="s">
        <v>8950</v>
      </c>
      <c r="M477" s="16">
        <v>28720</v>
      </c>
      <c r="N477" s="16" t="s">
        <v>1177</v>
      </c>
      <c r="O477" s="16" t="s">
        <v>1107</v>
      </c>
      <c r="P477" s="16" t="s">
        <v>1176</v>
      </c>
      <c r="Q477" s="16" t="s">
        <v>1175</v>
      </c>
      <c r="R477" s="16" t="s">
        <v>1174</v>
      </c>
    </row>
    <row r="478" spans="1:18">
      <c r="A478" s="16" t="s">
        <v>8949</v>
      </c>
      <c r="B478" s="16" t="s">
        <v>1183</v>
      </c>
      <c r="C478" s="16" t="s">
        <v>319</v>
      </c>
      <c r="D478" s="16">
        <v>10056</v>
      </c>
      <c r="E478" s="16" t="str">
        <f>VLOOKUP(D478,'Schools Data'!$F$4:$I$105,4,FALSE)</f>
        <v>Courtland School</v>
      </c>
      <c r="F478" s="16">
        <v>543955</v>
      </c>
      <c r="G478" s="16" t="str">
        <f t="shared" ref="G478:G485" si="15">VLOOKUP(F478,$W$2:$X$62,2,FALSE)</f>
        <v>E30</v>
      </c>
      <c r="H478" s="16" t="s">
        <v>8948</v>
      </c>
      <c r="I478" s="16" t="s">
        <v>1181</v>
      </c>
      <c r="J478" s="16" t="s">
        <v>1180</v>
      </c>
      <c r="K478" s="16" t="s">
        <v>1179</v>
      </c>
      <c r="L478" s="16" t="s">
        <v>8947</v>
      </c>
      <c r="M478" s="16">
        <v>10572</v>
      </c>
      <c r="N478" s="16" t="s">
        <v>1177</v>
      </c>
      <c r="O478" s="16" t="s">
        <v>1107</v>
      </c>
      <c r="P478" s="16" t="s">
        <v>1176</v>
      </c>
      <c r="Q478" s="16" t="s">
        <v>1175</v>
      </c>
      <c r="R478" s="16" t="s">
        <v>1174</v>
      </c>
    </row>
    <row r="479" spans="1:18">
      <c r="A479" s="16" t="s">
        <v>8946</v>
      </c>
      <c r="B479" s="16" t="s">
        <v>1183</v>
      </c>
      <c r="C479" s="16" t="s">
        <v>319</v>
      </c>
      <c r="D479" s="16">
        <v>10056</v>
      </c>
      <c r="E479" s="16" t="str">
        <f>VLOOKUP(D479,'Schools Data'!$F$4:$I$105,4,FALSE)</f>
        <v>Courtland School</v>
      </c>
      <c r="F479" s="16">
        <v>543970</v>
      </c>
      <c r="G479" s="16" t="str">
        <f t="shared" si="15"/>
        <v>I01</v>
      </c>
      <c r="H479" s="16" t="s">
        <v>8945</v>
      </c>
      <c r="I479" s="16" t="s">
        <v>1181</v>
      </c>
      <c r="J479" s="16" t="s">
        <v>1180</v>
      </c>
      <c r="K479" s="16" t="s">
        <v>1179</v>
      </c>
      <c r="L479" s="16" t="s">
        <v>8944</v>
      </c>
      <c r="M479" s="16">
        <v>-1003028</v>
      </c>
      <c r="N479" s="16" t="s">
        <v>1177</v>
      </c>
      <c r="O479" s="16" t="s">
        <v>1107</v>
      </c>
      <c r="P479" s="16" t="s">
        <v>1176</v>
      </c>
      <c r="Q479" s="16" t="s">
        <v>1175</v>
      </c>
      <c r="R479" s="16" t="s">
        <v>1174</v>
      </c>
    </row>
    <row r="480" spans="1:18">
      <c r="A480" s="16" t="s">
        <v>8943</v>
      </c>
      <c r="B480" s="16" t="s">
        <v>1183</v>
      </c>
      <c r="C480" s="16" t="s">
        <v>319</v>
      </c>
      <c r="D480" s="16">
        <v>10056</v>
      </c>
      <c r="E480" s="16" t="str">
        <f>VLOOKUP(D480,'Schools Data'!$F$4:$I$105,4,FALSE)</f>
        <v>Courtland School</v>
      </c>
      <c r="F480" s="16">
        <v>543972</v>
      </c>
      <c r="G480" s="16" t="str">
        <f t="shared" si="15"/>
        <v>I03</v>
      </c>
      <c r="H480" s="16" t="s">
        <v>8942</v>
      </c>
      <c r="I480" s="16" t="s">
        <v>1181</v>
      </c>
      <c r="J480" s="16" t="s">
        <v>1180</v>
      </c>
      <c r="K480" s="16" t="s">
        <v>1179</v>
      </c>
      <c r="L480" s="16" t="s">
        <v>8941</v>
      </c>
      <c r="M480" s="16">
        <v>-58760</v>
      </c>
      <c r="N480" s="16" t="s">
        <v>1177</v>
      </c>
      <c r="O480" s="16" t="s">
        <v>1107</v>
      </c>
      <c r="P480" s="16" t="s">
        <v>1176</v>
      </c>
      <c r="Q480" s="16" t="s">
        <v>1175</v>
      </c>
      <c r="R480" s="16" t="s">
        <v>1174</v>
      </c>
    </row>
    <row r="481" spans="1:18">
      <c r="A481" s="16" t="s">
        <v>8940</v>
      </c>
      <c r="B481" s="16" t="s">
        <v>1183</v>
      </c>
      <c r="C481" s="16" t="s">
        <v>319</v>
      </c>
      <c r="D481" s="16">
        <v>10056</v>
      </c>
      <c r="E481" s="16" t="str">
        <f>VLOOKUP(D481,'Schools Data'!$F$4:$I$105,4,FALSE)</f>
        <v>Courtland School</v>
      </c>
      <c r="F481" s="16">
        <v>543975</v>
      </c>
      <c r="G481" s="16" t="str">
        <f t="shared" si="15"/>
        <v>I05</v>
      </c>
      <c r="H481" s="16" t="s">
        <v>8939</v>
      </c>
      <c r="I481" s="16" t="s">
        <v>1181</v>
      </c>
      <c r="J481" s="16" t="s">
        <v>1180</v>
      </c>
      <c r="K481" s="16" t="s">
        <v>1179</v>
      </c>
      <c r="L481" s="16" t="s">
        <v>8938</v>
      </c>
      <c r="M481" s="16">
        <v>-28245</v>
      </c>
      <c r="N481" s="16" t="s">
        <v>1177</v>
      </c>
      <c r="O481" s="16" t="s">
        <v>1107</v>
      </c>
      <c r="P481" s="16" t="s">
        <v>1176</v>
      </c>
      <c r="Q481" s="16" t="s">
        <v>1175</v>
      </c>
      <c r="R481" s="16" t="s">
        <v>1174</v>
      </c>
    </row>
    <row r="482" spans="1:18">
      <c r="A482" s="16" t="s">
        <v>8937</v>
      </c>
      <c r="B482" s="16" t="s">
        <v>1183</v>
      </c>
      <c r="C482" s="16" t="s">
        <v>319</v>
      </c>
      <c r="D482" s="16">
        <v>10056</v>
      </c>
      <c r="E482" s="16" t="str">
        <f>VLOOKUP(D482,'Schools Data'!$F$4:$I$105,4,FALSE)</f>
        <v>Courtland School</v>
      </c>
      <c r="F482" s="16">
        <v>543980</v>
      </c>
      <c r="G482" s="16" t="str">
        <f t="shared" si="15"/>
        <v>CI01</v>
      </c>
      <c r="H482" s="16" t="s">
        <v>8936</v>
      </c>
      <c r="I482" s="16" t="s">
        <v>1181</v>
      </c>
      <c r="J482" s="16" t="s">
        <v>1180</v>
      </c>
      <c r="K482" s="16" t="s">
        <v>1179</v>
      </c>
      <c r="L482" s="16" t="s">
        <v>8935</v>
      </c>
      <c r="M482" s="16">
        <v>-6351</v>
      </c>
      <c r="N482" s="16" t="s">
        <v>1177</v>
      </c>
      <c r="O482" s="16" t="s">
        <v>1107</v>
      </c>
      <c r="P482" s="16" t="s">
        <v>1176</v>
      </c>
      <c r="Q482" s="16" t="s">
        <v>1175</v>
      </c>
      <c r="R482" s="16" t="s">
        <v>1174</v>
      </c>
    </row>
    <row r="483" spans="1:18">
      <c r="A483" s="16" t="s">
        <v>8934</v>
      </c>
      <c r="B483" s="16" t="s">
        <v>1183</v>
      </c>
      <c r="C483" s="16" t="s">
        <v>319</v>
      </c>
      <c r="D483" s="16">
        <v>10056</v>
      </c>
      <c r="E483" s="16" t="str">
        <f>VLOOKUP(D483,'Schools Data'!$F$4:$I$105,4,FALSE)</f>
        <v>Courtland School</v>
      </c>
      <c r="F483" s="16">
        <v>569000</v>
      </c>
      <c r="G483" s="16" t="str">
        <f t="shared" si="15"/>
        <v>E28a</v>
      </c>
      <c r="H483" s="16" t="s">
        <v>8933</v>
      </c>
      <c r="I483" s="16" t="s">
        <v>1181</v>
      </c>
      <c r="J483" s="16" t="s">
        <v>1180</v>
      </c>
      <c r="K483" s="16" t="s">
        <v>1179</v>
      </c>
      <c r="L483" s="16" t="s">
        <v>8916</v>
      </c>
      <c r="M483" s="16">
        <v>19828</v>
      </c>
      <c r="N483" s="16" t="s">
        <v>1177</v>
      </c>
      <c r="O483" s="16" t="s">
        <v>1107</v>
      </c>
      <c r="P483" s="16" t="s">
        <v>1176</v>
      </c>
      <c r="Q483" s="16" t="s">
        <v>1175</v>
      </c>
      <c r="R483" s="16" t="s">
        <v>1174</v>
      </c>
    </row>
    <row r="484" spans="1:18">
      <c r="A484" s="16" t="s">
        <v>8932</v>
      </c>
      <c r="B484" s="16" t="s">
        <v>1183</v>
      </c>
      <c r="C484" s="16" t="s">
        <v>319</v>
      </c>
      <c r="D484" s="16">
        <v>10056</v>
      </c>
      <c r="E484" s="16" t="str">
        <f>VLOOKUP(D484,'Schools Data'!$F$4:$I$105,4,FALSE)</f>
        <v>Courtland School</v>
      </c>
      <c r="F484" s="16">
        <v>569010</v>
      </c>
      <c r="G484" s="16" t="str">
        <f t="shared" si="15"/>
        <v>E27</v>
      </c>
      <c r="H484" s="16" t="s">
        <v>8931</v>
      </c>
      <c r="I484" s="16" t="s">
        <v>1181</v>
      </c>
      <c r="J484" s="16" t="s">
        <v>1180</v>
      </c>
      <c r="K484" s="16" t="s">
        <v>1179</v>
      </c>
      <c r="L484" s="16" t="s">
        <v>8883</v>
      </c>
      <c r="M484" s="16">
        <v>82805</v>
      </c>
      <c r="N484" s="16" t="s">
        <v>1177</v>
      </c>
      <c r="O484" s="16" t="s">
        <v>1107</v>
      </c>
      <c r="P484" s="16" t="s">
        <v>1176</v>
      </c>
      <c r="Q484" s="16" t="s">
        <v>1175</v>
      </c>
      <c r="R484" s="16" t="s">
        <v>1174</v>
      </c>
    </row>
    <row r="485" spans="1:18">
      <c r="A485" s="16" t="s">
        <v>8930</v>
      </c>
      <c r="B485" s="16" t="s">
        <v>1183</v>
      </c>
      <c r="C485" s="16" t="s">
        <v>319</v>
      </c>
      <c r="D485" s="16">
        <v>10056</v>
      </c>
      <c r="E485" s="16" t="str">
        <f>VLOOKUP(D485,'Schools Data'!$F$4:$I$105,4,FALSE)</f>
        <v>Courtland School</v>
      </c>
      <c r="F485" s="16">
        <v>599030</v>
      </c>
      <c r="G485" s="16" t="str">
        <f t="shared" si="15"/>
        <v>CE04</v>
      </c>
      <c r="H485" s="16" t="s">
        <v>8929</v>
      </c>
      <c r="I485" s="16" t="s">
        <v>1181</v>
      </c>
      <c r="J485" s="16" t="s">
        <v>1180</v>
      </c>
      <c r="K485" s="16" t="s">
        <v>1179</v>
      </c>
      <c r="L485" s="16" t="s">
        <v>8928</v>
      </c>
      <c r="M485" s="16">
        <v>10344</v>
      </c>
      <c r="N485" s="16" t="s">
        <v>1177</v>
      </c>
      <c r="O485" s="16" t="s">
        <v>1107</v>
      </c>
      <c r="P485" s="16" t="s">
        <v>1176</v>
      </c>
      <c r="Q485" s="16" t="s">
        <v>1175</v>
      </c>
      <c r="R485" s="16" t="s">
        <v>1174</v>
      </c>
    </row>
    <row r="486" spans="1:18">
      <c r="A486" s="16" t="s">
        <v>8927</v>
      </c>
      <c r="B486" s="16" t="s">
        <v>1183</v>
      </c>
      <c r="C486" s="16" t="s">
        <v>319</v>
      </c>
      <c r="D486" s="16">
        <v>10056</v>
      </c>
      <c r="E486" s="16" t="str">
        <f>VLOOKUP(D486,'Schools Data'!$F$4:$I$105,4,FALSE)</f>
        <v>Courtland School</v>
      </c>
      <c r="F486" s="16">
        <v>599040</v>
      </c>
      <c r="G486" s="16" t="s">
        <v>1819</v>
      </c>
      <c r="H486" s="16" t="s">
        <v>8926</v>
      </c>
      <c r="I486" s="16" t="s">
        <v>1181</v>
      </c>
      <c r="J486" s="16" t="s">
        <v>1180</v>
      </c>
      <c r="K486" s="16" t="s">
        <v>1179</v>
      </c>
      <c r="L486" s="16" t="s">
        <v>8925</v>
      </c>
      <c r="M486" s="16">
        <v>6350</v>
      </c>
      <c r="N486" s="16" t="s">
        <v>1177</v>
      </c>
      <c r="O486" s="16" t="s">
        <v>1107</v>
      </c>
      <c r="P486" s="16" t="s">
        <v>1176</v>
      </c>
      <c r="Q486" s="16" t="s">
        <v>1175</v>
      </c>
      <c r="R486" s="16" t="s">
        <v>1174</v>
      </c>
    </row>
    <row r="487" spans="1:18">
      <c r="A487" s="16" t="s">
        <v>8924</v>
      </c>
      <c r="B487" s="16" t="s">
        <v>1183</v>
      </c>
      <c r="C487" s="16" t="s">
        <v>319</v>
      </c>
      <c r="D487" s="16">
        <v>10056</v>
      </c>
      <c r="E487" s="16" t="str">
        <f>VLOOKUP(D487,'Schools Data'!$F$4:$I$105,4,FALSE)</f>
        <v>Courtland School</v>
      </c>
      <c r="F487" s="16">
        <v>710020</v>
      </c>
      <c r="G487" s="16" t="str">
        <f t="shared" ref="G487:G516" si="16">VLOOKUP(F487,$W$2:$X$62,2,FALSE)</f>
        <v>I06</v>
      </c>
      <c r="H487" s="16" t="s">
        <v>8923</v>
      </c>
      <c r="I487" s="16" t="s">
        <v>1181</v>
      </c>
      <c r="J487" s="16" t="s">
        <v>1180</v>
      </c>
      <c r="K487" s="16" t="s">
        <v>1179</v>
      </c>
      <c r="L487" s="16" t="s">
        <v>8922</v>
      </c>
      <c r="M487" s="16">
        <v>-1200</v>
      </c>
      <c r="N487" s="16" t="s">
        <v>1177</v>
      </c>
      <c r="O487" s="16" t="s">
        <v>1107</v>
      </c>
      <c r="P487" s="16" t="s">
        <v>1176</v>
      </c>
      <c r="Q487" s="16" t="s">
        <v>1175</v>
      </c>
      <c r="R487" s="16" t="s">
        <v>1174</v>
      </c>
    </row>
    <row r="488" spans="1:18">
      <c r="A488" s="16" t="s">
        <v>8921</v>
      </c>
      <c r="B488" s="16" t="s">
        <v>1183</v>
      </c>
      <c r="C488" s="16" t="s">
        <v>319</v>
      </c>
      <c r="D488" s="16">
        <v>10056</v>
      </c>
      <c r="E488" s="16" t="str">
        <f>VLOOKUP(D488,'Schools Data'!$F$4:$I$105,4,FALSE)</f>
        <v>Courtland School</v>
      </c>
      <c r="F488" s="16">
        <v>720000</v>
      </c>
      <c r="G488" s="16" t="str">
        <f t="shared" si="16"/>
        <v>I07</v>
      </c>
      <c r="H488" s="16" t="s">
        <v>8920</v>
      </c>
      <c r="I488" s="16" t="s">
        <v>1181</v>
      </c>
      <c r="J488" s="16" t="s">
        <v>1180</v>
      </c>
      <c r="K488" s="16" t="s">
        <v>1179</v>
      </c>
      <c r="L488" s="16" t="s">
        <v>8919</v>
      </c>
      <c r="M488" s="16">
        <v>-240</v>
      </c>
      <c r="N488" s="16" t="s">
        <v>1177</v>
      </c>
      <c r="O488" s="16" t="s">
        <v>1107</v>
      </c>
      <c r="P488" s="16" t="s">
        <v>1176</v>
      </c>
      <c r="Q488" s="16" t="s">
        <v>1175</v>
      </c>
      <c r="R488" s="16" t="s">
        <v>1174</v>
      </c>
    </row>
    <row r="489" spans="1:18">
      <c r="A489" s="16" t="s">
        <v>8918</v>
      </c>
      <c r="B489" s="16" t="s">
        <v>1183</v>
      </c>
      <c r="C489" s="16" t="s">
        <v>319</v>
      </c>
      <c r="D489" s="16">
        <v>10056</v>
      </c>
      <c r="E489" s="16" t="str">
        <f>VLOOKUP(D489,'Schools Data'!$F$4:$I$105,4,FALSE)</f>
        <v>Courtland School</v>
      </c>
      <c r="F489" s="16">
        <v>720010</v>
      </c>
      <c r="G489" s="16" t="str">
        <f t="shared" si="16"/>
        <v>I18d</v>
      </c>
      <c r="H489" s="16" t="s">
        <v>8917</v>
      </c>
      <c r="I489" s="16" t="s">
        <v>1181</v>
      </c>
      <c r="J489" s="16" t="s">
        <v>1180</v>
      </c>
      <c r="K489" s="16" t="s">
        <v>1179</v>
      </c>
      <c r="L489" s="16" t="s">
        <v>8916</v>
      </c>
      <c r="M489" s="16">
        <v>-50502</v>
      </c>
      <c r="N489" s="16" t="s">
        <v>1177</v>
      </c>
      <c r="O489" s="16" t="s">
        <v>1107</v>
      </c>
      <c r="P489" s="16" t="s">
        <v>1176</v>
      </c>
      <c r="Q489" s="16" t="s">
        <v>1175</v>
      </c>
      <c r="R489" s="16" t="s">
        <v>1174</v>
      </c>
    </row>
    <row r="490" spans="1:18">
      <c r="A490" s="16" t="s">
        <v>8915</v>
      </c>
      <c r="B490" s="16" t="s">
        <v>1183</v>
      </c>
      <c r="C490" s="16" t="s">
        <v>319</v>
      </c>
      <c r="D490" s="16">
        <v>10056</v>
      </c>
      <c r="E490" s="16" t="str">
        <f>VLOOKUP(D490,'Schools Data'!$F$4:$I$105,4,FALSE)</f>
        <v>Courtland School</v>
      </c>
      <c r="F490" s="16">
        <v>739001</v>
      </c>
      <c r="G490" s="16" t="str">
        <f t="shared" si="16"/>
        <v>I08a</v>
      </c>
      <c r="H490" s="16" t="s">
        <v>8914</v>
      </c>
      <c r="I490" s="16" t="s">
        <v>1181</v>
      </c>
      <c r="J490" s="16" t="s">
        <v>1180</v>
      </c>
      <c r="K490" s="16" t="s">
        <v>1179</v>
      </c>
      <c r="L490" s="16" t="s">
        <v>8913</v>
      </c>
      <c r="M490" s="16">
        <v>-1500</v>
      </c>
      <c r="N490" s="16" t="s">
        <v>1177</v>
      </c>
      <c r="O490" s="16" t="s">
        <v>1107</v>
      </c>
      <c r="P490" s="16" t="s">
        <v>1176</v>
      </c>
      <c r="Q490" s="16" t="s">
        <v>1175</v>
      </c>
      <c r="R490" s="16" t="s">
        <v>1174</v>
      </c>
    </row>
    <row r="491" spans="1:18">
      <c r="A491" s="16" t="s">
        <v>8912</v>
      </c>
      <c r="B491" s="16" t="s">
        <v>1183</v>
      </c>
      <c r="C491" s="16" t="s">
        <v>319</v>
      </c>
      <c r="D491" s="16">
        <v>10056</v>
      </c>
      <c r="E491" s="16" t="str">
        <f>VLOOKUP(D491,'Schools Data'!$F$4:$I$105,4,FALSE)</f>
        <v>Courtland School</v>
      </c>
      <c r="F491" s="16">
        <v>739002</v>
      </c>
      <c r="G491" s="16" t="str">
        <f t="shared" si="16"/>
        <v>I08b</v>
      </c>
      <c r="H491" s="16" t="s">
        <v>8911</v>
      </c>
      <c r="I491" s="16" t="s">
        <v>1181</v>
      </c>
      <c r="J491" s="16" t="s">
        <v>1180</v>
      </c>
      <c r="K491" s="16" t="s">
        <v>1179</v>
      </c>
      <c r="L491" s="16" t="s">
        <v>8910</v>
      </c>
      <c r="M491" s="16">
        <v>-1760</v>
      </c>
      <c r="N491" s="16" t="s">
        <v>1177</v>
      </c>
      <c r="O491" s="16" t="s">
        <v>1107</v>
      </c>
      <c r="P491" s="16" t="s">
        <v>1176</v>
      </c>
      <c r="Q491" s="16" t="s">
        <v>1175</v>
      </c>
      <c r="R491" s="16" t="s">
        <v>1174</v>
      </c>
    </row>
    <row r="492" spans="1:18">
      <c r="A492" s="16" t="s">
        <v>8909</v>
      </c>
      <c r="B492" s="16" t="s">
        <v>1183</v>
      </c>
      <c r="C492" s="16" t="s">
        <v>319</v>
      </c>
      <c r="D492" s="16">
        <v>10056</v>
      </c>
      <c r="E492" s="16" t="str">
        <f>VLOOKUP(D492,'Schools Data'!$F$4:$I$105,4,FALSE)</f>
        <v>Courtland School</v>
      </c>
      <c r="F492" s="16">
        <v>739010</v>
      </c>
      <c r="G492" s="16" t="str">
        <f t="shared" si="16"/>
        <v>I09</v>
      </c>
      <c r="H492" s="16" t="s">
        <v>8908</v>
      </c>
      <c r="I492" s="16" t="s">
        <v>1181</v>
      </c>
      <c r="J492" s="16" t="s">
        <v>1180</v>
      </c>
      <c r="K492" s="16" t="s">
        <v>1179</v>
      </c>
      <c r="L492" s="16" t="s">
        <v>8907</v>
      </c>
      <c r="M492" s="16">
        <v>-23550</v>
      </c>
      <c r="N492" s="16" t="s">
        <v>1177</v>
      </c>
      <c r="O492" s="16" t="s">
        <v>1107</v>
      </c>
      <c r="P492" s="16" t="s">
        <v>1176</v>
      </c>
      <c r="Q492" s="16" t="s">
        <v>1175</v>
      </c>
      <c r="R492" s="16" t="s">
        <v>1174</v>
      </c>
    </row>
    <row r="493" spans="1:18">
      <c r="A493" s="16" t="s">
        <v>8906</v>
      </c>
      <c r="B493" s="16" t="s">
        <v>1183</v>
      </c>
      <c r="C493" s="16" t="s">
        <v>319</v>
      </c>
      <c r="D493" s="16">
        <v>10056</v>
      </c>
      <c r="E493" s="16" t="str">
        <f>VLOOKUP(D493,'Schools Data'!$F$4:$I$105,4,FALSE)</f>
        <v>Courtland School</v>
      </c>
      <c r="F493" s="16">
        <v>739040</v>
      </c>
      <c r="G493" s="16" t="str">
        <f t="shared" si="16"/>
        <v>I12</v>
      </c>
      <c r="H493" s="16" t="s">
        <v>8905</v>
      </c>
      <c r="I493" s="16" t="s">
        <v>1181</v>
      </c>
      <c r="J493" s="16" t="s">
        <v>1180</v>
      </c>
      <c r="K493" s="16" t="s">
        <v>1179</v>
      </c>
      <c r="L493" s="16" t="s">
        <v>8904</v>
      </c>
      <c r="M493" s="16">
        <v>-23920</v>
      </c>
      <c r="N493" s="16" t="s">
        <v>1177</v>
      </c>
      <c r="O493" s="16" t="s">
        <v>1107</v>
      </c>
      <c r="P493" s="16" t="s">
        <v>1176</v>
      </c>
      <c r="Q493" s="16" t="s">
        <v>1175</v>
      </c>
      <c r="R493" s="16" t="s">
        <v>1174</v>
      </c>
    </row>
    <row r="494" spans="1:18">
      <c r="A494" s="16" t="s">
        <v>8903</v>
      </c>
      <c r="B494" s="16" t="s">
        <v>1183</v>
      </c>
      <c r="C494" s="16" t="s">
        <v>319</v>
      </c>
      <c r="D494" s="16">
        <v>10056</v>
      </c>
      <c r="E494" s="16" t="str">
        <f>VLOOKUP(D494,'Schools Data'!$F$4:$I$105,4,FALSE)</f>
        <v>Courtland School</v>
      </c>
      <c r="F494" s="16">
        <v>739050</v>
      </c>
      <c r="G494" s="16" t="str">
        <f t="shared" si="16"/>
        <v>I13</v>
      </c>
      <c r="H494" s="16" t="s">
        <v>8902</v>
      </c>
      <c r="I494" s="16" t="s">
        <v>1181</v>
      </c>
      <c r="J494" s="16" t="s">
        <v>1180</v>
      </c>
      <c r="K494" s="16" t="s">
        <v>1179</v>
      </c>
      <c r="L494" s="16" t="s">
        <v>8901</v>
      </c>
      <c r="M494" s="16">
        <v>-5200</v>
      </c>
      <c r="N494" s="16" t="s">
        <v>1177</v>
      </c>
      <c r="O494" s="16" t="s">
        <v>1107</v>
      </c>
      <c r="P494" s="16" t="s">
        <v>1176</v>
      </c>
      <c r="Q494" s="16" t="s">
        <v>1175</v>
      </c>
      <c r="R494" s="16" t="s">
        <v>1174</v>
      </c>
    </row>
    <row r="495" spans="1:18">
      <c r="A495" s="16" t="s">
        <v>8900</v>
      </c>
      <c r="B495" s="16" t="s">
        <v>1183</v>
      </c>
      <c r="C495" s="16" t="s">
        <v>319</v>
      </c>
      <c r="D495" s="16">
        <v>10057</v>
      </c>
      <c r="E495" s="16" t="str">
        <f>VLOOKUP(D495,'Schools Data'!$F$4:$I$105,4,FALSE)</f>
        <v>Cromer Road Primary School</v>
      </c>
      <c r="F495" s="16">
        <v>111100</v>
      </c>
      <c r="G495" s="16" t="str">
        <f t="shared" si="16"/>
        <v>E05</v>
      </c>
      <c r="H495" s="16" t="s">
        <v>8899</v>
      </c>
      <c r="I495" s="16" t="s">
        <v>1181</v>
      </c>
      <c r="J495" s="16" t="s">
        <v>1180</v>
      </c>
      <c r="K495" s="16" t="s">
        <v>1179</v>
      </c>
      <c r="L495" s="16" t="s">
        <v>8898</v>
      </c>
      <c r="M495" s="16">
        <v>76085</v>
      </c>
      <c r="N495" s="16" t="s">
        <v>1177</v>
      </c>
      <c r="O495" s="16" t="s">
        <v>1107</v>
      </c>
      <c r="P495" s="16" t="s">
        <v>1176</v>
      </c>
      <c r="Q495" s="16" t="s">
        <v>1175</v>
      </c>
      <c r="R495" s="16" t="s">
        <v>1174</v>
      </c>
    </row>
    <row r="496" spans="1:18">
      <c r="A496" s="16" t="s">
        <v>8897</v>
      </c>
      <c r="B496" s="16" t="s">
        <v>1183</v>
      </c>
      <c r="C496" s="16" t="s">
        <v>319</v>
      </c>
      <c r="D496" s="16">
        <v>10057</v>
      </c>
      <c r="E496" s="16" t="str">
        <f>VLOOKUP(D496,'Schools Data'!$F$4:$I$105,4,FALSE)</f>
        <v>Cromer Road Primary School</v>
      </c>
      <c r="F496" s="16">
        <v>111200</v>
      </c>
      <c r="G496" s="16" t="str">
        <f t="shared" si="16"/>
        <v>E04</v>
      </c>
      <c r="H496" s="16" t="s">
        <v>8896</v>
      </c>
      <c r="I496" s="16" t="s">
        <v>1181</v>
      </c>
      <c r="J496" s="16" t="s">
        <v>1180</v>
      </c>
      <c r="K496" s="16" t="s">
        <v>1179</v>
      </c>
      <c r="L496" s="16" t="s">
        <v>8895</v>
      </c>
      <c r="M496" s="16">
        <v>34358</v>
      </c>
      <c r="N496" s="16" t="s">
        <v>1177</v>
      </c>
      <c r="O496" s="16" t="s">
        <v>1107</v>
      </c>
      <c r="P496" s="16" t="s">
        <v>1176</v>
      </c>
      <c r="Q496" s="16" t="s">
        <v>1175</v>
      </c>
      <c r="R496" s="16" t="s">
        <v>1174</v>
      </c>
    </row>
    <row r="497" spans="1:18">
      <c r="A497" s="16" t="s">
        <v>8894</v>
      </c>
      <c r="B497" s="16" t="s">
        <v>1183</v>
      </c>
      <c r="C497" s="16" t="s">
        <v>319</v>
      </c>
      <c r="D497" s="16">
        <v>10057</v>
      </c>
      <c r="E497" s="16" t="str">
        <f>VLOOKUP(D497,'Schools Data'!$F$4:$I$105,4,FALSE)</f>
        <v>Cromer Road Primary School</v>
      </c>
      <c r="F497" s="16">
        <v>111400</v>
      </c>
      <c r="G497" s="16" t="str">
        <f t="shared" si="16"/>
        <v>E01</v>
      </c>
      <c r="H497" s="16" t="s">
        <v>8893</v>
      </c>
      <c r="I497" s="16" t="s">
        <v>1181</v>
      </c>
      <c r="J497" s="16" t="s">
        <v>1180</v>
      </c>
      <c r="K497" s="16" t="s">
        <v>1179</v>
      </c>
      <c r="L497" s="16" t="s">
        <v>8892</v>
      </c>
      <c r="M497" s="16">
        <v>1167954</v>
      </c>
      <c r="N497" s="16" t="s">
        <v>1177</v>
      </c>
      <c r="O497" s="16" t="s">
        <v>1107</v>
      </c>
      <c r="P497" s="16" t="s">
        <v>1176</v>
      </c>
      <c r="Q497" s="16" t="s">
        <v>1175</v>
      </c>
      <c r="R497" s="16" t="s">
        <v>1174</v>
      </c>
    </row>
    <row r="498" spans="1:18">
      <c r="A498" s="16" t="s">
        <v>8891</v>
      </c>
      <c r="B498" s="16" t="s">
        <v>1183</v>
      </c>
      <c r="C498" s="16" t="s">
        <v>319</v>
      </c>
      <c r="D498" s="16">
        <v>10057</v>
      </c>
      <c r="E498" s="16" t="str">
        <f>VLOOKUP(D498,'Schools Data'!$F$4:$I$105,4,FALSE)</f>
        <v>Cromer Road Primary School</v>
      </c>
      <c r="F498" s="16">
        <v>111600</v>
      </c>
      <c r="G498" s="16" t="str">
        <f t="shared" si="16"/>
        <v>E03</v>
      </c>
      <c r="H498" s="16" t="s">
        <v>8890</v>
      </c>
      <c r="I498" s="16" t="s">
        <v>1181</v>
      </c>
      <c r="J498" s="16" t="s">
        <v>1180</v>
      </c>
      <c r="K498" s="16" t="s">
        <v>1179</v>
      </c>
      <c r="L498" s="16" t="s">
        <v>8889</v>
      </c>
      <c r="M498" s="16">
        <v>407828</v>
      </c>
      <c r="N498" s="16" t="s">
        <v>1177</v>
      </c>
      <c r="O498" s="16" t="s">
        <v>1107</v>
      </c>
      <c r="P498" s="16" t="s">
        <v>1176</v>
      </c>
      <c r="Q498" s="16" t="s">
        <v>1175</v>
      </c>
      <c r="R498" s="16" t="s">
        <v>1174</v>
      </c>
    </row>
    <row r="499" spans="1:18">
      <c r="A499" s="16" t="s">
        <v>8888</v>
      </c>
      <c r="B499" s="16" t="s">
        <v>1183</v>
      </c>
      <c r="C499" s="16" t="s">
        <v>319</v>
      </c>
      <c r="D499" s="16">
        <v>10057</v>
      </c>
      <c r="E499" s="16" t="str">
        <f>VLOOKUP(D499,'Schools Data'!$F$4:$I$105,4,FALSE)</f>
        <v>Cromer Road Primary School</v>
      </c>
      <c r="F499" s="16">
        <v>111700</v>
      </c>
      <c r="G499" s="16" t="str">
        <f t="shared" si="16"/>
        <v>E07</v>
      </c>
      <c r="H499" s="16" t="s">
        <v>8887</v>
      </c>
      <c r="I499" s="16" t="s">
        <v>1181</v>
      </c>
      <c r="J499" s="16" t="s">
        <v>1180</v>
      </c>
      <c r="K499" s="16" t="s">
        <v>1179</v>
      </c>
      <c r="L499" s="16" t="s">
        <v>8886</v>
      </c>
      <c r="M499" s="16">
        <v>115056</v>
      </c>
      <c r="N499" s="16" t="s">
        <v>1177</v>
      </c>
      <c r="O499" s="16" t="s">
        <v>1107</v>
      </c>
      <c r="P499" s="16" t="s">
        <v>1176</v>
      </c>
      <c r="Q499" s="16" t="s">
        <v>1175</v>
      </c>
      <c r="R499" s="16" t="s">
        <v>1174</v>
      </c>
    </row>
    <row r="500" spans="1:18">
      <c r="A500" s="16" t="s">
        <v>8885</v>
      </c>
      <c r="B500" s="16" t="s">
        <v>1183</v>
      </c>
      <c r="C500" s="16" t="s">
        <v>319</v>
      </c>
      <c r="D500" s="16">
        <v>10057</v>
      </c>
      <c r="E500" s="16" t="str">
        <f>VLOOKUP(D500,'Schools Data'!$F$4:$I$105,4,FALSE)</f>
        <v>Cromer Road Primary School</v>
      </c>
      <c r="F500" s="16">
        <v>133100</v>
      </c>
      <c r="G500" s="16" t="str">
        <f t="shared" si="16"/>
        <v>E09</v>
      </c>
      <c r="H500" s="16" t="s">
        <v>8884</v>
      </c>
      <c r="I500" s="16" t="s">
        <v>1181</v>
      </c>
      <c r="J500" s="16" t="s">
        <v>1180</v>
      </c>
      <c r="K500" s="16" t="s">
        <v>1179</v>
      </c>
      <c r="L500" s="16" t="s">
        <v>8883</v>
      </c>
      <c r="M500" s="16">
        <v>9200</v>
      </c>
      <c r="N500" s="16" t="s">
        <v>1177</v>
      </c>
      <c r="O500" s="16" t="s">
        <v>1107</v>
      </c>
      <c r="P500" s="16" t="s">
        <v>1176</v>
      </c>
      <c r="Q500" s="16" t="s">
        <v>1175</v>
      </c>
      <c r="R500" s="16" t="s">
        <v>1174</v>
      </c>
    </row>
    <row r="501" spans="1:18">
      <c r="A501" s="16" t="s">
        <v>8882</v>
      </c>
      <c r="B501" s="16" t="s">
        <v>1183</v>
      </c>
      <c r="C501" s="16" t="s">
        <v>319</v>
      </c>
      <c r="D501" s="16">
        <v>10057</v>
      </c>
      <c r="E501" s="16" t="str">
        <f>VLOOKUP(D501,'Schools Data'!$F$4:$I$105,4,FALSE)</f>
        <v>Cromer Road Primary School</v>
      </c>
      <c r="F501" s="16">
        <v>138100</v>
      </c>
      <c r="G501" s="16" t="str">
        <f t="shared" si="16"/>
        <v>E08</v>
      </c>
      <c r="H501" s="16" t="s">
        <v>8881</v>
      </c>
      <c r="I501" s="16" t="s">
        <v>1181</v>
      </c>
      <c r="J501" s="16" t="s">
        <v>1180</v>
      </c>
      <c r="K501" s="16" t="s">
        <v>1179</v>
      </c>
      <c r="L501" s="16" t="s">
        <v>8880</v>
      </c>
      <c r="M501" s="16">
        <v>17000</v>
      </c>
      <c r="N501" s="16" t="s">
        <v>1177</v>
      </c>
      <c r="O501" s="16" t="s">
        <v>1107</v>
      </c>
      <c r="P501" s="16" t="s">
        <v>1176</v>
      </c>
      <c r="Q501" s="16" t="s">
        <v>1175</v>
      </c>
      <c r="R501" s="16" t="s">
        <v>1174</v>
      </c>
    </row>
    <row r="502" spans="1:18">
      <c r="A502" s="16" t="s">
        <v>8879</v>
      </c>
      <c r="B502" s="16" t="s">
        <v>1183</v>
      </c>
      <c r="C502" s="16" t="s">
        <v>319</v>
      </c>
      <c r="D502" s="16">
        <v>10057</v>
      </c>
      <c r="E502" s="16" t="str">
        <f>VLOOKUP(D502,'Schools Data'!$F$4:$I$105,4,FALSE)</f>
        <v>Cromer Road Primary School</v>
      </c>
      <c r="F502" s="16">
        <v>138110</v>
      </c>
      <c r="G502" s="16" t="str">
        <f t="shared" si="16"/>
        <v>E10</v>
      </c>
      <c r="H502" s="16" t="s">
        <v>8878</v>
      </c>
      <c r="I502" s="16" t="s">
        <v>1181</v>
      </c>
      <c r="J502" s="16" t="s">
        <v>1180</v>
      </c>
      <c r="K502" s="16" t="s">
        <v>1179</v>
      </c>
      <c r="L502" s="16" t="s">
        <v>8877</v>
      </c>
      <c r="M502" s="16">
        <v>8259</v>
      </c>
      <c r="N502" s="16" t="s">
        <v>1177</v>
      </c>
      <c r="O502" s="16" t="s">
        <v>1107</v>
      </c>
      <c r="P502" s="16" t="s">
        <v>1176</v>
      </c>
      <c r="Q502" s="16" t="s">
        <v>1175</v>
      </c>
      <c r="R502" s="16" t="s">
        <v>1174</v>
      </c>
    </row>
    <row r="503" spans="1:18">
      <c r="A503" s="16" t="s">
        <v>8876</v>
      </c>
      <c r="B503" s="16" t="s">
        <v>1183</v>
      </c>
      <c r="C503" s="16" t="s">
        <v>319</v>
      </c>
      <c r="D503" s="16">
        <v>10057</v>
      </c>
      <c r="E503" s="16" t="str">
        <f>VLOOKUP(D503,'Schools Data'!$F$4:$I$105,4,FALSE)</f>
        <v>Cromer Road Primary School</v>
      </c>
      <c r="F503" s="16">
        <v>210000</v>
      </c>
      <c r="G503" s="16" t="str">
        <f t="shared" si="16"/>
        <v>E12</v>
      </c>
      <c r="H503" s="16" t="s">
        <v>8875</v>
      </c>
      <c r="I503" s="16" t="s">
        <v>1181</v>
      </c>
      <c r="J503" s="16" t="s">
        <v>1180</v>
      </c>
      <c r="K503" s="16" t="s">
        <v>1179</v>
      </c>
      <c r="L503" s="16" t="s">
        <v>8874</v>
      </c>
      <c r="M503" s="16">
        <v>17358</v>
      </c>
      <c r="N503" s="16" t="s">
        <v>1177</v>
      </c>
      <c r="O503" s="16" t="s">
        <v>1107</v>
      </c>
      <c r="P503" s="16" t="s">
        <v>1176</v>
      </c>
      <c r="Q503" s="16" t="s">
        <v>1175</v>
      </c>
      <c r="R503" s="16" t="s">
        <v>1174</v>
      </c>
    </row>
    <row r="504" spans="1:18">
      <c r="A504" s="16" t="s">
        <v>8873</v>
      </c>
      <c r="B504" s="16" t="s">
        <v>1183</v>
      </c>
      <c r="C504" s="16" t="s">
        <v>319</v>
      </c>
      <c r="D504" s="16">
        <v>10057</v>
      </c>
      <c r="E504" s="16" t="str">
        <f>VLOOKUP(D504,'Schools Data'!$F$4:$I$105,4,FALSE)</f>
        <v>Cromer Road Primary School</v>
      </c>
      <c r="F504" s="16">
        <v>213020</v>
      </c>
      <c r="G504" s="16" t="str">
        <f t="shared" si="16"/>
        <v>E16</v>
      </c>
      <c r="H504" s="16" t="s">
        <v>8872</v>
      </c>
      <c r="I504" s="16" t="s">
        <v>1181</v>
      </c>
      <c r="J504" s="16" t="s">
        <v>1180</v>
      </c>
      <c r="K504" s="16" t="s">
        <v>1179</v>
      </c>
      <c r="L504" s="16" t="s">
        <v>8871</v>
      </c>
      <c r="M504" s="16">
        <v>22000</v>
      </c>
      <c r="N504" s="16" t="s">
        <v>1177</v>
      </c>
      <c r="O504" s="16" t="s">
        <v>1107</v>
      </c>
      <c r="P504" s="16" t="s">
        <v>1176</v>
      </c>
      <c r="Q504" s="16" t="s">
        <v>1175</v>
      </c>
      <c r="R504" s="16" t="s">
        <v>1174</v>
      </c>
    </row>
    <row r="505" spans="1:18">
      <c r="A505" s="16" t="s">
        <v>8870</v>
      </c>
      <c r="B505" s="16" t="s">
        <v>1183</v>
      </c>
      <c r="C505" s="16" t="s">
        <v>319</v>
      </c>
      <c r="D505" s="16">
        <v>10057</v>
      </c>
      <c r="E505" s="16" t="str">
        <f>VLOOKUP(D505,'Schools Data'!$F$4:$I$105,4,FALSE)</f>
        <v>Cromer Road Primary School</v>
      </c>
      <c r="F505" s="16">
        <v>215000</v>
      </c>
      <c r="G505" s="16" t="str">
        <f t="shared" si="16"/>
        <v>E17</v>
      </c>
      <c r="H505" s="16" t="s">
        <v>8869</v>
      </c>
      <c r="I505" s="16" t="s">
        <v>1181</v>
      </c>
      <c r="J505" s="16" t="s">
        <v>1180</v>
      </c>
      <c r="K505" s="16" t="s">
        <v>1179</v>
      </c>
      <c r="L505" s="16" t="s">
        <v>8868</v>
      </c>
      <c r="M505" s="16">
        <v>38836</v>
      </c>
      <c r="N505" s="16" t="s">
        <v>1177</v>
      </c>
      <c r="O505" s="16" t="s">
        <v>1107</v>
      </c>
      <c r="P505" s="16" t="s">
        <v>1176</v>
      </c>
      <c r="Q505" s="16" t="s">
        <v>1175</v>
      </c>
      <c r="R505" s="16" t="s">
        <v>1174</v>
      </c>
    </row>
    <row r="506" spans="1:18">
      <c r="A506" s="16" t="s">
        <v>8867</v>
      </c>
      <c r="B506" s="16" t="s">
        <v>1183</v>
      </c>
      <c r="C506" s="16" t="s">
        <v>319</v>
      </c>
      <c r="D506" s="16">
        <v>10057</v>
      </c>
      <c r="E506" s="16" t="str">
        <f>VLOOKUP(D506,'Schools Data'!$F$4:$I$105,4,FALSE)</f>
        <v>Cromer Road Primary School</v>
      </c>
      <c r="F506" s="16">
        <v>216000</v>
      </c>
      <c r="G506" s="16" t="str">
        <f t="shared" si="16"/>
        <v>E15</v>
      </c>
      <c r="H506" s="16" t="s">
        <v>8866</v>
      </c>
      <c r="I506" s="16" t="s">
        <v>1181</v>
      </c>
      <c r="J506" s="16" t="s">
        <v>1180</v>
      </c>
      <c r="K506" s="16" t="s">
        <v>1179</v>
      </c>
      <c r="L506" s="16" t="s">
        <v>8865</v>
      </c>
      <c r="M506" s="16">
        <v>8000</v>
      </c>
      <c r="N506" s="16" t="s">
        <v>1177</v>
      </c>
      <c r="O506" s="16" t="s">
        <v>1107</v>
      </c>
      <c r="P506" s="16" t="s">
        <v>1176</v>
      </c>
      <c r="Q506" s="16" t="s">
        <v>1175</v>
      </c>
      <c r="R506" s="16" t="s">
        <v>1174</v>
      </c>
    </row>
    <row r="507" spans="1:18">
      <c r="A507" s="16" t="s">
        <v>8864</v>
      </c>
      <c r="B507" s="16" t="s">
        <v>1183</v>
      </c>
      <c r="C507" s="16" t="s">
        <v>319</v>
      </c>
      <c r="D507" s="16">
        <v>10057</v>
      </c>
      <c r="E507" s="16" t="str">
        <f>VLOOKUP(D507,'Schools Data'!$F$4:$I$105,4,FALSE)</f>
        <v>Cromer Road Primary School</v>
      </c>
      <c r="F507" s="16">
        <v>219010</v>
      </c>
      <c r="G507" s="16" t="str">
        <f t="shared" si="16"/>
        <v>E14</v>
      </c>
      <c r="H507" s="16" t="s">
        <v>8863</v>
      </c>
      <c r="I507" s="16" t="s">
        <v>1181</v>
      </c>
      <c r="J507" s="16" t="s">
        <v>1180</v>
      </c>
      <c r="K507" s="16" t="s">
        <v>1179</v>
      </c>
      <c r="L507" s="16" t="s">
        <v>8862</v>
      </c>
      <c r="M507" s="16">
        <v>33455</v>
      </c>
      <c r="N507" s="16" t="s">
        <v>1177</v>
      </c>
      <c r="O507" s="16" t="s">
        <v>1107</v>
      </c>
      <c r="P507" s="16" t="s">
        <v>1176</v>
      </c>
      <c r="Q507" s="16" t="s">
        <v>1175</v>
      </c>
      <c r="R507" s="16" t="s">
        <v>1174</v>
      </c>
    </row>
    <row r="508" spans="1:18">
      <c r="A508" s="16" t="s">
        <v>8861</v>
      </c>
      <c r="B508" s="16" t="s">
        <v>1183</v>
      </c>
      <c r="C508" s="16" t="s">
        <v>319</v>
      </c>
      <c r="D508" s="16">
        <v>10057</v>
      </c>
      <c r="E508" s="16" t="str">
        <f>VLOOKUP(D508,'Schools Data'!$F$4:$I$105,4,FALSE)</f>
        <v>Cromer Road Primary School</v>
      </c>
      <c r="F508" s="16">
        <v>219030</v>
      </c>
      <c r="G508" s="16" t="str">
        <f t="shared" si="16"/>
        <v>E18</v>
      </c>
      <c r="H508" s="16" t="s">
        <v>8860</v>
      </c>
      <c r="I508" s="16" t="s">
        <v>1181</v>
      </c>
      <c r="J508" s="16" t="s">
        <v>1180</v>
      </c>
      <c r="K508" s="16" t="s">
        <v>1179</v>
      </c>
      <c r="L508" s="16" t="s">
        <v>8859</v>
      </c>
      <c r="M508" s="16">
        <v>13238</v>
      </c>
      <c r="N508" s="16" t="s">
        <v>1177</v>
      </c>
      <c r="O508" s="16" t="s">
        <v>1107</v>
      </c>
      <c r="P508" s="16" t="s">
        <v>1176</v>
      </c>
      <c r="Q508" s="16" t="s">
        <v>1175</v>
      </c>
      <c r="R508" s="16" t="s">
        <v>1174</v>
      </c>
    </row>
    <row r="509" spans="1:18">
      <c r="A509" s="16" t="s">
        <v>8858</v>
      </c>
      <c r="B509" s="16" t="s">
        <v>1183</v>
      </c>
      <c r="C509" s="16" t="s">
        <v>319</v>
      </c>
      <c r="D509" s="16">
        <v>10057</v>
      </c>
      <c r="E509" s="16" t="str">
        <f>VLOOKUP(D509,'Schools Data'!$F$4:$I$105,4,FALSE)</f>
        <v>Cromer Road Primary School</v>
      </c>
      <c r="F509" s="16">
        <v>220000</v>
      </c>
      <c r="G509" s="16" t="str">
        <f t="shared" si="16"/>
        <v>E13</v>
      </c>
      <c r="H509" s="16" t="s">
        <v>8857</v>
      </c>
      <c r="I509" s="16" t="s">
        <v>1181</v>
      </c>
      <c r="J509" s="16" t="s">
        <v>1180</v>
      </c>
      <c r="K509" s="16" t="s">
        <v>1179</v>
      </c>
      <c r="L509" s="16" t="s">
        <v>8856</v>
      </c>
      <c r="M509" s="16">
        <v>5340</v>
      </c>
      <c r="N509" s="16" t="s">
        <v>1177</v>
      </c>
      <c r="O509" s="16" t="s">
        <v>1107</v>
      </c>
      <c r="P509" s="16" t="s">
        <v>1176</v>
      </c>
      <c r="Q509" s="16" t="s">
        <v>1175</v>
      </c>
      <c r="R509" s="16" t="s">
        <v>1174</v>
      </c>
    </row>
    <row r="510" spans="1:18">
      <c r="A510" s="16" t="s">
        <v>8855</v>
      </c>
      <c r="B510" s="16" t="s">
        <v>1183</v>
      </c>
      <c r="C510" s="16" t="s">
        <v>319</v>
      </c>
      <c r="D510" s="16">
        <v>10057</v>
      </c>
      <c r="E510" s="16" t="str">
        <f>VLOOKUP(D510,'Schools Data'!$F$4:$I$105,4,FALSE)</f>
        <v>Cromer Road Primary School</v>
      </c>
      <c r="F510" s="16">
        <v>221000</v>
      </c>
      <c r="G510" s="16" t="str">
        <f t="shared" si="16"/>
        <v>E23</v>
      </c>
      <c r="H510" s="16" t="s">
        <v>8854</v>
      </c>
      <c r="I510" s="16" t="s">
        <v>1181</v>
      </c>
      <c r="J510" s="16" t="s">
        <v>1180</v>
      </c>
      <c r="K510" s="16" t="s">
        <v>1179</v>
      </c>
      <c r="L510" s="16" t="s">
        <v>8853</v>
      </c>
      <c r="M510" s="16">
        <v>12016</v>
      </c>
      <c r="N510" s="16" t="s">
        <v>1177</v>
      </c>
      <c r="O510" s="16" t="s">
        <v>1107</v>
      </c>
      <c r="P510" s="16" t="s">
        <v>1176</v>
      </c>
      <c r="Q510" s="16" t="s">
        <v>1175</v>
      </c>
      <c r="R510" s="16" t="s">
        <v>1174</v>
      </c>
    </row>
    <row r="511" spans="1:18">
      <c r="A511" s="16" t="s">
        <v>8852</v>
      </c>
      <c r="B511" s="16" t="s">
        <v>1183</v>
      </c>
      <c r="C511" s="16" t="s">
        <v>319</v>
      </c>
      <c r="D511" s="16">
        <v>10057</v>
      </c>
      <c r="E511" s="16" t="str">
        <f>VLOOKUP(D511,'Schools Data'!$F$4:$I$105,4,FALSE)</f>
        <v>Cromer Road Primary School</v>
      </c>
      <c r="F511" s="16">
        <v>411020</v>
      </c>
      <c r="G511" s="16" t="str">
        <f t="shared" si="16"/>
        <v>E25</v>
      </c>
      <c r="H511" s="16" t="s">
        <v>8851</v>
      </c>
      <c r="I511" s="16" t="s">
        <v>1181</v>
      </c>
      <c r="J511" s="16" t="s">
        <v>1180</v>
      </c>
      <c r="K511" s="16" t="s">
        <v>1179</v>
      </c>
      <c r="L511" s="16" t="s">
        <v>8850</v>
      </c>
      <c r="M511" s="16">
        <v>135740</v>
      </c>
      <c r="N511" s="16" t="s">
        <v>1177</v>
      </c>
      <c r="O511" s="16" t="s">
        <v>1107</v>
      </c>
      <c r="P511" s="16" t="s">
        <v>1176</v>
      </c>
      <c r="Q511" s="16" t="s">
        <v>1175</v>
      </c>
      <c r="R511" s="16" t="s">
        <v>1174</v>
      </c>
    </row>
    <row r="512" spans="1:18">
      <c r="A512" s="16" t="s">
        <v>8849</v>
      </c>
      <c r="B512" s="16" t="s">
        <v>1183</v>
      </c>
      <c r="C512" s="16" t="s">
        <v>319</v>
      </c>
      <c r="D512" s="16">
        <v>10057</v>
      </c>
      <c r="E512" s="16" t="str">
        <f>VLOOKUP(D512,'Schools Data'!$F$4:$I$105,4,FALSE)</f>
        <v>Cromer Road Primary School</v>
      </c>
      <c r="F512" s="16">
        <v>413050</v>
      </c>
      <c r="G512" s="16" t="str">
        <f t="shared" si="16"/>
        <v>E19</v>
      </c>
      <c r="H512" s="16" t="s">
        <v>8848</v>
      </c>
      <c r="I512" s="16" t="s">
        <v>1181</v>
      </c>
      <c r="J512" s="16" t="s">
        <v>1180</v>
      </c>
      <c r="K512" s="16" t="s">
        <v>1179</v>
      </c>
      <c r="L512" s="16" t="s">
        <v>8847</v>
      </c>
      <c r="M512" s="16">
        <v>37423</v>
      </c>
      <c r="N512" s="16" t="s">
        <v>1177</v>
      </c>
      <c r="O512" s="16" t="s">
        <v>1107</v>
      </c>
      <c r="P512" s="16" t="s">
        <v>1176</v>
      </c>
      <c r="Q512" s="16" t="s">
        <v>1175</v>
      </c>
      <c r="R512" s="16" t="s">
        <v>1174</v>
      </c>
    </row>
    <row r="513" spans="1:18">
      <c r="A513" s="16" t="s">
        <v>8846</v>
      </c>
      <c r="B513" s="16" t="s">
        <v>1183</v>
      </c>
      <c r="C513" s="16" t="s">
        <v>319</v>
      </c>
      <c r="D513" s="16">
        <v>10057</v>
      </c>
      <c r="E513" s="16" t="str">
        <f>VLOOKUP(D513,'Schools Data'!$F$4:$I$105,4,FALSE)</f>
        <v>Cromer Road Primary School</v>
      </c>
      <c r="F513" s="16">
        <v>413060</v>
      </c>
      <c r="G513" s="16" t="str">
        <f t="shared" si="16"/>
        <v>E22</v>
      </c>
      <c r="H513" s="16" t="s">
        <v>8845</v>
      </c>
      <c r="I513" s="16" t="s">
        <v>1181</v>
      </c>
      <c r="J513" s="16" t="s">
        <v>1180</v>
      </c>
      <c r="K513" s="16" t="s">
        <v>1179</v>
      </c>
      <c r="L513" s="16" t="s">
        <v>8844</v>
      </c>
      <c r="M513" s="16">
        <v>14140</v>
      </c>
      <c r="N513" s="16" t="s">
        <v>1177</v>
      </c>
      <c r="O513" s="16" t="s">
        <v>1107</v>
      </c>
      <c r="P513" s="16" t="s">
        <v>1176</v>
      </c>
      <c r="Q513" s="16" t="s">
        <v>1175</v>
      </c>
      <c r="R513" s="16" t="s">
        <v>1174</v>
      </c>
    </row>
    <row r="514" spans="1:18">
      <c r="A514" s="16" t="s">
        <v>8843</v>
      </c>
      <c r="B514" s="16" t="s">
        <v>1183</v>
      </c>
      <c r="C514" s="16" t="s">
        <v>319</v>
      </c>
      <c r="D514" s="16">
        <v>10057</v>
      </c>
      <c r="E514" s="16" t="str">
        <f>VLOOKUP(D514,'Schools Data'!$F$4:$I$105,4,FALSE)</f>
        <v>Cromer Road Primary School</v>
      </c>
      <c r="F514" s="16">
        <v>413070</v>
      </c>
      <c r="G514" s="16" t="str">
        <f t="shared" si="16"/>
        <v>E24</v>
      </c>
      <c r="H514" s="16" t="s">
        <v>8842</v>
      </c>
      <c r="I514" s="16" t="s">
        <v>1181</v>
      </c>
      <c r="J514" s="16" t="s">
        <v>1180</v>
      </c>
      <c r="K514" s="16" t="s">
        <v>1179</v>
      </c>
      <c r="L514" s="16" t="s">
        <v>8841</v>
      </c>
      <c r="M514" s="16">
        <v>14216</v>
      </c>
      <c r="N514" s="16" t="s">
        <v>1177</v>
      </c>
      <c r="O514" s="16" t="s">
        <v>1107</v>
      </c>
      <c r="P514" s="16" t="s">
        <v>1176</v>
      </c>
      <c r="Q514" s="16" t="s">
        <v>1175</v>
      </c>
      <c r="R514" s="16" t="s">
        <v>1174</v>
      </c>
    </row>
    <row r="515" spans="1:18">
      <c r="A515" s="16" t="s">
        <v>8840</v>
      </c>
      <c r="B515" s="16" t="s">
        <v>1183</v>
      </c>
      <c r="C515" s="16" t="s">
        <v>319</v>
      </c>
      <c r="D515" s="16">
        <v>10057</v>
      </c>
      <c r="E515" s="16" t="str">
        <f>VLOOKUP(D515,'Schools Data'!$F$4:$I$105,4,FALSE)</f>
        <v>Cromer Road Primary School</v>
      </c>
      <c r="F515" s="16">
        <v>420060</v>
      </c>
      <c r="G515" s="16" t="str">
        <f t="shared" si="16"/>
        <v>E26</v>
      </c>
      <c r="H515" s="16" t="s">
        <v>8839</v>
      </c>
      <c r="I515" s="16" t="s">
        <v>1181</v>
      </c>
      <c r="J515" s="16" t="s">
        <v>1180</v>
      </c>
      <c r="K515" s="16" t="s">
        <v>1179</v>
      </c>
      <c r="L515" s="16" t="s">
        <v>8838</v>
      </c>
      <c r="M515" s="16">
        <v>51289</v>
      </c>
      <c r="N515" s="16" t="s">
        <v>1177</v>
      </c>
      <c r="O515" s="16" t="s">
        <v>1107</v>
      </c>
      <c r="P515" s="16" t="s">
        <v>1176</v>
      </c>
      <c r="Q515" s="16" t="s">
        <v>1175</v>
      </c>
      <c r="R515" s="16" t="s">
        <v>1174</v>
      </c>
    </row>
    <row r="516" spans="1:18">
      <c r="A516" s="16" t="s">
        <v>8837</v>
      </c>
      <c r="B516" s="16" t="s">
        <v>1183</v>
      </c>
      <c r="C516" s="16" t="s">
        <v>319</v>
      </c>
      <c r="D516" s="16">
        <v>10057</v>
      </c>
      <c r="E516" s="16" t="str">
        <f>VLOOKUP(D516,'Schools Data'!$F$4:$I$105,4,FALSE)</f>
        <v>Cromer Road Primary School</v>
      </c>
      <c r="F516" s="16">
        <v>422620</v>
      </c>
      <c r="G516" s="16" t="str">
        <f t="shared" si="16"/>
        <v>E20</v>
      </c>
      <c r="H516" s="16" t="s">
        <v>8836</v>
      </c>
      <c r="I516" s="16" t="s">
        <v>1181</v>
      </c>
      <c r="J516" s="16" t="s">
        <v>1180</v>
      </c>
      <c r="K516" s="16" t="s">
        <v>1179</v>
      </c>
      <c r="L516" s="16" t="s">
        <v>8835</v>
      </c>
      <c r="M516" s="16">
        <v>15103</v>
      </c>
      <c r="N516" s="16" t="s">
        <v>1177</v>
      </c>
      <c r="O516" s="16" t="s">
        <v>1107</v>
      </c>
      <c r="P516" s="16" t="s">
        <v>1176</v>
      </c>
      <c r="Q516" s="16" t="s">
        <v>1175</v>
      </c>
      <c r="R516" s="16" t="s">
        <v>1174</v>
      </c>
    </row>
    <row r="517" spans="1:18">
      <c r="A517" s="16" t="s">
        <v>8834</v>
      </c>
      <c r="B517" s="16" t="s">
        <v>1183</v>
      </c>
      <c r="C517" s="16" t="s">
        <v>319</v>
      </c>
      <c r="D517" s="16">
        <v>10057</v>
      </c>
      <c r="E517" s="16" t="str">
        <f>VLOOKUP(D517,'Schools Data'!$F$4:$I$105,4,FALSE)</f>
        <v>Cromer Road Primary School</v>
      </c>
      <c r="F517" s="16">
        <v>543950</v>
      </c>
      <c r="G517" s="16" t="s">
        <v>1211</v>
      </c>
      <c r="H517" s="16" t="s">
        <v>8833</v>
      </c>
      <c r="I517" s="16" t="s">
        <v>1181</v>
      </c>
      <c r="J517" s="16" t="s">
        <v>1180</v>
      </c>
      <c r="K517" s="16" t="s">
        <v>1179</v>
      </c>
      <c r="L517" s="16" t="s">
        <v>8832</v>
      </c>
      <c r="M517" s="16">
        <v>29579</v>
      </c>
      <c r="N517" s="16" t="s">
        <v>1177</v>
      </c>
      <c r="O517" s="16" t="s">
        <v>1107</v>
      </c>
      <c r="P517" s="16" t="s">
        <v>1176</v>
      </c>
      <c r="Q517" s="16" t="s">
        <v>1175</v>
      </c>
      <c r="R517" s="16" t="s">
        <v>1174</v>
      </c>
    </row>
    <row r="518" spans="1:18">
      <c r="A518" s="16" t="s">
        <v>8831</v>
      </c>
      <c r="B518" s="16" t="s">
        <v>1183</v>
      </c>
      <c r="C518" s="16" t="s">
        <v>319</v>
      </c>
      <c r="D518" s="16">
        <v>10057</v>
      </c>
      <c r="E518" s="16" t="str">
        <f>VLOOKUP(D518,'Schools Data'!$F$4:$I$105,4,FALSE)</f>
        <v>Cromer Road Primary School</v>
      </c>
      <c r="F518" s="16">
        <v>543970</v>
      </c>
      <c r="G518" s="16" t="str">
        <f t="shared" ref="G518:G525" si="17">VLOOKUP(F518,$W$2:$X$62,2,FALSE)</f>
        <v>I01</v>
      </c>
      <c r="H518" s="16" t="s">
        <v>8830</v>
      </c>
      <c r="I518" s="16" t="s">
        <v>1181</v>
      </c>
      <c r="J518" s="16" t="s">
        <v>1180</v>
      </c>
      <c r="K518" s="16" t="s">
        <v>1179</v>
      </c>
      <c r="L518" s="16" t="s">
        <v>8829</v>
      </c>
      <c r="M518" s="16">
        <v>-1892962</v>
      </c>
      <c r="N518" s="16" t="s">
        <v>1177</v>
      </c>
      <c r="O518" s="16" t="s">
        <v>1107</v>
      </c>
      <c r="P518" s="16" t="s">
        <v>1176</v>
      </c>
      <c r="Q518" s="16" t="s">
        <v>1175</v>
      </c>
      <c r="R518" s="16" t="s">
        <v>1174</v>
      </c>
    </row>
    <row r="519" spans="1:18">
      <c r="A519" s="16" t="s">
        <v>8828</v>
      </c>
      <c r="B519" s="16" t="s">
        <v>1183</v>
      </c>
      <c r="C519" s="16" t="s">
        <v>319</v>
      </c>
      <c r="D519" s="16">
        <v>10057</v>
      </c>
      <c r="E519" s="16" t="str">
        <f>VLOOKUP(D519,'Schools Data'!$F$4:$I$105,4,FALSE)</f>
        <v>Cromer Road Primary School</v>
      </c>
      <c r="F519" s="16">
        <v>543972</v>
      </c>
      <c r="G519" s="16" t="str">
        <f t="shared" si="17"/>
        <v>I03</v>
      </c>
      <c r="H519" s="16" t="s">
        <v>8827</v>
      </c>
      <c r="I519" s="16" t="s">
        <v>1181</v>
      </c>
      <c r="J519" s="16" t="s">
        <v>1180</v>
      </c>
      <c r="K519" s="16" t="s">
        <v>1179</v>
      </c>
      <c r="L519" s="16" t="s">
        <v>8826</v>
      </c>
      <c r="M519" s="16">
        <v>-69323</v>
      </c>
      <c r="N519" s="16" t="s">
        <v>1177</v>
      </c>
      <c r="O519" s="16" t="s">
        <v>1107</v>
      </c>
      <c r="P519" s="16" t="s">
        <v>1176</v>
      </c>
      <c r="Q519" s="16" t="s">
        <v>1175</v>
      </c>
      <c r="R519" s="16" t="s">
        <v>1174</v>
      </c>
    </row>
    <row r="520" spans="1:18">
      <c r="A520" s="16" t="s">
        <v>8825</v>
      </c>
      <c r="B520" s="16" t="s">
        <v>1183</v>
      </c>
      <c r="C520" s="16" t="s">
        <v>319</v>
      </c>
      <c r="D520" s="16">
        <v>10057</v>
      </c>
      <c r="E520" s="16" t="str">
        <f>VLOOKUP(D520,'Schools Data'!$F$4:$I$105,4,FALSE)</f>
        <v>Cromer Road Primary School</v>
      </c>
      <c r="F520" s="16">
        <v>543975</v>
      </c>
      <c r="G520" s="16" t="str">
        <f t="shared" si="17"/>
        <v>I05</v>
      </c>
      <c r="H520" s="16" t="s">
        <v>8824</v>
      </c>
      <c r="I520" s="16" t="s">
        <v>1181</v>
      </c>
      <c r="J520" s="16" t="s">
        <v>1180</v>
      </c>
      <c r="K520" s="16" t="s">
        <v>1179</v>
      </c>
      <c r="L520" s="16" t="s">
        <v>8823</v>
      </c>
      <c r="M520" s="16">
        <v>-108945</v>
      </c>
      <c r="N520" s="16" t="s">
        <v>1177</v>
      </c>
      <c r="O520" s="16" t="s">
        <v>1107</v>
      </c>
      <c r="P520" s="16" t="s">
        <v>1176</v>
      </c>
      <c r="Q520" s="16" t="s">
        <v>1175</v>
      </c>
      <c r="R520" s="16" t="s">
        <v>1174</v>
      </c>
    </row>
    <row r="521" spans="1:18">
      <c r="A521" s="16" t="s">
        <v>8822</v>
      </c>
      <c r="B521" s="16" t="s">
        <v>1183</v>
      </c>
      <c r="C521" s="16" t="s">
        <v>319</v>
      </c>
      <c r="D521" s="16">
        <v>10057</v>
      </c>
      <c r="E521" s="16" t="str">
        <f>VLOOKUP(D521,'Schools Data'!$F$4:$I$105,4,FALSE)</f>
        <v>Cromer Road Primary School</v>
      </c>
      <c r="F521" s="16">
        <v>543980</v>
      </c>
      <c r="G521" s="16" t="str">
        <f t="shared" si="17"/>
        <v>CI01</v>
      </c>
      <c r="H521" s="16" t="s">
        <v>8821</v>
      </c>
      <c r="I521" s="16" t="s">
        <v>1181</v>
      </c>
      <c r="J521" s="16" t="s">
        <v>1180</v>
      </c>
      <c r="K521" s="16" t="s">
        <v>1179</v>
      </c>
      <c r="L521" s="16" t="s">
        <v>8820</v>
      </c>
      <c r="M521" s="16">
        <v>-8492</v>
      </c>
      <c r="N521" s="16" t="s">
        <v>1177</v>
      </c>
      <c r="O521" s="16" t="s">
        <v>1107</v>
      </c>
      <c r="P521" s="16" t="s">
        <v>1176</v>
      </c>
      <c r="Q521" s="16" t="s">
        <v>1175</v>
      </c>
      <c r="R521" s="16" t="s">
        <v>1174</v>
      </c>
    </row>
    <row r="522" spans="1:18">
      <c r="A522" s="16" t="s">
        <v>8819</v>
      </c>
      <c r="B522" s="16" t="s">
        <v>1183</v>
      </c>
      <c r="C522" s="16" t="s">
        <v>319</v>
      </c>
      <c r="D522" s="16">
        <v>10057</v>
      </c>
      <c r="E522" s="16" t="str">
        <f>VLOOKUP(D522,'Schools Data'!$F$4:$I$105,4,FALSE)</f>
        <v>Cromer Road Primary School</v>
      </c>
      <c r="F522" s="16">
        <v>569000</v>
      </c>
      <c r="G522" s="16" t="str">
        <f t="shared" si="17"/>
        <v>E28a</v>
      </c>
      <c r="H522" s="16" t="s">
        <v>8818</v>
      </c>
      <c r="I522" s="16" t="s">
        <v>1181</v>
      </c>
      <c r="J522" s="16" t="s">
        <v>1180</v>
      </c>
      <c r="K522" s="16" t="s">
        <v>1179</v>
      </c>
      <c r="L522" s="16" t="s">
        <v>8817</v>
      </c>
      <c r="M522" s="16">
        <v>53409</v>
      </c>
      <c r="N522" s="16" t="s">
        <v>1177</v>
      </c>
      <c r="O522" s="16" t="s">
        <v>1107</v>
      </c>
      <c r="P522" s="16" t="s">
        <v>1176</v>
      </c>
      <c r="Q522" s="16" t="s">
        <v>1175</v>
      </c>
      <c r="R522" s="16" t="s">
        <v>1174</v>
      </c>
    </row>
    <row r="523" spans="1:18">
      <c r="A523" s="16" t="s">
        <v>8816</v>
      </c>
      <c r="B523" s="16" t="s">
        <v>1183</v>
      </c>
      <c r="C523" s="16" t="s">
        <v>319</v>
      </c>
      <c r="D523" s="16">
        <v>10057</v>
      </c>
      <c r="E523" s="16" t="str">
        <f>VLOOKUP(D523,'Schools Data'!$F$4:$I$105,4,FALSE)</f>
        <v>Cromer Road Primary School</v>
      </c>
      <c r="F523" s="16">
        <v>569010</v>
      </c>
      <c r="G523" s="16" t="str">
        <f t="shared" si="17"/>
        <v>E27</v>
      </c>
      <c r="H523" s="16" t="s">
        <v>8815</v>
      </c>
      <c r="I523" s="16" t="s">
        <v>1181</v>
      </c>
      <c r="J523" s="16" t="s">
        <v>1180</v>
      </c>
      <c r="K523" s="16" t="s">
        <v>1179</v>
      </c>
      <c r="L523" s="16" t="s">
        <v>8814</v>
      </c>
      <c r="M523" s="16">
        <v>50742</v>
      </c>
      <c r="N523" s="16" t="s">
        <v>1177</v>
      </c>
      <c r="O523" s="16" t="s">
        <v>1107</v>
      </c>
      <c r="P523" s="16" t="s">
        <v>1176</v>
      </c>
      <c r="Q523" s="16" t="s">
        <v>1175</v>
      </c>
      <c r="R523" s="16" t="s">
        <v>1174</v>
      </c>
    </row>
    <row r="524" spans="1:18">
      <c r="A524" s="16" t="s">
        <v>8813</v>
      </c>
      <c r="B524" s="16" t="s">
        <v>1183</v>
      </c>
      <c r="C524" s="16" t="s">
        <v>319</v>
      </c>
      <c r="D524" s="16">
        <v>10057</v>
      </c>
      <c r="E524" s="16" t="str">
        <f>VLOOKUP(D524,'Schools Data'!$F$4:$I$105,4,FALSE)</f>
        <v>Cromer Road Primary School</v>
      </c>
      <c r="F524" s="16">
        <v>599010</v>
      </c>
      <c r="G524" s="16" t="str">
        <f t="shared" si="17"/>
        <v>CE02</v>
      </c>
      <c r="H524" s="16" t="s">
        <v>8812</v>
      </c>
      <c r="I524" s="16" t="s">
        <v>1181</v>
      </c>
      <c r="J524" s="16" t="s">
        <v>1180</v>
      </c>
      <c r="K524" s="16" t="s">
        <v>1179</v>
      </c>
      <c r="L524" s="16" t="s">
        <v>8811</v>
      </c>
      <c r="M524" s="16">
        <v>100000</v>
      </c>
      <c r="N524" s="16" t="s">
        <v>1177</v>
      </c>
      <c r="O524" s="16" t="s">
        <v>1107</v>
      </c>
      <c r="P524" s="16" t="s">
        <v>1176</v>
      </c>
      <c r="Q524" s="16" t="s">
        <v>1175</v>
      </c>
      <c r="R524" s="16" t="s">
        <v>1174</v>
      </c>
    </row>
    <row r="525" spans="1:18">
      <c r="A525" s="16" t="s">
        <v>8810</v>
      </c>
      <c r="B525" s="16" t="s">
        <v>1183</v>
      </c>
      <c r="C525" s="16" t="s">
        <v>319</v>
      </c>
      <c r="D525" s="16">
        <v>10057</v>
      </c>
      <c r="E525" s="16" t="str">
        <f>VLOOKUP(D525,'Schools Data'!$F$4:$I$105,4,FALSE)</f>
        <v>Cromer Road Primary School</v>
      </c>
      <c r="F525" s="16">
        <v>599030</v>
      </c>
      <c r="G525" s="16" t="str">
        <f t="shared" si="17"/>
        <v>CE04</v>
      </c>
      <c r="H525" s="16" t="s">
        <v>8809</v>
      </c>
      <c r="I525" s="16" t="s">
        <v>1181</v>
      </c>
      <c r="J525" s="16" t="s">
        <v>1180</v>
      </c>
      <c r="K525" s="16" t="s">
        <v>1179</v>
      </c>
      <c r="L525" s="16" t="s">
        <v>8808</v>
      </c>
      <c r="M525" s="16">
        <v>11908</v>
      </c>
      <c r="N525" s="16" t="s">
        <v>1177</v>
      </c>
      <c r="O525" s="16" t="s">
        <v>1107</v>
      </c>
      <c r="P525" s="16" t="s">
        <v>1176</v>
      </c>
      <c r="Q525" s="16" t="s">
        <v>1175</v>
      </c>
      <c r="R525" s="16" t="s">
        <v>1174</v>
      </c>
    </row>
    <row r="526" spans="1:18">
      <c r="A526" s="16" t="s">
        <v>8807</v>
      </c>
      <c r="B526" s="16" t="s">
        <v>1183</v>
      </c>
      <c r="C526" s="16" t="s">
        <v>319</v>
      </c>
      <c r="D526" s="16">
        <v>10057</v>
      </c>
      <c r="E526" s="16" t="str">
        <f>VLOOKUP(D526,'Schools Data'!$F$4:$I$105,4,FALSE)</f>
        <v>Cromer Road Primary School</v>
      </c>
      <c r="F526" s="16">
        <v>599040</v>
      </c>
      <c r="G526" s="16" t="s">
        <v>1819</v>
      </c>
      <c r="H526" s="16" t="s">
        <v>8806</v>
      </c>
      <c r="I526" s="16" t="s">
        <v>1181</v>
      </c>
      <c r="J526" s="16" t="s">
        <v>1180</v>
      </c>
      <c r="K526" s="16" t="s">
        <v>1179</v>
      </c>
      <c r="L526" s="16" t="s">
        <v>8805</v>
      </c>
      <c r="M526" s="16">
        <v>4144</v>
      </c>
      <c r="N526" s="16" t="s">
        <v>1177</v>
      </c>
      <c r="O526" s="16" t="s">
        <v>1107</v>
      </c>
      <c r="P526" s="16" t="s">
        <v>1176</v>
      </c>
      <c r="Q526" s="16" t="s">
        <v>1175</v>
      </c>
      <c r="R526" s="16" t="s">
        <v>1174</v>
      </c>
    </row>
    <row r="527" spans="1:18">
      <c r="A527" s="16" t="s">
        <v>8804</v>
      </c>
      <c r="B527" s="16" t="s">
        <v>1183</v>
      </c>
      <c r="C527" s="16" t="s">
        <v>319</v>
      </c>
      <c r="D527" s="16">
        <v>10057</v>
      </c>
      <c r="E527" s="16" t="str">
        <f>VLOOKUP(D527,'Schools Data'!$F$4:$I$105,4,FALSE)</f>
        <v>Cromer Road Primary School</v>
      </c>
      <c r="F527" s="16">
        <v>710020</v>
      </c>
      <c r="G527" s="16" t="str">
        <f t="shared" ref="G527:G555" si="18">VLOOKUP(F527,$W$2:$X$62,2,FALSE)</f>
        <v>I06</v>
      </c>
      <c r="H527" s="16" t="s">
        <v>8803</v>
      </c>
      <c r="I527" s="16" t="s">
        <v>1181</v>
      </c>
      <c r="J527" s="16" t="s">
        <v>1180</v>
      </c>
      <c r="K527" s="16" t="s">
        <v>1179</v>
      </c>
      <c r="L527" s="16" t="s">
        <v>8802</v>
      </c>
      <c r="M527" s="16">
        <v>-3400</v>
      </c>
      <c r="N527" s="16" t="s">
        <v>1177</v>
      </c>
      <c r="O527" s="16" t="s">
        <v>1107</v>
      </c>
      <c r="P527" s="16" t="s">
        <v>1176</v>
      </c>
      <c r="Q527" s="16" t="s">
        <v>1175</v>
      </c>
      <c r="R527" s="16" t="s">
        <v>1174</v>
      </c>
    </row>
    <row r="528" spans="1:18">
      <c r="A528" s="16" t="s">
        <v>8801</v>
      </c>
      <c r="B528" s="16" t="s">
        <v>1183</v>
      </c>
      <c r="C528" s="16" t="s">
        <v>319</v>
      </c>
      <c r="D528" s="16">
        <v>10057</v>
      </c>
      <c r="E528" s="16" t="str">
        <f>VLOOKUP(D528,'Schools Data'!$F$4:$I$105,4,FALSE)</f>
        <v>Cromer Road Primary School</v>
      </c>
      <c r="F528" s="16">
        <v>720010</v>
      </c>
      <c r="G528" s="16" t="str">
        <f t="shared" si="18"/>
        <v>I18d</v>
      </c>
      <c r="H528" s="16" t="s">
        <v>8800</v>
      </c>
      <c r="I528" s="16" t="s">
        <v>1181</v>
      </c>
      <c r="J528" s="16" t="s">
        <v>1180</v>
      </c>
      <c r="K528" s="16" t="s">
        <v>1179</v>
      </c>
      <c r="L528" s="16" t="s">
        <v>8799</v>
      </c>
      <c r="M528" s="16">
        <v>-99729</v>
      </c>
      <c r="N528" s="16" t="s">
        <v>1177</v>
      </c>
      <c r="O528" s="16" t="s">
        <v>1107</v>
      </c>
      <c r="P528" s="16" t="s">
        <v>1176</v>
      </c>
      <c r="Q528" s="16" t="s">
        <v>1175</v>
      </c>
      <c r="R528" s="16" t="s">
        <v>1174</v>
      </c>
    </row>
    <row r="529" spans="1:18">
      <c r="A529" s="16" t="s">
        <v>8798</v>
      </c>
      <c r="B529" s="16" t="s">
        <v>1183</v>
      </c>
      <c r="C529" s="16" t="s">
        <v>319</v>
      </c>
      <c r="D529" s="16">
        <v>10057</v>
      </c>
      <c r="E529" s="16" t="str">
        <f>VLOOKUP(D529,'Schools Data'!$F$4:$I$105,4,FALSE)</f>
        <v>Cromer Road Primary School</v>
      </c>
      <c r="F529" s="16">
        <v>739001</v>
      </c>
      <c r="G529" s="16" t="str">
        <f t="shared" si="18"/>
        <v>I08a</v>
      </c>
      <c r="H529" s="16" t="s">
        <v>8797</v>
      </c>
      <c r="I529" s="16" t="s">
        <v>1181</v>
      </c>
      <c r="J529" s="16" t="s">
        <v>1180</v>
      </c>
      <c r="K529" s="16" t="s">
        <v>1179</v>
      </c>
      <c r="L529" s="16" t="s">
        <v>8796</v>
      </c>
      <c r="M529" s="16">
        <v>-13270</v>
      </c>
      <c r="N529" s="16" t="s">
        <v>1177</v>
      </c>
      <c r="O529" s="16" t="s">
        <v>1107</v>
      </c>
      <c r="P529" s="16" t="s">
        <v>1176</v>
      </c>
      <c r="Q529" s="16" t="s">
        <v>1175</v>
      </c>
      <c r="R529" s="16" t="s">
        <v>1174</v>
      </c>
    </row>
    <row r="530" spans="1:18">
      <c r="A530" s="16" t="s">
        <v>8795</v>
      </c>
      <c r="B530" s="16" t="s">
        <v>1183</v>
      </c>
      <c r="C530" s="16" t="s">
        <v>319</v>
      </c>
      <c r="D530" s="16">
        <v>10057</v>
      </c>
      <c r="E530" s="16" t="str">
        <f>VLOOKUP(D530,'Schools Data'!$F$4:$I$105,4,FALSE)</f>
        <v>Cromer Road Primary School</v>
      </c>
      <c r="F530" s="16">
        <v>739002</v>
      </c>
      <c r="G530" s="16" t="str">
        <f t="shared" si="18"/>
        <v>I08b</v>
      </c>
      <c r="H530" s="16" t="s">
        <v>8794</v>
      </c>
      <c r="I530" s="16" t="s">
        <v>1181</v>
      </c>
      <c r="J530" s="16" t="s">
        <v>1180</v>
      </c>
      <c r="K530" s="16" t="s">
        <v>1179</v>
      </c>
      <c r="L530" s="16" t="s">
        <v>8793</v>
      </c>
      <c r="M530" s="16">
        <v>-34450</v>
      </c>
      <c r="N530" s="16" t="s">
        <v>1177</v>
      </c>
      <c r="O530" s="16" t="s">
        <v>1107</v>
      </c>
      <c r="P530" s="16" t="s">
        <v>1176</v>
      </c>
      <c r="Q530" s="16" t="s">
        <v>1175</v>
      </c>
      <c r="R530" s="16" t="s">
        <v>1174</v>
      </c>
    </row>
    <row r="531" spans="1:18">
      <c r="A531" s="16" t="s">
        <v>8792</v>
      </c>
      <c r="B531" s="16" t="s">
        <v>1183</v>
      </c>
      <c r="C531" s="16" t="s">
        <v>319</v>
      </c>
      <c r="D531" s="16">
        <v>10057</v>
      </c>
      <c r="E531" s="16" t="str">
        <f>VLOOKUP(D531,'Schools Data'!$F$4:$I$105,4,FALSE)</f>
        <v>Cromer Road Primary School</v>
      </c>
      <c r="F531" s="16">
        <v>739010</v>
      </c>
      <c r="G531" s="16" t="str">
        <f t="shared" si="18"/>
        <v>I09</v>
      </c>
      <c r="H531" s="16" t="s">
        <v>8791</v>
      </c>
      <c r="I531" s="16" t="s">
        <v>1181</v>
      </c>
      <c r="J531" s="16" t="s">
        <v>1180</v>
      </c>
      <c r="K531" s="16" t="s">
        <v>1179</v>
      </c>
      <c r="L531" s="16" t="s">
        <v>8790</v>
      </c>
      <c r="M531" s="16">
        <v>-40400</v>
      </c>
      <c r="N531" s="16" t="s">
        <v>1177</v>
      </c>
      <c r="O531" s="16" t="s">
        <v>1107</v>
      </c>
      <c r="P531" s="16" t="s">
        <v>1176</v>
      </c>
      <c r="Q531" s="16" t="s">
        <v>1175</v>
      </c>
      <c r="R531" s="16" t="s">
        <v>1174</v>
      </c>
    </row>
    <row r="532" spans="1:18">
      <c r="A532" s="16" t="s">
        <v>8789</v>
      </c>
      <c r="B532" s="16" t="s">
        <v>1183</v>
      </c>
      <c r="C532" s="16" t="s">
        <v>319</v>
      </c>
      <c r="D532" s="16">
        <v>10057</v>
      </c>
      <c r="E532" s="16" t="str">
        <f>VLOOKUP(D532,'Schools Data'!$F$4:$I$105,4,FALSE)</f>
        <v>Cromer Road Primary School</v>
      </c>
      <c r="F532" s="16">
        <v>739020</v>
      </c>
      <c r="G532" s="16" t="str">
        <f t="shared" si="18"/>
        <v>I10</v>
      </c>
      <c r="H532" s="16" t="s">
        <v>8788</v>
      </c>
      <c r="I532" s="16" t="s">
        <v>1181</v>
      </c>
      <c r="J532" s="16" t="s">
        <v>1180</v>
      </c>
      <c r="K532" s="16" t="s">
        <v>1179</v>
      </c>
      <c r="L532" s="16" t="s">
        <v>8787</v>
      </c>
      <c r="M532" s="16">
        <v>-8000</v>
      </c>
      <c r="N532" s="16" t="s">
        <v>1177</v>
      </c>
      <c r="O532" s="16" t="s">
        <v>1107</v>
      </c>
      <c r="P532" s="16" t="s">
        <v>1176</v>
      </c>
      <c r="Q532" s="16" t="s">
        <v>1175</v>
      </c>
      <c r="R532" s="16" t="s">
        <v>1174</v>
      </c>
    </row>
    <row r="533" spans="1:18">
      <c r="A533" s="16" t="s">
        <v>8786</v>
      </c>
      <c r="B533" s="16" t="s">
        <v>1183</v>
      </c>
      <c r="C533" s="16" t="s">
        <v>319</v>
      </c>
      <c r="D533" s="16">
        <v>10059</v>
      </c>
      <c r="E533" s="16" t="str">
        <f>VLOOKUP(D533,'Schools Data'!$F$4:$I$105,4,FALSE)</f>
        <v>Deansbrook Infant School</v>
      </c>
      <c r="F533" s="16">
        <v>111100</v>
      </c>
      <c r="G533" s="16" t="str">
        <f t="shared" si="18"/>
        <v>E05</v>
      </c>
      <c r="H533" s="16" t="s">
        <v>8785</v>
      </c>
      <c r="I533" s="16" t="s">
        <v>1181</v>
      </c>
      <c r="J533" s="16" t="s">
        <v>1180</v>
      </c>
      <c r="K533" s="16" t="s">
        <v>1179</v>
      </c>
      <c r="L533" s="16" t="s">
        <v>8784</v>
      </c>
      <c r="M533" s="16">
        <v>81907</v>
      </c>
      <c r="N533" s="16" t="s">
        <v>1177</v>
      </c>
      <c r="O533" s="16" t="s">
        <v>1107</v>
      </c>
      <c r="P533" s="16" t="s">
        <v>1176</v>
      </c>
      <c r="Q533" s="16" t="s">
        <v>1175</v>
      </c>
      <c r="R533" s="16" t="s">
        <v>1174</v>
      </c>
    </row>
    <row r="534" spans="1:18">
      <c r="A534" s="16" t="s">
        <v>8783</v>
      </c>
      <c r="B534" s="16" t="s">
        <v>1183</v>
      </c>
      <c r="C534" s="16" t="s">
        <v>319</v>
      </c>
      <c r="D534" s="16">
        <v>10059</v>
      </c>
      <c r="E534" s="16" t="str">
        <f>VLOOKUP(D534,'Schools Data'!$F$4:$I$105,4,FALSE)</f>
        <v>Deansbrook Infant School</v>
      </c>
      <c r="F534" s="16">
        <v>111200</v>
      </c>
      <c r="G534" s="16" t="str">
        <f t="shared" si="18"/>
        <v>E04</v>
      </c>
      <c r="H534" s="16" t="s">
        <v>8782</v>
      </c>
      <c r="I534" s="16" t="s">
        <v>1181</v>
      </c>
      <c r="J534" s="16" t="s">
        <v>1180</v>
      </c>
      <c r="K534" s="16" t="s">
        <v>1179</v>
      </c>
      <c r="L534" s="16" t="s">
        <v>8781</v>
      </c>
      <c r="M534" s="16">
        <v>39476</v>
      </c>
      <c r="N534" s="16" t="s">
        <v>1177</v>
      </c>
      <c r="O534" s="16" t="s">
        <v>1107</v>
      </c>
      <c r="P534" s="16" t="s">
        <v>1176</v>
      </c>
      <c r="Q534" s="16" t="s">
        <v>1175</v>
      </c>
      <c r="R534" s="16" t="s">
        <v>1174</v>
      </c>
    </row>
    <row r="535" spans="1:18">
      <c r="A535" s="16" t="s">
        <v>8780</v>
      </c>
      <c r="B535" s="16" t="s">
        <v>1183</v>
      </c>
      <c r="C535" s="16" t="s">
        <v>319</v>
      </c>
      <c r="D535" s="16">
        <v>10059</v>
      </c>
      <c r="E535" s="16" t="str">
        <f>VLOOKUP(D535,'Schools Data'!$F$4:$I$105,4,FALSE)</f>
        <v>Deansbrook Infant School</v>
      </c>
      <c r="F535" s="16">
        <v>111400</v>
      </c>
      <c r="G535" s="16" t="str">
        <f t="shared" si="18"/>
        <v>E01</v>
      </c>
      <c r="H535" s="16" t="s">
        <v>8779</v>
      </c>
      <c r="I535" s="16" t="s">
        <v>1181</v>
      </c>
      <c r="J535" s="16" t="s">
        <v>1180</v>
      </c>
      <c r="K535" s="16" t="s">
        <v>1179</v>
      </c>
      <c r="L535" s="16" t="s">
        <v>8701</v>
      </c>
      <c r="M535" s="16">
        <v>793319</v>
      </c>
      <c r="N535" s="16" t="s">
        <v>1177</v>
      </c>
      <c r="O535" s="16" t="s">
        <v>1107</v>
      </c>
      <c r="P535" s="16" t="s">
        <v>1176</v>
      </c>
      <c r="Q535" s="16" t="s">
        <v>1175</v>
      </c>
      <c r="R535" s="16" t="s">
        <v>1174</v>
      </c>
    </row>
    <row r="536" spans="1:18">
      <c r="A536" s="16" t="s">
        <v>8778</v>
      </c>
      <c r="B536" s="16" t="s">
        <v>1183</v>
      </c>
      <c r="C536" s="16" t="s">
        <v>319</v>
      </c>
      <c r="D536" s="16">
        <v>10059</v>
      </c>
      <c r="E536" s="16" t="str">
        <f>VLOOKUP(D536,'Schools Data'!$F$4:$I$105,4,FALSE)</f>
        <v>Deansbrook Infant School</v>
      </c>
      <c r="F536" s="16">
        <v>111500</v>
      </c>
      <c r="G536" s="16" t="str">
        <f t="shared" si="18"/>
        <v>E02</v>
      </c>
      <c r="H536" s="16" t="s">
        <v>8777</v>
      </c>
      <c r="I536" s="16" t="s">
        <v>1181</v>
      </c>
      <c r="J536" s="16" t="s">
        <v>1180</v>
      </c>
      <c r="K536" s="16" t="s">
        <v>1179</v>
      </c>
      <c r="L536" s="16" t="s">
        <v>8776</v>
      </c>
      <c r="M536" s="16">
        <v>8742</v>
      </c>
      <c r="N536" s="16" t="s">
        <v>1177</v>
      </c>
      <c r="O536" s="16" t="s">
        <v>1107</v>
      </c>
      <c r="P536" s="16" t="s">
        <v>1176</v>
      </c>
      <c r="Q536" s="16" t="s">
        <v>1175</v>
      </c>
      <c r="R536" s="16" t="s">
        <v>1174</v>
      </c>
    </row>
    <row r="537" spans="1:18">
      <c r="A537" s="16" t="s">
        <v>8775</v>
      </c>
      <c r="B537" s="16" t="s">
        <v>1183</v>
      </c>
      <c r="C537" s="16" t="s">
        <v>319</v>
      </c>
      <c r="D537" s="16">
        <v>10059</v>
      </c>
      <c r="E537" s="16" t="str">
        <f>VLOOKUP(D537,'Schools Data'!$F$4:$I$105,4,FALSE)</f>
        <v>Deansbrook Infant School</v>
      </c>
      <c r="F537" s="16">
        <v>111600</v>
      </c>
      <c r="G537" s="16" t="str">
        <f t="shared" si="18"/>
        <v>E03</v>
      </c>
      <c r="H537" s="16" t="s">
        <v>8774</v>
      </c>
      <c r="I537" s="16" t="s">
        <v>1181</v>
      </c>
      <c r="J537" s="16" t="s">
        <v>1180</v>
      </c>
      <c r="K537" s="16" t="s">
        <v>1179</v>
      </c>
      <c r="L537" s="16" t="s">
        <v>8773</v>
      </c>
      <c r="M537" s="16">
        <v>460897</v>
      </c>
      <c r="N537" s="16" t="s">
        <v>1177</v>
      </c>
      <c r="O537" s="16" t="s">
        <v>1107</v>
      </c>
      <c r="P537" s="16" t="s">
        <v>1176</v>
      </c>
      <c r="Q537" s="16" t="s">
        <v>1175</v>
      </c>
      <c r="R537" s="16" t="s">
        <v>1174</v>
      </c>
    </row>
    <row r="538" spans="1:18">
      <c r="A538" s="16" t="s">
        <v>8772</v>
      </c>
      <c r="B538" s="16" t="s">
        <v>1183</v>
      </c>
      <c r="C538" s="16" t="s">
        <v>319</v>
      </c>
      <c r="D538" s="16">
        <v>10059</v>
      </c>
      <c r="E538" s="16" t="str">
        <f>VLOOKUP(D538,'Schools Data'!$F$4:$I$105,4,FALSE)</f>
        <v>Deansbrook Infant School</v>
      </c>
      <c r="F538" s="16">
        <v>111700</v>
      </c>
      <c r="G538" s="16" t="str">
        <f t="shared" si="18"/>
        <v>E07</v>
      </c>
      <c r="H538" s="16" t="s">
        <v>8771</v>
      </c>
      <c r="I538" s="16" t="s">
        <v>1181</v>
      </c>
      <c r="J538" s="16" t="s">
        <v>1180</v>
      </c>
      <c r="K538" s="16" t="s">
        <v>1179</v>
      </c>
      <c r="L538" s="16" t="s">
        <v>8770</v>
      </c>
      <c r="M538" s="16">
        <v>55856</v>
      </c>
      <c r="N538" s="16" t="s">
        <v>1177</v>
      </c>
      <c r="O538" s="16" t="s">
        <v>1107</v>
      </c>
      <c r="P538" s="16" t="s">
        <v>1176</v>
      </c>
      <c r="Q538" s="16" t="s">
        <v>1175</v>
      </c>
      <c r="R538" s="16" t="s">
        <v>1174</v>
      </c>
    </row>
    <row r="539" spans="1:18">
      <c r="A539" s="16" t="s">
        <v>8769</v>
      </c>
      <c r="B539" s="16" t="s">
        <v>1183</v>
      </c>
      <c r="C539" s="16" t="s">
        <v>319</v>
      </c>
      <c r="D539" s="16">
        <v>10059</v>
      </c>
      <c r="E539" s="16" t="str">
        <f>VLOOKUP(D539,'Schools Data'!$F$4:$I$105,4,FALSE)</f>
        <v>Deansbrook Infant School</v>
      </c>
      <c r="F539" s="16">
        <v>133100</v>
      </c>
      <c r="G539" s="16" t="str">
        <f t="shared" si="18"/>
        <v>E09</v>
      </c>
      <c r="H539" s="16" t="s">
        <v>8768</v>
      </c>
      <c r="I539" s="16" t="s">
        <v>1181</v>
      </c>
      <c r="J539" s="16" t="s">
        <v>1180</v>
      </c>
      <c r="K539" s="16" t="s">
        <v>1179</v>
      </c>
      <c r="L539" s="16" t="s">
        <v>8767</v>
      </c>
      <c r="M539" s="16">
        <v>1275</v>
      </c>
      <c r="N539" s="16" t="s">
        <v>1177</v>
      </c>
      <c r="O539" s="16" t="s">
        <v>1107</v>
      </c>
      <c r="P539" s="16" t="s">
        <v>1176</v>
      </c>
      <c r="Q539" s="16" t="s">
        <v>1175</v>
      </c>
      <c r="R539" s="16" t="s">
        <v>1174</v>
      </c>
    </row>
    <row r="540" spans="1:18">
      <c r="A540" s="16" t="s">
        <v>8766</v>
      </c>
      <c r="B540" s="16" t="s">
        <v>1183</v>
      </c>
      <c r="C540" s="16" t="s">
        <v>319</v>
      </c>
      <c r="D540" s="16">
        <v>10059</v>
      </c>
      <c r="E540" s="16" t="str">
        <f>VLOOKUP(D540,'Schools Data'!$F$4:$I$105,4,FALSE)</f>
        <v>Deansbrook Infant School</v>
      </c>
      <c r="F540" s="16">
        <v>138100</v>
      </c>
      <c r="G540" s="16" t="str">
        <f t="shared" si="18"/>
        <v>E08</v>
      </c>
      <c r="H540" s="16" t="s">
        <v>8765</v>
      </c>
      <c r="I540" s="16" t="s">
        <v>1181</v>
      </c>
      <c r="J540" s="16" t="s">
        <v>1180</v>
      </c>
      <c r="K540" s="16" t="s">
        <v>1179</v>
      </c>
      <c r="L540" s="16" t="s">
        <v>8764</v>
      </c>
      <c r="M540" s="16">
        <v>7144</v>
      </c>
      <c r="N540" s="16" t="s">
        <v>1177</v>
      </c>
      <c r="O540" s="16" t="s">
        <v>1107</v>
      </c>
      <c r="P540" s="16" t="s">
        <v>1176</v>
      </c>
      <c r="Q540" s="16" t="s">
        <v>1175</v>
      </c>
      <c r="R540" s="16" t="s">
        <v>1174</v>
      </c>
    </row>
    <row r="541" spans="1:18">
      <c r="A541" s="16" t="s">
        <v>8763</v>
      </c>
      <c r="B541" s="16" t="s">
        <v>1183</v>
      </c>
      <c r="C541" s="16" t="s">
        <v>319</v>
      </c>
      <c r="D541" s="16">
        <v>10059</v>
      </c>
      <c r="E541" s="16" t="str">
        <f>VLOOKUP(D541,'Schools Data'!$F$4:$I$105,4,FALSE)</f>
        <v>Deansbrook Infant School</v>
      </c>
      <c r="F541" s="16">
        <v>138110</v>
      </c>
      <c r="G541" s="16" t="str">
        <f t="shared" si="18"/>
        <v>E10</v>
      </c>
      <c r="H541" s="16" t="s">
        <v>8762</v>
      </c>
      <c r="I541" s="16" t="s">
        <v>1181</v>
      </c>
      <c r="J541" s="16" t="s">
        <v>1180</v>
      </c>
      <c r="K541" s="16" t="s">
        <v>1179</v>
      </c>
      <c r="L541" s="16" t="s">
        <v>8761</v>
      </c>
      <c r="M541" s="16">
        <v>349</v>
      </c>
      <c r="N541" s="16" t="s">
        <v>1177</v>
      </c>
      <c r="O541" s="16" t="s">
        <v>1107</v>
      </c>
      <c r="P541" s="16" t="s">
        <v>1176</v>
      </c>
      <c r="Q541" s="16" t="s">
        <v>1175</v>
      </c>
      <c r="R541" s="16" t="s">
        <v>1174</v>
      </c>
    </row>
    <row r="542" spans="1:18">
      <c r="A542" s="16" t="s">
        <v>8760</v>
      </c>
      <c r="B542" s="16" t="s">
        <v>1183</v>
      </c>
      <c r="C542" s="16" t="s">
        <v>319</v>
      </c>
      <c r="D542" s="16">
        <v>10059</v>
      </c>
      <c r="E542" s="16" t="str">
        <f>VLOOKUP(D542,'Schools Data'!$F$4:$I$105,4,FALSE)</f>
        <v>Deansbrook Infant School</v>
      </c>
      <c r="F542" s="16">
        <v>210000</v>
      </c>
      <c r="G542" s="16" t="str">
        <f t="shared" si="18"/>
        <v>E12</v>
      </c>
      <c r="H542" s="16" t="s">
        <v>8759</v>
      </c>
      <c r="I542" s="16" t="s">
        <v>1181</v>
      </c>
      <c r="J542" s="16" t="s">
        <v>1180</v>
      </c>
      <c r="K542" s="16" t="s">
        <v>1179</v>
      </c>
      <c r="L542" s="16" t="s">
        <v>8758</v>
      </c>
      <c r="M542" s="16">
        <v>16279</v>
      </c>
      <c r="N542" s="16" t="s">
        <v>1177</v>
      </c>
      <c r="O542" s="16" t="s">
        <v>1107</v>
      </c>
      <c r="P542" s="16" t="s">
        <v>1176</v>
      </c>
      <c r="Q542" s="16" t="s">
        <v>1175</v>
      </c>
      <c r="R542" s="16" t="s">
        <v>1174</v>
      </c>
    </row>
    <row r="543" spans="1:18">
      <c r="A543" s="16" t="s">
        <v>8757</v>
      </c>
      <c r="B543" s="16" t="s">
        <v>1183</v>
      </c>
      <c r="C543" s="16" t="s">
        <v>319</v>
      </c>
      <c r="D543" s="16">
        <v>10059</v>
      </c>
      <c r="E543" s="16" t="str">
        <f>VLOOKUP(D543,'Schools Data'!$F$4:$I$105,4,FALSE)</f>
        <v>Deansbrook Infant School</v>
      </c>
      <c r="F543" s="16">
        <v>213020</v>
      </c>
      <c r="G543" s="16" t="str">
        <f t="shared" si="18"/>
        <v>E16</v>
      </c>
      <c r="H543" s="16" t="s">
        <v>8756</v>
      </c>
      <c r="I543" s="16" t="s">
        <v>1181</v>
      </c>
      <c r="J543" s="16" t="s">
        <v>1180</v>
      </c>
      <c r="K543" s="16" t="s">
        <v>1179</v>
      </c>
      <c r="L543" s="16" t="s">
        <v>8755</v>
      </c>
      <c r="M543" s="16">
        <v>26090</v>
      </c>
      <c r="N543" s="16" t="s">
        <v>1177</v>
      </c>
      <c r="O543" s="16" t="s">
        <v>1107</v>
      </c>
      <c r="P543" s="16" t="s">
        <v>1176</v>
      </c>
      <c r="Q543" s="16" t="s">
        <v>1175</v>
      </c>
      <c r="R543" s="16" t="s">
        <v>1174</v>
      </c>
    </row>
    <row r="544" spans="1:18">
      <c r="A544" s="16" t="s">
        <v>8754</v>
      </c>
      <c r="B544" s="16" t="s">
        <v>1183</v>
      </c>
      <c r="C544" s="16" t="s">
        <v>319</v>
      </c>
      <c r="D544" s="16">
        <v>10059</v>
      </c>
      <c r="E544" s="16" t="str">
        <f>VLOOKUP(D544,'Schools Data'!$F$4:$I$105,4,FALSE)</f>
        <v>Deansbrook Infant School</v>
      </c>
      <c r="F544" s="16">
        <v>215000</v>
      </c>
      <c r="G544" s="16" t="str">
        <f t="shared" si="18"/>
        <v>E17</v>
      </c>
      <c r="H544" s="16" t="s">
        <v>8753</v>
      </c>
      <c r="I544" s="16" t="s">
        <v>1181</v>
      </c>
      <c r="J544" s="16" t="s">
        <v>1180</v>
      </c>
      <c r="K544" s="16" t="s">
        <v>1179</v>
      </c>
      <c r="L544" s="16" t="s">
        <v>8752</v>
      </c>
      <c r="M544" s="16">
        <v>17978</v>
      </c>
      <c r="N544" s="16" t="s">
        <v>1177</v>
      </c>
      <c r="O544" s="16" t="s">
        <v>1107</v>
      </c>
      <c r="P544" s="16" t="s">
        <v>1176</v>
      </c>
      <c r="Q544" s="16" t="s">
        <v>1175</v>
      </c>
      <c r="R544" s="16" t="s">
        <v>1174</v>
      </c>
    </row>
    <row r="545" spans="1:18">
      <c r="A545" s="16" t="s">
        <v>8751</v>
      </c>
      <c r="B545" s="16" t="s">
        <v>1183</v>
      </c>
      <c r="C545" s="16" t="s">
        <v>319</v>
      </c>
      <c r="D545" s="16">
        <v>10059</v>
      </c>
      <c r="E545" s="16" t="str">
        <f>VLOOKUP(D545,'Schools Data'!$F$4:$I$105,4,FALSE)</f>
        <v>Deansbrook Infant School</v>
      </c>
      <c r="F545" s="16">
        <v>216000</v>
      </c>
      <c r="G545" s="16" t="str">
        <f t="shared" si="18"/>
        <v>E15</v>
      </c>
      <c r="H545" s="16" t="s">
        <v>8750</v>
      </c>
      <c r="I545" s="16" t="s">
        <v>1181</v>
      </c>
      <c r="J545" s="16" t="s">
        <v>1180</v>
      </c>
      <c r="K545" s="16" t="s">
        <v>1179</v>
      </c>
      <c r="L545" s="16" t="s">
        <v>8749</v>
      </c>
      <c r="M545" s="16">
        <v>11410</v>
      </c>
      <c r="N545" s="16" t="s">
        <v>1177</v>
      </c>
      <c r="O545" s="16" t="s">
        <v>1107</v>
      </c>
      <c r="P545" s="16" t="s">
        <v>1176</v>
      </c>
      <c r="Q545" s="16" t="s">
        <v>1175</v>
      </c>
      <c r="R545" s="16" t="s">
        <v>1174</v>
      </c>
    </row>
    <row r="546" spans="1:18">
      <c r="A546" s="16" t="s">
        <v>8748</v>
      </c>
      <c r="B546" s="16" t="s">
        <v>1183</v>
      </c>
      <c r="C546" s="16" t="s">
        <v>319</v>
      </c>
      <c r="D546" s="16">
        <v>10059</v>
      </c>
      <c r="E546" s="16" t="str">
        <f>VLOOKUP(D546,'Schools Data'!$F$4:$I$105,4,FALSE)</f>
        <v>Deansbrook Infant School</v>
      </c>
      <c r="F546" s="16">
        <v>219010</v>
      </c>
      <c r="G546" s="16" t="str">
        <f t="shared" si="18"/>
        <v>E14</v>
      </c>
      <c r="H546" s="16" t="s">
        <v>8747</v>
      </c>
      <c r="I546" s="16" t="s">
        <v>1181</v>
      </c>
      <c r="J546" s="16" t="s">
        <v>1180</v>
      </c>
      <c r="K546" s="16" t="s">
        <v>1179</v>
      </c>
      <c r="L546" s="16" t="s">
        <v>8746</v>
      </c>
      <c r="M546" s="16">
        <v>2745</v>
      </c>
      <c r="N546" s="16" t="s">
        <v>1177</v>
      </c>
      <c r="O546" s="16" t="s">
        <v>1107</v>
      </c>
      <c r="P546" s="16" t="s">
        <v>1176</v>
      </c>
      <c r="Q546" s="16" t="s">
        <v>1175</v>
      </c>
      <c r="R546" s="16" t="s">
        <v>1174</v>
      </c>
    </row>
    <row r="547" spans="1:18">
      <c r="A547" s="16" t="s">
        <v>8745</v>
      </c>
      <c r="B547" s="16" t="s">
        <v>1183</v>
      </c>
      <c r="C547" s="16" t="s">
        <v>319</v>
      </c>
      <c r="D547" s="16">
        <v>10059</v>
      </c>
      <c r="E547" s="16" t="str">
        <f>VLOOKUP(D547,'Schools Data'!$F$4:$I$105,4,FALSE)</f>
        <v>Deansbrook Infant School</v>
      </c>
      <c r="F547" s="16">
        <v>219030</v>
      </c>
      <c r="G547" s="16" t="str">
        <f t="shared" si="18"/>
        <v>E18</v>
      </c>
      <c r="H547" s="16" t="s">
        <v>8744</v>
      </c>
      <c r="I547" s="16" t="s">
        <v>1181</v>
      </c>
      <c r="J547" s="16" t="s">
        <v>1180</v>
      </c>
      <c r="K547" s="16" t="s">
        <v>1179</v>
      </c>
      <c r="L547" s="16" t="s">
        <v>8743</v>
      </c>
      <c r="M547" s="16">
        <v>6298</v>
      </c>
      <c r="N547" s="16" t="s">
        <v>1177</v>
      </c>
      <c r="O547" s="16" t="s">
        <v>1107</v>
      </c>
      <c r="P547" s="16" t="s">
        <v>1176</v>
      </c>
      <c r="Q547" s="16" t="s">
        <v>1175</v>
      </c>
      <c r="R547" s="16" t="s">
        <v>1174</v>
      </c>
    </row>
    <row r="548" spans="1:18">
      <c r="A548" s="16" t="s">
        <v>8742</v>
      </c>
      <c r="B548" s="16" t="s">
        <v>1183</v>
      </c>
      <c r="C548" s="16" t="s">
        <v>319</v>
      </c>
      <c r="D548" s="16">
        <v>10059</v>
      </c>
      <c r="E548" s="16" t="str">
        <f>VLOOKUP(D548,'Schools Data'!$F$4:$I$105,4,FALSE)</f>
        <v>Deansbrook Infant School</v>
      </c>
      <c r="F548" s="16">
        <v>220000</v>
      </c>
      <c r="G548" s="16" t="str">
        <f t="shared" si="18"/>
        <v>E13</v>
      </c>
      <c r="H548" s="16" t="s">
        <v>8741</v>
      </c>
      <c r="I548" s="16" t="s">
        <v>1181</v>
      </c>
      <c r="J548" s="16" t="s">
        <v>1180</v>
      </c>
      <c r="K548" s="16" t="s">
        <v>1179</v>
      </c>
      <c r="L548" s="16" t="s">
        <v>8740</v>
      </c>
      <c r="M548" s="16">
        <v>11580</v>
      </c>
      <c r="N548" s="16" t="s">
        <v>1177</v>
      </c>
      <c r="O548" s="16" t="s">
        <v>1107</v>
      </c>
      <c r="P548" s="16" t="s">
        <v>1176</v>
      </c>
      <c r="Q548" s="16" t="s">
        <v>1175</v>
      </c>
      <c r="R548" s="16" t="s">
        <v>1174</v>
      </c>
    </row>
    <row r="549" spans="1:18">
      <c r="A549" s="16" t="s">
        <v>8739</v>
      </c>
      <c r="B549" s="16" t="s">
        <v>1183</v>
      </c>
      <c r="C549" s="16" t="s">
        <v>319</v>
      </c>
      <c r="D549" s="16">
        <v>10059</v>
      </c>
      <c r="E549" s="16" t="str">
        <f>VLOOKUP(D549,'Schools Data'!$F$4:$I$105,4,FALSE)</f>
        <v>Deansbrook Infant School</v>
      </c>
      <c r="F549" s="16">
        <v>221000</v>
      </c>
      <c r="G549" s="16" t="str">
        <f t="shared" si="18"/>
        <v>E23</v>
      </c>
      <c r="H549" s="16" t="s">
        <v>8738</v>
      </c>
      <c r="I549" s="16" t="s">
        <v>1181</v>
      </c>
      <c r="J549" s="16" t="s">
        <v>1180</v>
      </c>
      <c r="K549" s="16" t="s">
        <v>1179</v>
      </c>
      <c r="L549" s="16" t="s">
        <v>8737</v>
      </c>
      <c r="M549" s="16">
        <v>6550</v>
      </c>
      <c r="N549" s="16" t="s">
        <v>1177</v>
      </c>
      <c r="O549" s="16" t="s">
        <v>1107</v>
      </c>
      <c r="P549" s="16" t="s">
        <v>1176</v>
      </c>
      <c r="Q549" s="16" t="s">
        <v>1175</v>
      </c>
      <c r="R549" s="16" t="s">
        <v>1174</v>
      </c>
    </row>
    <row r="550" spans="1:18">
      <c r="A550" s="16" t="s">
        <v>8736</v>
      </c>
      <c r="B550" s="16" t="s">
        <v>1183</v>
      </c>
      <c r="C550" s="16" t="s">
        <v>319</v>
      </c>
      <c r="D550" s="16">
        <v>10059</v>
      </c>
      <c r="E550" s="16" t="str">
        <f>VLOOKUP(D550,'Schools Data'!$F$4:$I$105,4,FALSE)</f>
        <v>Deansbrook Infant School</v>
      </c>
      <c r="F550" s="16">
        <v>411020</v>
      </c>
      <c r="G550" s="16" t="str">
        <f t="shared" si="18"/>
        <v>E25</v>
      </c>
      <c r="H550" s="16" t="s">
        <v>8735</v>
      </c>
      <c r="I550" s="16" t="s">
        <v>1181</v>
      </c>
      <c r="J550" s="16" t="s">
        <v>1180</v>
      </c>
      <c r="K550" s="16" t="s">
        <v>1179</v>
      </c>
      <c r="L550" s="16" t="s">
        <v>8734</v>
      </c>
      <c r="M550" s="16">
        <v>13577</v>
      </c>
      <c r="N550" s="16" t="s">
        <v>1177</v>
      </c>
      <c r="O550" s="16" t="s">
        <v>1107</v>
      </c>
      <c r="P550" s="16" t="s">
        <v>1176</v>
      </c>
      <c r="Q550" s="16" t="s">
        <v>1175</v>
      </c>
      <c r="R550" s="16" t="s">
        <v>1174</v>
      </c>
    </row>
    <row r="551" spans="1:18">
      <c r="A551" s="16" t="s">
        <v>8733</v>
      </c>
      <c r="B551" s="16" t="s">
        <v>1183</v>
      </c>
      <c r="C551" s="16" t="s">
        <v>319</v>
      </c>
      <c r="D551" s="16">
        <v>10059</v>
      </c>
      <c r="E551" s="16" t="str">
        <f>VLOOKUP(D551,'Schools Data'!$F$4:$I$105,4,FALSE)</f>
        <v>Deansbrook Infant School</v>
      </c>
      <c r="F551" s="16">
        <v>413050</v>
      </c>
      <c r="G551" s="16" t="str">
        <f t="shared" si="18"/>
        <v>E19</v>
      </c>
      <c r="H551" s="16" t="s">
        <v>8732</v>
      </c>
      <c r="I551" s="16" t="s">
        <v>1181</v>
      </c>
      <c r="J551" s="16" t="s">
        <v>1180</v>
      </c>
      <c r="K551" s="16" t="s">
        <v>1179</v>
      </c>
      <c r="L551" s="16" t="s">
        <v>8731</v>
      </c>
      <c r="M551" s="16">
        <v>14409</v>
      </c>
      <c r="N551" s="16" t="s">
        <v>1177</v>
      </c>
      <c r="O551" s="16" t="s">
        <v>1107</v>
      </c>
      <c r="P551" s="16" t="s">
        <v>1176</v>
      </c>
      <c r="Q551" s="16" t="s">
        <v>1175</v>
      </c>
      <c r="R551" s="16" t="s">
        <v>1174</v>
      </c>
    </row>
    <row r="552" spans="1:18">
      <c r="A552" s="16" t="s">
        <v>8730</v>
      </c>
      <c r="B552" s="16" t="s">
        <v>1183</v>
      </c>
      <c r="C552" s="16" t="s">
        <v>319</v>
      </c>
      <c r="D552" s="16">
        <v>10059</v>
      </c>
      <c r="E552" s="16" t="str">
        <f>VLOOKUP(D552,'Schools Data'!$F$4:$I$105,4,FALSE)</f>
        <v>Deansbrook Infant School</v>
      </c>
      <c r="F552" s="16">
        <v>413060</v>
      </c>
      <c r="G552" s="16" t="str">
        <f t="shared" si="18"/>
        <v>E22</v>
      </c>
      <c r="H552" s="16" t="s">
        <v>8729</v>
      </c>
      <c r="I552" s="16" t="s">
        <v>1181</v>
      </c>
      <c r="J552" s="16" t="s">
        <v>1180</v>
      </c>
      <c r="K552" s="16" t="s">
        <v>1179</v>
      </c>
      <c r="L552" s="16" t="s">
        <v>8728</v>
      </c>
      <c r="M552" s="16">
        <v>12770</v>
      </c>
      <c r="N552" s="16" t="s">
        <v>1177</v>
      </c>
      <c r="O552" s="16" t="s">
        <v>1107</v>
      </c>
      <c r="P552" s="16" t="s">
        <v>1176</v>
      </c>
      <c r="Q552" s="16" t="s">
        <v>1175</v>
      </c>
      <c r="R552" s="16" t="s">
        <v>1174</v>
      </c>
    </row>
    <row r="553" spans="1:18">
      <c r="A553" s="16" t="s">
        <v>8727</v>
      </c>
      <c r="B553" s="16" t="s">
        <v>1183</v>
      </c>
      <c r="C553" s="16" t="s">
        <v>319</v>
      </c>
      <c r="D553" s="16">
        <v>10059</v>
      </c>
      <c r="E553" s="16" t="str">
        <f>VLOOKUP(D553,'Schools Data'!$F$4:$I$105,4,FALSE)</f>
        <v>Deansbrook Infant School</v>
      </c>
      <c r="F553" s="16">
        <v>413070</v>
      </c>
      <c r="G553" s="16" t="str">
        <f t="shared" si="18"/>
        <v>E24</v>
      </c>
      <c r="H553" s="16" t="s">
        <v>8726</v>
      </c>
      <c r="I553" s="16" t="s">
        <v>1181</v>
      </c>
      <c r="J553" s="16" t="s">
        <v>1180</v>
      </c>
      <c r="K553" s="16" t="s">
        <v>1179</v>
      </c>
      <c r="L553" s="16" t="s">
        <v>8725</v>
      </c>
      <c r="M553" s="16">
        <v>1150</v>
      </c>
      <c r="N553" s="16" t="s">
        <v>1177</v>
      </c>
      <c r="O553" s="16" t="s">
        <v>1107</v>
      </c>
      <c r="P553" s="16" t="s">
        <v>1176</v>
      </c>
      <c r="Q553" s="16" t="s">
        <v>1175</v>
      </c>
      <c r="R553" s="16" t="s">
        <v>1174</v>
      </c>
    </row>
    <row r="554" spans="1:18">
      <c r="A554" s="16" t="s">
        <v>8724</v>
      </c>
      <c r="B554" s="16" t="s">
        <v>1183</v>
      </c>
      <c r="C554" s="16" t="s">
        <v>319</v>
      </c>
      <c r="D554" s="16">
        <v>10059</v>
      </c>
      <c r="E554" s="16" t="str">
        <f>VLOOKUP(D554,'Schools Data'!$F$4:$I$105,4,FALSE)</f>
        <v>Deansbrook Infant School</v>
      </c>
      <c r="F554" s="16">
        <v>420060</v>
      </c>
      <c r="G554" s="16" t="str">
        <f t="shared" si="18"/>
        <v>E26</v>
      </c>
      <c r="H554" s="16" t="s">
        <v>8723</v>
      </c>
      <c r="I554" s="16" t="s">
        <v>1181</v>
      </c>
      <c r="J554" s="16" t="s">
        <v>1180</v>
      </c>
      <c r="K554" s="16" t="s">
        <v>1179</v>
      </c>
      <c r="L554" s="16" t="s">
        <v>8722</v>
      </c>
      <c r="M554" s="16">
        <v>56040</v>
      </c>
      <c r="N554" s="16" t="s">
        <v>1177</v>
      </c>
      <c r="O554" s="16" t="s">
        <v>1107</v>
      </c>
      <c r="P554" s="16" t="s">
        <v>1176</v>
      </c>
      <c r="Q554" s="16" t="s">
        <v>1175</v>
      </c>
      <c r="R554" s="16" t="s">
        <v>1174</v>
      </c>
    </row>
    <row r="555" spans="1:18">
      <c r="A555" s="16" t="s">
        <v>8721</v>
      </c>
      <c r="B555" s="16" t="s">
        <v>1183</v>
      </c>
      <c r="C555" s="16" t="s">
        <v>319</v>
      </c>
      <c r="D555" s="16">
        <v>10059</v>
      </c>
      <c r="E555" s="16" t="str">
        <f>VLOOKUP(D555,'Schools Data'!$F$4:$I$105,4,FALSE)</f>
        <v>Deansbrook Infant School</v>
      </c>
      <c r="F555" s="16">
        <v>422620</v>
      </c>
      <c r="G555" s="16" t="str">
        <f t="shared" si="18"/>
        <v>E20</v>
      </c>
      <c r="H555" s="16" t="s">
        <v>8720</v>
      </c>
      <c r="I555" s="16" t="s">
        <v>1181</v>
      </c>
      <c r="J555" s="16" t="s">
        <v>1180</v>
      </c>
      <c r="K555" s="16" t="s">
        <v>1179</v>
      </c>
      <c r="L555" s="16" t="s">
        <v>8719</v>
      </c>
      <c r="M555" s="16">
        <v>14896</v>
      </c>
      <c r="N555" s="16" t="s">
        <v>1177</v>
      </c>
      <c r="O555" s="16" t="s">
        <v>1107</v>
      </c>
      <c r="P555" s="16" t="s">
        <v>1176</v>
      </c>
      <c r="Q555" s="16" t="s">
        <v>1175</v>
      </c>
      <c r="R555" s="16" t="s">
        <v>1174</v>
      </c>
    </row>
    <row r="556" spans="1:18">
      <c r="A556" s="16" t="s">
        <v>8718</v>
      </c>
      <c r="B556" s="16" t="s">
        <v>1183</v>
      </c>
      <c r="C556" s="16" t="s">
        <v>319</v>
      </c>
      <c r="D556" s="16">
        <v>10059</v>
      </c>
      <c r="E556" s="16" t="str">
        <f>VLOOKUP(D556,'Schools Data'!$F$4:$I$105,4,FALSE)</f>
        <v>Deansbrook Infant School</v>
      </c>
      <c r="F556" s="16">
        <v>543950</v>
      </c>
      <c r="G556" s="16" t="s">
        <v>1211</v>
      </c>
      <c r="H556" s="16" t="s">
        <v>8717</v>
      </c>
      <c r="I556" s="16" t="s">
        <v>1181</v>
      </c>
      <c r="J556" s="16" t="s">
        <v>1180</v>
      </c>
      <c r="K556" s="16" t="s">
        <v>1179</v>
      </c>
      <c r="L556" s="16" t="s">
        <v>8716</v>
      </c>
      <c r="M556" s="16">
        <v>-20975</v>
      </c>
      <c r="N556" s="16" t="s">
        <v>1177</v>
      </c>
      <c r="O556" s="16" t="s">
        <v>1107</v>
      </c>
      <c r="P556" s="16" t="s">
        <v>1176</v>
      </c>
      <c r="Q556" s="16" t="s">
        <v>1175</v>
      </c>
      <c r="R556" s="16" t="s">
        <v>1174</v>
      </c>
    </row>
    <row r="557" spans="1:18">
      <c r="A557" s="16" t="s">
        <v>8715</v>
      </c>
      <c r="B557" s="16" t="s">
        <v>1183</v>
      </c>
      <c r="C557" s="16" t="s">
        <v>319</v>
      </c>
      <c r="D557" s="16">
        <v>10059</v>
      </c>
      <c r="E557" s="16" t="str">
        <f>VLOOKUP(D557,'Schools Data'!$F$4:$I$105,4,FALSE)</f>
        <v>Deansbrook Infant School</v>
      </c>
      <c r="F557" s="16">
        <v>543970</v>
      </c>
      <c r="G557" s="16" t="str">
        <f t="shared" ref="G557:G563" si="19">VLOOKUP(F557,$W$2:$X$62,2,FALSE)</f>
        <v>I01</v>
      </c>
      <c r="H557" s="16" t="s">
        <v>8714</v>
      </c>
      <c r="I557" s="16" t="s">
        <v>1181</v>
      </c>
      <c r="J557" s="16" t="s">
        <v>1180</v>
      </c>
      <c r="K557" s="16" t="s">
        <v>1179</v>
      </c>
      <c r="L557" s="16" t="s">
        <v>8713</v>
      </c>
      <c r="M557" s="16">
        <v>-1261685</v>
      </c>
      <c r="N557" s="16" t="s">
        <v>1177</v>
      </c>
      <c r="O557" s="16" t="s">
        <v>1107</v>
      </c>
      <c r="P557" s="16" t="s">
        <v>1176</v>
      </c>
      <c r="Q557" s="16" t="s">
        <v>1175</v>
      </c>
      <c r="R557" s="16" t="s">
        <v>1174</v>
      </c>
    </row>
    <row r="558" spans="1:18">
      <c r="A558" s="16" t="s">
        <v>8712</v>
      </c>
      <c r="B558" s="16" t="s">
        <v>1183</v>
      </c>
      <c r="C558" s="16" t="s">
        <v>319</v>
      </c>
      <c r="D558" s="16">
        <v>10059</v>
      </c>
      <c r="E558" s="16" t="str">
        <f>VLOOKUP(D558,'Schools Data'!$F$4:$I$105,4,FALSE)</f>
        <v>Deansbrook Infant School</v>
      </c>
      <c r="F558" s="16">
        <v>543972</v>
      </c>
      <c r="G558" s="16" t="str">
        <f t="shared" si="19"/>
        <v>I03</v>
      </c>
      <c r="H558" s="16" t="s">
        <v>8711</v>
      </c>
      <c r="I558" s="16" t="s">
        <v>1181</v>
      </c>
      <c r="J558" s="16" t="s">
        <v>1180</v>
      </c>
      <c r="K558" s="16" t="s">
        <v>1179</v>
      </c>
      <c r="L558" s="16" t="s">
        <v>8710</v>
      </c>
      <c r="M558" s="16">
        <v>-99856</v>
      </c>
      <c r="N558" s="16" t="s">
        <v>1177</v>
      </c>
      <c r="O558" s="16" t="s">
        <v>1107</v>
      </c>
      <c r="P558" s="16" t="s">
        <v>1176</v>
      </c>
      <c r="Q558" s="16" t="s">
        <v>1175</v>
      </c>
      <c r="R558" s="16" t="s">
        <v>1174</v>
      </c>
    </row>
    <row r="559" spans="1:18">
      <c r="A559" s="16" t="s">
        <v>8709</v>
      </c>
      <c r="B559" s="16" t="s">
        <v>1183</v>
      </c>
      <c r="C559" s="16" t="s">
        <v>319</v>
      </c>
      <c r="D559" s="16">
        <v>10059</v>
      </c>
      <c r="E559" s="16" t="str">
        <f>VLOOKUP(D559,'Schools Data'!$F$4:$I$105,4,FALSE)</f>
        <v>Deansbrook Infant School</v>
      </c>
      <c r="F559" s="16">
        <v>543975</v>
      </c>
      <c r="G559" s="16" t="str">
        <f t="shared" si="19"/>
        <v>I05</v>
      </c>
      <c r="H559" s="16" t="s">
        <v>8708</v>
      </c>
      <c r="I559" s="16" t="s">
        <v>1181</v>
      </c>
      <c r="J559" s="16" t="s">
        <v>1180</v>
      </c>
      <c r="K559" s="16" t="s">
        <v>1179</v>
      </c>
      <c r="L559" s="16" t="s">
        <v>8707</v>
      </c>
      <c r="M559" s="16">
        <v>-49765</v>
      </c>
      <c r="N559" s="16" t="s">
        <v>1177</v>
      </c>
      <c r="O559" s="16" t="s">
        <v>1107</v>
      </c>
      <c r="P559" s="16" t="s">
        <v>1176</v>
      </c>
      <c r="Q559" s="16" t="s">
        <v>1175</v>
      </c>
      <c r="R559" s="16" t="s">
        <v>1174</v>
      </c>
    </row>
    <row r="560" spans="1:18">
      <c r="A560" s="16" t="s">
        <v>8706</v>
      </c>
      <c r="B560" s="16" t="s">
        <v>1183</v>
      </c>
      <c r="C560" s="16" t="s">
        <v>319</v>
      </c>
      <c r="D560" s="16">
        <v>10059</v>
      </c>
      <c r="E560" s="16" t="str">
        <f>VLOOKUP(D560,'Schools Data'!$F$4:$I$105,4,FALSE)</f>
        <v>Deansbrook Infant School</v>
      </c>
      <c r="F560" s="16">
        <v>543980</v>
      </c>
      <c r="G560" s="16" t="str">
        <f t="shared" si="19"/>
        <v>CI01</v>
      </c>
      <c r="H560" s="16" t="s">
        <v>8705</v>
      </c>
      <c r="I560" s="16" t="s">
        <v>1181</v>
      </c>
      <c r="J560" s="16" t="s">
        <v>1180</v>
      </c>
      <c r="K560" s="16" t="s">
        <v>1179</v>
      </c>
      <c r="L560" s="16" t="s">
        <v>8704</v>
      </c>
      <c r="M560" s="16">
        <v>-6500</v>
      </c>
      <c r="N560" s="16" t="s">
        <v>1177</v>
      </c>
      <c r="O560" s="16" t="s">
        <v>1107</v>
      </c>
      <c r="P560" s="16" t="s">
        <v>1176</v>
      </c>
      <c r="Q560" s="16" t="s">
        <v>1175</v>
      </c>
      <c r="R560" s="16" t="s">
        <v>1174</v>
      </c>
    </row>
    <row r="561" spans="1:18">
      <c r="A561" s="16" t="s">
        <v>8703</v>
      </c>
      <c r="B561" s="16" t="s">
        <v>1183</v>
      </c>
      <c r="C561" s="16" t="s">
        <v>319</v>
      </c>
      <c r="D561" s="16">
        <v>10059</v>
      </c>
      <c r="E561" s="16" t="str">
        <f>VLOOKUP(D561,'Schools Data'!$F$4:$I$105,4,FALSE)</f>
        <v>Deansbrook Infant School</v>
      </c>
      <c r="F561" s="16">
        <v>569000</v>
      </c>
      <c r="G561" s="16" t="str">
        <f t="shared" si="19"/>
        <v>E28a</v>
      </c>
      <c r="H561" s="16" t="s">
        <v>8702</v>
      </c>
      <c r="I561" s="16" t="s">
        <v>1181</v>
      </c>
      <c r="J561" s="16" t="s">
        <v>1180</v>
      </c>
      <c r="K561" s="16" t="s">
        <v>1179</v>
      </c>
      <c r="L561" s="16" t="s">
        <v>8701</v>
      </c>
      <c r="M561" s="16">
        <v>29157</v>
      </c>
      <c r="N561" s="16" t="s">
        <v>1177</v>
      </c>
      <c r="O561" s="16" t="s">
        <v>1107</v>
      </c>
      <c r="P561" s="16" t="s">
        <v>1176</v>
      </c>
      <c r="Q561" s="16" t="s">
        <v>1175</v>
      </c>
      <c r="R561" s="16" t="s">
        <v>1174</v>
      </c>
    </row>
    <row r="562" spans="1:18">
      <c r="A562" s="16" t="s">
        <v>8700</v>
      </c>
      <c r="B562" s="16" t="s">
        <v>1183</v>
      </c>
      <c r="C562" s="16" t="s">
        <v>319</v>
      </c>
      <c r="D562" s="16">
        <v>10059</v>
      </c>
      <c r="E562" s="16" t="str">
        <f>VLOOKUP(D562,'Schools Data'!$F$4:$I$105,4,FALSE)</f>
        <v>Deansbrook Infant School</v>
      </c>
      <c r="F562" s="16">
        <v>569010</v>
      </c>
      <c r="G562" s="16" t="str">
        <f t="shared" si="19"/>
        <v>E27</v>
      </c>
      <c r="H562" s="16" t="s">
        <v>8699</v>
      </c>
      <c r="I562" s="16" t="s">
        <v>1181</v>
      </c>
      <c r="J562" s="16" t="s">
        <v>1180</v>
      </c>
      <c r="K562" s="16" t="s">
        <v>1179</v>
      </c>
      <c r="L562" s="16" t="s">
        <v>8698</v>
      </c>
      <c r="M562" s="16">
        <v>59778</v>
      </c>
      <c r="N562" s="16" t="s">
        <v>1177</v>
      </c>
      <c r="O562" s="16" t="s">
        <v>1107</v>
      </c>
      <c r="P562" s="16" t="s">
        <v>1176</v>
      </c>
      <c r="Q562" s="16" t="s">
        <v>1175</v>
      </c>
      <c r="R562" s="16" t="s">
        <v>1174</v>
      </c>
    </row>
    <row r="563" spans="1:18">
      <c r="A563" s="16" t="s">
        <v>8697</v>
      </c>
      <c r="B563" s="16" t="s">
        <v>1183</v>
      </c>
      <c r="C563" s="16" t="s">
        <v>319</v>
      </c>
      <c r="D563" s="16">
        <v>10059</v>
      </c>
      <c r="E563" s="16" t="str">
        <f>VLOOKUP(D563,'Schools Data'!$F$4:$I$105,4,FALSE)</f>
        <v>Deansbrook Infant School</v>
      </c>
      <c r="F563" s="16">
        <v>599030</v>
      </c>
      <c r="G563" s="16" t="str">
        <f t="shared" si="19"/>
        <v>CE04</v>
      </c>
      <c r="H563" s="16" t="s">
        <v>8696</v>
      </c>
      <c r="I563" s="16" t="s">
        <v>1181</v>
      </c>
      <c r="J563" s="16" t="s">
        <v>1180</v>
      </c>
      <c r="K563" s="16" t="s">
        <v>1179</v>
      </c>
      <c r="L563" s="16" t="s">
        <v>8695</v>
      </c>
      <c r="M563" s="16">
        <v>6500</v>
      </c>
      <c r="N563" s="16" t="s">
        <v>1177</v>
      </c>
      <c r="O563" s="16" t="s">
        <v>1107</v>
      </c>
      <c r="P563" s="16" t="s">
        <v>1176</v>
      </c>
      <c r="Q563" s="16" t="s">
        <v>1175</v>
      </c>
      <c r="R563" s="16" t="s">
        <v>1174</v>
      </c>
    </row>
    <row r="564" spans="1:18">
      <c r="A564" s="16" t="s">
        <v>8694</v>
      </c>
      <c r="B564" s="16" t="s">
        <v>1183</v>
      </c>
      <c r="C564" s="16" t="s">
        <v>319</v>
      </c>
      <c r="D564" s="16">
        <v>10059</v>
      </c>
      <c r="E564" s="16" t="str">
        <f>VLOOKUP(D564,'Schools Data'!$F$4:$I$105,4,FALSE)</f>
        <v>Deansbrook Infant School</v>
      </c>
      <c r="F564" s="16">
        <v>599040</v>
      </c>
      <c r="G564" s="16" t="s">
        <v>1819</v>
      </c>
      <c r="H564" s="16" t="s">
        <v>8693</v>
      </c>
      <c r="I564" s="16" t="s">
        <v>1181</v>
      </c>
      <c r="J564" s="16" t="s">
        <v>1180</v>
      </c>
      <c r="K564" s="16" t="s">
        <v>1179</v>
      </c>
      <c r="L564" s="16" t="s">
        <v>8692</v>
      </c>
      <c r="M564" s="16">
        <v>6636</v>
      </c>
      <c r="N564" s="16" t="s">
        <v>1177</v>
      </c>
      <c r="O564" s="16" t="s">
        <v>1107</v>
      </c>
      <c r="P564" s="16" t="s">
        <v>1176</v>
      </c>
      <c r="Q564" s="16" t="s">
        <v>1175</v>
      </c>
      <c r="R564" s="16" t="s">
        <v>1174</v>
      </c>
    </row>
    <row r="565" spans="1:18">
      <c r="A565" s="16" t="s">
        <v>8691</v>
      </c>
      <c r="B565" s="16" t="s">
        <v>1183</v>
      </c>
      <c r="C565" s="16" t="s">
        <v>319</v>
      </c>
      <c r="D565" s="16">
        <v>10059</v>
      </c>
      <c r="E565" s="16" t="str">
        <f>VLOOKUP(D565,'Schools Data'!$F$4:$I$105,4,FALSE)</f>
        <v>Deansbrook Infant School</v>
      </c>
      <c r="F565" s="16">
        <v>720010</v>
      </c>
      <c r="G565" s="16" t="str">
        <f t="shared" ref="G565:G593" si="20">VLOOKUP(F565,$W$2:$X$62,2,FALSE)</f>
        <v>I18d</v>
      </c>
      <c r="H565" s="16" t="s">
        <v>8690</v>
      </c>
      <c r="I565" s="16" t="s">
        <v>1181</v>
      </c>
      <c r="J565" s="16" t="s">
        <v>1180</v>
      </c>
      <c r="K565" s="16" t="s">
        <v>1179</v>
      </c>
      <c r="L565" s="16" t="s">
        <v>8689</v>
      </c>
      <c r="M565" s="16">
        <v>-88238</v>
      </c>
      <c r="N565" s="16" t="s">
        <v>1177</v>
      </c>
      <c r="O565" s="16" t="s">
        <v>1107</v>
      </c>
      <c r="P565" s="16" t="s">
        <v>1176</v>
      </c>
      <c r="Q565" s="16" t="s">
        <v>1175</v>
      </c>
      <c r="R565" s="16" t="s">
        <v>1174</v>
      </c>
    </row>
    <row r="566" spans="1:18">
      <c r="A566" s="16" t="s">
        <v>8688</v>
      </c>
      <c r="B566" s="16" t="s">
        <v>1183</v>
      </c>
      <c r="C566" s="16" t="s">
        <v>319</v>
      </c>
      <c r="D566" s="16">
        <v>10059</v>
      </c>
      <c r="E566" s="16" t="str">
        <f>VLOOKUP(D566,'Schools Data'!$F$4:$I$105,4,FALSE)</f>
        <v>Deansbrook Infant School</v>
      </c>
      <c r="F566" s="16">
        <v>739001</v>
      </c>
      <c r="G566" s="16" t="str">
        <f t="shared" si="20"/>
        <v>I08a</v>
      </c>
      <c r="H566" s="16" t="s">
        <v>8687</v>
      </c>
      <c r="I566" s="16" t="s">
        <v>1181</v>
      </c>
      <c r="J566" s="16" t="s">
        <v>1180</v>
      </c>
      <c r="K566" s="16" t="s">
        <v>1179</v>
      </c>
      <c r="L566" s="16" t="s">
        <v>8686</v>
      </c>
      <c r="M566" s="16">
        <v>-2120</v>
      </c>
      <c r="N566" s="16" t="s">
        <v>1177</v>
      </c>
      <c r="O566" s="16" t="s">
        <v>1107</v>
      </c>
      <c r="P566" s="16" t="s">
        <v>1176</v>
      </c>
      <c r="Q566" s="16" t="s">
        <v>1175</v>
      </c>
      <c r="R566" s="16" t="s">
        <v>1174</v>
      </c>
    </row>
    <row r="567" spans="1:18">
      <c r="A567" s="16" t="s">
        <v>8685</v>
      </c>
      <c r="B567" s="16" t="s">
        <v>1183</v>
      </c>
      <c r="C567" s="16" t="s">
        <v>319</v>
      </c>
      <c r="D567" s="16">
        <v>10059</v>
      </c>
      <c r="E567" s="16" t="str">
        <f>VLOOKUP(D567,'Schools Data'!$F$4:$I$105,4,FALSE)</f>
        <v>Deansbrook Infant School</v>
      </c>
      <c r="F567" s="16">
        <v>739002</v>
      </c>
      <c r="G567" s="16" t="str">
        <f t="shared" si="20"/>
        <v>I08b</v>
      </c>
      <c r="H567" s="16" t="s">
        <v>8684</v>
      </c>
      <c r="I567" s="16" t="s">
        <v>1181</v>
      </c>
      <c r="J567" s="16" t="s">
        <v>1180</v>
      </c>
      <c r="K567" s="16" t="s">
        <v>1179</v>
      </c>
      <c r="L567" s="16" t="s">
        <v>8683</v>
      </c>
      <c r="M567" s="16">
        <v>-36471</v>
      </c>
      <c r="N567" s="16" t="s">
        <v>1177</v>
      </c>
      <c r="O567" s="16" t="s">
        <v>1107</v>
      </c>
      <c r="P567" s="16" t="s">
        <v>1176</v>
      </c>
      <c r="Q567" s="16" t="s">
        <v>1175</v>
      </c>
      <c r="R567" s="16" t="s">
        <v>1174</v>
      </c>
    </row>
    <row r="568" spans="1:18">
      <c r="A568" s="16" t="s">
        <v>8682</v>
      </c>
      <c r="B568" s="16" t="s">
        <v>1183</v>
      </c>
      <c r="C568" s="16" t="s">
        <v>319</v>
      </c>
      <c r="D568" s="16">
        <v>10059</v>
      </c>
      <c r="E568" s="16" t="str">
        <f>VLOOKUP(D568,'Schools Data'!$F$4:$I$105,4,FALSE)</f>
        <v>Deansbrook Infant School</v>
      </c>
      <c r="F568" s="16">
        <v>739010</v>
      </c>
      <c r="G568" s="16" t="str">
        <f t="shared" si="20"/>
        <v>I09</v>
      </c>
      <c r="H568" s="16" t="s">
        <v>8681</v>
      </c>
      <c r="I568" s="16" t="s">
        <v>1181</v>
      </c>
      <c r="J568" s="16" t="s">
        <v>1180</v>
      </c>
      <c r="K568" s="16" t="s">
        <v>1179</v>
      </c>
      <c r="L568" s="16" t="s">
        <v>8680</v>
      </c>
      <c r="M568" s="16">
        <v>-500</v>
      </c>
      <c r="N568" s="16" t="s">
        <v>1177</v>
      </c>
      <c r="O568" s="16" t="s">
        <v>1107</v>
      </c>
      <c r="P568" s="16" t="s">
        <v>1176</v>
      </c>
      <c r="Q568" s="16" t="s">
        <v>1175</v>
      </c>
      <c r="R568" s="16" t="s">
        <v>1174</v>
      </c>
    </row>
    <row r="569" spans="1:18">
      <c r="A569" s="16" t="s">
        <v>8679</v>
      </c>
      <c r="B569" s="16" t="s">
        <v>1183</v>
      </c>
      <c r="C569" s="16" t="s">
        <v>319</v>
      </c>
      <c r="D569" s="16">
        <v>10059</v>
      </c>
      <c r="E569" s="16" t="str">
        <f>VLOOKUP(D569,'Schools Data'!$F$4:$I$105,4,FALSE)</f>
        <v>Deansbrook Infant School</v>
      </c>
      <c r="F569" s="16">
        <v>739040</v>
      </c>
      <c r="G569" s="16" t="str">
        <f t="shared" si="20"/>
        <v>I12</v>
      </c>
      <c r="H569" s="16" t="s">
        <v>8678</v>
      </c>
      <c r="I569" s="16" t="s">
        <v>1181</v>
      </c>
      <c r="J569" s="16" t="s">
        <v>1180</v>
      </c>
      <c r="K569" s="16" t="s">
        <v>1179</v>
      </c>
      <c r="L569" s="16" t="s">
        <v>8677</v>
      </c>
      <c r="M569" s="16">
        <v>-6500</v>
      </c>
      <c r="N569" s="16" t="s">
        <v>1177</v>
      </c>
      <c r="O569" s="16" t="s">
        <v>1107</v>
      </c>
      <c r="P569" s="16" t="s">
        <v>1176</v>
      </c>
      <c r="Q569" s="16" t="s">
        <v>1175</v>
      </c>
      <c r="R569" s="16" t="s">
        <v>1174</v>
      </c>
    </row>
    <row r="570" spans="1:18">
      <c r="A570" s="16" t="s">
        <v>8676</v>
      </c>
      <c r="B570" s="16" t="s">
        <v>1183</v>
      </c>
      <c r="C570" s="16" t="s">
        <v>319</v>
      </c>
      <c r="D570" s="16">
        <v>10059</v>
      </c>
      <c r="E570" s="16" t="str">
        <f>VLOOKUP(D570,'Schools Data'!$F$4:$I$105,4,FALSE)</f>
        <v>Deansbrook Infant School</v>
      </c>
      <c r="F570" s="16">
        <v>739050</v>
      </c>
      <c r="G570" s="16" t="str">
        <f t="shared" si="20"/>
        <v>I13</v>
      </c>
      <c r="H570" s="16" t="s">
        <v>8675</v>
      </c>
      <c r="I570" s="16" t="s">
        <v>1181</v>
      </c>
      <c r="J570" s="16" t="s">
        <v>1180</v>
      </c>
      <c r="K570" s="16" t="s">
        <v>1179</v>
      </c>
      <c r="L570" s="16" t="s">
        <v>8674</v>
      </c>
      <c r="M570" s="16">
        <v>-1000</v>
      </c>
      <c r="N570" s="16" t="s">
        <v>1177</v>
      </c>
      <c r="O570" s="16" t="s">
        <v>1107</v>
      </c>
      <c r="P570" s="16" t="s">
        <v>1176</v>
      </c>
      <c r="Q570" s="16" t="s">
        <v>1175</v>
      </c>
      <c r="R570" s="16" t="s">
        <v>1174</v>
      </c>
    </row>
    <row r="571" spans="1:18">
      <c r="A571" s="16" t="s">
        <v>8673</v>
      </c>
      <c r="B571" s="16" t="s">
        <v>1183</v>
      </c>
      <c r="C571" s="16" t="s">
        <v>319</v>
      </c>
      <c r="D571" s="16">
        <v>10061</v>
      </c>
      <c r="E571" s="16" t="str">
        <f>VLOOKUP(D571,'Schools Data'!$F$4:$I$105,4,FALSE)</f>
        <v>Dollis Primary School</v>
      </c>
      <c r="F571" s="16">
        <v>111100</v>
      </c>
      <c r="G571" s="16" t="str">
        <f t="shared" si="20"/>
        <v>E05</v>
      </c>
      <c r="H571" s="16" t="s">
        <v>8672</v>
      </c>
      <c r="I571" s="16" t="s">
        <v>1181</v>
      </c>
      <c r="J571" s="16" t="s">
        <v>1180</v>
      </c>
      <c r="K571" s="16" t="s">
        <v>1179</v>
      </c>
      <c r="L571" s="16" t="s">
        <v>8671</v>
      </c>
      <c r="M571" s="16">
        <v>182457</v>
      </c>
      <c r="N571" s="16" t="s">
        <v>1177</v>
      </c>
      <c r="O571" s="16" t="s">
        <v>1107</v>
      </c>
      <c r="P571" s="16" t="s">
        <v>1176</v>
      </c>
      <c r="Q571" s="16" t="s">
        <v>1175</v>
      </c>
      <c r="R571" s="16" t="s">
        <v>1174</v>
      </c>
    </row>
    <row r="572" spans="1:18">
      <c r="A572" s="16" t="s">
        <v>8670</v>
      </c>
      <c r="B572" s="16" t="s">
        <v>1183</v>
      </c>
      <c r="C572" s="16" t="s">
        <v>319</v>
      </c>
      <c r="D572" s="16">
        <v>10061</v>
      </c>
      <c r="E572" s="16" t="str">
        <f>VLOOKUP(D572,'Schools Data'!$F$4:$I$105,4,FALSE)</f>
        <v>Dollis Primary School</v>
      </c>
      <c r="F572" s="16">
        <v>111200</v>
      </c>
      <c r="G572" s="16" t="str">
        <f t="shared" si="20"/>
        <v>E04</v>
      </c>
      <c r="H572" s="16" t="s">
        <v>8669</v>
      </c>
      <c r="I572" s="16" t="s">
        <v>1181</v>
      </c>
      <c r="J572" s="16" t="s">
        <v>1180</v>
      </c>
      <c r="K572" s="16" t="s">
        <v>1179</v>
      </c>
      <c r="L572" s="16" t="s">
        <v>8668</v>
      </c>
      <c r="M572" s="16">
        <v>70215</v>
      </c>
      <c r="N572" s="16" t="s">
        <v>1177</v>
      </c>
      <c r="O572" s="16" t="s">
        <v>1107</v>
      </c>
      <c r="P572" s="16" t="s">
        <v>1176</v>
      </c>
      <c r="Q572" s="16" t="s">
        <v>1175</v>
      </c>
      <c r="R572" s="16" t="s">
        <v>1174</v>
      </c>
    </row>
    <row r="573" spans="1:18">
      <c r="A573" s="16" t="s">
        <v>8667</v>
      </c>
      <c r="B573" s="16" t="s">
        <v>1183</v>
      </c>
      <c r="C573" s="16" t="s">
        <v>319</v>
      </c>
      <c r="D573" s="16">
        <v>10061</v>
      </c>
      <c r="E573" s="16" t="str">
        <f>VLOOKUP(D573,'Schools Data'!$F$4:$I$105,4,FALSE)</f>
        <v>Dollis Primary School</v>
      </c>
      <c r="F573" s="16">
        <v>111400</v>
      </c>
      <c r="G573" s="16" t="str">
        <f t="shared" si="20"/>
        <v>E01</v>
      </c>
      <c r="H573" s="16" t="s">
        <v>8666</v>
      </c>
      <c r="I573" s="16" t="s">
        <v>1181</v>
      </c>
      <c r="J573" s="16" t="s">
        <v>1180</v>
      </c>
      <c r="K573" s="16" t="s">
        <v>1179</v>
      </c>
      <c r="L573" s="16" t="s">
        <v>8665</v>
      </c>
      <c r="M573" s="16">
        <v>1299639</v>
      </c>
      <c r="N573" s="16" t="s">
        <v>1177</v>
      </c>
      <c r="O573" s="16" t="s">
        <v>1107</v>
      </c>
      <c r="P573" s="16" t="s">
        <v>1176</v>
      </c>
      <c r="Q573" s="16" t="s">
        <v>1175</v>
      </c>
      <c r="R573" s="16" t="s">
        <v>1174</v>
      </c>
    </row>
    <row r="574" spans="1:18">
      <c r="A574" s="16" t="s">
        <v>8664</v>
      </c>
      <c r="B574" s="16" t="s">
        <v>1183</v>
      </c>
      <c r="C574" s="16" t="s">
        <v>319</v>
      </c>
      <c r="D574" s="16">
        <v>10061</v>
      </c>
      <c r="E574" s="16" t="str">
        <f>VLOOKUP(D574,'Schools Data'!$F$4:$I$105,4,FALSE)</f>
        <v>Dollis Primary School</v>
      </c>
      <c r="F574" s="16">
        <v>111600</v>
      </c>
      <c r="G574" s="16" t="str">
        <f t="shared" si="20"/>
        <v>E03</v>
      </c>
      <c r="H574" s="16" t="s">
        <v>8663</v>
      </c>
      <c r="I574" s="16" t="s">
        <v>1181</v>
      </c>
      <c r="J574" s="16" t="s">
        <v>1180</v>
      </c>
      <c r="K574" s="16" t="s">
        <v>1179</v>
      </c>
      <c r="L574" s="16" t="s">
        <v>8662</v>
      </c>
      <c r="M574" s="16">
        <v>660100</v>
      </c>
      <c r="N574" s="16" t="s">
        <v>1177</v>
      </c>
      <c r="O574" s="16" t="s">
        <v>1107</v>
      </c>
      <c r="P574" s="16" t="s">
        <v>1176</v>
      </c>
      <c r="Q574" s="16" t="s">
        <v>1175</v>
      </c>
      <c r="R574" s="16" t="s">
        <v>1174</v>
      </c>
    </row>
    <row r="575" spans="1:18">
      <c r="A575" s="16" t="s">
        <v>8661</v>
      </c>
      <c r="B575" s="16" t="s">
        <v>1183</v>
      </c>
      <c r="C575" s="16" t="s">
        <v>319</v>
      </c>
      <c r="D575" s="16">
        <v>10061</v>
      </c>
      <c r="E575" s="16" t="str">
        <f>VLOOKUP(D575,'Schools Data'!$F$4:$I$105,4,FALSE)</f>
        <v>Dollis Primary School</v>
      </c>
      <c r="F575" s="16">
        <v>111700</v>
      </c>
      <c r="G575" s="16" t="str">
        <f t="shared" si="20"/>
        <v>E07</v>
      </c>
      <c r="H575" s="16" t="s">
        <v>8660</v>
      </c>
      <c r="I575" s="16" t="s">
        <v>1181</v>
      </c>
      <c r="J575" s="16" t="s">
        <v>1180</v>
      </c>
      <c r="K575" s="16" t="s">
        <v>1179</v>
      </c>
      <c r="L575" s="16" t="s">
        <v>8659</v>
      </c>
      <c r="M575" s="16">
        <v>38146</v>
      </c>
      <c r="N575" s="16" t="s">
        <v>1177</v>
      </c>
      <c r="O575" s="16" t="s">
        <v>1107</v>
      </c>
      <c r="P575" s="16" t="s">
        <v>1176</v>
      </c>
      <c r="Q575" s="16" t="s">
        <v>1175</v>
      </c>
      <c r="R575" s="16" t="s">
        <v>1174</v>
      </c>
    </row>
    <row r="576" spans="1:18">
      <c r="A576" s="16" t="s">
        <v>8658</v>
      </c>
      <c r="B576" s="16" t="s">
        <v>1183</v>
      </c>
      <c r="C576" s="16" t="s">
        <v>319</v>
      </c>
      <c r="D576" s="16">
        <v>10061</v>
      </c>
      <c r="E576" s="16" t="str">
        <f>VLOOKUP(D576,'Schools Data'!$F$4:$I$105,4,FALSE)</f>
        <v>Dollis Primary School</v>
      </c>
      <c r="F576" s="16">
        <v>133100</v>
      </c>
      <c r="G576" s="16" t="str">
        <f t="shared" si="20"/>
        <v>E09</v>
      </c>
      <c r="H576" s="16" t="s">
        <v>8657</v>
      </c>
      <c r="I576" s="16" t="s">
        <v>1181</v>
      </c>
      <c r="J576" s="16" t="s">
        <v>1180</v>
      </c>
      <c r="K576" s="16" t="s">
        <v>1179</v>
      </c>
      <c r="L576" s="16" t="s">
        <v>8656</v>
      </c>
      <c r="M576" s="16">
        <v>7050</v>
      </c>
      <c r="N576" s="16" t="s">
        <v>1177</v>
      </c>
      <c r="O576" s="16" t="s">
        <v>1107</v>
      </c>
      <c r="P576" s="16" t="s">
        <v>1176</v>
      </c>
      <c r="Q576" s="16" t="s">
        <v>1175</v>
      </c>
      <c r="R576" s="16" t="s">
        <v>1174</v>
      </c>
    </row>
    <row r="577" spans="1:18">
      <c r="A577" s="16" t="s">
        <v>8655</v>
      </c>
      <c r="B577" s="16" t="s">
        <v>1183</v>
      </c>
      <c r="C577" s="16" t="s">
        <v>319</v>
      </c>
      <c r="D577" s="16">
        <v>10061</v>
      </c>
      <c r="E577" s="16" t="str">
        <f>VLOOKUP(D577,'Schools Data'!$F$4:$I$105,4,FALSE)</f>
        <v>Dollis Primary School</v>
      </c>
      <c r="F577" s="16">
        <v>138100</v>
      </c>
      <c r="G577" s="16" t="str">
        <f t="shared" si="20"/>
        <v>E08</v>
      </c>
      <c r="H577" s="16" t="s">
        <v>8654</v>
      </c>
      <c r="I577" s="16" t="s">
        <v>1181</v>
      </c>
      <c r="J577" s="16" t="s">
        <v>1180</v>
      </c>
      <c r="K577" s="16" t="s">
        <v>1179</v>
      </c>
      <c r="L577" s="16" t="s">
        <v>8653</v>
      </c>
      <c r="M577" s="16">
        <v>11294</v>
      </c>
      <c r="N577" s="16" t="s">
        <v>1177</v>
      </c>
      <c r="O577" s="16" t="s">
        <v>1107</v>
      </c>
      <c r="P577" s="16" t="s">
        <v>1176</v>
      </c>
      <c r="Q577" s="16" t="s">
        <v>1175</v>
      </c>
      <c r="R577" s="16" t="s">
        <v>1174</v>
      </c>
    </row>
    <row r="578" spans="1:18">
      <c r="A578" s="16" t="s">
        <v>8652</v>
      </c>
      <c r="B578" s="16" t="s">
        <v>1183</v>
      </c>
      <c r="C578" s="16" t="s">
        <v>319</v>
      </c>
      <c r="D578" s="16">
        <v>10061</v>
      </c>
      <c r="E578" s="16" t="str">
        <f>VLOOKUP(D578,'Schools Data'!$F$4:$I$105,4,FALSE)</f>
        <v>Dollis Primary School</v>
      </c>
      <c r="F578" s="16">
        <v>138110</v>
      </c>
      <c r="G578" s="16" t="str">
        <f t="shared" si="20"/>
        <v>E10</v>
      </c>
      <c r="H578" s="16" t="s">
        <v>8651</v>
      </c>
      <c r="I578" s="16" t="s">
        <v>1181</v>
      </c>
      <c r="J578" s="16" t="s">
        <v>1180</v>
      </c>
      <c r="K578" s="16" t="s">
        <v>1179</v>
      </c>
      <c r="L578" s="16" t="s">
        <v>8650</v>
      </c>
      <c r="M578" s="16">
        <v>727</v>
      </c>
      <c r="N578" s="16" t="s">
        <v>1177</v>
      </c>
      <c r="O578" s="16" t="s">
        <v>1107</v>
      </c>
      <c r="P578" s="16" t="s">
        <v>1176</v>
      </c>
      <c r="Q578" s="16" t="s">
        <v>1175</v>
      </c>
      <c r="R578" s="16" t="s">
        <v>1174</v>
      </c>
    </row>
    <row r="579" spans="1:18">
      <c r="A579" s="16" t="s">
        <v>8649</v>
      </c>
      <c r="B579" s="16" t="s">
        <v>1183</v>
      </c>
      <c r="C579" s="16" t="s">
        <v>319</v>
      </c>
      <c r="D579" s="16">
        <v>10061</v>
      </c>
      <c r="E579" s="16" t="str">
        <f>VLOOKUP(D579,'Schools Data'!$F$4:$I$105,4,FALSE)</f>
        <v>Dollis Primary School</v>
      </c>
      <c r="F579" s="16">
        <v>138120</v>
      </c>
      <c r="G579" s="16" t="str">
        <f t="shared" si="20"/>
        <v>E11</v>
      </c>
      <c r="H579" s="16" t="s">
        <v>8648</v>
      </c>
      <c r="I579" s="16" t="s">
        <v>1181</v>
      </c>
      <c r="J579" s="16" t="s">
        <v>1180</v>
      </c>
      <c r="K579" s="16" t="s">
        <v>1179</v>
      </c>
      <c r="L579" s="16" t="s">
        <v>8647</v>
      </c>
      <c r="M579" s="16">
        <v>1983</v>
      </c>
      <c r="N579" s="16" t="s">
        <v>1177</v>
      </c>
      <c r="O579" s="16" t="s">
        <v>1107</v>
      </c>
      <c r="P579" s="16" t="s">
        <v>1176</v>
      </c>
      <c r="Q579" s="16" t="s">
        <v>1175</v>
      </c>
      <c r="R579" s="16" t="s">
        <v>1174</v>
      </c>
    </row>
    <row r="580" spans="1:18">
      <c r="A580" s="16" t="s">
        <v>8646</v>
      </c>
      <c r="B580" s="16" t="s">
        <v>1183</v>
      </c>
      <c r="C580" s="16" t="s">
        <v>319</v>
      </c>
      <c r="D580" s="16">
        <v>10061</v>
      </c>
      <c r="E580" s="16" t="str">
        <f>VLOOKUP(D580,'Schools Data'!$F$4:$I$105,4,FALSE)</f>
        <v>Dollis Primary School</v>
      </c>
      <c r="F580" s="16">
        <v>210000</v>
      </c>
      <c r="G580" s="16" t="str">
        <f t="shared" si="20"/>
        <v>E12</v>
      </c>
      <c r="H580" s="16" t="s">
        <v>8645</v>
      </c>
      <c r="I580" s="16" t="s">
        <v>1181</v>
      </c>
      <c r="J580" s="16" t="s">
        <v>1180</v>
      </c>
      <c r="K580" s="16" t="s">
        <v>1179</v>
      </c>
      <c r="L580" s="16" t="s">
        <v>8644</v>
      </c>
      <c r="M580" s="16">
        <v>25000</v>
      </c>
      <c r="N580" s="16" t="s">
        <v>1177</v>
      </c>
      <c r="O580" s="16" t="s">
        <v>1107</v>
      </c>
      <c r="P580" s="16" t="s">
        <v>1176</v>
      </c>
      <c r="Q580" s="16" t="s">
        <v>1175</v>
      </c>
      <c r="R580" s="16" t="s">
        <v>1174</v>
      </c>
    </row>
    <row r="581" spans="1:18">
      <c r="A581" s="16" t="s">
        <v>8643</v>
      </c>
      <c r="B581" s="16" t="s">
        <v>1183</v>
      </c>
      <c r="C581" s="16" t="s">
        <v>319</v>
      </c>
      <c r="D581" s="16">
        <v>10061</v>
      </c>
      <c r="E581" s="16" t="str">
        <f>VLOOKUP(D581,'Schools Data'!$F$4:$I$105,4,FALSE)</f>
        <v>Dollis Primary School</v>
      </c>
      <c r="F581" s="16">
        <v>213020</v>
      </c>
      <c r="G581" s="16" t="str">
        <f t="shared" si="20"/>
        <v>E16</v>
      </c>
      <c r="H581" s="16" t="s">
        <v>8642</v>
      </c>
      <c r="I581" s="16" t="s">
        <v>1181</v>
      </c>
      <c r="J581" s="16" t="s">
        <v>1180</v>
      </c>
      <c r="K581" s="16" t="s">
        <v>1179</v>
      </c>
      <c r="L581" s="16" t="s">
        <v>8641</v>
      </c>
      <c r="M581" s="16">
        <v>62550</v>
      </c>
      <c r="N581" s="16" t="s">
        <v>1177</v>
      </c>
      <c r="O581" s="16" t="s">
        <v>1107</v>
      </c>
      <c r="P581" s="16" t="s">
        <v>1176</v>
      </c>
      <c r="Q581" s="16" t="s">
        <v>1175</v>
      </c>
      <c r="R581" s="16" t="s">
        <v>1174</v>
      </c>
    </row>
    <row r="582" spans="1:18">
      <c r="A582" s="16" t="s">
        <v>8640</v>
      </c>
      <c r="B582" s="16" t="s">
        <v>1183</v>
      </c>
      <c r="C582" s="16" t="s">
        <v>319</v>
      </c>
      <c r="D582" s="16">
        <v>10061</v>
      </c>
      <c r="E582" s="16" t="str">
        <f>VLOOKUP(D582,'Schools Data'!$F$4:$I$105,4,FALSE)</f>
        <v>Dollis Primary School</v>
      </c>
      <c r="F582" s="16">
        <v>215000</v>
      </c>
      <c r="G582" s="16" t="str">
        <f t="shared" si="20"/>
        <v>E17</v>
      </c>
      <c r="H582" s="16" t="s">
        <v>8639</v>
      </c>
      <c r="I582" s="16" t="s">
        <v>1181</v>
      </c>
      <c r="J582" s="16" t="s">
        <v>1180</v>
      </c>
      <c r="K582" s="16" t="s">
        <v>1179</v>
      </c>
      <c r="L582" s="16" t="s">
        <v>8638</v>
      </c>
      <c r="M582" s="16">
        <v>58112</v>
      </c>
      <c r="N582" s="16" t="s">
        <v>1177</v>
      </c>
      <c r="O582" s="16" t="s">
        <v>1107</v>
      </c>
      <c r="P582" s="16" t="s">
        <v>1176</v>
      </c>
      <c r="Q582" s="16" t="s">
        <v>1175</v>
      </c>
      <c r="R582" s="16" t="s">
        <v>1174</v>
      </c>
    </row>
    <row r="583" spans="1:18">
      <c r="A583" s="16" t="s">
        <v>8637</v>
      </c>
      <c r="B583" s="16" t="s">
        <v>1183</v>
      </c>
      <c r="C583" s="16" t="s">
        <v>319</v>
      </c>
      <c r="D583" s="16">
        <v>10061</v>
      </c>
      <c r="E583" s="16" t="str">
        <f>VLOOKUP(D583,'Schools Data'!$F$4:$I$105,4,FALSE)</f>
        <v>Dollis Primary School</v>
      </c>
      <c r="F583" s="16">
        <v>216000</v>
      </c>
      <c r="G583" s="16" t="str">
        <f t="shared" si="20"/>
        <v>E15</v>
      </c>
      <c r="H583" s="16" t="s">
        <v>8636</v>
      </c>
      <c r="I583" s="16" t="s">
        <v>1181</v>
      </c>
      <c r="J583" s="16" t="s">
        <v>1180</v>
      </c>
      <c r="K583" s="16" t="s">
        <v>1179</v>
      </c>
      <c r="L583" s="16" t="s">
        <v>8635</v>
      </c>
      <c r="M583" s="16">
        <v>11227</v>
      </c>
      <c r="N583" s="16" t="s">
        <v>1177</v>
      </c>
      <c r="O583" s="16" t="s">
        <v>1107</v>
      </c>
      <c r="P583" s="16" t="s">
        <v>1176</v>
      </c>
      <c r="Q583" s="16" t="s">
        <v>1175</v>
      </c>
      <c r="R583" s="16" t="s">
        <v>1174</v>
      </c>
    </row>
    <row r="584" spans="1:18">
      <c r="A584" s="16" t="s">
        <v>8634</v>
      </c>
      <c r="B584" s="16" t="s">
        <v>1183</v>
      </c>
      <c r="C584" s="16" t="s">
        <v>319</v>
      </c>
      <c r="D584" s="16">
        <v>10061</v>
      </c>
      <c r="E584" s="16" t="str">
        <f>VLOOKUP(D584,'Schools Data'!$F$4:$I$105,4,FALSE)</f>
        <v>Dollis Primary School</v>
      </c>
      <c r="F584" s="16">
        <v>219010</v>
      </c>
      <c r="G584" s="16" t="str">
        <f t="shared" si="20"/>
        <v>E14</v>
      </c>
      <c r="H584" s="16" t="s">
        <v>8633</v>
      </c>
      <c r="I584" s="16" t="s">
        <v>1181</v>
      </c>
      <c r="J584" s="16" t="s">
        <v>1180</v>
      </c>
      <c r="K584" s="16" t="s">
        <v>1179</v>
      </c>
      <c r="L584" s="16" t="s">
        <v>8632</v>
      </c>
      <c r="M584" s="16">
        <v>50504</v>
      </c>
      <c r="N584" s="16" t="s">
        <v>1177</v>
      </c>
      <c r="O584" s="16" t="s">
        <v>1107</v>
      </c>
      <c r="P584" s="16" t="s">
        <v>1176</v>
      </c>
      <c r="Q584" s="16" t="s">
        <v>1175</v>
      </c>
      <c r="R584" s="16" t="s">
        <v>1174</v>
      </c>
    </row>
    <row r="585" spans="1:18">
      <c r="A585" s="16" t="s">
        <v>8631</v>
      </c>
      <c r="B585" s="16" t="s">
        <v>1183</v>
      </c>
      <c r="C585" s="16" t="s">
        <v>319</v>
      </c>
      <c r="D585" s="16">
        <v>10061</v>
      </c>
      <c r="E585" s="16" t="str">
        <f>VLOOKUP(D585,'Schools Data'!$F$4:$I$105,4,FALSE)</f>
        <v>Dollis Primary School</v>
      </c>
      <c r="F585" s="16">
        <v>219030</v>
      </c>
      <c r="G585" s="16" t="str">
        <f t="shared" si="20"/>
        <v>E18</v>
      </c>
      <c r="H585" s="16" t="s">
        <v>8630</v>
      </c>
      <c r="I585" s="16" t="s">
        <v>1181</v>
      </c>
      <c r="J585" s="16" t="s">
        <v>1180</v>
      </c>
      <c r="K585" s="16" t="s">
        <v>1179</v>
      </c>
      <c r="L585" s="16" t="s">
        <v>8629</v>
      </c>
      <c r="M585" s="16">
        <v>33019</v>
      </c>
      <c r="N585" s="16" t="s">
        <v>1177</v>
      </c>
      <c r="O585" s="16" t="s">
        <v>1107</v>
      </c>
      <c r="P585" s="16" t="s">
        <v>1176</v>
      </c>
      <c r="Q585" s="16" t="s">
        <v>1175</v>
      </c>
      <c r="R585" s="16" t="s">
        <v>1174</v>
      </c>
    </row>
    <row r="586" spans="1:18">
      <c r="A586" s="16" t="s">
        <v>8628</v>
      </c>
      <c r="B586" s="16" t="s">
        <v>1183</v>
      </c>
      <c r="C586" s="16" t="s">
        <v>319</v>
      </c>
      <c r="D586" s="16">
        <v>10061</v>
      </c>
      <c r="E586" s="16" t="str">
        <f>VLOOKUP(D586,'Schools Data'!$F$4:$I$105,4,FALSE)</f>
        <v>Dollis Primary School</v>
      </c>
      <c r="F586" s="16">
        <v>220000</v>
      </c>
      <c r="G586" s="16" t="str">
        <f t="shared" si="20"/>
        <v>E13</v>
      </c>
      <c r="H586" s="16" t="s">
        <v>8627</v>
      </c>
      <c r="I586" s="16" t="s">
        <v>1181</v>
      </c>
      <c r="J586" s="16" t="s">
        <v>1180</v>
      </c>
      <c r="K586" s="16" t="s">
        <v>1179</v>
      </c>
      <c r="L586" s="16" t="s">
        <v>8626</v>
      </c>
      <c r="M586" s="16">
        <v>10300</v>
      </c>
      <c r="N586" s="16" t="s">
        <v>1177</v>
      </c>
      <c r="O586" s="16" t="s">
        <v>1107</v>
      </c>
      <c r="P586" s="16" t="s">
        <v>1176</v>
      </c>
      <c r="Q586" s="16" t="s">
        <v>1175</v>
      </c>
      <c r="R586" s="16" t="s">
        <v>1174</v>
      </c>
    </row>
    <row r="587" spans="1:18">
      <c r="A587" s="16" t="s">
        <v>8625</v>
      </c>
      <c r="B587" s="16" t="s">
        <v>1183</v>
      </c>
      <c r="C587" s="16" t="s">
        <v>319</v>
      </c>
      <c r="D587" s="16">
        <v>10061</v>
      </c>
      <c r="E587" s="16" t="str">
        <f>VLOOKUP(D587,'Schools Data'!$F$4:$I$105,4,FALSE)</f>
        <v>Dollis Primary School</v>
      </c>
      <c r="F587" s="16">
        <v>221000</v>
      </c>
      <c r="G587" s="16" t="str">
        <f t="shared" si="20"/>
        <v>E23</v>
      </c>
      <c r="H587" s="16" t="s">
        <v>8624</v>
      </c>
      <c r="I587" s="16" t="s">
        <v>1181</v>
      </c>
      <c r="J587" s="16" t="s">
        <v>1180</v>
      </c>
      <c r="K587" s="16" t="s">
        <v>1179</v>
      </c>
      <c r="L587" s="16" t="s">
        <v>8623</v>
      </c>
      <c r="M587" s="16">
        <v>13169</v>
      </c>
      <c r="N587" s="16" t="s">
        <v>1177</v>
      </c>
      <c r="O587" s="16" t="s">
        <v>1107</v>
      </c>
      <c r="P587" s="16" t="s">
        <v>1176</v>
      </c>
      <c r="Q587" s="16" t="s">
        <v>1175</v>
      </c>
      <c r="R587" s="16" t="s">
        <v>1174</v>
      </c>
    </row>
    <row r="588" spans="1:18">
      <c r="A588" s="16" t="s">
        <v>8622</v>
      </c>
      <c r="B588" s="16" t="s">
        <v>1183</v>
      </c>
      <c r="C588" s="16" t="s">
        <v>319</v>
      </c>
      <c r="D588" s="16">
        <v>10061</v>
      </c>
      <c r="E588" s="16" t="str">
        <f>VLOOKUP(D588,'Schools Data'!$F$4:$I$105,4,FALSE)</f>
        <v>Dollis Primary School</v>
      </c>
      <c r="F588" s="16">
        <v>411020</v>
      </c>
      <c r="G588" s="16" t="str">
        <f t="shared" si="20"/>
        <v>E25</v>
      </c>
      <c r="H588" s="16" t="s">
        <v>8621</v>
      </c>
      <c r="I588" s="16" t="s">
        <v>1181</v>
      </c>
      <c r="J588" s="16" t="s">
        <v>1180</v>
      </c>
      <c r="K588" s="16" t="s">
        <v>1179</v>
      </c>
      <c r="L588" s="16" t="s">
        <v>8620</v>
      </c>
      <c r="M588" s="16">
        <v>83768</v>
      </c>
      <c r="N588" s="16" t="s">
        <v>1177</v>
      </c>
      <c r="O588" s="16" t="s">
        <v>1107</v>
      </c>
      <c r="P588" s="16" t="s">
        <v>1176</v>
      </c>
      <c r="Q588" s="16" t="s">
        <v>1175</v>
      </c>
      <c r="R588" s="16" t="s">
        <v>1174</v>
      </c>
    </row>
    <row r="589" spans="1:18">
      <c r="A589" s="16" t="s">
        <v>8619</v>
      </c>
      <c r="B589" s="16" t="s">
        <v>1183</v>
      </c>
      <c r="C589" s="16" t="s">
        <v>319</v>
      </c>
      <c r="D589" s="16">
        <v>10061</v>
      </c>
      <c r="E589" s="16" t="str">
        <f>VLOOKUP(D589,'Schools Data'!$F$4:$I$105,4,FALSE)</f>
        <v>Dollis Primary School</v>
      </c>
      <c r="F589" s="16">
        <v>413050</v>
      </c>
      <c r="G589" s="16" t="str">
        <f t="shared" si="20"/>
        <v>E19</v>
      </c>
      <c r="H589" s="16" t="s">
        <v>8618</v>
      </c>
      <c r="I589" s="16" t="s">
        <v>1181</v>
      </c>
      <c r="J589" s="16" t="s">
        <v>1180</v>
      </c>
      <c r="K589" s="16" t="s">
        <v>1179</v>
      </c>
      <c r="L589" s="16" t="s">
        <v>8617</v>
      </c>
      <c r="M589" s="16">
        <v>119269</v>
      </c>
      <c r="N589" s="16" t="s">
        <v>1177</v>
      </c>
      <c r="O589" s="16" t="s">
        <v>1107</v>
      </c>
      <c r="P589" s="16" t="s">
        <v>1176</v>
      </c>
      <c r="Q589" s="16" t="s">
        <v>1175</v>
      </c>
      <c r="R589" s="16" t="s">
        <v>1174</v>
      </c>
    </row>
    <row r="590" spans="1:18">
      <c r="A590" s="16" t="s">
        <v>8616</v>
      </c>
      <c r="B590" s="16" t="s">
        <v>1183</v>
      </c>
      <c r="C590" s="16" t="s">
        <v>319</v>
      </c>
      <c r="D590" s="16">
        <v>10061</v>
      </c>
      <c r="E590" s="16" t="str">
        <f>VLOOKUP(D590,'Schools Data'!$F$4:$I$105,4,FALSE)</f>
        <v>Dollis Primary School</v>
      </c>
      <c r="F590" s="16">
        <v>413060</v>
      </c>
      <c r="G590" s="16" t="str">
        <f t="shared" si="20"/>
        <v>E22</v>
      </c>
      <c r="H590" s="16" t="s">
        <v>8615</v>
      </c>
      <c r="I590" s="16" t="s">
        <v>1181</v>
      </c>
      <c r="J590" s="16" t="s">
        <v>1180</v>
      </c>
      <c r="K590" s="16" t="s">
        <v>1179</v>
      </c>
      <c r="L590" s="16" t="s">
        <v>8614</v>
      </c>
      <c r="M590" s="16">
        <v>26750</v>
      </c>
      <c r="N590" s="16" t="s">
        <v>1177</v>
      </c>
      <c r="O590" s="16" t="s">
        <v>1107</v>
      </c>
      <c r="P590" s="16" t="s">
        <v>1176</v>
      </c>
      <c r="Q590" s="16" t="s">
        <v>1175</v>
      </c>
      <c r="R590" s="16" t="s">
        <v>1174</v>
      </c>
    </row>
    <row r="591" spans="1:18">
      <c r="A591" s="16" t="s">
        <v>8613</v>
      </c>
      <c r="B591" s="16" t="s">
        <v>1183</v>
      </c>
      <c r="C591" s="16" t="s">
        <v>319</v>
      </c>
      <c r="D591" s="16">
        <v>10061</v>
      </c>
      <c r="E591" s="16" t="str">
        <f>VLOOKUP(D591,'Schools Data'!$F$4:$I$105,4,FALSE)</f>
        <v>Dollis Primary School</v>
      </c>
      <c r="F591" s="16">
        <v>413070</v>
      </c>
      <c r="G591" s="16" t="str">
        <f t="shared" si="20"/>
        <v>E24</v>
      </c>
      <c r="H591" s="16" t="s">
        <v>8612</v>
      </c>
      <c r="I591" s="16" t="s">
        <v>1181</v>
      </c>
      <c r="J591" s="16" t="s">
        <v>1180</v>
      </c>
      <c r="K591" s="16" t="s">
        <v>1179</v>
      </c>
      <c r="L591" s="16" t="s">
        <v>8611</v>
      </c>
      <c r="M591" s="16">
        <v>4386</v>
      </c>
      <c r="N591" s="16" t="s">
        <v>1177</v>
      </c>
      <c r="O591" s="16" t="s">
        <v>1107</v>
      </c>
      <c r="P591" s="16" t="s">
        <v>1176</v>
      </c>
      <c r="Q591" s="16" t="s">
        <v>1175</v>
      </c>
      <c r="R591" s="16" t="s">
        <v>1174</v>
      </c>
    </row>
    <row r="592" spans="1:18">
      <c r="A592" s="16" t="s">
        <v>8610</v>
      </c>
      <c r="B592" s="16" t="s">
        <v>1183</v>
      </c>
      <c r="C592" s="16" t="s">
        <v>319</v>
      </c>
      <c r="D592" s="16">
        <v>10061</v>
      </c>
      <c r="E592" s="16" t="str">
        <f>VLOOKUP(D592,'Schools Data'!$F$4:$I$105,4,FALSE)</f>
        <v>Dollis Primary School</v>
      </c>
      <c r="F592" s="16">
        <v>420060</v>
      </c>
      <c r="G592" s="16" t="str">
        <f t="shared" si="20"/>
        <v>E26</v>
      </c>
      <c r="H592" s="16" t="s">
        <v>8609</v>
      </c>
      <c r="I592" s="16" t="s">
        <v>1181</v>
      </c>
      <c r="J592" s="16" t="s">
        <v>1180</v>
      </c>
      <c r="K592" s="16" t="s">
        <v>1179</v>
      </c>
      <c r="L592" s="16" t="s">
        <v>8608</v>
      </c>
      <c r="M592" s="16">
        <v>13750</v>
      </c>
      <c r="N592" s="16" t="s">
        <v>1177</v>
      </c>
      <c r="O592" s="16" t="s">
        <v>1107</v>
      </c>
      <c r="P592" s="16" t="s">
        <v>1176</v>
      </c>
      <c r="Q592" s="16" t="s">
        <v>1175</v>
      </c>
      <c r="R592" s="16" t="s">
        <v>1174</v>
      </c>
    </row>
    <row r="593" spans="1:18">
      <c r="A593" s="16" t="s">
        <v>8607</v>
      </c>
      <c r="B593" s="16" t="s">
        <v>1183</v>
      </c>
      <c r="C593" s="16" t="s">
        <v>319</v>
      </c>
      <c r="D593" s="16">
        <v>10061</v>
      </c>
      <c r="E593" s="16" t="str">
        <f>VLOOKUP(D593,'Schools Data'!$F$4:$I$105,4,FALSE)</f>
        <v>Dollis Primary School</v>
      </c>
      <c r="F593" s="16">
        <v>422620</v>
      </c>
      <c r="G593" s="16" t="str">
        <f t="shared" si="20"/>
        <v>E20</v>
      </c>
      <c r="H593" s="16" t="s">
        <v>8606</v>
      </c>
      <c r="I593" s="16" t="s">
        <v>1181</v>
      </c>
      <c r="J593" s="16" t="s">
        <v>1180</v>
      </c>
      <c r="K593" s="16" t="s">
        <v>1179</v>
      </c>
      <c r="L593" s="16" t="s">
        <v>8605</v>
      </c>
      <c r="M593" s="16">
        <v>26341</v>
      </c>
      <c r="N593" s="16" t="s">
        <v>1177</v>
      </c>
      <c r="O593" s="16" t="s">
        <v>1107</v>
      </c>
      <c r="P593" s="16" t="s">
        <v>1176</v>
      </c>
      <c r="Q593" s="16" t="s">
        <v>1175</v>
      </c>
      <c r="R593" s="16" t="s">
        <v>1174</v>
      </c>
    </row>
    <row r="594" spans="1:18">
      <c r="A594" s="16" t="s">
        <v>8604</v>
      </c>
      <c r="B594" s="16" t="s">
        <v>1183</v>
      </c>
      <c r="C594" s="16" t="s">
        <v>319</v>
      </c>
      <c r="D594" s="16">
        <v>10061</v>
      </c>
      <c r="E594" s="16" t="str">
        <f>VLOOKUP(D594,'Schools Data'!$F$4:$I$105,4,FALSE)</f>
        <v>Dollis Primary School</v>
      </c>
      <c r="F594" s="16">
        <v>543950</v>
      </c>
      <c r="G594" s="16" t="s">
        <v>1211</v>
      </c>
      <c r="H594" s="16" t="s">
        <v>8603</v>
      </c>
      <c r="I594" s="16" t="s">
        <v>1181</v>
      </c>
      <c r="J594" s="16" t="s">
        <v>1180</v>
      </c>
      <c r="K594" s="16" t="s">
        <v>1179</v>
      </c>
      <c r="L594" s="16" t="s">
        <v>8602</v>
      </c>
      <c r="M594" s="16">
        <v>186155</v>
      </c>
      <c r="N594" s="16" t="s">
        <v>1177</v>
      </c>
      <c r="O594" s="16" t="s">
        <v>1107</v>
      </c>
      <c r="P594" s="16" t="s">
        <v>1176</v>
      </c>
      <c r="Q594" s="16" t="s">
        <v>1175</v>
      </c>
      <c r="R594" s="16" t="s">
        <v>1174</v>
      </c>
    </row>
    <row r="595" spans="1:18">
      <c r="A595" s="16" t="s">
        <v>8601</v>
      </c>
      <c r="B595" s="16" t="s">
        <v>1183</v>
      </c>
      <c r="C595" s="16" t="s">
        <v>319</v>
      </c>
      <c r="D595" s="16">
        <v>10061</v>
      </c>
      <c r="E595" s="16" t="str">
        <f>VLOOKUP(D595,'Schools Data'!$F$4:$I$105,4,FALSE)</f>
        <v>Dollis Primary School</v>
      </c>
      <c r="F595" s="16">
        <v>543970</v>
      </c>
      <c r="G595" s="16" t="str">
        <f t="shared" ref="G595:G629" si="21">VLOOKUP(F595,$W$2:$X$62,2,FALSE)</f>
        <v>I01</v>
      </c>
      <c r="H595" s="16" t="s">
        <v>8600</v>
      </c>
      <c r="I595" s="16" t="s">
        <v>1181</v>
      </c>
      <c r="J595" s="16" t="s">
        <v>1180</v>
      </c>
      <c r="K595" s="16" t="s">
        <v>1179</v>
      </c>
      <c r="L595" s="16" t="s">
        <v>8599</v>
      </c>
      <c r="M595" s="16">
        <v>-2565297</v>
      </c>
      <c r="N595" s="16" t="s">
        <v>1177</v>
      </c>
      <c r="O595" s="16" t="s">
        <v>1107</v>
      </c>
      <c r="P595" s="16" t="s">
        <v>1176</v>
      </c>
      <c r="Q595" s="16" t="s">
        <v>1175</v>
      </c>
      <c r="R595" s="16" t="s">
        <v>1174</v>
      </c>
    </row>
    <row r="596" spans="1:18">
      <c r="A596" s="16" t="s">
        <v>8598</v>
      </c>
      <c r="B596" s="16" t="s">
        <v>1183</v>
      </c>
      <c r="C596" s="16" t="s">
        <v>319</v>
      </c>
      <c r="D596" s="16">
        <v>10061</v>
      </c>
      <c r="E596" s="16" t="str">
        <f>VLOOKUP(D596,'Schools Data'!$F$4:$I$105,4,FALSE)</f>
        <v>Dollis Primary School</v>
      </c>
      <c r="F596" s="16">
        <v>543972</v>
      </c>
      <c r="G596" s="16" t="str">
        <f t="shared" si="21"/>
        <v>I03</v>
      </c>
      <c r="H596" s="16" t="s">
        <v>8597</v>
      </c>
      <c r="I596" s="16" t="s">
        <v>1181</v>
      </c>
      <c r="J596" s="16" t="s">
        <v>1180</v>
      </c>
      <c r="K596" s="16" t="s">
        <v>1179</v>
      </c>
      <c r="L596" s="16" t="s">
        <v>8596</v>
      </c>
      <c r="M596" s="16">
        <v>-99600</v>
      </c>
      <c r="N596" s="16" t="s">
        <v>1177</v>
      </c>
      <c r="O596" s="16" t="s">
        <v>1107</v>
      </c>
      <c r="P596" s="16" t="s">
        <v>1176</v>
      </c>
      <c r="Q596" s="16" t="s">
        <v>1175</v>
      </c>
      <c r="R596" s="16" t="s">
        <v>1174</v>
      </c>
    </row>
    <row r="597" spans="1:18">
      <c r="A597" s="16" t="s">
        <v>8595</v>
      </c>
      <c r="B597" s="16" t="s">
        <v>1183</v>
      </c>
      <c r="C597" s="16" t="s">
        <v>319</v>
      </c>
      <c r="D597" s="16">
        <v>10061</v>
      </c>
      <c r="E597" s="16" t="str">
        <f>VLOOKUP(D597,'Schools Data'!$F$4:$I$105,4,FALSE)</f>
        <v>Dollis Primary School</v>
      </c>
      <c r="F597" s="16">
        <v>543980</v>
      </c>
      <c r="G597" s="16" t="str">
        <f t="shared" si="21"/>
        <v>CI01</v>
      </c>
      <c r="H597" s="16" t="s">
        <v>8594</v>
      </c>
      <c r="I597" s="16" t="s">
        <v>1181</v>
      </c>
      <c r="J597" s="16" t="s">
        <v>1180</v>
      </c>
      <c r="K597" s="16" t="s">
        <v>1179</v>
      </c>
      <c r="L597" s="16" t="s">
        <v>8593</v>
      </c>
      <c r="M597" s="16">
        <v>-10415</v>
      </c>
      <c r="N597" s="16" t="s">
        <v>1177</v>
      </c>
      <c r="O597" s="16" t="s">
        <v>1107</v>
      </c>
      <c r="P597" s="16" t="s">
        <v>1176</v>
      </c>
      <c r="Q597" s="16" t="s">
        <v>1175</v>
      </c>
      <c r="R597" s="16" t="s">
        <v>1174</v>
      </c>
    </row>
    <row r="598" spans="1:18">
      <c r="A598" s="16" t="s">
        <v>8592</v>
      </c>
      <c r="B598" s="16" t="s">
        <v>1183</v>
      </c>
      <c r="C598" s="16" t="s">
        <v>319</v>
      </c>
      <c r="D598" s="16">
        <v>10061</v>
      </c>
      <c r="E598" s="16" t="str">
        <f>VLOOKUP(D598,'Schools Data'!$F$4:$I$105,4,FALSE)</f>
        <v>Dollis Primary School</v>
      </c>
      <c r="F598" s="16">
        <v>569000</v>
      </c>
      <c r="G598" s="16" t="str">
        <f t="shared" si="21"/>
        <v>E28a</v>
      </c>
      <c r="H598" s="16" t="s">
        <v>8591</v>
      </c>
      <c r="I598" s="16" t="s">
        <v>1181</v>
      </c>
      <c r="J598" s="16" t="s">
        <v>1180</v>
      </c>
      <c r="K598" s="16" t="s">
        <v>1179</v>
      </c>
      <c r="L598" s="16" t="s">
        <v>8590</v>
      </c>
      <c r="M598" s="16">
        <v>35297</v>
      </c>
      <c r="N598" s="16" t="s">
        <v>1177</v>
      </c>
      <c r="O598" s="16" t="s">
        <v>1107</v>
      </c>
      <c r="P598" s="16" t="s">
        <v>1176</v>
      </c>
      <c r="Q598" s="16" t="s">
        <v>1175</v>
      </c>
      <c r="R598" s="16" t="s">
        <v>1174</v>
      </c>
    </row>
    <row r="599" spans="1:18">
      <c r="A599" s="16" t="s">
        <v>8589</v>
      </c>
      <c r="B599" s="16" t="s">
        <v>1183</v>
      </c>
      <c r="C599" s="16" t="s">
        <v>319</v>
      </c>
      <c r="D599" s="16">
        <v>10061</v>
      </c>
      <c r="E599" s="16" t="str">
        <f>VLOOKUP(D599,'Schools Data'!$F$4:$I$105,4,FALSE)</f>
        <v>Dollis Primary School</v>
      </c>
      <c r="F599" s="16">
        <v>569010</v>
      </c>
      <c r="G599" s="16" t="str">
        <f t="shared" si="21"/>
        <v>E27</v>
      </c>
      <c r="H599" s="16" t="s">
        <v>8588</v>
      </c>
      <c r="I599" s="16" t="s">
        <v>1181</v>
      </c>
      <c r="J599" s="16" t="s">
        <v>1180</v>
      </c>
      <c r="K599" s="16" t="s">
        <v>1179</v>
      </c>
      <c r="L599" s="16" t="s">
        <v>8587</v>
      </c>
      <c r="M599" s="16">
        <v>101107</v>
      </c>
      <c r="N599" s="16" t="s">
        <v>1177</v>
      </c>
      <c r="O599" s="16" t="s">
        <v>1107</v>
      </c>
      <c r="P599" s="16" t="s">
        <v>1176</v>
      </c>
      <c r="Q599" s="16" t="s">
        <v>1175</v>
      </c>
      <c r="R599" s="16" t="s">
        <v>1174</v>
      </c>
    </row>
    <row r="600" spans="1:18">
      <c r="A600" s="16" t="s">
        <v>8586</v>
      </c>
      <c r="B600" s="16" t="s">
        <v>1183</v>
      </c>
      <c r="C600" s="16" t="s">
        <v>319</v>
      </c>
      <c r="D600" s="16">
        <v>10061</v>
      </c>
      <c r="E600" s="16" t="str">
        <f>VLOOKUP(D600,'Schools Data'!$F$4:$I$105,4,FALSE)</f>
        <v>Dollis Primary School</v>
      </c>
      <c r="F600" s="16">
        <v>599010</v>
      </c>
      <c r="G600" s="16" t="str">
        <f t="shared" si="21"/>
        <v>CE02</v>
      </c>
      <c r="H600" s="16" t="s">
        <v>8585</v>
      </c>
      <c r="I600" s="16" t="s">
        <v>1181</v>
      </c>
      <c r="J600" s="16" t="s">
        <v>1180</v>
      </c>
      <c r="K600" s="16" t="s">
        <v>1179</v>
      </c>
      <c r="L600" s="16" t="s">
        <v>8584</v>
      </c>
      <c r="M600" s="16">
        <v>10827</v>
      </c>
      <c r="N600" s="16" t="s">
        <v>1177</v>
      </c>
      <c r="O600" s="16" t="s">
        <v>1107</v>
      </c>
      <c r="P600" s="16" t="s">
        <v>1176</v>
      </c>
      <c r="Q600" s="16" t="s">
        <v>1175</v>
      </c>
      <c r="R600" s="16" t="s">
        <v>1174</v>
      </c>
    </row>
    <row r="601" spans="1:18">
      <c r="A601" s="16" t="s">
        <v>8583</v>
      </c>
      <c r="B601" s="16" t="s">
        <v>1183</v>
      </c>
      <c r="C601" s="16" t="s">
        <v>319</v>
      </c>
      <c r="D601" s="16">
        <v>10061</v>
      </c>
      <c r="E601" s="16" t="str">
        <f>VLOOKUP(D601,'Schools Data'!$F$4:$I$105,4,FALSE)</f>
        <v>Dollis Primary School</v>
      </c>
      <c r="F601" s="16">
        <v>599030</v>
      </c>
      <c r="G601" s="16" t="str">
        <f t="shared" si="21"/>
        <v>CE04</v>
      </c>
      <c r="H601" s="16" t="s">
        <v>8582</v>
      </c>
      <c r="I601" s="16" t="s">
        <v>1181</v>
      </c>
      <c r="J601" s="16" t="s">
        <v>1180</v>
      </c>
      <c r="K601" s="16" t="s">
        <v>1179</v>
      </c>
      <c r="L601" s="16" t="s">
        <v>8581</v>
      </c>
      <c r="M601" s="16">
        <v>6100</v>
      </c>
      <c r="N601" s="16" t="s">
        <v>1177</v>
      </c>
      <c r="O601" s="16" t="s">
        <v>1107</v>
      </c>
      <c r="P601" s="16" t="s">
        <v>1176</v>
      </c>
      <c r="Q601" s="16" t="s">
        <v>1175</v>
      </c>
      <c r="R601" s="16" t="s">
        <v>1174</v>
      </c>
    </row>
    <row r="602" spans="1:18">
      <c r="A602" s="16" t="s">
        <v>8580</v>
      </c>
      <c r="B602" s="16" t="s">
        <v>1183</v>
      </c>
      <c r="C602" s="16" t="s">
        <v>319</v>
      </c>
      <c r="D602" s="16">
        <v>10061</v>
      </c>
      <c r="E602" s="16" t="str">
        <f>VLOOKUP(D602,'Schools Data'!$F$4:$I$105,4,FALSE)</f>
        <v>Dollis Primary School</v>
      </c>
      <c r="F602" s="16">
        <v>710020</v>
      </c>
      <c r="G602" s="16" t="s">
        <v>247</v>
      </c>
      <c r="H602" s="16" t="s">
        <v>8579</v>
      </c>
      <c r="I602" s="16" t="s">
        <v>1181</v>
      </c>
      <c r="J602" s="16" t="s">
        <v>1180</v>
      </c>
      <c r="K602" s="16" t="s">
        <v>1179</v>
      </c>
      <c r="L602" s="16" t="s">
        <v>8578</v>
      </c>
      <c r="M602" s="16">
        <v>-174850</v>
      </c>
      <c r="N602" s="16" t="s">
        <v>1177</v>
      </c>
      <c r="O602" s="16" t="s">
        <v>1107</v>
      </c>
      <c r="P602" s="16" t="s">
        <v>1176</v>
      </c>
      <c r="Q602" s="16" t="s">
        <v>1175</v>
      </c>
      <c r="R602" s="16" t="s">
        <v>1174</v>
      </c>
    </row>
    <row r="603" spans="1:18">
      <c r="A603" s="16" t="s">
        <v>8577</v>
      </c>
      <c r="B603" s="16" t="s">
        <v>1183</v>
      </c>
      <c r="C603" s="16" t="s">
        <v>319</v>
      </c>
      <c r="D603" s="16">
        <v>10061</v>
      </c>
      <c r="E603" s="16" t="str">
        <f>VLOOKUP(D603,'Schools Data'!$F$4:$I$105,4,FALSE)</f>
        <v>Dollis Primary School</v>
      </c>
      <c r="F603" s="16">
        <v>720010</v>
      </c>
      <c r="G603" s="16" t="str">
        <f t="shared" si="21"/>
        <v>I18d</v>
      </c>
      <c r="H603" s="16" t="s">
        <v>8576</v>
      </c>
      <c r="I603" s="16" t="s">
        <v>1181</v>
      </c>
      <c r="J603" s="16" t="s">
        <v>1180</v>
      </c>
      <c r="K603" s="16" t="s">
        <v>1179</v>
      </c>
      <c r="L603" s="16" t="s">
        <v>8575</v>
      </c>
      <c r="M603" s="16">
        <v>-59330</v>
      </c>
      <c r="N603" s="16" t="s">
        <v>1177</v>
      </c>
      <c r="O603" s="16" t="s">
        <v>1107</v>
      </c>
      <c r="P603" s="16" t="s">
        <v>1176</v>
      </c>
      <c r="Q603" s="16" t="s">
        <v>1175</v>
      </c>
      <c r="R603" s="16" t="s">
        <v>1174</v>
      </c>
    </row>
    <row r="604" spans="1:18">
      <c r="A604" s="16" t="s">
        <v>8574</v>
      </c>
      <c r="B604" s="16" t="s">
        <v>1183</v>
      </c>
      <c r="C604" s="16" t="s">
        <v>319</v>
      </c>
      <c r="D604" s="16">
        <v>10061</v>
      </c>
      <c r="E604" s="16" t="str">
        <f>VLOOKUP(D604,'Schools Data'!$F$4:$I$105,4,FALSE)</f>
        <v>Dollis Primary School</v>
      </c>
      <c r="F604" s="16">
        <v>739001</v>
      </c>
      <c r="G604" s="16" t="str">
        <f t="shared" si="21"/>
        <v>I08a</v>
      </c>
      <c r="H604" s="16" t="s">
        <v>8573</v>
      </c>
      <c r="I604" s="16" t="s">
        <v>1181</v>
      </c>
      <c r="J604" s="16" t="s">
        <v>1180</v>
      </c>
      <c r="K604" s="16" t="s">
        <v>1179</v>
      </c>
      <c r="L604" s="16" t="s">
        <v>8572</v>
      </c>
      <c r="M604" s="16">
        <v>-23000</v>
      </c>
      <c r="N604" s="16" t="s">
        <v>1177</v>
      </c>
      <c r="O604" s="16" t="s">
        <v>1107</v>
      </c>
      <c r="P604" s="16" t="s">
        <v>1176</v>
      </c>
      <c r="Q604" s="16" t="s">
        <v>1175</v>
      </c>
      <c r="R604" s="16" t="s">
        <v>1174</v>
      </c>
    </row>
    <row r="605" spans="1:18">
      <c r="A605" s="16" t="s">
        <v>8571</v>
      </c>
      <c r="B605" s="16" t="s">
        <v>1183</v>
      </c>
      <c r="C605" s="16" t="s">
        <v>319</v>
      </c>
      <c r="D605" s="16">
        <v>10061</v>
      </c>
      <c r="E605" s="16" t="str">
        <f>VLOOKUP(D605,'Schools Data'!$F$4:$I$105,4,FALSE)</f>
        <v>Dollis Primary School</v>
      </c>
      <c r="F605" s="16">
        <v>739002</v>
      </c>
      <c r="G605" s="16" t="str">
        <f t="shared" si="21"/>
        <v>I08b</v>
      </c>
      <c r="H605" s="16" t="s">
        <v>8570</v>
      </c>
      <c r="I605" s="16" t="s">
        <v>1181</v>
      </c>
      <c r="J605" s="16" t="s">
        <v>1180</v>
      </c>
      <c r="K605" s="16" t="s">
        <v>1179</v>
      </c>
      <c r="L605" s="16" t="s">
        <v>8569</v>
      </c>
      <c r="M605" s="16">
        <v>-26200</v>
      </c>
      <c r="N605" s="16" t="s">
        <v>1177</v>
      </c>
      <c r="O605" s="16" t="s">
        <v>1107</v>
      </c>
      <c r="P605" s="16" t="s">
        <v>1176</v>
      </c>
      <c r="Q605" s="16" t="s">
        <v>1175</v>
      </c>
      <c r="R605" s="16" t="s">
        <v>1174</v>
      </c>
    </row>
    <row r="606" spans="1:18">
      <c r="A606" s="16" t="s">
        <v>8568</v>
      </c>
      <c r="B606" s="16" t="s">
        <v>1183</v>
      </c>
      <c r="C606" s="16" t="s">
        <v>319</v>
      </c>
      <c r="D606" s="16">
        <v>10061</v>
      </c>
      <c r="E606" s="16" t="str">
        <f>VLOOKUP(D606,'Schools Data'!$F$4:$I$105,4,FALSE)</f>
        <v>Dollis Primary School</v>
      </c>
      <c r="F606" s="16">
        <v>739005</v>
      </c>
      <c r="G606" s="16" t="str">
        <f t="shared" si="21"/>
        <v>I18c</v>
      </c>
      <c r="H606" s="16" t="s">
        <v>8567</v>
      </c>
      <c r="I606" s="16" t="s">
        <v>1181</v>
      </c>
      <c r="J606" s="16" t="s">
        <v>1180</v>
      </c>
      <c r="K606" s="16" t="s">
        <v>1179</v>
      </c>
      <c r="L606" s="16" t="s">
        <v>8566</v>
      </c>
      <c r="M606" s="16">
        <v>-10960</v>
      </c>
      <c r="N606" s="16" t="s">
        <v>1177</v>
      </c>
      <c r="O606" s="16" t="s">
        <v>1107</v>
      </c>
      <c r="P606" s="16" t="s">
        <v>1176</v>
      </c>
      <c r="Q606" s="16" t="s">
        <v>1175</v>
      </c>
      <c r="R606" s="16" t="s">
        <v>1174</v>
      </c>
    </row>
    <row r="607" spans="1:18">
      <c r="A607" s="16" t="s">
        <v>8565</v>
      </c>
      <c r="B607" s="16" t="s">
        <v>1183</v>
      </c>
      <c r="C607" s="16" t="s">
        <v>319</v>
      </c>
      <c r="D607" s="16">
        <v>10061</v>
      </c>
      <c r="E607" s="16" t="str">
        <f>VLOOKUP(D607,'Schools Data'!$F$4:$I$105,4,FALSE)</f>
        <v>Dollis Primary School</v>
      </c>
      <c r="F607" s="16">
        <v>739010</v>
      </c>
      <c r="G607" s="16" t="str">
        <f t="shared" si="21"/>
        <v>I09</v>
      </c>
      <c r="H607" s="16" t="s">
        <v>8564</v>
      </c>
      <c r="I607" s="16" t="s">
        <v>1181</v>
      </c>
      <c r="J607" s="16" t="s">
        <v>1180</v>
      </c>
      <c r="K607" s="16" t="s">
        <v>1179</v>
      </c>
      <c r="L607" s="16" t="s">
        <v>8563</v>
      </c>
      <c r="M607" s="16">
        <v>-13000</v>
      </c>
      <c r="N607" s="16" t="s">
        <v>1177</v>
      </c>
      <c r="O607" s="16" t="s">
        <v>1107</v>
      </c>
      <c r="P607" s="16" t="s">
        <v>1176</v>
      </c>
      <c r="Q607" s="16" t="s">
        <v>1175</v>
      </c>
      <c r="R607" s="16" t="s">
        <v>1174</v>
      </c>
    </row>
    <row r="608" spans="1:18">
      <c r="A608" s="16" t="s">
        <v>8562</v>
      </c>
      <c r="B608" s="16" t="s">
        <v>1183</v>
      </c>
      <c r="C608" s="16" t="s">
        <v>319</v>
      </c>
      <c r="D608" s="16">
        <v>10063</v>
      </c>
      <c r="E608" s="16" t="str">
        <f>VLOOKUP(D608,'Schools Data'!$F$4:$I$105,4,FALSE)</f>
        <v>Edgware Primary School</v>
      </c>
      <c r="F608" s="16">
        <v>111100</v>
      </c>
      <c r="G608" s="16" t="str">
        <f t="shared" si="21"/>
        <v>E05</v>
      </c>
      <c r="H608" s="16" t="s">
        <v>8561</v>
      </c>
      <c r="I608" s="16" t="s">
        <v>1181</v>
      </c>
      <c r="J608" s="16" t="s">
        <v>1180</v>
      </c>
      <c r="K608" s="16" t="s">
        <v>1179</v>
      </c>
      <c r="L608" s="16" t="s">
        <v>8560</v>
      </c>
      <c r="M608" s="16">
        <v>206803</v>
      </c>
      <c r="N608" s="16" t="s">
        <v>1177</v>
      </c>
      <c r="O608" s="16" t="s">
        <v>1107</v>
      </c>
      <c r="P608" s="16" t="s">
        <v>1176</v>
      </c>
      <c r="Q608" s="16" t="s">
        <v>1175</v>
      </c>
      <c r="R608" s="16" t="s">
        <v>1174</v>
      </c>
    </row>
    <row r="609" spans="1:18">
      <c r="A609" s="16" t="s">
        <v>8559</v>
      </c>
      <c r="B609" s="16" t="s">
        <v>1183</v>
      </c>
      <c r="C609" s="16" t="s">
        <v>319</v>
      </c>
      <c r="D609" s="16">
        <v>10063</v>
      </c>
      <c r="E609" s="16" t="str">
        <f>VLOOKUP(D609,'Schools Data'!$F$4:$I$105,4,FALSE)</f>
        <v>Edgware Primary School</v>
      </c>
      <c r="F609" s="16">
        <v>111200</v>
      </c>
      <c r="G609" s="16" t="str">
        <f t="shared" si="21"/>
        <v>E04</v>
      </c>
      <c r="H609" s="16" t="s">
        <v>8558</v>
      </c>
      <c r="I609" s="16" t="s">
        <v>1181</v>
      </c>
      <c r="J609" s="16" t="s">
        <v>1180</v>
      </c>
      <c r="K609" s="16" t="s">
        <v>1179</v>
      </c>
      <c r="L609" s="16" t="s">
        <v>8557</v>
      </c>
      <c r="M609" s="16">
        <v>71254</v>
      </c>
      <c r="N609" s="16" t="s">
        <v>1177</v>
      </c>
      <c r="O609" s="16" t="s">
        <v>1107</v>
      </c>
      <c r="P609" s="16" t="s">
        <v>1176</v>
      </c>
      <c r="Q609" s="16" t="s">
        <v>1175</v>
      </c>
      <c r="R609" s="16" t="s">
        <v>1174</v>
      </c>
    </row>
    <row r="610" spans="1:18">
      <c r="A610" s="16" t="s">
        <v>8556</v>
      </c>
      <c r="B610" s="16" t="s">
        <v>1183</v>
      </c>
      <c r="C610" s="16" t="s">
        <v>319</v>
      </c>
      <c r="D610" s="16">
        <v>10063</v>
      </c>
      <c r="E610" s="16" t="str">
        <f>VLOOKUP(D610,'Schools Data'!$F$4:$I$105,4,FALSE)</f>
        <v>Edgware Primary School</v>
      </c>
      <c r="F610" s="16">
        <v>111400</v>
      </c>
      <c r="G610" s="16" t="str">
        <f t="shared" si="21"/>
        <v>E01</v>
      </c>
      <c r="H610" s="16" t="s">
        <v>8555</v>
      </c>
      <c r="I610" s="16" t="s">
        <v>1181</v>
      </c>
      <c r="J610" s="16" t="s">
        <v>1180</v>
      </c>
      <c r="K610" s="16" t="s">
        <v>1179</v>
      </c>
      <c r="L610" s="16" t="s">
        <v>8554</v>
      </c>
      <c r="M610" s="16">
        <v>1447565</v>
      </c>
      <c r="N610" s="16" t="s">
        <v>1177</v>
      </c>
      <c r="O610" s="16" t="s">
        <v>1107</v>
      </c>
      <c r="P610" s="16" t="s">
        <v>1176</v>
      </c>
      <c r="Q610" s="16" t="s">
        <v>1175</v>
      </c>
      <c r="R610" s="16" t="s">
        <v>1174</v>
      </c>
    </row>
    <row r="611" spans="1:18">
      <c r="A611" s="16" t="s">
        <v>8553</v>
      </c>
      <c r="B611" s="16" t="s">
        <v>1183</v>
      </c>
      <c r="C611" s="16" t="s">
        <v>319</v>
      </c>
      <c r="D611" s="16">
        <v>10063</v>
      </c>
      <c r="E611" s="16" t="str">
        <f>VLOOKUP(D611,'Schools Data'!$F$4:$I$105,4,FALSE)</f>
        <v>Edgware Primary School</v>
      </c>
      <c r="F611" s="16">
        <v>111600</v>
      </c>
      <c r="G611" s="16" t="str">
        <f t="shared" si="21"/>
        <v>E03</v>
      </c>
      <c r="H611" s="16" t="s">
        <v>8552</v>
      </c>
      <c r="I611" s="16" t="s">
        <v>1181</v>
      </c>
      <c r="J611" s="16" t="s">
        <v>1180</v>
      </c>
      <c r="K611" s="16" t="s">
        <v>1179</v>
      </c>
      <c r="L611" s="16" t="s">
        <v>8551</v>
      </c>
      <c r="M611" s="16">
        <v>755478</v>
      </c>
      <c r="N611" s="16" t="s">
        <v>1177</v>
      </c>
      <c r="O611" s="16" t="s">
        <v>1107</v>
      </c>
      <c r="P611" s="16" t="s">
        <v>1176</v>
      </c>
      <c r="Q611" s="16" t="s">
        <v>1175</v>
      </c>
      <c r="R611" s="16" t="s">
        <v>1174</v>
      </c>
    </row>
    <row r="612" spans="1:18">
      <c r="A612" s="16" t="s">
        <v>8550</v>
      </c>
      <c r="B612" s="16" t="s">
        <v>1183</v>
      </c>
      <c r="C612" s="16" t="s">
        <v>319</v>
      </c>
      <c r="D612" s="16">
        <v>10063</v>
      </c>
      <c r="E612" s="16" t="str">
        <f>VLOOKUP(D612,'Schools Data'!$F$4:$I$105,4,FALSE)</f>
        <v>Edgware Primary School</v>
      </c>
      <c r="F612" s="16">
        <v>111700</v>
      </c>
      <c r="G612" s="16" t="str">
        <f t="shared" si="21"/>
        <v>E07</v>
      </c>
      <c r="H612" s="16" t="s">
        <v>8549</v>
      </c>
      <c r="I612" s="16" t="s">
        <v>1181</v>
      </c>
      <c r="J612" s="16" t="s">
        <v>1180</v>
      </c>
      <c r="K612" s="16" t="s">
        <v>1179</v>
      </c>
      <c r="L612" s="16" t="s">
        <v>8548</v>
      </c>
      <c r="M612" s="16">
        <v>38051</v>
      </c>
      <c r="N612" s="16" t="s">
        <v>1177</v>
      </c>
      <c r="O612" s="16" t="s">
        <v>1107</v>
      </c>
      <c r="P612" s="16" t="s">
        <v>1176</v>
      </c>
      <c r="Q612" s="16" t="s">
        <v>1175</v>
      </c>
      <c r="R612" s="16" t="s">
        <v>1174</v>
      </c>
    </row>
    <row r="613" spans="1:18">
      <c r="A613" s="16" t="s">
        <v>8547</v>
      </c>
      <c r="B613" s="16" t="s">
        <v>1183</v>
      </c>
      <c r="C613" s="16" t="s">
        <v>319</v>
      </c>
      <c r="D613" s="16">
        <v>10063</v>
      </c>
      <c r="E613" s="16" t="str">
        <f>VLOOKUP(D613,'Schools Data'!$F$4:$I$105,4,FALSE)</f>
        <v>Edgware Primary School</v>
      </c>
      <c r="F613" s="16">
        <v>133100</v>
      </c>
      <c r="G613" s="16" t="str">
        <f t="shared" si="21"/>
        <v>E09</v>
      </c>
      <c r="H613" s="16" t="s">
        <v>8546</v>
      </c>
      <c r="I613" s="16" t="s">
        <v>1181</v>
      </c>
      <c r="J613" s="16" t="s">
        <v>1180</v>
      </c>
      <c r="K613" s="16" t="s">
        <v>1179</v>
      </c>
      <c r="L613" s="16" t="s">
        <v>8545</v>
      </c>
      <c r="M613" s="16">
        <v>5000</v>
      </c>
      <c r="N613" s="16" t="s">
        <v>1177</v>
      </c>
      <c r="O613" s="16" t="s">
        <v>1107</v>
      </c>
      <c r="P613" s="16" t="s">
        <v>1176</v>
      </c>
      <c r="Q613" s="16" t="s">
        <v>1175</v>
      </c>
      <c r="R613" s="16" t="s">
        <v>1174</v>
      </c>
    </row>
    <row r="614" spans="1:18">
      <c r="A614" s="16" t="s">
        <v>8544</v>
      </c>
      <c r="B614" s="16" t="s">
        <v>1183</v>
      </c>
      <c r="C614" s="16" t="s">
        <v>319</v>
      </c>
      <c r="D614" s="16">
        <v>10063</v>
      </c>
      <c r="E614" s="16" t="str">
        <f>VLOOKUP(D614,'Schools Data'!$F$4:$I$105,4,FALSE)</f>
        <v>Edgware Primary School</v>
      </c>
      <c r="F614" s="16">
        <v>138100</v>
      </c>
      <c r="G614" s="16" t="str">
        <f t="shared" si="21"/>
        <v>E08</v>
      </c>
      <c r="H614" s="16" t="s">
        <v>8543</v>
      </c>
      <c r="I614" s="16" t="s">
        <v>1181</v>
      </c>
      <c r="J614" s="16" t="s">
        <v>1180</v>
      </c>
      <c r="K614" s="16" t="s">
        <v>1179</v>
      </c>
      <c r="L614" s="16" t="s">
        <v>8542</v>
      </c>
      <c r="M614" s="16">
        <v>18097</v>
      </c>
      <c r="N614" s="16" t="s">
        <v>1177</v>
      </c>
      <c r="O614" s="16" t="s">
        <v>1107</v>
      </c>
      <c r="P614" s="16" t="s">
        <v>1176</v>
      </c>
      <c r="Q614" s="16" t="s">
        <v>1175</v>
      </c>
      <c r="R614" s="16" t="s">
        <v>1174</v>
      </c>
    </row>
    <row r="615" spans="1:18">
      <c r="A615" s="16" t="s">
        <v>8541</v>
      </c>
      <c r="B615" s="16" t="s">
        <v>1183</v>
      </c>
      <c r="C615" s="16" t="s">
        <v>319</v>
      </c>
      <c r="D615" s="16">
        <v>10063</v>
      </c>
      <c r="E615" s="16" t="str">
        <f>VLOOKUP(D615,'Schools Data'!$F$4:$I$105,4,FALSE)</f>
        <v>Edgware Primary School</v>
      </c>
      <c r="F615" s="16">
        <v>138110</v>
      </c>
      <c r="G615" s="16" t="str">
        <f t="shared" si="21"/>
        <v>E10</v>
      </c>
      <c r="H615" s="16" t="s">
        <v>8540</v>
      </c>
      <c r="I615" s="16" t="s">
        <v>1181</v>
      </c>
      <c r="J615" s="16" t="s">
        <v>1180</v>
      </c>
      <c r="K615" s="16" t="s">
        <v>1179</v>
      </c>
      <c r="L615" s="16" t="s">
        <v>8539</v>
      </c>
      <c r="M615" s="16">
        <v>823</v>
      </c>
      <c r="N615" s="16" t="s">
        <v>1177</v>
      </c>
      <c r="O615" s="16" t="s">
        <v>1107</v>
      </c>
      <c r="P615" s="16" t="s">
        <v>1176</v>
      </c>
      <c r="Q615" s="16" t="s">
        <v>1175</v>
      </c>
      <c r="R615" s="16" t="s">
        <v>1174</v>
      </c>
    </row>
    <row r="616" spans="1:18">
      <c r="A616" s="16" t="s">
        <v>8538</v>
      </c>
      <c r="B616" s="16" t="s">
        <v>1183</v>
      </c>
      <c r="C616" s="16" t="s">
        <v>319</v>
      </c>
      <c r="D616" s="16">
        <v>10063</v>
      </c>
      <c r="E616" s="16" t="str">
        <f>VLOOKUP(D616,'Schools Data'!$F$4:$I$105,4,FALSE)</f>
        <v>Edgware Primary School</v>
      </c>
      <c r="F616" s="16">
        <v>210000</v>
      </c>
      <c r="G616" s="16" t="str">
        <f t="shared" si="21"/>
        <v>E12</v>
      </c>
      <c r="H616" s="16" t="s">
        <v>8537</v>
      </c>
      <c r="I616" s="16" t="s">
        <v>1181</v>
      </c>
      <c r="J616" s="16" t="s">
        <v>1180</v>
      </c>
      <c r="K616" s="16" t="s">
        <v>1179</v>
      </c>
      <c r="L616" s="16" t="s">
        <v>8536</v>
      </c>
      <c r="M616" s="16">
        <v>32350</v>
      </c>
      <c r="N616" s="16" t="s">
        <v>1177</v>
      </c>
      <c r="O616" s="16" t="s">
        <v>1107</v>
      </c>
      <c r="P616" s="16" t="s">
        <v>1176</v>
      </c>
      <c r="Q616" s="16" t="s">
        <v>1175</v>
      </c>
      <c r="R616" s="16" t="s">
        <v>1174</v>
      </c>
    </row>
    <row r="617" spans="1:18">
      <c r="A617" s="16" t="s">
        <v>8535</v>
      </c>
      <c r="B617" s="16" t="s">
        <v>1183</v>
      </c>
      <c r="C617" s="16" t="s">
        <v>319</v>
      </c>
      <c r="D617" s="16">
        <v>10063</v>
      </c>
      <c r="E617" s="16" t="str">
        <f>VLOOKUP(D617,'Schools Data'!$F$4:$I$105,4,FALSE)</f>
        <v>Edgware Primary School</v>
      </c>
      <c r="F617" s="16">
        <v>213020</v>
      </c>
      <c r="G617" s="16" t="str">
        <f t="shared" si="21"/>
        <v>E16</v>
      </c>
      <c r="H617" s="16" t="s">
        <v>8534</v>
      </c>
      <c r="I617" s="16" t="s">
        <v>1181</v>
      </c>
      <c r="J617" s="16" t="s">
        <v>1180</v>
      </c>
      <c r="K617" s="16" t="s">
        <v>1179</v>
      </c>
      <c r="L617" s="16" t="s">
        <v>8533</v>
      </c>
      <c r="M617" s="16">
        <v>32000</v>
      </c>
      <c r="N617" s="16" t="s">
        <v>1177</v>
      </c>
      <c r="O617" s="16" t="s">
        <v>1107</v>
      </c>
      <c r="P617" s="16" t="s">
        <v>1176</v>
      </c>
      <c r="Q617" s="16" t="s">
        <v>1175</v>
      </c>
      <c r="R617" s="16" t="s">
        <v>1174</v>
      </c>
    </row>
    <row r="618" spans="1:18">
      <c r="A618" s="16" t="s">
        <v>8532</v>
      </c>
      <c r="B618" s="16" t="s">
        <v>1183</v>
      </c>
      <c r="C618" s="16" t="s">
        <v>319</v>
      </c>
      <c r="D618" s="16">
        <v>10063</v>
      </c>
      <c r="E618" s="16" t="str">
        <f>VLOOKUP(D618,'Schools Data'!$F$4:$I$105,4,FALSE)</f>
        <v>Edgware Primary School</v>
      </c>
      <c r="F618" s="16">
        <v>215000</v>
      </c>
      <c r="G618" s="16" t="str">
        <f t="shared" si="21"/>
        <v>E17</v>
      </c>
      <c r="H618" s="16" t="s">
        <v>8531</v>
      </c>
      <c r="I618" s="16" t="s">
        <v>1181</v>
      </c>
      <c r="J618" s="16" t="s">
        <v>1180</v>
      </c>
      <c r="K618" s="16" t="s">
        <v>1179</v>
      </c>
      <c r="L618" s="16" t="s">
        <v>8530</v>
      </c>
      <c r="M618" s="16">
        <v>24192</v>
      </c>
      <c r="N618" s="16" t="s">
        <v>1177</v>
      </c>
      <c r="O618" s="16" t="s">
        <v>1107</v>
      </c>
      <c r="P618" s="16" t="s">
        <v>1176</v>
      </c>
      <c r="Q618" s="16" t="s">
        <v>1175</v>
      </c>
      <c r="R618" s="16" t="s">
        <v>1174</v>
      </c>
    </row>
    <row r="619" spans="1:18">
      <c r="A619" s="16" t="s">
        <v>8529</v>
      </c>
      <c r="B619" s="16" t="s">
        <v>1183</v>
      </c>
      <c r="C619" s="16" t="s">
        <v>319</v>
      </c>
      <c r="D619" s="16">
        <v>10063</v>
      </c>
      <c r="E619" s="16" t="str">
        <f>VLOOKUP(D619,'Schools Data'!$F$4:$I$105,4,FALSE)</f>
        <v>Edgware Primary School</v>
      </c>
      <c r="F619" s="16">
        <v>216000</v>
      </c>
      <c r="G619" s="16" t="str">
        <f t="shared" si="21"/>
        <v>E15</v>
      </c>
      <c r="H619" s="16" t="s">
        <v>8528</v>
      </c>
      <c r="I619" s="16" t="s">
        <v>1181</v>
      </c>
      <c r="J619" s="16" t="s">
        <v>1180</v>
      </c>
      <c r="K619" s="16" t="s">
        <v>1179</v>
      </c>
      <c r="L619" s="16" t="s">
        <v>8527</v>
      </c>
      <c r="M619" s="16">
        <v>16000</v>
      </c>
      <c r="N619" s="16" t="s">
        <v>1177</v>
      </c>
      <c r="O619" s="16" t="s">
        <v>1107</v>
      </c>
      <c r="P619" s="16" t="s">
        <v>1176</v>
      </c>
      <c r="Q619" s="16" t="s">
        <v>1175</v>
      </c>
      <c r="R619" s="16" t="s">
        <v>1174</v>
      </c>
    </row>
    <row r="620" spans="1:18">
      <c r="A620" s="16" t="s">
        <v>8526</v>
      </c>
      <c r="B620" s="16" t="s">
        <v>1183</v>
      </c>
      <c r="C620" s="16" t="s">
        <v>319</v>
      </c>
      <c r="D620" s="16">
        <v>10063</v>
      </c>
      <c r="E620" s="16" t="str">
        <f>VLOOKUP(D620,'Schools Data'!$F$4:$I$105,4,FALSE)</f>
        <v>Edgware Primary School</v>
      </c>
      <c r="F620" s="16">
        <v>219010</v>
      </c>
      <c r="G620" s="16" t="str">
        <f t="shared" si="21"/>
        <v>E14</v>
      </c>
      <c r="H620" s="16" t="s">
        <v>8525</v>
      </c>
      <c r="I620" s="16" t="s">
        <v>1181</v>
      </c>
      <c r="J620" s="16" t="s">
        <v>1180</v>
      </c>
      <c r="K620" s="16" t="s">
        <v>1179</v>
      </c>
      <c r="L620" s="16" t="s">
        <v>8524</v>
      </c>
      <c r="M620" s="16">
        <v>56500</v>
      </c>
      <c r="N620" s="16" t="s">
        <v>1177</v>
      </c>
      <c r="O620" s="16" t="s">
        <v>1107</v>
      </c>
      <c r="P620" s="16" t="s">
        <v>1176</v>
      </c>
      <c r="Q620" s="16" t="s">
        <v>1175</v>
      </c>
      <c r="R620" s="16" t="s">
        <v>1174</v>
      </c>
    </row>
    <row r="621" spans="1:18">
      <c r="A621" s="16" t="s">
        <v>8523</v>
      </c>
      <c r="B621" s="16" t="s">
        <v>1183</v>
      </c>
      <c r="C621" s="16" t="s">
        <v>319</v>
      </c>
      <c r="D621" s="16">
        <v>10063</v>
      </c>
      <c r="E621" s="16" t="str">
        <f>VLOOKUP(D621,'Schools Data'!$F$4:$I$105,4,FALSE)</f>
        <v>Edgware Primary School</v>
      </c>
      <c r="F621" s="16">
        <v>219030</v>
      </c>
      <c r="G621" s="16" t="str">
        <f t="shared" si="21"/>
        <v>E18</v>
      </c>
      <c r="H621" s="16" t="s">
        <v>8522</v>
      </c>
      <c r="I621" s="16" t="s">
        <v>1181</v>
      </c>
      <c r="J621" s="16" t="s">
        <v>1180</v>
      </c>
      <c r="K621" s="16" t="s">
        <v>1179</v>
      </c>
      <c r="L621" s="16" t="s">
        <v>8521</v>
      </c>
      <c r="M621" s="16">
        <v>10565</v>
      </c>
      <c r="N621" s="16" t="s">
        <v>1177</v>
      </c>
      <c r="O621" s="16" t="s">
        <v>1107</v>
      </c>
      <c r="P621" s="16" t="s">
        <v>1176</v>
      </c>
      <c r="Q621" s="16" t="s">
        <v>1175</v>
      </c>
      <c r="R621" s="16" t="s">
        <v>1174</v>
      </c>
    </row>
    <row r="622" spans="1:18">
      <c r="A622" s="16" t="s">
        <v>8520</v>
      </c>
      <c r="B622" s="16" t="s">
        <v>1183</v>
      </c>
      <c r="C622" s="16" t="s">
        <v>319</v>
      </c>
      <c r="D622" s="16">
        <v>10063</v>
      </c>
      <c r="E622" s="16" t="str">
        <f>VLOOKUP(D622,'Schools Data'!$F$4:$I$105,4,FALSE)</f>
        <v>Edgware Primary School</v>
      </c>
      <c r="F622" s="16">
        <v>220000</v>
      </c>
      <c r="G622" s="16" t="str">
        <f t="shared" si="21"/>
        <v>E13</v>
      </c>
      <c r="H622" s="16" t="s">
        <v>8519</v>
      </c>
      <c r="I622" s="16" t="s">
        <v>1181</v>
      </c>
      <c r="J622" s="16" t="s">
        <v>1180</v>
      </c>
      <c r="K622" s="16" t="s">
        <v>1179</v>
      </c>
      <c r="L622" s="16" t="s">
        <v>8518</v>
      </c>
      <c r="M622" s="16">
        <v>10850</v>
      </c>
      <c r="N622" s="16" t="s">
        <v>1177</v>
      </c>
      <c r="O622" s="16" t="s">
        <v>1107</v>
      </c>
      <c r="P622" s="16" t="s">
        <v>1176</v>
      </c>
      <c r="Q622" s="16" t="s">
        <v>1175</v>
      </c>
      <c r="R622" s="16" t="s">
        <v>1174</v>
      </c>
    </row>
    <row r="623" spans="1:18">
      <c r="A623" s="16" t="s">
        <v>8517</v>
      </c>
      <c r="B623" s="16" t="s">
        <v>1183</v>
      </c>
      <c r="C623" s="16" t="s">
        <v>319</v>
      </c>
      <c r="D623" s="16">
        <v>10063</v>
      </c>
      <c r="E623" s="16" t="str">
        <f>VLOOKUP(D623,'Schools Data'!$F$4:$I$105,4,FALSE)</f>
        <v>Edgware Primary School</v>
      </c>
      <c r="F623" s="16">
        <v>221000</v>
      </c>
      <c r="G623" s="16" t="str">
        <f t="shared" si="21"/>
        <v>E23</v>
      </c>
      <c r="H623" s="16" t="s">
        <v>8516</v>
      </c>
      <c r="I623" s="16" t="s">
        <v>1181</v>
      </c>
      <c r="J623" s="16" t="s">
        <v>1180</v>
      </c>
      <c r="K623" s="16" t="s">
        <v>1179</v>
      </c>
      <c r="L623" s="16" t="s">
        <v>8515</v>
      </c>
      <c r="M623" s="16">
        <v>13831</v>
      </c>
      <c r="N623" s="16" t="s">
        <v>1177</v>
      </c>
      <c r="O623" s="16" t="s">
        <v>1107</v>
      </c>
      <c r="P623" s="16" t="s">
        <v>1176</v>
      </c>
      <c r="Q623" s="16" t="s">
        <v>1175</v>
      </c>
      <c r="R623" s="16" t="s">
        <v>1174</v>
      </c>
    </row>
    <row r="624" spans="1:18">
      <c r="A624" s="16" t="s">
        <v>8514</v>
      </c>
      <c r="B624" s="16" t="s">
        <v>1183</v>
      </c>
      <c r="C624" s="16" t="s">
        <v>319</v>
      </c>
      <c r="D624" s="16">
        <v>10063</v>
      </c>
      <c r="E624" s="16" t="str">
        <f>VLOOKUP(D624,'Schools Data'!$F$4:$I$105,4,FALSE)</f>
        <v>Edgware Primary School</v>
      </c>
      <c r="F624" s="16">
        <v>411020</v>
      </c>
      <c r="G624" s="16" t="str">
        <f t="shared" si="21"/>
        <v>E25</v>
      </c>
      <c r="H624" s="16" t="s">
        <v>8513</v>
      </c>
      <c r="I624" s="16" t="s">
        <v>1181</v>
      </c>
      <c r="J624" s="16" t="s">
        <v>1180</v>
      </c>
      <c r="K624" s="16" t="s">
        <v>1179</v>
      </c>
      <c r="L624" s="16" t="s">
        <v>8512</v>
      </c>
      <c r="M624" s="16">
        <v>156940</v>
      </c>
      <c r="N624" s="16" t="s">
        <v>1177</v>
      </c>
      <c r="O624" s="16" t="s">
        <v>1107</v>
      </c>
      <c r="P624" s="16" t="s">
        <v>1176</v>
      </c>
      <c r="Q624" s="16" t="s">
        <v>1175</v>
      </c>
      <c r="R624" s="16" t="s">
        <v>1174</v>
      </c>
    </row>
    <row r="625" spans="1:18">
      <c r="A625" s="16" t="s">
        <v>8511</v>
      </c>
      <c r="B625" s="16" t="s">
        <v>1183</v>
      </c>
      <c r="C625" s="16" t="s">
        <v>319</v>
      </c>
      <c r="D625" s="16">
        <v>10063</v>
      </c>
      <c r="E625" s="16" t="str">
        <f>VLOOKUP(D625,'Schools Data'!$F$4:$I$105,4,FALSE)</f>
        <v>Edgware Primary School</v>
      </c>
      <c r="F625" s="16">
        <v>413050</v>
      </c>
      <c r="G625" s="16" t="str">
        <f t="shared" si="21"/>
        <v>E19</v>
      </c>
      <c r="H625" s="16" t="s">
        <v>8510</v>
      </c>
      <c r="I625" s="16" t="s">
        <v>1181</v>
      </c>
      <c r="J625" s="16" t="s">
        <v>1180</v>
      </c>
      <c r="K625" s="16" t="s">
        <v>1179</v>
      </c>
      <c r="L625" s="16" t="s">
        <v>8509</v>
      </c>
      <c r="M625" s="16">
        <v>60315</v>
      </c>
      <c r="N625" s="16" t="s">
        <v>1177</v>
      </c>
      <c r="O625" s="16" t="s">
        <v>1107</v>
      </c>
      <c r="P625" s="16" t="s">
        <v>1176</v>
      </c>
      <c r="Q625" s="16" t="s">
        <v>1175</v>
      </c>
      <c r="R625" s="16" t="s">
        <v>1174</v>
      </c>
    </row>
    <row r="626" spans="1:18">
      <c r="A626" s="16" t="s">
        <v>8508</v>
      </c>
      <c r="B626" s="16" t="s">
        <v>1183</v>
      </c>
      <c r="C626" s="16" t="s">
        <v>319</v>
      </c>
      <c r="D626" s="16">
        <v>10063</v>
      </c>
      <c r="E626" s="16" t="str">
        <f>VLOOKUP(D626,'Schools Data'!$F$4:$I$105,4,FALSE)</f>
        <v>Edgware Primary School</v>
      </c>
      <c r="F626" s="16">
        <v>413060</v>
      </c>
      <c r="G626" s="16" t="str">
        <f t="shared" si="21"/>
        <v>E22</v>
      </c>
      <c r="H626" s="16" t="s">
        <v>8507</v>
      </c>
      <c r="I626" s="16" t="s">
        <v>1181</v>
      </c>
      <c r="J626" s="16" t="s">
        <v>1180</v>
      </c>
      <c r="K626" s="16" t="s">
        <v>1179</v>
      </c>
      <c r="L626" s="16" t="s">
        <v>8506</v>
      </c>
      <c r="M626" s="16">
        <v>16559</v>
      </c>
      <c r="N626" s="16" t="s">
        <v>1177</v>
      </c>
      <c r="O626" s="16" t="s">
        <v>1107</v>
      </c>
      <c r="P626" s="16" t="s">
        <v>1176</v>
      </c>
      <c r="Q626" s="16" t="s">
        <v>1175</v>
      </c>
      <c r="R626" s="16" t="s">
        <v>1174</v>
      </c>
    </row>
    <row r="627" spans="1:18">
      <c r="A627" s="16" t="s">
        <v>8505</v>
      </c>
      <c r="B627" s="16" t="s">
        <v>1183</v>
      </c>
      <c r="C627" s="16" t="s">
        <v>319</v>
      </c>
      <c r="D627" s="16">
        <v>10063</v>
      </c>
      <c r="E627" s="16" t="str">
        <f>VLOOKUP(D627,'Schools Data'!$F$4:$I$105,4,FALSE)</f>
        <v>Edgware Primary School</v>
      </c>
      <c r="F627" s="16">
        <v>413070</v>
      </c>
      <c r="G627" s="16" t="str">
        <f t="shared" si="21"/>
        <v>E24</v>
      </c>
      <c r="H627" s="16" t="s">
        <v>8504</v>
      </c>
      <c r="I627" s="16" t="s">
        <v>1181</v>
      </c>
      <c r="J627" s="16" t="s">
        <v>1180</v>
      </c>
      <c r="K627" s="16" t="s">
        <v>1179</v>
      </c>
      <c r="L627" s="16" t="s">
        <v>8503</v>
      </c>
      <c r="M627" s="16">
        <v>5500</v>
      </c>
      <c r="N627" s="16" t="s">
        <v>1177</v>
      </c>
      <c r="O627" s="16" t="s">
        <v>1107</v>
      </c>
      <c r="P627" s="16" t="s">
        <v>1176</v>
      </c>
      <c r="Q627" s="16" t="s">
        <v>1175</v>
      </c>
      <c r="R627" s="16" t="s">
        <v>1174</v>
      </c>
    </row>
    <row r="628" spans="1:18">
      <c r="A628" s="16" t="s">
        <v>8502</v>
      </c>
      <c r="B628" s="16" t="s">
        <v>1183</v>
      </c>
      <c r="C628" s="16" t="s">
        <v>319</v>
      </c>
      <c r="D628" s="16">
        <v>10063</v>
      </c>
      <c r="E628" s="16" t="str">
        <f>VLOOKUP(D628,'Schools Data'!$F$4:$I$105,4,FALSE)</f>
        <v>Edgware Primary School</v>
      </c>
      <c r="F628" s="16">
        <v>420060</v>
      </c>
      <c r="G628" s="16" t="str">
        <f t="shared" si="21"/>
        <v>E26</v>
      </c>
      <c r="H628" s="16" t="s">
        <v>8501</v>
      </c>
      <c r="I628" s="16" t="s">
        <v>1181</v>
      </c>
      <c r="J628" s="16" t="s">
        <v>1180</v>
      </c>
      <c r="K628" s="16" t="s">
        <v>1179</v>
      </c>
      <c r="L628" s="16" t="s">
        <v>8500</v>
      </c>
      <c r="M628" s="16">
        <v>107285</v>
      </c>
      <c r="N628" s="16" t="s">
        <v>1177</v>
      </c>
      <c r="O628" s="16" t="s">
        <v>1107</v>
      </c>
      <c r="P628" s="16" t="s">
        <v>1176</v>
      </c>
      <c r="Q628" s="16" t="s">
        <v>1175</v>
      </c>
      <c r="R628" s="16" t="s">
        <v>1174</v>
      </c>
    </row>
    <row r="629" spans="1:18">
      <c r="A629" s="16" t="s">
        <v>8499</v>
      </c>
      <c r="B629" s="16" t="s">
        <v>1183</v>
      </c>
      <c r="C629" s="16" t="s">
        <v>319</v>
      </c>
      <c r="D629" s="16">
        <v>10063</v>
      </c>
      <c r="E629" s="16" t="str">
        <f>VLOOKUP(D629,'Schools Data'!$F$4:$I$105,4,FALSE)</f>
        <v>Edgware Primary School</v>
      </c>
      <c r="F629" s="16">
        <v>422620</v>
      </c>
      <c r="G629" s="16" t="str">
        <f t="shared" si="21"/>
        <v>E20</v>
      </c>
      <c r="H629" s="16" t="s">
        <v>8498</v>
      </c>
      <c r="I629" s="16" t="s">
        <v>1181</v>
      </c>
      <c r="J629" s="16" t="s">
        <v>1180</v>
      </c>
      <c r="K629" s="16" t="s">
        <v>1179</v>
      </c>
      <c r="L629" s="16" t="s">
        <v>8497</v>
      </c>
      <c r="M629" s="16">
        <v>25597</v>
      </c>
      <c r="N629" s="16" t="s">
        <v>1177</v>
      </c>
      <c r="O629" s="16" t="s">
        <v>1107</v>
      </c>
      <c r="P629" s="16" t="s">
        <v>1176</v>
      </c>
      <c r="Q629" s="16" t="s">
        <v>1175</v>
      </c>
      <c r="R629" s="16" t="s">
        <v>1174</v>
      </c>
    </row>
    <row r="630" spans="1:18">
      <c r="A630" s="16" t="s">
        <v>8496</v>
      </c>
      <c r="B630" s="16" t="s">
        <v>1183</v>
      </c>
      <c r="C630" s="16" t="s">
        <v>319</v>
      </c>
      <c r="D630" s="16">
        <v>10063</v>
      </c>
      <c r="E630" s="16" t="str">
        <f>VLOOKUP(D630,'Schools Data'!$F$4:$I$105,4,FALSE)</f>
        <v>Edgware Primary School</v>
      </c>
      <c r="F630" s="16">
        <v>543950</v>
      </c>
      <c r="G630" s="16" t="s">
        <v>1211</v>
      </c>
      <c r="H630" s="16" t="s">
        <v>8495</v>
      </c>
      <c r="I630" s="16" t="s">
        <v>1181</v>
      </c>
      <c r="J630" s="16" t="s">
        <v>1180</v>
      </c>
      <c r="K630" s="16" t="s">
        <v>1179</v>
      </c>
      <c r="L630" s="16" t="s">
        <v>8494</v>
      </c>
      <c r="M630" s="16">
        <v>-101929</v>
      </c>
      <c r="N630" s="16" t="s">
        <v>1177</v>
      </c>
      <c r="O630" s="16" t="s">
        <v>1107</v>
      </c>
      <c r="P630" s="16" t="s">
        <v>1176</v>
      </c>
      <c r="Q630" s="16" t="s">
        <v>1175</v>
      </c>
      <c r="R630" s="16" t="s">
        <v>1174</v>
      </c>
    </row>
    <row r="631" spans="1:18">
      <c r="A631" s="16" t="s">
        <v>8493</v>
      </c>
      <c r="B631" s="16" t="s">
        <v>1183</v>
      </c>
      <c r="C631" s="16" t="s">
        <v>319</v>
      </c>
      <c r="D631" s="16">
        <v>10063</v>
      </c>
      <c r="E631" s="16" t="str">
        <f>VLOOKUP(D631,'Schools Data'!$F$4:$I$105,4,FALSE)</f>
        <v>Edgware Primary School</v>
      </c>
      <c r="F631" s="16">
        <v>543970</v>
      </c>
      <c r="G631" s="16" t="str">
        <f t="shared" ref="G631:G667" si="22">VLOOKUP(F631,$W$2:$X$62,2,FALSE)</f>
        <v>I01</v>
      </c>
      <c r="H631" s="16" t="s">
        <v>8492</v>
      </c>
      <c r="I631" s="16" t="s">
        <v>1181</v>
      </c>
      <c r="J631" s="16" t="s">
        <v>1180</v>
      </c>
      <c r="K631" s="16" t="s">
        <v>1179</v>
      </c>
      <c r="L631" s="16" t="s">
        <v>8491</v>
      </c>
      <c r="M631" s="16">
        <v>-2555663</v>
      </c>
      <c r="N631" s="16" t="s">
        <v>1177</v>
      </c>
      <c r="O631" s="16" t="s">
        <v>1107</v>
      </c>
      <c r="P631" s="16" t="s">
        <v>1176</v>
      </c>
      <c r="Q631" s="16" t="s">
        <v>1175</v>
      </c>
      <c r="R631" s="16" t="s">
        <v>1174</v>
      </c>
    </row>
    <row r="632" spans="1:18">
      <c r="A632" s="16" t="s">
        <v>8490</v>
      </c>
      <c r="B632" s="16" t="s">
        <v>1183</v>
      </c>
      <c r="C632" s="16" t="s">
        <v>319</v>
      </c>
      <c r="D632" s="16">
        <v>10063</v>
      </c>
      <c r="E632" s="16" t="str">
        <f>VLOOKUP(D632,'Schools Data'!$F$4:$I$105,4,FALSE)</f>
        <v>Edgware Primary School</v>
      </c>
      <c r="F632" s="16">
        <v>543972</v>
      </c>
      <c r="G632" s="16" t="str">
        <f t="shared" si="22"/>
        <v>I03</v>
      </c>
      <c r="H632" s="16" t="s">
        <v>8489</v>
      </c>
      <c r="I632" s="16" t="s">
        <v>1181</v>
      </c>
      <c r="J632" s="16" t="s">
        <v>1180</v>
      </c>
      <c r="K632" s="16" t="s">
        <v>1179</v>
      </c>
      <c r="L632" s="16" t="s">
        <v>8488</v>
      </c>
      <c r="M632" s="16">
        <v>-137000</v>
      </c>
      <c r="N632" s="16" t="s">
        <v>1177</v>
      </c>
      <c r="O632" s="16" t="s">
        <v>1107</v>
      </c>
      <c r="P632" s="16" t="s">
        <v>1176</v>
      </c>
      <c r="Q632" s="16" t="s">
        <v>1175</v>
      </c>
      <c r="R632" s="16" t="s">
        <v>1174</v>
      </c>
    </row>
    <row r="633" spans="1:18">
      <c r="A633" s="16" t="s">
        <v>8487</v>
      </c>
      <c r="B633" s="16" t="s">
        <v>1183</v>
      </c>
      <c r="C633" s="16" t="s">
        <v>319</v>
      </c>
      <c r="D633" s="16">
        <v>10063</v>
      </c>
      <c r="E633" s="16" t="str">
        <f>VLOOKUP(D633,'Schools Data'!$F$4:$I$105,4,FALSE)</f>
        <v>Edgware Primary School</v>
      </c>
      <c r="F633" s="16">
        <v>543975</v>
      </c>
      <c r="G633" s="16" t="str">
        <f t="shared" si="22"/>
        <v>I05</v>
      </c>
      <c r="H633" s="16" t="s">
        <v>8486</v>
      </c>
      <c r="I633" s="16" t="s">
        <v>1181</v>
      </c>
      <c r="J633" s="16" t="s">
        <v>1180</v>
      </c>
      <c r="K633" s="16" t="s">
        <v>1179</v>
      </c>
      <c r="L633" s="16" t="s">
        <v>8485</v>
      </c>
      <c r="M633" s="16">
        <v>-246840</v>
      </c>
      <c r="N633" s="16" t="s">
        <v>1177</v>
      </c>
      <c r="O633" s="16" t="s">
        <v>1107</v>
      </c>
      <c r="P633" s="16" t="s">
        <v>1176</v>
      </c>
      <c r="Q633" s="16" t="s">
        <v>1175</v>
      </c>
      <c r="R633" s="16" t="s">
        <v>1174</v>
      </c>
    </row>
    <row r="634" spans="1:18">
      <c r="A634" s="16" t="s">
        <v>8484</v>
      </c>
      <c r="B634" s="16" t="s">
        <v>1183</v>
      </c>
      <c r="C634" s="16" t="s">
        <v>319</v>
      </c>
      <c r="D634" s="16">
        <v>10063</v>
      </c>
      <c r="E634" s="16" t="str">
        <f>VLOOKUP(D634,'Schools Data'!$F$4:$I$105,4,FALSE)</f>
        <v>Edgware Primary School</v>
      </c>
      <c r="F634" s="16">
        <v>543980</v>
      </c>
      <c r="G634" s="16" t="str">
        <f t="shared" si="22"/>
        <v>CI01</v>
      </c>
      <c r="H634" s="16" t="s">
        <v>8483</v>
      </c>
      <c r="I634" s="16" t="s">
        <v>1181</v>
      </c>
      <c r="J634" s="16" t="s">
        <v>1180</v>
      </c>
      <c r="K634" s="16" t="s">
        <v>1179</v>
      </c>
      <c r="L634" s="16" t="s">
        <v>8482</v>
      </c>
      <c r="M634" s="16">
        <v>-11000</v>
      </c>
      <c r="N634" s="16" t="s">
        <v>1177</v>
      </c>
      <c r="O634" s="16" t="s">
        <v>1107</v>
      </c>
      <c r="P634" s="16" t="s">
        <v>1176</v>
      </c>
      <c r="Q634" s="16" t="s">
        <v>1175</v>
      </c>
      <c r="R634" s="16" t="s">
        <v>1174</v>
      </c>
    </row>
    <row r="635" spans="1:18">
      <c r="A635" s="16" t="s">
        <v>8481</v>
      </c>
      <c r="B635" s="16" t="s">
        <v>1183</v>
      </c>
      <c r="C635" s="16" t="s">
        <v>319</v>
      </c>
      <c r="D635" s="16">
        <v>10063</v>
      </c>
      <c r="E635" s="16" t="str">
        <f>VLOOKUP(D635,'Schools Data'!$F$4:$I$105,4,FALSE)</f>
        <v>Edgware Primary School</v>
      </c>
      <c r="F635" s="16">
        <v>569000</v>
      </c>
      <c r="G635" s="16" t="str">
        <f t="shared" si="22"/>
        <v>E28a</v>
      </c>
      <c r="H635" s="16" t="s">
        <v>8480</v>
      </c>
      <c r="I635" s="16" t="s">
        <v>1181</v>
      </c>
      <c r="J635" s="16" t="s">
        <v>1180</v>
      </c>
      <c r="K635" s="16" t="s">
        <v>1179</v>
      </c>
      <c r="L635" s="16" t="s">
        <v>8479</v>
      </c>
      <c r="M635" s="16">
        <v>33808</v>
      </c>
      <c r="N635" s="16" t="s">
        <v>1177</v>
      </c>
      <c r="O635" s="16" t="s">
        <v>1107</v>
      </c>
      <c r="P635" s="16" t="s">
        <v>1176</v>
      </c>
      <c r="Q635" s="16" t="s">
        <v>1175</v>
      </c>
      <c r="R635" s="16" t="s">
        <v>1174</v>
      </c>
    </row>
    <row r="636" spans="1:18">
      <c r="A636" s="16" t="s">
        <v>8478</v>
      </c>
      <c r="B636" s="16" t="s">
        <v>1183</v>
      </c>
      <c r="C636" s="16" t="s">
        <v>319</v>
      </c>
      <c r="D636" s="16">
        <v>10063</v>
      </c>
      <c r="E636" s="16" t="str">
        <f>VLOOKUP(D636,'Schools Data'!$F$4:$I$105,4,FALSE)</f>
        <v>Edgware Primary School</v>
      </c>
      <c r="F636" s="16">
        <v>569010</v>
      </c>
      <c r="G636" s="16" t="str">
        <f t="shared" si="22"/>
        <v>E27</v>
      </c>
      <c r="H636" s="16" t="s">
        <v>8477</v>
      </c>
      <c r="I636" s="16" t="s">
        <v>1181</v>
      </c>
      <c r="J636" s="16" t="s">
        <v>1180</v>
      </c>
      <c r="K636" s="16" t="s">
        <v>1179</v>
      </c>
      <c r="L636" s="16" t="s">
        <v>8476</v>
      </c>
      <c r="M636" s="16">
        <v>25988</v>
      </c>
      <c r="N636" s="16" t="s">
        <v>1177</v>
      </c>
      <c r="O636" s="16" t="s">
        <v>1107</v>
      </c>
      <c r="P636" s="16" t="s">
        <v>1176</v>
      </c>
      <c r="Q636" s="16" t="s">
        <v>1175</v>
      </c>
      <c r="R636" s="16" t="s">
        <v>1174</v>
      </c>
    </row>
    <row r="637" spans="1:18">
      <c r="A637" s="16" t="s">
        <v>8475</v>
      </c>
      <c r="B637" s="16" t="s">
        <v>1183</v>
      </c>
      <c r="C637" s="16" t="s">
        <v>319</v>
      </c>
      <c r="D637" s="16">
        <v>10063</v>
      </c>
      <c r="E637" s="16" t="str">
        <f>VLOOKUP(D637,'Schools Data'!$F$4:$I$105,4,FALSE)</f>
        <v>Edgware Primary School</v>
      </c>
      <c r="F637" s="16">
        <v>599020</v>
      </c>
      <c r="G637" s="16" t="str">
        <f t="shared" si="22"/>
        <v>CE03</v>
      </c>
      <c r="H637" s="16" t="s">
        <v>8474</v>
      </c>
      <c r="I637" s="16" t="s">
        <v>1181</v>
      </c>
      <c r="J637" s="16" t="s">
        <v>1180</v>
      </c>
      <c r="K637" s="16" t="s">
        <v>1179</v>
      </c>
      <c r="L637" s="16" t="s">
        <v>8473</v>
      </c>
      <c r="M637" s="16">
        <v>11000</v>
      </c>
      <c r="N637" s="16" t="s">
        <v>1177</v>
      </c>
      <c r="O637" s="16" t="s">
        <v>1107</v>
      </c>
      <c r="P637" s="16" t="s">
        <v>1176</v>
      </c>
      <c r="Q637" s="16" t="s">
        <v>1175</v>
      </c>
      <c r="R637" s="16" t="s">
        <v>1174</v>
      </c>
    </row>
    <row r="638" spans="1:18">
      <c r="A638" s="16" t="s">
        <v>8472</v>
      </c>
      <c r="B638" s="16" t="s">
        <v>1183</v>
      </c>
      <c r="C638" s="16" t="s">
        <v>319</v>
      </c>
      <c r="D638" s="16">
        <v>10063</v>
      </c>
      <c r="E638" s="16" t="str">
        <f>VLOOKUP(D638,'Schools Data'!$F$4:$I$105,4,FALSE)</f>
        <v>Edgware Primary School</v>
      </c>
      <c r="F638" s="16">
        <v>720000</v>
      </c>
      <c r="G638" s="16" t="str">
        <f t="shared" si="22"/>
        <v>I07</v>
      </c>
      <c r="H638" s="16" t="s">
        <v>8471</v>
      </c>
      <c r="I638" s="16" t="s">
        <v>1181</v>
      </c>
      <c r="J638" s="16" t="s">
        <v>1180</v>
      </c>
      <c r="K638" s="16" t="s">
        <v>1179</v>
      </c>
      <c r="L638" s="16" t="s">
        <v>8470</v>
      </c>
      <c r="M638" s="16">
        <v>-23336</v>
      </c>
      <c r="N638" s="16" t="s">
        <v>1177</v>
      </c>
      <c r="O638" s="16" t="s">
        <v>1107</v>
      </c>
      <c r="P638" s="16" t="s">
        <v>1176</v>
      </c>
      <c r="Q638" s="16" t="s">
        <v>1175</v>
      </c>
      <c r="R638" s="16" t="s">
        <v>1174</v>
      </c>
    </row>
    <row r="639" spans="1:18">
      <c r="A639" s="16" t="s">
        <v>8469</v>
      </c>
      <c r="B639" s="16" t="s">
        <v>1183</v>
      </c>
      <c r="C639" s="16" t="s">
        <v>319</v>
      </c>
      <c r="D639" s="16">
        <v>10063</v>
      </c>
      <c r="E639" s="16" t="str">
        <f>VLOOKUP(D639,'Schools Data'!$F$4:$I$105,4,FALSE)</f>
        <v>Edgware Primary School</v>
      </c>
      <c r="F639" s="16">
        <v>720010</v>
      </c>
      <c r="G639" s="16" t="str">
        <f t="shared" si="22"/>
        <v>I18d</v>
      </c>
      <c r="H639" s="16" t="s">
        <v>8468</v>
      </c>
      <c r="I639" s="16" t="s">
        <v>1181</v>
      </c>
      <c r="J639" s="16" t="s">
        <v>1180</v>
      </c>
      <c r="K639" s="16" t="s">
        <v>1179</v>
      </c>
      <c r="L639" s="16" t="s">
        <v>8467</v>
      </c>
      <c r="M639" s="16">
        <v>-84956</v>
      </c>
      <c r="N639" s="16" t="s">
        <v>1177</v>
      </c>
      <c r="O639" s="16" t="s">
        <v>1107</v>
      </c>
      <c r="P639" s="16" t="s">
        <v>1176</v>
      </c>
      <c r="Q639" s="16" t="s">
        <v>1175</v>
      </c>
      <c r="R639" s="16" t="s">
        <v>1174</v>
      </c>
    </row>
    <row r="640" spans="1:18">
      <c r="A640" s="16" t="s">
        <v>8466</v>
      </c>
      <c r="B640" s="16" t="s">
        <v>1183</v>
      </c>
      <c r="C640" s="16" t="s">
        <v>319</v>
      </c>
      <c r="D640" s="16">
        <v>10063</v>
      </c>
      <c r="E640" s="16" t="str">
        <f>VLOOKUP(D640,'Schools Data'!$F$4:$I$105,4,FALSE)</f>
        <v>Edgware Primary School</v>
      </c>
      <c r="F640" s="16">
        <v>739002</v>
      </c>
      <c r="G640" s="16" t="str">
        <f t="shared" si="22"/>
        <v>I08b</v>
      </c>
      <c r="H640" s="16" t="s">
        <v>8465</v>
      </c>
      <c r="I640" s="16" t="s">
        <v>1181</v>
      </c>
      <c r="J640" s="16" t="s">
        <v>1180</v>
      </c>
      <c r="K640" s="16" t="s">
        <v>1179</v>
      </c>
      <c r="L640" s="16" t="s">
        <v>8464</v>
      </c>
      <c r="M640" s="16">
        <v>-4556</v>
      </c>
      <c r="N640" s="16" t="s">
        <v>1177</v>
      </c>
      <c r="O640" s="16" t="s">
        <v>1107</v>
      </c>
      <c r="P640" s="16" t="s">
        <v>1176</v>
      </c>
      <c r="Q640" s="16" t="s">
        <v>1175</v>
      </c>
      <c r="R640" s="16" t="s">
        <v>1174</v>
      </c>
    </row>
    <row r="641" spans="1:18">
      <c r="A641" s="16" t="s">
        <v>8463</v>
      </c>
      <c r="B641" s="16" t="s">
        <v>1183</v>
      </c>
      <c r="C641" s="16" t="s">
        <v>319</v>
      </c>
      <c r="D641" s="16">
        <v>10063</v>
      </c>
      <c r="E641" s="16" t="str">
        <f>VLOOKUP(D641,'Schools Data'!$F$4:$I$105,4,FALSE)</f>
        <v>Edgware Primary School</v>
      </c>
      <c r="F641" s="16">
        <v>739010</v>
      </c>
      <c r="G641" s="16" t="str">
        <f t="shared" si="22"/>
        <v>I09</v>
      </c>
      <c r="H641" s="16" t="s">
        <v>8462</v>
      </c>
      <c r="I641" s="16" t="s">
        <v>1181</v>
      </c>
      <c r="J641" s="16" t="s">
        <v>1180</v>
      </c>
      <c r="K641" s="16" t="s">
        <v>1179</v>
      </c>
      <c r="L641" s="16" t="s">
        <v>8461</v>
      </c>
      <c r="M641" s="16">
        <v>-52500</v>
      </c>
      <c r="N641" s="16" t="s">
        <v>1177</v>
      </c>
      <c r="O641" s="16" t="s">
        <v>1107</v>
      </c>
      <c r="P641" s="16" t="s">
        <v>1176</v>
      </c>
      <c r="Q641" s="16" t="s">
        <v>1175</v>
      </c>
      <c r="R641" s="16" t="s">
        <v>1174</v>
      </c>
    </row>
    <row r="642" spans="1:18">
      <c r="A642" s="16" t="s">
        <v>8460</v>
      </c>
      <c r="B642" s="16" t="s">
        <v>1183</v>
      </c>
      <c r="C642" s="16" t="s">
        <v>319</v>
      </c>
      <c r="D642" s="16">
        <v>10063</v>
      </c>
      <c r="E642" s="16" t="str">
        <f>VLOOKUP(D642,'Schools Data'!$F$4:$I$105,4,FALSE)</f>
        <v>Edgware Primary School</v>
      </c>
      <c r="F642" s="16">
        <v>739040</v>
      </c>
      <c r="G642" s="16" t="str">
        <f t="shared" si="22"/>
        <v>I12</v>
      </c>
      <c r="H642" s="16" t="s">
        <v>8459</v>
      </c>
      <c r="I642" s="16" t="s">
        <v>1181</v>
      </c>
      <c r="J642" s="16" t="s">
        <v>1180</v>
      </c>
      <c r="K642" s="16" t="s">
        <v>1179</v>
      </c>
      <c r="L642" s="16" t="s">
        <v>8458</v>
      </c>
      <c r="M642" s="16">
        <v>-10800</v>
      </c>
      <c r="N642" s="16" t="s">
        <v>1177</v>
      </c>
      <c r="O642" s="16" t="s">
        <v>1107</v>
      </c>
      <c r="P642" s="16" t="s">
        <v>1176</v>
      </c>
      <c r="Q642" s="16" t="s">
        <v>1175</v>
      </c>
      <c r="R642" s="16" t="s">
        <v>1174</v>
      </c>
    </row>
    <row r="643" spans="1:18">
      <c r="A643" s="16" t="s">
        <v>8457</v>
      </c>
      <c r="B643" s="16" t="s">
        <v>1183</v>
      </c>
      <c r="C643" s="16" t="s">
        <v>319</v>
      </c>
      <c r="D643" s="16">
        <v>10063</v>
      </c>
      <c r="E643" s="16" t="str">
        <f>VLOOKUP(D643,'Schools Data'!$F$4:$I$105,4,FALSE)</f>
        <v>Edgware Primary School</v>
      </c>
      <c r="F643" s="16">
        <v>739050</v>
      </c>
      <c r="G643" s="16" t="str">
        <f t="shared" si="22"/>
        <v>I13</v>
      </c>
      <c r="H643" s="16" t="s">
        <v>8456</v>
      </c>
      <c r="I643" s="16" t="s">
        <v>1181</v>
      </c>
      <c r="J643" s="16" t="s">
        <v>1180</v>
      </c>
      <c r="K643" s="16" t="s">
        <v>1179</v>
      </c>
      <c r="L643" s="16" t="s">
        <v>8455</v>
      </c>
      <c r="M643" s="16">
        <v>-750</v>
      </c>
      <c r="N643" s="16" t="s">
        <v>1177</v>
      </c>
      <c r="O643" s="16" t="s">
        <v>1107</v>
      </c>
      <c r="P643" s="16" t="s">
        <v>1176</v>
      </c>
      <c r="Q643" s="16" t="s">
        <v>1175</v>
      </c>
      <c r="R643" s="16" t="s">
        <v>1174</v>
      </c>
    </row>
    <row r="644" spans="1:18">
      <c r="A644" s="16" t="s">
        <v>8454</v>
      </c>
      <c r="B644" s="16" t="s">
        <v>1183</v>
      </c>
      <c r="C644" s="16" t="s">
        <v>319</v>
      </c>
      <c r="D644" s="16">
        <v>10064</v>
      </c>
      <c r="E644" s="16" t="str">
        <f>VLOOKUP(D644,'Schools Data'!$F$4:$I$105,4,FALSE)</f>
        <v>Fairway Primary School</v>
      </c>
      <c r="F644" s="16">
        <v>111100</v>
      </c>
      <c r="G644" s="16" t="str">
        <f t="shared" si="22"/>
        <v>E05</v>
      </c>
      <c r="H644" s="16" t="s">
        <v>8453</v>
      </c>
      <c r="I644" s="16" t="s">
        <v>1181</v>
      </c>
      <c r="J644" s="16" t="s">
        <v>1180</v>
      </c>
      <c r="K644" s="16" t="s">
        <v>1179</v>
      </c>
      <c r="L644" s="16" t="s">
        <v>8452</v>
      </c>
      <c r="M644" s="16">
        <v>72350</v>
      </c>
      <c r="N644" s="16" t="s">
        <v>1177</v>
      </c>
      <c r="O644" s="16" t="s">
        <v>1107</v>
      </c>
      <c r="P644" s="16" t="s">
        <v>1176</v>
      </c>
      <c r="Q644" s="16" t="s">
        <v>1175</v>
      </c>
      <c r="R644" s="16" t="s">
        <v>1174</v>
      </c>
    </row>
    <row r="645" spans="1:18">
      <c r="A645" s="16" t="s">
        <v>8451</v>
      </c>
      <c r="B645" s="16" t="s">
        <v>1183</v>
      </c>
      <c r="C645" s="16" t="s">
        <v>319</v>
      </c>
      <c r="D645" s="16">
        <v>10064</v>
      </c>
      <c r="E645" s="16" t="str">
        <f>VLOOKUP(D645,'Schools Data'!$F$4:$I$105,4,FALSE)</f>
        <v>Fairway Primary School</v>
      </c>
      <c r="F645" s="16">
        <v>111200</v>
      </c>
      <c r="G645" s="16" t="str">
        <f t="shared" si="22"/>
        <v>E04</v>
      </c>
      <c r="H645" s="16" t="s">
        <v>8450</v>
      </c>
      <c r="I645" s="16" t="s">
        <v>1181</v>
      </c>
      <c r="J645" s="16" t="s">
        <v>1180</v>
      </c>
      <c r="K645" s="16" t="s">
        <v>1179</v>
      </c>
      <c r="L645" s="16" t="s">
        <v>8449</v>
      </c>
      <c r="M645" s="16">
        <v>28580</v>
      </c>
      <c r="N645" s="16" t="s">
        <v>1177</v>
      </c>
      <c r="O645" s="16" t="s">
        <v>1107</v>
      </c>
      <c r="P645" s="16" t="s">
        <v>1176</v>
      </c>
      <c r="Q645" s="16" t="s">
        <v>1175</v>
      </c>
      <c r="R645" s="16" t="s">
        <v>1174</v>
      </c>
    </row>
    <row r="646" spans="1:18">
      <c r="A646" s="16" t="s">
        <v>8448</v>
      </c>
      <c r="B646" s="16" t="s">
        <v>1183</v>
      </c>
      <c r="C646" s="16" t="s">
        <v>319</v>
      </c>
      <c r="D646" s="16">
        <v>10064</v>
      </c>
      <c r="E646" s="16" t="str">
        <f>VLOOKUP(D646,'Schools Data'!$F$4:$I$105,4,FALSE)</f>
        <v>Fairway Primary School</v>
      </c>
      <c r="F646" s="16">
        <v>111400</v>
      </c>
      <c r="G646" s="16" t="str">
        <f t="shared" si="22"/>
        <v>E01</v>
      </c>
      <c r="H646" s="16" t="s">
        <v>8447</v>
      </c>
      <c r="I646" s="16" t="s">
        <v>1181</v>
      </c>
      <c r="J646" s="16" t="s">
        <v>1180</v>
      </c>
      <c r="K646" s="16" t="s">
        <v>1179</v>
      </c>
      <c r="L646" s="16" t="s">
        <v>8446</v>
      </c>
      <c r="M646" s="16">
        <v>733582</v>
      </c>
      <c r="N646" s="16" t="s">
        <v>1177</v>
      </c>
      <c r="O646" s="16" t="s">
        <v>1107</v>
      </c>
      <c r="P646" s="16" t="s">
        <v>1176</v>
      </c>
      <c r="Q646" s="16" t="s">
        <v>1175</v>
      </c>
      <c r="R646" s="16" t="s">
        <v>1174</v>
      </c>
    </row>
    <row r="647" spans="1:18">
      <c r="A647" s="16" t="s">
        <v>8445</v>
      </c>
      <c r="B647" s="16" t="s">
        <v>1183</v>
      </c>
      <c r="C647" s="16" t="s">
        <v>319</v>
      </c>
      <c r="D647" s="16">
        <v>10064</v>
      </c>
      <c r="E647" s="16" t="str">
        <f>VLOOKUP(D647,'Schools Data'!$F$4:$I$105,4,FALSE)</f>
        <v>Fairway Primary School</v>
      </c>
      <c r="F647" s="16">
        <v>111450</v>
      </c>
      <c r="G647" s="16" t="str">
        <f t="shared" si="22"/>
        <v>E31</v>
      </c>
      <c r="H647" s="16" t="s">
        <v>8444</v>
      </c>
      <c r="I647" s="16" t="s">
        <v>1181</v>
      </c>
      <c r="J647" s="16" t="s">
        <v>1180</v>
      </c>
      <c r="K647" s="16" t="s">
        <v>1179</v>
      </c>
      <c r="L647" s="16" t="s">
        <v>8443</v>
      </c>
      <c r="M647" s="16">
        <v>159663</v>
      </c>
      <c r="N647" s="16" t="s">
        <v>1177</v>
      </c>
      <c r="O647" s="16" t="s">
        <v>1107</v>
      </c>
      <c r="P647" s="16" t="s">
        <v>1176</v>
      </c>
      <c r="Q647" s="16" t="s">
        <v>1175</v>
      </c>
      <c r="R647" s="16" t="s">
        <v>1174</v>
      </c>
    </row>
    <row r="648" spans="1:18">
      <c r="A648" s="16" t="s">
        <v>8442</v>
      </c>
      <c r="B648" s="16" t="s">
        <v>1183</v>
      </c>
      <c r="C648" s="16" t="s">
        <v>319</v>
      </c>
      <c r="D648" s="16">
        <v>10064</v>
      </c>
      <c r="E648" s="16" t="str">
        <f>VLOOKUP(D648,'Schools Data'!$F$4:$I$105,4,FALSE)</f>
        <v>Fairway Primary School</v>
      </c>
      <c r="F648" s="16">
        <v>111600</v>
      </c>
      <c r="G648" s="16" t="str">
        <f t="shared" si="22"/>
        <v>E03</v>
      </c>
      <c r="H648" s="16" t="s">
        <v>8441</v>
      </c>
      <c r="I648" s="16" t="s">
        <v>1181</v>
      </c>
      <c r="J648" s="16" t="s">
        <v>1180</v>
      </c>
      <c r="K648" s="16" t="s">
        <v>1179</v>
      </c>
      <c r="L648" s="16" t="s">
        <v>8440</v>
      </c>
      <c r="M648" s="16">
        <v>345194</v>
      </c>
      <c r="N648" s="16" t="s">
        <v>1177</v>
      </c>
      <c r="O648" s="16" t="s">
        <v>1107</v>
      </c>
      <c r="P648" s="16" t="s">
        <v>1176</v>
      </c>
      <c r="Q648" s="16" t="s">
        <v>1175</v>
      </c>
      <c r="R648" s="16" t="s">
        <v>1174</v>
      </c>
    </row>
    <row r="649" spans="1:18">
      <c r="A649" s="16" t="s">
        <v>8439</v>
      </c>
      <c r="B649" s="16" t="s">
        <v>1183</v>
      </c>
      <c r="C649" s="16" t="s">
        <v>319</v>
      </c>
      <c r="D649" s="16">
        <v>10064</v>
      </c>
      <c r="E649" s="16" t="str">
        <f>VLOOKUP(D649,'Schools Data'!$F$4:$I$105,4,FALSE)</f>
        <v>Fairway Primary School</v>
      </c>
      <c r="F649" s="16">
        <v>111700</v>
      </c>
      <c r="G649" s="16" t="str">
        <f t="shared" si="22"/>
        <v>E07</v>
      </c>
      <c r="H649" s="16" t="s">
        <v>8438</v>
      </c>
      <c r="I649" s="16" t="s">
        <v>1181</v>
      </c>
      <c r="J649" s="16" t="s">
        <v>1180</v>
      </c>
      <c r="K649" s="16" t="s">
        <v>1179</v>
      </c>
      <c r="L649" s="16" t="s">
        <v>8437</v>
      </c>
      <c r="M649" s="16">
        <v>299342</v>
      </c>
      <c r="N649" s="16" t="s">
        <v>1177</v>
      </c>
      <c r="O649" s="16" t="s">
        <v>1107</v>
      </c>
      <c r="P649" s="16" t="s">
        <v>1176</v>
      </c>
      <c r="Q649" s="16" t="s">
        <v>1175</v>
      </c>
      <c r="R649" s="16" t="s">
        <v>1174</v>
      </c>
    </row>
    <row r="650" spans="1:18">
      <c r="A650" s="16" t="s">
        <v>8436</v>
      </c>
      <c r="B650" s="16" t="s">
        <v>1183</v>
      </c>
      <c r="C650" s="16" t="s">
        <v>319</v>
      </c>
      <c r="D650" s="16">
        <v>10064</v>
      </c>
      <c r="E650" s="16" t="str">
        <f>VLOOKUP(D650,'Schools Data'!$F$4:$I$105,4,FALSE)</f>
        <v>Fairway Primary School</v>
      </c>
      <c r="F650" s="16">
        <v>133100</v>
      </c>
      <c r="G650" s="16" t="str">
        <f t="shared" si="22"/>
        <v>E09</v>
      </c>
      <c r="H650" s="16" t="s">
        <v>8435</v>
      </c>
      <c r="I650" s="16" t="s">
        <v>1181</v>
      </c>
      <c r="J650" s="16" t="s">
        <v>1180</v>
      </c>
      <c r="K650" s="16" t="s">
        <v>1179</v>
      </c>
      <c r="L650" s="16" t="s">
        <v>8434</v>
      </c>
      <c r="M650" s="16">
        <v>5850</v>
      </c>
      <c r="N650" s="16" t="s">
        <v>1177</v>
      </c>
      <c r="O650" s="16" t="s">
        <v>1107</v>
      </c>
      <c r="P650" s="16" t="s">
        <v>1176</v>
      </c>
      <c r="Q650" s="16" t="s">
        <v>1175</v>
      </c>
      <c r="R650" s="16" t="s">
        <v>1174</v>
      </c>
    </row>
    <row r="651" spans="1:18">
      <c r="A651" s="16" t="s">
        <v>8433</v>
      </c>
      <c r="B651" s="16" t="s">
        <v>1183</v>
      </c>
      <c r="C651" s="16" t="s">
        <v>319</v>
      </c>
      <c r="D651" s="16">
        <v>10064</v>
      </c>
      <c r="E651" s="16" t="str">
        <f>VLOOKUP(D651,'Schools Data'!$F$4:$I$105,4,FALSE)</f>
        <v>Fairway Primary School</v>
      </c>
      <c r="F651" s="16">
        <v>138100</v>
      </c>
      <c r="G651" s="16" t="str">
        <f t="shared" si="22"/>
        <v>E08</v>
      </c>
      <c r="H651" s="16" t="s">
        <v>8432</v>
      </c>
      <c r="I651" s="16" t="s">
        <v>1181</v>
      </c>
      <c r="J651" s="16" t="s">
        <v>1180</v>
      </c>
      <c r="K651" s="16" t="s">
        <v>1179</v>
      </c>
      <c r="L651" s="16" t="s">
        <v>8431</v>
      </c>
      <c r="M651" s="16">
        <v>9439</v>
      </c>
      <c r="N651" s="16" t="s">
        <v>1177</v>
      </c>
      <c r="O651" s="16" t="s">
        <v>1107</v>
      </c>
      <c r="P651" s="16" t="s">
        <v>1176</v>
      </c>
      <c r="Q651" s="16" t="s">
        <v>1175</v>
      </c>
      <c r="R651" s="16" t="s">
        <v>1174</v>
      </c>
    </row>
    <row r="652" spans="1:18">
      <c r="A652" s="16" t="s">
        <v>8430</v>
      </c>
      <c r="B652" s="16" t="s">
        <v>1183</v>
      </c>
      <c r="C652" s="16" t="s">
        <v>319</v>
      </c>
      <c r="D652" s="16">
        <v>10064</v>
      </c>
      <c r="E652" s="16" t="str">
        <f>VLOOKUP(D652,'Schools Data'!$F$4:$I$105,4,FALSE)</f>
        <v>Fairway Primary School</v>
      </c>
      <c r="F652" s="16">
        <v>138110</v>
      </c>
      <c r="G652" s="16" t="str">
        <f t="shared" si="22"/>
        <v>E10</v>
      </c>
      <c r="H652" s="16" t="s">
        <v>8429</v>
      </c>
      <c r="I652" s="16" t="s">
        <v>1181</v>
      </c>
      <c r="J652" s="16" t="s">
        <v>1180</v>
      </c>
      <c r="K652" s="16" t="s">
        <v>1179</v>
      </c>
      <c r="L652" s="16" t="s">
        <v>8428</v>
      </c>
      <c r="M652" s="16">
        <v>323</v>
      </c>
      <c r="N652" s="16" t="s">
        <v>1177</v>
      </c>
      <c r="O652" s="16" t="s">
        <v>1107</v>
      </c>
      <c r="P652" s="16" t="s">
        <v>1176</v>
      </c>
      <c r="Q652" s="16" t="s">
        <v>1175</v>
      </c>
      <c r="R652" s="16" t="s">
        <v>1174</v>
      </c>
    </row>
    <row r="653" spans="1:18">
      <c r="A653" s="16" t="s">
        <v>8427</v>
      </c>
      <c r="B653" s="16" t="s">
        <v>1183</v>
      </c>
      <c r="C653" s="16" t="s">
        <v>319</v>
      </c>
      <c r="D653" s="16">
        <v>10064</v>
      </c>
      <c r="E653" s="16" t="str">
        <f>VLOOKUP(D653,'Schools Data'!$F$4:$I$105,4,FALSE)</f>
        <v>Fairway Primary School</v>
      </c>
      <c r="F653" s="16">
        <v>210000</v>
      </c>
      <c r="G653" s="16" t="str">
        <f t="shared" si="22"/>
        <v>E12</v>
      </c>
      <c r="H653" s="16" t="s">
        <v>8426</v>
      </c>
      <c r="I653" s="16" t="s">
        <v>1181</v>
      </c>
      <c r="J653" s="16" t="s">
        <v>1180</v>
      </c>
      <c r="K653" s="16" t="s">
        <v>1179</v>
      </c>
      <c r="L653" s="16" t="s">
        <v>8425</v>
      </c>
      <c r="M653" s="16">
        <v>19600</v>
      </c>
      <c r="N653" s="16" t="s">
        <v>1177</v>
      </c>
      <c r="O653" s="16" t="s">
        <v>1107</v>
      </c>
      <c r="P653" s="16" t="s">
        <v>1176</v>
      </c>
      <c r="Q653" s="16" t="s">
        <v>1175</v>
      </c>
      <c r="R653" s="16" t="s">
        <v>1174</v>
      </c>
    </row>
    <row r="654" spans="1:18">
      <c r="A654" s="16" t="s">
        <v>8424</v>
      </c>
      <c r="B654" s="16" t="s">
        <v>1183</v>
      </c>
      <c r="C654" s="16" t="s">
        <v>319</v>
      </c>
      <c r="D654" s="16">
        <v>10064</v>
      </c>
      <c r="E654" s="16" t="str">
        <f>VLOOKUP(D654,'Schools Data'!$F$4:$I$105,4,FALSE)</f>
        <v>Fairway Primary School</v>
      </c>
      <c r="F654" s="16">
        <v>213020</v>
      </c>
      <c r="G654" s="16" t="str">
        <f t="shared" si="22"/>
        <v>E16</v>
      </c>
      <c r="H654" s="16" t="s">
        <v>8423</v>
      </c>
      <c r="I654" s="16" t="s">
        <v>1181</v>
      </c>
      <c r="J654" s="16" t="s">
        <v>1180</v>
      </c>
      <c r="K654" s="16" t="s">
        <v>1179</v>
      </c>
      <c r="L654" s="16" t="s">
        <v>8422</v>
      </c>
      <c r="M654" s="16">
        <v>21000</v>
      </c>
      <c r="N654" s="16" t="s">
        <v>1177</v>
      </c>
      <c r="O654" s="16" t="s">
        <v>1107</v>
      </c>
      <c r="P654" s="16" t="s">
        <v>1176</v>
      </c>
      <c r="Q654" s="16" t="s">
        <v>1175</v>
      </c>
      <c r="R654" s="16" t="s">
        <v>1174</v>
      </c>
    </row>
    <row r="655" spans="1:18">
      <c r="A655" s="16" t="s">
        <v>8421</v>
      </c>
      <c r="B655" s="16" t="s">
        <v>1183</v>
      </c>
      <c r="C655" s="16" t="s">
        <v>319</v>
      </c>
      <c r="D655" s="16">
        <v>10064</v>
      </c>
      <c r="E655" s="16" t="str">
        <f>VLOOKUP(D655,'Schools Data'!$F$4:$I$105,4,FALSE)</f>
        <v>Fairway Primary School</v>
      </c>
      <c r="F655" s="16">
        <v>215000</v>
      </c>
      <c r="G655" s="16" t="str">
        <f t="shared" si="22"/>
        <v>E17</v>
      </c>
      <c r="H655" s="16" t="s">
        <v>8420</v>
      </c>
      <c r="I655" s="16" t="s">
        <v>1181</v>
      </c>
      <c r="J655" s="16" t="s">
        <v>1180</v>
      </c>
      <c r="K655" s="16" t="s">
        <v>1179</v>
      </c>
      <c r="L655" s="16" t="s">
        <v>8419</v>
      </c>
      <c r="M655" s="16">
        <v>50715</v>
      </c>
      <c r="N655" s="16" t="s">
        <v>1177</v>
      </c>
      <c r="O655" s="16" t="s">
        <v>1107</v>
      </c>
      <c r="P655" s="16" t="s">
        <v>1176</v>
      </c>
      <c r="Q655" s="16" t="s">
        <v>1175</v>
      </c>
      <c r="R655" s="16" t="s">
        <v>1174</v>
      </c>
    </row>
    <row r="656" spans="1:18">
      <c r="A656" s="16" t="s">
        <v>8418</v>
      </c>
      <c r="B656" s="16" t="s">
        <v>1183</v>
      </c>
      <c r="C656" s="16" t="s">
        <v>319</v>
      </c>
      <c r="D656" s="16">
        <v>10064</v>
      </c>
      <c r="E656" s="16" t="str">
        <f>VLOOKUP(D656,'Schools Data'!$F$4:$I$105,4,FALSE)</f>
        <v>Fairway Primary School</v>
      </c>
      <c r="F656" s="16">
        <v>216000</v>
      </c>
      <c r="G656" s="16" t="str">
        <f t="shared" si="22"/>
        <v>E15</v>
      </c>
      <c r="H656" s="16" t="s">
        <v>8417</v>
      </c>
      <c r="I656" s="16" t="s">
        <v>1181</v>
      </c>
      <c r="J656" s="16" t="s">
        <v>1180</v>
      </c>
      <c r="K656" s="16" t="s">
        <v>1179</v>
      </c>
      <c r="L656" s="16" t="s">
        <v>8416</v>
      </c>
      <c r="M656" s="16">
        <v>500</v>
      </c>
      <c r="N656" s="16" t="s">
        <v>1177</v>
      </c>
      <c r="O656" s="16" t="s">
        <v>1107</v>
      </c>
      <c r="P656" s="16" t="s">
        <v>1176</v>
      </c>
      <c r="Q656" s="16" t="s">
        <v>1175</v>
      </c>
      <c r="R656" s="16" t="s">
        <v>1174</v>
      </c>
    </row>
    <row r="657" spans="1:18">
      <c r="A657" s="16" t="s">
        <v>8415</v>
      </c>
      <c r="B657" s="16" t="s">
        <v>1183</v>
      </c>
      <c r="C657" s="16" t="s">
        <v>319</v>
      </c>
      <c r="D657" s="16">
        <v>10064</v>
      </c>
      <c r="E657" s="16" t="str">
        <f>VLOOKUP(D657,'Schools Data'!$F$4:$I$105,4,FALSE)</f>
        <v>Fairway Primary School</v>
      </c>
      <c r="F657" s="16">
        <v>219010</v>
      </c>
      <c r="G657" s="16" t="str">
        <f t="shared" si="22"/>
        <v>E14</v>
      </c>
      <c r="H657" s="16" t="s">
        <v>8414</v>
      </c>
      <c r="I657" s="16" t="s">
        <v>1181</v>
      </c>
      <c r="J657" s="16" t="s">
        <v>1180</v>
      </c>
      <c r="K657" s="16" t="s">
        <v>1179</v>
      </c>
      <c r="L657" s="16" t="s">
        <v>8413</v>
      </c>
      <c r="M657" s="16">
        <v>38808</v>
      </c>
      <c r="N657" s="16" t="s">
        <v>1177</v>
      </c>
      <c r="O657" s="16" t="s">
        <v>1107</v>
      </c>
      <c r="P657" s="16" t="s">
        <v>1176</v>
      </c>
      <c r="Q657" s="16" t="s">
        <v>1175</v>
      </c>
      <c r="R657" s="16" t="s">
        <v>1174</v>
      </c>
    </row>
    <row r="658" spans="1:18">
      <c r="A658" s="16" t="s">
        <v>8412</v>
      </c>
      <c r="B658" s="16" t="s">
        <v>1183</v>
      </c>
      <c r="C658" s="16" t="s">
        <v>319</v>
      </c>
      <c r="D658" s="16">
        <v>10064</v>
      </c>
      <c r="E658" s="16" t="str">
        <f>VLOOKUP(D658,'Schools Data'!$F$4:$I$105,4,FALSE)</f>
        <v>Fairway Primary School</v>
      </c>
      <c r="F658" s="16">
        <v>219030</v>
      </c>
      <c r="G658" s="16" t="str">
        <f t="shared" si="22"/>
        <v>E18</v>
      </c>
      <c r="H658" s="16" t="s">
        <v>8411</v>
      </c>
      <c r="I658" s="16" t="s">
        <v>1181</v>
      </c>
      <c r="J658" s="16" t="s">
        <v>1180</v>
      </c>
      <c r="K658" s="16" t="s">
        <v>1179</v>
      </c>
      <c r="L658" s="16" t="s">
        <v>8410</v>
      </c>
      <c r="M658" s="16">
        <v>7000</v>
      </c>
      <c r="N658" s="16" t="s">
        <v>1177</v>
      </c>
      <c r="O658" s="16" t="s">
        <v>1107</v>
      </c>
      <c r="P658" s="16" t="s">
        <v>1176</v>
      </c>
      <c r="Q658" s="16" t="s">
        <v>1175</v>
      </c>
      <c r="R658" s="16" t="s">
        <v>1174</v>
      </c>
    </row>
    <row r="659" spans="1:18">
      <c r="A659" s="16" t="s">
        <v>8409</v>
      </c>
      <c r="B659" s="16" t="s">
        <v>1183</v>
      </c>
      <c r="C659" s="16" t="s">
        <v>319</v>
      </c>
      <c r="D659" s="16">
        <v>10064</v>
      </c>
      <c r="E659" s="16" t="str">
        <f>VLOOKUP(D659,'Schools Data'!$F$4:$I$105,4,FALSE)</f>
        <v>Fairway Primary School</v>
      </c>
      <c r="F659" s="16">
        <v>220000</v>
      </c>
      <c r="G659" s="16" t="str">
        <f t="shared" si="22"/>
        <v>E13</v>
      </c>
      <c r="H659" s="16" t="s">
        <v>8408</v>
      </c>
      <c r="I659" s="16" t="s">
        <v>1181</v>
      </c>
      <c r="J659" s="16" t="s">
        <v>1180</v>
      </c>
      <c r="K659" s="16" t="s">
        <v>1179</v>
      </c>
      <c r="L659" s="16" t="s">
        <v>8407</v>
      </c>
      <c r="M659" s="16">
        <v>2600</v>
      </c>
      <c r="N659" s="16" t="s">
        <v>1177</v>
      </c>
      <c r="O659" s="16" t="s">
        <v>1107</v>
      </c>
      <c r="P659" s="16" t="s">
        <v>1176</v>
      </c>
      <c r="Q659" s="16" t="s">
        <v>1175</v>
      </c>
      <c r="R659" s="16" t="s">
        <v>1174</v>
      </c>
    </row>
    <row r="660" spans="1:18">
      <c r="A660" s="16" t="s">
        <v>8406</v>
      </c>
      <c r="B660" s="16" t="s">
        <v>1183</v>
      </c>
      <c r="C660" s="16" t="s">
        <v>319</v>
      </c>
      <c r="D660" s="16">
        <v>10064</v>
      </c>
      <c r="E660" s="16" t="str">
        <f>VLOOKUP(D660,'Schools Data'!$F$4:$I$105,4,FALSE)</f>
        <v>Fairway Primary School</v>
      </c>
      <c r="F660" s="16">
        <v>221000</v>
      </c>
      <c r="G660" s="16" t="str">
        <f t="shared" si="22"/>
        <v>E23</v>
      </c>
      <c r="H660" s="16" t="s">
        <v>8405</v>
      </c>
      <c r="I660" s="16" t="s">
        <v>1181</v>
      </c>
      <c r="J660" s="16" t="s">
        <v>1180</v>
      </c>
      <c r="K660" s="16" t="s">
        <v>1179</v>
      </c>
      <c r="L660" s="16" t="s">
        <v>8404</v>
      </c>
      <c r="M660" s="16">
        <v>5747</v>
      </c>
      <c r="N660" s="16" t="s">
        <v>1177</v>
      </c>
      <c r="O660" s="16" t="s">
        <v>1107</v>
      </c>
      <c r="P660" s="16" t="s">
        <v>1176</v>
      </c>
      <c r="Q660" s="16" t="s">
        <v>1175</v>
      </c>
      <c r="R660" s="16" t="s">
        <v>1174</v>
      </c>
    </row>
    <row r="661" spans="1:18">
      <c r="A661" s="16" t="s">
        <v>8403</v>
      </c>
      <c r="B661" s="16" t="s">
        <v>1183</v>
      </c>
      <c r="C661" s="16" t="s">
        <v>319</v>
      </c>
      <c r="D661" s="16">
        <v>10064</v>
      </c>
      <c r="E661" s="16" t="str">
        <f>VLOOKUP(D661,'Schools Data'!$F$4:$I$105,4,FALSE)</f>
        <v>Fairway Primary School</v>
      </c>
      <c r="F661" s="16">
        <v>411020</v>
      </c>
      <c r="G661" s="16" t="str">
        <f t="shared" si="22"/>
        <v>E25</v>
      </c>
      <c r="H661" s="16" t="s">
        <v>8402</v>
      </c>
      <c r="I661" s="16" t="s">
        <v>1181</v>
      </c>
      <c r="J661" s="16" t="s">
        <v>1180</v>
      </c>
      <c r="K661" s="16" t="s">
        <v>1179</v>
      </c>
      <c r="L661" s="16" t="s">
        <v>8401</v>
      </c>
      <c r="M661" s="16">
        <v>76442</v>
      </c>
      <c r="N661" s="16" t="s">
        <v>1177</v>
      </c>
      <c r="O661" s="16" t="s">
        <v>1107</v>
      </c>
      <c r="P661" s="16" t="s">
        <v>1176</v>
      </c>
      <c r="Q661" s="16" t="s">
        <v>1175</v>
      </c>
      <c r="R661" s="16" t="s">
        <v>1174</v>
      </c>
    </row>
    <row r="662" spans="1:18">
      <c r="A662" s="16" t="s">
        <v>8400</v>
      </c>
      <c r="B662" s="16" t="s">
        <v>1183</v>
      </c>
      <c r="C662" s="16" t="s">
        <v>319</v>
      </c>
      <c r="D662" s="16">
        <v>10064</v>
      </c>
      <c r="E662" s="16" t="str">
        <f>VLOOKUP(D662,'Schools Data'!$F$4:$I$105,4,FALSE)</f>
        <v>Fairway Primary School</v>
      </c>
      <c r="F662" s="16">
        <v>411025</v>
      </c>
      <c r="G662" s="16" t="str">
        <f t="shared" si="22"/>
        <v>E32</v>
      </c>
      <c r="H662" s="16" t="s">
        <v>8399</v>
      </c>
      <c r="I662" s="16" t="s">
        <v>1181</v>
      </c>
      <c r="J662" s="16" t="s">
        <v>1180</v>
      </c>
      <c r="K662" s="16" t="s">
        <v>1179</v>
      </c>
      <c r="L662" s="16" t="s">
        <v>8398</v>
      </c>
      <c r="M662" s="16">
        <v>20337</v>
      </c>
      <c r="N662" s="16" t="s">
        <v>1177</v>
      </c>
      <c r="O662" s="16" t="s">
        <v>1107</v>
      </c>
      <c r="P662" s="16" t="s">
        <v>1176</v>
      </c>
      <c r="Q662" s="16" t="s">
        <v>1175</v>
      </c>
      <c r="R662" s="16" t="s">
        <v>1174</v>
      </c>
    </row>
    <row r="663" spans="1:18">
      <c r="A663" s="16" t="s">
        <v>8397</v>
      </c>
      <c r="B663" s="16" t="s">
        <v>1183</v>
      </c>
      <c r="C663" s="16" t="s">
        <v>319</v>
      </c>
      <c r="D663" s="16">
        <v>10064</v>
      </c>
      <c r="E663" s="16" t="str">
        <f>VLOOKUP(D663,'Schools Data'!$F$4:$I$105,4,FALSE)</f>
        <v>Fairway Primary School</v>
      </c>
      <c r="F663" s="16">
        <v>413050</v>
      </c>
      <c r="G663" s="16" t="str">
        <f t="shared" si="22"/>
        <v>E19</v>
      </c>
      <c r="H663" s="16" t="s">
        <v>8396</v>
      </c>
      <c r="I663" s="16" t="s">
        <v>1181</v>
      </c>
      <c r="J663" s="16" t="s">
        <v>1180</v>
      </c>
      <c r="K663" s="16" t="s">
        <v>1179</v>
      </c>
      <c r="L663" s="16" t="s">
        <v>8395</v>
      </c>
      <c r="M663" s="16">
        <v>24498</v>
      </c>
      <c r="N663" s="16" t="s">
        <v>1177</v>
      </c>
      <c r="O663" s="16" t="s">
        <v>1107</v>
      </c>
      <c r="P663" s="16" t="s">
        <v>1176</v>
      </c>
      <c r="Q663" s="16" t="s">
        <v>1175</v>
      </c>
      <c r="R663" s="16" t="s">
        <v>1174</v>
      </c>
    </row>
    <row r="664" spans="1:18">
      <c r="A664" s="16" t="s">
        <v>8394</v>
      </c>
      <c r="B664" s="16" t="s">
        <v>1183</v>
      </c>
      <c r="C664" s="16" t="s">
        <v>319</v>
      </c>
      <c r="D664" s="16">
        <v>10064</v>
      </c>
      <c r="E664" s="16" t="str">
        <f>VLOOKUP(D664,'Schools Data'!$F$4:$I$105,4,FALSE)</f>
        <v>Fairway Primary School</v>
      </c>
      <c r="F664" s="16">
        <v>413060</v>
      </c>
      <c r="G664" s="16" t="str">
        <f t="shared" si="22"/>
        <v>E22</v>
      </c>
      <c r="H664" s="16" t="s">
        <v>8393</v>
      </c>
      <c r="I664" s="16" t="s">
        <v>1181</v>
      </c>
      <c r="J664" s="16" t="s">
        <v>1180</v>
      </c>
      <c r="K664" s="16" t="s">
        <v>1179</v>
      </c>
      <c r="L664" s="16" t="s">
        <v>8392</v>
      </c>
      <c r="M664" s="16">
        <v>10500</v>
      </c>
      <c r="N664" s="16" t="s">
        <v>1177</v>
      </c>
      <c r="O664" s="16" t="s">
        <v>1107</v>
      </c>
      <c r="P664" s="16" t="s">
        <v>1176</v>
      </c>
      <c r="Q664" s="16" t="s">
        <v>1175</v>
      </c>
      <c r="R664" s="16" t="s">
        <v>1174</v>
      </c>
    </row>
    <row r="665" spans="1:18">
      <c r="A665" s="16" t="s">
        <v>8391</v>
      </c>
      <c r="B665" s="16" t="s">
        <v>1183</v>
      </c>
      <c r="C665" s="16" t="s">
        <v>319</v>
      </c>
      <c r="D665" s="16">
        <v>10064</v>
      </c>
      <c r="E665" s="16" t="str">
        <f>VLOOKUP(D665,'Schools Data'!$F$4:$I$105,4,FALSE)</f>
        <v>Fairway Primary School</v>
      </c>
      <c r="F665" s="16">
        <v>413070</v>
      </c>
      <c r="G665" s="16" t="str">
        <f t="shared" si="22"/>
        <v>E24</v>
      </c>
      <c r="H665" s="16" t="s">
        <v>8390</v>
      </c>
      <c r="I665" s="16" t="s">
        <v>1181</v>
      </c>
      <c r="J665" s="16" t="s">
        <v>1180</v>
      </c>
      <c r="K665" s="16" t="s">
        <v>1179</v>
      </c>
      <c r="L665" s="16" t="s">
        <v>8389</v>
      </c>
      <c r="M665" s="16">
        <v>2000</v>
      </c>
      <c r="N665" s="16" t="s">
        <v>1177</v>
      </c>
      <c r="O665" s="16" t="s">
        <v>1107</v>
      </c>
      <c r="P665" s="16" t="s">
        <v>1176</v>
      </c>
      <c r="Q665" s="16" t="s">
        <v>1175</v>
      </c>
      <c r="R665" s="16" t="s">
        <v>1174</v>
      </c>
    </row>
    <row r="666" spans="1:18">
      <c r="A666" s="16" t="s">
        <v>8388</v>
      </c>
      <c r="B666" s="16" t="s">
        <v>1183</v>
      </c>
      <c r="C666" s="16" t="s">
        <v>319</v>
      </c>
      <c r="D666" s="16">
        <v>10064</v>
      </c>
      <c r="E666" s="16" t="str">
        <f>VLOOKUP(D666,'Schools Data'!$F$4:$I$105,4,FALSE)</f>
        <v>Fairway Primary School</v>
      </c>
      <c r="F666" s="16">
        <v>420060</v>
      </c>
      <c r="G666" s="16" t="str">
        <f t="shared" si="22"/>
        <v>E26</v>
      </c>
      <c r="H666" s="16" t="s">
        <v>8387</v>
      </c>
      <c r="I666" s="16" t="s">
        <v>1181</v>
      </c>
      <c r="J666" s="16" t="s">
        <v>1180</v>
      </c>
      <c r="K666" s="16" t="s">
        <v>1179</v>
      </c>
      <c r="L666" s="16" t="s">
        <v>8386</v>
      </c>
      <c r="M666" s="16">
        <v>3000</v>
      </c>
      <c r="N666" s="16" t="s">
        <v>1177</v>
      </c>
      <c r="O666" s="16" t="s">
        <v>1107</v>
      </c>
      <c r="P666" s="16" t="s">
        <v>1176</v>
      </c>
      <c r="Q666" s="16" t="s">
        <v>1175</v>
      </c>
      <c r="R666" s="16" t="s">
        <v>1174</v>
      </c>
    </row>
    <row r="667" spans="1:18">
      <c r="A667" s="16" t="s">
        <v>8385</v>
      </c>
      <c r="B667" s="16" t="s">
        <v>1183</v>
      </c>
      <c r="C667" s="16" t="s">
        <v>319</v>
      </c>
      <c r="D667" s="16">
        <v>10064</v>
      </c>
      <c r="E667" s="16" t="str">
        <f>VLOOKUP(D667,'Schools Data'!$F$4:$I$105,4,FALSE)</f>
        <v>Fairway Primary School</v>
      </c>
      <c r="F667" s="16">
        <v>422620</v>
      </c>
      <c r="G667" s="16" t="str">
        <f t="shared" si="22"/>
        <v>E20</v>
      </c>
      <c r="H667" s="16" t="s">
        <v>8384</v>
      </c>
      <c r="I667" s="16" t="s">
        <v>1181</v>
      </c>
      <c r="J667" s="16" t="s">
        <v>1180</v>
      </c>
      <c r="K667" s="16" t="s">
        <v>1179</v>
      </c>
      <c r="L667" s="16" t="s">
        <v>8383</v>
      </c>
      <c r="M667" s="16">
        <v>17600</v>
      </c>
      <c r="N667" s="16" t="s">
        <v>1177</v>
      </c>
      <c r="O667" s="16" t="s">
        <v>1107</v>
      </c>
      <c r="P667" s="16" t="s">
        <v>1176</v>
      </c>
      <c r="Q667" s="16" t="s">
        <v>1175</v>
      </c>
      <c r="R667" s="16" t="s">
        <v>1174</v>
      </c>
    </row>
    <row r="668" spans="1:18">
      <c r="A668" s="16" t="s">
        <v>8382</v>
      </c>
      <c r="B668" s="16" t="s">
        <v>1183</v>
      </c>
      <c r="C668" s="16" t="s">
        <v>319</v>
      </c>
      <c r="D668" s="16">
        <v>10064</v>
      </c>
      <c r="E668" s="16" t="str">
        <f>VLOOKUP(D668,'Schools Data'!$F$4:$I$105,4,FALSE)</f>
        <v>Fairway Primary School</v>
      </c>
      <c r="F668" s="16">
        <v>543950</v>
      </c>
      <c r="G668" s="16" t="s">
        <v>1211</v>
      </c>
      <c r="H668" s="16" t="s">
        <v>8381</v>
      </c>
      <c r="I668" s="16" t="s">
        <v>1181</v>
      </c>
      <c r="J668" s="16" t="s">
        <v>1180</v>
      </c>
      <c r="K668" s="16" t="s">
        <v>1179</v>
      </c>
      <c r="L668" s="16" t="s">
        <v>8380</v>
      </c>
      <c r="M668" s="16">
        <v>-53552</v>
      </c>
      <c r="N668" s="16" t="s">
        <v>1177</v>
      </c>
      <c r="O668" s="16" t="s">
        <v>1107</v>
      </c>
      <c r="P668" s="16" t="s">
        <v>1176</v>
      </c>
      <c r="Q668" s="16" t="s">
        <v>1175</v>
      </c>
      <c r="R668" s="16" t="s">
        <v>1174</v>
      </c>
    </row>
    <row r="669" spans="1:18">
      <c r="A669" s="16" t="s">
        <v>8379</v>
      </c>
      <c r="B669" s="16" t="s">
        <v>1183</v>
      </c>
      <c r="C669" s="16" t="s">
        <v>319</v>
      </c>
      <c r="D669" s="16">
        <v>10064</v>
      </c>
      <c r="E669" s="16" t="str">
        <f>VLOOKUP(D669,'Schools Data'!$F$4:$I$105,4,FALSE)</f>
        <v>Fairway Primary School</v>
      </c>
      <c r="F669" s="16">
        <v>543953</v>
      </c>
      <c r="G669" s="16" t="str">
        <f t="shared" ref="G669:G676" si="23">VLOOKUP(F669,$W$2:$X$62,2,FALSE)</f>
        <v>I16</v>
      </c>
      <c r="H669" s="16" t="s">
        <v>8378</v>
      </c>
      <c r="I669" s="16" t="s">
        <v>1181</v>
      </c>
      <c r="J669" s="16" t="s">
        <v>1180</v>
      </c>
      <c r="K669" s="16" t="s">
        <v>1179</v>
      </c>
      <c r="L669" s="16" t="s">
        <v>8377</v>
      </c>
      <c r="M669" s="16">
        <v>-180000</v>
      </c>
      <c r="N669" s="16" t="s">
        <v>1177</v>
      </c>
      <c r="O669" s="16" t="s">
        <v>1107</v>
      </c>
      <c r="P669" s="16" t="s">
        <v>1176</v>
      </c>
      <c r="Q669" s="16" t="s">
        <v>1175</v>
      </c>
      <c r="R669" s="16" t="s">
        <v>1174</v>
      </c>
    </row>
    <row r="670" spans="1:18">
      <c r="A670" s="16" t="s">
        <v>8376</v>
      </c>
      <c r="B670" s="16" t="s">
        <v>1183</v>
      </c>
      <c r="C670" s="16" t="s">
        <v>319</v>
      </c>
      <c r="D670" s="16">
        <v>10064</v>
      </c>
      <c r="E670" s="16" t="str">
        <f>VLOOKUP(D670,'Schools Data'!$F$4:$I$105,4,FALSE)</f>
        <v>Fairway Primary School</v>
      </c>
      <c r="F670" s="16">
        <v>543970</v>
      </c>
      <c r="G670" s="16" t="str">
        <f t="shared" si="23"/>
        <v>I01</v>
      </c>
      <c r="H670" s="16" t="s">
        <v>8375</v>
      </c>
      <c r="I670" s="16" t="s">
        <v>1181</v>
      </c>
      <c r="J670" s="16" t="s">
        <v>1180</v>
      </c>
      <c r="K670" s="16" t="s">
        <v>1179</v>
      </c>
      <c r="L670" s="16" t="s">
        <v>8374</v>
      </c>
      <c r="M670" s="16">
        <v>-1358678</v>
      </c>
      <c r="N670" s="16" t="s">
        <v>1177</v>
      </c>
      <c r="O670" s="16" t="s">
        <v>1107</v>
      </c>
      <c r="P670" s="16" t="s">
        <v>1176</v>
      </c>
      <c r="Q670" s="16" t="s">
        <v>1175</v>
      </c>
      <c r="R670" s="16" t="s">
        <v>1174</v>
      </c>
    </row>
    <row r="671" spans="1:18">
      <c r="A671" s="16" t="s">
        <v>8373</v>
      </c>
      <c r="B671" s="16" t="s">
        <v>1183</v>
      </c>
      <c r="C671" s="16" t="s">
        <v>319</v>
      </c>
      <c r="D671" s="16">
        <v>10064</v>
      </c>
      <c r="E671" s="16" t="str">
        <f>VLOOKUP(D671,'Schools Data'!$F$4:$I$105,4,FALSE)</f>
        <v>Fairway Primary School</v>
      </c>
      <c r="F671" s="16">
        <v>543972</v>
      </c>
      <c r="G671" s="16" t="str">
        <f t="shared" si="23"/>
        <v>I03</v>
      </c>
      <c r="H671" s="16" t="s">
        <v>8372</v>
      </c>
      <c r="I671" s="16" t="s">
        <v>1181</v>
      </c>
      <c r="J671" s="16" t="s">
        <v>1180</v>
      </c>
      <c r="K671" s="16" t="s">
        <v>1179</v>
      </c>
      <c r="L671" s="16" t="s">
        <v>8371</v>
      </c>
      <c r="M671" s="16">
        <v>-80000</v>
      </c>
      <c r="N671" s="16" t="s">
        <v>1177</v>
      </c>
      <c r="O671" s="16" t="s">
        <v>1107</v>
      </c>
      <c r="P671" s="16" t="s">
        <v>1176</v>
      </c>
      <c r="Q671" s="16" t="s">
        <v>1175</v>
      </c>
      <c r="R671" s="16" t="s">
        <v>1174</v>
      </c>
    </row>
    <row r="672" spans="1:18">
      <c r="A672" s="16" t="s">
        <v>8370</v>
      </c>
      <c r="B672" s="16" t="s">
        <v>1183</v>
      </c>
      <c r="C672" s="16" t="s">
        <v>319</v>
      </c>
      <c r="D672" s="16">
        <v>10064</v>
      </c>
      <c r="E672" s="16" t="str">
        <f>VLOOKUP(D672,'Schools Data'!$F$4:$I$105,4,FALSE)</f>
        <v>Fairway Primary School</v>
      </c>
      <c r="F672" s="16">
        <v>543975</v>
      </c>
      <c r="G672" s="16" t="str">
        <f t="shared" si="23"/>
        <v>I05</v>
      </c>
      <c r="H672" s="16" t="s">
        <v>8369</v>
      </c>
      <c r="I672" s="16" t="s">
        <v>1181</v>
      </c>
      <c r="J672" s="16" t="s">
        <v>1180</v>
      </c>
      <c r="K672" s="16" t="s">
        <v>1179</v>
      </c>
      <c r="L672" s="16" t="s">
        <v>8368</v>
      </c>
      <c r="M672" s="16">
        <v>-103000</v>
      </c>
      <c r="N672" s="16" t="s">
        <v>1177</v>
      </c>
      <c r="O672" s="16" t="s">
        <v>1107</v>
      </c>
      <c r="P672" s="16" t="s">
        <v>1176</v>
      </c>
      <c r="Q672" s="16" t="s">
        <v>1175</v>
      </c>
      <c r="R672" s="16" t="s">
        <v>1174</v>
      </c>
    </row>
    <row r="673" spans="1:18">
      <c r="A673" s="16" t="s">
        <v>8367</v>
      </c>
      <c r="B673" s="16" t="s">
        <v>1183</v>
      </c>
      <c r="C673" s="16" t="s">
        <v>319</v>
      </c>
      <c r="D673" s="16">
        <v>10064</v>
      </c>
      <c r="E673" s="16" t="str">
        <f>VLOOKUP(D673,'Schools Data'!$F$4:$I$105,4,FALSE)</f>
        <v>Fairway Primary School</v>
      </c>
      <c r="F673" s="16">
        <v>543980</v>
      </c>
      <c r="G673" s="16" t="str">
        <f t="shared" si="23"/>
        <v>CI01</v>
      </c>
      <c r="H673" s="16" t="s">
        <v>8366</v>
      </c>
      <c r="I673" s="16" t="s">
        <v>1181</v>
      </c>
      <c r="J673" s="16" t="s">
        <v>1180</v>
      </c>
      <c r="K673" s="16" t="s">
        <v>1179</v>
      </c>
      <c r="L673" s="16" t="s">
        <v>8365</v>
      </c>
      <c r="M673" s="16">
        <v>-7299</v>
      </c>
      <c r="N673" s="16" t="s">
        <v>1177</v>
      </c>
      <c r="O673" s="16" t="s">
        <v>1107</v>
      </c>
      <c r="P673" s="16" t="s">
        <v>1176</v>
      </c>
      <c r="Q673" s="16" t="s">
        <v>1175</v>
      </c>
      <c r="R673" s="16" t="s">
        <v>1174</v>
      </c>
    </row>
    <row r="674" spans="1:18">
      <c r="A674" s="16" t="s">
        <v>8364</v>
      </c>
      <c r="B674" s="16" t="s">
        <v>1183</v>
      </c>
      <c r="C674" s="16" t="s">
        <v>319</v>
      </c>
      <c r="D674" s="16">
        <v>10064</v>
      </c>
      <c r="E674" s="16" t="str">
        <f>VLOOKUP(D674,'Schools Data'!$F$4:$I$105,4,FALSE)</f>
        <v>Fairway Primary School</v>
      </c>
      <c r="F674" s="16">
        <v>569000</v>
      </c>
      <c r="G674" s="16" t="str">
        <f t="shared" si="23"/>
        <v>E28a</v>
      </c>
      <c r="H674" s="16" t="s">
        <v>8363</v>
      </c>
      <c r="I674" s="16" t="s">
        <v>1181</v>
      </c>
      <c r="J674" s="16" t="s">
        <v>1180</v>
      </c>
      <c r="K674" s="16" t="s">
        <v>1179</v>
      </c>
      <c r="L674" s="16" t="s">
        <v>8362</v>
      </c>
      <c r="M674" s="16">
        <v>36763</v>
      </c>
      <c r="N674" s="16" t="s">
        <v>1177</v>
      </c>
      <c r="O674" s="16" t="s">
        <v>1107</v>
      </c>
      <c r="P674" s="16" t="s">
        <v>1176</v>
      </c>
      <c r="Q674" s="16" t="s">
        <v>1175</v>
      </c>
      <c r="R674" s="16" t="s">
        <v>1174</v>
      </c>
    </row>
    <row r="675" spans="1:18">
      <c r="A675" s="16" t="s">
        <v>8361</v>
      </c>
      <c r="B675" s="16" t="s">
        <v>1183</v>
      </c>
      <c r="C675" s="16" t="s">
        <v>319</v>
      </c>
      <c r="D675" s="16">
        <v>10064</v>
      </c>
      <c r="E675" s="16" t="str">
        <f>VLOOKUP(D675,'Schools Data'!$F$4:$I$105,4,FALSE)</f>
        <v>Fairway Primary School</v>
      </c>
      <c r="F675" s="16">
        <v>569010</v>
      </c>
      <c r="G675" s="16" t="str">
        <f t="shared" si="23"/>
        <v>E27</v>
      </c>
      <c r="H675" s="16" t="s">
        <v>8360</v>
      </c>
      <c r="I675" s="16" t="s">
        <v>1181</v>
      </c>
      <c r="J675" s="16" t="s">
        <v>1180</v>
      </c>
      <c r="K675" s="16" t="s">
        <v>1179</v>
      </c>
      <c r="L675" s="16" t="s">
        <v>8359</v>
      </c>
      <c r="M675" s="16">
        <v>35339</v>
      </c>
      <c r="N675" s="16" t="s">
        <v>1177</v>
      </c>
      <c r="O675" s="16" t="s">
        <v>1107</v>
      </c>
      <c r="P675" s="16" t="s">
        <v>1176</v>
      </c>
      <c r="Q675" s="16" t="s">
        <v>1175</v>
      </c>
      <c r="R675" s="16" t="s">
        <v>1174</v>
      </c>
    </row>
    <row r="676" spans="1:18">
      <c r="A676" s="16" t="s">
        <v>8358</v>
      </c>
      <c r="B676" s="16" t="s">
        <v>1183</v>
      </c>
      <c r="C676" s="16" t="s">
        <v>319</v>
      </c>
      <c r="D676" s="16">
        <v>10064</v>
      </c>
      <c r="E676" s="16" t="str">
        <f>VLOOKUP(D676,'Schools Data'!$F$4:$I$105,4,FALSE)</f>
        <v>Fairway Primary School</v>
      </c>
      <c r="F676" s="16">
        <v>599010</v>
      </c>
      <c r="G676" s="16" t="str">
        <f t="shared" si="23"/>
        <v>CE02</v>
      </c>
      <c r="H676" s="16" t="s">
        <v>8357</v>
      </c>
      <c r="I676" s="16" t="s">
        <v>1181</v>
      </c>
      <c r="J676" s="16" t="s">
        <v>1180</v>
      </c>
      <c r="K676" s="16" t="s">
        <v>1179</v>
      </c>
      <c r="L676" s="16" t="s">
        <v>8356</v>
      </c>
      <c r="M676" s="16">
        <v>7299</v>
      </c>
      <c r="N676" s="16" t="s">
        <v>1177</v>
      </c>
      <c r="O676" s="16" t="s">
        <v>1107</v>
      </c>
      <c r="P676" s="16" t="s">
        <v>1176</v>
      </c>
      <c r="Q676" s="16" t="s">
        <v>1175</v>
      </c>
      <c r="R676" s="16" t="s">
        <v>1174</v>
      </c>
    </row>
    <row r="677" spans="1:18">
      <c r="A677" s="16" t="s">
        <v>8355</v>
      </c>
      <c r="B677" s="16" t="s">
        <v>1183</v>
      </c>
      <c r="C677" s="16" t="s">
        <v>319</v>
      </c>
      <c r="D677" s="16">
        <v>10064</v>
      </c>
      <c r="E677" s="16" t="str">
        <f>VLOOKUP(D677,'Schools Data'!$F$4:$I$105,4,FALSE)</f>
        <v>Fairway Primary School</v>
      </c>
      <c r="F677" s="16">
        <v>599040</v>
      </c>
      <c r="G677" s="16" t="s">
        <v>1819</v>
      </c>
      <c r="H677" s="16" t="s">
        <v>8354</v>
      </c>
      <c r="I677" s="16" t="s">
        <v>1181</v>
      </c>
      <c r="J677" s="16" t="s">
        <v>1180</v>
      </c>
      <c r="K677" s="16" t="s">
        <v>1179</v>
      </c>
      <c r="L677" s="16" t="s">
        <v>8353</v>
      </c>
      <c r="M677" s="16">
        <v>2588</v>
      </c>
      <c r="N677" s="16" t="s">
        <v>1177</v>
      </c>
      <c r="O677" s="16" t="s">
        <v>1107</v>
      </c>
      <c r="P677" s="16" t="s">
        <v>1176</v>
      </c>
      <c r="Q677" s="16" t="s">
        <v>1175</v>
      </c>
      <c r="R677" s="16" t="s">
        <v>1174</v>
      </c>
    </row>
    <row r="678" spans="1:18">
      <c r="A678" s="16" t="s">
        <v>8352</v>
      </c>
      <c r="B678" s="16" t="s">
        <v>1183</v>
      </c>
      <c r="C678" s="16" t="s">
        <v>319</v>
      </c>
      <c r="D678" s="16">
        <v>10064</v>
      </c>
      <c r="E678" s="16" t="str">
        <f>VLOOKUP(D678,'Schools Data'!$F$4:$I$105,4,FALSE)</f>
        <v>Fairway Primary School</v>
      </c>
      <c r="F678" s="16">
        <v>710020</v>
      </c>
      <c r="G678" s="16" t="str">
        <f t="shared" ref="G678:G706" si="24">VLOOKUP(F678,$W$2:$X$62,2,FALSE)</f>
        <v>I06</v>
      </c>
      <c r="H678" s="16" t="s">
        <v>8351</v>
      </c>
      <c r="I678" s="16" t="s">
        <v>1181</v>
      </c>
      <c r="J678" s="16" t="s">
        <v>1180</v>
      </c>
      <c r="K678" s="16" t="s">
        <v>1179</v>
      </c>
      <c r="L678" s="16" t="s">
        <v>8350</v>
      </c>
      <c r="M678" s="16">
        <v>-38420</v>
      </c>
      <c r="N678" s="16" t="s">
        <v>1177</v>
      </c>
      <c r="O678" s="16" t="s">
        <v>1107</v>
      </c>
      <c r="P678" s="16" t="s">
        <v>1176</v>
      </c>
      <c r="Q678" s="16" t="s">
        <v>1175</v>
      </c>
      <c r="R678" s="16" t="s">
        <v>1174</v>
      </c>
    </row>
    <row r="679" spans="1:18">
      <c r="A679" s="16" t="s">
        <v>8349</v>
      </c>
      <c r="B679" s="16" t="s">
        <v>1183</v>
      </c>
      <c r="C679" s="16" t="s">
        <v>319</v>
      </c>
      <c r="D679" s="16">
        <v>10064</v>
      </c>
      <c r="E679" s="16" t="str">
        <f>VLOOKUP(D679,'Schools Data'!$F$4:$I$105,4,FALSE)</f>
        <v>Fairway Primary School</v>
      </c>
      <c r="F679" s="16">
        <v>720000</v>
      </c>
      <c r="G679" s="16" t="str">
        <f t="shared" si="24"/>
        <v>I07</v>
      </c>
      <c r="H679" s="16" t="s">
        <v>8348</v>
      </c>
      <c r="I679" s="16" t="s">
        <v>1181</v>
      </c>
      <c r="J679" s="16" t="s">
        <v>1180</v>
      </c>
      <c r="K679" s="16" t="s">
        <v>1179</v>
      </c>
      <c r="L679" s="16" t="s">
        <v>8347</v>
      </c>
      <c r="M679" s="16">
        <v>-6530</v>
      </c>
      <c r="N679" s="16" t="s">
        <v>1177</v>
      </c>
      <c r="O679" s="16" t="s">
        <v>1107</v>
      </c>
      <c r="P679" s="16" t="s">
        <v>1176</v>
      </c>
      <c r="Q679" s="16" t="s">
        <v>1175</v>
      </c>
      <c r="R679" s="16" t="s">
        <v>1174</v>
      </c>
    </row>
    <row r="680" spans="1:18">
      <c r="A680" s="16" t="s">
        <v>8346</v>
      </c>
      <c r="B680" s="16" t="s">
        <v>1183</v>
      </c>
      <c r="C680" s="16" t="s">
        <v>319</v>
      </c>
      <c r="D680" s="16">
        <v>10064</v>
      </c>
      <c r="E680" s="16" t="str">
        <f>VLOOKUP(D680,'Schools Data'!$F$4:$I$105,4,FALSE)</f>
        <v>Fairway Primary School</v>
      </c>
      <c r="F680" s="16">
        <v>720010</v>
      </c>
      <c r="G680" s="16" t="str">
        <f t="shared" si="24"/>
        <v>I18d</v>
      </c>
      <c r="H680" s="16" t="s">
        <v>8345</v>
      </c>
      <c r="I680" s="16" t="s">
        <v>1181</v>
      </c>
      <c r="J680" s="16" t="s">
        <v>1180</v>
      </c>
      <c r="K680" s="16" t="s">
        <v>1179</v>
      </c>
      <c r="L680" s="16" t="s">
        <v>8344</v>
      </c>
      <c r="M680" s="16">
        <v>-39292</v>
      </c>
      <c r="N680" s="16" t="s">
        <v>1177</v>
      </c>
      <c r="O680" s="16" t="s">
        <v>1107</v>
      </c>
      <c r="P680" s="16" t="s">
        <v>1176</v>
      </c>
      <c r="Q680" s="16" t="s">
        <v>1175</v>
      </c>
      <c r="R680" s="16" t="s">
        <v>1174</v>
      </c>
    </row>
    <row r="681" spans="1:18">
      <c r="A681" s="16" t="s">
        <v>8343</v>
      </c>
      <c r="B681" s="16" t="s">
        <v>1183</v>
      </c>
      <c r="C681" s="16" t="s">
        <v>319</v>
      </c>
      <c r="D681" s="16">
        <v>10064</v>
      </c>
      <c r="E681" s="16" t="str">
        <f>VLOOKUP(D681,'Schools Data'!$F$4:$I$105,4,FALSE)</f>
        <v>Fairway Primary School</v>
      </c>
      <c r="F681" s="16">
        <v>739001</v>
      </c>
      <c r="G681" s="16" t="str">
        <f t="shared" si="24"/>
        <v>I08a</v>
      </c>
      <c r="H681" s="16" t="s">
        <v>8342</v>
      </c>
      <c r="I681" s="16" t="s">
        <v>1181</v>
      </c>
      <c r="J681" s="16" t="s">
        <v>1180</v>
      </c>
      <c r="K681" s="16" t="s">
        <v>1179</v>
      </c>
      <c r="L681" s="16" t="s">
        <v>8341</v>
      </c>
      <c r="M681" s="16">
        <v>-8000</v>
      </c>
      <c r="N681" s="16" t="s">
        <v>1177</v>
      </c>
      <c r="O681" s="16" t="s">
        <v>1107</v>
      </c>
      <c r="P681" s="16" t="s">
        <v>1176</v>
      </c>
      <c r="Q681" s="16" t="s">
        <v>1175</v>
      </c>
      <c r="R681" s="16" t="s">
        <v>1174</v>
      </c>
    </row>
    <row r="682" spans="1:18">
      <c r="A682" s="16" t="s">
        <v>8340</v>
      </c>
      <c r="B682" s="16" t="s">
        <v>1183</v>
      </c>
      <c r="C682" s="16" t="s">
        <v>319</v>
      </c>
      <c r="D682" s="16">
        <v>10064</v>
      </c>
      <c r="E682" s="16" t="str">
        <f>VLOOKUP(D682,'Schools Data'!$F$4:$I$105,4,FALSE)</f>
        <v>Fairway Primary School</v>
      </c>
      <c r="F682" s="16">
        <v>739002</v>
      </c>
      <c r="G682" s="16" t="str">
        <f t="shared" si="24"/>
        <v>I08b</v>
      </c>
      <c r="H682" s="16" t="s">
        <v>8339</v>
      </c>
      <c r="I682" s="16" t="s">
        <v>1181</v>
      </c>
      <c r="J682" s="16" t="s">
        <v>1180</v>
      </c>
      <c r="K682" s="16" t="s">
        <v>1179</v>
      </c>
      <c r="L682" s="16" t="s">
        <v>8338</v>
      </c>
      <c r="M682" s="16">
        <v>-76000</v>
      </c>
      <c r="N682" s="16" t="s">
        <v>1177</v>
      </c>
      <c r="O682" s="16" t="s">
        <v>1107</v>
      </c>
      <c r="P682" s="16" t="s">
        <v>1176</v>
      </c>
      <c r="Q682" s="16" t="s">
        <v>1175</v>
      </c>
      <c r="R682" s="16" t="s">
        <v>1174</v>
      </c>
    </row>
    <row r="683" spans="1:18">
      <c r="A683" s="16" t="s">
        <v>8337</v>
      </c>
      <c r="B683" s="16" t="s">
        <v>1183</v>
      </c>
      <c r="C683" s="16" t="s">
        <v>319</v>
      </c>
      <c r="D683" s="16">
        <v>10064</v>
      </c>
      <c r="E683" s="16" t="str">
        <f>VLOOKUP(D683,'Schools Data'!$F$4:$I$105,4,FALSE)</f>
        <v>Fairway Primary School</v>
      </c>
      <c r="F683" s="16">
        <v>739010</v>
      </c>
      <c r="G683" s="16" t="str">
        <f t="shared" si="24"/>
        <v>I09</v>
      </c>
      <c r="H683" s="16" t="s">
        <v>8336</v>
      </c>
      <c r="I683" s="16" t="s">
        <v>1181</v>
      </c>
      <c r="J683" s="16" t="s">
        <v>1180</v>
      </c>
      <c r="K683" s="16" t="s">
        <v>1179</v>
      </c>
      <c r="L683" s="16" t="s">
        <v>8335</v>
      </c>
      <c r="M683" s="16">
        <v>-24500</v>
      </c>
      <c r="N683" s="16" t="s">
        <v>1177</v>
      </c>
      <c r="O683" s="16" t="s">
        <v>1107</v>
      </c>
      <c r="P683" s="16" t="s">
        <v>1176</v>
      </c>
      <c r="Q683" s="16" t="s">
        <v>1175</v>
      </c>
      <c r="R683" s="16" t="s">
        <v>1174</v>
      </c>
    </row>
    <row r="684" spans="1:18">
      <c r="A684" s="16" t="s">
        <v>8334</v>
      </c>
      <c r="B684" s="16" t="s">
        <v>1183</v>
      </c>
      <c r="C684" s="16" t="s">
        <v>319</v>
      </c>
      <c r="D684" s="16">
        <v>10064</v>
      </c>
      <c r="E684" s="16" t="str">
        <f>VLOOKUP(D684,'Schools Data'!$F$4:$I$105,4,FALSE)</f>
        <v>Fairway Primary School</v>
      </c>
      <c r="F684" s="16">
        <v>739040</v>
      </c>
      <c r="G684" s="16" t="str">
        <f t="shared" si="24"/>
        <v>I12</v>
      </c>
      <c r="H684" s="16" t="s">
        <v>8333</v>
      </c>
      <c r="I684" s="16" t="s">
        <v>1181</v>
      </c>
      <c r="J684" s="16" t="s">
        <v>1180</v>
      </c>
      <c r="K684" s="16" t="s">
        <v>1179</v>
      </c>
      <c r="L684" s="16" t="s">
        <v>8332</v>
      </c>
      <c r="M684" s="16">
        <v>-4000</v>
      </c>
      <c r="N684" s="16" t="s">
        <v>1177</v>
      </c>
      <c r="O684" s="16" t="s">
        <v>1107</v>
      </c>
      <c r="P684" s="16" t="s">
        <v>1176</v>
      </c>
      <c r="Q684" s="16" t="s">
        <v>1175</v>
      </c>
      <c r="R684" s="16" t="s">
        <v>1174</v>
      </c>
    </row>
    <row r="685" spans="1:18">
      <c r="A685" s="16" t="s">
        <v>8331</v>
      </c>
      <c r="B685" s="16" t="s">
        <v>1183</v>
      </c>
      <c r="C685" s="16" t="s">
        <v>319</v>
      </c>
      <c r="D685" s="16">
        <v>10064</v>
      </c>
      <c r="E685" s="16" t="str">
        <f>VLOOKUP(D685,'Schools Data'!$F$4:$I$105,4,FALSE)</f>
        <v>Fairway Primary School</v>
      </c>
      <c r="F685" s="16">
        <v>739050</v>
      </c>
      <c r="G685" s="16" t="str">
        <f t="shared" si="24"/>
        <v>I13</v>
      </c>
      <c r="H685" s="16" t="s">
        <v>8330</v>
      </c>
      <c r="I685" s="16" t="s">
        <v>1181</v>
      </c>
      <c r="J685" s="16" t="s">
        <v>1180</v>
      </c>
      <c r="K685" s="16" t="s">
        <v>1179</v>
      </c>
      <c r="L685" s="16" t="s">
        <v>8329</v>
      </c>
      <c r="M685" s="16">
        <v>-500</v>
      </c>
      <c r="N685" s="16" t="s">
        <v>1177</v>
      </c>
      <c r="O685" s="16" t="s">
        <v>1107</v>
      </c>
      <c r="P685" s="16" t="s">
        <v>1176</v>
      </c>
      <c r="Q685" s="16" t="s">
        <v>1175</v>
      </c>
      <c r="R685" s="16" t="s">
        <v>1174</v>
      </c>
    </row>
    <row r="686" spans="1:18">
      <c r="A686" s="16" t="s">
        <v>8328</v>
      </c>
      <c r="B686" s="16" t="s">
        <v>1183</v>
      </c>
      <c r="C686" s="16" t="s">
        <v>319</v>
      </c>
      <c r="D686" s="16">
        <v>10065</v>
      </c>
      <c r="E686" s="16" t="str">
        <f>VLOOKUP(D686,'Schools Data'!$F$4:$I$105,4,FALSE)</f>
        <v>Foulds</v>
      </c>
      <c r="F686" s="16">
        <v>111100</v>
      </c>
      <c r="G686" s="16" t="str">
        <f t="shared" si="24"/>
        <v>E05</v>
      </c>
      <c r="H686" s="16" t="s">
        <v>8327</v>
      </c>
      <c r="I686" s="16" t="s">
        <v>1181</v>
      </c>
      <c r="J686" s="16" t="s">
        <v>1180</v>
      </c>
      <c r="K686" s="16" t="s">
        <v>1179</v>
      </c>
      <c r="L686" s="16" t="s">
        <v>8326</v>
      </c>
      <c r="M686" s="16">
        <v>60327</v>
      </c>
      <c r="N686" s="16" t="s">
        <v>1177</v>
      </c>
      <c r="O686" s="16" t="s">
        <v>1107</v>
      </c>
      <c r="P686" s="16" t="s">
        <v>1176</v>
      </c>
      <c r="Q686" s="16" t="s">
        <v>1175</v>
      </c>
      <c r="R686" s="16" t="s">
        <v>1174</v>
      </c>
    </row>
    <row r="687" spans="1:18">
      <c r="A687" s="16" t="s">
        <v>8325</v>
      </c>
      <c r="B687" s="16" t="s">
        <v>1183</v>
      </c>
      <c r="C687" s="16" t="s">
        <v>319</v>
      </c>
      <c r="D687" s="16">
        <v>10065</v>
      </c>
      <c r="E687" s="16" t="str">
        <f>VLOOKUP(D687,'Schools Data'!$F$4:$I$105,4,FALSE)</f>
        <v>Foulds</v>
      </c>
      <c r="F687" s="16">
        <v>111200</v>
      </c>
      <c r="G687" s="16" t="str">
        <f t="shared" si="24"/>
        <v>E04</v>
      </c>
      <c r="H687" s="16" t="s">
        <v>8324</v>
      </c>
      <c r="I687" s="16" t="s">
        <v>1181</v>
      </c>
      <c r="J687" s="16" t="s">
        <v>1180</v>
      </c>
      <c r="K687" s="16" t="s">
        <v>1179</v>
      </c>
      <c r="L687" s="16" t="s">
        <v>8323</v>
      </c>
      <c r="M687" s="16">
        <v>74032</v>
      </c>
      <c r="N687" s="16" t="s">
        <v>1177</v>
      </c>
      <c r="O687" s="16" t="s">
        <v>1107</v>
      </c>
      <c r="P687" s="16" t="s">
        <v>1176</v>
      </c>
      <c r="Q687" s="16" t="s">
        <v>1175</v>
      </c>
      <c r="R687" s="16" t="s">
        <v>1174</v>
      </c>
    </row>
    <row r="688" spans="1:18">
      <c r="A688" s="16" t="s">
        <v>8322</v>
      </c>
      <c r="B688" s="16" t="s">
        <v>1183</v>
      </c>
      <c r="C688" s="16" t="s">
        <v>319</v>
      </c>
      <c r="D688" s="16">
        <v>10065</v>
      </c>
      <c r="E688" s="16" t="str">
        <f>VLOOKUP(D688,'Schools Data'!$F$4:$I$105,4,FALSE)</f>
        <v>Foulds</v>
      </c>
      <c r="F688" s="16">
        <v>111400</v>
      </c>
      <c r="G688" s="16" t="str">
        <f t="shared" si="24"/>
        <v>E01</v>
      </c>
      <c r="H688" s="16" t="s">
        <v>8321</v>
      </c>
      <c r="I688" s="16" t="s">
        <v>1181</v>
      </c>
      <c r="J688" s="16" t="s">
        <v>1180</v>
      </c>
      <c r="K688" s="16" t="s">
        <v>1179</v>
      </c>
      <c r="L688" s="16" t="s">
        <v>8320</v>
      </c>
      <c r="M688" s="16">
        <v>883661</v>
      </c>
      <c r="N688" s="16" t="s">
        <v>1177</v>
      </c>
      <c r="O688" s="16" t="s">
        <v>1107</v>
      </c>
      <c r="P688" s="16" t="s">
        <v>1176</v>
      </c>
      <c r="Q688" s="16" t="s">
        <v>1175</v>
      </c>
      <c r="R688" s="16" t="s">
        <v>1174</v>
      </c>
    </row>
    <row r="689" spans="1:18">
      <c r="A689" s="16" t="s">
        <v>8319</v>
      </c>
      <c r="B689" s="16" t="s">
        <v>1183</v>
      </c>
      <c r="C689" s="16" t="s">
        <v>319</v>
      </c>
      <c r="D689" s="16">
        <v>10065</v>
      </c>
      <c r="E689" s="16" t="str">
        <f>VLOOKUP(D689,'Schools Data'!$F$4:$I$105,4,FALSE)</f>
        <v>Foulds</v>
      </c>
      <c r="F689" s="16">
        <v>111500</v>
      </c>
      <c r="G689" s="16" t="str">
        <f t="shared" si="24"/>
        <v>E02</v>
      </c>
      <c r="H689" s="16" t="s">
        <v>8318</v>
      </c>
      <c r="I689" s="16" t="s">
        <v>1181</v>
      </c>
      <c r="J689" s="16" t="s">
        <v>1180</v>
      </c>
      <c r="K689" s="16" t="s">
        <v>1179</v>
      </c>
      <c r="L689" s="16" t="s">
        <v>8317</v>
      </c>
      <c r="M689" s="16">
        <v>5000</v>
      </c>
      <c r="N689" s="16" t="s">
        <v>1177</v>
      </c>
      <c r="O689" s="16" t="s">
        <v>1107</v>
      </c>
      <c r="P689" s="16" t="s">
        <v>1176</v>
      </c>
      <c r="Q689" s="16" t="s">
        <v>1175</v>
      </c>
      <c r="R689" s="16" t="s">
        <v>1174</v>
      </c>
    </row>
    <row r="690" spans="1:18">
      <c r="A690" s="16" t="s">
        <v>8316</v>
      </c>
      <c r="B690" s="16" t="s">
        <v>1183</v>
      </c>
      <c r="C690" s="16" t="s">
        <v>319</v>
      </c>
      <c r="D690" s="16">
        <v>10065</v>
      </c>
      <c r="E690" s="16" t="str">
        <f>VLOOKUP(D690,'Schools Data'!$F$4:$I$105,4,FALSE)</f>
        <v>Foulds</v>
      </c>
      <c r="F690" s="16">
        <v>111600</v>
      </c>
      <c r="G690" s="16" t="str">
        <f t="shared" si="24"/>
        <v>E03</v>
      </c>
      <c r="H690" s="16" t="s">
        <v>8315</v>
      </c>
      <c r="I690" s="16" t="s">
        <v>1181</v>
      </c>
      <c r="J690" s="16" t="s">
        <v>1180</v>
      </c>
      <c r="K690" s="16" t="s">
        <v>1179</v>
      </c>
      <c r="L690" s="16" t="s">
        <v>8314</v>
      </c>
      <c r="M690" s="16">
        <v>229948</v>
      </c>
      <c r="N690" s="16" t="s">
        <v>1177</v>
      </c>
      <c r="O690" s="16" t="s">
        <v>1107</v>
      </c>
      <c r="P690" s="16" t="s">
        <v>1176</v>
      </c>
      <c r="Q690" s="16" t="s">
        <v>1175</v>
      </c>
      <c r="R690" s="16" t="s">
        <v>1174</v>
      </c>
    </row>
    <row r="691" spans="1:18">
      <c r="A691" s="16" t="s">
        <v>8313</v>
      </c>
      <c r="B691" s="16" t="s">
        <v>1183</v>
      </c>
      <c r="C691" s="16" t="s">
        <v>319</v>
      </c>
      <c r="D691" s="16">
        <v>10065</v>
      </c>
      <c r="E691" s="16" t="str">
        <f>VLOOKUP(D691,'Schools Data'!$F$4:$I$105,4,FALSE)</f>
        <v>Foulds</v>
      </c>
      <c r="F691" s="16">
        <v>111700</v>
      </c>
      <c r="G691" s="16" t="str">
        <f t="shared" si="24"/>
        <v>E07</v>
      </c>
      <c r="H691" s="16" t="s">
        <v>8312</v>
      </c>
      <c r="I691" s="16" t="s">
        <v>1181</v>
      </c>
      <c r="J691" s="16" t="s">
        <v>1180</v>
      </c>
      <c r="K691" s="16" t="s">
        <v>1179</v>
      </c>
      <c r="L691" s="16" t="s">
        <v>8311</v>
      </c>
      <c r="M691" s="16">
        <v>36230</v>
      </c>
      <c r="N691" s="16" t="s">
        <v>1177</v>
      </c>
      <c r="O691" s="16" t="s">
        <v>1107</v>
      </c>
      <c r="P691" s="16" t="s">
        <v>1176</v>
      </c>
      <c r="Q691" s="16" t="s">
        <v>1175</v>
      </c>
      <c r="R691" s="16" t="s">
        <v>1174</v>
      </c>
    </row>
    <row r="692" spans="1:18">
      <c r="A692" s="16" t="s">
        <v>8310</v>
      </c>
      <c r="B692" s="16" t="s">
        <v>1183</v>
      </c>
      <c r="C692" s="16" t="s">
        <v>319</v>
      </c>
      <c r="D692" s="16">
        <v>10065</v>
      </c>
      <c r="E692" s="16" t="str">
        <f>VLOOKUP(D692,'Schools Data'!$F$4:$I$105,4,FALSE)</f>
        <v>Foulds</v>
      </c>
      <c r="F692" s="16">
        <v>133100</v>
      </c>
      <c r="G692" s="16" t="str">
        <f t="shared" si="24"/>
        <v>E09</v>
      </c>
      <c r="H692" s="16" t="s">
        <v>8309</v>
      </c>
      <c r="I692" s="16" t="s">
        <v>1181</v>
      </c>
      <c r="J692" s="16" t="s">
        <v>1180</v>
      </c>
      <c r="K692" s="16" t="s">
        <v>1179</v>
      </c>
      <c r="L692" s="16" t="s">
        <v>8308</v>
      </c>
      <c r="M692" s="16">
        <v>1840</v>
      </c>
      <c r="N692" s="16" t="s">
        <v>1177</v>
      </c>
      <c r="O692" s="16" t="s">
        <v>1107</v>
      </c>
      <c r="P692" s="16" t="s">
        <v>1176</v>
      </c>
      <c r="Q692" s="16" t="s">
        <v>1175</v>
      </c>
      <c r="R692" s="16" t="s">
        <v>1174</v>
      </c>
    </row>
    <row r="693" spans="1:18">
      <c r="A693" s="16" t="s">
        <v>8307</v>
      </c>
      <c r="B693" s="16" t="s">
        <v>1183</v>
      </c>
      <c r="C693" s="16" t="s">
        <v>319</v>
      </c>
      <c r="D693" s="16">
        <v>10065</v>
      </c>
      <c r="E693" s="16" t="str">
        <f>VLOOKUP(D693,'Schools Data'!$F$4:$I$105,4,FALSE)</f>
        <v>Foulds</v>
      </c>
      <c r="F693" s="16">
        <v>138100</v>
      </c>
      <c r="G693" s="16" t="str">
        <f t="shared" si="24"/>
        <v>E08</v>
      </c>
      <c r="H693" s="16" t="s">
        <v>8306</v>
      </c>
      <c r="I693" s="16" t="s">
        <v>1181</v>
      </c>
      <c r="J693" s="16" t="s">
        <v>1180</v>
      </c>
      <c r="K693" s="16" t="s">
        <v>1179</v>
      </c>
      <c r="L693" s="16" t="s">
        <v>8305</v>
      </c>
      <c r="M693" s="16">
        <v>5788</v>
      </c>
      <c r="N693" s="16" t="s">
        <v>1177</v>
      </c>
      <c r="O693" s="16" t="s">
        <v>1107</v>
      </c>
      <c r="P693" s="16" t="s">
        <v>1176</v>
      </c>
      <c r="Q693" s="16" t="s">
        <v>1175</v>
      </c>
      <c r="R693" s="16" t="s">
        <v>1174</v>
      </c>
    </row>
    <row r="694" spans="1:18">
      <c r="A694" s="16" t="s">
        <v>8304</v>
      </c>
      <c r="B694" s="16" t="s">
        <v>1183</v>
      </c>
      <c r="C694" s="16" t="s">
        <v>319</v>
      </c>
      <c r="D694" s="16">
        <v>10065</v>
      </c>
      <c r="E694" s="16" t="str">
        <f>VLOOKUP(D694,'Schools Data'!$F$4:$I$105,4,FALSE)</f>
        <v>Foulds</v>
      </c>
      <c r="F694" s="16">
        <v>138110</v>
      </c>
      <c r="G694" s="16" t="str">
        <f t="shared" si="24"/>
        <v>E10</v>
      </c>
      <c r="H694" s="16" t="s">
        <v>8303</v>
      </c>
      <c r="I694" s="16" t="s">
        <v>1181</v>
      </c>
      <c r="J694" s="16" t="s">
        <v>1180</v>
      </c>
      <c r="K694" s="16" t="s">
        <v>1179</v>
      </c>
      <c r="L694" s="16" t="s">
        <v>8302</v>
      </c>
      <c r="M694" s="16">
        <v>12000</v>
      </c>
      <c r="N694" s="16" t="s">
        <v>1177</v>
      </c>
      <c r="O694" s="16" t="s">
        <v>1107</v>
      </c>
      <c r="P694" s="16" t="s">
        <v>1176</v>
      </c>
      <c r="Q694" s="16" t="s">
        <v>1175</v>
      </c>
      <c r="R694" s="16" t="s">
        <v>1174</v>
      </c>
    </row>
    <row r="695" spans="1:18">
      <c r="A695" s="16" t="s">
        <v>8301</v>
      </c>
      <c r="B695" s="16" t="s">
        <v>1183</v>
      </c>
      <c r="C695" s="16" t="s">
        <v>319</v>
      </c>
      <c r="D695" s="16">
        <v>10065</v>
      </c>
      <c r="E695" s="16" t="str">
        <f>VLOOKUP(D695,'Schools Data'!$F$4:$I$105,4,FALSE)</f>
        <v>Foulds</v>
      </c>
      <c r="F695" s="16">
        <v>210000</v>
      </c>
      <c r="G695" s="16" t="str">
        <f t="shared" si="24"/>
        <v>E12</v>
      </c>
      <c r="H695" s="16" t="s">
        <v>8300</v>
      </c>
      <c r="I695" s="16" t="s">
        <v>1181</v>
      </c>
      <c r="J695" s="16" t="s">
        <v>1180</v>
      </c>
      <c r="K695" s="16" t="s">
        <v>1179</v>
      </c>
      <c r="L695" s="16" t="s">
        <v>8299</v>
      </c>
      <c r="M695" s="16">
        <v>10000</v>
      </c>
      <c r="N695" s="16" t="s">
        <v>1177</v>
      </c>
      <c r="O695" s="16" t="s">
        <v>1107</v>
      </c>
      <c r="P695" s="16" t="s">
        <v>1176</v>
      </c>
      <c r="Q695" s="16" t="s">
        <v>1175</v>
      </c>
      <c r="R695" s="16" t="s">
        <v>1174</v>
      </c>
    </row>
    <row r="696" spans="1:18">
      <c r="A696" s="16" t="s">
        <v>8298</v>
      </c>
      <c r="B696" s="16" t="s">
        <v>1183</v>
      </c>
      <c r="C696" s="16" t="s">
        <v>319</v>
      </c>
      <c r="D696" s="16">
        <v>10065</v>
      </c>
      <c r="E696" s="16" t="str">
        <f>VLOOKUP(D696,'Schools Data'!$F$4:$I$105,4,FALSE)</f>
        <v>Foulds</v>
      </c>
      <c r="F696" s="16">
        <v>213020</v>
      </c>
      <c r="G696" s="16" t="str">
        <f t="shared" si="24"/>
        <v>E16</v>
      </c>
      <c r="H696" s="16" t="s">
        <v>8297</v>
      </c>
      <c r="I696" s="16" t="s">
        <v>1181</v>
      </c>
      <c r="J696" s="16" t="s">
        <v>1180</v>
      </c>
      <c r="K696" s="16" t="s">
        <v>1179</v>
      </c>
      <c r="L696" s="16" t="s">
        <v>8296</v>
      </c>
      <c r="M696" s="16">
        <v>26500</v>
      </c>
      <c r="N696" s="16" t="s">
        <v>1177</v>
      </c>
      <c r="O696" s="16" t="s">
        <v>1107</v>
      </c>
      <c r="P696" s="16" t="s">
        <v>1176</v>
      </c>
      <c r="Q696" s="16" t="s">
        <v>1175</v>
      </c>
      <c r="R696" s="16" t="s">
        <v>1174</v>
      </c>
    </row>
    <row r="697" spans="1:18">
      <c r="A697" s="16" t="s">
        <v>8295</v>
      </c>
      <c r="B697" s="16" t="s">
        <v>1183</v>
      </c>
      <c r="C697" s="16" t="s">
        <v>319</v>
      </c>
      <c r="D697" s="16">
        <v>10065</v>
      </c>
      <c r="E697" s="16" t="str">
        <f>VLOOKUP(D697,'Schools Data'!$F$4:$I$105,4,FALSE)</f>
        <v>Foulds</v>
      </c>
      <c r="F697" s="16">
        <v>215000</v>
      </c>
      <c r="G697" s="16" t="str">
        <f t="shared" si="24"/>
        <v>E17</v>
      </c>
      <c r="H697" s="16" t="s">
        <v>8294</v>
      </c>
      <c r="I697" s="16" t="s">
        <v>1181</v>
      </c>
      <c r="J697" s="16" t="s">
        <v>1180</v>
      </c>
      <c r="K697" s="16" t="s">
        <v>1179</v>
      </c>
      <c r="L697" s="16" t="s">
        <v>8293</v>
      </c>
      <c r="M697" s="16">
        <v>34048</v>
      </c>
      <c r="N697" s="16" t="s">
        <v>1177</v>
      </c>
      <c r="O697" s="16" t="s">
        <v>1107</v>
      </c>
      <c r="P697" s="16" t="s">
        <v>1176</v>
      </c>
      <c r="Q697" s="16" t="s">
        <v>1175</v>
      </c>
      <c r="R697" s="16" t="s">
        <v>1174</v>
      </c>
    </row>
    <row r="698" spans="1:18">
      <c r="A698" s="16" t="s">
        <v>8292</v>
      </c>
      <c r="B698" s="16" t="s">
        <v>1183</v>
      </c>
      <c r="C698" s="16" t="s">
        <v>319</v>
      </c>
      <c r="D698" s="16">
        <v>10065</v>
      </c>
      <c r="E698" s="16" t="str">
        <f>VLOOKUP(D698,'Schools Data'!$F$4:$I$105,4,FALSE)</f>
        <v>Foulds</v>
      </c>
      <c r="F698" s="16">
        <v>216000</v>
      </c>
      <c r="G698" s="16" t="str">
        <f t="shared" si="24"/>
        <v>E15</v>
      </c>
      <c r="H698" s="16" t="s">
        <v>8291</v>
      </c>
      <c r="I698" s="16" t="s">
        <v>1181</v>
      </c>
      <c r="J698" s="16" t="s">
        <v>1180</v>
      </c>
      <c r="K698" s="16" t="s">
        <v>1179</v>
      </c>
      <c r="L698" s="16" t="s">
        <v>8290</v>
      </c>
      <c r="M698" s="16">
        <v>4500</v>
      </c>
      <c r="N698" s="16" t="s">
        <v>1177</v>
      </c>
      <c r="O698" s="16" t="s">
        <v>1107</v>
      </c>
      <c r="P698" s="16" t="s">
        <v>1176</v>
      </c>
      <c r="Q698" s="16" t="s">
        <v>1175</v>
      </c>
      <c r="R698" s="16" t="s">
        <v>1174</v>
      </c>
    </row>
    <row r="699" spans="1:18">
      <c r="A699" s="16" t="s">
        <v>8289</v>
      </c>
      <c r="B699" s="16" t="s">
        <v>1183</v>
      </c>
      <c r="C699" s="16" t="s">
        <v>319</v>
      </c>
      <c r="D699" s="16">
        <v>10065</v>
      </c>
      <c r="E699" s="16" t="str">
        <f>VLOOKUP(D699,'Schools Data'!$F$4:$I$105,4,FALSE)</f>
        <v>Foulds</v>
      </c>
      <c r="F699" s="16">
        <v>219010</v>
      </c>
      <c r="G699" s="16" t="str">
        <f t="shared" si="24"/>
        <v>E14</v>
      </c>
      <c r="H699" s="16" t="s">
        <v>8288</v>
      </c>
      <c r="I699" s="16" t="s">
        <v>1181</v>
      </c>
      <c r="J699" s="16" t="s">
        <v>1180</v>
      </c>
      <c r="K699" s="16" t="s">
        <v>1179</v>
      </c>
      <c r="L699" s="16" t="s">
        <v>8287</v>
      </c>
      <c r="M699" s="16">
        <v>4100</v>
      </c>
      <c r="N699" s="16" t="s">
        <v>1177</v>
      </c>
      <c r="O699" s="16" t="s">
        <v>1107</v>
      </c>
      <c r="P699" s="16" t="s">
        <v>1176</v>
      </c>
      <c r="Q699" s="16" t="s">
        <v>1175</v>
      </c>
      <c r="R699" s="16" t="s">
        <v>1174</v>
      </c>
    </row>
    <row r="700" spans="1:18">
      <c r="A700" s="16" t="s">
        <v>8286</v>
      </c>
      <c r="B700" s="16" t="s">
        <v>1183</v>
      </c>
      <c r="C700" s="16" t="s">
        <v>319</v>
      </c>
      <c r="D700" s="16">
        <v>10065</v>
      </c>
      <c r="E700" s="16" t="str">
        <f>VLOOKUP(D700,'Schools Data'!$F$4:$I$105,4,FALSE)</f>
        <v>Foulds</v>
      </c>
      <c r="F700" s="16">
        <v>219030</v>
      </c>
      <c r="G700" s="16" t="str">
        <f t="shared" si="24"/>
        <v>E18</v>
      </c>
      <c r="H700" s="16" t="s">
        <v>8285</v>
      </c>
      <c r="I700" s="16" t="s">
        <v>1181</v>
      </c>
      <c r="J700" s="16" t="s">
        <v>1180</v>
      </c>
      <c r="K700" s="16" t="s">
        <v>1179</v>
      </c>
      <c r="L700" s="16" t="s">
        <v>8284</v>
      </c>
      <c r="M700" s="16">
        <v>6451</v>
      </c>
      <c r="N700" s="16" t="s">
        <v>1177</v>
      </c>
      <c r="O700" s="16" t="s">
        <v>1107</v>
      </c>
      <c r="P700" s="16" t="s">
        <v>1176</v>
      </c>
      <c r="Q700" s="16" t="s">
        <v>1175</v>
      </c>
      <c r="R700" s="16" t="s">
        <v>1174</v>
      </c>
    </row>
    <row r="701" spans="1:18">
      <c r="A701" s="16" t="s">
        <v>8283</v>
      </c>
      <c r="B701" s="16" t="s">
        <v>1183</v>
      </c>
      <c r="C701" s="16" t="s">
        <v>319</v>
      </c>
      <c r="D701" s="16">
        <v>10065</v>
      </c>
      <c r="E701" s="16" t="str">
        <f>VLOOKUP(D701,'Schools Data'!$F$4:$I$105,4,FALSE)</f>
        <v>Foulds</v>
      </c>
      <c r="F701" s="16">
        <v>221000</v>
      </c>
      <c r="G701" s="16" t="str">
        <f t="shared" si="24"/>
        <v>E23</v>
      </c>
      <c r="H701" s="16" t="s">
        <v>8282</v>
      </c>
      <c r="I701" s="16" t="s">
        <v>1181</v>
      </c>
      <c r="J701" s="16" t="s">
        <v>1180</v>
      </c>
      <c r="K701" s="16" t="s">
        <v>1179</v>
      </c>
      <c r="L701" s="16" t="s">
        <v>8281</v>
      </c>
      <c r="M701" s="16">
        <v>6010</v>
      </c>
      <c r="N701" s="16" t="s">
        <v>1177</v>
      </c>
      <c r="O701" s="16" t="s">
        <v>1107</v>
      </c>
      <c r="P701" s="16" t="s">
        <v>1176</v>
      </c>
      <c r="Q701" s="16" t="s">
        <v>1175</v>
      </c>
      <c r="R701" s="16" t="s">
        <v>1174</v>
      </c>
    </row>
    <row r="702" spans="1:18">
      <c r="A702" s="16" t="s">
        <v>8280</v>
      </c>
      <c r="B702" s="16" t="s">
        <v>1183</v>
      </c>
      <c r="C702" s="16" t="s">
        <v>319</v>
      </c>
      <c r="D702" s="16">
        <v>10065</v>
      </c>
      <c r="E702" s="16" t="str">
        <f>VLOOKUP(D702,'Schools Data'!$F$4:$I$105,4,FALSE)</f>
        <v>Foulds</v>
      </c>
      <c r="F702" s="16">
        <v>411020</v>
      </c>
      <c r="G702" s="16" t="str">
        <f t="shared" si="24"/>
        <v>E25</v>
      </c>
      <c r="H702" s="16" t="s">
        <v>8279</v>
      </c>
      <c r="I702" s="16" t="s">
        <v>1181</v>
      </c>
      <c r="J702" s="16" t="s">
        <v>1180</v>
      </c>
      <c r="K702" s="16" t="s">
        <v>1179</v>
      </c>
      <c r="L702" s="16" t="s">
        <v>8278</v>
      </c>
      <c r="M702" s="16">
        <v>91500</v>
      </c>
      <c r="N702" s="16" t="s">
        <v>1177</v>
      </c>
      <c r="O702" s="16" t="s">
        <v>1107</v>
      </c>
      <c r="P702" s="16" t="s">
        <v>1176</v>
      </c>
      <c r="Q702" s="16" t="s">
        <v>1175</v>
      </c>
      <c r="R702" s="16" t="s">
        <v>1174</v>
      </c>
    </row>
    <row r="703" spans="1:18">
      <c r="A703" s="16" t="s">
        <v>8277</v>
      </c>
      <c r="B703" s="16" t="s">
        <v>1183</v>
      </c>
      <c r="C703" s="16" t="s">
        <v>319</v>
      </c>
      <c r="D703" s="16">
        <v>10065</v>
      </c>
      <c r="E703" s="16" t="str">
        <f>VLOOKUP(D703,'Schools Data'!$F$4:$I$105,4,FALSE)</f>
        <v>Foulds</v>
      </c>
      <c r="F703" s="16">
        <v>413050</v>
      </c>
      <c r="G703" s="16" t="str">
        <f t="shared" si="24"/>
        <v>E19</v>
      </c>
      <c r="H703" s="16" t="s">
        <v>8276</v>
      </c>
      <c r="I703" s="16" t="s">
        <v>1181</v>
      </c>
      <c r="J703" s="16" t="s">
        <v>1180</v>
      </c>
      <c r="K703" s="16" t="s">
        <v>1179</v>
      </c>
      <c r="L703" s="16" t="s">
        <v>8275</v>
      </c>
      <c r="M703" s="16">
        <v>44356</v>
      </c>
      <c r="N703" s="16" t="s">
        <v>1177</v>
      </c>
      <c r="O703" s="16" t="s">
        <v>1107</v>
      </c>
      <c r="P703" s="16" t="s">
        <v>1176</v>
      </c>
      <c r="Q703" s="16" t="s">
        <v>1175</v>
      </c>
      <c r="R703" s="16" t="s">
        <v>1174</v>
      </c>
    </row>
    <row r="704" spans="1:18">
      <c r="A704" s="16" t="s">
        <v>8274</v>
      </c>
      <c r="B704" s="16" t="s">
        <v>1183</v>
      </c>
      <c r="C704" s="16" t="s">
        <v>319</v>
      </c>
      <c r="D704" s="16">
        <v>10065</v>
      </c>
      <c r="E704" s="16" t="str">
        <f>VLOOKUP(D704,'Schools Data'!$F$4:$I$105,4,FALSE)</f>
        <v>Foulds</v>
      </c>
      <c r="F704" s="16">
        <v>413060</v>
      </c>
      <c r="G704" s="16" t="str">
        <f t="shared" si="24"/>
        <v>E22</v>
      </c>
      <c r="H704" s="16" t="s">
        <v>8273</v>
      </c>
      <c r="I704" s="16" t="s">
        <v>1181</v>
      </c>
      <c r="J704" s="16" t="s">
        <v>1180</v>
      </c>
      <c r="K704" s="16" t="s">
        <v>1179</v>
      </c>
      <c r="L704" s="16" t="s">
        <v>8272</v>
      </c>
      <c r="M704" s="16">
        <v>9052</v>
      </c>
      <c r="N704" s="16" t="s">
        <v>1177</v>
      </c>
      <c r="O704" s="16" t="s">
        <v>1107</v>
      </c>
      <c r="P704" s="16" t="s">
        <v>1176</v>
      </c>
      <c r="Q704" s="16" t="s">
        <v>1175</v>
      </c>
      <c r="R704" s="16" t="s">
        <v>1174</v>
      </c>
    </row>
    <row r="705" spans="1:18">
      <c r="A705" s="16" t="s">
        <v>8271</v>
      </c>
      <c r="B705" s="16" t="s">
        <v>1183</v>
      </c>
      <c r="C705" s="16" t="s">
        <v>319</v>
      </c>
      <c r="D705" s="16">
        <v>10065</v>
      </c>
      <c r="E705" s="16" t="str">
        <f>VLOOKUP(D705,'Schools Data'!$F$4:$I$105,4,FALSE)</f>
        <v>Foulds</v>
      </c>
      <c r="F705" s="16">
        <v>413070</v>
      </c>
      <c r="G705" s="16" t="str">
        <f t="shared" si="24"/>
        <v>E24</v>
      </c>
      <c r="H705" s="16" t="s">
        <v>8270</v>
      </c>
      <c r="I705" s="16" t="s">
        <v>1181</v>
      </c>
      <c r="J705" s="16" t="s">
        <v>1180</v>
      </c>
      <c r="K705" s="16" t="s">
        <v>1179</v>
      </c>
      <c r="L705" s="16" t="s">
        <v>8269</v>
      </c>
      <c r="M705" s="16">
        <v>4150</v>
      </c>
      <c r="N705" s="16" t="s">
        <v>1177</v>
      </c>
      <c r="O705" s="16" t="s">
        <v>1107</v>
      </c>
      <c r="P705" s="16" t="s">
        <v>1176</v>
      </c>
      <c r="Q705" s="16" t="s">
        <v>1175</v>
      </c>
      <c r="R705" s="16" t="s">
        <v>1174</v>
      </c>
    </row>
    <row r="706" spans="1:18">
      <c r="A706" s="16" t="s">
        <v>8268</v>
      </c>
      <c r="B706" s="16" t="s">
        <v>1183</v>
      </c>
      <c r="C706" s="16" t="s">
        <v>319</v>
      </c>
      <c r="D706" s="16">
        <v>10065</v>
      </c>
      <c r="E706" s="16" t="str">
        <f>VLOOKUP(D706,'Schools Data'!$F$4:$I$105,4,FALSE)</f>
        <v>Foulds</v>
      </c>
      <c r="F706" s="16">
        <v>422620</v>
      </c>
      <c r="G706" s="16" t="str">
        <f t="shared" si="24"/>
        <v>E20</v>
      </c>
      <c r="H706" s="16" t="s">
        <v>8267</v>
      </c>
      <c r="I706" s="16" t="s">
        <v>1181</v>
      </c>
      <c r="J706" s="16" t="s">
        <v>1180</v>
      </c>
      <c r="K706" s="16" t="s">
        <v>1179</v>
      </c>
      <c r="L706" s="16" t="s">
        <v>8266</v>
      </c>
      <c r="M706" s="16">
        <v>9780</v>
      </c>
      <c r="N706" s="16" t="s">
        <v>1177</v>
      </c>
      <c r="O706" s="16" t="s">
        <v>1107</v>
      </c>
      <c r="P706" s="16" t="s">
        <v>1176</v>
      </c>
      <c r="Q706" s="16" t="s">
        <v>1175</v>
      </c>
      <c r="R706" s="16" t="s">
        <v>1174</v>
      </c>
    </row>
    <row r="707" spans="1:18">
      <c r="A707" s="16" t="s">
        <v>8265</v>
      </c>
      <c r="B707" s="16" t="s">
        <v>1183</v>
      </c>
      <c r="C707" s="16" t="s">
        <v>319</v>
      </c>
      <c r="D707" s="16">
        <v>10065</v>
      </c>
      <c r="E707" s="16" t="str">
        <f>VLOOKUP(D707,'Schools Data'!$F$4:$I$105,4,FALSE)</f>
        <v>Foulds</v>
      </c>
      <c r="F707" s="16">
        <v>543950</v>
      </c>
      <c r="G707" s="16" t="s">
        <v>1211</v>
      </c>
      <c r="H707" s="16" t="s">
        <v>8264</v>
      </c>
      <c r="I707" s="16" t="s">
        <v>1181</v>
      </c>
      <c r="J707" s="16" t="s">
        <v>1180</v>
      </c>
      <c r="K707" s="16" t="s">
        <v>1179</v>
      </c>
      <c r="L707" s="16" t="s">
        <v>8263</v>
      </c>
      <c r="M707" s="16">
        <v>111203</v>
      </c>
      <c r="N707" s="16" t="s">
        <v>1177</v>
      </c>
      <c r="O707" s="16" t="s">
        <v>1107</v>
      </c>
      <c r="P707" s="16" t="s">
        <v>1176</v>
      </c>
      <c r="Q707" s="16" t="s">
        <v>1175</v>
      </c>
      <c r="R707" s="16" t="s">
        <v>1174</v>
      </c>
    </row>
    <row r="708" spans="1:18">
      <c r="A708" s="16" t="s">
        <v>8262</v>
      </c>
      <c r="B708" s="16" t="s">
        <v>1183</v>
      </c>
      <c r="C708" s="16" t="s">
        <v>319</v>
      </c>
      <c r="D708" s="16">
        <v>10065</v>
      </c>
      <c r="E708" s="16" t="str">
        <f>VLOOKUP(D708,'Schools Data'!$F$4:$I$105,4,FALSE)</f>
        <v>Foulds</v>
      </c>
      <c r="F708" s="16">
        <v>543970</v>
      </c>
      <c r="G708" s="16" t="str">
        <f t="shared" ref="G708:G713" si="25">VLOOKUP(F708,$W$2:$X$62,2,FALSE)</f>
        <v>I01</v>
      </c>
      <c r="H708" s="16" t="s">
        <v>8261</v>
      </c>
      <c r="I708" s="16" t="s">
        <v>1181</v>
      </c>
      <c r="J708" s="16" t="s">
        <v>1180</v>
      </c>
      <c r="K708" s="16" t="s">
        <v>1179</v>
      </c>
      <c r="L708" s="16" t="s">
        <v>8260</v>
      </c>
      <c r="M708" s="16">
        <v>-1366340</v>
      </c>
      <c r="N708" s="16" t="s">
        <v>1177</v>
      </c>
      <c r="O708" s="16" t="s">
        <v>1107</v>
      </c>
      <c r="P708" s="16" t="s">
        <v>1176</v>
      </c>
      <c r="Q708" s="16" t="s">
        <v>1175</v>
      </c>
      <c r="R708" s="16" t="s">
        <v>1174</v>
      </c>
    </row>
    <row r="709" spans="1:18">
      <c r="A709" s="16" t="s">
        <v>8259</v>
      </c>
      <c r="B709" s="16" t="s">
        <v>1183</v>
      </c>
      <c r="C709" s="16" t="s">
        <v>319</v>
      </c>
      <c r="D709" s="16">
        <v>10065</v>
      </c>
      <c r="E709" s="16" t="str">
        <f>VLOOKUP(D709,'Schools Data'!$F$4:$I$105,4,FALSE)</f>
        <v>Foulds</v>
      </c>
      <c r="F709" s="16">
        <v>543972</v>
      </c>
      <c r="G709" s="16" t="str">
        <f t="shared" si="25"/>
        <v>I03</v>
      </c>
      <c r="H709" s="16" t="s">
        <v>8258</v>
      </c>
      <c r="I709" s="16" t="s">
        <v>1181</v>
      </c>
      <c r="J709" s="16" t="s">
        <v>1180</v>
      </c>
      <c r="K709" s="16" t="s">
        <v>1179</v>
      </c>
      <c r="L709" s="16" t="s">
        <v>8257</v>
      </c>
      <c r="M709" s="16">
        <v>-52928</v>
      </c>
      <c r="N709" s="16" t="s">
        <v>1177</v>
      </c>
      <c r="O709" s="16" t="s">
        <v>1107</v>
      </c>
      <c r="P709" s="16" t="s">
        <v>1176</v>
      </c>
      <c r="Q709" s="16" t="s">
        <v>1175</v>
      </c>
      <c r="R709" s="16" t="s">
        <v>1174</v>
      </c>
    </row>
    <row r="710" spans="1:18">
      <c r="A710" s="16" t="s">
        <v>8256</v>
      </c>
      <c r="B710" s="16" t="s">
        <v>1183</v>
      </c>
      <c r="C710" s="16" t="s">
        <v>319</v>
      </c>
      <c r="D710" s="16">
        <v>10065</v>
      </c>
      <c r="E710" s="16" t="str">
        <f>VLOOKUP(D710,'Schools Data'!$F$4:$I$105,4,FALSE)</f>
        <v>Foulds</v>
      </c>
      <c r="F710" s="16">
        <v>543975</v>
      </c>
      <c r="G710" s="16" t="str">
        <f t="shared" si="25"/>
        <v>I05</v>
      </c>
      <c r="H710" s="16" t="s">
        <v>8255</v>
      </c>
      <c r="I710" s="16" t="s">
        <v>1181</v>
      </c>
      <c r="J710" s="16" t="s">
        <v>1180</v>
      </c>
      <c r="K710" s="16" t="s">
        <v>1179</v>
      </c>
      <c r="L710" s="16" t="s">
        <v>8254</v>
      </c>
      <c r="M710" s="16">
        <v>-15450</v>
      </c>
      <c r="N710" s="16" t="s">
        <v>1177</v>
      </c>
      <c r="O710" s="16" t="s">
        <v>1107</v>
      </c>
      <c r="P710" s="16" t="s">
        <v>1176</v>
      </c>
      <c r="Q710" s="16" t="s">
        <v>1175</v>
      </c>
      <c r="R710" s="16" t="s">
        <v>1174</v>
      </c>
    </row>
    <row r="711" spans="1:18">
      <c r="A711" s="16" t="s">
        <v>8253</v>
      </c>
      <c r="B711" s="16" t="s">
        <v>1183</v>
      </c>
      <c r="C711" s="16" t="s">
        <v>319</v>
      </c>
      <c r="D711" s="16">
        <v>10065</v>
      </c>
      <c r="E711" s="16" t="str">
        <f>VLOOKUP(D711,'Schools Data'!$F$4:$I$105,4,FALSE)</f>
        <v>Foulds</v>
      </c>
      <c r="F711" s="16">
        <v>543980</v>
      </c>
      <c r="G711" s="16" t="str">
        <f t="shared" si="25"/>
        <v>CI01</v>
      </c>
      <c r="H711" s="16" t="s">
        <v>8252</v>
      </c>
      <c r="I711" s="16" t="s">
        <v>1181</v>
      </c>
      <c r="J711" s="16" t="s">
        <v>1180</v>
      </c>
      <c r="K711" s="16" t="s">
        <v>1179</v>
      </c>
      <c r="L711" s="16" t="s">
        <v>8251</v>
      </c>
      <c r="M711" s="16">
        <v>-7521</v>
      </c>
      <c r="N711" s="16" t="s">
        <v>1177</v>
      </c>
      <c r="O711" s="16" t="s">
        <v>1107</v>
      </c>
      <c r="P711" s="16" t="s">
        <v>1176</v>
      </c>
      <c r="Q711" s="16" t="s">
        <v>1175</v>
      </c>
      <c r="R711" s="16" t="s">
        <v>1174</v>
      </c>
    </row>
    <row r="712" spans="1:18">
      <c r="A712" s="16" t="s">
        <v>8250</v>
      </c>
      <c r="B712" s="16" t="s">
        <v>1183</v>
      </c>
      <c r="C712" s="16" t="s">
        <v>319</v>
      </c>
      <c r="D712" s="16">
        <v>10065</v>
      </c>
      <c r="E712" s="16" t="str">
        <f>VLOOKUP(D712,'Schools Data'!$F$4:$I$105,4,FALSE)</f>
        <v>Foulds</v>
      </c>
      <c r="F712" s="16">
        <v>569000</v>
      </c>
      <c r="G712" s="16" t="str">
        <f t="shared" si="25"/>
        <v>E28a</v>
      </c>
      <c r="H712" s="16" t="s">
        <v>8249</v>
      </c>
      <c r="I712" s="16" t="s">
        <v>1181</v>
      </c>
      <c r="J712" s="16" t="s">
        <v>1180</v>
      </c>
      <c r="K712" s="16" t="s">
        <v>1179</v>
      </c>
      <c r="L712" s="16" t="s">
        <v>8248</v>
      </c>
      <c r="M712" s="16">
        <v>29686</v>
      </c>
      <c r="N712" s="16" t="s">
        <v>1177</v>
      </c>
      <c r="O712" s="16" t="s">
        <v>1107</v>
      </c>
      <c r="P712" s="16" t="s">
        <v>1176</v>
      </c>
      <c r="Q712" s="16" t="s">
        <v>1175</v>
      </c>
      <c r="R712" s="16" t="s">
        <v>1174</v>
      </c>
    </row>
    <row r="713" spans="1:18">
      <c r="A713" s="16" t="s">
        <v>8247</v>
      </c>
      <c r="B713" s="16" t="s">
        <v>1183</v>
      </c>
      <c r="C713" s="16" t="s">
        <v>319</v>
      </c>
      <c r="D713" s="16">
        <v>10065</v>
      </c>
      <c r="E713" s="16" t="str">
        <f>VLOOKUP(D713,'Schools Data'!$F$4:$I$105,4,FALSE)</f>
        <v>Foulds</v>
      </c>
      <c r="F713" s="16">
        <v>569010</v>
      </c>
      <c r="G713" s="16" t="str">
        <f t="shared" si="25"/>
        <v>E27</v>
      </c>
      <c r="H713" s="16" t="s">
        <v>8246</v>
      </c>
      <c r="I713" s="16" t="s">
        <v>1181</v>
      </c>
      <c r="J713" s="16" t="s">
        <v>1180</v>
      </c>
      <c r="K713" s="16" t="s">
        <v>1179</v>
      </c>
      <c r="L713" s="16" t="s">
        <v>8245</v>
      </c>
      <c r="M713" s="16">
        <v>51716</v>
      </c>
      <c r="N713" s="16" t="s">
        <v>1177</v>
      </c>
      <c r="O713" s="16" t="s">
        <v>1107</v>
      </c>
      <c r="P713" s="16" t="s">
        <v>1176</v>
      </c>
      <c r="Q713" s="16" t="s">
        <v>1175</v>
      </c>
      <c r="R713" s="16" t="s">
        <v>1174</v>
      </c>
    </row>
    <row r="714" spans="1:18">
      <c r="A714" s="16" t="s">
        <v>8244</v>
      </c>
      <c r="B714" s="16" t="s">
        <v>1183</v>
      </c>
      <c r="C714" s="16" t="s">
        <v>319</v>
      </c>
      <c r="D714" s="16">
        <v>10065</v>
      </c>
      <c r="E714" s="16" t="str">
        <f>VLOOKUP(D714,'Schools Data'!$F$4:$I$105,4,FALSE)</f>
        <v>Foulds</v>
      </c>
      <c r="F714" s="16">
        <v>599040</v>
      </c>
      <c r="G714" s="16" t="s">
        <v>1819</v>
      </c>
      <c r="H714" s="16" t="s">
        <v>8243</v>
      </c>
      <c r="I714" s="16" t="s">
        <v>1181</v>
      </c>
      <c r="J714" s="16" t="s">
        <v>1180</v>
      </c>
      <c r="K714" s="16" t="s">
        <v>1179</v>
      </c>
      <c r="L714" s="16" t="s">
        <v>8242</v>
      </c>
      <c r="M714" s="16">
        <v>13354</v>
      </c>
      <c r="N714" s="16" t="s">
        <v>1177</v>
      </c>
      <c r="O714" s="16" t="s">
        <v>1107</v>
      </c>
      <c r="P714" s="16" t="s">
        <v>1176</v>
      </c>
      <c r="Q714" s="16" t="s">
        <v>1175</v>
      </c>
      <c r="R714" s="16" t="s">
        <v>1174</v>
      </c>
    </row>
    <row r="715" spans="1:18">
      <c r="A715" s="16" t="s">
        <v>8241</v>
      </c>
      <c r="B715" s="16" t="s">
        <v>1183</v>
      </c>
      <c r="C715" s="16" t="s">
        <v>319</v>
      </c>
      <c r="D715" s="16">
        <v>10065</v>
      </c>
      <c r="E715" s="16" t="str">
        <f>VLOOKUP(D715,'Schools Data'!$F$4:$I$105,4,FALSE)</f>
        <v>Foulds</v>
      </c>
      <c r="F715" s="16">
        <v>720010</v>
      </c>
      <c r="G715" s="16" t="str">
        <f t="shared" ref="G715:G742" si="26">VLOOKUP(F715,$W$2:$X$62,2,FALSE)</f>
        <v>I18d</v>
      </c>
      <c r="H715" s="16" t="s">
        <v>8240</v>
      </c>
      <c r="I715" s="16" t="s">
        <v>1181</v>
      </c>
      <c r="J715" s="16" t="s">
        <v>1180</v>
      </c>
      <c r="K715" s="16" t="s">
        <v>1179</v>
      </c>
      <c r="L715" s="16" t="s">
        <v>8239</v>
      </c>
      <c r="M715" s="16">
        <v>-61800</v>
      </c>
      <c r="N715" s="16" t="s">
        <v>1177</v>
      </c>
      <c r="O715" s="16" t="s">
        <v>1107</v>
      </c>
      <c r="P715" s="16" t="s">
        <v>1176</v>
      </c>
      <c r="Q715" s="16" t="s">
        <v>1175</v>
      </c>
      <c r="R715" s="16" t="s">
        <v>1174</v>
      </c>
    </row>
    <row r="716" spans="1:18">
      <c r="A716" s="16" t="s">
        <v>8238</v>
      </c>
      <c r="B716" s="16" t="s">
        <v>1183</v>
      </c>
      <c r="C716" s="16" t="s">
        <v>319</v>
      </c>
      <c r="D716" s="16">
        <v>10065</v>
      </c>
      <c r="E716" s="16" t="str">
        <f>VLOOKUP(D716,'Schools Data'!$F$4:$I$105,4,FALSE)</f>
        <v>Foulds</v>
      </c>
      <c r="F716" s="16">
        <v>739002</v>
      </c>
      <c r="G716" s="16" t="str">
        <f t="shared" si="26"/>
        <v>I08b</v>
      </c>
      <c r="H716" s="16" t="s">
        <v>8237</v>
      </c>
      <c r="I716" s="16" t="s">
        <v>1181</v>
      </c>
      <c r="J716" s="16" t="s">
        <v>1180</v>
      </c>
      <c r="K716" s="16" t="s">
        <v>1179</v>
      </c>
      <c r="L716" s="16" t="s">
        <v>8236</v>
      </c>
      <c r="M716" s="16">
        <v>-53200</v>
      </c>
      <c r="N716" s="16" t="s">
        <v>1177</v>
      </c>
      <c r="O716" s="16" t="s">
        <v>1107</v>
      </c>
      <c r="P716" s="16" t="s">
        <v>1176</v>
      </c>
      <c r="Q716" s="16" t="s">
        <v>1175</v>
      </c>
      <c r="R716" s="16" t="s">
        <v>1174</v>
      </c>
    </row>
    <row r="717" spans="1:18">
      <c r="A717" s="16" t="s">
        <v>8235</v>
      </c>
      <c r="B717" s="16" t="s">
        <v>1183</v>
      </c>
      <c r="C717" s="16" t="s">
        <v>319</v>
      </c>
      <c r="D717" s="16">
        <v>10065</v>
      </c>
      <c r="E717" s="16" t="str">
        <f>VLOOKUP(D717,'Schools Data'!$F$4:$I$105,4,FALSE)</f>
        <v>Foulds</v>
      </c>
      <c r="F717" s="16">
        <v>739010</v>
      </c>
      <c r="G717" s="16" t="str">
        <f t="shared" si="26"/>
        <v>I09</v>
      </c>
      <c r="H717" s="16" t="s">
        <v>8234</v>
      </c>
      <c r="I717" s="16" t="s">
        <v>1181</v>
      </c>
      <c r="J717" s="16" t="s">
        <v>1180</v>
      </c>
      <c r="K717" s="16" t="s">
        <v>1179</v>
      </c>
      <c r="L717" s="16" t="s">
        <v>8233</v>
      </c>
      <c r="M717" s="16">
        <v>-35500</v>
      </c>
      <c r="N717" s="16" t="s">
        <v>1177</v>
      </c>
      <c r="O717" s="16" t="s">
        <v>1107</v>
      </c>
      <c r="P717" s="16" t="s">
        <v>1176</v>
      </c>
      <c r="Q717" s="16" t="s">
        <v>1175</v>
      </c>
      <c r="R717" s="16" t="s">
        <v>1174</v>
      </c>
    </row>
    <row r="718" spans="1:18">
      <c r="A718" s="16" t="s">
        <v>8232</v>
      </c>
      <c r="B718" s="16" t="s">
        <v>1183</v>
      </c>
      <c r="C718" s="16" t="s">
        <v>319</v>
      </c>
      <c r="D718" s="16">
        <v>10065</v>
      </c>
      <c r="E718" s="16" t="str">
        <f>VLOOKUP(D718,'Schools Data'!$F$4:$I$105,4,FALSE)</f>
        <v>Foulds</v>
      </c>
      <c r="F718" s="16">
        <v>739020</v>
      </c>
      <c r="G718" s="16" t="str">
        <f t="shared" si="26"/>
        <v>I10</v>
      </c>
      <c r="H718" s="16" t="s">
        <v>8231</v>
      </c>
      <c r="I718" s="16" t="s">
        <v>1181</v>
      </c>
      <c r="J718" s="16" t="s">
        <v>1180</v>
      </c>
      <c r="K718" s="16" t="s">
        <v>1179</v>
      </c>
      <c r="L718" s="16" t="s">
        <v>8230</v>
      </c>
      <c r="M718" s="16">
        <v>-3000</v>
      </c>
      <c r="N718" s="16" t="s">
        <v>1177</v>
      </c>
      <c r="O718" s="16" t="s">
        <v>1107</v>
      </c>
      <c r="P718" s="16" t="s">
        <v>1176</v>
      </c>
      <c r="Q718" s="16" t="s">
        <v>1175</v>
      </c>
      <c r="R718" s="16" t="s">
        <v>1174</v>
      </c>
    </row>
    <row r="719" spans="1:18">
      <c r="A719" s="16" t="s">
        <v>8229</v>
      </c>
      <c r="B719" s="16" t="s">
        <v>1183</v>
      </c>
      <c r="C719" s="16" t="s">
        <v>319</v>
      </c>
      <c r="D719" s="16">
        <v>10065</v>
      </c>
      <c r="E719" s="16" t="str">
        <f>VLOOKUP(D719,'Schools Data'!$F$4:$I$105,4,FALSE)</f>
        <v>Foulds</v>
      </c>
      <c r="F719" s="16">
        <v>739040</v>
      </c>
      <c r="G719" s="16" t="str">
        <f t="shared" si="26"/>
        <v>I12</v>
      </c>
      <c r="H719" s="16" t="s">
        <v>8228</v>
      </c>
      <c r="I719" s="16" t="s">
        <v>1181</v>
      </c>
      <c r="J719" s="16" t="s">
        <v>1180</v>
      </c>
      <c r="K719" s="16" t="s">
        <v>1179</v>
      </c>
      <c r="L719" s="16" t="s">
        <v>8227</v>
      </c>
      <c r="M719" s="16">
        <v>-26500</v>
      </c>
      <c r="N719" s="16" t="s">
        <v>1177</v>
      </c>
      <c r="O719" s="16" t="s">
        <v>1107</v>
      </c>
      <c r="P719" s="16" t="s">
        <v>1176</v>
      </c>
      <c r="Q719" s="16" t="s">
        <v>1175</v>
      </c>
      <c r="R719" s="16" t="s">
        <v>1174</v>
      </c>
    </row>
    <row r="720" spans="1:18">
      <c r="A720" s="16" t="s">
        <v>8226</v>
      </c>
      <c r="B720" s="16" t="s">
        <v>1183</v>
      </c>
      <c r="C720" s="16" t="s">
        <v>319</v>
      </c>
      <c r="D720" s="16">
        <v>10065</v>
      </c>
      <c r="E720" s="16" t="str">
        <f>VLOOKUP(D720,'Schools Data'!$F$4:$I$105,4,FALSE)</f>
        <v>Foulds</v>
      </c>
      <c r="F720" s="16">
        <v>739050</v>
      </c>
      <c r="G720" s="16" t="str">
        <f t="shared" si="26"/>
        <v>I13</v>
      </c>
      <c r="H720" s="16" t="s">
        <v>8225</v>
      </c>
      <c r="I720" s="16" t="s">
        <v>1181</v>
      </c>
      <c r="J720" s="16" t="s">
        <v>1180</v>
      </c>
      <c r="K720" s="16" t="s">
        <v>1179</v>
      </c>
      <c r="L720" s="16" t="s">
        <v>8224</v>
      </c>
      <c r="M720" s="16">
        <v>-10000</v>
      </c>
      <c r="N720" s="16" t="s">
        <v>1177</v>
      </c>
      <c r="O720" s="16" t="s">
        <v>1107</v>
      </c>
      <c r="P720" s="16" t="s">
        <v>1176</v>
      </c>
      <c r="Q720" s="16" t="s">
        <v>1175</v>
      </c>
      <c r="R720" s="16" t="s">
        <v>1174</v>
      </c>
    </row>
    <row r="721" spans="1:18">
      <c r="A721" s="16" t="s">
        <v>8223</v>
      </c>
      <c r="B721" s="16" t="s">
        <v>1183</v>
      </c>
      <c r="C721" s="16" t="s">
        <v>319</v>
      </c>
      <c r="D721" s="16">
        <v>10066</v>
      </c>
      <c r="E721" s="16" t="str">
        <f>VLOOKUP(D721,'Schools Data'!$F$4:$I$105,4,FALSE)</f>
        <v>Frith Manor School</v>
      </c>
      <c r="F721" s="16">
        <v>111100</v>
      </c>
      <c r="G721" s="16" t="str">
        <f t="shared" si="26"/>
        <v>E05</v>
      </c>
      <c r="H721" s="16" t="s">
        <v>8222</v>
      </c>
      <c r="I721" s="16" t="s">
        <v>1181</v>
      </c>
      <c r="J721" s="16" t="s">
        <v>1180</v>
      </c>
      <c r="K721" s="16" t="s">
        <v>1179</v>
      </c>
      <c r="L721" s="16" t="s">
        <v>8221</v>
      </c>
      <c r="M721" s="16">
        <v>160729</v>
      </c>
      <c r="N721" s="16" t="s">
        <v>1177</v>
      </c>
      <c r="O721" s="16" t="s">
        <v>1107</v>
      </c>
      <c r="P721" s="16" t="s">
        <v>1176</v>
      </c>
      <c r="Q721" s="16" t="s">
        <v>1175</v>
      </c>
      <c r="R721" s="16" t="s">
        <v>1174</v>
      </c>
    </row>
    <row r="722" spans="1:18">
      <c r="A722" s="16" t="s">
        <v>8220</v>
      </c>
      <c r="B722" s="16" t="s">
        <v>1183</v>
      </c>
      <c r="C722" s="16" t="s">
        <v>319</v>
      </c>
      <c r="D722" s="16">
        <v>10066</v>
      </c>
      <c r="E722" s="16" t="str">
        <f>VLOOKUP(D722,'Schools Data'!$F$4:$I$105,4,FALSE)</f>
        <v>Frith Manor School</v>
      </c>
      <c r="F722" s="16">
        <v>111200</v>
      </c>
      <c r="G722" s="16" t="str">
        <f t="shared" si="26"/>
        <v>E04</v>
      </c>
      <c r="H722" s="16" t="s">
        <v>8219</v>
      </c>
      <c r="I722" s="16" t="s">
        <v>1181</v>
      </c>
      <c r="J722" s="16" t="s">
        <v>1180</v>
      </c>
      <c r="K722" s="16" t="s">
        <v>1179</v>
      </c>
      <c r="L722" s="16" t="s">
        <v>8218</v>
      </c>
      <c r="M722" s="16">
        <v>41928</v>
      </c>
      <c r="N722" s="16" t="s">
        <v>1177</v>
      </c>
      <c r="O722" s="16" t="s">
        <v>1107</v>
      </c>
      <c r="P722" s="16" t="s">
        <v>1176</v>
      </c>
      <c r="Q722" s="16" t="s">
        <v>1175</v>
      </c>
      <c r="R722" s="16" t="s">
        <v>1174</v>
      </c>
    </row>
    <row r="723" spans="1:18">
      <c r="A723" s="16" t="s">
        <v>8217</v>
      </c>
      <c r="B723" s="16" t="s">
        <v>1183</v>
      </c>
      <c r="C723" s="16" t="s">
        <v>319</v>
      </c>
      <c r="D723" s="16">
        <v>10066</v>
      </c>
      <c r="E723" s="16" t="str">
        <f>VLOOKUP(D723,'Schools Data'!$F$4:$I$105,4,FALSE)</f>
        <v>Frith Manor School</v>
      </c>
      <c r="F723" s="16">
        <v>111400</v>
      </c>
      <c r="G723" s="16" t="str">
        <f t="shared" si="26"/>
        <v>E01</v>
      </c>
      <c r="H723" s="16" t="s">
        <v>8216</v>
      </c>
      <c r="I723" s="16" t="s">
        <v>1181</v>
      </c>
      <c r="J723" s="16" t="s">
        <v>1180</v>
      </c>
      <c r="K723" s="16" t="s">
        <v>1179</v>
      </c>
      <c r="L723" s="16" t="s">
        <v>8215</v>
      </c>
      <c r="M723" s="16">
        <v>1443091</v>
      </c>
      <c r="N723" s="16" t="s">
        <v>1177</v>
      </c>
      <c r="O723" s="16" t="s">
        <v>1107</v>
      </c>
      <c r="P723" s="16" t="s">
        <v>1176</v>
      </c>
      <c r="Q723" s="16" t="s">
        <v>1175</v>
      </c>
      <c r="R723" s="16" t="s">
        <v>1174</v>
      </c>
    </row>
    <row r="724" spans="1:18">
      <c r="A724" s="16" t="s">
        <v>8214</v>
      </c>
      <c r="B724" s="16" t="s">
        <v>1183</v>
      </c>
      <c r="C724" s="16" t="s">
        <v>319</v>
      </c>
      <c r="D724" s="16">
        <v>10066</v>
      </c>
      <c r="E724" s="16" t="str">
        <f>VLOOKUP(D724,'Schools Data'!$F$4:$I$105,4,FALSE)</f>
        <v>Frith Manor School</v>
      </c>
      <c r="F724" s="16">
        <v>111600</v>
      </c>
      <c r="G724" s="16" t="str">
        <f t="shared" si="26"/>
        <v>E03</v>
      </c>
      <c r="H724" s="16" t="s">
        <v>8213</v>
      </c>
      <c r="I724" s="16" t="s">
        <v>1181</v>
      </c>
      <c r="J724" s="16" t="s">
        <v>1180</v>
      </c>
      <c r="K724" s="16" t="s">
        <v>1179</v>
      </c>
      <c r="L724" s="16" t="s">
        <v>8212</v>
      </c>
      <c r="M724" s="16">
        <v>427907</v>
      </c>
      <c r="N724" s="16" t="s">
        <v>1177</v>
      </c>
      <c r="O724" s="16" t="s">
        <v>1107</v>
      </c>
      <c r="P724" s="16" t="s">
        <v>1176</v>
      </c>
      <c r="Q724" s="16" t="s">
        <v>1175</v>
      </c>
      <c r="R724" s="16" t="s">
        <v>1174</v>
      </c>
    </row>
    <row r="725" spans="1:18">
      <c r="A725" s="16" t="s">
        <v>8211</v>
      </c>
      <c r="B725" s="16" t="s">
        <v>1183</v>
      </c>
      <c r="C725" s="16" t="s">
        <v>319</v>
      </c>
      <c r="D725" s="16">
        <v>10066</v>
      </c>
      <c r="E725" s="16" t="str">
        <f>VLOOKUP(D725,'Schools Data'!$F$4:$I$105,4,FALSE)</f>
        <v>Frith Manor School</v>
      </c>
      <c r="F725" s="16">
        <v>111700</v>
      </c>
      <c r="G725" s="16" t="str">
        <f t="shared" si="26"/>
        <v>E07</v>
      </c>
      <c r="H725" s="16" t="s">
        <v>8210</v>
      </c>
      <c r="I725" s="16" t="s">
        <v>1181</v>
      </c>
      <c r="J725" s="16" t="s">
        <v>1180</v>
      </c>
      <c r="K725" s="16" t="s">
        <v>1179</v>
      </c>
      <c r="L725" s="16" t="s">
        <v>8153</v>
      </c>
      <c r="M725" s="16">
        <v>79748</v>
      </c>
      <c r="N725" s="16" t="s">
        <v>1177</v>
      </c>
      <c r="O725" s="16" t="s">
        <v>1107</v>
      </c>
      <c r="P725" s="16" t="s">
        <v>1176</v>
      </c>
      <c r="Q725" s="16" t="s">
        <v>1175</v>
      </c>
      <c r="R725" s="16" t="s">
        <v>1174</v>
      </c>
    </row>
    <row r="726" spans="1:18">
      <c r="A726" s="16" t="s">
        <v>8209</v>
      </c>
      <c r="B726" s="16" t="s">
        <v>1183</v>
      </c>
      <c r="C726" s="16" t="s">
        <v>319</v>
      </c>
      <c r="D726" s="16">
        <v>10066</v>
      </c>
      <c r="E726" s="16" t="str">
        <f>VLOOKUP(D726,'Schools Data'!$F$4:$I$105,4,FALSE)</f>
        <v>Frith Manor School</v>
      </c>
      <c r="F726" s="16">
        <v>133100</v>
      </c>
      <c r="G726" s="16" t="str">
        <f t="shared" si="26"/>
        <v>E09</v>
      </c>
      <c r="H726" s="16" t="s">
        <v>8208</v>
      </c>
      <c r="I726" s="16" t="s">
        <v>1181</v>
      </c>
      <c r="J726" s="16" t="s">
        <v>1180</v>
      </c>
      <c r="K726" s="16" t="s">
        <v>1179</v>
      </c>
      <c r="L726" s="16" t="s">
        <v>8207</v>
      </c>
      <c r="M726" s="16">
        <v>4570</v>
      </c>
      <c r="N726" s="16" t="s">
        <v>1177</v>
      </c>
      <c r="O726" s="16" t="s">
        <v>1107</v>
      </c>
      <c r="P726" s="16" t="s">
        <v>1176</v>
      </c>
      <c r="Q726" s="16" t="s">
        <v>1175</v>
      </c>
      <c r="R726" s="16" t="s">
        <v>1174</v>
      </c>
    </row>
    <row r="727" spans="1:18">
      <c r="A727" s="16" t="s">
        <v>8206</v>
      </c>
      <c r="B727" s="16" t="s">
        <v>1183</v>
      </c>
      <c r="C727" s="16" t="s">
        <v>319</v>
      </c>
      <c r="D727" s="16">
        <v>10066</v>
      </c>
      <c r="E727" s="16" t="str">
        <f>VLOOKUP(D727,'Schools Data'!$F$4:$I$105,4,FALSE)</f>
        <v>Frith Manor School</v>
      </c>
      <c r="F727" s="16">
        <v>138100</v>
      </c>
      <c r="G727" s="16" t="str">
        <f t="shared" si="26"/>
        <v>E08</v>
      </c>
      <c r="H727" s="16" t="s">
        <v>8205</v>
      </c>
      <c r="I727" s="16" t="s">
        <v>1181</v>
      </c>
      <c r="J727" s="16" t="s">
        <v>1180</v>
      </c>
      <c r="K727" s="16" t="s">
        <v>1179</v>
      </c>
      <c r="L727" s="16" t="s">
        <v>8204</v>
      </c>
      <c r="M727" s="16">
        <v>60915</v>
      </c>
      <c r="N727" s="16" t="s">
        <v>1177</v>
      </c>
      <c r="O727" s="16" t="s">
        <v>1107</v>
      </c>
      <c r="P727" s="16" t="s">
        <v>1176</v>
      </c>
      <c r="Q727" s="16" t="s">
        <v>1175</v>
      </c>
      <c r="R727" s="16" t="s">
        <v>1174</v>
      </c>
    </row>
    <row r="728" spans="1:18">
      <c r="A728" s="16" t="s">
        <v>8203</v>
      </c>
      <c r="B728" s="16" t="s">
        <v>1183</v>
      </c>
      <c r="C728" s="16" t="s">
        <v>319</v>
      </c>
      <c r="D728" s="16">
        <v>10066</v>
      </c>
      <c r="E728" s="16" t="str">
        <f>VLOOKUP(D728,'Schools Data'!$F$4:$I$105,4,FALSE)</f>
        <v>Frith Manor School</v>
      </c>
      <c r="F728" s="16">
        <v>138110</v>
      </c>
      <c r="G728" s="16" t="str">
        <f t="shared" si="26"/>
        <v>E10</v>
      </c>
      <c r="H728" s="16" t="s">
        <v>8202</v>
      </c>
      <c r="I728" s="16" t="s">
        <v>1181</v>
      </c>
      <c r="J728" s="16" t="s">
        <v>1180</v>
      </c>
      <c r="K728" s="16" t="s">
        <v>1179</v>
      </c>
      <c r="L728" s="16" t="s">
        <v>8201</v>
      </c>
      <c r="M728" s="16">
        <v>869</v>
      </c>
      <c r="N728" s="16" t="s">
        <v>1177</v>
      </c>
      <c r="O728" s="16" t="s">
        <v>1107</v>
      </c>
      <c r="P728" s="16" t="s">
        <v>1176</v>
      </c>
      <c r="Q728" s="16" t="s">
        <v>1175</v>
      </c>
      <c r="R728" s="16" t="s">
        <v>1174</v>
      </c>
    </row>
    <row r="729" spans="1:18">
      <c r="A729" s="16" t="s">
        <v>8200</v>
      </c>
      <c r="B729" s="16" t="s">
        <v>1183</v>
      </c>
      <c r="C729" s="16" t="s">
        <v>319</v>
      </c>
      <c r="D729" s="16">
        <v>10066</v>
      </c>
      <c r="E729" s="16" t="str">
        <f>VLOOKUP(D729,'Schools Data'!$F$4:$I$105,4,FALSE)</f>
        <v>Frith Manor School</v>
      </c>
      <c r="F729" s="16">
        <v>210000</v>
      </c>
      <c r="G729" s="16" t="str">
        <f t="shared" si="26"/>
        <v>E12</v>
      </c>
      <c r="H729" s="16" t="s">
        <v>8199</v>
      </c>
      <c r="I729" s="16" t="s">
        <v>1181</v>
      </c>
      <c r="J729" s="16" t="s">
        <v>1180</v>
      </c>
      <c r="K729" s="16" t="s">
        <v>1179</v>
      </c>
      <c r="L729" s="16" t="s">
        <v>8198</v>
      </c>
      <c r="M729" s="16">
        <v>32541</v>
      </c>
      <c r="N729" s="16" t="s">
        <v>1177</v>
      </c>
      <c r="O729" s="16" t="s">
        <v>1107</v>
      </c>
      <c r="P729" s="16" t="s">
        <v>1176</v>
      </c>
      <c r="Q729" s="16" t="s">
        <v>1175</v>
      </c>
      <c r="R729" s="16" t="s">
        <v>1174</v>
      </c>
    </row>
    <row r="730" spans="1:18">
      <c r="A730" s="16" t="s">
        <v>8197</v>
      </c>
      <c r="B730" s="16" t="s">
        <v>1183</v>
      </c>
      <c r="C730" s="16" t="s">
        <v>319</v>
      </c>
      <c r="D730" s="16">
        <v>10066</v>
      </c>
      <c r="E730" s="16" t="str">
        <f>VLOOKUP(D730,'Schools Data'!$F$4:$I$105,4,FALSE)</f>
        <v>Frith Manor School</v>
      </c>
      <c r="F730" s="16">
        <v>213020</v>
      </c>
      <c r="G730" s="16" t="str">
        <f t="shared" si="26"/>
        <v>E16</v>
      </c>
      <c r="H730" s="16" t="s">
        <v>8196</v>
      </c>
      <c r="I730" s="16" t="s">
        <v>1181</v>
      </c>
      <c r="J730" s="16" t="s">
        <v>1180</v>
      </c>
      <c r="K730" s="16" t="s">
        <v>1179</v>
      </c>
      <c r="L730" s="16" t="s">
        <v>8195</v>
      </c>
      <c r="M730" s="16">
        <v>49000</v>
      </c>
      <c r="N730" s="16" t="s">
        <v>1177</v>
      </c>
      <c r="O730" s="16" t="s">
        <v>1107</v>
      </c>
      <c r="P730" s="16" t="s">
        <v>1176</v>
      </c>
      <c r="Q730" s="16" t="s">
        <v>1175</v>
      </c>
      <c r="R730" s="16" t="s">
        <v>1174</v>
      </c>
    </row>
    <row r="731" spans="1:18">
      <c r="A731" s="16" t="s">
        <v>8194</v>
      </c>
      <c r="B731" s="16" t="s">
        <v>1183</v>
      </c>
      <c r="C731" s="16" t="s">
        <v>319</v>
      </c>
      <c r="D731" s="16">
        <v>10066</v>
      </c>
      <c r="E731" s="16" t="str">
        <f>VLOOKUP(D731,'Schools Data'!$F$4:$I$105,4,FALSE)</f>
        <v>Frith Manor School</v>
      </c>
      <c r="F731" s="16">
        <v>215000</v>
      </c>
      <c r="G731" s="16" t="str">
        <f t="shared" si="26"/>
        <v>E17</v>
      </c>
      <c r="H731" s="16" t="s">
        <v>8193</v>
      </c>
      <c r="I731" s="16" t="s">
        <v>1181</v>
      </c>
      <c r="J731" s="16" t="s">
        <v>1180</v>
      </c>
      <c r="K731" s="16" t="s">
        <v>1179</v>
      </c>
      <c r="L731" s="16" t="s">
        <v>8192</v>
      </c>
      <c r="M731" s="16">
        <v>42997</v>
      </c>
      <c r="N731" s="16" t="s">
        <v>1177</v>
      </c>
      <c r="O731" s="16" t="s">
        <v>1107</v>
      </c>
      <c r="P731" s="16" t="s">
        <v>1176</v>
      </c>
      <c r="Q731" s="16" t="s">
        <v>1175</v>
      </c>
      <c r="R731" s="16" t="s">
        <v>1174</v>
      </c>
    </row>
    <row r="732" spans="1:18">
      <c r="A732" s="16" t="s">
        <v>8191</v>
      </c>
      <c r="B732" s="16" t="s">
        <v>1183</v>
      </c>
      <c r="C732" s="16" t="s">
        <v>319</v>
      </c>
      <c r="D732" s="16">
        <v>10066</v>
      </c>
      <c r="E732" s="16" t="str">
        <f>VLOOKUP(D732,'Schools Data'!$F$4:$I$105,4,FALSE)</f>
        <v>Frith Manor School</v>
      </c>
      <c r="F732" s="16">
        <v>216000</v>
      </c>
      <c r="G732" s="16" t="str">
        <f t="shared" si="26"/>
        <v>E15</v>
      </c>
      <c r="H732" s="16" t="s">
        <v>8190</v>
      </c>
      <c r="I732" s="16" t="s">
        <v>1181</v>
      </c>
      <c r="J732" s="16" t="s">
        <v>1180</v>
      </c>
      <c r="K732" s="16" t="s">
        <v>1179</v>
      </c>
      <c r="L732" s="16" t="s">
        <v>8189</v>
      </c>
      <c r="M732" s="16">
        <v>3500</v>
      </c>
      <c r="N732" s="16" t="s">
        <v>1177</v>
      </c>
      <c r="O732" s="16" t="s">
        <v>1107</v>
      </c>
      <c r="P732" s="16" t="s">
        <v>1176</v>
      </c>
      <c r="Q732" s="16" t="s">
        <v>1175</v>
      </c>
      <c r="R732" s="16" t="s">
        <v>1174</v>
      </c>
    </row>
    <row r="733" spans="1:18">
      <c r="A733" s="16" t="s">
        <v>8188</v>
      </c>
      <c r="B733" s="16" t="s">
        <v>1183</v>
      </c>
      <c r="C733" s="16" t="s">
        <v>319</v>
      </c>
      <c r="D733" s="16">
        <v>10066</v>
      </c>
      <c r="E733" s="16" t="str">
        <f>VLOOKUP(D733,'Schools Data'!$F$4:$I$105,4,FALSE)</f>
        <v>Frith Manor School</v>
      </c>
      <c r="F733" s="16">
        <v>219010</v>
      </c>
      <c r="G733" s="16" t="str">
        <f t="shared" si="26"/>
        <v>E14</v>
      </c>
      <c r="H733" s="16" t="s">
        <v>8187</v>
      </c>
      <c r="I733" s="16" t="s">
        <v>1181</v>
      </c>
      <c r="J733" s="16" t="s">
        <v>1180</v>
      </c>
      <c r="K733" s="16" t="s">
        <v>1179</v>
      </c>
      <c r="L733" s="16" t="s">
        <v>8186</v>
      </c>
      <c r="M733" s="16">
        <v>59900</v>
      </c>
      <c r="N733" s="16" t="s">
        <v>1177</v>
      </c>
      <c r="O733" s="16" t="s">
        <v>1107</v>
      </c>
      <c r="P733" s="16" t="s">
        <v>1176</v>
      </c>
      <c r="Q733" s="16" t="s">
        <v>1175</v>
      </c>
      <c r="R733" s="16" t="s">
        <v>1174</v>
      </c>
    </row>
    <row r="734" spans="1:18">
      <c r="A734" s="16" t="s">
        <v>8185</v>
      </c>
      <c r="B734" s="16" t="s">
        <v>1183</v>
      </c>
      <c r="C734" s="16" t="s">
        <v>319</v>
      </c>
      <c r="D734" s="16">
        <v>10066</v>
      </c>
      <c r="E734" s="16" t="str">
        <f>VLOOKUP(D734,'Schools Data'!$F$4:$I$105,4,FALSE)</f>
        <v>Frith Manor School</v>
      </c>
      <c r="F734" s="16">
        <v>219030</v>
      </c>
      <c r="G734" s="16" t="str">
        <f t="shared" si="26"/>
        <v>E18</v>
      </c>
      <c r="H734" s="16" t="s">
        <v>8184</v>
      </c>
      <c r="I734" s="16" t="s">
        <v>1181</v>
      </c>
      <c r="J734" s="16" t="s">
        <v>1180</v>
      </c>
      <c r="K734" s="16" t="s">
        <v>1179</v>
      </c>
      <c r="L734" s="16" t="s">
        <v>8183</v>
      </c>
      <c r="M734" s="16">
        <v>13360</v>
      </c>
      <c r="N734" s="16" t="s">
        <v>1177</v>
      </c>
      <c r="O734" s="16" t="s">
        <v>1107</v>
      </c>
      <c r="P734" s="16" t="s">
        <v>1176</v>
      </c>
      <c r="Q734" s="16" t="s">
        <v>1175</v>
      </c>
      <c r="R734" s="16" t="s">
        <v>1174</v>
      </c>
    </row>
    <row r="735" spans="1:18">
      <c r="A735" s="16" t="s">
        <v>8182</v>
      </c>
      <c r="B735" s="16" t="s">
        <v>1183</v>
      </c>
      <c r="C735" s="16" t="s">
        <v>319</v>
      </c>
      <c r="D735" s="16">
        <v>10066</v>
      </c>
      <c r="E735" s="16" t="str">
        <f>VLOOKUP(D735,'Schools Data'!$F$4:$I$105,4,FALSE)</f>
        <v>Frith Manor School</v>
      </c>
      <c r="F735" s="16">
        <v>220000</v>
      </c>
      <c r="G735" s="16" t="str">
        <f t="shared" si="26"/>
        <v>E13</v>
      </c>
      <c r="H735" s="16" t="s">
        <v>8181</v>
      </c>
      <c r="I735" s="16" t="s">
        <v>1181</v>
      </c>
      <c r="J735" s="16" t="s">
        <v>1180</v>
      </c>
      <c r="K735" s="16" t="s">
        <v>1179</v>
      </c>
      <c r="L735" s="16" t="s">
        <v>8180</v>
      </c>
      <c r="M735" s="16">
        <v>4000</v>
      </c>
      <c r="N735" s="16" t="s">
        <v>1177</v>
      </c>
      <c r="O735" s="16" t="s">
        <v>1107</v>
      </c>
      <c r="P735" s="16" t="s">
        <v>1176</v>
      </c>
      <c r="Q735" s="16" t="s">
        <v>1175</v>
      </c>
      <c r="R735" s="16" t="s">
        <v>1174</v>
      </c>
    </row>
    <row r="736" spans="1:18">
      <c r="A736" s="16" t="s">
        <v>8179</v>
      </c>
      <c r="B736" s="16" t="s">
        <v>1183</v>
      </c>
      <c r="C736" s="16" t="s">
        <v>319</v>
      </c>
      <c r="D736" s="16">
        <v>10066</v>
      </c>
      <c r="E736" s="16" t="str">
        <f>VLOOKUP(D736,'Schools Data'!$F$4:$I$105,4,FALSE)</f>
        <v>Frith Manor School</v>
      </c>
      <c r="F736" s="16">
        <v>221000</v>
      </c>
      <c r="G736" s="16" t="str">
        <f t="shared" si="26"/>
        <v>E23</v>
      </c>
      <c r="H736" s="16" t="s">
        <v>8178</v>
      </c>
      <c r="I736" s="16" t="s">
        <v>1181</v>
      </c>
      <c r="J736" s="16" t="s">
        <v>1180</v>
      </c>
      <c r="K736" s="16" t="s">
        <v>1179</v>
      </c>
      <c r="L736" s="16" t="s">
        <v>8177</v>
      </c>
      <c r="M736" s="16">
        <v>11340</v>
      </c>
      <c r="N736" s="16" t="s">
        <v>1177</v>
      </c>
      <c r="O736" s="16" t="s">
        <v>1107</v>
      </c>
      <c r="P736" s="16" t="s">
        <v>1176</v>
      </c>
      <c r="Q736" s="16" t="s">
        <v>1175</v>
      </c>
      <c r="R736" s="16" t="s">
        <v>1174</v>
      </c>
    </row>
    <row r="737" spans="1:18">
      <c r="A737" s="16" t="s">
        <v>8176</v>
      </c>
      <c r="B737" s="16" t="s">
        <v>1183</v>
      </c>
      <c r="C737" s="16" t="s">
        <v>319</v>
      </c>
      <c r="D737" s="16">
        <v>10066</v>
      </c>
      <c r="E737" s="16" t="str">
        <f>VLOOKUP(D737,'Schools Data'!$F$4:$I$105,4,FALSE)</f>
        <v>Frith Manor School</v>
      </c>
      <c r="F737" s="16">
        <v>411020</v>
      </c>
      <c r="G737" s="16" t="str">
        <f t="shared" si="26"/>
        <v>E25</v>
      </c>
      <c r="H737" s="16" t="s">
        <v>8175</v>
      </c>
      <c r="I737" s="16" t="s">
        <v>1181</v>
      </c>
      <c r="J737" s="16" t="s">
        <v>1180</v>
      </c>
      <c r="K737" s="16" t="s">
        <v>1179</v>
      </c>
      <c r="L737" s="16" t="s">
        <v>8174</v>
      </c>
      <c r="M737" s="16">
        <v>115950</v>
      </c>
      <c r="N737" s="16" t="s">
        <v>1177</v>
      </c>
      <c r="O737" s="16" t="s">
        <v>1107</v>
      </c>
      <c r="P737" s="16" t="s">
        <v>1176</v>
      </c>
      <c r="Q737" s="16" t="s">
        <v>1175</v>
      </c>
      <c r="R737" s="16" t="s">
        <v>1174</v>
      </c>
    </row>
    <row r="738" spans="1:18">
      <c r="A738" s="16" t="s">
        <v>8173</v>
      </c>
      <c r="B738" s="16" t="s">
        <v>1183</v>
      </c>
      <c r="C738" s="16" t="s">
        <v>319</v>
      </c>
      <c r="D738" s="16">
        <v>10066</v>
      </c>
      <c r="E738" s="16" t="str">
        <f>VLOOKUP(D738,'Schools Data'!$F$4:$I$105,4,FALSE)</f>
        <v>Frith Manor School</v>
      </c>
      <c r="F738" s="16">
        <v>413050</v>
      </c>
      <c r="G738" s="16" t="str">
        <f t="shared" si="26"/>
        <v>E19</v>
      </c>
      <c r="H738" s="16" t="s">
        <v>8172</v>
      </c>
      <c r="I738" s="16" t="s">
        <v>1181</v>
      </c>
      <c r="J738" s="16" t="s">
        <v>1180</v>
      </c>
      <c r="K738" s="16" t="s">
        <v>1179</v>
      </c>
      <c r="L738" s="16" t="s">
        <v>8171</v>
      </c>
      <c r="M738" s="16">
        <v>71099</v>
      </c>
      <c r="N738" s="16" t="s">
        <v>1177</v>
      </c>
      <c r="O738" s="16" t="s">
        <v>1107</v>
      </c>
      <c r="P738" s="16" t="s">
        <v>1176</v>
      </c>
      <c r="Q738" s="16" t="s">
        <v>1175</v>
      </c>
      <c r="R738" s="16" t="s">
        <v>1174</v>
      </c>
    </row>
    <row r="739" spans="1:18">
      <c r="A739" s="16" t="s">
        <v>8170</v>
      </c>
      <c r="B739" s="16" t="s">
        <v>1183</v>
      </c>
      <c r="C739" s="16" t="s">
        <v>319</v>
      </c>
      <c r="D739" s="16">
        <v>10066</v>
      </c>
      <c r="E739" s="16" t="str">
        <f>VLOOKUP(D739,'Schools Data'!$F$4:$I$105,4,FALSE)</f>
        <v>Frith Manor School</v>
      </c>
      <c r="F739" s="16">
        <v>413060</v>
      </c>
      <c r="G739" s="16" t="str">
        <f t="shared" si="26"/>
        <v>E22</v>
      </c>
      <c r="H739" s="16" t="s">
        <v>8169</v>
      </c>
      <c r="I739" s="16" t="s">
        <v>1181</v>
      </c>
      <c r="J739" s="16" t="s">
        <v>1180</v>
      </c>
      <c r="K739" s="16" t="s">
        <v>1179</v>
      </c>
      <c r="L739" s="16" t="s">
        <v>8168</v>
      </c>
      <c r="M739" s="16">
        <v>42540</v>
      </c>
      <c r="N739" s="16" t="s">
        <v>1177</v>
      </c>
      <c r="O739" s="16" t="s">
        <v>1107</v>
      </c>
      <c r="P739" s="16" t="s">
        <v>1176</v>
      </c>
      <c r="Q739" s="16" t="s">
        <v>1175</v>
      </c>
      <c r="R739" s="16" t="s">
        <v>1174</v>
      </c>
    </row>
    <row r="740" spans="1:18">
      <c r="A740" s="16" t="s">
        <v>8167</v>
      </c>
      <c r="B740" s="16" t="s">
        <v>1183</v>
      </c>
      <c r="C740" s="16" t="s">
        <v>319</v>
      </c>
      <c r="D740" s="16">
        <v>10066</v>
      </c>
      <c r="E740" s="16" t="str">
        <f>VLOOKUP(D740,'Schools Data'!$F$4:$I$105,4,FALSE)</f>
        <v>Frith Manor School</v>
      </c>
      <c r="F740" s="16">
        <v>413070</v>
      </c>
      <c r="G740" s="16" t="str">
        <f t="shared" si="26"/>
        <v>E24</v>
      </c>
      <c r="H740" s="16" t="s">
        <v>8166</v>
      </c>
      <c r="I740" s="16" t="s">
        <v>1181</v>
      </c>
      <c r="J740" s="16" t="s">
        <v>1180</v>
      </c>
      <c r="K740" s="16" t="s">
        <v>1179</v>
      </c>
      <c r="L740" s="16" t="s">
        <v>8165</v>
      </c>
      <c r="M740" s="16">
        <v>6500</v>
      </c>
      <c r="N740" s="16" t="s">
        <v>1177</v>
      </c>
      <c r="O740" s="16" t="s">
        <v>1107</v>
      </c>
      <c r="P740" s="16" t="s">
        <v>1176</v>
      </c>
      <c r="Q740" s="16" t="s">
        <v>1175</v>
      </c>
      <c r="R740" s="16" t="s">
        <v>1174</v>
      </c>
    </row>
    <row r="741" spans="1:18">
      <c r="A741" s="16" t="s">
        <v>8164</v>
      </c>
      <c r="B741" s="16" t="s">
        <v>1183</v>
      </c>
      <c r="C741" s="16" t="s">
        <v>319</v>
      </c>
      <c r="D741" s="16">
        <v>10066</v>
      </c>
      <c r="E741" s="16" t="str">
        <f>VLOOKUP(D741,'Schools Data'!$F$4:$I$105,4,FALSE)</f>
        <v>Frith Manor School</v>
      </c>
      <c r="F741" s="16">
        <v>420060</v>
      </c>
      <c r="G741" s="16" t="str">
        <f t="shared" si="26"/>
        <v>E26</v>
      </c>
      <c r="H741" s="16" t="s">
        <v>8163</v>
      </c>
      <c r="I741" s="16" t="s">
        <v>1181</v>
      </c>
      <c r="J741" s="16" t="s">
        <v>1180</v>
      </c>
      <c r="K741" s="16" t="s">
        <v>1179</v>
      </c>
      <c r="L741" s="16" t="s">
        <v>8162</v>
      </c>
      <c r="M741" s="16">
        <v>103260</v>
      </c>
      <c r="N741" s="16" t="s">
        <v>1177</v>
      </c>
      <c r="O741" s="16" t="s">
        <v>1107</v>
      </c>
      <c r="P741" s="16" t="s">
        <v>1176</v>
      </c>
      <c r="Q741" s="16" t="s">
        <v>1175</v>
      </c>
      <c r="R741" s="16" t="s">
        <v>1174</v>
      </c>
    </row>
    <row r="742" spans="1:18">
      <c r="A742" s="16" t="s">
        <v>8161</v>
      </c>
      <c r="B742" s="16" t="s">
        <v>1183</v>
      </c>
      <c r="C742" s="16" t="s">
        <v>319</v>
      </c>
      <c r="D742" s="16">
        <v>10066</v>
      </c>
      <c r="E742" s="16" t="str">
        <f>VLOOKUP(D742,'Schools Data'!$F$4:$I$105,4,FALSE)</f>
        <v>Frith Manor School</v>
      </c>
      <c r="F742" s="16">
        <v>422620</v>
      </c>
      <c r="G742" s="16" t="str">
        <f t="shared" si="26"/>
        <v>E20</v>
      </c>
      <c r="H742" s="16" t="s">
        <v>8160</v>
      </c>
      <c r="I742" s="16" t="s">
        <v>1181</v>
      </c>
      <c r="J742" s="16" t="s">
        <v>1180</v>
      </c>
      <c r="K742" s="16" t="s">
        <v>1179</v>
      </c>
      <c r="L742" s="16" t="s">
        <v>8159</v>
      </c>
      <c r="M742" s="16">
        <v>24450</v>
      </c>
      <c r="N742" s="16" t="s">
        <v>1177</v>
      </c>
      <c r="O742" s="16" t="s">
        <v>1107</v>
      </c>
      <c r="P742" s="16" t="s">
        <v>1176</v>
      </c>
      <c r="Q742" s="16" t="s">
        <v>1175</v>
      </c>
      <c r="R742" s="16" t="s">
        <v>1174</v>
      </c>
    </row>
    <row r="743" spans="1:18">
      <c r="A743" s="16" t="s">
        <v>8158</v>
      </c>
      <c r="B743" s="16" t="s">
        <v>1183</v>
      </c>
      <c r="C743" s="16" t="s">
        <v>319</v>
      </c>
      <c r="D743" s="16">
        <v>10066</v>
      </c>
      <c r="E743" s="16" t="str">
        <f>VLOOKUP(D743,'Schools Data'!$F$4:$I$105,4,FALSE)</f>
        <v>Frith Manor School</v>
      </c>
      <c r="F743" s="16">
        <v>543950</v>
      </c>
      <c r="G743" s="16" t="s">
        <v>1211</v>
      </c>
      <c r="H743" s="16" t="s">
        <v>8157</v>
      </c>
      <c r="I743" s="16" t="s">
        <v>1181</v>
      </c>
      <c r="J743" s="16" t="s">
        <v>1180</v>
      </c>
      <c r="K743" s="16" t="s">
        <v>1179</v>
      </c>
      <c r="L743" s="16" t="s">
        <v>8156</v>
      </c>
      <c r="M743" s="16">
        <v>117538</v>
      </c>
      <c r="N743" s="16" t="s">
        <v>1177</v>
      </c>
      <c r="O743" s="16" t="s">
        <v>1107</v>
      </c>
      <c r="P743" s="16" t="s">
        <v>1176</v>
      </c>
      <c r="Q743" s="16" t="s">
        <v>1175</v>
      </c>
      <c r="R743" s="16" t="s">
        <v>1174</v>
      </c>
    </row>
    <row r="744" spans="1:18">
      <c r="A744" s="16" t="s">
        <v>8155</v>
      </c>
      <c r="B744" s="16" t="s">
        <v>1183</v>
      </c>
      <c r="C744" s="16" t="s">
        <v>319</v>
      </c>
      <c r="D744" s="16">
        <v>10066</v>
      </c>
      <c r="E744" s="16" t="str">
        <f>VLOOKUP(D744,'Schools Data'!$F$4:$I$105,4,FALSE)</f>
        <v>Frith Manor School</v>
      </c>
      <c r="F744" s="16">
        <v>543970</v>
      </c>
      <c r="G744" s="16" t="str">
        <f t="shared" ref="G744:G775" si="27">VLOOKUP(F744,$W$2:$X$62,2,FALSE)</f>
        <v>I01</v>
      </c>
      <c r="H744" s="16" t="s">
        <v>8154</v>
      </c>
      <c r="I744" s="16" t="s">
        <v>1181</v>
      </c>
      <c r="J744" s="16" t="s">
        <v>1180</v>
      </c>
      <c r="K744" s="16" t="s">
        <v>1179</v>
      </c>
      <c r="L744" s="16" t="s">
        <v>8153</v>
      </c>
      <c r="M744" s="16">
        <v>-2732227</v>
      </c>
      <c r="N744" s="16" t="s">
        <v>1177</v>
      </c>
      <c r="O744" s="16" t="s">
        <v>1107</v>
      </c>
      <c r="P744" s="16" t="s">
        <v>1176</v>
      </c>
      <c r="Q744" s="16" t="s">
        <v>1175</v>
      </c>
      <c r="R744" s="16" t="s">
        <v>1174</v>
      </c>
    </row>
    <row r="745" spans="1:18">
      <c r="A745" s="16" t="s">
        <v>8152</v>
      </c>
      <c r="B745" s="16" t="s">
        <v>1183</v>
      </c>
      <c r="C745" s="16" t="s">
        <v>319</v>
      </c>
      <c r="D745" s="16">
        <v>10066</v>
      </c>
      <c r="E745" s="16" t="str">
        <f>VLOOKUP(D745,'Schools Data'!$F$4:$I$105,4,FALSE)</f>
        <v>Frith Manor School</v>
      </c>
      <c r="F745" s="16">
        <v>543972</v>
      </c>
      <c r="G745" s="16" t="str">
        <f t="shared" si="27"/>
        <v>I03</v>
      </c>
      <c r="H745" s="16" t="s">
        <v>8151</v>
      </c>
      <c r="I745" s="16" t="s">
        <v>1181</v>
      </c>
      <c r="J745" s="16" t="s">
        <v>1180</v>
      </c>
      <c r="K745" s="16" t="s">
        <v>1179</v>
      </c>
      <c r="L745" s="16" t="s">
        <v>8150</v>
      </c>
      <c r="M745" s="16">
        <v>-74077</v>
      </c>
      <c r="N745" s="16" t="s">
        <v>1177</v>
      </c>
      <c r="O745" s="16" t="s">
        <v>1107</v>
      </c>
      <c r="P745" s="16" t="s">
        <v>1176</v>
      </c>
      <c r="Q745" s="16" t="s">
        <v>1175</v>
      </c>
      <c r="R745" s="16" t="s">
        <v>1174</v>
      </c>
    </row>
    <row r="746" spans="1:18">
      <c r="A746" s="16" t="s">
        <v>8149</v>
      </c>
      <c r="B746" s="16" t="s">
        <v>1183</v>
      </c>
      <c r="C746" s="16" t="s">
        <v>319</v>
      </c>
      <c r="D746" s="16">
        <v>10066</v>
      </c>
      <c r="E746" s="16" t="str">
        <f>VLOOKUP(D746,'Schools Data'!$F$4:$I$105,4,FALSE)</f>
        <v>Frith Manor School</v>
      </c>
      <c r="F746" s="16">
        <v>543975</v>
      </c>
      <c r="G746" s="16" t="str">
        <f t="shared" si="27"/>
        <v>I05</v>
      </c>
      <c r="H746" s="16" t="s">
        <v>8148</v>
      </c>
      <c r="I746" s="16" t="s">
        <v>1181</v>
      </c>
      <c r="J746" s="16" t="s">
        <v>1180</v>
      </c>
      <c r="K746" s="16" t="s">
        <v>1179</v>
      </c>
      <c r="L746" s="16" t="s">
        <v>8147</v>
      </c>
      <c r="M746" s="16">
        <v>-107600</v>
      </c>
      <c r="N746" s="16" t="s">
        <v>1177</v>
      </c>
      <c r="O746" s="16" t="s">
        <v>1107</v>
      </c>
      <c r="P746" s="16" t="s">
        <v>1176</v>
      </c>
      <c r="Q746" s="16" t="s">
        <v>1175</v>
      </c>
      <c r="R746" s="16" t="s">
        <v>1174</v>
      </c>
    </row>
    <row r="747" spans="1:18">
      <c r="A747" s="16" t="s">
        <v>8146</v>
      </c>
      <c r="B747" s="16" t="s">
        <v>1183</v>
      </c>
      <c r="C747" s="16" t="s">
        <v>319</v>
      </c>
      <c r="D747" s="16">
        <v>10066</v>
      </c>
      <c r="E747" s="16" t="str">
        <f>VLOOKUP(D747,'Schools Data'!$F$4:$I$105,4,FALSE)</f>
        <v>Frith Manor School</v>
      </c>
      <c r="F747" s="16">
        <v>543980</v>
      </c>
      <c r="G747" s="16" t="str">
        <f t="shared" si="27"/>
        <v>CI01</v>
      </c>
      <c r="H747" s="16" t="s">
        <v>8145</v>
      </c>
      <c r="I747" s="16" t="s">
        <v>1181</v>
      </c>
      <c r="J747" s="16" t="s">
        <v>1180</v>
      </c>
      <c r="K747" s="16" t="s">
        <v>1179</v>
      </c>
      <c r="L747" s="16" t="s">
        <v>8144</v>
      </c>
      <c r="M747" s="16">
        <v>-10527</v>
      </c>
      <c r="N747" s="16" t="s">
        <v>1177</v>
      </c>
      <c r="O747" s="16" t="s">
        <v>1107</v>
      </c>
      <c r="P747" s="16" t="s">
        <v>1176</v>
      </c>
      <c r="Q747" s="16" t="s">
        <v>1175</v>
      </c>
      <c r="R747" s="16" t="s">
        <v>1174</v>
      </c>
    </row>
    <row r="748" spans="1:18">
      <c r="A748" s="16" t="s">
        <v>8143</v>
      </c>
      <c r="B748" s="16" t="s">
        <v>1183</v>
      </c>
      <c r="C748" s="16" t="s">
        <v>319</v>
      </c>
      <c r="D748" s="16">
        <v>10066</v>
      </c>
      <c r="E748" s="16" t="str">
        <f>VLOOKUP(D748,'Schools Data'!$F$4:$I$105,4,FALSE)</f>
        <v>Frith Manor School</v>
      </c>
      <c r="F748" s="16">
        <v>569000</v>
      </c>
      <c r="G748" s="16" t="str">
        <f t="shared" si="27"/>
        <v>E28a</v>
      </c>
      <c r="H748" s="16" t="s">
        <v>8142</v>
      </c>
      <c r="I748" s="16" t="s">
        <v>1181</v>
      </c>
      <c r="J748" s="16" t="s">
        <v>1180</v>
      </c>
      <c r="K748" s="16" t="s">
        <v>1179</v>
      </c>
      <c r="L748" s="16" t="s">
        <v>8141</v>
      </c>
      <c r="M748" s="16">
        <v>35928</v>
      </c>
      <c r="N748" s="16" t="s">
        <v>1177</v>
      </c>
      <c r="O748" s="16" t="s">
        <v>1107</v>
      </c>
      <c r="P748" s="16" t="s">
        <v>1176</v>
      </c>
      <c r="Q748" s="16" t="s">
        <v>1175</v>
      </c>
      <c r="R748" s="16" t="s">
        <v>1174</v>
      </c>
    </row>
    <row r="749" spans="1:18">
      <c r="A749" s="16" t="s">
        <v>8140</v>
      </c>
      <c r="B749" s="16" t="s">
        <v>1183</v>
      </c>
      <c r="C749" s="16" t="s">
        <v>319</v>
      </c>
      <c r="D749" s="16">
        <v>10066</v>
      </c>
      <c r="E749" s="16" t="str">
        <f>VLOOKUP(D749,'Schools Data'!$F$4:$I$105,4,FALSE)</f>
        <v>Frith Manor School</v>
      </c>
      <c r="F749" s="16">
        <v>569010</v>
      </c>
      <c r="G749" s="16" t="str">
        <f t="shared" si="27"/>
        <v>E27</v>
      </c>
      <c r="H749" s="16" t="s">
        <v>8139</v>
      </c>
      <c r="I749" s="16" t="s">
        <v>1181</v>
      </c>
      <c r="J749" s="16" t="s">
        <v>1180</v>
      </c>
      <c r="K749" s="16" t="s">
        <v>1179</v>
      </c>
      <c r="L749" s="16" t="s">
        <v>8138</v>
      </c>
      <c r="M749" s="16">
        <v>73060</v>
      </c>
      <c r="N749" s="16" t="s">
        <v>1177</v>
      </c>
      <c r="O749" s="16" t="s">
        <v>1107</v>
      </c>
      <c r="P749" s="16" t="s">
        <v>1176</v>
      </c>
      <c r="Q749" s="16" t="s">
        <v>1175</v>
      </c>
      <c r="R749" s="16" t="s">
        <v>1174</v>
      </c>
    </row>
    <row r="750" spans="1:18">
      <c r="A750" s="16" t="s">
        <v>8137</v>
      </c>
      <c r="B750" s="16" t="s">
        <v>1183</v>
      </c>
      <c r="C750" s="16" t="s">
        <v>319</v>
      </c>
      <c r="D750" s="16">
        <v>10066</v>
      </c>
      <c r="E750" s="16" t="str">
        <f>VLOOKUP(D750,'Schools Data'!$F$4:$I$105,4,FALSE)</f>
        <v>Frith Manor School</v>
      </c>
      <c r="F750" s="16">
        <v>599030</v>
      </c>
      <c r="G750" s="16" t="str">
        <f t="shared" si="27"/>
        <v>CE04</v>
      </c>
      <c r="H750" s="16" t="s">
        <v>8136</v>
      </c>
      <c r="I750" s="16" t="s">
        <v>1181</v>
      </c>
      <c r="J750" s="16" t="s">
        <v>1180</v>
      </c>
      <c r="K750" s="16" t="s">
        <v>1179</v>
      </c>
      <c r="L750" s="16" t="s">
        <v>8135</v>
      </c>
      <c r="M750" s="16">
        <v>10527</v>
      </c>
      <c r="N750" s="16" t="s">
        <v>1177</v>
      </c>
      <c r="O750" s="16" t="s">
        <v>1107</v>
      </c>
      <c r="P750" s="16" t="s">
        <v>1176</v>
      </c>
      <c r="Q750" s="16" t="s">
        <v>1175</v>
      </c>
      <c r="R750" s="16" t="s">
        <v>1174</v>
      </c>
    </row>
    <row r="751" spans="1:18">
      <c r="A751" s="16" t="s">
        <v>8134</v>
      </c>
      <c r="B751" s="16" t="s">
        <v>1183</v>
      </c>
      <c r="C751" s="16" t="s">
        <v>319</v>
      </c>
      <c r="D751" s="16">
        <v>10066</v>
      </c>
      <c r="E751" s="16" t="str">
        <f>VLOOKUP(D751,'Schools Data'!$F$4:$I$105,4,FALSE)</f>
        <v>Frith Manor School</v>
      </c>
      <c r="F751" s="16">
        <v>720010</v>
      </c>
      <c r="G751" s="16" t="str">
        <f t="shared" si="27"/>
        <v>I18d</v>
      </c>
      <c r="H751" s="16" t="s">
        <v>8133</v>
      </c>
      <c r="I751" s="16" t="s">
        <v>1181</v>
      </c>
      <c r="J751" s="16" t="s">
        <v>1180</v>
      </c>
      <c r="K751" s="16" t="s">
        <v>1179</v>
      </c>
      <c r="L751" s="16" t="s">
        <v>8132</v>
      </c>
      <c r="M751" s="16">
        <v>-63665</v>
      </c>
      <c r="N751" s="16" t="s">
        <v>1177</v>
      </c>
      <c r="O751" s="16" t="s">
        <v>1107</v>
      </c>
      <c r="P751" s="16" t="s">
        <v>1176</v>
      </c>
      <c r="Q751" s="16" t="s">
        <v>1175</v>
      </c>
      <c r="R751" s="16" t="s">
        <v>1174</v>
      </c>
    </row>
    <row r="752" spans="1:18">
      <c r="A752" s="16" t="s">
        <v>8131</v>
      </c>
      <c r="B752" s="16" t="s">
        <v>1183</v>
      </c>
      <c r="C752" s="16" t="s">
        <v>319</v>
      </c>
      <c r="D752" s="16">
        <v>10066</v>
      </c>
      <c r="E752" s="16" t="str">
        <f>VLOOKUP(D752,'Schools Data'!$F$4:$I$105,4,FALSE)</f>
        <v>Frith Manor School</v>
      </c>
      <c r="F752" s="16">
        <v>739001</v>
      </c>
      <c r="G752" s="16" t="str">
        <f t="shared" si="27"/>
        <v>I08a</v>
      </c>
      <c r="H752" s="16" t="s">
        <v>8130</v>
      </c>
      <c r="I752" s="16" t="s">
        <v>1181</v>
      </c>
      <c r="J752" s="16" t="s">
        <v>1180</v>
      </c>
      <c r="K752" s="16" t="s">
        <v>1179</v>
      </c>
      <c r="L752" s="16" t="s">
        <v>8129</v>
      </c>
      <c r="M752" s="16">
        <v>-28000</v>
      </c>
      <c r="N752" s="16" t="s">
        <v>1177</v>
      </c>
      <c r="O752" s="16" t="s">
        <v>1107</v>
      </c>
      <c r="P752" s="16" t="s">
        <v>1176</v>
      </c>
      <c r="Q752" s="16" t="s">
        <v>1175</v>
      </c>
      <c r="R752" s="16" t="s">
        <v>1174</v>
      </c>
    </row>
    <row r="753" spans="1:18">
      <c r="A753" s="16" t="s">
        <v>8128</v>
      </c>
      <c r="B753" s="16" t="s">
        <v>1183</v>
      </c>
      <c r="C753" s="16" t="s">
        <v>319</v>
      </c>
      <c r="D753" s="16">
        <v>10066</v>
      </c>
      <c r="E753" s="16" t="str">
        <f>VLOOKUP(D753,'Schools Data'!$F$4:$I$105,4,FALSE)</f>
        <v>Frith Manor School</v>
      </c>
      <c r="F753" s="16">
        <v>739002</v>
      </c>
      <c r="G753" s="16" t="str">
        <f t="shared" si="27"/>
        <v>I08b</v>
      </c>
      <c r="H753" s="16" t="s">
        <v>8127</v>
      </c>
      <c r="I753" s="16" t="s">
        <v>1181</v>
      </c>
      <c r="J753" s="16" t="s">
        <v>1180</v>
      </c>
      <c r="K753" s="16" t="s">
        <v>1179</v>
      </c>
      <c r="L753" s="16" t="s">
        <v>8126</v>
      </c>
      <c r="M753" s="16">
        <v>-31362</v>
      </c>
      <c r="N753" s="16" t="s">
        <v>1177</v>
      </c>
      <c r="O753" s="16" t="s">
        <v>1107</v>
      </c>
      <c r="P753" s="16" t="s">
        <v>1176</v>
      </c>
      <c r="Q753" s="16" t="s">
        <v>1175</v>
      </c>
      <c r="R753" s="16" t="s">
        <v>1174</v>
      </c>
    </row>
    <row r="754" spans="1:18">
      <c r="A754" s="16" t="s">
        <v>8125</v>
      </c>
      <c r="B754" s="16" t="s">
        <v>1183</v>
      </c>
      <c r="C754" s="16" t="s">
        <v>319</v>
      </c>
      <c r="D754" s="16">
        <v>10066</v>
      </c>
      <c r="E754" s="16" t="str">
        <f>VLOOKUP(D754,'Schools Data'!$F$4:$I$105,4,FALSE)</f>
        <v>Frith Manor School</v>
      </c>
      <c r="F754" s="16">
        <v>739005</v>
      </c>
      <c r="G754" s="16" t="str">
        <f t="shared" si="27"/>
        <v>I18c</v>
      </c>
      <c r="H754" s="16" t="s">
        <v>8124</v>
      </c>
      <c r="I754" s="16" t="s">
        <v>1181</v>
      </c>
      <c r="J754" s="16" t="s">
        <v>1180</v>
      </c>
      <c r="K754" s="16" t="s">
        <v>1179</v>
      </c>
      <c r="L754" s="16" t="s">
        <v>8123</v>
      </c>
      <c r="M754" s="16">
        <v>-16560</v>
      </c>
      <c r="N754" s="16" t="s">
        <v>1177</v>
      </c>
      <c r="O754" s="16" t="s">
        <v>1107</v>
      </c>
      <c r="P754" s="16" t="s">
        <v>1176</v>
      </c>
      <c r="Q754" s="16" t="s">
        <v>1175</v>
      </c>
      <c r="R754" s="16" t="s">
        <v>1174</v>
      </c>
    </row>
    <row r="755" spans="1:18">
      <c r="A755" s="16" t="s">
        <v>8122</v>
      </c>
      <c r="B755" s="16" t="s">
        <v>1183</v>
      </c>
      <c r="C755" s="16" t="s">
        <v>319</v>
      </c>
      <c r="D755" s="16">
        <v>10066</v>
      </c>
      <c r="E755" s="16" t="str">
        <f>VLOOKUP(D755,'Schools Data'!$F$4:$I$105,4,FALSE)</f>
        <v>Frith Manor School</v>
      </c>
      <c r="F755" s="16">
        <v>739010</v>
      </c>
      <c r="G755" s="16" t="str">
        <f t="shared" si="27"/>
        <v>I09</v>
      </c>
      <c r="H755" s="16" t="s">
        <v>8121</v>
      </c>
      <c r="I755" s="16" t="s">
        <v>1181</v>
      </c>
      <c r="J755" s="16" t="s">
        <v>1180</v>
      </c>
      <c r="K755" s="16" t="s">
        <v>1179</v>
      </c>
      <c r="L755" s="16" t="s">
        <v>8120</v>
      </c>
      <c r="M755" s="16">
        <v>-41550</v>
      </c>
      <c r="N755" s="16" t="s">
        <v>1177</v>
      </c>
      <c r="O755" s="16" t="s">
        <v>1107</v>
      </c>
      <c r="P755" s="16" t="s">
        <v>1176</v>
      </c>
      <c r="Q755" s="16" t="s">
        <v>1175</v>
      </c>
      <c r="R755" s="16" t="s">
        <v>1174</v>
      </c>
    </row>
    <row r="756" spans="1:18">
      <c r="A756" s="16" t="s">
        <v>8119</v>
      </c>
      <c r="B756" s="16" t="s">
        <v>1183</v>
      </c>
      <c r="C756" s="16" t="s">
        <v>319</v>
      </c>
      <c r="D756" s="16">
        <v>10066</v>
      </c>
      <c r="E756" s="16" t="str">
        <f>VLOOKUP(D756,'Schools Data'!$F$4:$I$105,4,FALSE)</f>
        <v>Frith Manor School</v>
      </c>
      <c r="F756" s="16">
        <v>739040</v>
      </c>
      <c r="G756" s="16" t="str">
        <f t="shared" si="27"/>
        <v>I12</v>
      </c>
      <c r="H756" s="16" t="s">
        <v>8118</v>
      </c>
      <c r="I756" s="16" t="s">
        <v>1181</v>
      </c>
      <c r="J756" s="16" t="s">
        <v>1180</v>
      </c>
      <c r="K756" s="16" t="s">
        <v>1179</v>
      </c>
      <c r="L756" s="16" t="s">
        <v>8117</v>
      </c>
      <c r="M756" s="16">
        <v>-6400</v>
      </c>
      <c r="N756" s="16" t="s">
        <v>1177</v>
      </c>
      <c r="O756" s="16" t="s">
        <v>1107</v>
      </c>
      <c r="P756" s="16" t="s">
        <v>1176</v>
      </c>
      <c r="Q756" s="16" t="s">
        <v>1175</v>
      </c>
      <c r="R756" s="16" t="s">
        <v>1174</v>
      </c>
    </row>
    <row r="757" spans="1:18">
      <c r="A757" s="16" t="s">
        <v>8116</v>
      </c>
      <c r="B757" s="16" t="s">
        <v>1183</v>
      </c>
      <c r="C757" s="16" t="s">
        <v>319</v>
      </c>
      <c r="D757" s="16">
        <v>10066</v>
      </c>
      <c r="E757" s="16" t="str">
        <f>VLOOKUP(D757,'Schools Data'!$F$4:$I$105,4,FALSE)</f>
        <v>Frith Manor School</v>
      </c>
      <c r="F757" s="16">
        <v>739050</v>
      </c>
      <c r="G757" s="16" t="str">
        <f t="shared" si="27"/>
        <v>I13</v>
      </c>
      <c r="H757" s="16" t="s">
        <v>8115</v>
      </c>
      <c r="I757" s="16" t="s">
        <v>1181</v>
      </c>
      <c r="J757" s="16" t="s">
        <v>1180</v>
      </c>
      <c r="K757" s="16" t="s">
        <v>1179</v>
      </c>
      <c r="L757" s="16" t="s">
        <v>8114</v>
      </c>
      <c r="M757" s="16">
        <v>-3000</v>
      </c>
      <c r="N757" s="16" t="s">
        <v>1177</v>
      </c>
      <c r="O757" s="16" t="s">
        <v>1107</v>
      </c>
      <c r="P757" s="16" t="s">
        <v>1176</v>
      </c>
      <c r="Q757" s="16" t="s">
        <v>1175</v>
      </c>
      <c r="R757" s="16" t="s">
        <v>1174</v>
      </c>
    </row>
    <row r="758" spans="1:18">
      <c r="A758" s="16" t="s">
        <v>8113</v>
      </c>
      <c r="B758" s="16" t="s">
        <v>1183</v>
      </c>
      <c r="C758" s="16" t="s">
        <v>319</v>
      </c>
      <c r="D758" s="16">
        <v>10067</v>
      </c>
      <c r="E758" s="16" t="str">
        <f>VLOOKUP(D758,'Schools Data'!$F$4:$I$105,4,FALSE)</f>
        <v>Garden Suburb Junior</v>
      </c>
      <c r="F758" s="16">
        <v>111100</v>
      </c>
      <c r="G758" s="16" t="str">
        <f t="shared" si="27"/>
        <v>E05</v>
      </c>
      <c r="H758" s="16" t="s">
        <v>8112</v>
      </c>
      <c r="I758" s="16" t="s">
        <v>1181</v>
      </c>
      <c r="J758" s="16" t="s">
        <v>1180</v>
      </c>
      <c r="K758" s="16" t="s">
        <v>1179</v>
      </c>
      <c r="L758" s="16" t="s">
        <v>8111</v>
      </c>
      <c r="M758" s="16">
        <v>50555</v>
      </c>
      <c r="N758" s="16" t="s">
        <v>1177</v>
      </c>
      <c r="O758" s="16" t="s">
        <v>1107</v>
      </c>
      <c r="P758" s="16" t="s">
        <v>1176</v>
      </c>
      <c r="Q758" s="16" t="s">
        <v>1175</v>
      </c>
      <c r="R758" s="16" t="s">
        <v>1174</v>
      </c>
    </row>
    <row r="759" spans="1:18">
      <c r="A759" s="16" t="s">
        <v>8110</v>
      </c>
      <c r="B759" s="16" t="s">
        <v>1183</v>
      </c>
      <c r="C759" s="16" t="s">
        <v>319</v>
      </c>
      <c r="D759" s="16">
        <v>10067</v>
      </c>
      <c r="E759" s="16" t="str">
        <f>VLOOKUP(D759,'Schools Data'!$F$4:$I$105,4,FALSE)</f>
        <v>Garden Suburb Junior</v>
      </c>
      <c r="F759" s="16">
        <v>111200</v>
      </c>
      <c r="G759" s="16" t="str">
        <f t="shared" si="27"/>
        <v>E04</v>
      </c>
      <c r="H759" s="16" t="s">
        <v>8109</v>
      </c>
      <c r="I759" s="16" t="s">
        <v>1181</v>
      </c>
      <c r="J759" s="16" t="s">
        <v>1180</v>
      </c>
      <c r="K759" s="16" t="s">
        <v>1179</v>
      </c>
      <c r="L759" s="16" t="s">
        <v>8108</v>
      </c>
      <c r="M759" s="16">
        <v>39010</v>
      </c>
      <c r="N759" s="16" t="s">
        <v>1177</v>
      </c>
      <c r="O759" s="16" t="s">
        <v>1107</v>
      </c>
      <c r="P759" s="16" t="s">
        <v>1176</v>
      </c>
      <c r="Q759" s="16" t="s">
        <v>1175</v>
      </c>
      <c r="R759" s="16" t="s">
        <v>1174</v>
      </c>
    </row>
    <row r="760" spans="1:18">
      <c r="A760" s="16" t="s">
        <v>8107</v>
      </c>
      <c r="B760" s="16" t="s">
        <v>1183</v>
      </c>
      <c r="C760" s="16" t="s">
        <v>319</v>
      </c>
      <c r="D760" s="16">
        <v>10067</v>
      </c>
      <c r="E760" s="16" t="str">
        <f>VLOOKUP(D760,'Schools Data'!$F$4:$I$105,4,FALSE)</f>
        <v>Garden Suburb Junior</v>
      </c>
      <c r="F760" s="16">
        <v>111400</v>
      </c>
      <c r="G760" s="16" t="str">
        <f t="shared" si="27"/>
        <v>E01</v>
      </c>
      <c r="H760" s="16" t="s">
        <v>8106</v>
      </c>
      <c r="I760" s="16" t="s">
        <v>1181</v>
      </c>
      <c r="J760" s="16" t="s">
        <v>1180</v>
      </c>
      <c r="K760" s="16" t="s">
        <v>1179</v>
      </c>
      <c r="L760" s="16" t="s">
        <v>8105</v>
      </c>
      <c r="M760" s="16">
        <v>1021858</v>
      </c>
      <c r="N760" s="16" t="s">
        <v>1177</v>
      </c>
      <c r="O760" s="16" t="s">
        <v>1107</v>
      </c>
      <c r="P760" s="16" t="s">
        <v>1176</v>
      </c>
      <c r="Q760" s="16" t="s">
        <v>1175</v>
      </c>
      <c r="R760" s="16" t="s">
        <v>1174</v>
      </c>
    </row>
    <row r="761" spans="1:18">
      <c r="A761" s="16" t="s">
        <v>8104</v>
      </c>
      <c r="B761" s="16" t="s">
        <v>1183</v>
      </c>
      <c r="C761" s="16" t="s">
        <v>319</v>
      </c>
      <c r="D761" s="16">
        <v>10067</v>
      </c>
      <c r="E761" s="16" t="str">
        <f>VLOOKUP(D761,'Schools Data'!$F$4:$I$105,4,FALSE)</f>
        <v>Garden Suburb Junior</v>
      </c>
      <c r="F761" s="16">
        <v>111600</v>
      </c>
      <c r="G761" s="16" t="str">
        <f t="shared" si="27"/>
        <v>E03</v>
      </c>
      <c r="H761" s="16" t="s">
        <v>8103</v>
      </c>
      <c r="I761" s="16" t="s">
        <v>1181</v>
      </c>
      <c r="J761" s="16" t="s">
        <v>1180</v>
      </c>
      <c r="K761" s="16" t="s">
        <v>1179</v>
      </c>
      <c r="L761" s="16" t="s">
        <v>8102</v>
      </c>
      <c r="M761" s="16">
        <v>266878</v>
      </c>
      <c r="N761" s="16" t="s">
        <v>1177</v>
      </c>
      <c r="O761" s="16" t="s">
        <v>1107</v>
      </c>
      <c r="P761" s="16" t="s">
        <v>1176</v>
      </c>
      <c r="Q761" s="16" t="s">
        <v>1175</v>
      </c>
      <c r="R761" s="16" t="s">
        <v>1174</v>
      </c>
    </row>
    <row r="762" spans="1:18">
      <c r="A762" s="16" t="s">
        <v>8101</v>
      </c>
      <c r="B762" s="16" t="s">
        <v>1183</v>
      </c>
      <c r="C762" s="16" t="s">
        <v>319</v>
      </c>
      <c r="D762" s="16">
        <v>10067</v>
      </c>
      <c r="E762" s="16" t="str">
        <f>VLOOKUP(D762,'Schools Data'!$F$4:$I$105,4,FALSE)</f>
        <v>Garden Suburb Junior</v>
      </c>
      <c r="F762" s="16">
        <v>111700</v>
      </c>
      <c r="G762" s="16" t="str">
        <f t="shared" si="27"/>
        <v>E07</v>
      </c>
      <c r="H762" s="16" t="s">
        <v>8100</v>
      </c>
      <c r="I762" s="16" t="s">
        <v>1181</v>
      </c>
      <c r="J762" s="16" t="s">
        <v>1180</v>
      </c>
      <c r="K762" s="16" t="s">
        <v>1179</v>
      </c>
      <c r="L762" s="16" t="s">
        <v>8099</v>
      </c>
      <c r="M762" s="16">
        <v>21367</v>
      </c>
      <c r="N762" s="16" t="s">
        <v>1177</v>
      </c>
      <c r="O762" s="16" t="s">
        <v>1107</v>
      </c>
      <c r="P762" s="16" t="s">
        <v>1176</v>
      </c>
      <c r="Q762" s="16" t="s">
        <v>1175</v>
      </c>
      <c r="R762" s="16" t="s">
        <v>1174</v>
      </c>
    </row>
    <row r="763" spans="1:18">
      <c r="A763" s="16" t="s">
        <v>8098</v>
      </c>
      <c r="B763" s="16" t="s">
        <v>1183</v>
      </c>
      <c r="C763" s="16" t="s">
        <v>319</v>
      </c>
      <c r="D763" s="16">
        <v>10067</v>
      </c>
      <c r="E763" s="16" t="str">
        <f>VLOOKUP(D763,'Schools Data'!$F$4:$I$105,4,FALSE)</f>
        <v>Garden Suburb Junior</v>
      </c>
      <c r="F763" s="16">
        <v>133100</v>
      </c>
      <c r="G763" s="16" t="str">
        <f t="shared" si="27"/>
        <v>E09</v>
      </c>
      <c r="H763" s="16" t="s">
        <v>8097</v>
      </c>
      <c r="I763" s="16" t="s">
        <v>1181</v>
      </c>
      <c r="J763" s="16" t="s">
        <v>1180</v>
      </c>
      <c r="K763" s="16" t="s">
        <v>1179</v>
      </c>
      <c r="L763" s="16" t="s">
        <v>8096</v>
      </c>
      <c r="M763" s="16">
        <v>900</v>
      </c>
      <c r="N763" s="16" t="s">
        <v>1177</v>
      </c>
      <c r="O763" s="16" t="s">
        <v>1107</v>
      </c>
      <c r="P763" s="16" t="s">
        <v>1176</v>
      </c>
      <c r="Q763" s="16" t="s">
        <v>1175</v>
      </c>
      <c r="R763" s="16" t="s">
        <v>1174</v>
      </c>
    </row>
    <row r="764" spans="1:18">
      <c r="A764" s="16" t="s">
        <v>8095</v>
      </c>
      <c r="B764" s="16" t="s">
        <v>1183</v>
      </c>
      <c r="C764" s="16" t="s">
        <v>319</v>
      </c>
      <c r="D764" s="16">
        <v>10067</v>
      </c>
      <c r="E764" s="16" t="str">
        <f>VLOOKUP(D764,'Schools Data'!$F$4:$I$105,4,FALSE)</f>
        <v>Garden Suburb Junior</v>
      </c>
      <c r="F764" s="16">
        <v>138100</v>
      </c>
      <c r="G764" s="16" t="str">
        <f t="shared" si="27"/>
        <v>E08</v>
      </c>
      <c r="H764" s="16" t="s">
        <v>8094</v>
      </c>
      <c r="I764" s="16" t="s">
        <v>1181</v>
      </c>
      <c r="J764" s="16" t="s">
        <v>1180</v>
      </c>
      <c r="K764" s="16" t="s">
        <v>1179</v>
      </c>
      <c r="L764" s="16" t="s">
        <v>8093</v>
      </c>
      <c r="M764" s="16">
        <v>9785</v>
      </c>
      <c r="N764" s="16" t="s">
        <v>1177</v>
      </c>
      <c r="O764" s="16" t="s">
        <v>1107</v>
      </c>
      <c r="P764" s="16" t="s">
        <v>1176</v>
      </c>
      <c r="Q764" s="16" t="s">
        <v>1175</v>
      </c>
      <c r="R764" s="16" t="s">
        <v>1174</v>
      </c>
    </row>
    <row r="765" spans="1:18">
      <c r="A765" s="16" t="s">
        <v>8092</v>
      </c>
      <c r="B765" s="16" t="s">
        <v>1183</v>
      </c>
      <c r="C765" s="16" t="s">
        <v>319</v>
      </c>
      <c r="D765" s="16">
        <v>10067</v>
      </c>
      <c r="E765" s="16" t="str">
        <f>VLOOKUP(D765,'Schools Data'!$F$4:$I$105,4,FALSE)</f>
        <v>Garden Suburb Junior</v>
      </c>
      <c r="F765" s="16">
        <v>138110</v>
      </c>
      <c r="G765" s="16" t="str">
        <f t="shared" si="27"/>
        <v>E10</v>
      </c>
      <c r="H765" s="16" t="s">
        <v>8091</v>
      </c>
      <c r="I765" s="16" t="s">
        <v>1181</v>
      </c>
      <c r="J765" s="16" t="s">
        <v>1180</v>
      </c>
      <c r="K765" s="16" t="s">
        <v>1179</v>
      </c>
      <c r="L765" s="16" t="s">
        <v>8058</v>
      </c>
      <c r="M765" s="16">
        <v>7576</v>
      </c>
      <c r="N765" s="16" t="s">
        <v>1177</v>
      </c>
      <c r="O765" s="16" t="s">
        <v>1107</v>
      </c>
      <c r="P765" s="16" t="s">
        <v>1176</v>
      </c>
      <c r="Q765" s="16" t="s">
        <v>1175</v>
      </c>
      <c r="R765" s="16" t="s">
        <v>1174</v>
      </c>
    </row>
    <row r="766" spans="1:18">
      <c r="A766" s="16" t="s">
        <v>8090</v>
      </c>
      <c r="B766" s="16" t="s">
        <v>1183</v>
      </c>
      <c r="C766" s="16" t="s">
        <v>319</v>
      </c>
      <c r="D766" s="16">
        <v>10067</v>
      </c>
      <c r="E766" s="16" t="str">
        <f>VLOOKUP(D766,'Schools Data'!$F$4:$I$105,4,FALSE)</f>
        <v>Garden Suburb Junior</v>
      </c>
      <c r="F766" s="16">
        <v>210000</v>
      </c>
      <c r="G766" s="16" t="str">
        <f t="shared" si="27"/>
        <v>E12</v>
      </c>
      <c r="H766" s="16" t="s">
        <v>8089</v>
      </c>
      <c r="I766" s="16" t="s">
        <v>1181</v>
      </c>
      <c r="J766" s="16" t="s">
        <v>1180</v>
      </c>
      <c r="K766" s="16" t="s">
        <v>1179</v>
      </c>
      <c r="L766" s="16" t="s">
        <v>8034</v>
      </c>
      <c r="M766" s="16">
        <v>13900</v>
      </c>
      <c r="N766" s="16" t="s">
        <v>1177</v>
      </c>
      <c r="O766" s="16" t="s">
        <v>1107</v>
      </c>
      <c r="P766" s="16" t="s">
        <v>1176</v>
      </c>
      <c r="Q766" s="16" t="s">
        <v>1175</v>
      </c>
      <c r="R766" s="16" t="s">
        <v>1174</v>
      </c>
    </row>
    <row r="767" spans="1:18">
      <c r="A767" s="16" t="s">
        <v>8088</v>
      </c>
      <c r="B767" s="16" t="s">
        <v>1183</v>
      </c>
      <c r="C767" s="16" t="s">
        <v>319</v>
      </c>
      <c r="D767" s="16">
        <v>10067</v>
      </c>
      <c r="E767" s="16" t="str">
        <f>VLOOKUP(D767,'Schools Data'!$F$4:$I$105,4,FALSE)</f>
        <v>Garden Suburb Junior</v>
      </c>
      <c r="F767" s="16">
        <v>213020</v>
      </c>
      <c r="G767" s="16" t="str">
        <f t="shared" si="27"/>
        <v>E16</v>
      </c>
      <c r="H767" s="16" t="s">
        <v>8087</v>
      </c>
      <c r="I767" s="16" t="s">
        <v>1181</v>
      </c>
      <c r="J767" s="16" t="s">
        <v>1180</v>
      </c>
      <c r="K767" s="16" t="s">
        <v>1179</v>
      </c>
      <c r="L767" s="16" t="s">
        <v>8086</v>
      </c>
      <c r="M767" s="16">
        <v>29000</v>
      </c>
      <c r="N767" s="16" t="s">
        <v>1177</v>
      </c>
      <c r="O767" s="16" t="s">
        <v>1107</v>
      </c>
      <c r="P767" s="16" t="s">
        <v>1176</v>
      </c>
      <c r="Q767" s="16" t="s">
        <v>1175</v>
      </c>
      <c r="R767" s="16" t="s">
        <v>1174</v>
      </c>
    </row>
    <row r="768" spans="1:18">
      <c r="A768" s="16" t="s">
        <v>8085</v>
      </c>
      <c r="B768" s="16" t="s">
        <v>1183</v>
      </c>
      <c r="C768" s="16" t="s">
        <v>319</v>
      </c>
      <c r="D768" s="16">
        <v>10067</v>
      </c>
      <c r="E768" s="16" t="str">
        <f>VLOOKUP(D768,'Schools Data'!$F$4:$I$105,4,FALSE)</f>
        <v>Garden Suburb Junior</v>
      </c>
      <c r="F768" s="16">
        <v>215000</v>
      </c>
      <c r="G768" s="16" t="str">
        <f t="shared" si="27"/>
        <v>E17</v>
      </c>
      <c r="H768" s="16" t="s">
        <v>8084</v>
      </c>
      <c r="I768" s="16" t="s">
        <v>1181</v>
      </c>
      <c r="J768" s="16" t="s">
        <v>1180</v>
      </c>
      <c r="K768" s="16" t="s">
        <v>1179</v>
      </c>
      <c r="L768" s="16" t="s">
        <v>8083</v>
      </c>
      <c r="M768" s="16">
        <v>20881</v>
      </c>
      <c r="N768" s="16" t="s">
        <v>1177</v>
      </c>
      <c r="O768" s="16" t="s">
        <v>1107</v>
      </c>
      <c r="P768" s="16" t="s">
        <v>1176</v>
      </c>
      <c r="Q768" s="16" t="s">
        <v>1175</v>
      </c>
      <c r="R768" s="16" t="s">
        <v>1174</v>
      </c>
    </row>
    <row r="769" spans="1:18">
      <c r="A769" s="16" t="s">
        <v>8082</v>
      </c>
      <c r="B769" s="16" t="s">
        <v>1183</v>
      </c>
      <c r="C769" s="16" t="s">
        <v>319</v>
      </c>
      <c r="D769" s="16">
        <v>10067</v>
      </c>
      <c r="E769" s="16" t="str">
        <f>VLOOKUP(D769,'Schools Data'!$F$4:$I$105,4,FALSE)</f>
        <v>Garden Suburb Junior</v>
      </c>
      <c r="F769" s="16">
        <v>216000</v>
      </c>
      <c r="G769" s="16" t="str">
        <f t="shared" si="27"/>
        <v>E15</v>
      </c>
      <c r="H769" s="16" t="s">
        <v>8081</v>
      </c>
      <c r="I769" s="16" t="s">
        <v>1181</v>
      </c>
      <c r="J769" s="16" t="s">
        <v>1180</v>
      </c>
      <c r="K769" s="16" t="s">
        <v>1179</v>
      </c>
      <c r="L769" s="16" t="s">
        <v>7992</v>
      </c>
      <c r="M769" s="16">
        <v>2800</v>
      </c>
      <c r="N769" s="16" t="s">
        <v>1177</v>
      </c>
      <c r="O769" s="16" t="s">
        <v>1107</v>
      </c>
      <c r="P769" s="16" t="s">
        <v>1176</v>
      </c>
      <c r="Q769" s="16" t="s">
        <v>1175</v>
      </c>
      <c r="R769" s="16" t="s">
        <v>1174</v>
      </c>
    </row>
    <row r="770" spans="1:18">
      <c r="A770" s="16" t="s">
        <v>8080</v>
      </c>
      <c r="B770" s="16" t="s">
        <v>1183</v>
      </c>
      <c r="C770" s="16" t="s">
        <v>319</v>
      </c>
      <c r="D770" s="16">
        <v>10067</v>
      </c>
      <c r="E770" s="16" t="str">
        <f>VLOOKUP(D770,'Schools Data'!$F$4:$I$105,4,FALSE)</f>
        <v>Garden Suburb Junior</v>
      </c>
      <c r="F770" s="16">
        <v>219010</v>
      </c>
      <c r="G770" s="16" t="str">
        <f t="shared" si="27"/>
        <v>E14</v>
      </c>
      <c r="H770" s="16" t="s">
        <v>8079</v>
      </c>
      <c r="I770" s="16" t="s">
        <v>1181</v>
      </c>
      <c r="J770" s="16" t="s">
        <v>1180</v>
      </c>
      <c r="K770" s="16" t="s">
        <v>1179</v>
      </c>
      <c r="L770" s="16" t="s">
        <v>7974</v>
      </c>
      <c r="M770" s="16">
        <v>25940</v>
      </c>
      <c r="N770" s="16" t="s">
        <v>1177</v>
      </c>
      <c r="O770" s="16" t="s">
        <v>1107</v>
      </c>
      <c r="P770" s="16" t="s">
        <v>1176</v>
      </c>
      <c r="Q770" s="16" t="s">
        <v>1175</v>
      </c>
      <c r="R770" s="16" t="s">
        <v>1174</v>
      </c>
    </row>
    <row r="771" spans="1:18">
      <c r="A771" s="16" t="s">
        <v>8078</v>
      </c>
      <c r="B771" s="16" t="s">
        <v>1183</v>
      </c>
      <c r="C771" s="16" t="s">
        <v>319</v>
      </c>
      <c r="D771" s="16">
        <v>10067</v>
      </c>
      <c r="E771" s="16" t="str">
        <f>VLOOKUP(D771,'Schools Data'!$F$4:$I$105,4,FALSE)</f>
        <v>Garden Suburb Junior</v>
      </c>
      <c r="F771" s="16">
        <v>219030</v>
      </c>
      <c r="G771" s="16" t="str">
        <f t="shared" si="27"/>
        <v>E18</v>
      </c>
      <c r="H771" s="16" t="s">
        <v>8077</v>
      </c>
      <c r="I771" s="16" t="s">
        <v>1181</v>
      </c>
      <c r="J771" s="16" t="s">
        <v>1180</v>
      </c>
      <c r="K771" s="16" t="s">
        <v>1179</v>
      </c>
      <c r="L771" s="16" t="s">
        <v>8076</v>
      </c>
      <c r="M771" s="16">
        <v>13835</v>
      </c>
      <c r="N771" s="16" t="s">
        <v>1177</v>
      </c>
      <c r="O771" s="16" t="s">
        <v>1107</v>
      </c>
      <c r="P771" s="16" t="s">
        <v>1176</v>
      </c>
      <c r="Q771" s="16" t="s">
        <v>1175</v>
      </c>
      <c r="R771" s="16" t="s">
        <v>1174</v>
      </c>
    </row>
    <row r="772" spans="1:18">
      <c r="A772" s="16" t="s">
        <v>8075</v>
      </c>
      <c r="B772" s="16" t="s">
        <v>1183</v>
      </c>
      <c r="C772" s="16" t="s">
        <v>319</v>
      </c>
      <c r="D772" s="16">
        <v>10067</v>
      </c>
      <c r="E772" s="16" t="str">
        <f>VLOOKUP(D772,'Schools Data'!$F$4:$I$105,4,FALSE)</f>
        <v>Garden Suburb Junior</v>
      </c>
      <c r="F772" s="16">
        <v>220000</v>
      </c>
      <c r="G772" s="16" t="str">
        <f t="shared" si="27"/>
        <v>E13</v>
      </c>
      <c r="H772" s="16" t="s">
        <v>8074</v>
      </c>
      <c r="I772" s="16" t="s">
        <v>1181</v>
      </c>
      <c r="J772" s="16" t="s">
        <v>1180</v>
      </c>
      <c r="K772" s="16" t="s">
        <v>1179</v>
      </c>
      <c r="L772" s="16" t="s">
        <v>8073</v>
      </c>
      <c r="M772" s="16">
        <v>2100</v>
      </c>
      <c r="N772" s="16" t="s">
        <v>1177</v>
      </c>
      <c r="O772" s="16" t="s">
        <v>1107</v>
      </c>
      <c r="P772" s="16" t="s">
        <v>1176</v>
      </c>
      <c r="Q772" s="16" t="s">
        <v>1175</v>
      </c>
      <c r="R772" s="16" t="s">
        <v>1174</v>
      </c>
    </row>
    <row r="773" spans="1:18">
      <c r="A773" s="16" t="s">
        <v>8072</v>
      </c>
      <c r="B773" s="16" t="s">
        <v>1183</v>
      </c>
      <c r="C773" s="16" t="s">
        <v>319</v>
      </c>
      <c r="D773" s="16">
        <v>10067</v>
      </c>
      <c r="E773" s="16" t="str">
        <f>VLOOKUP(D773,'Schools Data'!$F$4:$I$105,4,FALSE)</f>
        <v>Garden Suburb Junior</v>
      </c>
      <c r="F773" s="16">
        <v>221000</v>
      </c>
      <c r="G773" s="16" t="str">
        <f t="shared" si="27"/>
        <v>E23</v>
      </c>
      <c r="H773" s="16" t="s">
        <v>8071</v>
      </c>
      <c r="I773" s="16" t="s">
        <v>1181</v>
      </c>
      <c r="J773" s="16" t="s">
        <v>1180</v>
      </c>
      <c r="K773" s="16" t="s">
        <v>1179</v>
      </c>
      <c r="L773" s="16" t="s">
        <v>8070</v>
      </c>
      <c r="M773" s="16">
        <v>9613</v>
      </c>
      <c r="N773" s="16" t="s">
        <v>1177</v>
      </c>
      <c r="O773" s="16" t="s">
        <v>1107</v>
      </c>
      <c r="P773" s="16" t="s">
        <v>1176</v>
      </c>
      <c r="Q773" s="16" t="s">
        <v>1175</v>
      </c>
      <c r="R773" s="16" t="s">
        <v>1174</v>
      </c>
    </row>
    <row r="774" spans="1:18">
      <c r="A774" s="16" t="s">
        <v>8069</v>
      </c>
      <c r="B774" s="16" t="s">
        <v>1183</v>
      </c>
      <c r="C774" s="16" t="s">
        <v>319</v>
      </c>
      <c r="D774" s="16">
        <v>10067</v>
      </c>
      <c r="E774" s="16" t="str">
        <f>VLOOKUP(D774,'Schools Data'!$F$4:$I$105,4,FALSE)</f>
        <v>Garden Suburb Junior</v>
      </c>
      <c r="F774" s="16">
        <v>411020</v>
      </c>
      <c r="G774" s="16" t="str">
        <f t="shared" si="27"/>
        <v>E25</v>
      </c>
      <c r="H774" s="16" t="s">
        <v>8068</v>
      </c>
      <c r="I774" s="16" t="s">
        <v>1181</v>
      </c>
      <c r="J774" s="16" t="s">
        <v>1180</v>
      </c>
      <c r="K774" s="16" t="s">
        <v>1179</v>
      </c>
      <c r="L774" s="16" t="s">
        <v>8067</v>
      </c>
      <c r="M774" s="16">
        <v>95565</v>
      </c>
      <c r="N774" s="16" t="s">
        <v>1177</v>
      </c>
      <c r="O774" s="16" t="s">
        <v>1107</v>
      </c>
      <c r="P774" s="16" t="s">
        <v>1176</v>
      </c>
      <c r="Q774" s="16" t="s">
        <v>1175</v>
      </c>
      <c r="R774" s="16" t="s">
        <v>1174</v>
      </c>
    </row>
    <row r="775" spans="1:18">
      <c r="A775" s="16" t="s">
        <v>8066</v>
      </c>
      <c r="B775" s="16" t="s">
        <v>1183</v>
      </c>
      <c r="C775" s="16" t="s">
        <v>319</v>
      </c>
      <c r="D775" s="16">
        <v>10067</v>
      </c>
      <c r="E775" s="16" t="str">
        <f>VLOOKUP(D775,'Schools Data'!$F$4:$I$105,4,FALSE)</f>
        <v>Garden Suburb Junior</v>
      </c>
      <c r="F775" s="16">
        <v>413050</v>
      </c>
      <c r="G775" s="16" t="str">
        <f t="shared" si="27"/>
        <v>E19</v>
      </c>
      <c r="H775" s="16" t="s">
        <v>8065</v>
      </c>
      <c r="I775" s="16" t="s">
        <v>1181</v>
      </c>
      <c r="J775" s="16" t="s">
        <v>1180</v>
      </c>
      <c r="K775" s="16" t="s">
        <v>1179</v>
      </c>
      <c r="L775" s="16" t="s">
        <v>8064</v>
      </c>
      <c r="M775" s="16">
        <v>21745</v>
      </c>
      <c r="N775" s="16" t="s">
        <v>1177</v>
      </c>
      <c r="O775" s="16" t="s">
        <v>1107</v>
      </c>
      <c r="P775" s="16" t="s">
        <v>1176</v>
      </c>
      <c r="Q775" s="16" t="s">
        <v>1175</v>
      </c>
      <c r="R775" s="16" t="s">
        <v>1174</v>
      </c>
    </row>
    <row r="776" spans="1:18">
      <c r="A776" s="16" t="s">
        <v>8063</v>
      </c>
      <c r="B776" s="16" t="s">
        <v>1183</v>
      </c>
      <c r="C776" s="16" t="s">
        <v>319</v>
      </c>
      <c r="D776" s="16">
        <v>10067</v>
      </c>
      <c r="E776" s="16" t="str">
        <f>VLOOKUP(D776,'Schools Data'!$F$4:$I$105,4,FALSE)</f>
        <v>Garden Suburb Junior</v>
      </c>
      <c r="F776" s="16">
        <v>413060</v>
      </c>
      <c r="G776" s="16" t="str">
        <f t="shared" ref="G776:G807" si="28">VLOOKUP(F776,$W$2:$X$62,2,FALSE)</f>
        <v>E22</v>
      </c>
      <c r="H776" s="16" t="s">
        <v>8062</v>
      </c>
      <c r="I776" s="16" t="s">
        <v>1181</v>
      </c>
      <c r="J776" s="16" t="s">
        <v>1180</v>
      </c>
      <c r="K776" s="16" t="s">
        <v>1179</v>
      </c>
      <c r="L776" s="16" t="s">
        <v>8061</v>
      </c>
      <c r="M776" s="16">
        <v>14536</v>
      </c>
      <c r="N776" s="16" t="s">
        <v>1177</v>
      </c>
      <c r="O776" s="16" t="s">
        <v>1107</v>
      </c>
      <c r="P776" s="16" t="s">
        <v>1176</v>
      </c>
      <c r="Q776" s="16" t="s">
        <v>1175</v>
      </c>
      <c r="R776" s="16" t="s">
        <v>1174</v>
      </c>
    </row>
    <row r="777" spans="1:18">
      <c r="A777" s="16" t="s">
        <v>8060</v>
      </c>
      <c r="B777" s="16" t="s">
        <v>1183</v>
      </c>
      <c r="C777" s="16" t="s">
        <v>319</v>
      </c>
      <c r="D777" s="16">
        <v>10067</v>
      </c>
      <c r="E777" s="16" t="str">
        <f>VLOOKUP(D777,'Schools Data'!$F$4:$I$105,4,FALSE)</f>
        <v>Garden Suburb Junior</v>
      </c>
      <c r="F777" s="16">
        <v>413070</v>
      </c>
      <c r="G777" s="16" t="str">
        <f t="shared" si="28"/>
        <v>E24</v>
      </c>
      <c r="H777" s="16" t="s">
        <v>8059</v>
      </c>
      <c r="I777" s="16" t="s">
        <v>1181</v>
      </c>
      <c r="J777" s="16" t="s">
        <v>1180</v>
      </c>
      <c r="K777" s="16" t="s">
        <v>1179</v>
      </c>
      <c r="L777" s="16" t="s">
        <v>8058</v>
      </c>
      <c r="M777" s="16">
        <v>2550</v>
      </c>
      <c r="N777" s="16" t="s">
        <v>1177</v>
      </c>
      <c r="O777" s="16" t="s">
        <v>1107</v>
      </c>
      <c r="P777" s="16" t="s">
        <v>1176</v>
      </c>
      <c r="Q777" s="16" t="s">
        <v>1175</v>
      </c>
      <c r="R777" s="16" t="s">
        <v>1174</v>
      </c>
    </row>
    <row r="778" spans="1:18">
      <c r="A778" s="16" t="s">
        <v>8057</v>
      </c>
      <c r="B778" s="16" t="s">
        <v>1183</v>
      </c>
      <c r="C778" s="16" t="s">
        <v>319</v>
      </c>
      <c r="D778" s="16">
        <v>10067</v>
      </c>
      <c r="E778" s="16" t="str">
        <f>VLOOKUP(D778,'Schools Data'!$F$4:$I$105,4,FALSE)</f>
        <v>Garden Suburb Junior</v>
      </c>
      <c r="F778" s="16">
        <v>420060</v>
      </c>
      <c r="G778" s="16" t="str">
        <f t="shared" si="28"/>
        <v>E26</v>
      </c>
      <c r="H778" s="16" t="s">
        <v>8056</v>
      </c>
      <c r="I778" s="16" t="s">
        <v>1181</v>
      </c>
      <c r="J778" s="16" t="s">
        <v>1180</v>
      </c>
      <c r="K778" s="16" t="s">
        <v>1179</v>
      </c>
      <c r="L778" s="16" t="s">
        <v>8055</v>
      </c>
      <c r="M778" s="16">
        <v>54795</v>
      </c>
      <c r="N778" s="16" t="s">
        <v>1177</v>
      </c>
      <c r="O778" s="16" t="s">
        <v>1107</v>
      </c>
      <c r="P778" s="16" t="s">
        <v>1176</v>
      </c>
      <c r="Q778" s="16" t="s">
        <v>1175</v>
      </c>
      <c r="R778" s="16" t="s">
        <v>1174</v>
      </c>
    </row>
    <row r="779" spans="1:18">
      <c r="A779" s="16" t="s">
        <v>8054</v>
      </c>
      <c r="B779" s="16" t="s">
        <v>1183</v>
      </c>
      <c r="C779" s="16" t="s">
        <v>319</v>
      </c>
      <c r="D779" s="16">
        <v>10067</v>
      </c>
      <c r="E779" s="16" t="str">
        <f>VLOOKUP(D779,'Schools Data'!$F$4:$I$105,4,FALSE)</f>
        <v>Garden Suburb Junior</v>
      </c>
      <c r="F779" s="16">
        <v>422620</v>
      </c>
      <c r="G779" s="16" t="str">
        <f t="shared" si="28"/>
        <v>E20</v>
      </c>
      <c r="H779" s="16" t="s">
        <v>8053</v>
      </c>
      <c r="I779" s="16" t="s">
        <v>1181</v>
      </c>
      <c r="J779" s="16" t="s">
        <v>1180</v>
      </c>
      <c r="K779" s="16" t="s">
        <v>1179</v>
      </c>
      <c r="L779" s="16" t="s">
        <v>8052</v>
      </c>
      <c r="M779" s="16">
        <v>15765</v>
      </c>
      <c r="N779" s="16" t="s">
        <v>1177</v>
      </c>
      <c r="O779" s="16" t="s">
        <v>1107</v>
      </c>
      <c r="P779" s="16" t="s">
        <v>1176</v>
      </c>
      <c r="Q779" s="16" t="s">
        <v>1175</v>
      </c>
      <c r="R779" s="16" t="s">
        <v>1174</v>
      </c>
    </row>
    <row r="780" spans="1:18">
      <c r="A780" s="16" t="s">
        <v>8051</v>
      </c>
      <c r="B780" s="16" t="s">
        <v>1183</v>
      </c>
      <c r="C780" s="16" t="s">
        <v>319</v>
      </c>
      <c r="D780" s="16">
        <v>10067</v>
      </c>
      <c r="E780" s="16" t="str">
        <f>VLOOKUP(D780,'Schools Data'!$F$4:$I$105,4,FALSE)</f>
        <v>Garden Suburb Junior</v>
      </c>
      <c r="F780" s="16">
        <v>543970</v>
      </c>
      <c r="G780" s="16" t="str">
        <f t="shared" si="28"/>
        <v>I01</v>
      </c>
      <c r="H780" s="16" t="s">
        <v>8050</v>
      </c>
      <c r="I780" s="16" t="s">
        <v>1181</v>
      </c>
      <c r="J780" s="16" t="s">
        <v>1180</v>
      </c>
      <c r="K780" s="16" t="s">
        <v>1179</v>
      </c>
      <c r="L780" s="16" t="s">
        <v>8049</v>
      </c>
      <c r="M780" s="16">
        <v>-1596650</v>
      </c>
      <c r="N780" s="16" t="s">
        <v>1177</v>
      </c>
      <c r="O780" s="16" t="s">
        <v>1107</v>
      </c>
      <c r="P780" s="16" t="s">
        <v>1176</v>
      </c>
      <c r="Q780" s="16" t="s">
        <v>1175</v>
      </c>
      <c r="R780" s="16" t="s">
        <v>1174</v>
      </c>
    </row>
    <row r="781" spans="1:18">
      <c r="A781" s="16" t="s">
        <v>8048</v>
      </c>
      <c r="B781" s="16" t="s">
        <v>1183</v>
      </c>
      <c r="C781" s="16" t="s">
        <v>319</v>
      </c>
      <c r="D781" s="16">
        <v>10067</v>
      </c>
      <c r="E781" s="16" t="str">
        <f>VLOOKUP(D781,'Schools Data'!$F$4:$I$105,4,FALSE)</f>
        <v>Garden Suburb Junior</v>
      </c>
      <c r="F781" s="16">
        <v>543972</v>
      </c>
      <c r="G781" s="16" t="str">
        <f t="shared" si="28"/>
        <v>I03</v>
      </c>
      <c r="H781" s="16" t="s">
        <v>8047</v>
      </c>
      <c r="I781" s="16" t="s">
        <v>1181</v>
      </c>
      <c r="J781" s="16" t="s">
        <v>1180</v>
      </c>
      <c r="K781" s="16" t="s">
        <v>1179</v>
      </c>
      <c r="L781" s="16" t="s">
        <v>8046</v>
      </c>
      <c r="M781" s="16">
        <v>-68027</v>
      </c>
      <c r="N781" s="16" t="s">
        <v>1177</v>
      </c>
      <c r="O781" s="16" t="s">
        <v>1107</v>
      </c>
      <c r="P781" s="16" t="s">
        <v>1176</v>
      </c>
      <c r="Q781" s="16" t="s">
        <v>1175</v>
      </c>
      <c r="R781" s="16" t="s">
        <v>1174</v>
      </c>
    </row>
    <row r="782" spans="1:18">
      <c r="A782" s="16" t="s">
        <v>8045</v>
      </c>
      <c r="B782" s="16" t="s">
        <v>1183</v>
      </c>
      <c r="C782" s="16" t="s">
        <v>319</v>
      </c>
      <c r="D782" s="16">
        <v>10067</v>
      </c>
      <c r="E782" s="16" t="str">
        <f>VLOOKUP(D782,'Schools Data'!$F$4:$I$105,4,FALSE)</f>
        <v>Garden Suburb Junior</v>
      </c>
      <c r="F782" s="16">
        <v>543975</v>
      </c>
      <c r="G782" s="16" t="str">
        <f t="shared" si="28"/>
        <v>I05</v>
      </c>
      <c r="H782" s="16" t="s">
        <v>8044</v>
      </c>
      <c r="I782" s="16" t="s">
        <v>1181</v>
      </c>
      <c r="J782" s="16" t="s">
        <v>1180</v>
      </c>
      <c r="K782" s="16" t="s">
        <v>1179</v>
      </c>
      <c r="L782" s="16" t="s">
        <v>8043</v>
      </c>
      <c r="M782" s="16">
        <v>-95805</v>
      </c>
      <c r="N782" s="16" t="s">
        <v>1177</v>
      </c>
      <c r="O782" s="16" t="s">
        <v>1107</v>
      </c>
      <c r="P782" s="16" t="s">
        <v>1176</v>
      </c>
      <c r="Q782" s="16" t="s">
        <v>1175</v>
      </c>
      <c r="R782" s="16" t="s">
        <v>1174</v>
      </c>
    </row>
    <row r="783" spans="1:18">
      <c r="A783" s="16" t="s">
        <v>8042</v>
      </c>
      <c r="B783" s="16" t="s">
        <v>1183</v>
      </c>
      <c r="C783" s="16" t="s">
        <v>319</v>
      </c>
      <c r="D783" s="16">
        <v>10067</v>
      </c>
      <c r="E783" s="16" t="str">
        <f>VLOOKUP(D783,'Schools Data'!$F$4:$I$105,4,FALSE)</f>
        <v>Garden Suburb Junior</v>
      </c>
      <c r="F783" s="16">
        <v>543980</v>
      </c>
      <c r="G783" s="16" t="str">
        <f t="shared" si="28"/>
        <v>CI01</v>
      </c>
      <c r="H783" s="16" t="s">
        <v>8041</v>
      </c>
      <c r="I783" s="16" t="s">
        <v>1181</v>
      </c>
      <c r="J783" s="16" t="s">
        <v>1180</v>
      </c>
      <c r="K783" s="16" t="s">
        <v>1179</v>
      </c>
      <c r="L783" s="16" t="s">
        <v>8040</v>
      </c>
      <c r="M783" s="16">
        <v>-7938</v>
      </c>
      <c r="N783" s="16" t="s">
        <v>1177</v>
      </c>
      <c r="O783" s="16" t="s">
        <v>1107</v>
      </c>
      <c r="P783" s="16" t="s">
        <v>1176</v>
      </c>
      <c r="Q783" s="16" t="s">
        <v>1175</v>
      </c>
      <c r="R783" s="16" t="s">
        <v>1174</v>
      </c>
    </row>
    <row r="784" spans="1:18">
      <c r="A784" s="16" t="s">
        <v>8039</v>
      </c>
      <c r="B784" s="16" t="s">
        <v>1183</v>
      </c>
      <c r="C784" s="16" t="s">
        <v>319</v>
      </c>
      <c r="D784" s="16">
        <v>10067</v>
      </c>
      <c r="E784" s="16" t="str">
        <f>VLOOKUP(D784,'Schools Data'!$F$4:$I$105,4,FALSE)</f>
        <v>Garden Suburb Junior</v>
      </c>
      <c r="F784" s="16">
        <v>569000</v>
      </c>
      <c r="G784" s="16" t="str">
        <f t="shared" si="28"/>
        <v>E28a</v>
      </c>
      <c r="H784" s="16" t="s">
        <v>8038</v>
      </c>
      <c r="I784" s="16" t="s">
        <v>1181</v>
      </c>
      <c r="J784" s="16" t="s">
        <v>1180</v>
      </c>
      <c r="K784" s="16" t="s">
        <v>1179</v>
      </c>
      <c r="L784" s="16" t="s">
        <v>8037</v>
      </c>
      <c r="M784" s="16">
        <v>30292</v>
      </c>
      <c r="N784" s="16" t="s">
        <v>1177</v>
      </c>
      <c r="O784" s="16" t="s">
        <v>1107</v>
      </c>
      <c r="P784" s="16" t="s">
        <v>1176</v>
      </c>
      <c r="Q784" s="16" t="s">
        <v>1175</v>
      </c>
      <c r="R784" s="16" t="s">
        <v>1174</v>
      </c>
    </row>
    <row r="785" spans="1:18">
      <c r="A785" s="16" t="s">
        <v>8036</v>
      </c>
      <c r="B785" s="16" t="s">
        <v>1183</v>
      </c>
      <c r="C785" s="16" t="s">
        <v>319</v>
      </c>
      <c r="D785" s="16">
        <v>10067</v>
      </c>
      <c r="E785" s="16" t="str">
        <f>VLOOKUP(D785,'Schools Data'!$F$4:$I$105,4,FALSE)</f>
        <v>Garden Suburb Junior</v>
      </c>
      <c r="F785" s="16">
        <v>569010</v>
      </c>
      <c r="G785" s="16" t="str">
        <f t="shared" si="28"/>
        <v>E27</v>
      </c>
      <c r="H785" s="16" t="s">
        <v>8035</v>
      </c>
      <c r="I785" s="16" t="s">
        <v>1181</v>
      </c>
      <c r="J785" s="16" t="s">
        <v>1180</v>
      </c>
      <c r="K785" s="16" t="s">
        <v>1179</v>
      </c>
      <c r="L785" s="16" t="s">
        <v>8034</v>
      </c>
      <c r="M785" s="16">
        <v>115261</v>
      </c>
      <c r="N785" s="16" t="s">
        <v>1177</v>
      </c>
      <c r="O785" s="16" t="s">
        <v>1107</v>
      </c>
      <c r="P785" s="16" t="s">
        <v>1176</v>
      </c>
      <c r="Q785" s="16" t="s">
        <v>1175</v>
      </c>
      <c r="R785" s="16" t="s">
        <v>1174</v>
      </c>
    </row>
    <row r="786" spans="1:18">
      <c r="A786" s="16" t="s">
        <v>8033</v>
      </c>
      <c r="B786" s="16" t="s">
        <v>1183</v>
      </c>
      <c r="C786" s="16" t="s">
        <v>319</v>
      </c>
      <c r="D786" s="16">
        <v>10067</v>
      </c>
      <c r="E786" s="16" t="str">
        <f>VLOOKUP(D786,'Schools Data'!$F$4:$I$105,4,FALSE)</f>
        <v>Garden Suburb Junior</v>
      </c>
      <c r="F786" s="16">
        <v>599030</v>
      </c>
      <c r="G786" s="16" t="str">
        <f t="shared" si="28"/>
        <v>CE04</v>
      </c>
      <c r="H786" s="16" t="s">
        <v>8032</v>
      </c>
      <c r="I786" s="16" t="s">
        <v>1181</v>
      </c>
      <c r="J786" s="16" t="s">
        <v>1180</v>
      </c>
      <c r="K786" s="16" t="s">
        <v>1179</v>
      </c>
      <c r="L786" s="16" t="s">
        <v>8031</v>
      </c>
      <c r="M786" s="16">
        <v>8330</v>
      </c>
      <c r="N786" s="16" t="s">
        <v>1177</v>
      </c>
      <c r="O786" s="16" t="s">
        <v>1107</v>
      </c>
      <c r="P786" s="16" t="s">
        <v>1176</v>
      </c>
      <c r="Q786" s="16" t="s">
        <v>1175</v>
      </c>
      <c r="R786" s="16" t="s">
        <v>1174</v>
      </c>
    </row>
    <row r="787" spans="1:18">
      <c r="A787" s="16" t="s">
        <v>8030</v>
      </c>
      <c r="B787" s="16" t="s">
        <v>1183</v>
      </c>
      <c r="C787" s="16" t="s">
        <v>319</v>
      </c>
      <c r="D787" s="16">
        <v>10067</v>
      </c>
      <c r="E787" s="16" t="str">
        <f>VLOOKUP(D787,'Schools Data'!$F$4:$I$105,4,FALSE)</f>
        <v>Garden Suburb Junior</v>
      </c>
      <c r="F787" s="16">
        <v>720010</v>
      </c>
      <c r="G787" s="16" t="str">
        <f t="shared" si="28"/>
        <v>I18d</v>
      </c>
      <c r="H787" s="16" t="s">
        <v>8029</v>
      </c>
      <c r="I787" s="16" t="s">
        <v>1181</v>
      </c>
      <c r="J787" s="16" t="s">
        <v>1180</v>
      </c>
      <c r="K787" s="16" t="s">
        <v>1179</v>
      </c>
      <c r="L787" s="16" t="s">
        <v>8028</v>
      </c>
      <c r="M787" s="16">
        <v>-19845</v>
      </c>
      <c r="N787" s="16" t="s">
        <v>1177</v>
      </c>
      <c r="O787" s="16" t="s">
        <v>1107</v>
      </c>
      <c r="P787" s="16" t="s">
        <v>1176</v>
      </c>
      <c r="Q787" s="16" t="s">
        <v>1175</v>
      </c>
      <c r="R787" s="16" t="s">
        <v>1174</v>
      </c>
    </row>
    <row r="788" spans="1:18">
      <c r="A788" s="16" t="s">
        <v>8027</v>
      </c>
      <c r="B788" s="16" t="s">
        <v>1183</v>
      </c>
      <c r="C788" s="16" t="s">
        <v>319</v>
      </c>
      <c r="D788" s="16">
        <v>10067</v>
      </c>
      <c r="E788" s="16" t="str">
        <f>VLOOKUP(D788,'Schools Data'!$F$4:$I$105,4,FALSE)</f>
        <v>Garden Suburb Junior</v>
      </c>
      <c r="F788" s="16">
        <v>739001</v>
      </c>
      <c r="G788" s="16" t="str">
        <f t="shared" si="28"/>
        <v>I08a</v>
      </c>
      <c r="H788" s="16" t="s">
        <v>8026</v>
      </c>
      <c r="I788" s="16" t="s">
        <v>1181</v>
      </c>
      <c r="J788" s="16" t="s">
        <v>1180</v>
      </c>
      <c r="K788" s="16" t="s">
        <v>1179</v>
      </c>
      <c r="L788" s="16" t="s">
        <v>8025</v>
      </c>
      <c r="M788" s="16">
        <v>-10000</v>
      </c>
      <c r="N788" s="16" t="s">
        <v>1177</v>
      </c>
      <c r="O788" s="16" t="s">
        <v>1107</v>
      </c>
      <c r="P788" s="16" t="s">
        <v>1176</v>
      </c>
      <c r="Q788" s="16" t="s">
        <v>1175</v>
      </c>
      <c r="R788" s="16" t="s">
        <v>1174</v>
      </c>
    </row>
    <row r="789" spans="1:18">
      <c r="A789" s="16" t="s">
        <v>8024</v>
      </c>
      <c r="B789" s="16" t="s">
        <v>1183</v>
      </c>
      <c r="C789" s="16" t="s">
        <v>319</v>
      </c>
      <c r="D789" s="16">
        <v>10067</v>
      </c>
      <c r="E789" s="16" t="str">
        <f>VLOOKUP(D789,'Schools Data'!$F$4:$I$105,4,FALSE)</f>
        <v>Garden Suburb Junior</v>
      </c>
      <c r="F789" s="16">
        <v>739002</v>
      </c>
      <c r="G789" s="16" t="str">
        <f t="shared" si="28"/>
        <v>I08b</v>
      </c>
      <c r="H789" s="16" t="s">
        <v>8023</v>
      </c>
      <c r="I789" s="16" t="s">
        <v>1181</v>
      </c>
      <c r="J789" s="16" t="s">
        <v>1180</v>
      </c>
      <c r="K789" s="16" t="s">
        <v>1179</v>
      </c>
      <c r="L789" s="16" t="s">
        <v>8022</v>
      </c>
      <c r="M789" s="16">
        <v>-11700</v>
      </c>
      <c r="N789" s="16" t="s">
        <v>1177</v>
      </c>
      <c r="O789" s="16" t="s">
        <v>1107</v>
      </c>
      <c r="P789" s="16" t="s">
        <v>1176</v>
      </c>
      <c r="Q789" s="16" t="s">
        <v>1175</v>
      </c>
      <c r="R789" s="16" t="s">
        <v>1174</v>
      </c>
    </row>
    <row r="790" spans="1:18">
      <c r="A790" s="16" t="s">
        <v>8021</v>
      </c>
      <c r="B790" s="16" t="s">
        <v>1183</v>
      </c>
      <c r="C790" s="16" t="s">
        <v>319</v>
      </c>
      <c r="D790" s="16">
        <v>10067</v>
      </c>
      <c r="E790" s="16" t="str">
        <f>VLOOKUP(D790,'Schools Data'!$F$4:$I$105,4,FALSE)</f>
        <v>Garden Suburb Junior</v>
      </c>
      <c r="F790" s="16">
        <v>739010</v>
      </c>
      <c r="G790" s="16" t="str">
        <f t="shared" si="28"/>
        <v>I09</v>
      </c>
      <c r="H790" s="16" t="s">
        <v>8020</v>
      </c>
      <c r="I790" s="16" t="s">
        <v>1181</v>
      </c>
      <c r="J790" s="16" t="s">
        <v>1180</v>
      </c>
      <c r="K790" s="16" t="s">
        <v>1179</v>
      </c>
      <c r="L790" s="16" t="s">
        <v>8019</v>
      </c>
      <c r="M790" s="16">
        <v>-76639</v>
      </c>
      <c r="N790" s="16" t="s">
        <v>1177</v>
      </c>
      <c r="O790" s="16" t="s">
        <v>1107</v>
      </c>
      <c r="P790" s="16" t="s">
        <v>1176</v>
      </c>
      <c r="Q790" s="16" t="s">
        <v>1175</v>
      </c>
      <c r="R790" s="16" t="s">
        <v>1174</v>
      </c>
    </row>
    <row r="791" spans="1:18">
      <c r="A791" s="16" t="s">
        <v>8018</v>
      </c>
      <c r="B791" s="16" t="s">
        <v>1183</v>
      </c>
      <c r="C791" s="16" t="s">
        <v>319</v>
      </c>
      <c r="D791" s="16">
        <v>10067</v>
      </c>
      <c r="E791" s="16" t="str">
        <f>VLOOKUP(D791,'Schools Data'!$F$4:$I$105,4,FALSE)</f>
        <v>Garden Suburb Junior</v>
      </c>
      <c r="F791" s="16">
        <v>739050</v>
      </c>
      <c r="G791" s="16" t="str">
        <f t="shared" si="28"/>
        <v>I13</v>
      </c>
      <c r="H791" s="16" t="s">
        <v>8017</v>
      </c>
      <c r="I791" s="16" t="s">
        <v>1181</v>
      </c>
      <c r="J791" s="16" t="s">
        <v>1180</v>
      </c>
      <c r="K791" s="16" t="s">
        <v>1179</v>
      </c>
      <c r="L791" s="16" t="s">
        <v>8016</v>
      </c>
      <c r="M791" s="16">
        <v>-976</v>
      </c>
      <c r="N791" s="16" t="s">
        <v>1177</v>
      </c>
      <c r="O791" s="16" t="s">
        <v>1107</v>
      </c>
      <c r="P791" s="16" t="s">
        <v>1176</v>
      </c>
      <c r="Q791" s="16" t="s">
        <v>1175</v>
      </c>
      <c r="R791" s="16" t="s">
        <v>1174</v>
      </c>
    </row>
    <row r="792" spans="1:18">
      <c r="A792" s="16" t="s">
        <v>8015</v>
      </c>
      <c r="B792" s="16" t="s">
        <v>1183</v>
      </c>
      <c r="C792" s="16" t="s">
        <v>319</v>
      </c>
      <c r="D792" s="16">
        <v>10068</v>
      </c>
      <c r="E792" s="16" t="str">
        <f>VLOOKUP(D792,'Schools Data'!$F$4:$I$105,4,FALSE)</f>
        <v>Garden Suburb Infant School</v>
      </c>
      <c r="F792" s="16">
        <v>111100</v>
      </c>
      <c r="G792" s="16" t="str">
        <f t="shared" si="28"/>
        <v>E05</v>
      </c>
      <c r="H792" s="16" t="s">
        <v>8014</v>
      </c>
      <c r="I792" s="16" t="s">
        <v>1181</v>
      </c>
      <c r="J792" s="16" t="s">
        <v>1180</v>
      </c>
      <c r="K792" s="16" t="s">
        <v>1179</v>
      </c>
      <c r="L792" s="16" t="s">
        <v>8013</v>
      </c>
      <c r="M792" s="16">
        <v>87664</v>
      </c>
      <c r="N792" s="16" t="s">
        <v>1177</v>
      </c>
      <c r="O792" s="16" t="s">
        <v>1107</v>
      </c>
      <c r="P792" s="16" t="s">
        <v>1176</v>
      </c>
      <c r="Q792" s="16" t="s">
        <v>1175</v>
      </c>
      <c r="R792" s="16" t="s">
        <v>1174</v>
      </c>
    </row>
    <row r="793" spans="1:18">
      <c r="A793" s="16" t="s">
        <v>8012</v>
      </c>
      <c r="B793" s="16" t="s">
        <v>1183</v>
      </c>
      <c r="C793" s="16" t="s">
        <v>319</v>
      </c>
      <c r="D793" s="16">
        <v>10068</v>
      </c>
      <c r="E793" s="16" t="str">
        <f>VLOOKUP(D793,'Schools Data'!$F$4:$I$105,4,FALSE)</f>
        <v>Garden Suburb Infant School</v>
      </c>
      <c r="F793" s="16">
        <v>111200</v>
      </c>
      <c r="G793" s="16" t="str">
        <f t="shared" si="28"/>
        <v>E04</v>
      </c>
      <c r="H793" s="16" t="s">
        <v>8011</v>
      </c>
      <c r="I793" s="16" t="s">
        <v>1181</v>
      </c>
      <c r="J793" s="16" t="s">
        <v>1180</v>
      </c>
      <c r="K793" s="16" t="s">
        <v>1179</v>
      </c>
      <c r="L793" s="16" t="s">
        <v>8010</v>
      </c>
      <c r="M793" s="16">
        <v>36447</v>
      </c>
      <c r="N793" s="16" t="s">
        <v>1177</v>
      </c>
      <c r="O793" s="16" t="s">
        <v>1107</v>
      </c>
      <c r="P793" s="16" t="s">
        <v>1176</v>
      </c>
      <c r="Q793" s="16" t="s">
        <v>1175</v>
      </c>
      <c r="R793" s="16" t="s">
        <v>1174</v>
      </c>
    </row>
    <row r="794" spans="1:18">
      <c r="A794" s="16" t="s">
        <v>8009</v>
      </c>
      <c r="B794" s="16" t="s">
        <v>1183</v>
      </c>
      <c r="C794" s="16" t="s">
        <v>319</v>
      </c>
      <c r="D794" s="16">
        <v>10068</v>
      </c>
      <c r="E794" s="16" t="str">
        <f>VLOOKUP(D794,'Schools Data'!$F$4:$I$105,4,FALSE)</f>
        <v>Garden Suburb Infant School</v>
      </c>
      <c r="F794" s="16">
        <v>111400</v>
      </c>
      <c r="G794" s="16" t="str">
        <f t="shared" si="28"/>
        <v>E01</v>
      </c>
      <c r="H794" s="16" t="s">
        <v>8008</v>
      </c>
      <c r="I794" s="16" t="s">
        <v>1181</v>
      </c>
      <c r="J794" s="16" t="s">
        <v>1180</v>
      </c>
      <c r="K794" s="16" t="s">
        <v>1179</v>
      </c>
      <c r="L794" s="16" t="s">
        <v>8007</v>
      </c>
      <c r="M794" s="16">
        <v>799329</v>
      </c>
      <c r="N794" s="16" t="s">
        <v>1177</v>
      </c>
      <c r="O794" s="16" t="s">
        <v>1107</v>
      </c>
      <c r="P794" s="16" t="s">
        <v>1176</v>
      </c>
      <c r="Q794" s="16" t="s">
        <v>1175</v>
      </c>
      <c r="R794" s="16" t="s">
        <v>1174</v>
      </c>
    </row>
    <row r="795" spans="1:18">
      <c r="A795" s="16" t="s">
        <v>8006</v>
      </c>
      <c r="B795" s="16" t="s">
        <v>1183</v>
      </c>
      <c r="C795" s="16" t="s">
        <v>319</v>
      </c>
      <c r="D795" s="16">
        <v>10068</v>
      </c>
      <c r="E795" s="16" t="str">
        <f>VLOOKUP(D795,'Schools Data'!$F$4:$I$105,4,FALSE)</f>
        <v>Garden Suburb Infant School</v>
      </c>
      <c r="F795" s="16">
        <v>111600</v>
      </c>
      <c r="G795" s="16" t="str">
        <f t="shared" si="28"/>
        <v>E03</v>
      </c>
      <c r="H795" s="16" t="s">
        <v>8005</v>
      </c>
      <c r="I795" s="16" t="s">
        <v>1181</v>
      </c>
      <c r="J795" s="16" t="s">
        <v>1180</v>
      </c>
      <c r="K795" s="16" t="s">
        <v>1179</v>
      </c>
      <c r="L795" s="16" t="s">
        <v>8004</v>
      </c>
      <c r="M795" s="16">
        <v>197927</v>
      </c>
      <c r="N795" s="16" t="s">
        <v>1177</v>
      </c>
      <c r="O795" s="16" t="s">
        <v>1107</v>
      </c>
      <c r="P795" s="16" t="s">
        <v>1176</v>
      </c>
      <c r="Q795" s="16" t="s">
        <v>1175</v>
      </c>
      <c r="R795" s="16" t="s">
        <v>1174</v>
      </c>
    </row>
    <row r="796" spans="1:18">
      <c r="A796" s="16" t="s">
        <v>8003</v>
      </c>
      <c r="B796" s="16" t="s">
        <v>1183</v>
      </c>
      <c r="C796" s="16" t="s">
        <v>319</v>
      </c>
      <c r="D796" s="16">
        <v>10068</v>
      </c>
      <c r="E796" s="16" t="str">
        <f>VLOOKUP(D796,'Schools Data'!$F$4:$I$105,4,FALSE)</f>
        <v>Garden Suburb Infant School</v>
      </c>
      <c r="F796" s="16">
        <v>111700</v>
      </c>
      <c r="G796" s="16" t="str">
        <f t="shared" si="28"/>
        <v>E07</v>
      </c>
      <c r="H796" s="16" t="s">
        <v>8002</v>
      </c>
      <c r="I796" s="16" t="s">
        <v>1181</v>
      </c>
      <c r="J796" s="16" t="s">
        <v>1180</v>
      </c>
      <c r="K796" s="16" t="s">
        <v>1179</v>
      </c>
      <c r="L796" s="16" t="s">
        <v>8001</v>
      </c>
      <c r="M796" s="16">
        <v>30242</v>
      </c>
      <c r="N796" s="16" t="s">
        <v>1177</v>
      </c>
      <c r="O796" s="16" t="s">
        <v>1107</v>
      </c>
      <c r="P796" s="16" t="s">
        <v>1176</v>
      </c>
      <c r="Q796" s="16" t="s">
        <v>1175</v>
      </c>
      <c r="R796" s="16" t="s">
        <v>1174</v>
      </c>
    </row>
    <row r="797" spans="1:18">
      <c r="A797" s="16" t="s">
        <v>8000</v>
      </c>
      <c r="B797" s="16" t="s">
        <v>1183</v>
      </c>
      <c r="C797" s="16" t="s">
        <v>319</v>
      </c>
      <c r="D797" s="16">
        <v>10068</v>
      </c>
      <c r="E797" s="16" t="str">
        <f>VLOOKUP(D797,'Schools Data'!$F$4:$I$105,4,FALSE)</f>
        <v>Garden Suburb Infant School</v>
      </c>
      <c r="F797" s="16">
        <v>133100</v>
      </c>
      <c r="G797" s="16" t="str">
        <f t="shared" si="28"/>
        <v>E09</v>
      </c>
      <c r="H797" s="16" t="s">
        <v>7999</v>
      </c>
      <c r="I797" s="16" t="s">
        <v>1181</v>
      </c>
      <c r="J797" s="16" t="s">
        <v>1180</v>
      </c>
      <c r="K797" s="16" t="s">
        <v>1179</v>
      </c>
      <c r="L797" s="16" t="s">
        <v>7998</v>
      </c>
      <c r="M797" s="16">
        <v>1000</v>
      </c>
      <c r="N797" s="16" t="s">
        <v>1177</v>
      </c>
      <c r="O797" s="16" t="s">
        <v>1107</v>
      </c>
      <c r="P797" s="16" t="s">
        <v>1176</v>
      </c>
      <c r="Q797" s="16" t="s">
        <v>1175</v>
      </c>
      <c r="R797" s="16" t="s">
        <v>1174</v>
      </c>
    </row>
    <row r="798" spans="1:18">
      <c r="A798" s="16" t="s">
        <v>7997</v>
      </c>
      <c r="B798" s="16" t="s">
        <v>1183</v>
      </c>
      <c r="C798" s="16" t="s">
        <v>319</v>
      </c>
      <c r="D798" s="16">
        <v>10068</v>
      </c>
      <c r="E798" s="16" t="str">
        <f>VLOOKUP(D798,'Schools Data'!$F$4:$I$105,4,FALSE)</f>
        <v>Garden Suburb Infant School</v>
      </c>
      <c r="F798" s="16">
        <v>138100</v>
      </c>
      <c r="G798" s="16" t="str">
        <f t="shared" si="28"/>
        <v>E08</v>
      </c>
      <c r="H798" s="16" t="s">
        <v>7996</v>
      </c>
      <c r="I798" s="16" t="s">
        <v>1181</v>
      </c>
      <c r="J798" s="16" t="s">
        <v>1180</v>
      </c>
      <c r="K798" s="16" t="s">
        <v>1179</v>
      </c>
      <c r="L798" s="16" t="s">
        <v>7995</v>
      </c>
      <c r="M798" s="16">
        <v>7057</v>
      </c>
      <c r="N798" s="16" t="s">
        <v>1177</v>
      </c>
      <c r="O798" s="16" t="s">
        <v>1107</v>
      </c>
      <c r="P798" s="16" t="s">
        <v>1176</v>
      </c>
      <c r="Q798" s="16" t="s">
        <v>1175</v>
      </c>
      <c r="R798" s="16" t="s">
        <v>1174</v>
      </c>
    </row>
    <row r="799" spans="1:18">
      <c r="A799" s="16" t="s">
        <v>7994</v>
      </c>
      <c r="B799" s="16" t="s">
        <v>1183</v>
      </c>
      <c r="C799" s="16" t="s">
        <v>319</v>
      </c>
      <c r="D799" s="16">
        <v>10068</v>
      </c>
      <c r="E799" s="16" t="str">
        <f>VLOOKUP(D799,'Schools Data'!$F$4:$I$105,4,FALSE)</f>
        <v>Garden Suburb Infant School</v>
      </c>
      <c r="F799" s="16">
        <v>138110</v>
      </c>
      <c r="G799" s="16" t="str">
        <f t="shared" si="28"/>
        <v>E10</v>
      </c>
      <c r="H799" s="16" t="s">
        <v>7993</v>
      </c>
      <c r="I799" s="16" t="s">
        <v>1181</v>
      </c>
      <c r="J799" s="16" t="s">
        <v>1180</v>
      </c>
      <c r="K799" s="16" t="s">
        <v>1179</v>
      </c>
      <c r="L799" s="16" t="s">
        <v>7992</v>
      </c>
      <c r="M799" s="16">
        <v>10382</v>
      </c>
      <c r="N799" s="16" t="s">
        <v>1177</v>
      </c>
      <c r="O799" s="16" t="s">
        <v>1107</v>
      </c>
      <c r="P799" s="16" t="s">
        <v>1176</v>
      </c>
      <c r="Q799" s="16" t="s">
        <v>1175</v>
      </c>
      <c r="R799" s="16" t="s">
        <v>1174</v>
      </c>
    </row>
    <row r="800" spans="1:18">
      <c r="A800" s="16" t="s">
        <v>7991</v>
      </c>
      <c r="B800" s="16" t="s">
        <v>1183</v>
      </c>
      <c r="C800" s="16" t="s">
        <v>319</v>
      </c>
      <c r="D800" s="16">
        <v>10068</v>
      </c>
      <c r="E800" s="16" t="str">
        <f>VLOOKUP(D800,'Schools Data'!$F$4:$I$105,4,FALSE)</f>
        <v>Garden Suburb Infant School</v>
      </c>
      <c r="F800" s="16">
        <v>210000</v>
      </c>
      <c r="G800" s="16" t="str">
        <f t="shared" si="28"/>
        <v>E12</v>
      </c>
      <c r="H800" s="16" t="s">
        <v>7990</v>
      </c>
      <c r="I800" s="16" t="s">
        <v>1181</v>
      </c>
      <c r="J800" s="16" t="s">
        <v>1180</v>
      </c>
      <c r="K800" s="16" t="s">
        <v>1179</v>
      </c>
      <c r="L800" s="16" t="s">
        <v>7989</v>
      </c>
      <c r="M800" s="16">
        <v>8535</v>
      </c>
      <c r="N800" s="16" t="s">
        <v>1177</v>
      </c>
      <c r="O800" s="16" t="s">
        <v>1107</v>
      </c>
      <c r="P800" s="16" t="s">
        <v>1176</v>
      </c>
      <c r="Q800" s="16" t="s">
        <v>1175</v>
      </c>
      <c r="R800" s="16" t="s">
        <v>1174</v>
      </c>
    </row>
    <row r="801" spans="1:18">
      <c r="A801" s="16" t="s">
        <v>7988</v>
      </c>
      <c r="B801" s="16" t="s">
        <v>1183</v>
      </c>
      <c r="C801" s="16" t="s">
        <v>319</v>
      </c>
      <c r="D801" s="16">
        <v>10068</v>
      </c>
      <c r="E801" s="16" t="str">
        <f>VLOOKUP(D801,'Schools Data'!$F$4:$I$105,4,FALSE)</f>
        <v>Garden Suburb Infant School</v>
      </c>
      <c r="F801" s="16">
        <v>213020</v>
      </c>
      <c r="G801" s="16" t="str">
        <f t="shared" si="28"/>
        <v>E16</v>
      </c>
      <c r="H801" s="16" t="s">
        <v>7987</v>
      </c>
      <c r="I801" s="16" t="s">
        <v>1181</v>
      </c>
      <c r="J801" s="16" t="s">
        <v>1180</v>
      </c>
      <c r="K801" s="16" t="s">
        <v>1179</v>
      </c>
      <c r="L801" s="16" t="s">
        <v>7986</v>
      </c>
      <c r="M801" s="16">
        <v>15000</v>
      </c>
      <c r="N801" s="16" t="s">
        <v>1177</v>
      </c>
      <c r="O801" s="16" t="s">
        <v>1107</v>
      </c>
      <c r="P801" s="16" t="s">
        <v>1176</v>
      </c>
      <c r="Q801" s="16" t="s">
        <v>1175</v>
      </c>
      <c r="R801" s="16" t="s">
        <v>1174</v>
      </c>
    </row>
    <row r="802" spans="1:18">
      <c r="A802" s="16" t="s">
        <v>7985</v>
      </c>
      <c r="B802" s="16" t="s">
        <v>1183</v>
      </c>
      <c r="C802" s="16" t="s">
        <v>319</v>
      </c>
      <c r="D802" s="16">
        <v>10068</v>
      </c>
      <c r="E802" s="16" t="str">
        <f>VLOOKUP(D802,'Schools Data'!$F$4:$I$105,4,FALSE)</f>
        <v>Garden Suburb Infant School</v>
      </c>
      <c r="F802" s="16">
        <v>215000</v>
      </c>
      <c r="G802" s="16" t="str">
        <f t="shared" si="28"/>
        <v>E17</v>
      </c>
      <c r="H802" s="16" t="s">
        <v>7984</v>
      </c>
      <c r="I802" s="16" t="s">
        <v>1181</v>
      </c>
      <c r="J802" s="16" t="s">
        <v>1180</v>
      </c>
      <c r="K802" s="16" t="s">
        <v>1179</v>
      </c>
      <c r="L802" s="16" t="s">
        <v>7983</v>
      </c>
      <c r="M802" s="16">
        <v>20881</v>
      </c>
      <c r="N802" s="16" t="s">
        <v>1177</v>
      </c>
      <c r="O802" s="16" t="s">
        <v>1107</v>
      </c>
      <c r="P802" s="16" t="s">
        <v>1176</v>
      </c>
      <c r="Q802" s="16" t="s">
        <v>1175</v>
      </c>
      <c r="R802" s="16" t="s">
        <v>1174</v>
      </c>
    </row>
    <row r="803" spans="1:18">
      <c r="A803" s="16" t="s">
        <v>7982</v>
      </c>
      <c r="B803" s="16" t="s">
        <v>1183</v>
      </c>
      <c r="C803" s="16" t="s">
        <v>319</v>
      </c>
      <c r="D803" s="16">
        <v>10068</v>
      </c>
      <c r="E803" s="16" t="str">
        <f>VLOOKUP(D803,'Schools Data'!$F$4:$I$105,4,FALSE)</f>
        <v>Garden Suburb Infant School</v>
      </c>
      <c r="F803" s="16">
        <v>216000</v>
      </c>
      <c r="G803" s="16" t="str">
        <f t="shared" si="28"/>
        <v>E15</v>
      </c>
      <c r="H803" s="16" t="s">
        <v>7981</v>
      </c>
      <c r="I803" s="16" t="s">
        <v>1181</v>
      </c>
      <c r="J803" s="16" t="s">
        <v>1180</v>
      </c>
      <c r="K803" s="16" t="s">
        <v>1179</v>
      </c>
      <c r="L803" s="16" t="s">
        <v>7980</v>
      </c>
      <c r="M803" s="16">
        <v>1500</v>
      </c>
      <c r="N803" s="16" t="s">
        <v>1177</v>
      </c>
      <c r="O803" s="16" t="s">
        <v>1107</v>
      </c>
      <c r="P803" s="16" t="s">
        <v>1176</v>
      </c>
      <c r="Q803" s="16" t="s">
        <v>1175</v>
      </c>
      <c r="R803" s="16" t="s">
        <v>1174</v>
      </c>
    </row>
    <row r="804" spans="1:18">
      <c r="A804" s="16" t="s">
        <v>7979</v>
      </c>
      <c r="B804" s="16" t="s">
        <v>1183</v>
      </c>
      <c r="C804" s="16" t="s">
        <v>319</v>
      </c>
      <c r="D804" s="16">
        <v>10068</v>
      </c>
      <c r="E804" s="16" t="str">
        <f>VLOOKUP(D804,'Schools Data'!$F$4:$I$105,4,FALSE)</f>
        <v>Garden Suburb Infant School</v>
      </c>
      <c r="F804" s="16">
        <v>219010</v>
      </c>
      <c r="G804" s="16" t="str">
        <f t="shared" si="28"/>
        <v>E14</v>
      </c>
      <c r="H804" s="16" t="s">
        <v>7978</v>
      </c>
      <c r="I804" s="16" t="s">
        <v>1181</v>
      </c>
      <c r="J804" s="16" t="s">
        <v>1180</v>
      </c>
      <c r="K804" s="16" t="s">
        <v>1179</v>
      </c>
      <c r="L804" s="16" t="s">
        <v>7977</v>
      </c>
      <c r="M804" s="16">
        <v>19432</v>
      </c>
      <c r="N804" s="16" t="s">
        <v>1177</v>
      </c>
      <c r="O804" s="16" t="s">
        <v>1107</v>
      </c>
      <c r="P804" s="16" t="s">
        <v>1176</v>
      </c>
      <c r="Q804" s="16" t="s">
        <v>1175</v>
      </c>
      <c r="R804" s="16" t="s">
        <v>1174</v>
      </c>
    </row>
    <row r="805" spans="1:18">
      <c r="A805" s="16" t="s">
        <v>7976</v>
      </c>
      <c r="B805" s="16" t="s">
        <v>1183</v>
      </c>
      <c r="C805" s="16" t="s">
        <v>319</v>
      </c>
      <c r="D805" s="16">
        <v>10068</v>
      </c>
      <c r="E805" s="16" t="str">
        <f>VLOOKUP(D805,'Schools Data'!$F$4:$I$105,4,FALSE)</f>
        <v>Garden Suburb Infant School</v>
      </c>
      <c r="F805" s="16">
        <v>219030</v>
      </c>
      <c r="G805" s="16" t="str">
        <f t="shared" si="28"/>
        <v>E18</v>
      </c>
      <c r="H805" s="16" t="s">
        <v>7975</v>
      </c>
      <c r="I805" s="16" t="s">
        <v>1181</v>
      </c>
      <c r="J805" s="16" t="s">
        <v>1180</v>
      </c>
      <c r="K805" s="16" t="s">
        <v>1179</v>
      </c>
      <c r="L805" s="16" t="s">
        <v>7974</v>
      </c>
      <c r="M805" s="16">
        <v>10400</v>
      </c>
      <c r="N805" s="16" t="s">
        <v>1177</v>
      </c>
      <c r="O805" s="16" t="s">
        <v>1107</v>
      </c>
      <c r="P805" s="16" t="s">
        <v>1176</v>
      </c>
      <c r="Q805" s="16" t="s">
        <v>1175</v>
      </c>
      <c r="R805" s="16" t="s">
        <v>1174</v>
      </c>
    </row>
    <row r="806" spans="1:18">
      <c r="A806" s="16" t="s">
        <v>7973</v>
      </c>
      <c r="B806" s="16" t="s">
        <v>1183</v>
      </c>
      <c r="C806" s="16" t="s">
        <v>319</v>
      </c>
      <c r="D806" s="16">
        <v>10068</v>
      </c>
      <c r="E806" s="16" t="str">
        <f>VLOOKUP(D806,'Schools Data'!$F$4:$I$105,4,FALSE)</f>
        <v>Garden Suburb Infant School</v>
      </c>
      <c r="F806" s="16">
        <v>220000</v>
      </c>
      <c r="G806" s="16" t="str">
        <f t="shared" si="28"/>
        <v>E13</v>
      </c>
      <c r="H806" s="16" t="s">
        <v>7972</v>
      </c>
      <c r="I806" s="16" t="s">
        <v>1181</v>
      </c>
      <c r="J806" s="16" t="s">
        <v>1180</v>
      </c>
      <c r="K806" s="16" t="s">
        <v>1179</v>
      </c>
      <c r="L806" s="16" t="s">
        <v>7971</v>
      </c>
      <c r="M806" s="16">
        <v>1000</v>
      </c>
      <c r="N806" s="16" t="s">
        <v>1177</v>
      </c>
      <c r="O806" s="16" t="s">
        <v>1107</v>
      </c>
      <c r="P806" s="16" t="s">
        <v>1176</v>
      </c>
      <c r="Q806" s="16" t="s">
        <v>1175</v>
      </c>
      <c r="R806" s="16" t="s">
        <v>1174</v>
      </c>
    </row>
    <row r="807" spans="1:18">
      <c r="A807" s="16" t="s">
        <v>7970</v>
      </c>
      <c r="B807" s="16" t="s">
        <v>1183</v>
      </c>
      <c r="C807" s="16" t="s">
        <v>319</v>
      </c>
      <c r="D807" s="16">
        <v>10068</v>
      </c>
      <c r="E807" s="16" t="str">
        <f>VLOOKUP(D807,'Schools Data'!$F$4:$I$105,4,FALSE)</f>
        <v>Garden Suburb Infant School</v>
      </c>
      <c r="F807" s="16">
        <v>221000</v>
      </c>
      <c r="G807" s="16" t="str">
        <f t="shared" si="28"/>
        <v>E23</v>
      </c>
      <c r="H807" s="16" t="s">
        <v>7969</v>
      </c>
      <c r="I807" s="16" t="s">
        <v>1181</v>
      </c>
      <c r="J807" s="16" t="s">
        <v>1180</v>
      </c>
      <c r="K807" s="16" t="s">
        <v>1179</v>
      </c>
      <c r="L807" s="16" t="s">
        <v>7968</v>
      </c>
      <c r="M807" s="16">
        <v>6267</v>
      </c>
      <c r="N807" s="16" t="s">
        <v>1177</v>
      </c>
      <c r="O807" s="16" t="s">
        <v>1107</v>
      </c>
      <c r="P807" s="16" t="s">
        <v>1176</v>
      </c>
      <c r="Q807" s="16" t="s">
        <v>1175</v>
      </c>
      <c r="R807" s="16" t="s">
        <v>1174</v>
      </c>
    </row>
    <row r="808" spans="1:18">
      <c r="A808" s="16" t="s">
        <v>7967</v>
      </c>
      <c r="B808" s="16" t="s">
        <v>1183</v>
      </c>
      <c r="C808" s="16" t="s">
        <v>319</v>
      </c>
      <c r="D808" s="16">
        <v>10068</v>
      </c>
      <c r="E808" s="16" t="str">
        <f>VLOOKUP(D808,'Schools Data'!$F$4:$I$105,4,FALSE)</f>
        <v>Garden Suburb Infant School</v>
      </c>
      <c r="F808" s="16">
        <v>411020</v>
      </c>
      <c r="G808" s="16" t="str">
        <f>VLOOKUP(F808,$W$2:$X$62,2,FALSE)</f>
        <v>E25</v>
      </c>
      <c r="H808" s="16" t="s">
        <v>7966</v>
      </c>
      <c r="I808" s="16" t="s">
        <v>1181</v>
      </c>
      <c r="J808" s="16" t="s">
        <v>1180</v>
      </c>
      <c r="K808" s="16" t="s">
        <v>1179</v>
      </c>
      <c r="L808" s="16" t="s">
        <v>7965</v>
      </c>
      <c r="M808" s="16">
        <v>77433</v>
      </c>
      <c r="N808" s="16" t="s">
        <v>1177</v>
      </c>
      <c r="O808" s="16" t="s">
        <v>1107</v>
      </c>
      <c r="P808" s="16" t="s">
        <v>1176</v>
      </c>
      <c r="Q808" s="16" t="s">
        <v>1175</v>
      </c>
      <c r="R808" s="16" t="s">
        <v>1174</v>
      </c>
    </row>
    <row r="809" spans="1:18">
      <c r="A809" s="16" t="s">
        <v>7964</v>
      </c>
      <c r="B809" s="16" t="s">
        <v>1183</v>
      </c>
      <c r="C809" s="16" t="s">
        <v>319</v>
      </c>
      <c r="D809" s="16">
        <v>10068</v>
      </c>
      <c r="E809" s="16" t="str">
        <f>VLOOKUP(D809,'Schools Data'!$F$4:$I$105,4,FALSE)</f>
        <v>Garden Suburb Infant School</v>
      </c>
      <c r="F809" s="16">
        <v>413050</v>
      </c>
      <c r="G809" s="16" t="str">
        <f>VLOOKUP(F809,$W$2:$X$62,2,FALSE)</f>
        <v>E19</v>
      </c>
      <c r="H809" s="16" t="s">
        <v>7963</v>
      </c>
      <c r="I809" s="16" t="s">
        <v>1181</v>
      </c>
      <c r="J809" s="16" t="s">
        <v>1180</v>
      </c>
      <c r="K809" s="16" t="s">
        <v>1179</v>
      </c>
      <c r="L809" s="16" t="s">
        <v>7962</v>
      </c>
      <c r="M809" s="16">
        <v>8050</v>
      </c>
      <c r="N809" s="16" t="s">
        <v>1177</v>
      </c>
      <c r="O809" s="16" t="s">
        <v>1107</v>
      </c>
      <c r="P809" s="16" t="s">
        <v>1176</v>
      </c>
      <c r="Q809" s="16" t="s">
        <v>1175</v>
      </c>
      <c r="R809" s="16" t="s">
        <v>1174</v>
      </c>
    </row>
    <row r="810" spans="1:18">
      <c r="A810" s="16" t="s">
        <v>7961</v>
      </c>
      <c r="B810" s="16" t="s">
        <v>1183</v>
      </c>
      <c r="C810" s="16" t="s">
        <v>319</v>
      </c>
      <c r="D810" s="16">
        <v>10068</v>
      </c>
      <c r="E810" s="16" t="str">
        <f>VLOOKUP(D810,'Schools Data'!$F$4:$I$105,4,FALSE)</f>
        <v>Garden Suburb Infant School</v>
      </c>
      <c r="F810" s="16">
        <v>413060</v>
      </c>
      <c r="G810" s="16" t="str">
        <f>VLOOKUP(F810,$W$2:$X$62,2,FALSE)</f>
        <v>E22</v>
      </c>
      <c r="H810" s="16" t="s">
        <v>7960</v>
      </c>
      <c r="I810" s="16" t="s">
        <v>1181</v>
      </c>
      <c r="J810" s="16" t="s">
        <v>1180</v>
      </c>
      <c r="K810" s="16" t="s">
        <v>1179</v>
      </c>
      <c r="L810" s="16" t="s">
        <v>7959</v>
      </c>
      <c r="M810" s="16">
        <v>10655</v>
      </c>
      <c r="N810" s="16" t="s">
        <v>1177</v>
      </c>
      <c r="O810" s="16" t="s">
        <v>1107</v>
      </c>
      <c r="P810" s="16" t="s">
        <v>1176</v>
      </c>
      <c r="Q810" s="16" t="s">
        <v>1175</v>
      </c>
      <c r="R810" s="16" t="s">
        <v>1174</v>
      </c>
    </row>
    <row r="811" spans="1:18">
      <c r="A811" s="16" t="s">
        <v>7958</v>
      </c>
      <c r="B811" s="16" t="s">
        <v>1183</v>
      </c>
      <c r="C811" s="16" t="s">
        <v>319</v>
      </c>
      <c r="D811" s="16">
        <v>10068</v>
      </c>
      <c r="E811" s="16" t="str">
        <f>VLOOKUP(D811,'Schools Data'!$F$4:$I$105,4,FALSE)</f>
        <v>Garden Suburb Infant School</v>
      </c>
      <c r="F811" s="16">
        <v>420060</v>
      </c>
      <c r="G811" s="16" t="str">
        <f>VLOOKUP(F811,$W$2:$X$62,2,FALSE)</f>
        <v>E26</v>
      </c>
      <c r="H811" s="16" t="s">
        <v>7957</v>
      </c>
      <c r="I811" s="16" t="s">
        <v>1181</v>
      </c>
      <c r="J811" s="16" t="s">
        <v>1180</v>
      </c>
      <c r="K811" s="16" t="s">
        <v>1179</v>
      </c>
      <c r="L811" s="16" t="s">
        <v>7944</v>
      </c>
      <c r="M811" s="16">
        <v>7000</v>
      </c>
      <c r="N811" s="16" t="s">
        <v>1177</v>
      </c>
      <c r="O811" s="16" t="s">
        <v>1107</v>
      </c>
      <c r="P811" s="16" t="s">
        <v>1176</v>
      </c>
      <c r="Q811" s="16" t="s">
        <v>1175</v>
      </c>
      <c r="R811" s="16" t="s">
        <v>1174</v>
      </c>
    </row>
    <row r="812" spans="1:18">
      <c r="A812" s="16" t="s">
        <v>7956</v>
      </c>
      <c r="B812" s="16" t="s">
        <v>1183</v>
      </c>
      <c r="C812" s="16" t="s">
        <v>319</v>
      </c>
      <c r="D812" s="16">
        <v>10068</v>
      </c>
      <c r="E812" s="16" t="str">
        <f>VLOOKUP(D812,'Schools Data'!$F$4:$I$105,4,FALSE)</f>
        <v>Garden Suburb Infant School</v>
      </c>
      <c r="F812" s="16">
        <v>422620</v>
      </c>
      <c r="G812" s="16" t="str">
        <f>VLOOKUP(F812,$W$2:$X$62,2,FALSE)</f>
        <v>E20</v>
      </c>
      <c r="H812" s="16" t="s">
        <v>7955</v>
      </c>
      <c r="I812" s="16" t="s">
        <v>1181</v>
      </c>
      <c r="J812" s="16" t="s">
        <v>1180</v>
      </c>
      <c r="K812" s="16" t="s">
        <v>1179</v>
      </c>
      <c r="L812" s="16" t="s">
        <v>7954</v>
      </c>
      <c r="M812" s="16">
        <v>7095</v>
      </c>
      <c r="N812" s="16" t="s">
        <v>1177</v>
      </c>
      <c r="O812" s="16" t="s">
        <v>1107</v>
      </c>
      <c r="P812" s="16" t="s">
        <v>1176</v>
      </c>
      <c r="Q812" s="16" t="s">
        <v>1175</v>
      </c>
      <c r="R812" s="16" t="s">
        <v>1174</v>
      </c>
    </row>
    <row r="813" spans="1:18">
      <c r="A813" s="16" t="s">
        <v>7953</v>
      </c>
      <c r="B813" s="16" t="s">
        <v>1183</v>
      </c>
      <c r="C813" s="16" t="s">
        <v>319</v>
      </c>
      <c r="D813" s="16">
        <v>10068</v>
      </c>
      <c r="E813" s="16" t="str">
        <f>VLOOKUP(D813,'Schools Data'!$F$4:$I$105,4,FALSE)</f>
        <v>Garden Suburb Infant School</v>
      </c>
      <c r="F813" s="16">
        <v>543950</v>
      </c>
      <c r="G813" s="16" t="s">
        <v>1211</v>
      </c>
      <c r="H813" s="16" t="s">
        <v>7952</v>
      </c>
      <c r="I813" s="16" t="s">
        <v>1181</v>
      </c>
      <c r="J813" s="16" t="s">
        <v>1180</v>
      </c>
      <c r="K813" s="16" t="s">
        <v>1179</v>
      </c>
      <c r="L813" s="16" t="s">
        <v>7881</v>
      </c>
      <c r="M813" s="16">
        <v>-58246</v>
      </c>
      <c r="N813" s="16" t="s">
        <v>1177</v>
      </c>
      <c r="O813" s="16" t="s">
        <v>1107</v>
      </c>
      <c r="P813" s="16" t="s">
        <v>1176</v>
      </c>
      <c r="Q813" s="16" t="s">
        <v>1175</v>
      </c>
      <c r="R813" s="16" t="s">
        <v>1174</v>
      </c>
    </row>
    <row r="814" spans="1:18">
      <c r="A814" s="16" t="s">
        <v>7951</v>
      </c>
      <c r="B814" s="16" t="s">
        <v>1183</v>
      </c>
      <c r="C814" s="16" t="s">
        <v>319</v>
      </c>
      <c r="D814" s="16">
        <v>10068</v>
      </c>
      <c r="E814" s="16" t="str">
        <f>VLOOKUP(D814,'Schools Data'!$F$4:$I$105,4,FALSE)</f>
        <v>Garden Suburb Infant School</v>
      </c>
      <c r="F814" s="16">
        <v>543970</v>
      </c>
      <c r="G814" s="16" t="str">
        <f t="shared" ref="G814:G850" si="29">VLOOKUP(F814,$W$2:$X$62,2,FALSE)</f>
        <v>I01</v>
      </c>
      <c r="H814" s="16" t="s">
        <v>7950</v>
      </c>
      <c r="I814" s="16" t="s">
        <v>1181</v>
      </c>
      <c r="J814" s="16" t="s">
        <v>1180</v>
      </c>
      <c r="K814" s="16" t="s">
        <v>1179</v>
      </c>
      <c r="L814" s="16" t="s">
        <v>7839</v>
      </c>
      <c r="M814" s="16">
        <v>-1206004</v>
      </c>
      <c r="N814" s="16" t="s">
        <v>1177</v>
      </c>
      <c r="O814" s="16" t="s">
        <v>1107</v>
      </c>
      <c r="P814" s="16" t="s">
        <v>1176</v>
      </c>
      <c r="Q814" s="16" t="s">
        <v>1175</v>
      </c>
      <c r="R814" s="16" t="s">
        <v>1174</v>
      </c>
    </row>
    <row r="815" spans="1:18">
      <c r="A815" s="16" t="s">
        <v>7949</v>
      </c>
      <c r="B815" s="16" t="s">
        <v>1183</v>
      </c>
      <c r="C815" s="16" t="s">
        <v>319</v>
      </c>
      <c r="D815" s="16">
        <v>10068</v>
      </c>
      <c r="E815" s="16" t="str">
        <f>VLOOKUP(D815,'Schools Data'!$F$4:$I$105,4,FALSE)</f>
        <v>Garden Suburb Infant School</v>
      </c>
      <c r="F815" s="16">
        <v>543972</v>
      </c>
      <c r="G815" s="16" t="str">
        <f t="shared" si="29"/>
        <v>I03</v>
      </c>
      <c r="H815" s="16" t="s">
        <v>7948</v>
      </c>
      <c r="I815" s="16" t="s">
        <v>1181</v>
      </c>
      <c r="J815" s="16" t="s">
        <v>1180</v>
      </c>
      <c r="K815" s="16" t="s">
        <v>1179</v>
      </c>
      <c r="L815" s="16" t="s">
        <v>7947</v>
      </c>
      <c r="M815" s="16">
        <v>-50971</v>
      </c>
      <c r="N815" s="16" t="s">
        <v>1177</v>
      </c>
      <c r="O815" s="16" t="s">
        <v>1107</v>
      </c>
      <c r="P815" s="16" t="s">
        <v>1176</v>
      </c>
      <c r="Q815" s="16" t="s">
        <v>1175</v>
      </c>
      <c r="R815" s="16" t="s">
        <v>1174</v>
      </c>
    </row>
    <row r="816" spans="1:18">
      <c r="A816" s="16" t="s">
        <v>7946</v>
      </c>
      <c r="B816" s="16" t="s">
        <v>1183</v>
      </c>
      <c r="C816" s="16" t="s">
        <v>319</v>
      </c>
      <c r="D816" s="16">
        <v>10068</v>
      </c>
      <c r="E816" s="16" t="str">
        <f>VLOOKUP(D816,'Schools Data'!$F$4:$I$105,4,FALSE)</f>
        <v>Garden Suburb Infant School</v>
      </c>
      <c r="F816" s="16">
        <v>543975</v>
      </c>
      <c r="G816" s="16" t="str">
        <f t="shared" si="29"/>
        <v>I05</v>
      </c>
      <c r="H816" s="16" t="s">
        <v>7945</v>
      </c>
      <c r="I816" s="16" t="s">
        <v>1181</v>
      </c>
      <c r="J816" s="16" t="s">
        <v>1180</v>
      </c>
      <c r="K816" s="16" t="s">
        <v>1179</v>
      </c>
      <c r="L816" s="16" t="s">
        <v>7944</v>
      </c>
      <c r="M816" s="16">
        <v>-65560</v>
      </c>
      <c r="N816" s="16" t="s">
        <v>1177</v>
      </c>
      <c r="O816" s="16" t="s">
        <v>1107</v>
      </c>
      <c r="P816" s="16" t="s">
        <v>1176</v>
      </c>
      <c r="Q816" s="16" t="s">
        <v>1175</v>
      </c>
      <c r="R816" s="16" t="s">
        <v>1174</v>
      </c>
    </row>
    <row r="817" spans="1:18">
      <c r="A817" s="16" t="s">
        <v>7943</v>
      </c>
      <c r="B817" s="16" t="s">
        <v>1183</v>
      </c>
      <c r="C817" s="16" t="s">
        <v>319</v>
      </c>
      <c r="D817" s="16">
        <v>10068</v>
      </c>
      <c r="E817" s="16" t="str">
        <f>VLOOKUP(D817,'Schools Data'!$F$4:$I$105,4,FALSE)</f>
        <v>Garden Suburb Infant School</v>
      </c>
      <c r="F817" s="16">
        <v>543980</v>
      </c>
      <c r="G817" s="16" t="str">
        <f t="shared" si="29"/>
        <v>CI01</v>
      </c>
      <c r="H817" s="16" t="s">
        <v>7942</v>
      </c>
      <c r="I817" s="16" t="s">
        <v>1181</v>
      </c>
      <c r="J817" s="16" t="s">
        <v>1180</v>
      </c>
      <c r="K817" s="16" t="s">
        <v>1179</v>
      </c>
      <c r="L817" s="16" t="s">
        <v>7941</v>
      </c>
      <c r="M817" s="16">
        <v>-6570</v>
      </c>
      <c r="N817" s="16" t="s">
        <v>1177</v>
      </c>
      <c r="O817" s="16" t="s">
        <v>1107</v>
      </c>
      <c r="P817" s="16" t="s">
        <v>1176</v>
      </c>
      <c r="Q817" s="16" t="s">
        <v>1175</v>
      </c>
      <c r="R817" s="16" t="s">
        <v>1174</v>
      </c>
    </row>
    <row r="818" spans="1:18">
      <c r="A818" s="16" t="s">
        <v>7940</v>
      </c>
      <c r="B818" s="16" t="s">
        <v>1183</v>
      </c>
      <c r="C818" s="16" t="s">
        <v>319</v>
      </c>
      <c r="D818" s="16">
        <v>10068</v>
      </c>
      <c r="E818" s="16" t="str">
        <f>VLOOKUP(D818,'Schools Data'!$F$4:$I$105,4,FALSE)</f>
        <v>Garden Suburb Infant School</v>
      </c>
      <c r="F818" s="16">
        <v>569000</v>
      </c>
      <c r="G818" s="16" t="str">
        <f t="shared" si="29"/>
        <v>E28a</v>
      </c>
      <c r="H818" s="16" t="s">
        <v>7939</v>
      </c>
      <c r="I818" s="16" t="s">
        <v>1181</v>
      </c>
      <c r="J818" s="16" t="s">
        <v>1180</v>
      </c>
      <c r="K818" s="16" t="s">
        <v>1179</v>
      </c>
      <c r="L818" s="16" t="s">
        <v>7938</v>
      </c>
      <c r="M818" s="16">
        <v>29078</v>
      </c>
      <c r="N818" s="16" t="s">
        <v>1177</v>
      </c>
      <c r="O818" s="16" t="s">
        <v>1107</v>
      </c>
      <c r="P818" s="16" t="s">
        <v>1176</v>
      </c>
      <c r="Q818" s="16" t="s">
        <v>1175</v>
      </c>
      <c r="R818" s="16" t="s">
        <v>1174</v>
      </c>
    </row>
    <row r="819" spans="1:18">
      <c r="A819" s="16" t="s">
        <v>7937</v>
      </c>
      <c r="B819" s="16" t="s">
        <v>1183</v>
      </c>
      <c r="C819" s="16" t="s">
        <v>319</v>
      </c>
      <c r="D819" s="16">
        <v>10068</v>
      </c>
      <c r="E819" s="16" t="str">
        <f>VLOOKUP(D819,'Schools Data'!$F$4:$I$105,4,FALSE)</f>
        <v>Garden Suburb Infant School</v>
      </c>
      <c r="F819" s="16">
        <v>569010</v>
      </c>
      <c r="G819" s="16" t="str">
        <f t="shared" si="29"/>
        <v>E27</v>
      </c>
      <c r="H819" s="16" t="s">
        <v>7936</v>
      </c>
      <c r="I819" s="16" t="s">
        <v>1181</v>
      </c>
      <c r="J819" s="16" t="s">
        <v>1180</v>
      </c>
      <c r="K819" s="16" t="s">
        <v>1179</v>
      </c>
      <c r="L819" s="16" t="s">
        <v>7935</v>
      </c>
      <c r="M819" s="16">
        <v>114638</v>
      </c>
      <c r="N819" s="16" t="s">
        <v>1177</v>
      </c>
      <c r="O819" s="16" t="s">
        <v>1107</v>
      </c>
      <c r="P819" s="16" t="s">
        <v>1176</v>
      </c>
      <c r="Q819" s="16" t="s">
        <v>1175</v>
      </c>
      <c r="R819" s="16" t="s">
        <v>1174</v>
      </c>
    </row>
    <row r="820" spans="1:18">
      <c r="A820" s="16" t="s">
        <v>7934</v>
      </c>
      <c r="B820" s="16" t="s">
        <v>1183</v>
      </c>
      <c r="C820" s="16" t="s">
        <v>319</v>
      </c>
      <c r="D820" s="16">
        <v>10068</v>
      </c>
      <c r="E820" s="16" t="str">
        <f>VLOOKUP(D820,'Schools Data'!$F$4:$I$105,4,FALSE)</f>
        <v>Garden Suburb Infant School</v>
      </c>
      <c r="F820" s="16">
        <v>599010</v>
      </c>
      <c r="G820" s="16" t="str">
        <f t="shared" si="29"/>
        <v>CE02</v>
      </c>
      <c r="H820" s="16" t="s">
        <v>7933</v>
      </c>
      <c r="I820" s="16" t="s">
        <v>1181</v>
      </c>
      <c r="J820" s="16" t="s">
        <v>1180</v>
      </c>
      <c r="K820" s="16" t="s">
        <v>1179</v>
      </c>
      <c r="L820" s="16" t="s">
        <v>7932</v>
      </c>
      <c r="M820" s="16">
        <v>6570</v>
      </c>
      <c r="N820" s="16" t="s">
        <v>1177</v>
      </c>
      <c r="O820" s="16" t="s">
        <v>1107</v>
      </c>
      <c r="P820" s="16" t="s">
        <v>1176</v>
      </c>
      <c r="Q820" s="16" t="s">
        <v>1175</v>
      </c>
      <c r="R820" s="16" t="s">
        <v>1174</v>
      </c>
    </row>
    <row r="821" spans="1:18">
      <c r="A821" s="16" t="s">
        <v>7931</v>
      </c>
      <c r="B821" s="16" t="s">
        <v>1183</v>
      </c>
      <c r="C821" s="16" t="s">
        <v>319</v>
      </c>
      <c r="D821" s="16">
        <v>10068</v>
      </c>
      <c r="E821" s="16" t="str">
        <f>VLOOKUP(D821,'Schools Data'!$F$4:$I$105,4,FALSE)</f>
        <v>Garden Suburb Infant School</v>
      </c>
      <c r="F821" s="16">
        <v>710020</v>
      </c>
      <c r="G821" s="16" t="str">
        <f t="shared" si="29"/>
        <v>I06</v>
      </c>
      <c r="H821" s="16" t="s">
        <v>7930</v>
      </c>
      <c r="I821" s="16" t="s">
        <v>1181</v>
      </c>
      <c r="J821" s="16" t="s">
        <v>1180</v>
      </c>
      <c r="K821" s="16" t="s">
        <v>1179</v>
      </c>
      <c r="L821" s="16" t="s">
        <v>7929</v>
      </c>
      <c r="M821" s="16">
        <v>-2363</v>
      </c>
      <c r="N821" s="16" t="s">
        <v>1177</v>
      </c>
      <c r="O821" s="16" t="s">
        <v>1107</v>
      </c>
      <c r="P821" s="16" t="s">
        <v>1176</v>
      </c>
      <c r="Q821" s="16" t="s">
        <v>1175</v>
      </c>
      <c r="R821" s="16" t="s">
        <v>1174</v>
      </c>
    </row>
    <row r="822" spans="1:18">
      <c r="A822" s="16" t="s">
        <v>7928</v>
      </c>
      <c r="B822" s="16" t="s">
        <v>1183</v>
      </c>
      <c r="C822" s="16" t="s">
        <v>319</v>
      </c>
      <c r="D822" s="16">
        <v>10068</v>
      </c>
      <c r="E822" s="16" t="str">
        <f>VLOOKUP(D822,'Schools Data'!$F$4:$I$105,4,FALSE)</f>
        <v>Garden Suburb Infant School</v>
      </c>
      <c r="F822" s="16">
        <v>720010</v>
      </c>
      <c r="G822" s="16" t="str">
        <f t="shared" si="29"/>
        <v>I18d</v>
      </c>
      <c r="H822" s="16" t="s">
        <v>7927</v>
      </c>
      <c r="I822" s="16" t="s">
        <v>1181</v>
      </c>
      <c r="J822" s="16" t="s">
        <v>1180</v>
      </c>
      <c r="K822" s="16" t="s">
        <v>1179</v>
      </c>
      <c r="L822" s="16" t="s">
        <v>7926</v>
      </c>
      <c r="M822" s="16">
        <v>-70577</v>
      </c>
      <c r="N822" s="16" t="s">
        <v>1177</v>
      </c>
      <c r="O822" s="16" t="s">
        <v>1107</v>
      </c>
      <c r="P822" s="16" t="s">
        <v>1176</v>
      </c>
      <c r="Q822" s="16" t="s">
        <v>1175</v>
      </c>
      <c r="R822" s="16" t="s">
        <v>1174</v>
      </c>
    </row>
    <row r="823" spans="1:18">
      <c r="A823" s="16" t="s">
        <v>7925</v>
      </c>
      <c r="B823" s="16" t="s">
        <v>1183</v>
      </c>
      <c r="C823" s="16" t="s">
        <v>319</v>
      </c>
      <c r="D823" s="16">
        <v>10068</v>
      </c>
      <c r="E823" s="16" t="str">
        <f>VLOOKUP(D823,'Schools Data'!$F$4:$I$105,4,FALSE)</f>
        <v>Garden Suburb Infant School</v>
      </c>
      <c r="F823" s="16">
        <v>739001</v>
      </c>
      <c r="G823" s="16" t="str">
        <f t="shared" si="29"/>
        <v>I08a</v>
      </c>
      <c r="H823" s="16" t="s">
        <v>7924</v>
      </c>
      <c r="I823" s="16" t="s">
        <v>1181</v>
      </c>
      <c r="J823" s="16" t="s">
        <v>1180</v>
      </c>
      <c r="K823" s="16" t="s">
        <v>1179</v>
      </c>
      <c r="L823" s="16" t="s">
        <v>7923</v>
      </c>
      <c r="M823" s="16">
        <v>-8700</v>
      </c>
      <c r="N823" s="16" t="s">
        <v>1177</v>
      </c>
      <c r="O823" s="16" t="s">
        <v>1107</v>
      </c>
      <c r="P823" s="16" t="s">
        <v>1176</v>
      </c>
      <c r="Q823" s="16" t="s">
        <v>1175</v>
      </c>
      <c r="R823" s="16" t="s">
        <v>1174</v>
      </c>
    </row>
    <row r="824" spans="1:18">
      <c r="A824" s="16" t="s">
        <v>7922</v>
      </c>
      <c r="B824" s="16" t="s">
        <v>1183</v>
      </c>
      <c r="C824" s="16" t="s">
        <v>319</v>
      </c>
      <c r="D824" s="16">
        <v>10068</v>
      </c>
      <c r="E824" s="16" t="str">
        <f>VLOOKUP(D824,'Schools Data'!$F$4:$I$105,4,FALSE)</f>
        <v>Garden Suburb Infant School</v>
      </c>
      <c r="F824" s="16">
        <v>739002</v>
      </c>
      <c r="G824" s="16" t="str">
        <f t="shared" si="29"/>
        <v>I08b</v>
      </c>
      <c r="H824" s="16" t="s">
        <v>7921</v>
      </c>
      <c r="I824" s="16" t="s">
        <v>1181</v>
      </c>
      <c r="J824" s="16" t="s">
        <v>1180</v>
      </c>
      <c r="K824" s="16" t="s">
        <v>1179</v>
      </c>
      <c r="L824" s="16" t="s">
        <v>7920</v>
      </c>
      <c r="M824" s="16">
        <v>-7575</v>
      </c>
      <c r="N824" s="16" t="s">
        <v>1177</v>
      </c>
      <c r="O824" s="16" t="s">
        <v>1107</v>
      </c>
      <c r="P824" s="16" t="s">
        <v>1176</v>
      </c>
      <c r="Q824" s="16" t="s">
        <v>1175</v>
      </c>
      <c r="R824" s="16" t="s">
        <v>1174</v>
      </c>
    </row>
    <row r="825" spans="1:18">
      <c r="A825" s="16" t="s">
        <v>7919</v>
      </c>
      <c r="B825" s="16" t="s">
        <v>1183</v>
      </c>
      <c r="C825" s="16" t="s">
        <v>319</v>
      </c>
      <c r="D825" s="16">
        <v>10068</v>
      </c>
      <c r="E825" s="16" t="str">
        <f>VLOOKUP(D825,'Schools Data'!$F$4:$I$105,4,FALSE)</f>
        <v>Garden Suburb Infant School</v>
      </c>
      <c r="F825" s="16">
        <v>739010</v>
      </c>
      <c r="G825" s="16" t="str">
        <f t="shared" si="29"/>
        <v>I09</v>
      </c>
      <c r="H825" s="16" t="s">
        <v>7918</v>
      </c>
      <c r="I825" s="16" t="s">
        <v>1181</v>
      </c>
      <c r="J825" s="16" t="s">
        <v>1180</v>
      </c>
      <c r="K825" s="16" t="s">
        <v>1179</v>
      </c>
      <c r="L825" s="16" t="s">
        <v>7917</v>
      </c>
      <c r="M825" s="16">
        <v>-3119</v>
      </c>
      <c r="N825" s="16" t="s">
        <v>1177</v>
      </c>
      <c r="O825" s="16" t="s">
        <v>1107</v>
      </c>
      <c r="P825" s="16" t="s">
        <v>1176</v>
      </c>
      <c r="Q825" s="16" t="s">
        <v>1175</v>
      </c>
      <c r="R825" s="16" t="s">
        <v>1174</v>
      </c>
    </row>
    <row r="826" spans="1:18">
      <c r="A826" s="16" t="s">
        <v>7916</v>
      </c>
      <c r="B826" s="16" t="s">
        <v>1183</v>
      </c>
      <c r="C826" s="16" t="s">
        <v>319</v>
      </c>
      <c r="D826" s="16">
        <v>10068</v>
      </c>
      <c r="E826" s="16" t="str">
        <f>VLOOKUP(D826,'Schools Data'!$F$4:$I$105,4,FALSE)</f>
        <v>Garden Suburb Infant School</v>
      </c>
      <c r="F826" s="16">
        <v>739050</v>
      </c>
      <c r="G826" s="16" t="str">
        <f t="shared" si="29"/>
        <v>I13</v>
      </c>
      <c r="H826" s="16" t="s">
        <v>7915</v>
      </c>
      <c r="I826" s="16" t="s">
        <v>1181</v>
      </c>
      <c r="J826" s="16" t="s">
        <v>1180</v>
      </c>
      <c r="K826" s="16" t="s">
        <v>1179</v>
      </c>
      <c r="L826" s="16" t="s">
        <v>7914</v>
      </c>
      <c r="M826" s="16">
        <v>-7130</v>
      </c>
      <c r="N826" s="16" t="s">
        <v>1177</v>
      </c>
      <c r="O826" s="16" t="s">
        <v>1107</v>
      </c>
      <c r="P826" s="16" t="s">
        <v>1176</v>
      </c>
      <c r="Q826" s="16" t="s">
        <v>1175</v>
      </c>
      <c r="R826" s="16" t="s">
        <v>1174</v>
      </c>
    </row>
    <row r="827" spans="1:18">
      <c r="A827" s="16" t="s">
        <v>7913</v>
      </c>
      <c r="B827" s="16" t="s">
        <v>1183</v>
      </c>
      <c r="C827" s="16" t="s">
        <v>319</v>
      </c>
      <c r="D827" s="16">
        <v>10069</v>
      </c>
      <c r="E827" s="16" t="str">
        <f>VLOOKUP(D827,'Schools Data'!$F$4:$I$105,4,FALSE)</f>
        <v>Goldbeaters Primary School</v>
      </c>
      <c r="F827" s="16">
        <v>111100</v>
      </c>
      <c r="G827" s="16" t="str">
        <f t="shared" si="29"/>
        <v>E05</v>
      </c>
      <c r="H827" s="16" t="s">
        <v>7912</v>
      </c>
      <c r="I827" s="16" t="s">
        <v>1181</v>
      </c>
      <c r="J827" s="16" t="s">
        <v>1180</v>
      </c>
      <c r="K827" s="16" t="s">
        <v>1179</v>
      </c>
      <c r="L827" s="16" t="s">
        <v>7911</v>
      </c>
      <c r="M827" s="16">
        <v>78581</v>
      </c>
      <c r="N827" s="16" t="s">
        <v>1177</v>
      </c>
      <c r="O827" s="16" t="s">
        <v>1107</v>
      </c>
      <c r="P827" s="16" t="s">
        <v>1176</v>
      </c>
      <c r="Q827" s="16" t="s">
        <v>1175</v>
      </c>
      <c r="R827" s="16" t="s">
        <v>1174</v>
      </c>
    </row>
    <row r="828" spans="1:18">
      <c r="A828" s="16" t="s">
        <v>7910</v>
      </c>
      <c r="B828" s="16" t="s">
        <v>1183</v>
      </c>
      <c r="C828" s="16" t="s">
        <v>319</v>
      </c>
      <c r="D828" s="16">
        <v>10069</v>
      </c>
      <c r="E828" s="16" t="str">
        <f>VLOOKUP(D828,'Schools Data'!$F$4:$I$105,4,FALSE)</f>
        <v>Goldbeaters Primary School</v>
      </c>
      <c r="F828" s="16">
        <v>111200</v>
      </c>
      <c r="G828" s="16" t="str">
        <f t="shared" si="29"/>
        <v>E04</v>
      </c>
      <c r="H828" s="16" t="s">
        <v>7909</v>
      </c>
      <c r="I828" s="16" t="s">
        <v>1181</v>
      </c>
      <c r="J828" s="16" t="s">
        <v>1180</v>
      </c>
      <c r="K828" s="16" t="s">
        <v>1179</v>
      </c>
      <c r="L828" s="16" t="s">
        <v>7908</v>
      </c>
      <c r="M828" s="16">
        <v>182690</v>
      </c>
      <c r="N828" s="16" t="s">
        <v>1177</v>
      </c>
      <c r="O828" s="16" t="s">
        <v>1107</v>
      </c>
      <c r="P828" s="16" t="s">
        <v>1176</v>
      </c>
      <c r="Q828" s="16" t="s">
        <v>1175</v>
      </c>
      <c r="R828" s="16" t="s">
        <v>1174</v>
      </c>
    </row>
    <row r="829" spans="1:18">
      <c r="A829" s="16" t="s">
        <v>7907</v>
      </c>
      <c r="B829" s="16" t="s">
        <v>1183</v>
      </c>
      <c r="C829" s="16" t="s">
        <v>319</v>
      </c>
      <c r="D829" s="16">
        <v>10069</v>
      </c>
      <c r="E829" s="16" t="str">
        <f>VLOOKUP(D829,'Schools Data'!$F$4:$I$105,4,FALSE)</f>
        <v>Goldbeaters Primary School</v>
      </c>
      <c r="F829" s="16">
        <v>111300</v>
      </c>
      <c r="G829" s="16" t="str">
        <f t="shared" si="29"/>
        <v>E06</v>
      </c>
      <c r="H829" s="16" t="s">
        <v>7906</v>
      </c>
      <c r="I829" s="16" t="s">
        <v>1181</v>
      </c>
      <c r="J829" s="16" t="s">
        <v>1180</v>
      </c>
      <c r="K829" s="16" t="s">
        <v>1179</v>
      </c>
      <c r="L829" s="16" t="s">
        <v>7905</v>
      </c>
      <c r="M829" s="16">
        <v>73220</v>
      </c>
      <c r="N829" s="16" t="s">
        <v>1177</v>
      </c>
      <c r="O829" s="16" t="s">
        <v>1107</v>
      </c>
      <c r="P829" s="16" t="s">
        <v>1176</v>
      </c>
      <c r="Q829" s="16" t="s">
        <v>1175</v>
      </c>
      <c r="R829" s="16" t="s">
        <v>1174</v>
      </c>
    </row>
    <row r="830" spans="1:18">
      <c r="A830" s="16" t="s">
        <v>7904</v>
      </c>
      <c r="B830" s="16" t="s">
        <v>1183</v>
      </c>
      <c r="C830" s="16" t="s">
        <v>319</v>
      </c>
      <c r="D830" s="16">
        <v>10069</v>
      </c>
      <c r="E830" s="16" t="str">
        <f>VLOOKUP(D830,'Schools Data'!$F$4:$I$105,4,FALSE)</f>
        <v>Goldbeaters Primary School</v>
      </c>
      <c r="F830" s="16">
        <v>111400</v>
      </c>
      <c r="G830" s="16" t="str">
        <f t="shared" si="29"/>
        <v>E01</v>
      </c>
      <c r="H830" s="16" t="s">
        <v>7903</v>
      </c>
      <c r="I830" s="16" t="s">
        <v>1181</v>
      </c>
      <c r="J830" s="16" t="s">
        <v>1180</v>
      </c>
      <c r="K830" s="16" t="s">
        <v>1179</v>
      </c>
      <c r="L830" s="16" t="s">
        <v>7902</v>
      </c>
      <c r="M830" s="16">
        <v>1198243</v>
      </c>
      <c r="N830" s="16" t="s">
        <v>1177</v>
      </c>
      <c r="O830" s="16" t="s">
        <v>1107</v>
      </c>
      <c r="P830" s="16" t="s">
        <v>1176</v>
      </c>
      <c r="Q830" s="16" t="s">
        <v>1175</v>
      </c>
      <c r="R830" s="16" t="s">
        <v>1174</v>
      </c>
    </row>
    <row r="831" spans="1:18">
      <c r="A831" s="16" t="s">
        <v>7901</v>
      </c>
      <c r="B831" s="16" t="s">
        <v>1183</v>
      </c>
      <c r="C831" s="16" t="s">
        <v>319</v>
      </c>
      <c r="D831" s="16">
        <v>10069</v>
      </c>
      <c r="E831" s="16" t="str">
        <f>VLOOKUP(D831,'Schools Data'!$F$4:$I$105,4,FALSE)</f>
        <v>Goldbeaters Primary School</v>
      </c>
      <c r="F831" s="16">
        <v>111600</v>
      </c>
      <c r="G831" s="16" t="str">
        <f t="shared" si="29"/>
        <v>E03</v>
      </c>
      <c r="H831" s="16" t="s">
        <v>7900</v>
      </c>
      <c r="I831" s="16" t="s">
        <v>1181</v>
      </c>
      <c r="J831" s="16" t="s">
        <v>1180</v>
      </c>
      <c r="K831" s="16" t="s">
        <v>1179</v>
      </c>
      <c r="L831" s="16" t="s">
        <v>7899</v>
      </c>
      <c r="M831" s="16">
        <v>781913</v>
      </c>
      <c r="N831" s="16" t="s">
        <v>1177</v>
      </c>
      <c r="O831" s="16" t="s">
        <v>1107</v>
      </c>
      <c r="P831" s="16" t="s">
        <v>1176</v>
      </c>
      <c r="Q831" s="16" t="s">
        <v>1175</v>
      </c>
      <c r="R831" s="16" t="s">
        <v>1174</v>
      </c>
    </row>
    <row r="832" spans="1:18">
      <c r="A832" s="16" t="s">
        <v>7898</v>
      </c>
      <c r="B832" s="16" t="s">
        <v>1183</v>
      </c>
      <c r="C832" s="16" t="s">
        <v>319</v>
      </c>
      <c r="D832" s="16">
        <v>10069</v>
      </c>
      <c r="E832" s="16" t="str">
        <f>VLOOKUP(D832,'Schools Data'!$F$4:$I$105,4,FALSE)</f>
        <v>Goldbeaters Primary School</v>
      </c>
      <c r="F832" s="16">
        <v>111700</v>
      </c>
      <c r="G832" s="16" t="str">
        <f t="shared" si="29"/>
        <v>E07</v>
      </c>
      <c r="H832" s="16" t="s">
        <v>7897</v>
      </c>
      <c r="I832" s="16" t="s">
        <v>1181</v>
      </c>
      <c r="J832" s="16" t="s">
        <v>1180</v>
      </c>
      <c r="K832" s="16" t="s">
        <v>1179</v>
      </c>
      <c r="L832" s="16" t="s">
        <v>7896</v>
      </c>
      <c r="M832" s="16">
        <v>154255</v>
      </c>
      <c r="N832" s="16" t="s">
        <v>1177</v>
      </c>
      <c r="O832" s="16" t="s">
        <v>1107</v>
      </c>
      <c r="P832" s="16" t="s">
        <v>1176</v>
      </c>
      <c r="Q832" s="16" t="s">
        <v>1175</v>
      </c>
      <c r="R832" s="16" t="s">
        <v>1174</v>
      </c>
    </row>
    <row r="833" spans="1:18">
      <c r="A833" s="16" t="s">
        <v>7895</v>
      </c>
      <c r="B833" s="16" t="s">
        <v>1183</v>
      </c>
      <c r="C833" s="16" t="s">
        <v>319</v>
      </c>
      <c r="D833" s="16">
        <v>10069</v>
      </c>
      <c r="E833" s="16" t="str">
        <f>VLOOKUP(D833,'Schools Data'!$F$4:$I$105,4,FALSE)</f>
        <v>Goldbeaters Primary School</v>
      </c>
      <c r="F833" s="16">
        <v>133100</v>
      </c>
      <c r="G833" s="16" t="str">
        <f t="shared" si="29"/>
        <v>E09</v>
      </c>
      <c r="H833" s="16" t="s">
        <v>7894</v>
      </c>
      <c r="I833" s="16" t="s">
        <v>1181</v>
      </c>
      <c r="J833" s="16" t="s">
        <v>1180</v>
      </c>
      <c r="K833" s="16" t="s">
        <v>1179</v>
      </c>
      <c r="L833" s="16" t="s">
        <v>7893</v>
      </c>
      <c r="M833" s="16">
        <v>3625</v>
      </c>
      <c r="N833" s="16" t="s">
        <v>1177</v>
      </c>
      <c r="O833" s="16" t="s">
        <v>1107</v>
      </c>
      <c r="P833" s="16" t="s">
        <v>1176</v>
      </c>
      <c r="Q833" s="16" t="s">
        <v>1175</v>
      </c>
      <c r="R833" s="16" t="s">
        <v>1174</v>
      </c>
    </row>
    <row r="834" spans="1:18">
      <c r="A834" s="16" t="s">
        <v>7892</v>
      </c>
      <c r="B834" s="16" t="s">
        <v>1183</v>
      </c>
      <c r="C834" s="16" t="s">
        <v>319</v>
      </c>
      <c r="D834" s="16">
        <v>10069</v>
      </c>
      <c r="E834" s="16" t="str">
        <f>VLOOKUP(D834,'Schools Data'!$F$4:$I$105,4,FALSE)</f>
        <v>Goldbeaters Primary School</v>
      </c>
      <c r="F834" s="16">
        <v>138100</v>
      </c>
      <c r="G834" s="16" t="str">
        <f t="shared" si="29"/>
        <v>E08</v>
      </c>
      <c r="H834" s="16" t="s">
        <v>7891</v>
      </c>
      <c r="I834" s="16" t="s">
        <v>1181</v>
      </c>
      <c r="J834" s="16" t="s">
        <v>1180</v>
      </c>
      <c r="K834" s="16" t="s">
        <v>1179</v>
      </c>
      <c r="L834" s="16" t="s">
        <v>7890</v>
      </c>
      <c r="M834" s="16">
        <v>11750</v>
      </c>
      <c r="N834" s="16" t="s">
        <v>1177</v>
      </c>
      <c r="O834" s="16" t="s">
        <v>1107</v>
      </c>
      <c r="P834" s="16" t="s">
        <v>1176</v>
      </c>
      <c r="Q834" s="16" t="s">
        <v>1175</v>
      </c>
      <c r="R834" s="16" t="s">
        <v>1174</v>
      </c>
    </row>
    <row r="835" spans="1:18">
      <c r="A835" s="16" t="s">
        <v>7889</v>
      </c>
      <c r="B835" s="16" t="s">
        <v>1183</v>
      </c>
      <c r="C835" s="16" t="s">
        <v>319</v>
      </c>
      <c r="D835" s="16">
        <v>10069</v>
      </c>
      <c r="E835" s="16" t="str">
        <f>VLOOKUP(D835,'Schools Data'!$F$4:$I$105,4,FALSE)</f>
        <v>Goldbeaters Primary School</v>
      </c>
      <c r="F835" s="16">
        <v>138110</v>
      </c>
      <c r="G835" s="16" t="str">
        <f t="shared" si="29"/>
        <v>E10</v>
      </c>
      <c r="H835" s="16" t="s">
        <v>7888</v>
      </c>
      <c r="I835" s="16" t="s">
        <v>1181</v>
      </c>
      <c r="J835" s="16" t="s">
        <v>1180</v>
      </c>
      <c r="K835" s="16" t="s">
        <v>1179</v>
      </c>
      <c r="L835" s="16" t="s">
        <v>7887</v>
      </c>
      <c r="M835" s="16">
        <v>679</v>
      </c>
      <c r="N835" s="16" t="s">
        <v>1177</v>
      </c>
      <c r="O835" s="16" t="s">
        <v>1107</v>
      </c>
      <c r="P835" s="16" t="s">
        <v>1176</v>
      </c>
      <c r="Q835" s="16" t="s">
        <v>1175</v>
      </c>
      <c r="R835" s="16" t="s">
        <v>1174</v>
      </c>
    </row>
    <row r="836" spans="1:18">
      <c r="A836" s="16" t="s">
        <v>7886</v>
      </c>
      <c r="B836" s="16" t="s">
        <v>1183</v>
      </c>
      <c r="C836" s="16" t="s">
        <v>319</v>
      </c>
      <c r="D836" s="16">
        <v>10069</v>
      </c>
      <c r="E836" s="16" t="str">
        <f>VLOOKUP(D836,'Schools Data'!$F$4:$I$105,4,FALSE)</f>
        <v>Goldbeaters Primary School</v>
      </c>
      <c r="F836" s="16">
        <v>138120</v>
      </c>
      <c r="G836" s="16" t="str">
        <f t="shared" si="29"/>
        <v>E11</v>
      </c>
      <c r="H836" s="16" t="s">
        <v>7885</v>
      </c>
      <c r="I836" s="16" t="s">
        <v>1181</v>
      </c>
      <c r="J836" s="16" t="s">
        <v>1180</v>
      </c>
      <c r="K836" s="16" t="s">
        <v>1179</v>
      </c>
      <c r="L836" s="16" t="s">
        <v>7884</v>
      </c>
      <c r="M836" s="16">
        <v>2805</v>
      </c>
      <c r="N836" s="16" t="s">
        <v>1177</v>
      </c>
      <c r="O836" s="16" t="s">
        <v>1107</v>
      </c>
      <c r="P836" s="16" t="s">
        <v>1176</v>
      </c>
      <c r="Q836" s="16" t="s">
        <v>1175</v>
      </c>
      <c r="R836" s="16" t="s">
        <v>1174</v>
      </c>
    </row>
    <row r="837" spans="1:18">
      <c r="A837" s="16" t="s">
        <v>7883</v>
      </c>
      <c r="B837" s="16" t="s">
        <v>1183</v>
      </c>
      <c r="C837" s="16" t="s">
        <v>319</v>
      </c>
      <c r="D837" s="16">
        <v>10069</v>
      </c>
      <c r="E837" s="16" t="str">
        <f>VLOOKUP(D837,'Schools Data'!$F$4:$I$105,4,FALSE)</f>
        <v>Goldbeaters Primary School</v>
      </c>
      <c r="F837" s="16">
        <v>210000</v>
      </c>
      <c r="G837" s="16" t="str">
        <f t="shared" si="29"/>
        <v>E12</v>
      </c>
      <c r="H837" s="16" t="s">
        <v>7882</v>
      </c>
      <c r="I837" s="16" t="s">
        <v>1181</v>
      </c>
      <c r="J837" s="16" t="s">
        <v>1180</v>
      </c>
      <c r="K837" s="16" t="s">
        <v>1179</v>
      </c>
      <c r="L837" s="16" t="s">
        <v>7881</v>
      </c>
      <c r="M837" s="16">
        <v>23500</v>
      </c>
      <c r="N837" s="16" t="s">
        <v>1177</v>
      </c>
      <c r="O837" s="16" t="s">
        <v>1107</v>
      </c>
      <c r="P837" s="16" t="s">
        <v>1176</v>
      </c>
      <c r="Q837" s="16" t="s">
        <v>1175</v>
      </c>
      <c r="R837" s="16" t="s">
        <v>1174</v>
      </c>
    </row>
    <row r="838" spans="1:18">
      <c r="A838" s="16" t="s">
        <v>7880</v>
      </c>
      <c r="B838" s="16" t="s">
        <v>1183</v>
      </c>
      <c r="C838" s="16" t="s">
        <v>319</v>
      </c>
      <c r="D838" s="16">
        <v>10069</v>
      </c>
      <c r="E838" s="16" t="str">
        <f>VLOOKUP(D838,'Schools Data'!$F$4:$I$105,4,FALSE)</f>
        <v>Goldbeaters Primary School</v>
      </c>
      <c r="F838" s="16">
        <v>213020</v>
      </c>
      <c r="G838" s="16" t="str">
        <f t="shared" si="29"/>
        <v>E16</v>
      </c>
      <c r="H838" s="16" t="s">
        <v>7879</v>
      </c>
      <c r="I838" s="16" t="s">
        <v>1181</v>
      </c>
      <c r="J838" s="16" t="s">
        <v>1180</v>
      </c>
      <c r="K838" s="16" t="s">
        <v>1179</v>
      </c>
      <c r="L838" s="16" t="s">
        <v>7878</v>
      </c>
      <c r="M838" s="16">
        <v>43200</v>
      </c>
      <c r="N838" s="16" t="s">
        <v>1177</v>
      </c>
      <c r="O838" s="16" t="s">
        <v>1107</v>
      </c>
      <c r="P838" s="16" t="s">
        <v>1176</v>
      </c>
      <c r="Q838" s="16" t="s">
        <v>1175</v>
      </c>
      <c r="R838" s="16" t="s">
        <v>1174</v>
      </c>
    </row>
    <row r="839" spans="1:18">
      <c r="A839" s="16" t="s">
        <v>7877</v>
      </c>
      <c r="B839" s="16" t="s">
        <v>1183</v>
      </c>
      <c r="C839" s="16" t="s">
        <v>319</v>
      </c>
      <c r="D839" s="16">
        <v>10069</v>
      </c>
      <c r="E839" s="16" t="str">
        <f>VLOOKUP(D839,'Schools Data'!$F$4:$I$105,4,FALSE)</f>
        <v>Goldbeaters Primary School</v>
      </c>
      <c r="F839" s="16">
        <v>215000</v>
      </c>
      <c r="G839" s="16" t="str">
        <f t="shared" si="29"/>
        <v>E17</v>
      </c>
      <c r="H839" s="16" t="s">
        <v>7876</v>
      </c>
      <c r="I839" s="16" t="s">
        <v>1181</v>
      </c>
      <c r="J839" s="16" t="s">
        <v>1180</v>
      </c>
      <c r="K839" s="16" t="s">
        <v>1179</v>
      </c>
      <c r="L839" s="16" t="s">
        <v>7875</v>
      </c>
      <c r="M839" s="16">
        <v>26010</v>
      </c>
      <c r="N839" s="16" t="s">
        <v>1177</v>
      </c>
      <c r="O839" s="16" t="s">
        <v>1107</v>
      </c>
      <c r="P839" s="16" t="s">
        <v>1176</v>
      </c>
      <c r="Q839" s="16" t="s">
        <v>1175</v>
      </c>
      <c r="R839" s="16" t="s">
        <v>1174</v>
      </c>
    </row>
    <row r="840" spans="1:18">
      <c r="A840" s="16" t="s">
        <v>7874</v>
      </c>
      <c r="B840" s="16" t="s">
        <v>1183</v>
      </c>
      <c r="C840" s="16" t="s">
        <v>319</v>
      </c>
      <c r="D840" s="16">
        <v>10069</v>
      </c>
      <c r="E840" s="16" t="str">
        <f>VLOOKUP(D840,'Schools Data'!$F$4:$I$105,4,FALSE)</f>
        <v>Goldbeaters Primary School</v>
      </c>
      <c r="F840" s="16">
        <v>216000</v>
      </c>
      <c r="G840" s="16" t="str">
        <f t="shared" si="29"/>
        <v>E15</v>
      </c>
      <c r="H840" s="16" t="s">
        <v>7873</v>
      </c>
      <c r="I840" s="16" t="s">
        <v>1181</v>
      </c>
      <c r="J840" s="16" t="s">
        <v>1180</v>
      </c>
      <c r="K840" s="16" t="s">
        <v>1179</v>
      </c>
      <c r="L840" s="16" t="s">
        <v>7872</v>
      </c>
      <c r="M840" s="16">
        <v>11220</v>
      </c>
      <c r="N840" s="16" t="s">
        <v>1177</v>
      </c>
      <c r="O840" s="16" t="s">
        <v>1107</v>
      </c>
      <c r="P840" s="16" t="s">
        <v>1176</v>
      </c>
      <c r="Q840" s="16" t="s">
        <v>1175</v>
      </c>
      <c r="R840" s="16" t="s">
        <v>1174</v>
      </c>
    </row>
    <row r="841" spans="1:18">
      <c r="A841" s="16" t="s">
        <v>7871</v>
      </c>
      <c r="B841" s="16" t="s">
        <v>1183</v>
      </c>
      <c r="C841" s="16" t="s">
        <v>319</v>
      </c>
      <c r="D841" s="16">
        <v>10069</v>
      </c>
      <c r="E841" s="16" t="str">
        <f>VLOOKUP(D841,'Schools Data'!$F$4:$I$105,4,FALSE)</f>
        <v>Goldbeaters Primary School</v>
      </c>
      <c r="F841" s="16">
        <v>219010</v>
      </c>
      <c r="G841" s="16" t="str">
        <f t="shared" si="29"/>
        <v>E14</v>
      </c>
      <c r="H841" s="16" t="s">
        <v>7870</v>
      </c>
      <c r="I841" s="16" t="s">
        <v>1181</v>
      </c>
      <c r="J841" s="16" t="s">
        <v>1180</v>
      </c>
      <c r="K841" s="16" t="s">
        <v>1179</v>
      </c>
      <c r="L841" s="16" t="s">
        <v>7869</v>
      </c>
      <c r="M841" s="16">
        <v>3070</v>
      </c>
      <c r="N841" s="16" t="s">
        <v>1177</v>
      </c>
      <c r="O841" s="16" t="s">
        <v>1107</v>
      </c>
      <c r="P841" s="16" t="s">
        <v>1176</v>
      </c>
      <c r="Q841" s="16" t="s">
        <v>1175</v>
      </c>
      <c r="R841" s="16" t="s">
        <v>1174</v>
      </c>
    </row>
    <row r="842" spans="1:18">
      <c r="A842" s="16" t="s">
        <v>7868</v>
      </c>
      <c r="B842" s="16" t="s">
        <v>1183</v>
      </c>
      <c r="C842" s="16" t="s">
        <v>319</v>
      </c>
      <c r="D842" s="16">
        <v>10069</v>
      </c>
      <c r="E842" s="16" t="str">
        <f>VLOOKUP(D842,'Schools Data'!$F$4:$I$105,4,FALSE)</f>
        <v>Goldbeaters Primary School</v>
      </c>
      <c r="F842" s="16">
        <v>219030</v>
      </c>
      <c r="G842" s="16" t="str">
        <f t="shared" si="29"/>
        <v>E18</v>
      </c>
      <c r="H842" s="16" t="s">
        <v>7867</v>
      </c>
      <c r="I842" s="16" t="s">
        <v>1181</v>
      </c>
      <c r="J842" s="16" t="s">
        <v>1180</v>
      </c>
      <c r="K842" s="16" t="s">
        <v>1179</v>
      </c>
      <c r="L842" s="16" t="s">
        <v>7866</v>
      </c>
      <c r="M842" s="16">
        <v>18297</v>
      </c>
      <c r="N842" s="16" t="s">
        <v>1177</v>
      </c>
      <c r="O842" s="16" t="s">
        <v>1107</v>
      </c>
      <c r="P842" s="16" t="s">
        <v>1176</v>
      </c>
      <c r="Q842" s="16" t="s">
        <v>1175</v>
      </c>
      <c r="R842" s="16" t="s">
        <v>1174</v>
      </c>
    </row>
    <row r="843" spans="1:18">
      <c r="A843" s="16" t="s">
        <v>7865</v>
      </c>
      <c r="B843" s="16" t="s">
        <v>1183</v>
      </c>
      <c r="C843" s="16" t="s">
        <v>319</v>
      </c>
      <c r="D843" s="16">
        <v>10069</v>
      </c>
      <c r="E843" s="16" t="str">
        <f>VLOOKUP(D843,'Schools Data'!$F$4:$I$105,4,FALSE)</f>
        <v>Goldbeaters Primary School</v>
      </c>
      <c r="F843" s="16">
        <v>220000</v>
      </c>
      <c r="G843" s="16" t="str">
        <f t="shared" si="29"/>
        <v>E13</v>
      </c>
      <c r="H843" s="16" t="s">
        <v>7864</v>
      </c>
      <c r="I843" s="16" t="s">
        <v>1181</v>
      </c>
      <c r="J843" s="16" t="s">
        <v>1180</v>
      </c>
      <c r="K843" s="16" t="s">
        <v>1179</v>
      </c>
      <c r="L843" s="16" t="s">
        <v>7863</v>
      </c>
      <c r="M843" s="16">
        <v>200</v>
      </c>
      <c r="N843" s="16" t="s">
        <v>1177</v>
      </c>
      <c r="O843" s="16" t="s">
        <v>1107</v>
      </c>
      <c r="P843" s="16" t="s">
        <v>1176</v>
      </c>
      <c r="Q843" s="16" t="s">
        <v>1175</v>
      </c>
      <c r="R843" s="16" t="s">
        <v>1174</v>
      </c>
    </row>
    <row r="844" spans="1:18">
      <c r="A844" s="16" t="s">
        <v>7862</v>
      </c>
      <c r="B844" s="16" t="s">
        <v>1183</v>
      </c>
      <c r="C844" s="16" t="s">
        <v>319</v>
      </c>
      <c r="D844" s="16">
        <v>10069</v>
      </c>
      <c r="E844" s="16" t="str">
        <f>VLOOKUP(D844,'Schools Data'!$F$4:$I$105,4,FALSE)</f>
        <v>Goldbeaters Primary School</v>
      </c>
      <c r="F844" s="16">
        <v>221000</v>
      </c>
      <c r="G844" s="16" t="str">
        <f t="shared" si="29"/>
        <v>E23</v>
      </c>
      <c r="H844" s="16" t="s">
        <v>7861</v>
      </c>
      <c r="I844" s="16" t="s">
        <v>1181</v>
      </c>
      <c r="J844" s="16" t="s">
        <v>1180</v>
      </c>
      <c r="K844" s="16" t="s">
        <v>1179</v>
      </c>
      <c r="L844" s="16" t="s">
        <v>7860</v>
      </c>
      <c r="M844" s="16">
        <v>12006</v>
      </c>
      <c r="N844" s="16" t="s">
        <v>1177</v>
      </c>
      <c r="O844" s="16" t="s">
        <v>1107</v>
      </c>
      <c r="P844" s="16" t="s">
        <v>1176</v>
      </c>
      <c r="Q844" s="16" t="s">
        <v>1175</v>
      </c>
      <c r="R844" s="16" t="s">
        <v>1174</v>
      </c>
    </row>
    <row r="845" spans="1:18">
      <c r="A845" s="16" t="s">
        <v>7859</v>
      </c>
      <c r="B845" s="16" t="s">
        <v>1183</v>
      </c>
      <c r="C845" s="16" t="s">
        <v>319</v>
      </c>
      <c r="D845" s="16">
        <v>10069</v>
      </c>
      <c r="E845" s="16" t="str">
        <f>VLOOKUP(D845,'Schools Data'!$F$4:$I$105,4,FALSE)</f>
        <v>Goldbeaters Primary School</v>
      </c>
      <c r="F845" s="16">
        <v>411020</v>
      </c>
      <c r="G845" s="16" t="str">
        <f t="shared" si="29"/>
        <v>E25</v>
      </c>
      <c r="H845" s="16" t="s">
        <v>7858</v>
      </c>
      <c r="I845" s="16" t="s">
        <v>1181</v>
      </c>
      <c r="J845" s="16" t="s">
        <v>1180</v>
      </c>
      <c r="K845" s="16" t="s">
        <v>1179</v>
      </c>
      <c r="L845" s="16" t="s">
        <v>7857</v>
      </c>
      <c r="M845" s="16">
        <v>54102</v>
      </c>
      <c r="N845" s="16" t="s">
        <v>1177</v>
      </c>
      <c r="O845" s="16" t="s">
        <v>1107</v>
      </c>
      <c r="P845" s="16" t="s">
        <v>1176</v>
      </c>
      <c r="Q845" s="16" t="s">
        <v>1175</v>
      </c>
      <c r="R845" s="16" t="s">
        <v>1174</v>
      </c>
    </row>
    <row r="846" spans="1:18">
      <c r="A846" s="16" t="s">
        <v>7856</v>
      </c>
      <c r="B846" s="16" t="s">
        <v>1183</v>
      </c>
      <c r="C846" s="16" t="s">
        <v>319</v>
      </c>
      <c r="D846" s="16">
        <v>10069</v>
      </c>
      <c r="E846" s="16" t="str">
        <f>VLOOKUP(D846,'Schools Data'!$F$4:$I$105,4,FALSE)</f>
        <v>Goldbeaters Primary School</v>
      </c>
      <c r="F846" s="16">
        <v>413050</v>
      </c>
      <c r="G846" s="16" t="str">
        <f t="shared" si="29"/>
        <v>E19</v>
      </c>
      <c r="H846" s="16" t="s">
        <v>7855</v>
      </c>
      <c r="I846" s="16" t="s">
        <v>1181</v>
      </c>
      <c r="J846" s="16" t="s">
        <v>1180</v>
      </c>
      <c r="K846" s="16" t="s">
        <v>1179</v>
      </c>
      <c r="L846" s="16" t="s">
        <v>7854</v>
      </c>
      <c r="M846" s="16">
        <v>52648</v>
      </c>
      <c r="N846" s="16" t="s">
        <v>1177</v>
      </c>
      <c r="O846" s="16" t="s">
        <v>1107</v>
      </c>
      <c r="P846" s="16" t="s">
        <v>1176</v>
      </c>
      <c r="Q846" s="16" t="s">
        <v>1175</v>
      </c>
      <c r="R846" s="16" t="s">
        <v>1174</v>
      </c>
    </row>
    <row r="847" spans="1:18">
      <c r="A847" s="16" t="s">
        <v>7853</v>
      </c>
      <c r="B847" s="16" t="s">
        <v>1183</v>
      </c>
      <c r="C847" s="16" t="s">
        <v>319</v>
      </c>
      <c r="D847" s="16">
        <v>10069</v>
      </c>
      <c r="E847" s="16" t="str">
        <f>VLOOKUP(D847,'Schools Data'!$F$4:$I$105,4,FALSE)</f>
        <v>Goldbeaters Primary School</v>
      </c>
      <c r="F847" s="16">
        <v>413060</v>
      </c>
      <c r="G847" s="16" t="str">
        <f t="shared" si="29"/>
        <v>E22</v>
      </c>
      <c r="H847" s="16" t="s">
        <v>7852</v>
      </c>
      <c r="I847" s="16" t="s">
        <v>1181</v>
      </c>
      <c r="J847" s="16" t="s">
        <v>1180</v>
      </c>
      <c r="K847" s="16" t="s">
        <v>1179</v>
      </c>
      <c r="L847" s="16" t="s">
        <v>7851</v>
      </c>
      <c r="M847" s="16">
        <v>19297</v>
      </c>
      <c r="N847" s="16" t="s">
        <v>1177</v>
      </c>
      <c r="O847" s="16" t="s">
        <v>1107</v>
      </c>
      <c r="P847" s="16" t="s">
        <v>1176</v>
      </c>
      <c r="Q847" s="16" t="s">
        <v>1175</v>
      </c>
      <c r="R847" s="16" t="s">
        <v>1174</v>
      </c>
    </row>
    <row r="848" spans="1:18">
      <c r="A848" s="16" t="s">
        <v>7850</v>
      </c>
      <c r="B848" s="16" t="s">
        <v>1183</v>
      </c>
      <c r="C848" s="16" t="s">
        <v>319</v>
      </c>
      <c r="D848" s="16">
        <v>10069</v>
      </c>
      <c r="E848" s="16" t="str">
        <f>VLOOKUP(D848,'Schools Data'!$F$4:$I$105,4,FALSE)</f>
        <v>Goldbeaters Primary School</v>
      </c>
      <c r="F848" s="16">
        <v>413070</v>
      </c>
      <c r="G848" s="16" t="str">
        <f t="shared" si="29"/>
        <v>E24</v>
      </c>
      <c r="H848" s="16" t="s">
        <v>7849</v>
      </c>
      <c r="I848" s="16" t="s">
        <v>1181</v>
      </c>
      <c r="J848" s="16" t="s">
        <v>1180</v>
      </c>
      <c r="K848" s="16" t="s">
        <v>1179</v>
      </c>
      <c r="L848" s="16" t="s">
        <v>7848</v>
      </c>
      <c r="M848" s="16">
        <v>16665</v>
      </c>
      <c r="N848" s="16" t="s">
        <v>1177</v>
      </c>
      <c r="O848" s="16" t="s">
        <v>1107</v>
      </c>
      <c r="P848" s="16" t="s">
        <v>1176</v>
      </c>
      <c r="Q848" s="16" t="s">
        <v>1175</v>
      </c>
      <c r="R848" s="16" t="s">
        <v>1174</v>
      </c>
    </row>
    <row r="849" spans="1:18">
      <c r="A849" s="16" t="s">
        <v>7847</v>
      </c>
      <c r="B849" s="16" t="s">
        <v>1183</v>
      </c>
      <c r="C849" s="16" t="s">
        <v>319</v>
      </c>
      <c r="D849" s="16">
        <v>10069</v>
      </c>
      <c r="E849" s="16" t="str">
        <f>VLOOKUP(D849,'Schools Data'!$F$4:$I$105,4,FALSE)</f>
        <v>Goldbeaters Primary School</v>
      </c>
      <c r="F849" s="16">
        <v>420060</v>
      </c>
      <c r="G849" s="16" t="str">
        <f t="shared" si="29"/>
        <v>E26</v>
      </c>
      <c r="H849" s="16" t="s">
        <v>7846</v>
      </c>
      <c r="I849" s="16" t="s">
        <v>1181</v>
      </c>
      <c r="J849" s="16" t="s">
        <v>1180</v>
      </c>
      <c r="K849" s="16" t="s">
        <v>1179</v>
      </c>
      <c r="L849" s="16" t="s">
        <v>7845</v>
      </c>
      <c r="M849" s="16">
        <v>44000</v>
      </c>
      <c r="N849" s="16" t="s">
        <v>1177</v>
      </c>
      <c r="O849" s="16" t="s">
        <v>1107</v>
      </c>
      <c r="P849" s="16" t="s">
        <v>1176</v>
      </c>
      <c r="Q849" s="16" t="s">
        <v>1175</v>
      </c>
      <c r="R849" s="16" t="s">
        <v>1174</v>
      </c>
    </row>
    <row r="850" spans="1:18">
      <c r="A850" s="16" t="s">
        <v>7844</v>
      </c>
      <c r="B850" s="16" t="s">
        <v>1183</v>
      </c>
      <c r="C850" s="16" t="s">
        <v>319</v>
      </c>
      <c r="D850" s="16">
        <v>10069</v>
      </c>
      <c r="E850" s="16" t="str">
        <f>VLOOKUP(D850,'Schools Data'!$F$4:$I$105,4,FALSE)</f>
        <v>Goldbeaters Primary School</v>
      </c>
      <c r="F850" s="16">
        <v>422620</v>
      </c>
      <c r="G850" s="16" t="str">
        <f t="shared" si="29"/>
        <v>E20</v>
      </c>
      <c r="H850" s="16" t="s">
        <v>7843</v>
      </c>
      <c r="I850" s="16" t="s">
        <v>1181</v>
      </c>
      <c r="J850" s="16" t="s">
        <v>1180</v>
      </c>
      <c r="K850" s="16" t="s">
        <v>1179</v>
      </c>
      <c r="L850" s="16" t="s">
        <v>7842</v>
      </c>
      <c r="M850" s="16">
        <v>13600</v>
      </c>
      <c r="N850" s="16" t="s">
        <v>1177</v>
      </c>
      <c r="O850" s="16" t="s">
        <v>1107</v>
      </c>
      <c r="P850" s="16" t="s">
        <v>1176</v>
      </c>
      <c r="Q850" s="16" t="s">
        <v>1175</v>
      </c>
      <c r="R850" s="16" t="s">
        <v>1174</v>
      </c>
    </row>
    <row r="851" spans="1:18">
      <c r="A851" s="16" t="s">
        <v>7841</v>
      </c>
      <c r="B851" s="16" t="s">
        <v>1183</v>
      </c>
      <c r="C851" s="16" t="s">
        <v>319</v>
      </c>
      <c r="D851" s="16">
        <v>10069</v>
      </c>
      <c r="E851" s="16" t="str">
        <f>VLOOKUP(D851,'Schools Data'!$F$4:$I$105,4,FALSE)</f>
        <v>Goldbeaters Primary School</v>
      </c>
      <c r="F851" s="16">
        <v>543950</v>
      </c>
      <c r="G851" s="16" t="s">
        <v>1211</v>
      </c>
      <c r="H851" s="16" t="s">
        <v>7840</v>
      </c>
      <c r="I851" s="16" t="s">
        <v>1181</v>
      </c>
      <c r="J851" s="16" t="s">
        <v>1180</v>
      </c>
      <c r="K851" s="16" t="s">
        <v>1179</v>
      </c>
      <c r="L851" s="16" t="s">
        <v>7839</v>
      </c>
      <c r="M851" s="16">
        <v>5132</v>
      </c>
      <c r="N851" s="16" t="s">
        <v>1177</v>
      </c>
      <c r="O851" s="16" t="s">
        <v>1107</v>
      </c>
      <c r="P851" s="16" t="s">
        <v>1176</v>
      </c>
      <c r="Q851" s="16" t="s">
        <v>1175</v>
      </c>
      <c r="R851" s="16" t="s">
        <v>1174</v>
      </c>
    </row>
    <row r="852" spans="1:18">
      <c r="A852" s="16" t="s">
        <v>7838</v>
      </c>
      <c r="B852" s="16" t="s">
        <v>1183</v>
      </c>
      <c r="C852" s="16" t="s">
        <v>319</v>
      </c>
      <c r="D852" s="16">
        <v>10069</v>
      </c>
      <c r="E852" s="16" t="str">
        <f>VLOOKUP(D852,'Schools Data'!$F$4:$I$105,4,FALSE)</f>
        <v>Goldbeaters Primary School</v>
      </c>
      <c r="F852" s="16">
        <v>543970</v>
      </c>
      <c r="G852" s="16" t="str">
        <f t="shared" ref="G852:G858" si="30">VLOOKUP(F852,$W$2:$X$62,2,FALSE)</f>
        <v>I01</v>
      </c>
      <c r="H852" s="16" t="s">
        <v>7837</v>
      </c>
      <c r="I852" s="16" t="s">
        <v>1181</v>
      </c>
      <c r="J852" s="16" t="s">
        <v>1180</v>
      </c>
      <c r="K852" s="16" t="s">
        <v>1179</v>
      </c>
      <c r="L852" s="16" t="s">
        <v>7836</v>
      </c>
      <c r="M852" s="16">
        <v>-2412820</v>
      </c>
      <c r="N852" s="16" t="s">
        <v>1177</v>
      </c>
      <c r="O852" s="16" t="s">
        <v>1107</v>
      </c>
      <c r="P852" s="16" t="s">
        <v>1176</v>
      </c>
      <c r="Q852" s="16" t="s">
        <v>1175</v>
      </c>
      <c r="R852" s="16" t="s">
        <v>1174</v>
      </c>
    </row>
    <row r="853" spans="1:18">
      <c r="A853" s="16" t="s">
        <v>7835</v>
      </c>
      <c r="B853" s="16" t="s">
        <v>1183</v>
      </c>
      <c r="C853" s="16" t="s">
        <v>319</v>
      </c>
      <c r="D853" s="16">
        <v>10069</v>
      </c>
      <c r="E853" s="16" t="str">
        <f>VLOOKUP(D853,'Schools Data'!$F$4:$I$105,4,FALSE)</f>
        <v>Goldbeaters Primary School</v>
      </c>
      <c r="F853" s="16">
        <v>543972</v>
      </c>
      <c r="G853" s="16" t="str">
        <f t="shared" si="30"/>
        <v>I03</v>
      </c>
      <c r="H853" s="16" t="s">
        <v>7834</v>
      </c>
      <c r="I853" s="16" t="s">
        <v>1181</v>
      </c>
      <c r="J853" s="16" t="s">
        <v>1180</v>
      </c>
      <c r="K853" s="16" t="s">
        <v>1179</v>
      </c>
      <c r="L853" s="16" t="s">
        <v>7833</v>
      </c>
      <c r="M853" s="16">
        <v>-159884</v>
      </c>
      <c r="N853" s="16" t="s">
        <v>1177</v>
      </c>
      <c r="O853" s="16" t="s">
        <v>1107</v>
      </c>
      <c r="P853" s="16" t="s">
        <v>1176</v>
      </c>
      <c r="Q853" s="16" t="s">
        <v>1175</v>
      </c>
      <c r="R853" s="16" t="s">
        <v>1174</v>
      </c>
    </row>
    <row r="854" spans="1:18">
      <c r="A854" s="16" t="s">
        <v>7832</v>
      </c>
      <c r="B854" s="16" t="s">
        <v>1183</v>
      </c>
      <c r="C854" s="16" t="s">
        <v>319</v>
      </c>
      <c r="D854" s="16">
        <v>10069</v>
      </c>
      <c r="E854" s="16" t="str">
        <f>VLOOKUP(D854,'Schools Data'!$F$4:$I$105,4,FALSE)</f>
        <v>Goldbeaters Primary School</v>
      </c>
      <c r="F854" s="16">
        <v>543975</v>
      </c>
      <c r="G854" s="16" t="str">
        <f t="shared" si="30"/>
        <v>I05</v>
      </c>
      <c r="H854" s="16" t="s">
        <v>7831</v>
      </c>
      <c r="I854" s="16" t="s">
        <v>1181</v>
      </c>
      <c r="J854" s="16" t="s">
        <v>1180</v>
      </c>
      <c r="K854" s="16" t="s">
        <v>1179</v>
      </c>
      <c r="L854" s="16" t="s">
        <v>7830</v>
      </c>
      <c r="M854" s="16">
        <v>-270000</v>
      </c>
      <c r="N854" s="16" t="s">
        <v>1177</v>
      </c>
      <c r="O854" s="16" t="s">
        <v>1107</v>
      </c>
      <c r="P854" s="16" t="s">
        <v>1176</v>
      </c>
      <c r="Q854" s="16" t="s">
        <v>1175</v>
      </c>
      <c r="R854" s="16" t="s">
        <v>1174</v>
      </c>
    </row>
    <row r="855" spans="1:18">
      <c r="A855" s="16" t="s">
        <v>7829</v>
      </c>
      <c r="B855" s="16" t="s">
        <v>1183</v>
      </c>
      <c r="C855" s="16" t="s">
        <v>319</v>
      </c>
      <c r="D855" s="16">
        <v>10069</v>
      </c>
      <c r="E855" s="16" t="str">
        <f>VLOOKUP(D855,'Schools Data'!$F$4:$I$105,4,FALSE)</f>
        <v>Goldbeaters Primary School</v>
      </c>
      <c r="F855" s="16">
        <v>543980</v>
      </c>
      <c r="G855" s="16" t="str">
        <f t="shared" si="30"/>
        <v>CI01</v>
      </c>
      <c r="H855" s="16" t="s">
        <v>7828</v>
      </c>
      <c r="I855" s="16" t="s">
        <v>1181</v>
      </c>
      <c r="J855" s="16" t="s">
        <v>1180</v>
      </c>
      <c r="K855" s="16" t="s">
        <v>1179</v>
      </c>
      <c r="L855" s="16" t="s">
        <v>7827</v>
      </c>
      <c r="M855" s="16">
        <v>-9182</v>
      </c>
      <c r="N855" s="16" t="s">
        <v>1177</v>
      </c>
      <c r="O855" s="16" t="s">
        <v>1107</v>
      </c>
      <c r="P855" s="16" t="s">
        <v>1176</v>
      </c>
      <c r="Q855" s="16" t="s">
        <v>1175</v>
      </c>
      <c r="R855" s="16" t="s">
        <v>1174</v>
      </c>
    </row>
    <row r="856" spans="1:18">
      <c r="A856" s="16" t="s">
        <v>7826</v>
      </c>
      <c r="B856" s="16" t="s">
        <v>1183</v>
      </c>
      <c r="C856" s="16" t="s">
        <v>319</v>
      </c>
      <c r="D856" s="16">
        <v>10069</v>
      </c>
      <c r="E856" s="16" t="str">
        <f>VLOOKUP(D856,'Schools Data'!$F$4:$I$105,4,FALSE)</f>
        <v>Goldbeaters Primary School</v>
      </c>
      <c r="F856" s="16">
        <v>569000</v>
      </c>
      <c r="G856" s="16" t="str">
        <f t="shared" si="30"/>
        <v>E28a</v>
      </c>
      <c r="H856" s="16" t="s">
        <v>7825</v>
      </c>
      <c r="I856" s="16" t="s">
        <v>1181</v>
      </c>
      <c r="J856" s="16" t="s">
        <v>1180</v>
      </c>
      <c r="K856" s="16" t="s">
        <v>1179</v>
      </c>
      <c r="L856" s="16" t="s">
        <v>7824</v>
      </c>
      <c r="M856" s="16">
        <v>41109</v>
      </c>
      <c r="N856" s="16" t="s">
        <v>1177</v>
      </c>
      <c r="O856" s="16" t="s">
        <v>1107</v>
      </c>
      <c r="P856" s="16" t="s">
        <v>1176</v>
      </c>
      <c r="Q856" s="16" t="s">
        <v>1175</v>
      </c>
      <c r="R856" s="16" t="s">
        <v>1174</v>
      </c>
    </row>
    <row r="857" spans="1:18">
      <c r="A857" s="16" t="s">
        <v>7823</v>
      </c>
      <c r="B857" s="16" t="s">
        <v>1183</v>
      </c>
      <c r="C857" s="16" t="s">
        <v>319</v>
      </c>
      <c r="D857" s="16">
        <v>10069</v>
      </c>
      <c r="E857" s="16" t="str">
        <f>VLOOKUP(D857,'Schools Data'!$F$4:$I$105,4,FALSE)</f>
        <v>Goldbeaters Primary School</v>
      </c>
      <c r="F857" s="16">
        <v>569010</v>
      </c>
      <c r="G857" s="16" t="str">
        <f t="shared" si="30"/>
        <v>E27</v>
      </c>
      <c r="H857" s="16" t="s">
        <v>7822</v>
      </c>
      <c r="I857" s="16" t="s">
        <v>1181</v>
      </c>
      <c r="J857" s="16" t="s">
        <v>1180</v>
      </c>
      <c r="K857" s="16" t="s">
        <v>1179</v>
      </c>
      <c r="L857" s="16" t="s">
        <v>7821</v>
      </c>
      <c r="M857" s="16">
        <v>117282</v>
      </c>
      <c r="N857" s="16" t="s">
        <v>1177</v>
      </c>
      <c r="O857" s="16" t="s">
        <v>1107</v>
      </c>
      <c r="P857" s="16" t="s">
        <v>1176</v>
      </c>
      <c r="Q857" s="16" t="s">
        <v>1175</v>
      </c>
      <c r="R857" s="16" t="s">
        <v>1174</v>
      </c>
    </row>
    <row r="858" spans="1:18">
      <c r="A858" s="16" t="s">
        <v>7820</v>
      </c>
      <c r="B858" s="16" t="s">
        <v>1183</v>
      </c>
      <c r="C858" s="16" t="s">
        <v>319</v>
      </c>
      <c r="D858" s="16">
        <v>10069</v>
      </c>
      <c r="E858" s="16" t="str">
        <f>VLOOKUP(D858,'Schools Data'!$F$4:$I$105,4,FALSE)</f>
        <v>Goldbeaters Primary School</v>
      </c>
      <c r="F858" s="16">
        <v>599030</v>
      </c>
      <c r="G858" s="16" t="str">
        <f t="shared" si="30"/>
        <v>CE04</v>
      </c>
      <c r="H858" s="16" t="s">
        <v>7819</v>
      </c>
      <c r="I858" s="16" t="s">
        <v>1181</v>
      </c>
      <c r="J858" s="16" t="s">
        <v>1180</v>
      </c>
      <c r="K858" s="16" t="s">
        <v>1179</v>
      </c>
      <c r="L858" s="16" t="s">
        <v>7818</v>
      </c>
      <c r="M858" s="16">
        <v>9182</v>
      </c>
      <c r="N858" s="16" t="s">
        <v>1177</v>
      </c>
      <c r="O858" s="16" t="s">
        <v>1107</v>
      </c>
      <c r="P858" s="16" t="s">
        <v>1176</v>
      </c>
      <c r="Q858" s="16" t="s">
        <v>1175</v>
      </c>
      <c r="R858" s="16" t="s">
        <v>1174</v>
      </c>
    </row>
    <row r="859" spans="1:18">
      <c r="A859" s="16" t="s">
        <v>7817</v>
      </c>
      <c r="B859" s="16" t="s">
        <v>1183</v>
      </c>
      <c r="C859" s="16" t="s">
        <v>319</v>
      </c>
      <c r="D859" s="16">
        <v>10069</v>
      </c>
      <c r="E859" s="16" t="str">
        <f>VLOOKUP(D859,'Schools Data'!$F$4:$I$105,4,FALSE)</f>
        <v>Goldbeaters Primary School</v>
      </c>
      <c r="F859" s="16">
        <v>599040</v>
      </c>
      <c r="G859" s="16" t="s">
        <v>1819</v>
      </c>
      <c r="H859" s="16" t="s">
        <v>7816</v>
      </c>
      <c r="I859" s="16" t="s">
        <v>1181</v>
      </c>
      <c r="J859" s="16" t="s">
        <v>1180</v>
      </c>
      <c r="K859" s="16" t="s">
        <v>1179</v>
      </c>
      <c r="L859" s="16" t="s">
        <v>7815</v>
      </c>
      <c r="M859" s="16">
        <v>11118</v>
      </c>
      <c r="N859" s="16" t="s">
        <v>1177</v>
      </c>
      <c r="O859" s="16" t="s">
        <v>1107</v>
      </c>
      <c r="P859" s="16" t="s">
        <v>1176</v>
      </c>
      <c r="Q859" s="16" t="s">
        <v>1175</v>
      </c>
      <c r="R859" s="16" t="s">
        <v>1174</v>
      </c>
    </row>
    <row r="860" spans="1:18">
      <c r="A860" s="16" t="s">
        <v>7814</v>
      </c>
      <c r="B860" s="16" t="s">
        <v>1183</v>
      </c>
      <c r="C860" s="16" t="s">
        <v>319</v>
      </c>
      <c r="D860" s="16">
        <v>10069</v>
      </c>
      <c r="E860" s="16" t="str">
        <f>VLOOKUP(D860,'Schools Data'!$F$4:$I$105,4,FALSE)</f>
        <v>Goldbeaters Primary School</v>
      </c>
      <c r="F860" s="16">
        <v>710020</v>
      </c>
      <c r="G860" s="16" t="str">
        <f t="shared" ref="G860:G888" si="31">VLOOKUP(F860,$W$2:$X$62,2,FALSE)</f>
        <v>I06</v>
      </c>
      <c r="H860" s="16" t="s">
        <v>7813</v>
      </c>
      <c r="I860" s="16" t="s">
        <v>1181</v>
      </c>
      <c r="J860" s="16" t="s">
        <v>1180</v>
      </c>
      <c r="K860" s="16" t="s">
        <v>1179</v>
      </c>
      <c r="L860" s="16" t="s">
        <v>7735</v>
      </c>
      <c r="M860" s="16">
        <v>-1700</v>
      </c>
      <c r="N860" s="16" t="s">
        <v>1177</v>
      </c>
      <c r="O860" s="16" t="s">
        <v>1107</v>
      </c>
      <c r="P860" s="16" t="s">
        <v>1176</v>
      </c>
      <c r="Q860" s="16" t="s">
        <v>1175</v>
      </c>
      <c r="R860" s="16" t="s">
        <v>1174</v>
      </c>
    </row>
    <row r="861" spans="1:18">
      <c r="A861" s="16" t="s">
        <v>7812</v>
      </c>
      <c r="B861" s="16" t="s">
        <v>1183</v>
      </c>
      <c r="C861" s="16" t="s">
        <v>319</v>
      </c>
      <c r="D861" s="16">
        <v>10069</v>
      </c>
      <c r="E861" s="16" t="str">
        <f>VLOOKUP(D861,'Schools Data'!$F$4:$I$105,4,FALSE)</f>
        <v>Goldbeaters Primary School</v>
      </c>
      <c r="F861" s="16">
        <v>720010</v>
      </c>
      <c r="G861" s="16" t="str">
        <f t="shared" si="31"/>
        <v>I18d</v>
      </c>
      <c r="H861" s="16" t="s">
        <v>7811</v>
      </c>
      <c r="I861" s="16" t="s">
        <v>1181</v>
      </c>
      <c r="J861" s="16" t="s">
        <v>1180</v>
      </c>
      <c r="K861" s="16" t="s">
        <v>1179</v>
      </c>
      <c r="L861" s="16" t="s">
        <v>7810</v>
      </c>
      <c r="M861" s="16">
        <v>-58254</v>
      </c>
      <c r="N861" s="16" t="s">
        <v>1177</v>
      </c>
      <c r="O861" s="16" t="s">
        <v>1107</v>
      </c>
      <c r="P861" s="16" t="s">
        <v>1176</v>
      </c>
      <c r="Q861" s="16" t="s">
        <v>1175</v>
      </c>
      <c r="R861" s="16" t="s">
        <v>1174</v>
      </c>
    </row>
    <row r="862" spans="1:18">
      <c r="A862" s="16" t="s">
        <v>7809</v>
      </c>
      <c r="B862" s="16" t="s">
        <v>1183</v>
      </c>
      <c r="C862" s="16" t="s">
        <v>319</v>
      </c>
      <c r="D862" s="16">
        <v>10069</v>
      </c>
      <c r="E862" s="16" t="str">
        <f>VLOOKUP(D862,'Schools Data'!$F$4:$I$105,4,FALSE)</f>
        <v>Goldbeaters Primary School</v>
      </c>
      <c r="F862" s="16">
        <v>739002</v>
      </c>
      <c r="G862" s="16" t="str">
        <f t="shared" si="31"/>
        <v>I08b</v>
      </c>
      <c r="H862" s="16" t="s">
        <v>7808</v>
      </c>
      <c r="I862" s="16" t="s">
        <v>1181</v>
      </c>
      <c r="J862" s="16" t="s">
        <v>1180</v>
      </c>
      <c r="K862" s="16" t="s">
        <v>1179</v>
      </c>
      <c r="L862" s="16" t="s">
        <v>7807</v>
      </c>
      <c r="M862" s="16">
        <v>-30783</v>
      </c>
      <c r="N862" s="16" t="s">
        <v>1177</v>
      </c>
      <c r="O862" s="16" t="s">
        <v>1107</v>
      </c>
      <c r="P862" s="16" t="s">
        <v>1176</v>
      </c>
      <c r="Q862" s="16" t="s">
        <v>1175</v>
      </c>
      <c r="R862" s="16" t="s">
        <v>1174</v>
      </c>
    </row>
    <row r="863" spans="1:18">
      <c r="A863" s="16" t="s">
        <v>7806</v>
      </c>
      <c r="B863" s="16" t="s">
        <v>1183</v>
      </c>
      <c r="C863" s="16" t="s">
        <v>319</v>
      </c>
      <c r="D863" s="16">
        <v>10069</v>
      </c>
      <c r="E863" s="16" t="str">
        <f>VLOOKUP(D863,'Schools Data'!$F$4:$I$105,4,FALSE)</f>
        <v>Goldbeaters Primary School</v>
      </c>
      <c r="F863" s="16">
        <v>739005</v>
      </c>
      <c r="G863" s="16" t="str">
        <f t="shared" si="31"/>
        <v>I18c</v>
      </c>
      <c r="H863" s="16" t="s">
        <v>7805</v>
      </c>
      <c r="I863" s="16" t="s">
        <v>1181</v>
      </c>
      <c r="J863" s="16" t="s">
        <v>1180</v>
      </c>
      <c r="K863" s="16" t="s">
        <v>1179</v>
      </c>
      <c r="L863" s="16" t="s">
        <v>7804</v>
      </c>
      <c r="M863" s="16">
        <v>-13840</v>
      </c>
      <c r="N863" s="16" t="s">
        <v>1177</v>
      </c>
      <c r="O863" s="16" t="s">
        <v>1107</v>
      </c>
      <c r="P863" s="16" t="s">
        <v>1176</v>
      </c>
      <c r="Q863" s="16" t="s">
        <v>1175</v>
      </c>
      <c r="R863" s="16" t="s">
        <v>1174</v>
      </c>
    </row>
    <row r="864" spans="1:18">
      <c r="A864" s="16" t="s">
        <v>7803</v>
      </c>
      <c r="B864" s="16" t="s">
        <v>1183</v>
      </c>
      <c r="C864" s="16" t="s">
        <v>319</v>
      </c>
      <c r="D864" s="16">
        <v>10069</v>
      </c>
      <c r="E864" s="16" t="str">
        <f>VLOOKUP(D864,'Schools Data'!$F$4:$I$105,4,FALSE)</f>
        <v>Goldbeaters Primary School</v>
      </c>
      <c r="F864" s="16">
        <v>739010</v>
      </c>
      <c r="G864" s="16" t="str">
        <f t="shared" si="31"/>
        <v>I09</v>
      </c>
      <c r="H864" s="16" t="s">
        <v>7802</v>
      </c>
      <c r="I864" s="16" t="s">
        <v>1181</v>
      </c>
      <c r="J864" s="16" t="s">
        <v>1180</v>
      </c>
      <c r="K864" s="16" t="s">
        <v>1179</v>
      </c>
      <c r="L864" s="16" t="s">
        <v>7801</v>
      </c>
      <c r="M864" s="16">
        <v>-30344</v>
      </c>
      <c r="N864" s="16" t="s">
        <v>1177</v>
      </c>
      <c r="O864" s="16" t="s">
        <v>1107</v>
      </c>
      <c r="P864" s="16" t="s">
        <v>1176</v>
      </c>
      <c r="Q864" s="16" t="s">
        <v>1175</v>
      </c>
      <c r="R864" s="16" t="s">
        <v>1174</v>
      </c>
    </row>
    <row r="865" spans="1:18">
      <c r="A865" s="16" t="s">
        <v>7800</v>
      </c>
      <c r="B865" s="16" t="s">
        <v>1183</v>
      </c>
      <c r="C865" s="16" t="s">
        <v>319</v>
      </c>
      <c r="D865" s="16">
        <v>10069</v>
      </c>
      <c r="E865" s="16" t="str">
        <f>VLOOKUP(D865,'Schools Data'!$F$4:$I$105,4,FALSE)</f>
        <v>Goldbeaters Primary School</v>
      </c>
      <c r="F865" s="16">
        <v>739040</v>
      </c>
      <c r="G865" s="16" t="str">
        <f t="shared" si="31"/>
        <v>I12</v>
      </c>
      <c r="H865" s="16" t="s">
        <v>7799</v>
      </c>
      <c r="I865" s="16" t="s">
        <v>1181</v>
      </c>
      <c r="J865" s="16" t="s">
        <v>1180</v>
      </c>
      <c r="K865" s="16" t="s">
        <v>1179</v>
      </c>
      <c r="L865" s="16" t="s">
        <v>7798</v>
      </c>
      <c r="M865" s="16">
        <v>-6003</v>
      </c>
      <c r="N865" s="16" t="s">
        <v>1177</v>
      </c>
      <c r="O865" s="16" t="s">
        <v>1107</v>
      </c>
      <c r="P865" s="16" t="s">
        <v>1176</v>
      </c>
      <c r="Q865" s="16" t="s">
        <v>1175</v>
      </c>
      <c r="R865" s="16" t="s">
        <v>1174</v>
      </c>
    </row>
    <row r="866" spans="1:18">
      <c r="A866" s="16" t="s">
        <v>7797</v>
      </c>
      <c r="B866" s="16" t="s">
        <v>1183</v>
      </c>
      <c r="C866" s="16" t="s">
        <v>319</v>
      </c>
      <c r="D866" s="16">
        <v>10069</v>
      </c>
      <c r="E866" s="16" t="str">
        <f>VLOOKUP(D866,'Schools Data'!$F$4:$I$105,4,FALSE)</f>
        <v>Goldbeaters Primary School</v>
      </c>
      <c r="F866" s="16">
        <v>739050</v>
      </c>
      <c r="G866" s="16" t="str">
        <f t="shared" si="31"/>
        <v>I13</v>
      </c>
      <c r="H866" s="16" t="s">
        <v>7796</v>
      </c>
      <c r="I866" s="16" t="s">
        <v>1181</v>
      </c>
      <c r="J866" s="16" t="s">
        <v>1180</v>
      </c>
      <c r="K866" s="16" t="s">
        <v>1179</v>
      </c>
      <c r="L866" s="16" t="s">
        <v>7795</v>
      </c>
      <c r="M866" s="16">
        <v>-1000</v>
      </c>
      <c r="N866" s="16" t="s">
        <v>1177</v>
      </c>
      <c r="O866" s="16" t="s">
        <v>1107</v>
      </c>
      <c r="P866" s="16" t="s">
        <v>1176</v>
      </c>
      <c r="Q866" s="16" t="s">
        <v>1175</v>
      </c>
      <c r="R866" s="16" t="s">
        <v>1174</v>
      </c>
    </row>
    <row r="867" spans="1:18">
      <c r="A867" s="16" t="s">
        <v>7794</v>
      </c>
      <c r="B867" s="16" t="s">
        <v>1183</v>
      </c>
      <c r="C867" s="16" t="s">
        <v>319</v>
      </c>
      <c r="D867" s="16">
        <v>10071</v>
      </c>
      <c r="E867" s="16" t="str">
        <f>VLOOKUP(D867,'Schools Data'!$F$4:$I$105,4,FALSE)</f>
        <v>Hollickwood JMI School</v>
      </c>
      <c r="F867" s="16">
        <v>111100</v>
      </c>
      <c r="G867" s="16" t="str">
        <f t="shared" si="31"/>
        <v>E05</v>
      </c>
      <c r="H867" s="16" t="s">
        <v>7793</v>
      </c>
      <c r="I867" s="16" t="s">
        <v>1181</v>
      </c>
      <c r="J867" s="16" t="s">
        <v>1180</v>
      </c>
      <c r="K867" s="16" t="s">
        <v>1179</v>
      </c>
      <c r="L867" s="16" t="s">
        <v>7792</v>
      </c>
      <c r="M867" s="16">
        <v>79014</v>
      </c>
      <c r="N867" s="16" t="s">
        <v>1177</v>
      </c>
      <c r="O867" s="16" t="s">
        <v>1107</v>
      </c>
      <c r="P867" s="16" t="s">
        <v>1176</v>
      </c>
      <c r="Q867" s="16" t="s">
        <v>1175</v>
      </c>
      <c r="R867" s="16" t="s">
        <v>1174</v>
      </c>
    </row>
    <row r="868" spans="1:18">
      <c r="A868" s="16" t="s">
        <v>7791</v>
      </c>
      <c r="B868" s="16" t="s">
        <v>1183</v>
      </c>
      <c r="C868" s="16" t="s">
        <v>319</v>
      </c>
      <c r="D868" s="16">
        <v>10071</v>
      </c>
      <c r="E868" s="16" t="str">
        <f>VLOOKUP(D868,'Schools Data'!$F$4:$I$105,4,FALSE)</f>
        <v>Hollickwood JMI School</v>
      </c>
      <c r="F868" s="16">
        <v>111200</v>
      </c>
      <c r="G868" s="16" t="str">
        <f t="shared" si="31"/>
        <v>E04</v>
      </c>
      <c r="H868" s="16" t="s">
        <v>7790</v>
      </c>
      <c r="I868" s="16" t="s">
        <v>1181</v>
      </c>
      <c r="J868" s="16" t="s">
        <v>1180</v>
      </c>
      <c r="K868" s="16" t="s">
        <v>1179</v>
      </c>
      <c r="L868" s="16" t="s">
        <v>7789</v>
      </c>
      <c r="M868" s="16">
        <v>35719</v>
      </c>
      <c r="N868" s="16" t="s">
        <v>1177</v>
      </c>
      <c r="O868" s="16" t="s">
        <v>1107</v>
      </c>
      <c r="P868" s="16" t="s">
        <v>1176</v>
      </c>
      <c r="Q868" s="16" t="s">
        <v>1175</v>
      </c>
      <c r="R868" s="16" t="s">
        <v>1174</v>
      </c>
    </row>
    <row r="869" spans="1:18">
      <c r="A869" s="16" t="s">
        <v>7788</v>
      </c>
      <c r="B869" s="16" t="s">
        <v>1183</v>
      </c>
      <c r="C869" s="16" t="s">
        <v>319</v>
      </c>
      <c r="D869" s="16">
        <v>10071</v>
      </c>
      <c r="E869" s="16" t="str">
        <f>VLOOKUP(D869,'Schools Data'!$F$4:$I$105,4,FALSE)</f>
        <v>Hollickwood JMI School</v>
      </c>
      <c r="F869" s="16">
        <v>111400</v>
      </c>
      <c r="G869" s="16" t="str">
        <f t="shared" si="31"/>
        <v>E01</v>
      </c>
      <c r="H869" s="16" t="s">
        <v>7787</v>
      </c>
      <c r="I869" s="16" t="s">
        <v>1181</v>
      </c>
      <c r="J869" s="16" t="s">
        <v>1180</v>
      </c>
      <c r="K869" s="16" t="s">
        <v>1179</v>
      </c>
      <c r="L869" s="16" t="s">
        <v>7786</v>
      </c>
      <c r="M869" s="16">
        <v>683877</v>
      </c>
      <c r="N869" s="16" t="s">
        <v>1177</v>
      </c>
      <c r="O869" s="16" t="s">
        <v>1107</v>
      </c>
      <c r="P869" s="16" t="s">
        <v>1176</v>
      </c>
      <c r="Q869" s="16" t="s">
        <v>1175</v>
      </c>
      <c r="R869" s="16" t="s">
        <v>1174</v>
      </c>
    </row>
    <row r="870" spans="1:18">
      <c r="A870" s="16" t="s">
        <v>7785</v>
      </c>
      <c r="B870" s="16" t="s">
        <v>1183</v>
      </c>
      <c r="C870" s="16" t="s">
        <v>319</v>
      </c>
      <c r="D870" s="16">
        <v>10071</v>
      </c>
      <c r="E870" s="16" t="str">
        <f>VLOOKUP(D870,'Schools Data'!$F$4:$I$105,4,FALSE)</f>
        <v>Hollickwood JMI School</v>
      </c>
      <c r="F870" s="16">
        <v>111600</v>
      </c>
      <c r="G870" s="16" t="str">
        <f t="shared" si="31"/>
        <v>E03</v>
      </c>
      <c r="H870" s="16" t="s">
        <v>7784</v>
      </c>
      <c r="I870" s="16" t="s">
        <v>1181</v>
      </c>
      <c r="J870" s="16" t="s">
        <v>1180</v>
      </c>
      <c r="K870" s="16" t="s">
        <v>1179</v>
      </c>
      <c r="L870" s="16" t="s">
        <v>7783</v>
      </c>
      <c r="M870" s="16">
        <v>309578</v>
      </c>
      <c r="N870" s="16" t="s">
        <v>1177</v>
      </c>
      <c r="O870" s="16" t="s">
        <v>1107</v>
      </c>
      <c r="P870" s="16" t="s">
        <v>1176</v>
      </c>
      <c r="Q870" s="16" t="s">
        <v>1175</v>
      </c>
      <c r="R870" s="16" t="s">
        <v>1174</v>
      </c>
    </row>
    <row r="871" spans="1:18">
      <c r="A871" s="16" t="s">
        <v>7782</v>
      </c>
      <c r="B871" s="16" t="s">
        <v>1183</v>
      </c>
      <c r="C871" s="16" t="s">
        <v>319</v>
      </c>
      <c r="D871" s="16">
        <v>10071</v>
      </c>
      <c r="E871" s="16" t="str">
        <f>VLOOKUP(D871,'Schools Data'!$F$4:$I$105,4,FALSE)</f>
        <v>Hollickwood JMI School</v>
      </c>
      <c r="F871" s="16">
        <v>111700</v>
      </c>
      <c r="G871" s="16" t="str">
        <f t="shared" si="31"/>
        <v>E07</v>
      </c>
      <c r="H871" s="16" t="s">
        <v>7781</v>
      </c>
      <c r="I871" s="16" t="s">
        <v>1181</v>
      </c>
      <c r="J871" s="16" t="s">
        <v>1180</v>
      </c>
      <c r="K871" s="16" t="s">
        <v>1179</v>
      </c>
      <c r="L871" s="16" t="s">
        <v>7780</v>
      </c>
      <c r="M871" s="16">
        <v>34554</v>
      </c>
      <c r="N871" s="16" t="s">
        <v>1177</v>
      </c>
      <c r="O871" s="16" t="s">
        <v>1107</v>
      </c>
      <c r="P871" s="16" t="s">
        <v>1176</v>
      </c>
      <c r="Q871" s="16" t="s">
        <v>1175</v>
      </c>
      <c r="R871" s="16" t="s">
        <v>1174</v>
      </c>
    </row>
    <row r="872" spans="1:18">
      <c r="A872" s="16" t="s">
        <v>7779</v>
      </c>
      <c r="B872" s="16" t="s">
        <v>1183</v>
      </c>
      <c r="C872" s="16" t="s">
        <v>319</v>
      </c>
      <c r="D872" s="16">
        <v>10071</v>
      </c>
      <c r="E872" s="16" t="str">
        <f>VLOOKUP(D872,'Schools Data'!$F$4:$I$105,4,FALSE)</f>
        <v>Hollickwood JMI School</v>
      </c>
      <c r="F872" s="16">
        <v>133100</v>
      </c>
      <c r="G872" s="16" t="str">
        <f t="shared" si="31"/>
        <v>E09</v>
      </c>
      <c r="H872" s="16" t="s">
        <v>7778</v>
      </c>
      <c r="I872" s="16" t="s">
        <v>1181</v>
      </c>
      <c r="J872" s="16" t="s">
        <v>1180</v>
      </c>
      <c r="K872" s="16" t="s">
        <v>1179</v>
      </c>
      <c r="L872" s="16" t="s">
        <v>7777</v>
      </c>
      <c r="M872" s="16">
        <v>2050</v>
      </c>
      <c r="N872" s="16" t="s">
        <v>1177</v>
      </c>
      <c r="O872" s="16" t="s">
        <v>1107</v>
      </c>
      <c r="P872" s="16" t="s">
        <v>1176</v>
      </c>
      <c r="Q872" s="16" t="s">
        <v>1175</v>
      </c>
      <c r="R872" s="16" t="s">
        <v>1174</v>
      </c>
    </row>
    <row r="873" spans="1:18">
      <c r="A873" s="16" t="s">
        <v>7776</v>
      </c>
      <c r="B873" s="16" t="s">
        <v>1183</v>
      </c>
      <c r="C873" s="16" t="s">
        <v>319</v>
      </c>
      <c r="D873" s="16">
        <v>10071</v>
      </c>
      <c r="E873" s="16" t="str">
        <f>VLOOKUP(D873,'Schools Data'!$F$4:$I$105,4,FALSE)</f>
        <v>Hollickwood JMI School</v>
      </c>
      <c r="F873" s="16">
        <v>138100</v>
      </c>
      <c r="G873" s="16" t="str">
        <f t="shared" si="31"/>
        <v>E08</v>
      </c>
      <c r="H873" s="16" t="s">
        <v>7775</v>
      </c>
      <c r="I873" s="16" t="s">
        <v>1181</v>
      </c>
      <c r="J873" s="16" t="s">
        <v>1180</v>
      </c>
      <c r="K873" s="16" t="s">
        <v>1179</v>
      </c>
      <c r="L873" s="16" t="s">
        <v>7774</v>
      </c>
      <c r="M873" s="16">
        <v>2795</v>
      </c>
      <c r="N873" s="16" t="s">
        <v>1177</v>
      </c>
      <c r="O873" s="16" t="s">
        <v>1107</v>
      </c>
      <c r="P873" s="16" t="s">
        <v>1176</v>
      </c>
      <c r="Q873" s="16" t="s">
        <v>1175</v>
      </c>
      <c r="R873" s="16" t="s">
        <v>1174</v>
      </c>
    </row>
    <row r="874" spans="1:18">
      <c r="A874" s="16" t="s">
        <v>7773</v>
      </c>
      <c r="B874" s="16" t="s">
        <v>1183</v>
      </c>
      <c r="C874" s="16" t="s">
        <v>319</v>
      </c>
      <c r="D874" s="16">
        <v>10071</v>
      </c>
      <c r="E874" s="16" t="str">
        <f>VLOOKUP(D874,'Schools Data'!$F$4:$I$105,4,FALSE)</f>
        <v>Hollickwood JMI School</v>
      </c>
      <c r="F874" s="16">
        <v>138110</v>
      </c>
      <c r="G874" s="16" t="str">
        <f t="shared" si="31"/>
        <v>E10</v>
      </c>
      <c r="H874" s="16" t="s">
        <v>7772</v>
      </c>
      <c r="I874" s="16" t="s">
        <v>1181</v>
      </c>
      <c r="J874" s="16" t="s">
        <v>1180</v>
      </c>
      <c r="K874" s="16" t="s">
        <v>1179</v>
      </c>
      <c r="L874" s="16" t="s">
        <v>7771</v>
      </c>
      <c r="M874" s="16">
        <v>305</v>
      </c>
      <c r="N874" s="16" t="s">
        <v>1177</v>
      </c>
      <c r="O874" s="16" t="s">
        <v>1107</v>
      </c>
      <c r="P874" s="16" t="s">
        <v>1176</v>
      </c>
      <c r="Q874" s="16" t="s">
        <v>1175</v>
      </c>
      <c r="R874" s="16" t="s">
        <v>1174</v>
      </c>
    </row>
    <row r="875" spans="1:18">
      <c r="A875" s="16" t="s">
        <v>7770</v>
      </c>
      <c r="B875" s="16" t="s">
        <v>1183</v>
      </c>
      <c r="C875" s="16" t="s">
        <v>319</v>
      </c>
      <c r="D875" s="16">
        <v>10071</v>
      </c>
      <c r="E875" s="16" t="str">
        <f>VLOOKUP(D875,'Schools Data'!$F$4:$I$105,4,FALSE)</f>
        <v>Hollickwood JMI School</v>
      </c>
      <c r="F875" s="16">
        <v>210000</v>
      </c>
      <c r="G875" s="16" t="str">
        <f t="shared" si="31"/>
        <v>E12</v>
      </c>
      <c r="H875" s="16" t="s">
        <v>7769</v>
      </c>
      <c r="I875" s="16" t="s">
        <v>1181</v>
      </c>
      <c r="J875" s="16" t="s">
        <v>1180</v>
      </c>
      <c r="K875" s="16" t="s">
        <v>1179</v>
      </c>
      <c r="L875" s="16" t="s">
        <v>7768</v>
      </c>
      <c r="M875" s="16">
        <v>7000</v>
      </c>
      <c r="N875" s="16" t="s">
        <v>1177</v>
      </c>
      <c r="O875" s="16" t="s">
        <v>1107</v>
      </c>
      <c r="P875" s="16" t="s">
        <v>1176</v>
      </c>
      <c r="Q875" s="16" t="s">
        <v>1175</v>
      </c>
      <c r="R875" s="16" t="s">
        <v>1174</v>
      </c>
    </row>
    <row r="876" spans="1:18">
      <c r="A876" s="16" t="s">
        <v>7767</v>
      </c>
      <c r="B876" s="16" t="s">
        <v>1183</v>
      </c>
      <c r="C876" s="16" t="s">
        <v>319</v>
      </c>
      <c r="D876" s="16">
        <v>10071</v>
      </c>
      <c r="E876" s="16" t="str">
        <f>VLOOKUP(D876,'Schools Data'!$F$4:$I$105,4,FALSE)</f>
        <v>Hollickwood JMI School</v>
      </c>
      <c r="F876" s="16">
        <v>213020</v>
      </c>
      <c r="G876" s="16" t="str">
        <f t="shared" si="31"/>
        <v>E16</v>
      </c>
      <c r="H876" s="16" t="s">
        <v>7766</v>
      </c>
      <c r="I876" s="16" t="s">
        <v>1181</v>
      </c>
      <c r="J876" s="16" t="s">
        <v>1180</v>
      </c>
      <c r="K876" s="16" t="s">
        <v>1179</v>
      </c>
      <c r="L876" s="16" t="s">
        <v>7765</v>
      </c>
      <c r="M876" s="16">
        <v>13400</v>
      </c>
      <c r="N876" s="16" t="s">
        <v>1177</v>
      </c>
      <c r="O876" s="16" t="s">
        <v>1107</v>
      </c>
      <c r="P876" s="16" t="s">
        <v>1176</v>
      </c>
      <c r="Q876" s="16" t="s">
        <v>1175</v>
      </c>
      <c r="R876" s="16" t="s">
        <v>1174</v>
      </c>
    </row>
    <row r="877" spans="1:18">
      <c r="A877" s="16" t="s">
        <v>7764</v>
      </c>
      <c r="B877" s="16" t="s">
        <v>1183</v>
      </c>
      <c r="C877" s="16" t="s">
        <v>319</v>
      </c>
      <c r="D877" s="16">
        <v>10071</v>
      </c>
      <c r="E877" s="16" t="str">
        <f>VLOOKUP(D877,'Schools Data'!$F$4:$I$105,4,FALSE)</f>
        <v>Hollickwood JMI School</v>
      </c>
      <c r="F877" s="16">
        <v>215000</v>
      </c>
      <c r="G877" s="16" t="str">
        <f t="shared" si="31"/>
        <v>E17</v>
      </c>
      <c r="H877" s="16" t="s">
        <v>7763</v>
      </c>
      <c r="I877" s="16" t="s">
        <v>1181</v>
      </c>
      <c r="J877" s="16" t="s">
        <v>1180</v>
      </c>
      <c r="K877" s="16" t="s">
        <v>1179</v>
      </c>
      <c r="L877" s="16" t="s">
        <v>7762</v>
      </c>
      <c r="M877" s="16">
        <v>4100</v>
      </c>
      <c r="N877" s="16" t="s">
        <v>1177</v>
      </c>
      <c r="O877" s="16" t="s">
        <v>1107</v>
      </c>
      <c r="P877" s="16" t="s">
        <v>1176</v>
      </c>
      <c r="Q877" s="16" t="s">
        <v>1175</v>
      </c>
      <c r="R877" s="16" t="s">
        <v>1174</v>
      </c>
    </row>
    <row r="878" spans="1:18">
      <c r="A878" s="16" t="s">
        <v>7761</v>
      </c>
      <c r="B878" s="16" t="s">
        <v>1183</v>
      </c>
      <c r="C878" s="16" t="s">
        <v>319</v>
      </c>
      <c r="D878" s="16">
        <v>10071</v>
      </c>
      <c r="E878" s="16" t="str">
        <f>VLOOKUP(D878,'Schools Data'!$F$4:$I$105,4,FALSE)</f>
        <v>Hollickwood JMI School</v>
      </c>
      <c r="F878" s="16">
        <v>216000</v>
      </c>
      <c r="G878" s="16" t="str">
        <f t="shared" si="31"/>
        <v>E15</v>
      </c>
      <c r="H878" s="16" t="s">
        <v>7760</v>
      </c>
      <c r="I878" s="16" t="s">
        <v>1181</v>
      </c>
      <c r="J878" s="16" t="s">
        <v>1180</v>
      </c>
      <c r="K878" s="16" t="s">
        <v>1179</v>
      </c>
      <c r="L878" s="16" t="s">
        <v>7759</v>
      </c>
      <c r="M878" s="16">
        <v>6100</v>
      </c>
      <c r="N878" s="16" t="s">
        <v>1177</v>
      </c>
      <c r="O878" s="16" t="s">
        <v>1107</v>
      </c>
      <c r="P878" s="16" t="s">
        <v>1176</v>
      </c>
      <c r="Q878" s="16" t="s">
        <v>1175</v>
      </c>
      <c r="R878" s="16" t="s">
        <v>1174</v>
      </c>
    </row>
    <row r="879" spans="1:18">
      <c r="A879" s="16" t="s">
        <v>7758</v>
      </c>
      <c r="B879" s="16" t="s">
        <v>1183</v>
      </c>
      <c r="C879" s="16" t="s">
        <v>319</v>
      </c>
      <c r="D879" s="16">
        <v>10071</v>
      </c>
      <c r="E879" s="16" t="str">
        <f>VLOOKUP(D879,'Schools Data'!$F$4:$I$105,4,FALSE)</f>
        <v>Hollickwood JMI School</v>
      </c>
      <c r="F879" s="16">
        <v>219010</v>
      </c>
      <c r="G879" s="16" t="str">
        <f t="shared" si="31"/>
        <v>E14</v>
      </c>
      <c r="H879" s="16" t="s">
        <v>7757</v>
      </c>
      <c r="I879" s="16" t="s">
        <v>1181</v>
      </c>
      <c r="J879" s="16" t="s">
        <v>1180</v>
      </c>
      <c r="K879" s="16" t="s">
        <v>1179</v>
      </c>
      <c r="L879" s="16" t="s">
        <v>7756</v>
      </c>
      <c r="M879" s="16">
        <v>24832</v>
      </c>
      <c r="N879" s="16" t="s">
        <v>1177</v>
      </c>
      <c r="O879" s="16" t="s">
        <v>1107</v>
      </c>
      <c r="P879" s="16" t="s">
        <v>1176</v>
      </c>
      <c r="Q879" s="16" t="s">
        <v>1175</v>
      </c>
      <c r="R879" s="16" t="s">
        <v>1174</v>
      </c>
    </row>
    <row r="880" spans="1:18">
      <c r="A880" s="16" t="s">
        <v>7755</v>
      </c>
      <c r="B880" s="16" t="s">
        <v>1183</v>
      </c>
      <c r="C880" s="16" t="s">
        <v>319</v>
      </c>
      <c r="D880" s="16">
        <v>10071</v>
      </c>
      <c r="E880" s="16" t="str">
        <f>VLOOKUP(D880,'Schools Data'!$F$4:$I$105,4,FALSE)</f>
        <v>Hollickwood JMI School</v>
      </c>
      <c r="F880" s="16">
        <v>219030</v>
      </c>
      <c r="G880" s="16" t="str">
        <f t="shared" si="31"/>
        <v>E18</v>
      </c>
      <c r="H880" s="16" t="s">
        <v>7754</v>
      </c>
      <c r="I880" s="16" t="s">
        <v>1181</v>
      </c>
      <c r="J880" s="16" t="s">
        <v>1180</v>
      </c>
      <c r="K880" s="16" t="s">
        <v>1179</v>
      </c>
      <c r="L880" s="16" t="s">
        <v>7753</v>
      </c>
      <c r="M880" s="16">
        <v>13749</v>
      </c>
      <c r="N880" s="16" t="s">
        <v>1177</v>
      </c>
      <c r="O880" s="16" t="s">
        <v>1107</v>
      </c>
      <c r="P880" s="16" t="s">
        <v>1176</v>
      </c>
      <c r="Q880" s="16" t="s">
        <v>1175</v>
      </c>
      <c r="R880" s="16" t="s">
        <v>1174</v>
      </c>
    </row>
    <row r="881" spans="1:18">
      <c r="A881" s="16" t="s">
        <v>7752</v>
      </c>
      <c r="B881" s="16" t="s">
        <v>1183</v>
      </c>
      <c r="C881" s="16" t="s">
        <v>319</v>
      </c>
      <c r="D881" s="16">
        <v>10071</v>
      </c>
      <c r="E881" s="16" t="str">
        <f>VLOOKUP(D881,'Schools Data'!$F$4:$I$105,4,FALSE)</f>
        <v>Hollickwood JMI School</v>
      </c>
      <c r="F881" s="16">
        <v>220000</v>
      </c>
      <c r="G881" s="16" t="str">
        <f t="shared" si="31"/>
        <v>E13</v>
      </c>
      <c r="H881" s="16" t="s">
        <v>7751</v>
      </c>
      <c r="I881" s="16" t="s">
        <v>1181</v>
      </c>
      <c r="J881" s="16" t="s">
        <v>1180</v>
      </c>
      <c r="K881" s="16" t="s">
        <v>1179</v>
      </c>
      <c r="L881" s="16" t="s">
        <v>7750</v>
      </c>
      <c r="M881" s="16">
        <v>3100</v>
      </c>
      <c r="N881" s="16" t="s">
        <v>1177</v>
      </c>
      <c r="O881" s="16" t="s">
        <v>1107</v>
      </c>
      <c r="P881" s="16" t="s">
        <v>1176</v>
      </c>
      <c r="Q881" s="16" t="s">
        <v>1175</v>
      </c>
      <c r="R881" s="16" t="s">
        <v>1174</v>
      </c>
    </row>
    <row r="882" spans="1:18">
      <c r="A882" s="16" t="s">
        <v>7749</v>
      </c>
      <c r="B882" s="16" t="s">
        <v>1183</v>
      </c>
      <c r="C882" s="16" t="s">
        <v>319</v>
      </c>
      <c r="D882" s="16">
        <v>10071</v>
      </c>
      <c r="E882" s="16" t="str">
        <f>VLOOKUP(D882,'Schools Data'!$F$4:$I$105,4,FALSE)</f>
        <v>Hollickwood JMI School</v>
      </c>
      <c r="F882" s="16">
        <v>221000</v>
      </c>
      <c r="G882" s="16" t="str">
        <f t="shared" si="31"/>
        <v>E23</v>
      </c>
      <c r="H882" s="16" t="s">
        <v>7748</v>
      </c>
      <c r="I882" s="16" t="s">
        <v>1181</v>
      </c>
      <c r="J882" s="16" t="s">
        <v>1180</v>
      </c>
      <c r="K882" s="16" t="s">
        <v>1179</v>
      </c>
      <c r="L882" s="16" t="s">
        <v>7747</v>
      </c>
      <c r="M882" s="16">
        <v>5307</v>
      </c>
      <c r="N882" s="16" t="s">
        <v>1177</v>
      </c>
      <c r="O882" s="16" t="s">
        <v>1107</v>
      </c>
      <c r="P882" s="16" t="s">
        <v>1176</v>
      </c>
      <c r="Q882" s="16" t="s">
        <v>1175</v>
      </c>
      <c r="R882" s="16" t="s">
        <v>1174</v>
      </c>
    </row>
    <row r="883" spans="1:18">
      <c r="A883" s="16" t="s">
        <v>7746</v>
      </c>
      <c r="B883" s="16" t="s">
        <v>1183</v>
      </c>
      <c r="C883" s="16" t="s">
        <v>319</v>
      </c>
      <c r="D883" s="16">
        <v>10071</v>
      </c>
      <c r="E883" s="16" t="str">
        <f>VLOOKUP(D883,'Schools Data'!$F$4:$I$105,4,FALSE)</f>
        <v>Hollickwood JMI School</v>
      </c>
      <c r="F883" s="16">
        <v>411020</v>
      </c>
      <c r="G883" s="16" t="str">
        <f t="shared" si="31"/>
        <v>E25</v>
      </c>
      <c r="H883" s="16" t="s">
        <v>7745</v>
      </c>
      <c r="I883" s="16" t="s">
        <v>1181</v>
      </c>
      <c r="J883" s="16" t="s">
        <v>1180</v>
      </c>
      <c r="K883" s="16" t="s">
        <v>1179</v>
      </c>
      <c r="L883" s="16" t="s">
        <v>7744</v>
      </c>
      <c r="M883" s="16">
        <v>59357</v>
      </c>
      <c r="N883" s="16" t="s">
        <v>1177</v>
      </c>
      <c r="O883" s="16" t="s">
        <v>1107</v>
      </c>
      <c r="P883" s="16" t="s">
        <v>1176</v>
      </c>
      <c r="Q883" s="16" t="s">
        <v>1175</v>
      </c>
      <c r="R883" s="16" t="s">
        <v>1174</v>
      </c>
    </row>
    <row r="884" spans="1:18">
      <c r="A884" s="16" t="s">
        <v>7743</v>
      </c>
      <c r="B884" s="16" t="s">
        <v>1183</v>
      </c>
      <c r="C884" s="16" t="s">
        <v>319</v>
      </c>
      <c r="D884" s="16">
        <v>10071</v>
      </c>
      <c r="E884" s="16" t="str">
        <f>VLOOKUP(D884,'Schools Data'!$F$4:$I$105,4,FALSE)</f>
        <v>Hollickwood JMI School</v>
      </c>
      <c r="F884" s="16">
        <v>413050</v>
      </c>
      <c r="G884" s="16" t="str">
        <f t="shared" si="31"/>
        <v>E19</v>
      </c>
      <c r="H884" s="16" t="s">
        <v>7742</v>
      </c>
      <c r="I884" s="16" t="s">
        <v>1181</v>
      </c>
      <c r="J884" s="16" t="s">
        <v>1180</v>
      </c>
      <c r="K884" s="16" t="s">
        <v>1179</v>
      </c>
      <c r="L884" s="16" t="s">
        <v>7741</v>
      </c>
      <c r="M884" s="16">
        <v>45215</v>
      </c>
      <c r="N884" s="16" t="s">
        <v>1177</v>
      </c>
      <c r="O884" s="16" t="s">
        <v>1107</v>
      </c>
      <c r="P884" s="16" t="s">
        <v>1176</v>
      </c>
      <c r="Q884" s="16" t="s">
        <v>1175</v>
      </c>
      <c r="R884" s="16" t="s">
        <v>1174</v>
      </c>
    </row>
    <row r="885" spans="1:18">
      <c r="A885" s="16" t="s">
        <v>7740</v>
      </c>
      <c r="B885" s="16" t="s">
        <v>1183</v>
      </c>
      <c r="C885" s="16" t="s">
        <v>319</v>
      </c>
      <c r="D885" s="16">
        <v>10071</v>
      </c>
      <c r="E885" s="16" t="str">
        <f>VLOOKUP(D885,'Schools Data'!$F$4:$I$105,4,FALSE)</f>
        <v>Hollickwood JMI School</v>
      </c>
      <c r="F885" s="16">
        <v>413060</v>
      </c>
      <c r="G885" s="16" t="str">
        <f t="shared" si="31"/>
        <v>E22</v>
      </c>
      <c r="H885" s="16" t="s">
        <v>7739</v>
      </c>
      <c r="I885" s="16" t="s">
        <v>1181</v>
      </c>
      <c r="J885" s="16" t="s">
        <v>1180</v>
      </c>
      <c r="K885" s="16" t="s">
        <v>1179</v>
      </c>
      <c r="L885" s="16" t="s">
        <v>7738</v>
      </c>
      <c r="M885" s="16">
        <v>9220</v>
      </c>
      <c r="N885" s="16" t="s">
        <v>1177</v>
      </c>
      <c r="O885" s="16" t="s">
        <v>1107</v>
      </c>
      <c r="P885" s="16" t="s">
        <v>1176</v>
      </c>
      <c r="Q885" s="16" t="s">
        <v>1175</v>
      </c>
      <c r="R885" s="16" t="s">
        <v>1174</v>
      </c>
    </row>
    <row r="886" spans="1:18">
      <c r="A886" s="16" t="s">
        <v>7737</v>
      </c>
      <c r="B886" s="16" t="s">
        <v>1183</v>
      </c>
      <c r="C886" s="16" t="s">
        <v>319</v>
      </c>
      <c r="D886" s="16">
        <v>10071</v>
      </c>
      <c r="E886" s="16" t="str">
        <f>VLOOKUP(D886,'Schools Data'!$F$4:$I$105,4,FALSE)</f>
        <v>Hollickwood JMI School</v>
      </c>
      <c r="F886" s="16">
        <v>413070</v>
      </c>
      <c r="G886" s="16" t="str">
        <f t="shared" si="31"/>
        <v>E24</v>
      </c>
      <c r="H886" s="16" t="s">
        <v>7736</v>
      </c>
      <c r="I886" s="16" t="s">
        <v>1181</v>
      </c>
      <c r="J886" s="16" t="s">
        <v>1180</v>
      </c>
      <c r="K886" s="16" t="s">
        <v>1179</v>
      </c>
      <c r="L886" s="16" t="s">
        <v>7735</v>
      </c>
      <c r="M886" s="16">
        <v>10550</v>
      </c>
      <c r="N886" s="16" t="s">
        <v>1177</v>
      </c>
      <c r="O886" s="16" t="s">
        <v>1107</v>
      </c>
      <c r="P886" s="16" t="s">
        <v>1176</v>
      </c>
      <c r="Q886" s="16" t="s">
        <v>1175</v>
      </c>
      <c r="R886" s="16" t="s">
        <v>1174</v>
      </c>
    </row>
    <row r="887" spans="1:18">
      <c r="A887" s="16" t="s">
        <v>7734</v>
      </c>
      <c r="B887" s="16" t="s">
        <v>1183</v>
      </c>
      <c r="C887" s="16" t="s">
        <v>319</v>
      </c>
      <c r="D887" s="16">
        <v>10071</v>
      </c>
      <c r="E887" s="16" t="str">
        <f>VLOOKUP(D887,'Schools Data'!$F$4:$I$105,4,FALSE)</f>
        <v>Hollickwood JMI School</v>
      </c>
      <c r="F887" s="16">
        <v>420060</v>
      </c>
      <c r="G887" s="16" t="str">
        <f t="shared" si="31"/>
        <v>E26</v>
      </c>
      <c r="H887" s="16" t="s">
        <v>7733</v>
      </c>
      <c r="I887" s="16" t="s">
        <v>1181</v>
      </c>
      <c r="J887" s="16" t="s">
        <v>1180</v>
      </c>
      <c r="K887" s="16" t="s">
        <v>1179</v>
      </c>
      <c r="L887" s="16" t="s">
        <v>7732</v>
      </c>
      <c r="M887" s="16">
        <v>22000</v>
      </c>
      <c r="N887" s="16" t="s">
        <v>1177</v>
      </c>
      <c r="O887" s="16" t="s">
        <v>1107</v>
      </c>
      <c r="P887" s="16" t="s">
        <v>1176</v>
      </c>
      <c r="Q887" s="16" t="s">
        <v>1175</v>
      </c>
      <c r="R887" s="16" t="s">
        <v>1174</v>
      </c>
    </row>
    <row r="888" spans="1:18">
      <c r="A888" s="16" t="s">
        <v>7731</v>
      </c>
      <c r="B888" s="16" t="s">
        <v>1183</v>
      </c>
      <c r="C888" s="16" t="s">
        <v>319</v>
      </c>
      <c r="D888" s="16">
        <v>10071</v>
      </c>
      <c r="E888" s="16" t="str">
        <f>VLOOKUP(D888,'Schools Data'!$F$4:$I$105,4,FALSE)</f>
        <v>Hollickwood JMI School</v>
      </c>
      <c r="F888" s="16">
        <v>422620</v>
      </c>
      <c r="G888" s="16" t="str">
        <f t="shared" si="31"/>
        <v>E20</v>
      </c>
      <c r="H888" s="16" t="s">
        <v>7730</v>
      </c>
      <c r="I888" s="16" t="s">
        <v>1181</v>
      </c>
      <c r="J888" s="16" t="s">
        <v>1180</v>
      </c>
      <c r="K888" s="16" t="s">
        <v>1179</v>
      </c>
      <c r="L888" s="16" t="s">
        <v>7729</v>
      </c>
      <c r="M888" s="16">
        <v>8959</v>
      </c>
      <c r="N888" s="16" t="s">
        <v>1177</v>
      </c>
      <c r="O888" s="16" t="s">
        <v>1107</v>
      </c>
      <c r="P888" s="16" t="s">
        <v>1176</v>
      </c>
      <c r="Q888" s="16" t="s">
        <v>1175</v>
      </c>
      <c r="R888" s="16" t="s">
        <v>1174</v>
      </c>
    </row>
    <row r="889" spans="1:18">
      <c r="A889" s="16" t="s">
        <v>7728</v>
      </c>
      <c r="B889" s="16" t="s">
        <v>1183</v>
      </c>
      <c r="C889" s="16" t="s">
        <v>319</v>
      </c>
      <c r="D889" s="16">
        <v>10071</v>
      </c>
      <c r="E889" s="16" t="str">
        <f>VLOOKUP(D889,'Schools Data'!$F$4:$I$105,4,FALSE)</f>
        <v>Hollickwood JMI School</v>
      </c>
      <c r="F889" s="16">
        <v>543950</v>
      </c>
      <c r="G889" s="16" t="s">
        <v>1211</v>
      </c>
      <c r="H889" s="16" t="s">
        <v>7727</v>
      </c>
      <c r="I889" s="16" t="s">
        <v>1181</v>
      </c>
      <c r="J889" s="16" t="s">
        <v>1180</v>
      </c>
      <c r="K889" s="16" t="s">
        <v>1179</v>
      </c>
      <c r="L889" s="16" t="s">
        <v>7726</v>
      </c>
      <c r="M889" s="16">
        <v>4856</v>
      </c>
      <c r="N889" s="16" t="s">
        <v>1177</v>
      </c>
      <c r="O889" s="16" t="s">
        <v>1107</v>
      </c>
      <c r="P889" s="16" t="s">
        <v>1176</v>
      </c>
      <c r="Q889" s="16" t="s">
        <v>1175</v>
      </c>
      <c r="R889" s="16" t="s">
        <v>1174</v>
      </c>
    </row>
    <row r="890" spans="1:18">
      <c r="A890" s="16" t="s">
        <v>7725</v>
      </c>
      <c r="B890" s="16" t="s">
        <v>1183</v>
      </c>
      <c r="C890" s="16" t="s">
        <v>319</v>
      </c>
      <c r="D890" s="16">
        <v>10071</v>
      </c>
      <c r="E890" s="16" t="str">
        <f>VLOOKUP(D890,'Schools Data'!$F$4:$I$105,4,FALSE)</f>
        <v>Hollickwood JMI School</v>
      </c>
      <c r="F890" s="16">
        <v>543970</v>
      </c>
      <c r="G890" s="16" t="str">
        <f t="shared" ref="G890:G896" si="32">VLOOKUP(F890,$W$2:$X$62,2,FALSE)</f>
        <v>I01</v>
      </c>
      <c r="H890" s="16" t="s">
        <v>7724</v>
      </c>
      <c r="I890" s="16" t="s">
        <v>1181</v>
      </c>
      <c r="J890" s="16" t="s">
        <v>1180</v>
      </c>
      <c r="K890" s="16" t="s">
        <v>1179</v>
      </c>
      <c r="L890" s="16" t="s">
        <v>7723</v>
      </c>
      <c r="M890" s="16">
        <v>-1126066</v>
      </c>
      <c r="N890" s="16" t="s">
        <v>1177</v>
      </c>
      <c r="O890" s="16" t="s">
        <v>1107</v>
      </c>
      <c r="P890" s="16" t="s">
        <v>1176</v>
      </c>
      <c r="Q890" s="16" t="s">
        <v>1175</v>
      </c>
      <c r="R890" s="16" t="s">
        <v>1174</v>
      </c>
    </row>
    <row r="891" spans="1:18">
      <c r="A891" s="16" t="s">
        <v>7722</v>
      </c>
      <c r="B891" s="16" t="s">
        <v>1183</v>
      </c>
      <c r="C891" s="16" t="s">
        <v>319</v>
      </c>
      <c r="D891" s="16">
        <v>10071</v>
      </c>
      <c r="E891" s="16" t="str">
        <f>VLOOKUP(D891,'Schools Data'!$F$4:$I$105,4,FALSE)</f>
        <v>Hollickwood JMI School</v>
      </c>
      <c r="F891" s="16">
        <v>543972</v>
      </c>
      <c r="G891" s="16" t="str">
        <f t="shared" si="32"/>
        <v>I03</v>
      </c>
      <c r="H891" s="16" t="s">
        <v>7721</v>
      </c>
      <c r="I891" s="16" t="s">
        <v>1181</v>
      </c>
      <c r="J891" s="16" t="s">
        <v>1180</v>
      </c>
      <c r="K891" s="16" t="s">
        <v>1179</v>
      </c>
      <c r="L891" s="16" t="s">
        <v>7720</v>
      </c>
      <c r="M891" s="16">
        <v>-31286</v>
      </c>
      <c r="N891" s="16" t="s">
        <v>1177</v>
      </c>
      <c r="O891" s="16" t="s">
        <v>1107</v>
      </c>
      <c r="P891" s="16" t="s">
        <v>1176</v>
      </c>
      <c r="Q891" s="16" t="s">
        <v>1175</v>
      </c>
      <c r="R891" s="16" t="s">
        <v>1174</v>
      </c>
    </row>
    <row r="892" spans="1:18">
      <c r="A892" s="16" t="s">
        <v>7719</v>
      </c>
      <c r="B892" s="16" t="s">
        <v>1183</v>
      </c>
      <c r="C892" s="16" t="s">
        <v>319</v>
      </c>
      <c r="D892" s="16">
        <v>10071</v>
      </c>
      <c r="E892" s="16" t="str">
        <f>VLOOKUP(D892,'Schools Data'!$F$4:$I$105,4,FALSE)</f>
        <v>Hollickwood JMI School</v>
      </c>
      <c r="F892" s="16">
        <v>543975</v>
      </c>
      <c r="G892" s="16" t="str">
        <f t="shared" si="32"/>
        <v>I05</v>
      </c>
      <c r="H892" s="16" t="s">
        <v>7718</v>
      </c>
      <c r="I892" s="16" t="s">
        <v>1181</v>
      </c>
      <c r="J892" s="16" t="s">
        <v>1180</v>
      </c>
      <c r="K892" s="16" t="s">
        <v>1179</v>
      </c>
      <c r="L892" s="16" t="s">
        <v>7634</v>
      </c>
      <c r="M892" s="16">
        <v>-92805</v>
      </c>
      <c r="N892" s="16" t="s">
        <v>1177</v>
      </c>
      <c r="O892" s="16" t="s">
        <v>1107</v>
      </c>
      <c r="P892" s="16" t="s">
        <v>1176</v>
      </c>
      <c r="Q892" s="16" t="s">
        <v>1175</v>
      </c>
      <c r="R892" s="16" t="s">
        <v>1174</v>
      </c>
    </row>
    <row r="893" spans="1:18">
      <c r="A893" s="16" t="s">
        <v>7717</v>
      </c>
      <c r="B893" s="16" t="s">
        <v>1183</v>
      </c>
      <c r="C893" s="16" t="s">
        <v>319</v>
      </c>
      <c r="D893" s="16">
        <v>10071</v>
      </c>
      <c r="E893" s="16" t="str">
        <f>VLOOKUP(D893,'Schools Data'!$F$4:$I$105,4,FALSE)</f>
        <v>Hollickwood JMI School</v>
      </c>
      <c r="F893" s="16">
        <v>543980</v>
      </c>
      <c r="G893" s="16" t="str">
        <f t="shared" si="32"/>
        <v>CI01</v>
      </c>
      <c r="H893" s="16" t="s">
        <v>7716</v>
      </c>
      <c r="I893" s="16" t="s">
        <v>1181</v>
      </c>
      <c r="J893" s="16" t="s">
        <v>1180</v>
      </c>
      <c r="K893" s="16" t="s">
        <v>1179</v>
      </c>
      <c r="L893" s="16" t="s">
        <v>7715</v>
      </c>
      <c r="M893" s="16">
        <v>-6374</v>
      </c>
      <c r="N893" s="16" t="s">
        <v>1177</v>
      </c>
      <c r="O893" s="16" t="s">
        <v>1107</v>
      </c>
      <c r="P893" s="16" t="s">
        <v>1176</v>
      </c>
      <c r="Q893" s="16" t="s">
        <v>1175</v>
      </c>
      <c r="R893" s="16" t="s">
        <v>1174</v>
      </c>
    </row>
    <row r="894" spans="1:18">
      <c r="A894" s="16" t="s">
        <v>7714</v>
      </c>
      <c r="B894" s="16" t="s">
        <v>1183</v>
      </c>
      <c r="C894" s="16" t="s">
        <v>319</v>
      </c>
      <c r="D894" s="16">
        <v>10071</v>
      </c>
      <c r="E894" s="16" t="str">
        <f>VLOOKUP(D894,'Schools Data'!$F$4:$I$105,4,FALSE)</f>
        <v>Hollickwood JMI School</v>
      </c>
      <c r="F894" s="16">
        <v>569000</v>
      </c>
      <c r="G894" s="16" t="str">
        <f t="shared" si="32"/>
        <v>E28a</v>
      </c>
      <c r="H894" s="16" t="s">
        <v>7713</v>
      </c>
      <c r="I894" s="16" t="s">
        <v>1181</v>
      </c>
      <c r="J894" s="16" t="s">
        <v>1180</v>
      </c>
      <c r="K894" s="16" t="s">
        <v>1179</v>
      </c>
      <c r="L894" s="16" t="s">
        <v>7712</v>
      </c>
      <c r="M894" s="16">
        <v>18780</v>
      </c>
      <c r="N894" s="16" t="s">
        <v>1177</v>
      </c>
      <c r="O894" s="16" t="s">
        <v>1107</v>
      </c>
      <c r="P894" s="16" t="s">
        <v>1176</v>
      </c>
      <c r="Q894" s="16" t="s">
        <v>1175</v>
      </c>
      <c r="R894" s="16" t="s">
        <v>1174</v>
      </c>
    </row>
    <row r="895" spans="1:18">
      <c r="A895" s="16" t="s">
        <v>7711</v>
      </c>
      <c r="B895" s="16" t="s">
        <v>1183</v>
      </c>
      <c r="C895" s="16" t="s">
        <v>319</v>
      </c>
      <c r="D895" s="16">
        <v>10071</v>
      </c>
      <c r="E895" s="16" t="str">
        <f>VLOOKUP(D895,'Schools Data'!$F$4:$I$105,4,FALSE)</f>
        <v>Hollickwood JMI School</v>
      </c>
      <c r="F895" s="16">
        <v>569010</v>
      </c>
      <c r="G895" s="16" t="str">
        <f t="shared" si="32"/>
        <v>E27</v>
      </c>
      <c r="H895" s="16" t="s">
        <v>7710</v>
      </c>
      <c r="I895" s="16" t="s">
        <v>1181</v>
      </c>
      <c r="J895" s="16" t="s">
        <v>1180</v>
      </c>
      <c r="K895" s="16" t="s">
        <v>1179</v>
      </c>
      <c r="L895" s="16" t="s">
        <v>7709</v>
      </c>
      <c r="M895" s="16">
        <v>18139</v>
      </c>
      <c r="N895" s="16" t="s">
        <v>1177</v>
      </c>
      <c r="O895" s="16" t="s">
        <v>1107</v>
      </c>
      <c r="P895" s="16" t="s">
        <v>1176</v>
      </c>
      <c r="Q895" s="16" t="s">
        <v>1175</v>
      </c>
      <c r="R895" s="16" t="s">
        <v>1174</v>
      </c>
    </row>
    <row r="896" spans="1:18">
      <c r="A896" s="16" t="s">
        <v>7708</v>
      </c>
      <c r="B896" s="16" t="s">
        <v>1183</v>
      </c>
      <c r="C896" s="16" t="s">
        <v>319</v>
      </c>
      <c r="D896" s="16">
        <v>10071</v>
      </c>
      <c r="E896" s="16" t="str">
        <f>VLOOKUP(D896,'Schools Data'!$F$4:$I$105,4,FALSE)</f>
        <v>Hollickwood JMI School</v>
      </c>
      <c r="F896" s="16">
        <v>599030</v>
      </c>
      <c r="G896" s="16" t="str">
        <f t="shared" si="32"/>
        <v>CE04</v>
      </c>
      <c r="H896" s="16" t="s">
        <v>7707</v>
      </c>
      <c r="I896" s="16" t="s">
        <v>1181</v>
      </c>
      <c r="J896" s="16" t="s">
        <v>1180</v>
      </c>
      <c r="K896" s="16" t="s">
        <v>1179</v>
      </c>
      <c r="L896" s="16" t="s">
        <v>7706</v>
      </c>
      <c r="M896" s="16">
        <v>6374</v>
      </c>
      <c r="N896" s="16" t="s">
        <v>1177</v>
      </c>
      <c r="O896" s="16" t="s">
        <v>1107</v>
      </c>
      <c r="P896" s="16" t="s">
        <v>1176</v>
      </c>
      <c r="Q896" s="16" t="s">
        <v>1175</v>
      </c>
      <c r="R896" s="16" t="s">
        <v>1174</v>
      </c>
    </row>
    <row r="897" spans="1:18">
      <c r="A897" s="16" t="s">
        <v>7705</v>
      </c>
      <c r="B897" s="16" t="s">
        <v>1183</v>
      </c>
      <c r="C897" s="16" t="s">
        <v>319</v>
      </c>
      <c r="D897" s="16">
        <v>10071</v>
      </c>
      <c r="E897" s="16" t="str">
        <f>VLOOKUP(D897,'Schools Data'!$F$4:$I$105,4,FALSE)</f>
        <v>Hollickwood JMI School</v>
      </c>
      <c r="F897" s="16">
        <v>599040</v>
      </c>
      <c r="G897" s="16" t="s">
        <v>1819</v>
      </c>
      <c r="H897" s="16" t="s">
        <v>7704</v>
      </c>
      <c r="I897" s="16" t="s">
        <v>1181</v>
      </c>
      <c r="J897" s="16" t="s">
        <v>1180</v>
      </c>
      <c r="K897" s="16" t="s">
        <v>1179</v>
      </c>
      <c r="L897" s="16" t="s">
        <v>7703</v>
      </c>
      <c r="M897" s="16">
        <v>6489</v>
      </c>
      <c r="N897" s="16" t="s">
        <v>1177</v>
      </c>
      <c r="O897" s="16" t="s">
        <v>1107</v>
      </c>
      <c r="P897" s="16" t="s">
        <v>1176</v>
      </c>
      <c r="Q897" s="16" t="s">
        <v>1175</v>
      </c>
      <c r="R897" s="16" t="s">
        <v>1174</v>
      </c>
    </row>
    <row r="898" spans="1:18">
      <c r="A898" s="16" t="s">
        <v>7702</v>
      </c>
      <c r="B898" s="16" t="s">
        <v>1183</v>
      </c>
      <c r="C898" s="16" t="s">
        <v>319</v>
      </c>
      <c r="D898" s="16">
        <v>10071</v>
      </c>
      <c r="E898" s="16" t="str">
        <f>VLOOKUP(D898,'Schools Data'!$F$4:$I$105,4,FALSE)</f>
        <v>Hollickwood JMI School</v>
      </c>
      <c r="F898" s="16">
        <v>720000</v>
      </c>
      <c r="G898" s="16" t="str">
        <f t="shared" ref="G898:G927" si="33">VLOOKUP(F898,$W$2:$X$62,2,FALSE)</f>
        <v>I07</v>
      </c>
      <c r="H898" s="16" t="s">
        <v>7701</v>
      </c>
      <c r="I898" s="16" t="s">
        <v>1181</v>
      </c>
      <c r="J898" s="16" t="s">
        <v>1180</v>
      </c>
      <c r="K898" s="16" t="s">
        <v>1179</v>
      </c>
      <c r="L898" s="16" t="s">
        <v>7700</v>
      </c>
      <c r="M898" s="16">
        <v>-4002</v>
      </c>
      <c r="N898" s="16" t="s">
        <v>1177</v>
      </c>
      <c r="O898" s="16" t="s">
        <v>1107</v>
      </c>
      <c r="P898" s="16" t="s">
        <v>1176</v>
      </c>
      <c r="Q898" s="16" t="s">
        <v>1175</v>
      </c>
      <c r="R898" s="16" t="s">
        <v>1174</v>
      </c>
    </row>
    <row r="899" spans="1:18">
      <c r="A899" s="16" t="s">
        <v>7699</v>
      </c>
      <c r="B899" s="16" t="s">
        <v>1183</v>
      </c>
      <c r="C899" s="16" t="s">
        <v>319</v>
      </c>
      <c r="D899" s="16">
        <v>10071</v>
      </c>
      <c r="E899" s="16" t="str">
        <f>VLOOKUP(D899,'Schools Data'!$F$4:$I$105,4,FALSE)</f>
        <v>Hollickwood JMI School</v>
      </c>
      <c r="F899" s="16">
        <v>720010</v>
      </c>
      <c r="G899" s="16" t="str">
        <f t="shared" si="33"/>
        <v>I18d</v>
      </c>
      <c r="H899" s="16" t="s">
        <v>7698</v>
      </c>
      <c r="I899" s="16" t="s">
        <v>1181</v>
      </c>
      <c r="J899" s="16" t="s">
        <v>1180</v>
      </c>
      <c r="K899" s="16" t="s">
        <v>1179</v>
      </c>
      <c r="L899" s="16" t="s">
        <v>7697</v>
      </c>
      <c r="M899" s="16">
        <v>-50473</v>
      </c>
      <c r="N899" s="16" t="s">
        <v>1177</v>
      </c>
      <c r="O899" s="16" t="s">
        <v>1107</v>
      </c>
      <c r="P899" s="16" t="s">
        <v>1176</v>
      </c>
      <c r="Q899" s="16" t="s">
        <v>1175</v>
      </c>
      <c r="R899" s="16" t="s">
        <v>1174</v>
      </c>
    </row>
    <row r="900" spans="1:18">
      <c r="A900" s="16" t="s">
        <v>7696</v>
      </c>
      <c r="B900" s="16" t="s">
        <v>1183</v>
      </c>
      <c r="C900" s="16" t="s">
        <v>319</v>
      </c>
      <c r="D900" s="16">
        <v>10071</v>
      </c>
      <c r="E900" s="16" t="str">
        <f>VLOOKUP(D900,'Schools Data'!$F$4:$I$105,4,FALSE)</f>
        <v>Hollickwood JMI School</v>
      </c>
      <c r="F900" s="16">
        <v>739001</v>
      </c>
      <c r="G900" s="16" t="str">
        <f t="shared" si="33"/>
        <v>I08a</v>
      </c>
      <c r="H900" s="16" t="s">
        <v>7695</v>
      </c>
      <c r="I900" s="16" t="s">
        <v>1181</v>
      </c>
      <c r="J900" s="16" t="s">
        <v>1180</v>
      </c>
      <c r="K900" s="16" t="s">
        <v>1179</v>
      </c>
      <c r="L900" s="16" t="s">
        <v>7694</v>
      </c>
      <c r="M900" s="16">
        <v>-15000</v>
      </c>
      <c r="N900" s="16" t="s">
        <v>1177</v>
      </c>
      <c r="O900" s="16" t="s">
        <v>1107</v>
      </c>
      <c r="P900" s="16" t="s">
        <v>1176</v>
      </c>
      <c r="Q900" s="16" t="s">
        <v>1175</v>
      </c>
      <c r="R900" s="16" t="s">
        <v>1174</v>
      </c>
    </row>
    <row r="901" spans="1:18">
      <c r="A901" s="16" t="s">
        <v>7693</v>
      </c>
      <c r="B901" s="16" t="s">
        <v>1183</v>
      </c>
      <c r="C901" s="16" t="s">
        <v>319</v>
      </c>
      <c r="D901" s="16">
        <v>10071</v>
      </c>
      <c r="E901" s="16" t="str">
        <f>VLOOKUP(D901,'Schools Data'!$F$4:$I$105,4,FALSE)</f>
        <v>Hollickwood JMI School</v>
      </c>
      <c r="F901" s="16">
        <v>739002</v>
      </c>
      <c r="G901" s="16" t="str">
        <f t="shared" si="33"/>
        <v>I08b</v>
      </c>
      <c r="H901" s="16" t="s">
        <v>7692</v>
      </c>
      <c r="I901" s="16" t="s">
        <v>1181</v>
      </c>
      <c r="J901" s="16" t="s">
        <v>1180</v>
      </c>
      <c r="K901" s="16" t="s">
        <v>1179</v>
      </c>
      <c r="L901" s="16" t="s">
        <v>7691</v>
      </c>
      <c r="M901" s="16">
        <v>-34280</v>
      </c>
      <c r="N901" s="16" t="s">
        <v>1177</v>
      </c>
      <c r="O901" s="16" t="s">
        <v>1107</v>
      </c>
      <c r="P901" s="16" t="s">
        <v>1176</v>
      </c>
      <c r="Q901" s="16" t="s">
        <v>1175</v>
      </c>
      <c r="R901" s="16" t="s">
        <v>1174</v>
      </c>
    </row>
    <row r="902" spans="1:18">
      <c r="A902" s="16" t="s">
        <v>7690</v>
      </c>
      <c r="B902" s="16" t="s">
        <v>1183</v>
      </c>
      <c r="C902" s="16" t="s">
        <v>319</v>
      </c>
      <c r="D902" s="16">
        <v>10071</v>
      </c>
      <c r="E902" s="16" t="str">
        <f>VLOOKUP(D902,'Schools Data'!$F$4:$I$105,4,FALSE)</f>
        <v>Hollickwood JMI School</v>
      </c>
      <c r="F902" s="16">
        <v>739010</v>
      </c>
      <c r="G902" s="16" t="str">
        <f t="shared" si="33"/>
        <v>I09</v>
      </c>
      <c r="H902" s="16" t="s">
        <v>7689</v>
      </c>
      <c r="I902" s="16" t="s">
        <v>1181</v>
      </c>
      <c r="J902" s="16" t="s">
        <v>1180</v>
      </c>
      <c r="K902" s="16" t="s">
        <v>1179</v>
      </c>
      <c r="L902" s="16" t="s">
        <v>7688</v>
      </c>
      <c r="M902" s="16">
        <v>-19000</v>
      </c>
      <c r="N902" s="16" t="s">
        <v>1177</v>
      </c>
      <c r="O902" s="16" t="s">
        <v>1107</v>
      </c>
      <c r="P902" s="16" t="s">
        <v>1176</v>
      </c>
      <c r="Q902" s="16" t="s">
        <v>1175</v>
      </c>
      <c r="R902" s="16" t="s">
        <v>1174</v>
      </c>
    </row>
    <row r="903" spans="1:18">
      <c r="A903" s="16" t="s">
        <v>7687</v>
      </c>
      <c r="B903" s="16" t="s">
        <v>1183</v>
      </c>
      <c r="C903" s="16" t="s">
        <v>319</v>
      </c>
      <c r="D903" s="16">
        <v>10071</v>
      </c>
      <c r="E903" s="16" t="str">
        <f>VLOOKUP(D903,'Schools Data'!$F$4:$I$105,4,FALSE)</f>
        <v>Hollickwood JMI School</v>
      </c>
      <c r="F903" s="16">
        <v>739040</v>
      </c>
      <c r="G903" s="16" t="str">
        <f t="shared" si="33"/>
        <v>I12</v>
      </c>
      <c r="H903" s="16" t="s">
        <v>7686</v>
      </c>
      <c r="I903" s="16" t="s">
        <v>1181</v>
      </c>
      <c r="J903" s="16" t="s">
        <v>1180</v>
      </c>
      <c r="K903" s="16" t="s">
        <v>1179</v>
      </c>
      <c r="L903" s="16" t="s">
        <v>7685</v>
      </c>
      <c r="M903" s="16">
        <v>-26700</v>
      </c>
      <c r="N903" s="16" t="s">
        <v>1177</v>
      </c>
      <c r="O903" s="16" t="s">
        <v>1107</v>
      </c>
      <c r="P903" s="16" t="s">
        <v>1176</v>
      </c>
      <c r="Q903" s="16" t="s">
        <v>1175</v>
      </c>
      <c r="R903" s="16" t="s">
        <v>1174</v>
      </c>
    </row>
    <row r="904" spans="1:18">
      <c r="A904" s="16" t="s">
        <v>7684</v>
      </c>
      <c r="B904" s="16" t="s">
        <v>1183</v>
      </c>
      <c r="C904" s="16" t="s">
        <v>319</v>
      </c>
      <c r="D904" s="16">
        <v>10071</v>
      </c>
      <c r="E904" s="16" t="str">
        <f>VLOOKUP(D904,'Schools Data'!$F$4:$I$105,4,FALSE)</f>
        <v>Hollickwood JMI School</v>
      </c>
      <c r="F904" s="16">
        <v>739050</v>
      </c>
      <c r="G904" s="16" t="str">
        <f t="shared" si="33"/>
        <v>I13</v>
      </c>
      <c r="H904" s="16" t="s">
        <v>7683</v>
      </c>
      <c r="I904" s="16" t="s">
        <v>1181</v>
      </c>
      <c r="J904" s="16" t="s">
        <v>1180</v>
      </c>
      <c r="K904" s="16" t="s">
        <v>1179</v>
      </c>
      <c r="L904" s="16" t="s">
        <v>7682</v>
      </c>
      <c r="M904" s="16">
        <v>-7500</v>
      </c>
      <c r="N904" s="16" t="s">
        <v>1177</v>
      </c>
      <c r="O904" s="16" t="s">
        <v>1107</v>
      </c>
      <c r="P904" s="16" t="s">
        <v>1176</v>
      </c>
      <c r="Q904" s="16" t="s">
        <v>1175</v>
      </c>
      <c r="R904" s="16" t="s">
        <v>1174</v>
      </c>
    </row>
    <row r="905" spans="1:18">
      <c r="A905" s="16" t="s">
        <v>7681</v>
      </c>
      <c r="B905" s="16" t="s">
        <v>1183</v>
      </c>
      <c r="C905" s="16" t="s">
        <v>319</v>
      </c>
      <c r="D905" s="16">
        <v>10072</v>
      </c>
      <c r="E905" s="16" t="str">
        <f>VLOOKUP(D905,'Schools Data'!$F$4:$I$105,4,FALSE)</f>
        <v>Holly Park School</v>
      </c>
      <c r="F905" s="16">
        <v>111100</v>
      </c>
      <c r="G905" s="16" t="str">
        <f t="shared" si="33"/>
        <v>E05</v>
      </c>
      <c r="H905" s="16" t="s">
        <v>7680</v>
      </c>
      <c r="I905" s="16" t="s">
        <v>1181</v>
      </c>
      <c r="J905" s="16" t="s">
        <v>1180</v>
      </c>
      <c r="K905" s="16" t="s">
        <v>1179</v>
      </c>
      <c r="L905" s="16" t="s">
        <v>7679</v>
      </c>
      <c r="M905" s="16">
        <v>37846</v>
      </c>
      <c r="N905" s="16" t="s">
        <v>1177</v>
      </c>
      <c r="O905" s="16" t="s">
        <v>1107</v>
      </c>
      <c r="P905" s="16" t="s">
        <v>1176</v>
      </c>
      <c r="Q905" s="16" t="s">
        <v>1175</v>
      </c>
      <c r="R905" s="16" t="s">
        <v>1174</v>
      </c>
    </row>
    <row r="906" spans="1:18">
      <c r="A906" s="16" t="s">
        <v>7678</v>
      </c>
      <c r="B906" s="16" t="s">
        <v>1183</v>
      </c>
      <c r="C906" s="16" t="s">
        <v>319</v>
      </c>
      <c r="D906" s="16">
        <v>10072</v>
      </c>
      <c r="E906" s="16" t="str">
        <f>VLOOKUP(D906,'Schools Data'!$F$4:$I$105,4,FALSE)</f>
        <v>Holly Park School</v>
      </c>
      <c r="F906" s="16">
        <v>111200</v>
      </c>
      <c r="G906" s="16" t="str">
        <f t="shared" si="33"/>
        <v>E04</v>
      </c>
      <c r="H906" s="16" t="s">
        <v>7677</v>
      </c>
      <c r="I906" s="16" t="s">
        <v>1181</v>
      </c>
      <c r="J906" s="16" t="s">
        <v>1180</v>
      </c>
      <c r="K906" s="16" t="s">
        <v>1179</v>
      </c>
      <c r="L906" s="16" t="s">
        <v>7676</v>
      </c>
      <c r="M906" s="16">
        <v>34665</v>
      </c>
      <c r="N906" s="16" t="s">
        <v>1177</v>
      </c>
      <c r="O906" s="16" t="s">
        <v>1107</v>
      </c>
      <c r="P906" s="16" t="s">
        <v>1176</v>
      </c>
      <c r="Q906" s="16" t="s">
        <v>1175</v>
      </c>
      <c r="R906" s="16" t="s">
        <v>1174</v>
      </c>
    </row>
    <row r="907" spans="1:18">
      <c r="A907" s="16" t="s">
        <v>7675</v>
      </c>
      <c r="B907" s="16" t="s">
        <v>1183</v>
      </c>
      <c r="C907" s="16" t="s">
        <v>319</v>
      </c>
      <c r="D907" s="16">
        <v>10072</v>
      </c>
      <c r="E907" s="16" t="str">
        <f>VLOOKUP(D907,'Schools Data'!$F$4:$I$105,4,FALSE)</f>
        <v>Holly Park School</v>
      </c>
      <c r="F907" s="16">
        <v>111400</v>
      </c>
      <c r="G907" s="16" t="str">
        <f t="shared" si="33"/>
        <v>E01</v>
      </c>
      <c r="H907" s="16" t="s">
        <v>7674</v>
      </c>
      <c r="I907" s="16" t="s">
        <v>1181</v>
      </c>
      <c r="J907" s="16" t="s">
        <v>1180</v>
      </c>
      <c r="K907" s="16" t="s">
        <v>1179</v>
      </c>
      <c r="L907" s="16" t="s">
        <v>7673</v>
      </c>
      <c r="M907" s="16">
        <v>1362365</v>
      </c>
      <c r="N907" s="16" t="s">
        <v>1177</v>
      </c>
      <c r="O907" s="16" t="s">
        <v>1107</v>
      </c>
      <c r="P907" s="16" t="s">
        <v>1176</v>
      </c>
      <c r="Q907" s="16" t="s">
        <v>1175</v>
      </c>
      <c r="R907" s="16" t="s">
        <v>1174</v>
      </c>
    </row>
    <row r="908" spans="1:18">
      <c r="A908" s="16" t="s">
        <v>7672</v>
      </c>
      <c r="B908" s="16" t="s">
        <v>1183</v>
      </c>
      <c r="C908" s="16" t="s">
        <v>319</v>
      </c>
      <c r="D908" s="16">
        <v>10072</v>
      </c>
      <c r="E908" s="16" t="str">
        <f>VLOOKUP(D908,'Schools Data'!$F$4:$I$105,4,FALSE)</f>
        <v>Holly Park School</v>
      </c>
      <c r="F908" s="16">
        <v>111600</v>
      </c>
      <c r="G908" s="16" t="str">
        <f t="shared" si="33"/>
        <v>E03</v>
      </c>
      <c r="H908" s="16" t="s">
        <v>7671</v>
      </c>
      <c r="I908" s="16" t="s">
        <v>1181</v>
      </c>
      <c r="J908" s="16" t="s">
        <v>1180</v>
      </c>
      <c r="K908" s="16" t="s">
        <v>1179</v>
      </c>
      <c r="L908" s="16" t="s">
        <v>7670</v>
      </c>
      <c r="M908" s="16">
        <v>639343</v>
      </c>
      <c r="N908" s="16" t="s">
        <v>1177</v>
      </c>
      <c r="O908" s="16" t="s">
        <v>1107</v>
      </c>
      <c r="P908" s="16" t="s">
        <v>1176</v>
      </c>
      <c r="Q908" s="16" t="s">
        <v>1175</v>
      </c>
      <c r="R908" s="16" t="s">
        <v>1174</v>
      </c>
    </row>
    <row r="909" spans="1:18">
      <c r="A909" s="16" t="s">
        <v>7669</v>
      </c>
      <c r="B909" s="16" t="s">
        <v>1183</v>
      </c>
      <c r="C909" s="16" t="s">
        <v>319</v>
      </c>
      <c r="D909" s="16">
        <v>10072</v>
      </c>
      <c r="E909" s="16" t="str">
        <f>VLOOKUP(D909,'Schools Data'!$F$4:$I$105,4,FALSE)</f>
        <v>Holly Park School</v>
      </c>
      <c r="F909" s="16">
        <v>111700</v>
      </c>
      <c r="G909" s="16" t="str">
        <f t="shared" si="33"/>
        <v>E07</v>
      </c>
      <c r="H909" s="16" t="s">
        <v>7668</v>
      </c>
      <c r="I909" s="16" t="s">
        <v>1181</v>
      </c>
      <c r="J909" s="16" t="s">
        <v>1180</v>
      </c>
      <c r="K909" s="16" t="s">
        <v>1179</v>
      </c>
      <c r="L909" s="16" t="s">
        <v>7667</v>
      </c>
      <c r="M909" s="16">
        <v>72530</v>
      </c>
      <c r="N909" s="16" t="s">
        <v>1177</v>
      </c>
      <c r="O909" s="16" t="s">
        <v>1107</v>
      </c>
      <c r="P909" s="16" t="s">
        <v>1176</v>
      </c>
      <c r="Q909" s="16" t="s">
        <v>1175</v>
      </c>
      <c r="R909" s="16" t="s">
        <v>1174</v>
      </c>
    </row>
    <row r="910" spans="1:18">
      <c r="A910" s="16" t="s">
        <v>7666</v>
      </c>
      <c r="B910" s="16" t="s">
        <v>1183</v>
      </c>
      <c r="C910" s="16" t="s">
        <v>319</v>
      </c>
      <c r="D910" s="16">
        <v>10072</v>
      </c>
      <c r="E910" s="16" t="str">
        <f>VLOOKUP(D910,'Schools Data'!$F$4:$I$105,4,FALSE)</f>
        <v>Holly Park School</v>
      </c>
      <c r="F910" s="16">
        <v>133100</v>
      </c>
      <c r="G910" s="16" t="str">
        <f t="shared" si="33"/>
        <v>E09</v>
      </c>
      <c r="H910" s="16" t="s">
        <v>7665</v>
      </c>
      <c r="I910" s="16" t="s">
        <v>1181</v>
      </c>
      <c r="J910" s="16" t="s">
        <v>1180</v>
      </c>
      <c r="K910" s="16" t="s">
        <v>1179</v>
      </c>
      <c r="L910" s="16" t="s">
        <v>7664</v>
      </c>
      <c r="M910" s="16">
        <v>3550</v>
      </c>
      <c r="N910" s="16" t="s">
        <v>1177</v>
      </c>
      <c r="O910" s="16" t="s">
        <v>1107</v>
      </c>
      <c r="P910" s="16" t="s">
        <v>1176</v>
      </c>
      <c r="Q910" s="16" t="s">
        <v>1175</v>
      </c>
      <c r="R910" s="16" t="s">
        <v>1174</v>
      </c>
    </row>
    <row r="911" spans="1:18">
      <c r="A911" s="16" t="s">
        <v>7663</v>
      </c>
      <c r="B911" s="16" t="s">
        <v>1183</v>
      </c>
      <c r="C911" s="16" t="s">
        <v>319</v>
      </c>
      <c r="D911" s="16">
        <v>10072</v>
      </c>
      <c r="E911" s="16" t="str">
        <f>VLOOKUP(D911,'Schools Data'!$F$4:$I$105,4,FALSE)</f>
        <v>Holly Park School</v>
      </c>
      <c r="F911" s="16">
        <v>138100</v>
      </c>
      <c r="G911" s="16" t="str">
        <f t="shared" si="33"/>
        <v>E08</v>
      </c>
      <c r="H911" s="16" t="s">
        <v>7662</v>
      </c>
      <c r="I911" s="16" t="s">
        <v>1181</v>
      </c>
      <c r="J911" s="16" t="s">
        <v>1180</v>
      </c>
      <c r="K911" s="16" t="s">
        <v>1179</v>
      </c>
      <c r="L911" s="16" t="s">
        <v>7661</v>
      </c>
      <c r="M911" s="16">
        <v>10562</v>
      </c>
      <c r="N911" s="16" t="s">
        <v>1177</v>
      </c>
      <c r="O911" s="16" t="s">
        <v>1107</v>
      </c>
      <c r="P911" s="16" t="s">
        <v>1176</v>
      </c>
      <c r="Q911" s="16" t="s">
        <v>1175</v>
      </c>
      <c r="R911" s="16" t="s">
        <v>1174</v>
      </c>
    </row>
    <row r="912" spans="1:18">
      <c r="A912" s="16" t="s">
        <v>7660</v>
      </c>
      <c r="B912" s="16" t="s">
        <v>1183</v>
      </c>
      <c r="C912" s="16" t="s">
        <v>319</v>
      </c>
      <c r="D912" s="16">
        <v>10072</v>
      </c>
      <c r="E912" s="16" t="str">
        <f>VLOOKUP(D912,'Schools Data'!$F$4:$I$105,4,FALSE)</f>
        <v>Holly Park School</v>
      </c>
      <c r="F912" s="16">
        <v>138110</v>
      </c>
      <c r="G912" s="16" t="str">
        <f t="shared" si="33"/>
        <v>E10</v>
      </c>
      <c r="H912" s="16" t="s">
        <v>7659</v>
      </c>
      <c r="I912" s="16" t="s">
        <v>1181</v>
      </c>
      <c r="J912" s="16" t="s">
        <v>1180</v>
      </c>
      <c r="K912" s="16" t="s">
        <v>1179</v>
      </c>
      <c r="L912" s="16" t="s">
        <v>7658</v>
      </c>
      <c r="M912" s="16">
        <v>11122</v>
      </c>
      <c r="N912" s="16" t="s">
        <v>1177</v>
      </c>
      <c r="O912" s="16" t="s">
        <v>1107</v>
      </c>
      <c r="P912" s="16" t="s">
        <v>1176</v>
      </c>
      <c r="Q912" s="16" t="s">
        <v>1175</v>
      </c>
      <c r="R912" s="16" t="s">
        <v>1174</v>
      </c>
    </row>
    <row r="913" spans="1:18">
      <c r="A913" s="16" t="s">
        <v>7657</v>
      </c>
      <c r="B913" s="16" t="s">
        <v>1183</v>
      </c>
      <c r="C913" s="16" t="s">
        <v>319</v>
      </c>
      <c r="D913" s="16">
        <v>10072</v>
      </c>
      <c r="E913" s="16" t="str">
        <f>VLOOKUP(D913,'Schools Data'!$F$4:$I$105,4,FALSE)</f>
        <v>Holly Park School</v>
      </c>
      <c r="F913" s="16">
        <v>138120</v>
      </c>
      <c r="G913" s="16" t="str">
        <f t="shared" si="33"/>
        <v>E11</v>
      </c>
      <c r="H913" s="16" t="s">
        <v>7656</v>
      </c>
      <c r="I913" s="16" t="s">
        <v>1181</v>
      </c>
      <c r="J913" s="16" t="s">
        <v>1180</v>
      </c>
      <c r="K913" s="16" t="s">
        <v>1179</v>
      </c>
      <c r="L913" s="16" t="s">
        <v>7655</v>
      </c>
      <c r="M913" s="16">
        <v>3066</v>
      </c>
      <c r="N913" s="16" t="s">
        <v>1177</v>
      </c>
      <c r="O913" s="16" t="s">
        <v>1107</v>
      </c>
      <c r="P913" s="16" t="s">
        <v>1176</v>
      </c>
      <c r="Q913" s="16" t="s">
        <v>1175</v>
      </c>
      <c r="R913" s="16" t="s">
        <v>1174</v>
      </c>
    </row>
    <row r="914" spans="1:18">
      <c r="A914" s="16" t="s">
        <v>7654</v>
      </c>
      <c r="B914" s="16" t="s">
        <v>1183</v>
      </c>
      <c r="C914" s="16" t="s">
        <v>319</v>
      </c>
      <c r="D914" s="16">
        <v>10072</v>
      </c>
      <c r="E914" s="16" t="str">
        <f>VLOOKUP(D914,'Schools Data'!$F$4:$I$105,4,FALSE)</f>
        <v>Holly Park School</v>
      </c>
      <c r="F914" s="16">
        <v>210000</v>
      </c>
      <c r="G914" s="16" t="str">
        <f t="shared" si="33"/>
        <v>E12</v>
      </c>
      <c r="H914" s="16" t="s">
        <v>7653</v>
      </c>
      <c r="I914" s="16" t="s">
        <v>1181</v>
      </c>
      <c r="J914" s="16" t="s">
        <v>1180</v>
      </c>
      <c r="K914" s="16" t="s">
        <v>1179</v>
      </c>
      <c r="L914" s="16" t="s">
        <v>7652</v>
      </c>
      <c r="M914" s="16">
        <v>24232</v>
      </c>
      <c r="N914" s="16" t="s">
        <v>1177</v>
      </c>
      <c r="O914" s="16" t="s">
        <v>1107</v>
      </c>
      <c r="P914" s="16" t="s">
        <v>1176</v>
      </c>
      <c r="Q914" s="16" t="s">
        <v>1175</v>
      </c>
      <c r="R914" s="16" t="s">
        <v>1174</v>
      </c>
    </row>
    <row r="915" spans="1:18">
      <c r="A915" s="16" t="s">
        <v>7651</v>
      </c>
      <c r="B915" s="16" t="s">
        <v>1183</v>
      </c>
      <c r="C915" s="16" t="s">
        <v>319</v>
      </c>
      <c r="D915" s="16">
        <v>10072</v>
      </c>
      <c r="E915" s="16" t="str">
        <f>VLOOKUP(D915,'Schools Data'!$F$4:$I$105,4,FALSE)</f>
        <v>Holly Park School</v>
      </c>
      <c r="F915" s="16">
        <v>213020</v>
      </c>
      <c r="G915" s="16" t="str">
        <f t="shared" si="33"/>
        <v>E16</v>
      </c>
      <c r="H915" s="16" t="s">
        <v>7650</v>
      </c>
      <c r="I915" s="16" t="s">
        <v>1181</v>
      </c>
      <c r="J915" s="16" t="s">
        <v>1180</v>
      </c>
      <c r="K915" s="16" t="s">
        <v>1179</v>
      </c>
      <c r="L915" s="16" t="s">
        <v>7649</v>
      </c>
      <c r="M915" s="16">
        <v>22740</v>
      </c>
      <c r="N915" s="16" t="s">
        <v>1177</v>
      </c>
      <c r="O915" s="16" t="s">
        <v>1107</v>
      </c>
      <c r="P915" s="16" t="s">
        <v>1176</v>
      </c>
      <c r="Q915" s="16" t="s">
        <v>1175</v>
      </c>
      <c r="R915" s="16" t="s">
        <v>1174</v>
      </c>
    </row>
    <row r="916" spans="1:18">
      <c r="A916" s="16" t="s">
        <v>7648</v>
      </c>
      <c r="B916" s="16" t="s">
        <v>1183</v>
      </c>
      <c r="C916" s="16" t="s">
        <v>319</v>
      </c>
      <c r="D916" s="16">
        <v>10072</v>
      </c>
      <c r="E916" s="16" t="str">
        <f>VLOOKUP(D916,'Schools Data'!$F$4:$I$105,4,FALSE)</f>
        <v>Holly Park School</v>
      </c>
      <c r="F916" s="16">
        <v>215000</v>
      </c>
      <c r="G916" s="16" t="str">
        <f t="shared" si="33"/>
        <v>E17</v>
      </c>
      <c r="H916" s="16" t="s">
        <v>7647</v>
      </c>
      <c r="I916" s="16" t="s">
        <v>1181</v>
      </c>
      <c r="J916" s="16" t="s">
        <v>1180</v>
      </c>
      <c r="K916" s="16" t="s">
        <v>1179</v>
      </c>
      <c r="L916" s="16" t="s">
        <v>7646</v>
      </c>
      <c r="M916" s="16">
        <v>26250</v>
      </c>
      <c r="N916" s="16" t="s">
        <v>1177</v>
      </c>
      <c r="O916" s="16" t="s">
        <v>1107</v>
      </c>
      <c r="P916" s="16" t="s">
        <v>1176</v>
      </c>
      <c r="Q916" s="16" t="s">
        <v>1175</v>
      </c>
      <c r="R916" s="16" t="s">
        <v>1174</v>
      </c>
    </row>
    <row r="917" spans="1:18">
      <c r="A917" s="16" t="s">
        <v>7645</v>
      </c>
      <c r="B917" s="16" t="s">
        <v>1183</v>
      </c>
      <c r="C917" s="16" t="s">
        <v>319</v>
      </c>
      <c r="D917" s="16">
        <v>10072</v>
      </c>
      <c r="E917" s="16" t="str">
        <f>VLOOKUP(D917,'Schools Data'!$F$4:$I$105,4,FALSE)</f>
        <v>Holly Park School</v>
      </c>
      <c r="F917" s="16">
        <v>216000</v>
      </c>
      <c r="G917" s="16" t="str">
        <f t="shared" si="33"/>
        <v>E15</v>
      </c>
      <c r="H917" s="16" t="s">
        <v>7644</v>
      </c>
      <c r="I917" s="16" t="s">
        <v>1181</v>
      </c>
      <c r="J917" s="16" t="s">
        <v>1180</v>
      </c>
      <c r="K917" s="16" t="s">
        <v>1179</v>
      </c>
      <c r="L917" s="16" t="s">
        <v>7643</v>
      </c>
      <c r="M917" s="16">
        <v>5253</v>
      </c>
      <c r="N917" s="16" t="s">
        <v>1177</v>
      </c>
      <c r="O917" s="16" t="s">
        <v>1107</v>
      </c>
      <c r="P917" s="16" t="s">
        <v>1176</v>
      </c>
      <c r="Q917" s="16" t="s">
        <v>1175</v>
      </c>
      <c r="R917" s="16" t="s">
        <v>1174</v>
      </c>
    </row>
    <row r="918" spans="1:18">
      <c r="A918" s="16" t="s">
        <v>7642</v>
      </c>
      <c r="B918" s="16" t="s">
        <v>1183</v>
      </c>
      <c r="C918" s="16" t="s">
        <v>319</v>
      </c>
      <c r="D918" s="16">
        <v>10072</v>
      </c>
      <c r="E918" s="16" t="str">
        <f>VLOOKUP(D918,'Schools Data'!$F$4:$I$105,4,FALSE)</f>
        <v>Holly Park School</v>
      </c>
      <c r="F918" s="16">
        <v>219010</v>
      </c>
      <c r="G918" s="16" t="str">
        <f t="shared" si="33"/>
        <v>E14</v>
      </c>
      <c r="H918" s="16" t="s">
        <v>7641</v>
      </c>
      <c r="I918" s="16" t="s">
        <v>1181</v>
      </c>
      <c r="J918" s="16" t="s">
        <v>1180</v>
      </c>
      <c r="K918" s="16" t="s">
        <v>1179</v>
      </c>
      <c r="L918" s="16" t="s">
        <v>7640</v>
      </c>
      <c r="M918" s="16">
        <v>52299</v>
      </c>
      <c r="N918" s="16" t="s">
        <v>1177</v>
      </c>
      <c r="O918" s="16" t="s">
        <v>1107</v>
      </c>
      <c r="P918" s="16" t="s">
        <v>1176</v>
      </c>
      <c r="Q918" s="16" t="s">
        <v>1175</v>
      </c>
      <c r="R918" s="16" t="s">
        <v>1174</v>
      </c>
    </row>
    <row r="919" spans="1:18">
      <c r="A919" s="16" t="s">
        <v>7639</v>
      </c>
      <c r="B919" s="16" t="s">
        <v>1183</v>
      </c>
      <c r="C919" s="16" t="s">
        <v>319</v>
      </c>
      <c r="D919" s="16">
        <v>10072</v>
      </c>
      <c r="E919" s="16" t="str">
        <f>VLOOKUP(D919,'Schools Data'!$F$4:$I$105,4,FALSE)</f>
        <v>Holly Park School</v>
      </c>
      <c r="F919" s="16">
        <v>219030</v>
      </c>
      <c r="G919" s="16" t="str">
        <f t="shared" si="33"/>
        <v>E18</v>
      </c>
      <c r="H919" s="16" t="s">
        <v>7638</v>
      </c>
      <c r="I919" s="16" t="s">
        <v>1181</v>
      </c>
      <c r="J919" s="16" t="s">
        <v>1180</v>
      </c>
      <c r="K919" s="16" t="s">
        <v>1179</v>
      </c>
      <c r="L919" s="16" t="s">
        <v>7637</v>
      </c>
      <c r="M919" s="16">
        <v>9215</v>
      </c>
      <c r="N919" s="16" t="s">
        <v>1177</v>
      </c>
      <c r="O919" s="16" t="s">
        <v>1107</v>
      </c>
      <c r="P919" s="16" t="s">
        <v>1176</v>
      </c>
      <c r="Q919" s="16" t="s">
        <v>1175</v>
      </c>
      <c r="R919" s="16" t="s">
        <v>1174</v>
      </c>
    </row>
    <row r="920" spans="1:18">
      <c r="A920" s="16" t="s">
        <v>7636</v>
      </c>
      <c r="B920" s="16" t="s">
        <v>1183</v>
      </c>
      <c r="C920" s="16" t="s">
        <v>319</v>
      </c>
      <c r="D920" s="16">
        <v>10072</v>
      </c>
      <c r="E920" s="16" t="str">
        <f>VLOOKUP(D920,'Schools Data'!$F$4:$I$105,4,FALSE)</f>
        <v>Holly Park School</v>
      </c>
      <c r="F920" s="16">
        <v>220000</v>
      </c>
      <c r="G920" s="16" t="str">
        <f t="shared" si="33"/>
        <v>E13</v>
      </c>
      <c r="H920" s="16" t="s">
        <v>7635</v>
      </c>
      <c r="I920" s="16" t="s">
        <v>1181</v>
      </c>
      <c r="J920" s="16" t="s">
        <v>1180</v>
      </c>
      <c r="K920" s="16" t="s">
        <v>1179</v>
      </c>
      <c r="L920" s="16" t="s">
        <v>7634</v>
      </c>
      <c r="M920" s="16">
        <v>2895</v>
      </c>
      <c r="N920" s="16" t="s">
        <v>1177</v>
      </c>
      <c r="O920" s="16" t="s">
        <v>1107</v>
      </c>
      <c r="P920" s="16" t="s">
        <v>1176</v>
      </c>
      <c r="Q920" s="16" t="s">
        <v>1175</v>
      </c>
      <c r="R920" s="16" t="s">
        <v>1174</v>
      </c>
    </row>
    <row r="921" spans="1:18">
      <c r="A921" s="16" t="s">
        <v>7633</v>
      </c>
      <c r="B921" s="16" t="s">
        <v>1183</v>
      </c>
      <c r="C921" s="16" t="s">
        <v>319</v>
      </c>
      <c r="D921" s="16">
        <v>10072</v>
      </c>
      <c r="E921" s="16" t="str">
        <f>VLOOKUP(D921,'Schools Data'!$F$4:$I$105,4,FALSE)</f>
        <v>Holly Park School</v>
      </c>
      <c r="F921" s="16">
        <v>221000</v>
      </c>
      <c r="G921" s="16" t="str">
        <f t="shared" si="33"/>
        <v>E23</v>
      </c>
      <c r="H921" s="16" t="s">
        <v>7632</v>
      </c>
      <c r="I921" s="16" t="s">
        <v>1181</v>
      </c>
      <c r="J921" s="16" t="s">
        <v>1180</v>
      </c>
      <c r="K921" s="16" t="s">
        <v>1179</v>
      </c>
      <c r="L921" s="16" t="s">
        <v>7631</v>
      </c>
      <c r="M921" s="16">
        <v>11800</v>
      </c>
      <c r="N921" s="16" t="s">
        <v>1177</v>
      </c>
      <c r="O921" s="16" t="s">
        <v>1107</v>
      </c>
      <c r="P921" s="16" t="s">
        <v>1176</v>
      </c>
      <c r="Q921" s="16" t="s">
        <v>1175</v>
      </c>
      <c r="R921" s="16" t="s">
        <v>1174</v>
      </c>
    </row>
    <row r="922" spans="1:18">
      <c r="A922" s="16" t="s">
        <v>7630</v>
      </c>
      <c r="B922" s="16" t="s">
        <v>1183</v>
      </c>
      <c r="C922" s="16" t="s">
        <v>319</v>
      </c>
      <c r="D922" s="16">
        <v>10072</v>
      </c>
      <c r="E922" s="16" t="str">
        <f>VLOOKUP(D922,'Schools Data'!$F$4:$I$105,4,FALSE)</f>
        <v>Holly Park School</v>
      </c>
      <c r="F922" s="16">
        <v>411020</v>
      </c>
      <c r="G922" s="16" t="str">
        <f t="shared" si="33"/>
        <v>E25</v>
      </c>
      <c r="H922" s="16" t="s">
        <v>7629</v>
      </c>
      <c r="I922" s="16" t="s">
        <v>1181</v>
      </c>
      <c r="J922" s="16" t="s">
        <v>1180</v>
      </c>
      <c r="K922" s="16" t="s">
        <v>1179</v>
      </c>
      <c r="L922" s="16" t="s">
        <v>7628</v>
      </c>
      <c r="M922" s="16">
        <v>116492</v>
      </c>
      <c r="N922" s="16" t="s">
        <v>1177</v>
      </c>
      <c r="O922" s="16" t="s">
        <v>1107</v>
      </c>
      <c r="P922" s="16" t="s">
        <v>1176</v>
      </c>
      <c r="Q922" s="16" t="s">
        <v>1175</v>
      </c>
      <c r="R922" s="16" t="s">
        <v>1174</v>
      </c>
    </row>
    <row r="923" spans="1:18">
      <c r="A923" s="16" t="s">
        <v>7627</v>
      </c>
      <c r="B923" s="16" t="s">
        <v>1183</v>
      </c>
      <c r="C923" s="16" t="s">
        <v>319</v>
      </c>
      <c r="D923" s="16">
        <v>10072</v>
      </c>
      <c r="E923" s="16" t="str">
        <f>VLOOKUP(D923,'Schools Data'!$F$4:$I$105,4,FALSE)</f>
        <v>Holly Park School</v>
      </c>
      <c r="F923" s="16">
        <v>413050</v>
      </c>
      <c r="G923" s="16" t="str">
        <f t="shared" si="33"/>
        <v>E19</v>
      </c>
      <c r="H923" s="16" t="s">
        <v>7626</v>
      </c>
      <c r="I923" s="16" t="s">
        <v>1181</v>
      </c>
      <c r="J923" s="16" t="s">
        <v>1180</v>
      </c>
      <c r="K923" s="16" t="s">
        <v>1179</v>
      </c>
      <c r="L923" s="16" t="s">
        <v>7625</v>
      </c>
      <c r="M923" s="16">
        <v>59352</v>
      </c>
      <c r="N923" s="16" t="s">
        <v>1177</v>
      </c>
      <c r="O923" s="16" t="s">
        <v>1107</v>
      </c>
      <c r="P923" s="16" t="s">
        <v>1176</v>
      </c>
      <c r="Q923" s="16" t="s">
        <v>1175</v>
      </c>
      <c r="R923" s="16" t="s">
        <v>1174</v>
      </c>
    </row>
    <row r="924" spans="1:18">
      <c r="A924" s="16" t="s">
        <v>7624</v>
      </c>
      <c r="B924" s="16" t="s">
        <v>1183</v>
      </c>
      <c r="C924" s="16" t="s">
        <v>319</v>
      </c>
      <c r="D924" s="16">
        <v>10072</v>
      </c>
      <c r="E924" s="16" t="str">
        <f>VLOOKUP(D924,'Schools Data'!$F$4:$I$105,4,FALSE)</f>
        <v>Holly Park School</v>
      </c>
      <c r="F924" s="16">
        <v>413060</v>
      </c>
      <c r="G924" s="16" t="str">
        <f t="shared" si="33"/>
        <v>E22</v>
      </c>
      <c r="H924" s="16" t="s">
        <v>7623</v>
      </c>
      <c r="I924" s="16" t="s">
        <v>1181</v>
      </c>
      <c r="J924" s="16" t="s">
        <v>1180</v>
      </c>
      <c r="K924" s="16" t="s">
        <v>1179</v>
      </c>
      <c r="L924" s="16" t="s">
        <v>7622</v>
      </c>
      <c r="M924" s="16">
        <v>13334</v>
      </c>
      <c r="N924" s="16" t="s">
        <v>1177</v>
      </c>
      <c r="O924" s="16" t="s">
        <v>1107</v>
      </c>
      <c r="P924" s="16" t="s">
        <v>1176</v>
      </c>
      <c r="Q924" s="16" t="s">
        <v>1175</v>
      </c>
      <c r="R924" s="16" t="s">
        <v>1174</v>
      </c>
    </row>
    <row r="925" spans="1:18">
      <c r="A925" s="16" t="s">
        <v>7621</v>
      </c>
      <c r="B925" s="16" t="s">
        <v>1183</v>
      </c>
      <c r="C925" s="16" t="s">
        <v>319</v>
      </c>
      <c r="D925" s="16">
        <v>10072</v>
      </c>
      <c r="E925" s="16" t="str">
        <f>VLOOKUP(D925,'Schools Data'!$F$4:$I$105,4,FALSE)</f>
        <v>Holly Park School</v>
      </c>
      <c r="F925" s="16">
        <v>413070</v>
      </c>
      <c r="G925" s="16" t="str">
        <f t="shared" si="33"/>
        <v>E24</v>
      </c>
      <c r="H925" s="16" t="s">
        <v>7620</v>
      </c>
      <c r="I925" s="16" t="s">
        <v>1181</v>
      </c>
      <c r="J925" s="16" t="s">
        <v>1180</v>
      </c>
      <c r="K925" s="16" t="s">
        <v>1179</v>
      </c>
      <c r="L925" s="16" t="s">
        <v>7619</v>
      </c>
      <c r="M925" s="16">
        <v>2700</v>
      </c>
      <c r="N925" s="16" t="s">
        <v>1177</v>
      </c>
      <c r="O925" s="16" t="s">
        <v>1107</v>
      </c>
      <c r="P925" s="16" t="s">
        <v>1176</v>
      </c>
      <c r="Q925" s="16" t="s">
        <v>1175</v>
      </c>
      <c r="R925" s="16" t="s">
        <v>1174</v>
      </c>
    </row>
    <row r="926" spans="1:18">
      <c r="A926" s="16" t="s">
        <v>7618</v>
      </c>
      <c r="B926" s="16" t="s">
        <v>1183</v>
      </c>
      <c r="C926" s="16" t="s">
        <v>319</v>
      </c>
      <c r="D926" s="16">
        <v>10072</v>
      </c>
      <c r="E926" s="16" t="str">
        <f>VLOOKUP(D926,'Schools Data'!$F$4:$I$105,4,FALSE)</f>
        <v>Holly Park School</v>
      </c>
      <c r="F926" s="16">
        <v>420060</v>
      </c>
      <c r="G926" s="16" t="str">
        <f t="shared" si="33"/>
        <v>E26</v>
      </c>
      <c r="H926" s="16" t="s">
        <v>7617</v>
      </c>
      <c r="I926" s="16" t="s">
        <v>1181</v>
      </c>
      <c r="J926" s="16" t="s">
        <v>1180</v>
      </c>
      <c r="K926" s="16" t="s">
        <v>1179</v>
      </c>
      <c r="L926" s="16" t="s">
        <v>7616</v>
      </c>
      <c r="M926" s="16">
        <v>104308</v>
      </c>
      <c r="N926" s="16" t="s">
        <v>1177</v>
      </c>
      <c r="O926" s="16" t="s">
        <v>1107</v>
      </c>
      <c r="P926" s="16" t="s">
        <v>1176</v>
      </c>
      <c r="Q926" s="16" t="s">
        <v>1175</v>
      </c>
      <c r="R926" s="16" t="s">
        <v>1174</v>
      </c>
    </row>
    <row r="927" spans="1:18">
      <c r="A927" s="16" t="s">
        <v>7615</v>
      </c>
      <c r="B927" s="16" t="s">
        <v>1183</v>
      </c>
      <c r="C927" s="16" t="s">
        <v>319</v>
      </c>
      <c r="D927" s="16">
        <v>10072</v>
      </c>
      <c r="E927" s="16" t="str">
        <f>VLOOKUP(D927,'Schools Data'!$F$4:$I$105,4,FALSE)</f>
        <v>Holly Park School</v>
      </c>
      <c r="F927" s="16">
        <v>422620</v>
      </c>
      <c r="G927" s="16" t="str">
        <f t="shared" si="33"/>
        <v>E20</v>
      </c>
      <c r="H927" s="16" t="s">
        <v>7614</v>
      </c>
      <c r="I927" s="16" t="s">
        <v>1181</v>
      </c>
      <c r="J927" s="16" t="s">
        <v>1180</v>
      </c>
      <c r="K927" s="16" t="s">
        <v>1179</v>
      </c>
      <c r="L927" s="16" t="s">
        <v>7613</v>
      </c>
      <c r="M927" s="16">
        <v>16000</v>
      </c>
      <c r="N927" s="16" t="s">
        <v>1177</v>
      </c>
      <c r="O927" s="16" t="s">
        <v>1107</v>
      </c>
      <c r="P927" s="16" t="s">
        <v>1176</v>
      </c>
      <c r="Q927" s="16" t="s">
        <v>1175</v>
      </c>
      <c r="R927" s="16" t="s">
        <v>1174</v>
      </c>
    </row>
    <row r="928" spans="1:18">
      <c r="A928" s="16" t="s">
        <v>7612</v>
      </c>
      <c r="B928" s="16" t="s">
        <v>1183</v>
      </c>
      <c r="C928" s="16" t="s">
        <v>319</v>
      </c>
      <c r="D928" s="16">
        <v>10072</v>
      </c>
      <c r="E928" s="16" t="str">
        <f>VLOOKUP(D928,'Schools Data'!$F$4:$I$105,4,FALSE)</f>
        <v>Holly Park School</v>
      </c>
      <c r="F928" s="16">
        <v>543950</v>
      </c>
      <c r="G928" s="16" t="s">
        <v>1211</v>
      </c>
      <c r="H928" s="16" t="s">
        <v>7611</v>
      </c>
      <c r="I928" s="16" t="s">
        <v>1181</v>
      </c>
      <c r="J928" s="16" t="s">
        <v>1180</v>
      </c>
      <c r="K928" s="16" t="s">
        <v>1179</v>
      </c>
      <c r="L928" s="16" t="s">
        <v>7610</v>
      </c>
      <c r="M928" s="16">
        <v>138910</v>
      </c>
      <c r="N928" s="16" t="s">
        <v>1177</v>
      </c>
      <c r="O928" s="16" t="s">
        <v>1107</v>
      </c>
      <c r="P928" s="16" t="s">
        <v>1176</v>
      </c>
      <c r="Q928" s="16" t="s">
        <v>1175</v>
      </c>
      <c r="R928" s="16" t="s">
        <v>1174</v>
      </c>
    </row>
    <row r="929" spans="1:18">
      <c r="A929" s="16" t="s">
        <v>7609</v>
      </c>
      <c r="B929" s="16" t="s">
        <v>1183</v>
      </c>
      <c r="C929" s="16" t="s">
        <v>319</v>
      </c>
      <c r="D929" s="16">
        <v>10072</v>
      </c>
      <c r="E929" s="16" t="str">
        <f>VLOOKUP(D929,'Schools Data'!$F$4:$I$105,4,FALSE)</f>
        <v>Holly Park School</v>
      </c>
      <c r="F929" s="16">
        <v>543955</v>
      </c>
      <c r="G929" s="16" t="str">
        <f t="shared" ref="G929:G964" si="34">VLOOKUP(F929,$W$2:$X$62,2,FALSE)</f>
        <v>E30</v>
      </c>
      <c r="H929" s="16" t="s">
        <v>7608</v>
      </c>
      <c r="I929" s="16" t="s">
        <v>1181</v>
      </c>
      <c r="J929" s="16" t="s">
        <v>1180</v>
      </c>
      <c r="K929" s="16" t="s">
        <v>1179</v>
      </c>
      <c r="L929" s="16" t="s">
        <v>7607</v>
      </c>
      <c r="M929" s="16">
        <v>3538</v>
      </c>
      <c r="N929" s="16" t="s">
        <v>1177</v>
      </c>
      <c r="O929" s="16" t="s">
        <v>1107</v>
      </c>
      <c r="P929" s="16" t="s">
        <v>1176</v>
      </c>
      <c r="Q929" s="16" t="s">
        <v>1175</v>
      </c>
      <c r="R929" s="16" t="s">
        <v>1174</v>
      </c>
    </row>
    <row r="930" spans="1:18">
      <c r="A930" s="16" t="s">
        <v>7606</v>
      </c>
      <c r="B930" s="16" t="s">
        <v>1183</v>
      </c>
      <c r="C930" s="16" t="s">
        <v>319</v>
      </c>
      <c r="D930" s="16">
        <v>10072</v>
      </c>
      <c r="E930" s="16" t="str">
        <f>VLOOKUP(D930,'Schools Data'!$F$4:$I$105,4,FALSE)</f>
        <v>Holly Park School</v>
      </c>
      <c r="F930" s="16">
        <v>543970</v>
      </c>
      <c r="G930" s="16" t="str">
        <f t="shared" si="34"/>
        <v>I01</v>
      </c>
      <c r="H930" s="16" t="s">
        <v>7605</v>
      </c>
      <c r="I930" s="16" t="s">
        <v>1181</v>
      </c>
      <c r="J930" s="16" t="s">
        <v>1180</v>
      </c>
      <c r="K930" s="16" t="s">
        <v>1179</v>
      </c>
      <c r="L930" s="16" t="s">
        <v>7604</v>
      </c>
      <c r="M930" s="16">
        <v>-2184101</v>
      </c>
      <c r="N930" s="16" t="s">
        <v>1177</v>
      </c>
      <c r="O930" s="16" t="s">
        <v>1107</v>
      </c>
      <c r="P930" s="16" t="s">
        <v>1176</v>
      </c>
      <c r="Q930" s="16" t="s">
        <v>1175</v>
      </c>
      <c r="R930" s="16" t="s">
        <v>1174</v>
      </c>
    </row>
    <row r="931" spans="1:18">
      <c r="A931" s="16" t="s">
        <v>7603</v>
      </c>
      <c r="B931" s="16" t="s">
        <v>1183</v>
      </c>
      <c r="C931" s="16" t="s">
        <v>319</v>
      </c>
      <c r="D931" s="16">
        <v>10072</v>
      </c>
      <c r="E931" s="16" t="str">
        <f>VLOOKUP(D931,'Schools Data'!$F$4:$I$105,4,FALSE)</f>
        <v>Holly Park School</v>
      </c>
      <c r="F931" s="16">
        <v>543972</v>
      </c>
      <c r="G931" s="16" t="str">
        <f t="shared" si="34"/>
        <v>I03</v>
      </c>
      <c r="H931" s="16" t="s">
        <v>7602</v>
      </c>
      <c r="I931" s="16" t="s">
        <v>1181</v>
      </c>
      <c r="J931" s="16" t="s">
        <v>1180</v>
      </c>
      <c r="K931" s="16" t="s">
        <v>1179</v>
      </c>
      <c r="L931" s="16" t="s">
        <v>7601</v>
      </c>
      <c r="M931" s="16">
        <v>-140003</v>
      </c>
      <c r="N931" s="16" t="s">
        <v>1177</v>
      </c>
      <c r="O931" s="16" t="s">
        <v>1107</v>
      </c>
      <c r="P931" s="16" t="s">
        <v>1176</v>
      </c>
      <c r="Q931" s="16" t="s">
        <v>1175</v>
      </c>
      <c r="R931" s="16" t="s">
        <v>1174</v>
      </c>
    </row>
    <row r="932" spans="1:18">
      <c r="A932" s="16" t="s">
        <v>7600</v>
      </c>
      <c r="B932" s="16" t="s">
        <v>1183</v>
      </c>
      <c r="C932" s="16" t="s">
        <v>319</v>
      </c>
      <c r="D932" s="16">
        <v>10072</v>
      </c>
      <c r="E932" s="16" t="str">
        <f>VLOOKUP(D932,'Schools Data'!$F$4:$I$105,4,FALSE)</f>
        <v>Holly Park School</v>
      </c>
      <c r="F932" s="16">
        <v>543975</v>
      </c>
      <c r="G932" s="16" t="str">
        <f t="shared" si="34"/>
        <v>I05</v>
      </c>
      <c r="H932" s="16" t="s">
        <v>7599</v>
      </c>
      <c r="I932" s="16" t="s">
        <v>1181</v>
      </c>
      <c r="J932" s="16" t="s">
        <v>1180</v>
      </c>
      <c r="K932" s="16" t="s">
        <v>1179</v>
      </c>
      <c r="L932" s="16" t="s">
        <v>7598</v>
      </c>
      <c r="M932" s="16">
        <v>-116325</v>
      </c>
      <c r="N932" s="16" t="s">
        <v>1177</v>
      </c>
      <c r="O932" s="16" t="s">
        <v>1107</v>
      </c>
      <c r="P932" s="16" t="s">
        <v>1176</v>
      </c>
      <c r="Q932" s="16" t="s">
        <v>1175</v>
      </c>
      <c r="R932" s="16" t="s">
        <v>1174</v>
      </c>
    </row>
    <row r="933" spans="1:18">
      <c r="A933" s="16" t="s">
        <v>7597</v>
      </c>
      <c r="B933" s="16" t="s">
        <v>1183</v>
      </c>
      <c r="C933" s="16" t="s">
        <v>319</v>
      </c>
      <c r="D933" s="16">
        <v>10072</v>
      </c>
      <c r="E933" s="16" t="str">
        <f>VLOOKUP(D933,'Schools Data'!$F$4:$I$105,4,FALSE)</f>
        <v>Holly Park School</v>
      </c>
      <c r="F933" s="16">
        <v>543980</v>
      </c>
      <c r="G933" s="16" t="str">
        <f t="shared" si="34"/>
        <v>CI01</v>
      </c>
      <c r="H933" s="16" t="s">
        <v>7596</v>
      </c>
      <c r="I933" s="16" t="s">
        <v>1181</v>
      </c>
      <c r="J933" s="16" t="s">
        <v>1180</v>
      </c>
      <c r="K933" s="16" t="s">
        <v>1179</v>
      </c>
      <c r="L933" s="16" t="s">
        <v>7595</v>
      </c>
      <c r="M933" s="16">
        <v>-9906</v>
      </c>
      <c r="N933" s="16" t="s">
        <v>1177</v>
      </c>
      <c r="O933" s="16" t="s">
        <v>1107</v>
      </c>
      <c r="P933" s="16" t="s">
        <v>1176</v>
      </c>
      <c r="Q933" s="16" t="s">
        <v>1175</v>
      </c>
      <c r="R933" s="16" t="s">
        <v>1174</v>
      </c>
    </row>
    <row r="934" spans="1:18">
      <c r="A934" s="16" t="s">
        <v>7594</v>
      </c>
      <c r="B934" s="16" t="s">
        <v>1183</v>
      </c>
      <c r="C934" s="16" t="s">
        <v>319</v>
      </c>
      <c r="D934" s="16">
        <v>10072</v>
      </c>
      <c r="E934" s="16" t="str">
        <f>VLOOKUP(D934,'Schools Data'!$F$4:$I$105,4,FALSE)</f>
        <v>Holly Park School</v>
      </c>
      <c r="F934" s="16">
        <v>543995</v>
      </c>
      <c r="G934" s="16" t="str">
        <f t="shared" si="34"/>
        <v>CI04</v>
      </c>
      <c r="H934" s="16" t="s">
        <v>7593</v>
      </c>
      <c r="I934" s="16" t="s">
        <v>1181</v>
      </c>
      <c r="J934" s="16" t="s">
        <v>1180</v>
      </c>
      <c r="K934" s="16" t="s">
        <v>1179</v>
      </c>
      <c r="L934" s="16" t="s">
        <v>7592</v>
      </c>
      <c r="M934" s="16">
        <v>-3538</v>
      </c>
      <c r="N934" s="16" t="s">
        <v>1177</v>
      </c>
      <c r="O934" s="16" t="s">
        <v>1107</v>
      </c>
      <c r="P934" s="16" t="s">
        <v>1176</v>
      </c>
      <c r="Q934" s="16" t="s">
        <v>1175</v>
      </c>
      <c r="R934" s="16" t="s">
        <v>1174</v>
      </c>
    </row>
    <row r="935" spans="1:18">
      <c r="A935" s="16" t="s">
        <v>7591</v>
      </c>
      <c r="B935" s="16" t="s">
        <v>1183</v>
      </c>
      <c r="C935" s="16" t="s">
        <v>319</v>
      </c>
      <c r="D935" s="16">
        <v>10072</v>
      </c>
      <c r="E935" s="16" t="str">
        <f>VLOOKUP(D935,'Schools Data'!$F$4:$I$105,4,FALSE)</f>
        <v>Holly Park School</v>
      </c>
      <c r="F935" s="16">
        <v>569000</v>
      </c>
      <c r="G935" s="16" t="str">
        <f t="shared" si="34"/>
        <v>E28a</v>
      </c>
      <c r="H935" s="16" t="s">
        <v>7590</v>
      </c>
      <c r="I935" s="16" t="s">
        <v>1181</v>
      </c>
      <c r="J935" s="16" t="s">
        <v>1180</v>
      </c>
      <c r="K935" s="16" t="s">
        <v>1179</v>
      </c>
      <c r="L935" s="16" t="s">
        <v>7589</v>
      </c>
      <c r="M935" s="16">
        <v>47035</v>
      </c>
      <c r="N935" s="16" t="s">
        <v>1177</v>
      </c>
      <c r="O935" s="16" t="s">
        <v>1107</v>
      </c>
      <c r="P935" s="16" t="s">
        <v>1176</v>
      </c>
      <c r="Q935" s="16" t="s">
        <v>1175</v>
      </c>
      <c r="R935" s="16" t="s">
        <v>1174</v>
      </c>
    </row>
    <row r="936" spans="1:18">
      <c r="A936" s="16" t="s">
        <v>7588</v>
      </c>
      <c r="B936" s="16" t="s">
        <v>1183</v>
      </c>
      <c r="C936" s="16" t="s">
        <v>319</v>
      </c>
      <c r="D936" s="16">
        <v>10072</v>
      </c>
      <c r="E936" s="16" t="str">
        <f>VLOOKUP(D936,'Schools Data'!$F$4:$I$105,4,FALSE)</f>
        <v>Holly Park School</v>
      </c>
      <c r="F936" s="16">
        <v>569010</v>
      </c>
      <c r="G936" s="16" t="str">
        <f t="shared" si="34"/>
        <v>E27</v>
      </c>
      <c r="H936" s="16" t="s">
        <v>7587</v>
      </c>
      <c r="I936" s="16" t="s">
        <v>1181</v>
      </c>
      <c r="J936" s="16" t="s">
        <v>1180</v>
      </c>
      <c r="K936" s="16" t="s">
        <v>1179</v>
      </c>
      <c r="L936" s="16" t="s">
        <v>7586</v>
      </c>
      <c r="M936" s="16">
        <v>60159</v>
      </c>
      <c r="N936" s="16" t="s">
        <v>1177</v>
      </c>
      <c r="O936" s="16" t="s">
        <v>1107</v>
      </c>
      <c r="P936" s="16" t="s">
        <v>1176</v>
      </c>
      <c r="Q936" s="16" t="s">
        <v>1175</v>
      </c>
      <c r="R936" s="16" t="s">
        <v>1174</v>
      </c>
    </row>
    <row r="937" spans="1:18">
      <c r="A937" s="16" t="s">
        <v>7585</v>
      </c>
      <c r="B937" s="16" t="s">
        <v>1183</v>
      </c>
      <c r="C937" s="16" t="s">
        <v>319</v>
      </c>
      <c r="D937" s="16">
        <v>10072</v>
      </c>
      <c r="E937" s="16" t="str">
        <f>VLOOKUP(D937,'Schools Data'!$F$4:$I$105,4,FALSE)</f>
        <v>Holly Park School</v>
      </c>
      <c r="F937" s="16">
        <v>599010</v>
      </c>
      <c r="G937" s="16" t="str">
        <f t="shared" si="34"/>
        <v>CE02</v>
      </c>
      <c r="H937" s="16" t="s">
        <v>7584</v>
      </c>
      <c r="I937" s="16" t="s">
        <v>1181</v>
      </c>
      <c r="J937" s="16" t="s">
        <v>1180</v>
      </c>
      <c r="K937" s="16" t="s">
        <v>1179</v>
      </c>
      <c r="L937" s="16" t="s">
        <v>7583</v>
      </c>
      <c r="M937" s="16">
        <v>9906</v>
      </c>
      <c r="N937" s="16" t="s">
        <v>1177</v>
      </c>
      <c r="O937" s="16" t="s">
        <v>1107</v>
      </c>
      <c r="P937" s="16" t="s">
        <v>1176</v>
      </c>
      <c r="Q937" s="16" t="s">
        <v>1175</v>
      </c>
      <c r="R937" s="16" t="s">
        <v>1174</v>
      </c>
    </row>
    <row r="938" spans="1:18">
      <c r="A938" s="16" t="s">
        <v>7582</v>
      </c>
      <c r="B938" s="16" t="s">
        <v>1183</v>
      </c>
      <c r="C938" s="16" t="s">
        <v>319</v>
      </c>
      <c r="D938" s="16">
        <v>10072</v>
      </c>
      <c r="E938" s="16" t="str">
        <f>VLOOKUP(D938,'Schools Data'!$F$4:$I$105,4,FALSE)</f>
        <v>Holly Park School</v>
      </c>
      <c r="F938" s="16">
        <v>720010</v>
      </c>
      <c r="G938" s="16" t="str">
        <f t="shared" si="34"/>
        <v>I18d</v>
      </c>
      <c r="H938" s="16" t="s">
        <v>7581</v>
      </c>
      <c r="I938" s="16" t="s">
        <v>1181</v>
      </c>
      <c r="J938" s="16" t="s">
        <v>1180</v>
      </c>
      <c r="K938" s="16" t="s">
        <v>1179</v>
      </c>
      <c r="L938" s="16" t="s">
        <v>7580</v>
      </c>
      <c r="M938" s="16">
        <v>-81562</v>
      </c>
      <c r="N938" s="16" t="s">
        <v>1177</v>
      </c>
      <c r="O938" s="16" t="s">
        <v>1107</v>
      </c>
      <c r="P938" s="16" t="s">
        <v>1176</v>
      </c>
      <c r="Q938" s="16" t="s">
        <v>1175</v>
      </c>
      <c r="R938" s="16" t="s">
        <v>1174</v>
      </c>
    </row>
    <row r="939" spans="1:18">
      <c r="A939" s="16" t="s">
        <v>7579</v>
      </c>
      <c r="B939" s="16" t="s">
        <v>1183</v>
      </c>
      <c r="C939" s="16" t="s">
        <v>319</v>
      </c>
      <c r="D939" s="16">
        <v>10072</v>
      </c>
      <c r="E939" s="16" t="str">
        <f>VLOOKUP(D939,'Schools Data'!$F$4:$I$105,4,FALSE)</f>
        <v>Holly Park School</v>
      </c>
      <c r="F939" s="16">
        <v>739002</v>
      </c>
      <c r="G939" s="16" t="str">
        <f t="shared" si="34"/>
        <v>I08b</v>
      </c>
      <c r="H939" s="16" t="s">
        <v>7578</v>
      </c>
      <c r="I939" s="16" t="s">
        <v>1181</v>
      </c>
      <c r="J939" s="16" t="s">
        <v>1180</v>
      </c>
      <c r="K939" s="16" t="s">
        <v>1179</v>
      </c>
      <c r="L939" s="16" t="s">
        <v>7577</v>
      </c>
      <c r="M939" s="16">
        <v>-98112</v>
      </c>
      <c r="N939" s="16" t="s">
        <v>1177</v>
      </c>
      <c r="O939" s="16" t="s">
        <v>1107</v>
      </c>
      <c r="P939" s="16" t="s">
        <v>1176</v>
      </c>
      <c r="Q939" s="16" t="s">
        <v>1175</v>
      </c>
      <c r="R939" s="16" t="s">
        <v>1174</v>
      </c>
    </row>
    <row r="940" spans="1:18">
      <c r="A940" s="16" t="s">
        <v>7576</v>
      </c>
      <c r="B940" s="16" t="s">
        <v>1183</v>
      </c>
      <c r="C940" s="16" t="s">
        <v>319</v>
      </c>
      <c r="D940" s="16">
        <v>10072</v>
      </c>
      <c r="E940" s="16" t="str">
        <f>VLOOKUP(D940,'Schools Data'!$F$4:$I$105,4,FALSE)</f>
        <v>Holly Park School</v>
      </c>
      <c r="F940" s="16">
        <v>739010</v>
      </c>
      <c r="G940" s="16" t="str">
        <f t="shared" si="34"/>
        <v>I09</v>
      </c>
      <c r="H940" s="16" t="s">
        <v>7575</v>
      </c>
      <c r="I940" s="16" t="s">
        <v>1181</v>
      </c>
      <c r="J940" s="16" t="s">
        <v>1180</v>
      </c>
      <c r="K940" s="16" t="s">
        <v>1179</v>
      </c>
      <c r="L940" s="16" t="s">
        <v>7574</v>
      </c>
      <c r="M940" s="16">
        <v>-59675</v>
      </c>
      <c r="N940" s="16" t="s">
        <v>1177</v>
      </c>
      <c r="O940" s="16" t="s">
        <v>1107</v>
      </c>
      <c r="P940" s="16" t="s">
        <v>1176</v>
      </c>
      <c r="Q940" s="16" t="s">
        <v>1175</v>
      </c>
      <c r="R940" s="16" t="s">
        <v>1174</v>
      </c>
    </row>
    <row r="941" spans="1:18">
      <c r="A941" s="16" t="s">
        <v>7573</v>
      </c>
      <c r="B941" s="16" t="s">
        <v>1183</v>
      </c>
      <c r="C941" s="16" t="s">
        <v>319</v>
      </c>
      <c r="D941" s="16">
        <v>10072</v>
      </c>
      <c r="E941" s="16" t="str">
        <f>VLOOKUP(D941,'Schools Data'!$F$4:$I$105,4,FALSE)</f>
        <v>Holly Park School</v>
      </c>
      <c r="F941" s="16">
        <v>739040</v>
      </c>
      <c r="G941" s="16" t="str">
        <f t="shared" si="34"/>
        <v>I12</v>
      </c>
      <c r="H941" s="16" t="s">
        <v>7572</v>
      </c>
      <c r="I941" s="16" t="s">
        <v>1181</v>
      </c>
      <c r="J941" s="16" t="s">
        <v>1180</v>
      </c>
      <c r="K941" s="16" t="s">
        <v>1179</v>
      </c>
      <c r="L941" s="16" t="s">
        <v>7571</v>
      </c>
      <c r="M941" s="16">
        <v>-1700</v>
      </c>
      <c r="N941" s="16" t="s">
        <v>1177</v>
      </c>
      <c r="O941" s="16" t="s">
        <v>1107</v>
      </c>
      <c r="P941" s="16" t="s">
        <v>1176</v>
      </c>
      <c r="Q941" s="16" t="s">
        <v>1175</v>
      </c>
      <c r="R941" s="16" t="s">
        <v>1174</v>
      </c>
    </row>
    <row r="942" spans="1:18">
      <c r="A942" s="16" t="s">
        <v>7570</v>
      </c>
      <c r="B942" s="16" t="s">
        <v>1183</v>
      </c>
      <c r="C942" s="16" t="s">
        <v>319</v>
      </c>
      <c r="D942" s="16">
        <v>10072</v>
      </c>
      <c r="E942" s="16" t="str">
        <f>VLOOKUP(D942,'Schools Data'!$F$4:$I$105,4,FALSE)</f>
        <v>Holly Park School</v>
      </c>
      <c r="F942" s="16">
        <v>739050</v>
      </c>
      <c r="G942" s="16" t="str">
        <f t="shared" si="34"/>
        <v>I13</v>
      </c>
      <c r="H942" s="16" t="s">
        <v>7569</v>
      </c>
      <c r="I942" s="16" t="s">
        <v>1181</v>
      </c>
      <c r="J942" s="16" t="s">
        <v>1180</v>
      </c>
      <c r="K942" s="16" t="s">
        <v>1179</v>
      </c>
      <c r="L942" s="16" t="s">
        <v>7568</v>
      </c>
      <c r="M942" s="16">
        <v>-180</v>
      </c>
      <c r="N942" s="16" t="s">
        <v>1177</v>
      </c>
      <c r="O942" s="16" t="s">
        <v>1107</v>
      </c>
      <c r="P942" s="16" t="s">
        <v>1176</v>
      </c>
      <c r="Q942" s="16" t="s">
        <v>1175</v>
      </c>
      <c r="R942" s="16" t="s">
        <v>1174</v>
      </c>
    </row>
    <row r="943" spans="1:18">
      <c r="A943" s="16" t="s">
        <v>7567</v>
      </c>
      <c r="B943" s="16" t="s">
        <v>1183</v>
      </c>
      <c r="C943" s="16" t="s">
        <v>319</v>
      </c>
      <c r="D943" s="16">
        <v>10073</v>
      </c>
      <c r="E943" s="16" t="str">
        <f>VLOOKUP(D943,'Schools Data'!$F$4:$I$105,4,FALSE)</f>
        <v>Holy Trinity School</v>
      </c>
      <c r="F943" s="16">
        <v>111100</v>
      </c>
      <c r="G943" s="16" t="str">
        <f t="shared" si="34"/>
        <v>E05</v>
      </c>
      <c r="H943" s="16" t="s">
        <v>7566</v>
      </c>
      <c r="I943" s="16" t="s">
        <v>1181</v>
      </c>
      <c r="J943" s="16" t="s">
        <v>1180</v>
      </c>
      <c r="K943" s="16" t="s">
        <v>1179</v>
      </c>
      <c r="L943" s="16" t="s">
        <v>7565</v>
      </c>
      <c r="M943" s="16">
        <v>74730</v>
      </c>
      <c r="N943" s="16" t="s">
        <v>1177</v>
      </c>
      <c r="O943" s="16" t="s">
        <v>1107</v>
      </c>
      <c r="P943" s="16" t="s">
        <v>1176</v>
      </c>
      <c r="Q943" s="16" t="s">
        <v>1175</v>
      </c>
      <c r="R943" s="16" t="s">
        <v>1174</v>
      </c>
    </row>
    <row r="944" spans="1:18">
      <c r="A944" s="16" t="s">
        <v>7564</v>
      </c>
      <c r="B944" s="16" t="s">
        <v>1183</v>
      </c>
      <c r="C944" s="16" t="s">
        <v>319</v>
      </c>
      <c r="D944" s="16">
        <v>10073</v>
      </c>
      <c r="E944" s="16" t="str">
        <f>VLOOKUP(D944,'Schools Data'!$F$4:$I$105,4,FALSE)</f>
        <v>Holy Trinity School</v>
      </c>
      <c r="F944" s="16">
        <v>111200</v>
      </c>
      <c r="G944" s="16" t="str">
        <f t="shared" si="34"/>
        <v>E04</v>
      </c>
      <c r="H944" s="16" t="s">
        <v>7563</v>
      </c>
      <c r="I944" s="16" t="s">
        <v>1181</v>
      </c>
      <c r="J944" s="16" t="s">
        <v>1180</v>
      </c>
      <c r="K944" s="16" t="s">
        <v>1179</v>
      </c>
      <c r="L944" s="16" t="s">
        <v>7562</v>
      </c>
      <c r="M944" s="16">
        <v>36617</v>
      </c>
      <c r="N944" s="16" t="s">
        <v>1177</v>
      </c>
      <c r="O944" s="16" t="s">
        <v>1107</v>
      </c>
      <c r="P944" s="16" t="s">
        <v>1176</v>
      </c>
      <c r="Q944" s="16" t="s">
        <v>1175</v>
      </c>
      <c r="R944" s="16" t="s">
        <v>1174</v>
      </c>
    </row>
    <row r="945" spans="1:18">
      <c r="A945" s="16" t="s">
        <v>7561</v>
      </c>
      <c r="B945" s="16" t="s">
        <v>1183</v>
      </c>
      <c r="C945" s="16" t="s">
        <v>319</v>
      </c>
      <c r="D945" s="16">
        <v>10073</v>
      </c>
      <c r="E945" s="16" t="str">
        <f>VLOOKUP(D945,'Schools Data'!$F$4:$I$105,4,FALSE)</f>
        <v>Holy Trinity School</v>
      </c>
      <c r="F945" s="16">
        <v>111400</v>
      </c>
      <c r="G945" s="16" t="str">
        <f t="shared" si="34"/>
        <v>E01</v>
      </c>
      <c r="H945" s="16" t="s">
        <v>7560</v>
      </c>
      <c r="I945" s="16" t="s">
        <v>1181</v>
      </c>
      <c r="J945" s="16" t="s">
        <v>1180</v>
      </c>
      <c r="K945" s="16" t="s">
        <v>1179</v>
      </c>
      <c r="L945" s="16" t="s">
        <v>7559</v>
      </c>
      <c r="M945" s="16">
        <v>660867</v>
      </c>
      <c r="N945" s="16" t="s">
        <v>1177</v>
      </c>
      <c r="O945" s="16" t="s">
        <v>1107</v>
      </c>
      <c r="P945" s="16" t="s">
        <v>1176</v>
      </c>
      <c r="Q945" s="16" t="s">
        <v>1175</v>
      </c>
      <c r="R945" s="16" t="s">
        <v>1174</v>
      </c>
    </row>
    <row r="946" spans="1:18">
      <c r="A946" s="16" t="s">
        <v>7558</v>
      </c>
      <c r="B946" s="16" t="s">
        <v>1183</v>
      </c>
      <c r="C946" s="16" t="s">
        <v>319</v>
      </c>
      <c r="D946" s="16">
        <v>10073</v>
      </c>
      <c r="E946" s="16" t="str">
        <f>VLOOKUP(D946,'Schools Data'!$F$4:$I$105,4,FALSE)</f>
        <v>Holy Trinity School</v>
      </c>
      <c r="F946" s="16">
        <v>111600</v>
      </c>
      <c r="G946" s="16" t="str">
        <f t="shared" si="34"/>
        <v>E03</v>
      </c>
      <c r="H946" s="16" t="s">
        <v>7557</v>
      </c>
      <c r="I946" s="16" t="s">
        <v>1181</v>
      </c>
      <c r="J946" s="16" t="s">
        <v>1180</v>
      </c>
      <c r="K946" s="16" t="s">
        <v>1179</v>
      </c>
      <c r="L946" s="16" t="s">
        <v>7556</v>
      </c>
      <c r="M946" s="16">
        <v>296121</v>
      </c>
      <c r="N946" s="16" t="s">
        <v>1177</v>
      </c>
      <c r="O946" s="16" t="s">
        <v>1107</v>
      </c>
      <c r="P946" s="16" t="s">
        <v>1176</v>
      </c>
      <c r="Q946" s="16" t="s">
        <v>1175</v>
      </c>
      <c r="R946" s="16" t="s">
        <v>1174</v>
      </c>
    </row>
    <row r="947" spans="1:18">
      <c r="A947" s="16" t="s">
        <v>7555</v>
      </c>
      <c r="B947" s="16" t="s">
        <v>1183</v>
      </c>
      <c r="C947" s="16" t="s">
        <v>319</v>
      </c>
      <c r="D947" s="16">
        <v>10073</v>
      </c>
      <c r="E947" s="16" t="str">
        <f>VLOOKUP(D947,'Schools Data'!$F$4:$I$105,4,FALSE)</f>
        <v>Holy Trinity School</v>
      </c>
      <c r="F947" s="16">
        <v>111700</v>
      </c>
      <c r="G947" s="16" t="str">
        <f t="shared" si="34"/>
        <v>E07</v>
      </c>
      <c r="H947" s="16" t="s">
        <v>7554</v>
      </c>
      <c r="I947" s="16" t="s">
        <v>1181</v>
      </c>
      <c r="J947" s="16" t="s">
        <v>1180</v>
      </c>
      <c r="K947" s="16" t="s">
        <v>1179</v>
      </c>
      <c r="L947" s="16" t="s">
        <v>7553</v>
      </c>
      <c r="M947" s="16">
        <v>16585</v>
      </c>
      <c r="N947" s="16" t="s">
        <v>1177</v>
      </c>
      <c r="O947" s="16" t="s">
        <v>1107</v>
      </c>
      <c r="P947" s="16" t="s">
        <v>1176</v>
      </c>
      <c r="Q947" s="16" t="s">
        <v>1175</v>
      </c>
      <c r="R947" s="16" t="s">
        <v>1174</v>
      </c>
    </row>
    <row r="948" spans="1:18">
      <c r="A948" s="16" t="s">
        <v>7552</v>
      </c>
      <c r="B948" s="16" t="s">
        <v>1183</v>
      </c>
      <c r="C948" s="16" t="s">
        <v>319</v>
      </c>
      <c r="D948" s="16">
        <v>10073</v>
      </c>
      <c r="E948" s="16" t="str">
        <f>VLOOKUP(D948,'Schools Data'!$F$4:$I$105,4,FALSE)</f>
        <v>Holy Trinity School</v>
      </c>
      <c r="F948" s="16">
        <v>133100</v>
      </c>
      <c r="G948" s="16" t="str">
        <f t="shared" si="34"/>
        <v>E09</v>
      </c>
      <c r="H948" s="16" t="s">
        <v>7551</v>
      </c>
      <c r="I948" s="16" t="s">
        <v>1181</v>
      </c>
      <c r="J948" s="16" t="s">
        <v>1180</v>
      </c>
      <c r="K948" s="16" t="s">
        <v>1179</v>
      </c>
      <c r="L948" s="16" t="s">
        <v>7550</v>
      </c>
      <c r="M948" s="16">
        <v>3000</v>
      </c>
      <c r="N948" s="16" t="s">
        <v>1177</v>
      </c>
      <c r="O948" s="16" t="s">
        <v>1107</v>
      </c>
      <c r="P948" s="16" t="s">
        <v>1176</v>
      </c>
      <c r="Q948" s="16" t="s">
        <v>1175</v>
      </c>
      <c r="R948" s="16" t="s">
        <v>1174</v>
      </c>
    </row>
    <row r="949" spans="1:18">
      <c r="A949" s="16" t="s">
        <v>7549</v>
      </c>
      <c r="B949" s="16" t="s">
        <v>1183</v>
      </c>
      <c r="C949" s="16" t="s">
        <v>319</v>
      </c>
      <c r="D949" s="16">
        <v>10073</v>
      </c>
      <c r="E949" s="16" t="str">
        <f>VLOOKUP(D949,'Schools Data'!$F$4:$I$105,4,FALSE)</f>
        <v>Holy Trinity School</v>
      </c>
      <c r="F949" s="16">
        <v>138100</v>
      </c>
      <c r="G949" s="16" t="str">
        <f t="shared" si="34"/>
        <v>E08</v>
      </c>
      <c r="H949" s="16" t="s">
        <v>7548</v>
      </c>
      <c r="I949" s="16" t="s">
        <v>1181</v>
      </c>
      <c r="J949" s="16" t="s">
        <v>1180</v>
      </c>
      <c r="K949" s="16" t="s">
        <v>1179</v>
      </c>
      <c r="L949" s="16" t="s">
        <v>7547</v>
      </c>
      <c r="M949" s="16">
        <v>6685</v>
      </c>
      <c r="N949" s="16" t="s">
        <v>1177</v>
      </c>
      <c r="O949" s="16" t="s">
        <v>1107</v>
      </c>
      <c r="P949" s="16" t="s">
        <v>1176</v>
      </c>
      <c r="Q949" s="16" t="s">
        <v>1175</v>
      </c>
      <c r="R949" s="16" t="s">
        <v>1174</v>
      </c>
    </row>
    <row r="950" spans="1:18">
      <c r="A950" s="16" t="s">
        <v>7546</v>
      </c>
      <c r="B950" s="16" t="s">
        <v>1183</v>
      </c>
      <c r="C950" s="16" t="s">
        <v>319</v>
      </c>
      <c r="D950" s="16">
        <v>10073</v>
      </c>
      <c r="E950" s="16" t="str">
        <f>VLOOKUP(D950,'Schools Data'!$F$4:$I$105,4,FALSE)</f>
        <v>Holy Trinity School</v>
      </c>
      <c r="F950" s="16">
        <v>138110</v>
      </c>
      <c r="G950" s="16" t="str">
        <f t="shared" si="34"/>
        <v>E10</v>
      </c>
      <c r="H950" s="16" t="s">
        <v>7545</v>
      </c>
      <c r="I950" s="16" t="s">
        <v>1181</v>
      </c>
      <c r="J950" s="16" t="s">
        <v>1180</v>
      </c>
      <c r="K950" s="16" t="s">
        <v>1179</v>
      </c>
      <c r="L950" s="16" t="s">
        <v>7544</v>
      </c>
      <c r="M950" s="16">
        <v>5000</v>
      </c>
      <c r="N950" s="16" t="s">
        <v>1177</v>
      </c>
      <c r="O950" s="16" t="s">
        <v>1107</v>
      </c>
      <c r="P950" s="16" t="s">
        <v>1176</v>
      </c>
      <c r="Q950" s="16" t="s">
        <v>1175</v>
      </c>
      <c r="R950" s="16" t="s">
        <v>1174</v>
      </c>
    </row>
    <row r="951" spans="1:18">
      <c r="A951" s="16" t="s">
        <v>7543</v>
      </c>
      <c r="B951" s="16" t="s">
        <v>1183</v>
      </c>
      <c r="C951" s="16" t="s">
        <v>319</v>
      </c>
      <c r="D951" s="16">
        <v>10073</v>
      </c>
      <c r="E951" s="16" t="str">
        <f>VLOOKUP(D951,'Schools Data'!$F$4:$I$105,4,FALSE)</f>
        <v>Holy Trinity School</v>
      </c>
      <c r="F951" s="16">
        <v>138120</v>
      </c>
      <c r="G951" s="16" t="str">
        <f t="shared" si="34"/>
        <v>E11</v>
      </c>
      <c r="H951" s="16" t="s">
        <v>7542</v>
      </c>
      <c r="I951" s="16" t="s">
        <v>1181</v>
      </c>
      <c r="J951" s="16" t="s">
        <v>1180</v>
      </c>
      <c r="K951" s="16" t="s">
        <v>1179</v>
      </c>
      <c r="L951" s="16" t="s">
        <v>7541</v>
      </c>
      <c r="M951" s="16">
        <v>2550</v>
      </c>
      <c r="N951" s="16" t="s">
        <v>1177</v>
      </c>
      <c r="O951" s="16" t="s">
        <v>1107</v>
      </c>
      <c r="P951" s="16" t="s">
        <v>1176</v>
      </c>
      <c r="Q951" s="16" t="s">
        <v>1175</v>
      </c>
      <c r="R951" s="16" t="s">
        <v>1174</v>
      </c>
    </row>
    <row r="952" spans="1:18">
      <c r="A952" s="16" t="s">
        <v>7540</v>
      </c>
      <c r="B952" s="16" t="s">
        <v>1183</v>
      </c>
      <c r="C952" s="16" t="s">
        <v>319</v>
      </c>
      <c r="D952" s="16">
        <v>10073</v>
      </c>
      <c r="E952" s="16" t="str">
        <f>VLOOKUP(D952,'Schools Data'!$F$4:$I$105,4,FALSE)</f>
        <v>Holy Trinity School</v>
      </c>
      <c r="F952" s="16">
        <v>210000</v>
      </c>
      <c r="G952" s="16" t="str">
        <f t="shared" si="34"/>
        <v>E12</v>
      </c>
      <c r="H952" s="16" t="s">
        <v>7539</v>
      </c>
      <c r="I952" s="16" t="s">
        <v>1181</v>
      </c>
      <c r="J952" s="16" t="s">
        <v>1180</v>
      </c>
      <c r="K952" s="16" t="s">
        <v>1179</v>
      </c>
      <c r="L952" s="16" t="s">
        <v>7538</v>
      </c>
      <c r="M952" s="16">
        <v>9250</v>
      </c>
      <c r="N952" s="16" t="s">
        <v>1177</v>
      </c>
      <c r="O952" s="16" t="s">
        <v>1107</v>
      </c>
      <c r="P952" s="16" t="s">
        <v>1176</v>
      </c>
      <c r="Q952" s="16" t="s">
        <v>1175</v>
      </c>
      <c r="R952" s="16" t="s">
        <v>1174</v>
      </c>
    </row>
    <row r="953" spans="1:18">
      <c r="A953" s="16" t="s">
        <v>7537</v>
      </c>
      <c r="B953" s="16" t="s">
        <v>1183</v>
      </c>
      <c r="C953" s="16" t="s">
        <v>319</v>
      </c>
      <c r="D953" s="16">
        <v>10073</v>
      </c>
      <c r="E953" s="16" t="str">
        <f>VLOOKUP(D953,'Schools Data'!$F$4:$I$105,4,FALSE)</f>
        <v>Holy Trinity School</v>
      </c>
      <c r="F953" s="16">
        <v>213020</v>
      </c>
      <c r="G953" s="16" t="str">
        <f t="shared" si="34"/>
        <v>E16</v>
      </c>
      <c r="H953" s="16" t="s">
        <v>7536</v>
      </c>
      <c r="I953" s="16" t="s">
        <v>1181</v>
      </c>
      <c r="J953" s="16" t="s">
        <v>1180</v>
      </c>
      <c r="K953" s="16" t="s">
        <v>1179</v>
      </c>
      <c r="L953" s="16" t="s">
        <v>7535</v>
      </c>
      <c r="M953" s="16">
        <v>16600</v>
      </c>
      <c r="N953" s="16" t="s">
        <v>1177</v>
      </c>
      <c r="O953" s="16" t="s">
        <v>1107</v>
      </c>
      <c r="P953" s="16" t="s">
        <v>1176</v>
      </c>
      <c r="Q953" s="16" t="s">
        <v>1175</v>
      </c>
      <c r="R953" s="16" t="s">
        <v>1174</v>
      </c>
    </row>
    <row r="954" spans="1:18">
      <c r="A954" s="16" t="s">
        <v>7534</v>
      </c>
      <c r="B954" s="16" t="s">
        <v>1183</v>
      </c>
      <c r="C954" s="16" t="s">
        <v>319</v>
      </c>
      <c r="D954" s="16">
        <v>10073</v>
      </c>
      <c r="E954" s="16" t="str">
        <f>VLOOKUP(D954,'Schools Data'!$F$4:$I$105,4,FALSE)</f>
        <v>Holy Trinity School</v>
      </c>
      <c r="F954" s="16">
        <v>215000</v>
      </c>
      <c r="G954" s="16" t="str">
        <f t="shared" si="34"/>
        <v>E17</v>
      </c>
      <c r="H954" s="16" t="s">
        <v>7533</v>
      </c>
      <c r="I954" s="16" t="s">
        <v>1181</v>
      </c>
      <c r="J954" s="16" t="s">
        <v>1180</v>
      </c>
      <c r="K954" s="16" t="s">
        <v>1179</v>
      </c>
      <c r="L954" s="16" t="s">
        <v>7532</v>
      </c>
      <c r="M954" s="16">
        <v>3614</v>
      </c>
      <c r="N954" s="16" t="s">
        <v>1177</v>
      </c>
      <c r="O954" s="16" t="s">
        <v>1107</v>
      </c>
      <c r="P954" s="16" t="s">
        <v>1176</v>
      </c>
      <c r="Q954" s="16" t="s">
        <v>1175</v>
      </c>
      <c r="R954" s="16" t="s">
        <v>1174</v>
      </c>
    </row>
    <row r="955" spans="1:18">
      <c r="A955" s="16" t="s">
        <v>7531</v>
      </c>
      <c r="B955" s="16" t="s">
        <v>1183</v>
      </c>
      <c r="C955" s="16" t="s">
        <v>319</v>
      </c>
      <c r="D955" s="16">
        <v>10073</v>
      </c>
      <c r="E955" s="16" t="str">
        <f>VLOOKUP(D955,'Schools Data'!$F$4:$I$105,4,FALSE)</f>
        <v>Holy Trinity School</v>
      </c>
      <c r="F955" s="16">
        <v>216000</v>
      </c>
      <c r="G955" s="16" t="str">
        <f t="shared" si="34"/>
        <v>E15</v>
      </c>
      <c r="H955" s="16" t="s">
        <v>7530</v>
      </c>
      <c r="I955" s="16" t="s">
        <v>1181</v>
      </c>
      <c r="J955" s="16" t="s">
        <v>1180</v>
      </c>
      <c r="K955" s="16" t="s">
        <v>1179</v>
      </c>
      <c r="L955" s="16" t="s">
        <v>7529</v>
      </c>
      <c r="M955" s="16">
        <v>4700</v>
      </c>
      <c r="N955" s="16" t="s">
        <v>1177</v>
      </c>
      <c r="O955" s="16" t="s">
        <v>1107</v>
      </c>
      <c r="P955" s="16" t="s">
        <v>1176</v>
      </c>
      <c r="Q955" s="16" t="s">
        <v>1175</v>
      </c>
      <c r="R955" s="16" t="s">
        <v>1174</v>
      </c>
    </row>
    <row r="956" spans="1:18">
      <c r="A956" s="16" t="s">
        <v>7528</v>
      </c>
      <c r="B956" s="16" t="s">
        <v>1183</v>
      </c>
      <c r="C956" s="16" t="s">
        <v>319</v>
      </c>
      <c r="D956" s="16">
        <v>10073</v>
      </c>
      <c r="E956" s="16" t="str">
        <f>VLOOKUP(D956,'Schools Data'!$F$4:$I$105,4,FALSE)</f>
        <v>Holy Trinity School</v>
      </c>
      <c r="F956" s="16">
        <v>219010</v>
      </c>
      <c r="G956" s="16" t="str">
        <f t="shared" si="34"/>
        <v>E14</v>
      </c>
      <c r="H956" s="16" t="s">
        <v>7527</v>
      </c>
      <c r="I956" s="16" t="s">
        <v>1181</v>
      </c>
      <c r="J956" s="16" t="s">
        <v>1180</v>
      </c>
      <c r="K956" s="16" t="s">
        <v>1179</v>
      </c>
      <c r="L956" s="16" t="s">
        <v>7526</v>
      </c>
      <c r="M956" s="16">
        <v>21000</v>
      </c>
      <c r="N956" s="16" t="s">
        <v>1177</v>
      </c>
      <c r="O956" s="16" t="s">
        <v>1107</v>
      </c>
      <c r="P956" s="16" t="s">
        <v>1176</v>
      </c>
      <c r="Q956" s="16" t="s">
        <v>1175</v>
      </c>
      <c r="R956" s="16" t="s">
        <v>1174</v>
      </c>
    </row>
    <row r="957" spans="1:18">
      <c r="A957" s="16" t="s">
        <v>7525</v>
      </c>
      <c r="B957" s="16" t="s">
        <v>1183</v>
      </c>
      <c r="C957" s="16" t="s">
        <v>319</v>
      </c>
      <c r="D957" s="16">
        <v>10073</v>
      </c>
      <c r="E957" s="16" t="str">
        <f>VLOOKUP(D957,'Schools Data'!$F$4:$I$105,4,FALSE)</f>
        <v>Holy Trinity School</v>
      </c>
      <c r="F957" s="16">
        <v>219030</v>
      </c>
      <c r="G957" s="16" t="str">
        <f t="shared" si="34"/>
        <v>E18</v>
      </c>
      <c r="H957" s="16" t="s">
        <v>7524</v>
      </c>
      <c r="I957" s="16" t="s">
        <v>1181</v>
      </c>
      <c r="J957" s="16" t="s">
        <v>1180</v>
      </c>
      <c r="K957" s="16" t="s">
        <v>1179</v>
      </c>
      <c r="L957" s="16" t="s">
        <v>7523</v>
      </c>
      <c r="M957" s="16">
        <v>9435</v>
      </c>
      <c r="N957" s="16" t="s">
        <v>1177</v>
      </c>
      <c r="O957" s="16" t="s">
        <v>1107</v>
      </c>
      <c r="P957" s="16" t="s">
        <v>1176</v>
      </c>
      <c r="Q957" s="16" t="s">
        <v>1175</v>
      </c>
      <c r="R957" s="16" t="s">
        <v>1174</v>
      </c>
    </row>
    <row r="958" spans="1:18">
      <c r="A958" s="16" t="s">
        <v>7522</v>
      </c>
      <c r="B958" s="16" t="s">
        <v>1183</v>
      </c>
      <c r="C958" s="16" t="s">
        <v>319</v>
      </c>
      <c r="D958" s="16">
        <v>10073</v>
      </c>
      <c r="E958" s="16" t="str">
        <f>VLOOKUP(D958,'Schools Data'!$F$4:$I$105,4,FALSE)</f>
        <v>Holy Trinity School</v>
      </c>
      <c r="F958" s="16">
        <v>221000</v>
      </c>
      <c r="G958" s="16" t="str">
        <f t="shared" si="34"/>
        <v>E23</v>
      </c>
      <c r="H958" s="16" t="s">
        <v>7521</v>
      </c>
      <c r="I958" s="16" t="s">
        <v>1181</v>
      </c>
      <c r="J958" s="16" t="s">
        <v>1180</v>
      </c>
      <c r="K958" s="16" t="s">
        <v>1179</v>
      </c>
      <c r="L958" s="16" t="s">
        <v>7520</v>
      </c>
      <c r="M958" s="16">
        <v>1750</v>
      </c>
      <c r="N958" s="16" t="s">
        <v>1177</v>
      </c>
      <c r="O958" s="16" t="s">
        <v>1107</v>
      </c>
      <c r="P958" s="16" t="s">
        <v>1176</v>
      </c>
      <c r="Q958" s="16" t="s">
        <v>1175</v>
      </c>
      <c r="R958" s="16" t="s">
        <v>1174</v>
      </c>
    </row>
    <row r="959" spans="1:18">
      <c r="A959" s="16" t="s">
        <v>7519</v>
      </c>
      <c r="B959" s="16" t="s">
        <v>1183</v>
      </c>
      <c r="C959" s="16" t="s">
        <v>319</v>
      </c>
      <c r="D959" s="16">
        <v>10073</v>
      </c>
      <c r="E959" s="16" t="str">
        <f>VLOOKUP(D959,'Schools Data'!$F$4:$I$105,4,FALSE)</f>
        <v>Holy Trinity School</v>
      </c>
      <c r="F959" s="16">
        <v>411020</v>
      </c>
      <c r="G959" s="16" t="str">
        <f t="shared" si="34"/>
        <v>E25</v>
      </c>
      <c r="H959" s="16" t="s">
        <v>7518</v>
      </c>
      <c r="I959" s="16" t="s">
        <v>1181</v>
      </c>
      <c r="J959" s="16" t="s">
        <v>1180</v>
      </c>
      <c r="K959" s="16" t="s">
        <v>1179</v>
      </c>
      <c r="L959" s="16" t="s">
        <v>7517</v>
      </c>
      <c r="M959" s="16">
        <v>63960</v>
      </c>
      <c r="N959" s="16" t="s">
        <v>1177</v>
      </c>
      <c r="O959" s="16" t="s">
        <v>1107</v>
      </c>
      <c r="P959" s="16" t="s">
        <v>1176</v>
      </c>
      <c r="Q959" s="16" t="s">
        <v>1175</v>
      </c>
      <c r="R959" s="16" t="s">
        <v>1174</v>
      </c>
    </row>
    <row r="960" spans="1:18">
      <c r="A960" s="16" t="s">
        <v>7516</v>
      </c>
      <c r="B960" s="16" t="s">
        <v>1183</v>
      </c>
      <c r="C960" s="16" t="s">
        <v>319</v>
      </c>
      <c r="D960" s="16">
        <v>10073</v>
      </c>
      <c r="E960" s="16" t="str">
        <f>VLOOKUP(D960,'Schools Data'!$F$4:$I$105,4,FALSE)</f>
        <v>Holy Trinity School</v>
      </c>
      <c r="F960" s="16">
        <v>413050</v>
      </c>
      <c r="G960" s="16" t="str">
        <f t="shared" si="34"/>
        <v>E19</v>
      </c>
      <c r="H960" s="16" t="s">
        <v>7515</v>
      </c>
      <c r="I960" s="16" t="s">
        <v>1181</v>
      </c>
      <c r="J960" s="16" t="s">
        <v>1180</v>
      </c>
      <c r="K960" s="16" t="s">
        <v>1179</v>
      </c>
      <c r="L960" s="16" t="s">
        <v>7514</v>
      </c>
      <c r="M960" s="16">
        <v>32273</v>
      </c>
      <c r="N960" s="16" t="s">
        <v>1177</v>
      </c>
      <c r="O960" s="16" t="s">
        <v>1107</v>
      </c>
      <c r="P960" s="16" t="s">
        <v>1176</v>
      </c>
      <c r="Q960" s="16" t="s">
        <v>1175</v>
      </c>
      <c r="R960" s="16" t="s">
        <v>1174</v>
      </c>
    </row>
    <row r="961" spans="1:18">
      <c r="A961" s="16" t="s">
        <v>7513</v>
      </c>
      <c r="B961" s="16" t="s">
        <v>1183</v>
      </c>
      <c r="C961" s="16" t="s">
        <v>319</v>
      </c>
      <c r="D961" s="16">
        <v>10073</v>
      </c>
      <c r="E961" s="16" t="str">
        <f>VLOOKUP(D961,'Schools Data'!$F$4:$I$105,4,FALSE)</f>
        <v>Holy Trinity School</v>
      </c>
      <c r="F961" s="16">
        <v>413060</v>
      </c>
      <c r="G961" s="16" t="str">
        <f t="shared" si="34"/>
        <v>E22</v>
      </c>
      <c r="H961" s="16" t="s">
        <v>7512</v>
      </c>
      <c r="I961" s="16" t="s">
        <v>1181</v>
      </c>
      <c r="J961" s="16" t="s">
        <v>1180</v>
      </c>
      <c r="K961" s="16" t="s">
        <v>1179</v>
      </c>
      <c r="L961" s="16" t="s">
        <v>7511</v>
      </c>
      <c r="M961" s="16">
        <v>14700</v>
      </c>
      <c r="N961" s="16" t="s">
        <v>1177</v>
      </c>
      <c r="O961" s="16" t="s">
        <v>1107</v>
      </c>
      <c r="P961" s="16" t="s">
        <v>1176</v>
      </c>
      <c r="Q961" s="16" t="s">
        <v>1175</v>
      </c>
      <c r="R961" s="16" t="s">
        <v>1174</v>
      </c>
    </row>
    <row r="962" spans="1:18">
      <c r="A962" s="16" t="s">
        <v>7510</v>
      </c>
      <c r="B962" s="16" t="s">
        <v>1183</v>
      </c>
      <c r="C962" s="16" t="s">
        <v>319</v>
      </c>
      <c r="D962" s="16">
        <v>10073</v>
      </c>
      <c r="E962" s="16" t="str">
        <f>VLOOKUP(D962,'Schools Data'!$F$4:$I$105,4,FALSE)</f>
        <v>Holy Trinity School</v>
      </c>
      <c r="F962" s="16">
        <v>413070</v>
      </c>
      <c r="G962" s="16" t="str">
        <f t="shared" si="34"/>
        <v>E24</v>
      </c>
      <c r="H962" s="16" t="s">
        <v>7509</v>
      </c>
      <c r="I962" s="16" t="s">
        <v>1181</v>
      </c>
      <c r="J962" s="16" t="s">
        <v>1180</v>
      </c>
      <c r="K962" s="16" t="s">
        <v>1179</v>
      </c>
      <c r="L962" s="16" t="s">
        <v>7508</v>
      </c>
      <c r="M962" s="16">
        <v>3150</v>
      </c>
      <c r="N962" s="16" t="s">
        <v>1177</v>
      </c>
      <c r="O962" s="16" t="s">
        <v>1107</v>
      </c>
      <c r="P962" s="16" t="s">
        <v>1176</v>
      </c>
      <c r="Q962" s="16" t="s">
        <v>1175</v>
      </c>
      <c r="R962" s="16" t="s">
        <v>1174</v>
      </c>
    </row>
    <row r="963" spans="1:18">
      <c r="A963" s="16" t="s">
        <v>7507</v>
      </c>
      <c r="B963" s="16" t="s">
        <v>1183</v>
      </c>
      <c r="C963" s="16" t="s">
        <v>319</v>
      </c>
      <c r="D963" s="16">
        <v>10073</v>
      </c>
      <c r="E963" s="16" t="str">
        <f>VLOOKUP(D963,'Schools Data'!$F$4:$I$105,4,FALSE)</f>
        <v>Holy Trinity School</v>
      </c>
      <c r="F963" s="16">
        <v>420060</v>
      </c>
      <c r="G963" s="16" t="str">
        <f t="shared" si="34"/>
        <v>E26</v>
      </c>
      <c r="H963" s="16" t="s">
        <v>7506</v>
      </c>
      <c r="I963" s="16" t="s">
        <v>1181</v>
      </c>
      <c r="J963" s="16" t="s">
        <v>1180</v>
      </c>
      <c r="K963" s="16" t="s">
        <v>1179</v>
      </c>
      <c r="L963" s="16" t="s">
        <v>7505</v>
      </c>
      <c r="M963" s="16">
        <v>17810</v>
      </c>
      <c r="N963" s="16" t="s">
        <v>1177</v>
      </c>
      <c r="O963" s="16" t="s">
        <v>1107</v>
      </c>
      <c r="P963" s="16" t="s">
        <v>1176</v>
      </c>
      <c r="Q963" s="16" t="s">
        <v>1175</v>
      </c>
      <c r="R963" s="16" t="s">
        <v>1174</v>
      </c>
    </row>
    <row r="964" spans="1:18">
      <c r="A964" s="16" t="s">
        <v>7504</v>
      </c>
      <c r="B964" s="16" t="s">
        <v>1183</v>
      </c>
      <c r="C964" s="16" t="s">
        <v>319</v>
      </c>
      <c r="D964" s="16">
        <v>10073</v>
      </c>
      <c r="E964" s="16" t="str">
        <f>VLOOKUP(D964,'Schools Data'!$F$4:$I$105,4,FALSE)</f>
        <v>Holy Trinity School</v>
      </c>
      <c r="F964" s="16">
        <v>422620</v>
      </c>
      <c r="G964" s="16" t="str">
        <f t="shared" si="34"/>
        <v>E20</v>
      </c>
      <c r="H964" s="16" t="s">
        <v>7503</v>
      </c>
      <c r="I964" s="16" t="s">
        <v>1181</v>
      </c>
      <c r="J964" s="16" t="s">
        <v>1180</v>
      </c>
      <c r="K964" s="16" t="s">
        <v>1179</v>
      </c>
      <c r="L964" s="16" t="s">
        <v>7502</v>
      </c>
      <c r="M964" s="16">
        <v>7519</v>
      </c>
      <c r="N964" s="16" t="s">
        <v>1177</v>
      </c>
      <c r="O964" s="16" t="s">
        <v>1107</v>
      </c>
      <c r="P964" s="16" t="s">
        <v>1176</v>
      </c>
      <c r="Q964" s="16" t="s">
        <v>1175</v>
      </c>
      <c r="R964" s="16" t="s">
        <v>1174</v>
      </c>
    </row>
    <row r="965" spans="1:18">
      <c r="A965" s="16" t="s">
        <v>7501</v>
      </c>
      <c r="B965" s="16" t="s">
        <v>1183</v>
      </c>
      <c r="C965" s="16" t="s">
        <v>319</v>
      </c>
      <c r="D965" s="16">
        <v>10073</v>
      </c>
      <c r="E965" s="16" t="str">
        <f>VLOOKUP(D965,'Schools Data'!$F$4:$I$105,4,FALSE)</f>
        <v>Holy Trinity School</v>
      </c>
      <c r="F965" s="16">
        <v>543950</v>
      </c>
      <c r="G965" s="16" t="s">
        <v>1211</v>
      </c>
      <c r="H965" s="16" t="s">
        <v>7500</v>
      </c>
      <c r="I965" s="16" t="s">
        <v>1181</v>
      </c>
      <c r="J965" s="16" t="s">
        <v>1180</v>
      </c>
      <c r="K965" s="16" t="s">
        <v>1179</v>
      </c>
      <c r="L965" s="16" t="s">
        <v>7499</v>
      </c>
      <c r="M965" s="16">
        <v>114677</v>
      </c>
      <c r="N965" s="16" t="s">
        <v>1177</v>
      </c>
      <c r="O965" s="16" t="s">
        <v>1107</v>
      </c>
      <c r="P965" s="16" t="s">
        <v>1176</v>
      </c>
      <c r="Q965" s="16" t="s">
        <v>1175</v>
      </c>
      <c r="R965" s="16" t="s">
        <v>1174</v>
      </c>
    </row>
    <row r="966" spans="1:18">
      <c r="A966" s="16" t="s">
        <v>7498</v>
      </c>
      <c r="B966" s="16" t="s">
        <v>1183</v>
      </c>
      <c r="C966" s="16" t="s">
        <v>319</v>
      </c>
      <c r="D966" s="16">
        <v>10073</v>
      </c>
      <c r="E966" s="16" t="str">
        <f>VLOOKUP(D966,'Schools Data'!$F$4:$I$105,4,FALSE)</f>
        <v>Holy Trinity School</v>
      </c>
      <c r="F966" s="16">
        <v>543970</v>
      </c>
      <c r="G966" s="16" t="str">
        <f t="shared" ref="G966:G998" si="35">VLOOKUP(F966,$W$2:$X$62,2,FALSE)</f>
        <v>I01</v>
      </c>
      <c r="H966" s="16" t="s">
        <v>7497</v>
      </c>
      <c r="I966" s="16" t="s">
        <v>1181</v>
      </c>
      <c r="J966" s="16" t="s">
        <v>1180</v>
      </c>
      <c r="K966" s="16" t="s">
        <v>1179</v>
      </c>
      <c r="L966" s="16" t="s">
        <v>7470</v>
      </c>
      <c r="M966" s="16">
        <v>-1068941</v>
      </c>
      <c r="N966" s="16" t="s">
        <v>1177</v>
      </c>
      <c r="O966" s="16" t="s">
        <v>1107</v>
      </c>
      <c r="P966" s="16" t="s">
        <v>1176</v>
      </c>
      <c r="Q966" s="16" t="s">
        <v>1175</v>
      </c>
      <c r="R966" s="16" t="s">
        <v>1174</v>
      </c>
    </row>
    <row r="967" spans="1:18">
      <c r="A967" s="16" t="s">
        <v>7496</v>
      </c>
      <c r="B967" s="16" t="s">
        <v>1183</v>
      </c>
      <c r="C967" s="16" t="s">
        <v>319</v>
      </c>
      <c r="D967" s="16">
        <v>10073</v>
      </c>
      <c r="E967" s="16" t="str">
        <f>VLOOKUP(D967,'Schools Data'!$F$4:$I$105,4,FALSE)</f>
        <v>Holy Trinity School</v>
      </c>
      <c r="F967" s="16">
        <v>543972</v>
      </c>
      <c r="G967" s="16" t="str">
        <f t="shared" si="35"/>
        <v>I03</v>
      </c>
      <c r="H967" s="16" t="s">
        <v>7495</v>
      </c>
      <c r="I967" s="16" t="s">
        <v>1181</v>
      </c>
      <c r="J967" s="16" t="s">
        <v>1180</v>
      </c>
      <c r="K967" s="16" t="s">
        <v>1179</v>
      </c>
      <c r="L967" s="16" t="s">
        <v>7494</v>
      </c>
      <c r="M967" s="16">
        <v>-46307</v>
      </c>
      <c r="N967" s="16" t="s">
        <v>1177</v>
      </c>
      <c r="O967" s="16" t="s">
        <v>1107</v>
      </c>
      <c r="P967" s="16" t="s">
        <v>1176</v>
      </c>
      <c r="Q967" s="16" t="s">
        <v>1175</v>
      </c>
      <c r="R967" s="16" t="s">
        <v>1174</v>
      </c>
    </row>
    <row r="968" spans="1:18">
      <c r="A968" s="16" t="s">
        <v>7493</v>
      </c>
      <c r="B968" s="16" t="s">
        <v>1183</v>
      </c>
      <c r="C968" s="16" t="s">
        <v>319</v>
      </c>
      <c r="D968" s="16">
        <v>10073</v>
      </c>
      <c r="E968" s="16" t="str">
        <f>VLOOKUP(D968,'Schools Data'!$F$4:$I$105,4,FALSE)</f>
        <v>Holy Trinity School</v>
      </c>
      <c r="F968" s="16">
        <v>543975</v>
      </c>
      <c r="G968" s="16" t="str">
        <f t="shared" si="35"/>
        <v>I05</v>
      </c>
      <c r="H968" s="16" t="s">
        <v>7492</v>
      </c>
      <c r="I968" s="16" t="s">
        <v>1181</v>
      </c>
      <c r="J968" s="16" t="s">
        <v>1180</v>
      </c>
      <c r="K968" s="16" t="s">
        <v>1179</v>
      </c>
      <c r="L968" s="16" t="s">
        <v>7428</v>
      </c>
      <c r="M968" s="16">
        <v>-78665</v>
      </c>
      <c r="N968" s="16" t="s">
        <v>1177</v>
      </c>
      <c r="O968" s="16" t="s">
        <v>1107</v>
      </c>
      <c r="P968" s="16" t="s">
        <v>1176</v>
      </c>
      <c r="Q968" s="16" t="s">
        <v>1175</v>
      </c>
      <c r="R968" s="16" t="s">
        <v>1174</v>
      </c>
    </row>
    <row r="969" spans="1:18">
      <c r="A969" s="16" t="s">
        <v>7491</v>
      </c>
      <c r="B969" s="16" t="s">
        <v>1183</v>
      </c>
      <c r="C969" s="16" t="s">
        <v>319</v>
      </c>
      <c r="D969" s="16">
        <v>10073</v>
      </c>
      <c r="E969" s="16" t="str">
        <f>VLOOKUP(D969,'Schools Data'!$F$4:$I$105,4,FALSE)</f>
        <v>Holy Trinity School</v>
      </c>
      <c r="F969" s="16">
        <v>569000</v>
      </c>
      <c r="G969" s="16" t="str">
        <f t="shared" si="35"/>
        <v>E28a</v>
      </c>
      <c r="H969" s="16" t="s">
        <v>7490</v>
      </c>
      <c r="I969" s="16" t="s">
        <v>1181</v>
      </c>
      <c r="J969" s="16" t="s">
        <v>1180</v>
      </c>
      <c r="K969" s="16" t="s">
        <v>1179</v>
      </c>
      <c r="L969" s="16" t="s">
        <v>7410</v>
      </c>
      <c r="M969" s="16">
        <v>54034</v>
      </c>
      <c r="N969" s="16" t="s">
        <v>1177</v>
      </c>
      <c r="O969" s="16" t="s">
        <v>1107</v>
      </c>
      <c r="P969" s="16" t="s">
        <v>1176</v>
      </c>
      <c r="Q969" s="16" t="s">
        <v>1175</v>
      </c>
      <c r="R969" s="16" t="s">
        <v>1174</v>
      </c>
    </row>
    <row r="970" spans="1:18">
      <c r="A970" s="16" t="s">
        <v>7489</v>
      </c>
      <c r="B970" s="16" t="s">
        <v>1183</v>
      </c>
      <c r="C970" s="16" t="s">
        <v>319</v>
      </c>
      <c r="D970" s="16">
        <v>10073</v>
      </c>
      <c r="E970" s="16" t="str">
        <f>VLOOKUP(D970,'Schools Data'!$F$4:$I$105,4,FALSE)</f>
        <v>Holy Trinity School</v>
      </c>
      <c r="F970" s="16">
        <v>569010</v>
      </c>
      <c r="G970" s="16" t="str">
        <f t="shared" si="35"/>
        <v>E27</v>
      </c>
      <c r="H970" s="16" t="s">
        <v>7488</v>
      </c>
      <c r="I970" s="16" t="s">
        <v>1181</v>
      </c>
      <c r="J970" s="16" t="s">
        <v>1180</v>
      </c>
      <c r="K970" s="16" t="s">
        <v>1179</v>
      </c>
      <c r="L970" s="16" t="s">
        <v>7383</v>
      </c>
      <c r="M970" s="16">
        <v>64980</v>
      </c>
      <c r="N970" s="16" t="s">
        <v>1177</v>
      </c>
      <c r="O970" s="16" t="s">
        <v>1107</v>
      </c>
      <c r="P970" s="16" t="s">
        <v>1176</v>
      </c>
      <c r="Q970" s="16" t="s">
        <v>1175</v>
      </c>
      <c r="R970" s="16" t="s">
        <v>1174</v>
      </c>
    </row>
    <row r="971" spans="1:18">
      <c r="A971" s="16" t="s">
        <v>7487</v>
      </c>
      <c r="B971" s="16" t="s">
        <v>1183</v>
      </c>
      <c r="C971" s="16" t="s">
        <v>319</v>
      </c>
      <c r="D971" s="16">
        <v>10073</v>
      </c>
      <c r="E971" s="16" t="str">
        <f>VLOOKUP(D971,'Schools Data'!$F$4:$I$105,4,FALSE)</f>
        <v>Holy Trinity School</v>
      </c>
      <c r="F971" s="16">
        <v>720010</v>
      </c>
      <c r="G971" s="16" t="str">
        <f t="shared" si="35"/>
        <v>I18d</v>
      </c>
      <c r="H971" s="16" t="s">
        <v>7486</v>
      </c>
      <c r="I971" s="16" t="s">
        <v>1181</v>
      </c>
      <c r="J971" s="16" t="s">
        <v>1180</v>
      </c>
      <c r="K971" s="16" t="s">
        <v>1179</v>
      </c>
      <c r="L971" s="16" t="s">
        <v>7485</v>
      </c>
      <c r="M971" s="16">
        <v>-43109</v>
      </c>
      <c r="N971" s="16" t="s">
        <v>1177</v>
      </c>
      <c r="O971" s="16" t="s">
        <v>1107</v>
      </c>
      <c r="P971" s="16" t="s">
        <v>1176</v>
      </c>
      <c r="Q971" s="16" t="s">
        <v>1175</v>
      </c>
      <c r="R971" s="16" t="s">
        <v>1174</v>
      </c>
    </row>
    <row r="972" spans="1:18">
      <c r="A972" s="16" t="s">
        <v>7484</v>
      </c>
      <c r="B972" s="16" t="s">
        <v>1183</v>
      </c>
      <c r="C972" s="16" t="s">
        <v>319</v>
      </c>
      <c r="D972" s="16">
        <v>10073</v>
      </c>
      <c r="E972" s="16" t="str">
        <f>VLOOKUP(D972,'Schools Data'!$F$4:$I$105,4,FALSE)</f>
        <v>Holy Trinity School</v>
      </c>
      <c r="F972" s="16">
        <v>739002</v>
      </c>
      <c r="G972" s="16" t="str">
        <f t="shared" si="35"/>
        <v>I08b</v>
      </c>
      <c r="H972" s="16" t="s">
        <v>7483</v>
      </c>
      <c r="I972" s="16" t="s">
        <v>1181</v>
      </c>
      <c r="J972" s="16" t="s">
        <v>1180</v>
      </c>
      <c r="K972" s="16" t="s">
        <v>1179</v>
      </c>
      <c r="L972" s="16" t="s">
        <v>7482</v>
      </c>
      <c r="M972" s="16">
        <v>-41599</v>
      </c>
      <c r="N972" s="16" t="s">
        <v>1177</v>
      </c>
      <c r="O972" s="16" t="s">
        <v>1107</v>
      </c>
      <c r="P972" s="16" t="s">
        <v>1176</v>
      </c>
      <c r="Q972" s="16" t="s">
        <v>1175</v>
      </c>
      <c r="R972" s="16" t="s">
        <v>1174</v>
      </c>
    </row>
    <row r="973" spans="1:18">
      <c r="A973" s="16" t="s">
        <v>7481</v>
      </c>
      <c r="B973" s="16" t="s">
        <v>1183</v>
      </c>
      <c r="C973" s="16" t="s">
        <v>319</v>
      </c>
      <c r="D973" s="16">
        <v>10073</v>
      </c>
      <c r="E973" s="16" t="str">
        <f>VLOOKUP(D973,'Schools Data'!$F$4:$I$105,4,FALSE)</f>
        <v>Holy Trinity School</v>
      </c>
      <c r="F973" s="16">
        <v>739010</v>
      </c>
      <c r="G973" s="16" t="str">
        <f t="shared" si="35"/>
        <v>I09</v>
      </c>
      <c r="H973" s="16" t="s">
        <v>7480</v>
      </c>
      <c r="I973" s="16" t="s">
        <v>1181</v>
      </c>
      <c r="J973" s="16" t="s">
        <v>1180</v>
      </c>
      <c r="K973" s="16" t="s">
        <v>1179</v>
      </c>
      <c r="L973" s="16" t="s">
        <v>7479</v>
      </c>
      <c r="M973" s="16">
        <v>-41151</v>
      </c>
      <c r="N973" s="16" t="s">
        <v>1177</v>
      </c>
      <c r="O973" s="16" t="s">
        <v>1107</v>
      </c>
      <c r="P973" s="16" t="s">
        <v>1176</v>
      </c>
      <c r="Q973" s="16" t="s">
        <v>1175</v>
      </c>
      <c r="R973" s="16" t="s">
        <v>1174</v>
      </c>
    </row>
    <row r="974" spans="1:18">
      <c r="A974" s="16" t="s">
        <v>7478</v>
      </c>
      <c r="B974" s="16" t="s">
        <v>1183</v>
      </c>
      <c r="C974" s="16" t="s">
        <v>319</v>
      </c>
      <c r="D974" s="16">
        <v>10073</v>
      </c>
      <c r="E974" s="16" t="str">
        <f>VLOOKUP(D974,'Schools Data'!$F$4:$I$105,4,FALSE)</f>
        <v>Holy Trinity School</v>
      </c>
      <c r="F974" s="16">
        <v>739040</v>
      </c>
      <c r="G974" s="16" t="str">
        <f t="shared" si="35"/>
        <v>I12</v>
      </c>
      <c r="H974" s="16" t="s">
        <v>7477</v>
      </c>
      <c r="I974" s="16" t="s">
        <v>1181</v>
      </c>
      <c r="J974" s="16" t="s">
        <v>1180</v>
      </c>
      <c r="K974" s="16" t="s">
        <v>1179</v>
      </c>
      <c r="L974" s="16" t="s">
        <v>7476</v>
      </c>
      <c r="M974" s="16">
        <v>-14410</v>
      </c>
      <c r="N974" s="16" t="s">
        <v>1177</v>
      </c>
      <c r="O974" s="16" t="s">
        <v>1107</v>
      </c>
      <c r="P974" s="16" t="s">
        <v>1176</v>
      </c>
      <c r="Q974" s="16" t="s">
        <v>1175</v>
      </c>
      <c r="R974" s="16" t="s">
        <v>1174</v>
      </c>
    </row>
    <row r="975" spans="1:18">
      <c r="A975" s="16" t="s">
        <v>7475</v>
      </c>
      <c r="B975" s="16" t="s">
        <v>1183</v>
      </c>
      <c r="C975" s="16" t="s">
        <v>319</v>
      </c>
      <c r="D975" s="16">
        <v>10073</v>
      </c>
      <c r="E975" s="16" t="str">
        <f>VLOOKUP(D975,'Schools Data'!$F$4:$I$105,4,FALSE)</f>
        <v>Holy Trinity School</v>
      </c>
      <c r="F975" s="16">
        <v>739050</v>
      </c>
      <c r="G975" s="16" t="str">
        <f t="shared" si="35"/>
        <v>I13</v>
      </c>
      <c r="H975" s="16" t="s">
        <v>7474</v>
      </c>
      <c r="I975" s="16" t="s">
        <v>1181</v>
      </c>
      <c r="J975" s="16" t="s">
        <v>1180</v>
      </c>
      <c r="K975" s="16" t="s">
        <v>1179</v>
      </c>
      <c r="L975" s="16" t="s">
        <v>7473</v>
      </c>
      <c r="M975" s="16">
        <v>-5000</v>
      </c>
      <c r="N975" s="16" t="s">
        <v>1177</v>
      </c>
      <c r="O975" s="16" t="s">
        <v>1107</v>
      </c>
      <c r="P975" s="16" t="s">
        <v>1176</v>
      </c>
      <c r="Q975" s="16" t="s">
        <v>1175</v>
      </c>
      <c r="R975" s="16" t="s">
        <v>1174</v>
      </c>
    </row>
    <row r="976" spans="1:18">
      <c r="A976" s="16" t="s">
        <v>7472</v>
      </c>
      <c r="B976" s="16" t="s">
        <v>1183</v>
      </c>
      <c r="C976" s="16" t="s">
        <v>319</v>
      </c>
      <c r="D976" s="16">
        <v>10074</v>
      </c>
      <c r="E976" s="16" t="str">
        <f>VLOOKUP(D976,'Schools Data'!$F$4:$I$105,4,FALSE)</f>
        <v>Livingstone School</v>
      </c>
      <c r="F976" s="16">
        <v>111100</v>
      </c>
      <c r="G976" s="16" t="str">
        <f t="shared" si="35"/>
        <v>E05</v>
      </c>
      <c r="H976" s="16" t="s">
        <v>7471</v>
      </c>
      <c r="I976" s="16" t="s">
        <v>1181</v>
      </c>
      <c r="J976" s="16" t="s">
        <v>1180</v>
      </c>
      <c r="K976" s="16" t="s">
        <v>1179</v>
      </c>
      <c r="L976" s="16" t="s">
        <v>7470</v>
      </c>
      <c r="M976" s="16">
        <v>32714</v>
      </c>
      <c r="N976" s="16" t="s">
        <v>1177</v>
      </c>
      <c r="O976" s="16" t="s">
        <v>1107</v>
      </c>
      <c r="P976" s="16" t="s">
        <v>1176</v>
      </c>
      <c r="Q976" s="16" t="s">
        <v>1175</v>
      </c>
      <c r="R976" s="16" t="s">
        <v>1174</v>
      </c>
    </row>
    <row r="977" spans="1:18">
      <c r="A977" s="16" t="s">
        <v>7469</v>
      </c>
      <c r="B977" s="16" t="s">
        <v>1183</v>
      </c>
      <c r="C977" s="16" t="s">
        <v>319</v>
      </c>
      <c r="D977" s="16">
        <v>10074</v>
      </c>
      <c r="E977" s="16" t="str">
        <f>VLOOKUP(D977,'Schools Data'!$F$4:$I$105,4,FALSE)</f>
        <v>Livingstone School</v>
      </c>
      <c r="F977" s="16">
        <v>111200</v>
      </c>
      <c r="G977" s="16" t="str">
        <f t="shared" si="35"/>
        <v>E04</v>
      </c>
      <c r="H977" s="16" t="s">
        <v>7468</v>
      </c>
      <c r="I977" s="16" t="s">
        <v>1181</v>
      </c>
      <c r="J977" s="16" t="s">
        <v>1180</v>
      </c>
      <c r="K977" s="16" t="s">
        <v>1179</v>
      </c>
      <c r="L977" s="16" t="s">
        <v>7467</v>
      </c>
      <c r="M977" s="16">
        <v>88439</v>
      </c>
      <c r="N977" s="16" t="s">
        <v>1177</v>
      </c>
      <c r="O977" s="16" t="s">
        <v>1107</v>
      </c>
      <c r="P977" s="16" t="s">
        <v>1176</v>
      </c>
      <c r="Q977" s="16" t="s">
        <v>1175</v>
      </c>
      <c r="R977" s="16" t="s">
        <v>1174</v>
      </c>
    </row>
    <row r="978" spans="1:18">
      <c r="A978" s="16" t="s">
        <v>7466</v>
      </c>
      <c r="B978" s="16" t="s">
        <v>1183</v>
      </c>
      <c r="C978" s="16" t="s">
        <v>319</v>
      </c>
      <c r="D978" s="16">
        <v>10074</v>
      </c>
      <c r="E978" s="16" t="str">
        <f>VLOOKUP(D978,'Schools Data'!$F$4:$I$105,4,FALSE)</f>
        <v>Livingstone School</v>
      </c>
      <c r="F978" s="16">
        <v>111400</v>
      </c>
      <c r="G978" s="16" t="str">
        <f t="shared" si="35"/>
        <v>E01</v>
      </c>
      <c r="H978" s="16" t="s">
        <v>7465</v>
      </c>
      <c r="I978" s="16" t="s">
        <v>1181</v>
      </c>
      <c r="J978" s="16" t="s">
        <v>1180</v>
      </c>
      <c r="K978" s="16" t="s">
        <v>1179</v>
      </c>
      <c r="L978" s="16" t="s">
        <v>7464</v>
      </c>
      <c r="M978" s="16">
        <v>1106476</v>
      </c>
      <c r="N978" s="16" t="s">
        <v>1177</v>
      </c>
      <c r="O978" s="16" t="s">
        <v>1107</v>
      </c>
      <c r="P978" s="16" t="s">
        <v>1176</v>
      </c>
      <c r="Q978" s="16" t="s">
        <v>1175</v>
      </c>
      <c r="R978" s="16" t="s">
        <v>1174</v>
      </c>
    </row>
    <row r="979" spans="1:18">
      <c r="A979" s="16" t="s">
        <v>7463</v>
      </c>
      <c r="B979" s="16" t="s">
        <v>1183</v>
      </c>
      <c r="C979" s="16" t="s">
        <v>319</v>
      </c>
      <c r="D979" s="16">
        <v>10074</v>
      </c>
      <c r="E979" s="16" t="str">
        <f>VLOOKUP(D979,'Schools Data'!$F$4:$I$105,4,FALSE)</f>
        <v>Livingstone School</v>
      </c>
      <c r="F979" s="16">
        <v>111600</v>
      </c>
      <c r="G979" s="16" t="str">
        <f t="shared" si="35"/>
        <v>E03</v>
      </c>
      <c r="H979" s="16" t="s">
        <v>7462</v>
      </c>
      <c r="I979" s="16" t="s">
        <v>1181</v>
      </c>
      <c r="J979" s="16" t="s">
        <v>1180</v>
      </c>
      <c r="K979" s="16" t="s">
        <v>1179</v>
      </c>
      <c r="L979" s="16" t="s">
        <v>7461</v>
      </c>
      <c r="M979" s="16">
        <v>624802</v>
      </c>
      <c r="N979" s="16" t="s">
        <v>1177</v>
      </c>
      <c r="O979" s="16" t="s">
        <v>1107</v>
      </c>
      <c r="P979" s="16" t="s">
        <v>1176</v>
      </c>
      <c r="Q979" s="16" t="s">
        <v>1175</v>
      </c>
      <c r="R979" s="16" t="s">
        <v>1174</v>
      </c>
    </row>
    <row r="980" spans="1:18">
      <c r="A980" s="16" t="s">
        <v>7460</v>
      </c>
      <c r="B980" s="16" t="s">
        <v>1183</v>
      </c>
      <c r="C980" s="16" t="s">
        <v>319</v>
      </c>
      <c r="D980" s="16">
        <v>10074</v>
      </c>
      <c r="E980" s="16" t="str">
        <f>VLOOKUP(D980,'Schools Data'!$F$4:$I$105,4,FALSE)</f>
        <v>Livingstone School</v>
      </c>
      <c r="F980" s="16">
        <v>111700</v>
      </c>
      <c r="G980" s="16" t="str">
        <f t="shared" si="35"/>
        <v>E07</v>
      </c>
      <c r="H980" s="16" t="s">
        <v>7459</v>
      </c>
      <c r="I980" s="16" t="s">
        <v>1181</v>
      </c>
      <c r="J980" s="16" t="s">
        <v>1180</v>
      </c>
      <c r="K980" s="16" t="s">
        <v>1179</v>
      </c>
      <c r="L980" s="16" t="s">
        <v>7458</v>
      </c>
      <c r="M980" s="16">
        <v>71967</v>
      </c>
      <c r="N980" s="16" t="s">
        <v>1177</v>
      </c>
      <c r="O980" s="16" t="s">
        <v>1107</v>
      </c>
      <c r="P980" s="16" t="s">
        <v>1176</v>
      </c>
      <c r="Q980" s="16" t="s">
        <v>1175</v>
      </c>
      <c r="R980" s="16" t="s">
        <v>1174</v>
      </c>
    </row>
    <row r="981" spans="1:18">
      <c r="A981" s="16" t="s">
        <v>7457</v>
      </c>
      <c r="B981" s="16" t="s">
        <v>1183</v>
      </c>
      <c r="C981" s="16" t="s">
        <v>319</v>
      </c>
      <c r="D981" s="16">
        <v>10074</v>
      </c>
      <c r="E981" s="16" t="str">
        <f>VLOOKUP(D981,'Schools Data'!$F$4:$I$105,4,FALSE)</f>
        <v>Livingstone School</v>
      </c>
      <c r="F981" s="16">
        <v>133100</v>
      </c>
      <c r="G981" s="16" t="str">
        <f t="shared" si="35"/>
        <v>E09</v>
      </c>
      <c r="H981" s="16" t="s">
        <v>7456</v>
      </c>
      <c r="I981" s="16" t="s">
        <v>1181</v>
      </c>
      <c r="J981" s="16" t="s">
        <v>1180</v>
      </c>
      <c r="K981" s="16" t="s">
        <v>1179</v>
      </c>
      <c r="L981" s="16" t="s">
        <v>7455</v>
      </c>
      <c r="M981" s="16">
        <v>10161</v>
      </c>
      <c r="N981" s="16" t="s">
        <v>1177</v>
      </c>
      <c r="O981" s="16" t="s">
        <v>1107</v>
      </c>
      <c r="P981" s="16" t="s">
        <v>1176</v>
      </c>
      <c r="Q981" s="16" t="s">
        <v>1175</v>
      </c>
      <c r="R981" s="16" t="s">
        <v>1174</v>
      </c>
    </row>
    <row r="982" spans="1:18">
      <c r="A982" s="16" t="s">
        <v>7454</v>
      </c>
      <c r="B982" s="16" t="s">
        <v>1183</v>
      </c>
      <c r="C982" s="16" t="s">
        <v>319</v>
      </c>
      <c r="D982" s="16">
        <v>10074</v>
      </c>
      <c r="E982" s="16" t="str">
        <f>VLOOKUP(D982,'Schools Data'!$F$4:$I$105,4,FALSE)</f>
        <v>Livingstone School</v>
      </c>
      <c r="F982" s="16">
        <v>138100</v>
      </c>
      <c r="G982" s="16" t="str">
        <f t="shared" si="35"/>
        <v>E08</v>
      </c>
      <c r="H982" s="16" t="s">
        <v>7453</v>
      </c>
      <c r="I982" s="16" t="s">
        <v>1181</v>
      </c>
      <c r="J982" s="16" t="s">
        <v>1180</v>
      </c>
      <c r="K982" s="16" t="s">
        <v>1179</v>
      </c>
      <c r="L982" s="16" t="s">
        <v>7452</v>
      </c>
      <c r="M982" s="16">
        <v>32918</v>
      </c>
      <c r="N982" s="16" t="s">
        <v>1177</v>
      </c>
      <c r="O982" s="16" t="s">
        <v>1107</v>
      </c>
      <c r="P982" s="16" t="s">
        <v>1176</v>
      </c>
      <c r="Q982" s="16" t="s">
        <v>1175</v>
      </c>
      <c r="R982" s="16" t="s">
        <v>1174</v>
      </c>
    </row>
    <row r="983" spans="1:18">
      <c r="A983" s="16" t="s">
        <v>7451</v>
      </c>
      <c r="B983" s="16" t="s">
        <v>1183</v>
      </c>
      <c r="C983" s="16" t="s">
        <v>319</v>
      </c>
      <c r="D983" s="16">
        <v>10074</v>
      </c>
      <c r="E983" s="16" t="str">
        <f>VLOOKUP(D983,'Schools Data'!$F$4:$I$105,4,FALSE)</f>
        <v>Livingstone School</v>
      </c>
      <c r="F983" s="16">
        <v>138110</v>
      </c>
      <c r="G983" s="16" t="str">
        <f t="shared" si="35"/>
        <v>E10</v>
      </c>
      <c r="H983" s="16" t="s">
        <v>7450</v>
      </c>
      <c r="I983" s="16" t="s">
        <v>1181</v>
      </c>
      <c r="J983" s="16" t="s">
        <v>1180</v>
      </c>
      <c r="K983" s="16" t="s">
        <v>1179</v>
      </c>
      <c r="L983" s="16" t="s">
        <v>7449</v>
      </c>
      <c r="M983" s="16">
        <v>439</v>
      </c>
      <c r="N983" s="16" t="s">
        <v>1177</v>
      </c>
      <c r="O983" s="16" t="s">
        <v>1107</v>
      </c>
      <c r="P983" s="16" t="s">
        <v>1176</v>
      </c>
      <c r="Q983" s="16" t="s">
        <v>1175</v>
      </c>
      <c r="R983" s="16" t="s">
        <v>1174</v>
      </c>
    </row>
    <row r="984" spans="1:18">
      <c r="A984" s="16" t="s">
        <v>7448</v>
      </c>
      <c r="B984" s="16" t="s">
        <v>1183</v>
      </c>
      <c r="C984" s="16" t="s">
        <v>319</v>
      </c>
      <c r="D984" s="16">
        <v>10074</v>
      </c>
      <c r="E984" s="16" t="str">
        <f>VLOOKUP(D984,'Schools Data'!$F$4:$I$105,4,FALSE)</f>
        <v>Livingstone School</v>
      </c>
      <c r="F984" s="16">
        <v>138120</v>
      </c>
      <c r="G984" s="16" t="str">
        <f t="shared" si="35"/>
        <v>E11</v>
      </c>
      <c r="H984" s="16" t="s">
        <v>7447</v>
      </c>
      <c r="I984" s="16" t="s">
        <v>1181</v>
      </c>
      <c r="J984" s="16" t="s">
        <v>1180</v>
      </c>
      <c r="K984" s="16" t="s">
        <v>1179</v>
      </c>
      <c r="L984" s="16" t="s">
        <v>7446</v>
      </c>
      <c r="M984" s="16">
        <v>1769</v>
      </c>
      <c r="N984" s="16" t="s">
        <v>1177</v>
      </c>
      <c r="O984" s="16" t="s">
        <v>1107</v>
      </c>
      <c r="P984" s="16" t="s">
        <v>1176</v>
      </c>
      <c r="Q984" s="16" t="s">
        <v>1175</v>
      </c>
      <c r="R984" s="16" t="s">
        <v>1174</v>
      </c>
    </row>
    <row r="985" spans="1:18">
      <c r="A985" s="16" t="s">
        <v>7445</v>
      </c>
      <c r="B985" s="16" t="s">
        <v>1183</v>
      </c>
      <c r="C985" s="16" t="s">
        <v>319</v>
      </c>
      <c r="D985" s="16">
        <v>10074</v>
      </c>
      <c r="E985" s="16" t="str">
        <f>VLOOKUP(D985,'Schools Data'!$F$4:$I$105,4,FALSE)</f>
        <v>Livingstone School</v>
      </c>
      <c r="F985" s="16">
        <v>210000</v>
      </c>
      <c r="G985" s="16" t="str">
        <f t="shared" si="35"/>
        <v>E12</v>
      </c>
      <c r="H985" s="16" t="s">
        <v>7444</v>
      </c>
      <c r="I985" s="16" t="s">
        <v>1181</v>
      </c>
      <c r="J985" s="16" t="s">
        <v>1180</v>
      </c>
      <c r="K985" s="16" t="s">
        <v>1179</v>
      </c>
      <c r="L985" s="16" t="s">
        <v>7443</v>
      </c>
      <c r="M985" s="16">
        <v>41005</v>
      </c>
      <c r="N985" s="16" t="s">
        <v>1177</v>
      </c>
      <c r="O985" s="16" t="s">
        <v>1107</v>
      </c>
      <c r="P985" s="16" t="s">
        <v>1176</v>
      </c>
      <c r="Q985" s="16" t="s">
        <v>1175</v>
      </c>
      <c r="R985" s="16" t="s">
        <v>1174</v>
      </c>
    </row>
    <row r="986" spans="1:18">
      <c r="A986" s="16" t="s">
        <v>7442</v>
      </c>
      <c r="B986" s="16" t="s">
        <v>1183</v>
      </c>
      <c r="C986" s="16" t="s">
        <v>319</v>
      </c>
      <c r="D986" s="16">
        <v>10074</v>
      </c>
      <c r="E986" s="16" t="str">
        <f>VLOOKUP(D986,'Schools Data'!$F$4:$I$105,4,FALSE)</f>
        <v>Livingstone School</v>
      </c>
      <c r="F986" s="16">
        <v>213020</v>
      </c>
      <c r="G986" s="16" t="str">
        <f t="shared" si="35"/>
        <v>E16</v>
      </c>
      <c r="H986" s="16" t="s">
        <v>7441</v>
      </c>
      <c r="I986" s="16" t="s">
        <v>1181</v>
      </c>
      <c r="J986" s="16" t="s">
        <v>1180</v>
      </c>
      <c r="K986" s="16" t="s">
        <v>1179</v>
      </c>
      <c r="L986" s="16" t="s">
        <v>7440</v>
      </c>
      <c r="M986" s="16">
        <v>28091</v>
      </c>
      <c r="N986" s="16" t="s">
        <v>1177</v>
      </c>
      <c r="O986" s="16" t="s">
        <v>1107</v>
      </c>
      <c r="P986" s="16" t="s">
        <v>1176</v>
      </c>
      <c r="Q986" s="16" t="s">
        <v>1175</v>
      </c>
      <c r="R986" s="16" t="s">
        <v>1174</v>
      </c>
    </row>
    <row r="987" spans="1:18">
      <c r="A987" s="16" t="s">
        <v>7439</v>
      </c>
      <c r="B987" s="16" t="s">
        <v>1183</v>
      </c>
      <c r="C987" s="16" t="s">
        <v>319</v>
      </c>
      <c r="D987" s="16">
        <v>10074</v>
      </c>
      <c r="E987" s="16" t="str">
        <f>VLOOKUP(D987,'Schools Data'!$F$4:$I$105,4,FALSE)</f>
        <v>Livingstone School</v>
      </c>
      <c r="F987" s="16">
        <v>215000</v>
      </c>
      <c r="G987" s="16" t="str">
        <f t="shared" si="35"/>
        <v>E17</v>
      </c>
      <c r="H987" s="16" t="s">
        <v>7438</v>
      </c>
      <c r="I987" s="16" t="s">
        <v>1181</v>
      </c>
      <c r="J987" s="16" t="s">
        <v>1180</v>
      </c>
      <c r="K987" s="16" t="s">
        <v>1179</v>
      </c>
      <c r="L987" s="16" t="s">
        <v>7437</v>
      </c>
      <c r="M987" s="16">
        <v>23823</v>
      </c>
      <c r="N987" s="16" t="s">
        <v>1177</v>
      </c>
      <c r="O987" s="16" t="s">
        <v>1107</v>
      </c>
      <c r="P987" s="16" t="s">
        <v>1176</v>
      </c>
      <c r="Q987" s="16" t="s">
        <v>1175</v>
      </c>
      <c r="R987" s="16" t="s">
        <v>1174</v>
      </c>
    </row>
    <row r="988" spans="1:18">
      <c r="A988" s="16" t="s">
        <v>7436</v>
      </c>
      <c r="B988" s="16" t="s">
        <v>1183</v>
      </c>
      <c r="C988" s="16" t="s">
        <v>319</v>
      </c>
      <c r="D988" s="16">
        <v>10074</v>
      </c>
      <c r="E988" s="16" t="str">
        <f>VLOOKUP(D988,'Schools Data'!$F$4:$I$105,4,FALSE)</f>
        <v>Livingstone School</v>
      </c>
      <c r="F988" s="16">
        <v>216000</v>
      </c>
      <c r="G988" s="16" t="str">
        <f t="shared" si="35"/>
        <v>E15</v>
      </c>
      <c r="H988" s="16" t="s">
        <v>7435</v>
      </c>
      <c r="I988" s="16" t="s">
        <v>1181</v>
      </c>
      <c r="J988" s="16" t="s">
        <v>1180</v>
      </c>
      <c r="K988" s="16" t="s">
        <v>1179</v>
      </c>
      <c r="L988" s="16" t="s">
        <v>7434</v>
      </c>
      <c r="M988" s="16">
        <v>3641</v>
      </c>
      <c r="N988" s="16" t="s">
        <v>1177</v>
      </c>
      <c r="O988" s="16" t="s">
        <v>1107</v>
      </c>
      <c r="P988" s="16" t="s">
        <v>1176</v>
      </c>
      <c r="Q988" s="16" t="s">
        <v>1175</v>
      </c>
      <c r="R988" s="16" t="s">
        <v>1174</v>
      </c>
    </row>
    <row r="989" spans="1:18">
      <c r="A989" s="16" t="s">
        <v>7433</v>
      </c>
      <c r="B989" s="16" t="s">
        <v>1183</v>
      </c>
      <c r="C989" s="16" t="s">
        <v>319</v>
      </c>
      <c r="D989" s="16">
        <v>10074</v>
      </c>
      <c r="E989" s="16" t="str">
        <f>VLOOKUP(D989,'Schools Data'!$F$4:$I$105,4,FALSE)</f>
        <v>Livingstone School</v>
      </c>
      <c r="F989" s="16">
        <v>219010</v>
      </c>
      <c r="G989" s="16" t="str">
        <f t="shared" si="35"/>
        <v>E14</v>
      </c>
      <c r="H989" s="16" t="s">
        <v>7432</v>
      </c>
      <c r="I989" s="16" t="s">
        <v>1181</v>
      </c>
      <c r="J989" s="16" t="s">
        <v>1180</v>
      </c>
      <c r="K989" s="16" t="s">
        <v>1179</v>
      </c>
      <c r="L989" s="16" t="s">
        <v>7431</v>
      </c>
      <c r="M989" s="16">
        <v>10891</v>
      </c>
      <c r="N989" s="16" t="s">
        <v>1177</v>
      </c>
      <c r="O989" s="16" t="s">
        <v>1107</v>
      </c>
      <c r="P989" s="16" t="s">
        <v>1176</v>
      </c>
      <c r="Q989" s="16" t="s">
        <v>1175</v>
      </c>
      <c r="R989" s="16" t="s">
        <v>1174</v>
      </c>
    </row>
    <row r="990" spans="1:18">
      <c r="A990" s="16" t="s">
        <v>7430</v>
      </c>
      <c r="B990" s="16" t="s">
        <v>1183</v>
      </c>
      <c r="C990" s="16" t="s">
        <v>319</v>
      </c>
      <c r="D990" s="16">
        <v>10074</v>
      </c>
      <c r="E990" s="16" t="str">
        <f>VLOOKUP(D990,'Schools Data'!$F$4:$I$105,4,FALSE)</f>
        <v>Livingstone School</v>
      </c>
      <c r="F990" s="16">
        <v>219030</v>
      </c>
      <c r="G990" s="16" t="str">
        <f t="shared" si="35"/>
        <v>E18</v>
      </c>
      <c r="H990" s="16" t="s">
        <v>7429</v>
      </c>
      <c r="I990" s="16" t="s">
        <v>1181</v>
      </c>
      <c r="J990" s="16" t="s">
        <v>1180</v>
      </c>
      <c r="K990" s="16" t="s">
        <v>1179</v>
      </c>
      <c r="L990" s="16" t="s">
        <v>7428</v>
      </c>
      <c r="M990" s="16">
        <v>18759</v>
      </c>
      <c r="N990" s="16" t="s">
        <v>1177</v>
      </c>
      <c r="O990" s="16" t="s">
        <v>1107</v>
      </c>
      <c r="P990" s="16" t="s">
        <v>1176</v>
      </c>
      <c r="Q990" s="16" t="s">
        <v>1175</v>
      </c>
      <c r="R990" s="16" t="s">
        <v>1174</v>
      </c>
    </row>
    <row r="991" spans="1:18">
      <c r="A991" s="16" t="s">
        <v>7427</v>
      </c>
      <c r="B991" s="16" t="s">
        <v>1183</v>
      </c>
      <c r="C991" s="16" t="s">
        <v>319</v>
      </c>
      <c r="D991" s="16">
        <v>10074</v>
      </c>
      <c r="E991" s="16" t="str">
        <f>VLOOKUP(D991,'Schools Data'!$F$4:$I$105,4,FALSE)</f>
        <v>Livingstone School</v>
      </c>
      <c r="F991" s="16">
        <v>220000</v>
      </c>
      <c r="G991" s="16" t="str">
        <f t="shared" si="35"/>
        <v>E13</v>
      </c>
      <c r="H991" s="16" t="s">
        <v>7426</v>
      </c>
      <c r="I991" s="16" t="s">
        <v>1181</v>
      </c>
      <c r="J991" s="16" t="s">
        <v>1180</v>
      </c>
      <c r="K991" s="16" t="s">
        <v>1179</v>
      </c>
      <c r="L991" s="16" t="s">
        <v>7425</v>
      </c>
      <c r="M991" s="16">
        <v>15686</v>
      </c>
      <c r="N991" s="16" t="s">
        <v>1177</v>
      </c>
      <c r="O991" s="16" t="s">
        <v>1107</v>
      </c>
      <c r="P991" s="16" t="s">
        <v>1176</v>
      </c>
      <c r="Q991" s="16" t="s">
        <v>1175</v>
      </c>
      <c r="R991" s="16" t="s">
        <v>1174</v>
      </c>
    </row>
    <row r="992" spans="1:18">
      <c r="A992" s="16" t="s">
        <v>7424</v>
      </c>
      <c r="B992" s="16" t="s">
        <v>1183</v>
      </c>
      <c r="C992" s="16" t="s">
        <v>319</v>
      </c>
      <c r="D992" s="16">
        <v>10074</v>
      </c>
      <c r="E992" s="16" t="str">
        <f>VLOOKUP(D992,'Schools Data'!$F$4:$I$105,4,FALSE)</f>
        <v>Livingstone School</v>
      </c>
      <c r="F992" s="16">
        <v>221000</v>
      </c>
      <c r="G992" s="16" t="str">
        <f t="shared" si="35"/>
        <v>E23</v>
      </c>
      <c r="H992" s="16" t="s">
        <v>7423</v>
      </c>
      <c r="I992" s="16" t="s">
        <v>1181</v>
      </c>
      <c r="J992" s="16" t="s">
        <v>1180</v>
      </c>
      <c r="K992" s="16" t="s">
        <v>1179</v>
      </c>
      <c r="L992" s="16" t="s">
        <v>7422</v>
      </c>
      <c r="M992" s="16">
        <v>16001</v>
      </c>
      <c r="N992" s="16" t="s">
        <v>1177</v>
      </c>
      <c r="O992" s="16" t="s">
        <v>1107</v>
      </c>
      <c r="P992" s="16" t="s">
        <v>1176</v>
      </c>
      <c r="Q992" s="16" t="s">
        <v>1175</v>
      </c>
      <c r="R992" s="16" t="s">
        <v>1174</v>
      </c>
    </row>
    <row r="993" spans="1:18">
      <c r="A993" s="16" t="s">
        <v>7421</v>
      </c>
      <c r="B993" s="16" t="s">
        <v>1183</v>
      </c>
      <c r="C993" s="16" t="s">
        <v>319</v>
      </c>
      <c r="D993" s="16">
        <v>10074</v>
      </c>
      <c r="E993" s="16" t="str">
        <f>VLOOKUP(D993,'Schools Data'!$F$4:$I$105,4,FALSE)</f>
        <v>Livingstone School</v>
      </c>
      <c r="F993" s="16">
        <v>411020</v>
      </c>
      <c r="G993" s="16" t="str">
        <f t="shared" si="35"/>
        <v>E25</v>
      </c>
      <c r="H993" s="16" t="s">
        <v>7420</v>
      </c>
      <c r="I993" s="16" t="s">
        <v>1181</v>
      </c>
      <c r="J993" s="16" t="s">
        <v>1180</v>
      </c>
      <c r="K993" s="16" t="s">
        <v>1179</v>
      </c>
      <c r="L993" s="16" t="s">
        <v>7419</v>
      </c>
      <c r="M993" s="16">
        <v>74366</v>
      </c>
      <c r="N993" s="16" t="s">
        <v>1177</v>
      </c>
      <c r="O993" s="16" t="s">
        <v>1107</v>
      </c>
      <c r="P993" s="16" t="s">
        <v>1176</v>
      </c>
      <c r="Q993" s="16" t="s">
        <v>1175</v>
      </c>
      <c r="R993" s="16" t="s">
        <v>1174</v>
      </c>
    </row>
    <row r="994" spans="1:18">
      <c r="A994" s="16" t="s">
        <v>7418</v>
      </c>
      <c r="B994" s="16" t="s">
        <v>1183</v>
      </c>
      <c r="C994" s="16" t="s">
        <v>319</v>
      </c>
      <c r="D994" s="16">
        <v>10074</v>
      </c>
      <c r="E994" s="16" t="str">
        <f>VLOOKUP(D994,'Schools Data'!$F$4:$I$105,4,FALSE)</f>
        <v>Livingstone School</v>
      </c>
      <c r="F994" s="16">
        <v>413050</v>
      </c>
      <c r="G994" s="16" t="str">
        <f t="shared" si="35"/>
        <v>E19</v>
      </c>
      <c r="H994" s="16" t="s">
        <v>7417</v>
      </c>
      <c r="I994" s="16" t="s">
        <v>1181</v>
      </c>
      <c r="J994" s="16" t="s">
        <v>1180</v>
      </c>
      <c r="K994" s="16" t="s">
        <v>1179</v>
      </c>
      <c r="L994" s="16" t="s">
        <v>7416</v>
      </c>
      <c r="M994" s="16">
        <v>117397</v>
      </c>
      <c r="N994" s="16" t="s">
        <v>1177</v>
      </c>
      <c r="O994" s="16" t="s">
        <v>1107</v>
      </c>
      <c r="P994" s="16" t="s">
        <v>1176</v>
      </c>
      <c r="Q994" s="16" t="s">
        <v>1175</v>
      </c>
      <c r="R994" s="16" t="s">
        <v>1174</v>
      </c>
    </row>
    <row r="995" spans="1:18">
      <c r="A995" s="16" t="s">
        <v>7415</v>
      </c>
      <c r="B995" s="16" t="s">
        <v>1183</v>
      </c>
      <c r="C995" s="16" t="s">
        <v>319</v>
      </c>
      <c r="D995" s="16">
        <v>10074</v>
      </c>
      <c r="E995" s="16" t="str">
        <f>VLOOKUP(D995,'Schools Data'!$F$4:$I$105,4,FALSE)</f>
        <v>Livingstone School</v>
      </c>
      <c r="F995" s="16">
        <v>413060</v>
      </c>
      <c r="G995" s="16" t="str">
        <f t="shared" si="35"/>
        <v>E22</v>
      </c>
      <c r="H995" s="16" t="s">
        <v>7414</v>
      </c>
      <c r="I995" s="16" t="s">
        <v>1181</v>
      </c>
      <c r="J995" s="16" t="s">
        <v>1180</v>
      </c>
      <c r="K995" s="16" t="s">
        <v>1179</v>
      </c>
      <c r="L995" s="16" t="s">
        <v>7413</v>
      </c>
      <c r="M995" s="16">
        <v>25132</v>
      </c>
      <c r="N995" s="16" t="s">
        <v>1177</v>
      </c>
      <c r="O995" s="16" t="s">
        <v>1107</v>
      </c>
      <c r="P995" s="16" t="s">
        <v>1176</v>
      </c>
      <c r="Q995" s="16" t="s">
        <v>1175</v>
      </c>
      <c r="R995" s="16" t="s">
        <v>1174</v>
      </c>
    </row>
    <row r="996" spans="1:18">
      <c r="A996" s="16" t="s">
        <v>7412</v>
      </c>
      <c r="B996" s="16" t="s">
        <v>1183</v>
      </c>
      <c r="C996" s="16" t="s">
        <v>319</v>
      </c>
      <c r="D996" s="16">
        <v>10074</v>
      </c>
      <c r="E996" s="16" t="str">
        <f>VLOOKUP(D996,'Schools Data'!$F$4:$I$105,4,FALSE)</f>
        <v>Livingstone School</v>
      </c>
      <c r="F996" s="16">
        <v>413070</v>
      </c>
      <c r="G996" s="16" t="str">
        <f t="shared" si="35"/>
        <v>E24</v>
      </c>
      <c r="H996" s="16" t="s">
        <v>7411</v>
      </c>
      <c r="I996" s="16" t="s">
        <v>1181</v>
      </c>
      <c r="J996" s="16" t="s">
        <v>1180</v>
      </c>
      <c r="K996" s="16" t="s">
        <v>1179</v>
      </c>
      <c r="L996" s="16" t="s">
        <v>7410</v>
      </c>
      <c r="M996" s="16">
        <v>12102</v>
      </c>
      <c r="N996" s="16" t="s">
        <v>1177</v>
      </c>
      <c r="O996" s="16" t="s">
        <v>1107</v>
      </c>
      <c r="P996" s="16" t="s">
        <v>1176</v>
      </c>
      <c r="Q996" s="16" t="s">
        <v>1175</v>
      </c>
      <c r="R996" s="16" t="s">
        <v>1174</v>
      </c>
    </row>
    <row r="997" spans="1:18">
      <c r="A997" s="16" t="s">
        <v>7409</v>
      </c>
      <c r="B997" s="16" t="s">
        <v>1183</v>
      </c>
      <c r="C997" s="16" t="s">
        <v>319</v>
      </c>
      <c r="D997" s="16">
        <v>10074</v>
      </c>
      <c r="E997" s="16" t="str">
        <f>VLOOKUP(D997,'Schools Data'!$F$4:$I$105,4,FALSE)</f>
        <v>Livingstone School</v>
      </c>
      <c r="F997" s="16">
        <v>420060</v>
      </c>
      <c r="G997" s="16" t="str">
        <f t="shared" si="35"/>
        <v>E26</v>
      </c>
      <c r="H997" s="16" t="s">
        <v>7408</v>
      </c>
      <c r="I997" s="16" t="s">
        <v>1181</v>
      </c>
      <c r="J997" s="16" t="s">
        <v>1180</v>
      </c>
      <c r="K997" s="16" t="s">
        <v>1179</v>
      </c>
      <c r="L997" s="16" t="s">
        <v>7407</v>
      </c>
      <c r="M997" s="16">
        <v>4000</v>
      </c>
      <c r="N997" s="16" t="s">
        <v>1177</v>
      </c>
      <c r="O997" s="16" t="s">
        <v>1107</v>
      </c>
      <c r="P997" s="16" t="s">
        <v>1176</v>
      </c>
      <c r="Q997" s="16" t="s">
        <v>1175</v>
      </c>
      <c r="R997" s="16" t="s">
        <v>1174</v>
      </c>
    </row>
    <row r="998" spans="1:18">
      <c r="A998" s="16" t="s">
        <v>7406</v>
      </c>
      <c r="B998" s="16" t="s">
        <v>1183</v>
      </c>
      <c r="C998" s="16" t="s">
        <v>319</v>
      </c>
      <c r="D998" s="16">
        <v>10074</v>
      </c>
      <c r="E998" s="16" t="str">
        <f>VLOOKUP(D998,'Schools Data'!$F$4:$I$105,4,FALSE)</f>
        <v>Livingstone School</v>
      </c>
      <c r="F998" s="16">
        <v>422620</v>
      </c>
      <c r="G998" s="16" t="str">
        <f t="shared" si="35"/>
        <v>E20</v>
      </c>
      <c r="H998" s="16" t="s">
        <v>7405</v>
      </c>
      <c r="I998" s="16" t="s">
        <v>1181</v>
      </c>
      <c r="J998" s="16" t="s">
        <v>1180</v>
      </c>
      <c r="K998" s="16" t="s">
        <v>1179</v>
      </c>
      <c r="L998" s="16" t="s">
        <v>7404</v>
      </c>
      <c r="M998" s="16">
        <v>36970</v>
      </c>
      <c r="N998" s="16" t="s">
        <v>1177</v>
      </c>
      <c r="O998" s="16" t="s">
        <v>1107</v>
      </c>
      <c r="P998" s="16" t="s">
        <v>1176</v>
      </c>
      <c r="Q998" s="16" t="s">
        <v>1175</v>
      </c>
      <c r="R998" s="16" t="s">
        <v>1174</v>
      </c>
    </row>
    <row r="999" spans="1:18">
      <c r="A999" s="16" t="s">
        <v>7403</v>
      </c>
      <c r="B999" s="16" t="s">
        <v>1183</v>
      </c>
      <c r="C999" s="16" t="s">
        <v>319</v>
      </c>
      <c r="D999" s="16">
        <v>10074</v>
      </c>
      <c r="E999" s="16" t="str">
        <f>VLOOKUP(D999,'Schools Data'!$F$4:$I$105,4,FALSE)</f>
        <v>Livingstone School</v>
      </c>
      <c r="F999" s="16">
        <v>543950</v>
      </c>
      <c r="G999" s="16" t="s">
        <v>1211</v>
      </c>
      <c r="H999" s="16" t="s">
        <v>7402</v>
      </c>
      <c r="I999" s="16" t="s">
        <v>1181</v>
      </c>
      <c r="J999" s="16" t="s">
        <v>1180</v>
      </c>
      <c r="K999" s="16" t="s">
        <v>1179</v>
      </c>
      <c r="L999" s="16" t="s">
        <v>7401</v>
      </c>
      <c r="M999" s="16">
        <v>397135</v>
      </c>
      <c r="N999" s="16" t="s">
        <v>1177</v>
      </c>
      <c r="O999" s="16" t="s">
        <v>1107</v>
      </c>
      <c r="P999" s="16" t="s">
        <v>1176</v>
      </c>
      <c r="Q999" s="16" t="s">
        <v>1175</v>
      </c>
      <c r="R999" s="16" t="s">
        <v>1174</v>
      </c>
    </row>
    <row r="1000" spans="1:18">
      <c r="A1000" s="16" t="s">
        <v>7400</v>
      </c>
      <c r="B1000" s="16" t="s">
        <v>1183</v>
      </c>
      <c r="C1000" s="16" t="s">
        <v>319</v>
      </c>
      <c r="D1000" s="16">
        <v>10074</v>
      </c>
      <c r="E1000" s="16" t="str">
        <f>VLOOKUP(D1000,'Schools Data'!$F$4:$I$105,4,FALSE)</f>
        <v>Livingstone School</v>
      </c>
      <c r="F1000" s="16">
        <v>543970</v>
      </c>
      <c r="G1000" s="16" t="str">
        <f t="shared" ref="G1000:G1034" si="36">VLOOKUP(F1000,$W$2:$X$62,2,FALSE)</f>
        <v>I01</v>
      </c>
      <c r="H1000" s="16" t="s">
        <v>7399</v>
      </c>
      <c r="I1000" s="16" t="s">
        <v>1181</v>
      </c>
      <c r="J1000" s="16" t="s">
        <v>1180</v>
      </c>
      <c r="K1000" s="16" t="s">
        <v>1179</v>
      </c>
      <c r="L1000" s="16" t="s">
        <v>7398</v>
      </c>
      <c r="M1000" s="16">
        <v>-1717453</v>
      </c>
      <c r="N1000" s="16" t="s">
        <v>1177</v>
      </c>
      <c r="O1000" s="16" t="s">
        <v>1107</v>
      </c>
      <c r="P1000" s="16" t="s">
        <v>1176</v>
      </c>
      <c r="Q1000" s="16" t="s">
        <v>1175</v>
      </c>
      <c r="R1000" s="16" t="s">
        <v>1174</v>
      </c>
    </row>
    <row r="1001" spans="1:18">
      <c r="A1001" s="16" t="s">
        <v>7397</v>
      </c>
      <c r="B1001" s="16" t="s">
        <v>1183</v>
      </c>
      <c r="C1001" s="16" t="s">
        <v>319</v>
      </c>
      <c r="D1001" s="16">
        <v>10074</v>
      </c>
      <c r="E1001" s="16" t="str">
        <f>VLOOKUP(D1001,'Schools Data'!$F$4:$I$105,4,FALSE)</f>
        <v>Livingstone School</v>
      </c>
      <c r="F1001" s="16">
        <v>543972</v>
      </c>
      <c r="G1001" s="16" t="str">
        <f t="shared" si="36"/>
        <v>I03</v>
      </c>
      <c r="H1001" s="16" t="s">
        <v>7396</v>
      </c>
      <c r="I1001" s="16" t="s">
        <v>1181</v>
      </c>
      <c r="J1001" s="16" t="s">
        <v>1180</v>
      </c>
      <c r="K1001" s="16" t="s">
        <v>1179</v>
      </c>
      <c r="L1001" s="16" t="s">
        <v>7395</v>
      </c>
      <c r="M1001" s="16">
        <v>-343796</v>
      </c>
      <c r="N1001" s="16" t="s">
        <v>1177</v>
      </c>
      <c r="O1001" s="16" t="s">
        <v>1107</v>
      </c>
      <c r="P1001" s="16" t="s">
        <v>1176</v>
      </c>
      <c r="Q1001" s="16" t="s">
        <v>1175</v>
      </c>
      <c r="R1001" s="16" t="s">
        <v>1174</v>
      </c>
    </row>
    <row r="1002" spans="1:18">
      <c r="A1002" s="16" t="s">
        <v>7394</v>
      </c>
      <c r="B1002" s="16" t="s">
        <v>1183</v>
      </c>
      <c r="C1002" s="16" t="s">
        <v>319</v>
      </c>
      <c r="D1002" s="16">
        <v>10074</v>
      </c>
      <c r="E1002" s="16" t="str">
        <f>VLOOKUP(D1002,'Schools Data'!$F$4:$I$105,4,FALSE)</f>
        <v>Livingstone School</v>
      </c>
      <c r="F1002" s="16">
        <v>543975</v>
      </c>
      <c r="G1002" s="16" t="str">
        <f t="shared" si="36"/>
        <v>I05</v>
      </c>
      <c r="H1002" s="16" t="s">
        <v>7393</v>
      </c>
      <c r="I1002" s="16" t="s">
        <v>1181</v>
      </c>
      <c r="J1002" s="16" t="s">
        <v>1180</v>
      </c>
      <c r="K1002" s="16" t="s">
        <v>1179</v>
      </c>
      <c r="L1002" s="16" t="s">
        <v>7392</v>
      </c>
      <c r="M1002" s="16">
        <v>-120120</v>
      </c>
      <c r="N1002" s="16" t="s">
        <v>1177</v>
      </c>
      <c r="O1002" s="16" t="s">
        <v>1107</v>
      </c>
      <c r="P1002" s="16" t="s">
        <v>1176</v>
      </c>
      <c r="Q1002" s="16" t="s">
        <v>1175</v>
      </c>
      <c r="R1002" s="16" t="s">
        <v>1174</v>
      </c>
    </row>
    <row r="1003" spans="1:18">
      <c r="A1003" s="16" t="s">
        <v>7391</v>
      </c>
      <c r="B1003" s="16" t="s">
        <v>1183</v>
      </c>
      <c r="C1003" s="16" t="s">
        <v>319</v>
      </c>
      <c r="D1003" s="16">
        <v>10074</v>
      </c>
      <c r="E1003" s="16" t="str">
        <f>VLOOKUP(D1003,'Schools Data'!$F$4:$I$105,4,FALSE)</f>
        <v>Livingstone School</v>
      </c>
      <c r="F1003" s="16">
        <v>543980</v>
      </c>
      <c r="G1003" s="16" t="str">
        <f t="shared" si="36"/>
        <v>CI01</v>
      </c>
      <c r="H1003" s="16" t="s">
        <v>7390</v>
      </c>
      <c r="I1003" s="16" t="s">
        <v>1181</v>
      </c>
      <c r="J1003" s="16" t="s">
        <v>1180</v>
      </c>
      <c r="K1003" s="16" t="s">
        <v>1179</v>
      </c>
      <c r="L1003" s="16" t="s">
        <v>7389</v>
      </c>
      <c r="M1003" s="16">
        <v>-7294</v>
      </c>
      <c r="N1003" s="16" t="s">
        <v>1177</v>
      </c>
      <c r="O1003" s="16" t="s">
        <v>1107</v>
      </c>
      <c r="P1003" s="16" t="s">
        <v>1176</v>
      </c>
      <c r="Q1003" s="16" t="s">
        <v>1175</v>
      </c>
      <c r="R1003" s="16" t="s">
        <v>1174</v>
      </c>
    </row>
    <row r="1004" spans="1:18">
      <c r="A1004" s="16" t="s">
        <v>7388</v>
      </c>
      <c r="B1004" s="16" t="s">
        <v>1183</v>
      </c>
      <c r="C1004" s="16" t="s">
        <v>319</v>
      </c>
      <c r="D1004" s="16">
        <v>10074</v>
      </c>
      <c r="E1004" s="16" t="str">
        <f>VLOOKUP(D1004,'Schools Data'!$F$4:$I$105,4,FALSE)</f>
        <v>Livingstone School</v>
      </c>
      <c r="F1004" s="16">
        <v>569000</v>
      </c>
      <c r="G1004" s="16" t="str">
        <f t="shared" si="36"/>
        <v>E28a</v>
      </c>
      <c r="H1004" s="16" t="s">
        <v>7387</v>
      </c>
      <c r="I1004" s="16" t="s">
        <v>1181</v>
      </c>
      <c r="J1004" s="16" t="s">
        <v>1180</v>
      </c>
      <c r="K1004" s="16" t="s">
        <v>1179</v>
      </c>
      <c r="L1004" s="16" t="s">
        <v>7386</v>
      </c>
      <c r="M1004" s="16">
        <v>42293</v>
      </c>
      <c r="N1004" s="16" t="s">
        <v>1177</v>
      </c>
      <c r="O1004" s="16" t="s">
        <v>1107</v>
      </c>
      <c r="P1004" s="16" t="s">
        <v>1176</v>
      </c>
      <c r="Q1004" s="16" t="s">
        <v>1175</v>
      </c>
      <c r="R1004" s="16" t="s">
        <v>1174</v>
      </c>
    </row>
    <row r="1005" spans="1:18">
      <c r="A1005" s="16" t="s">
        <v>7385</v>
      </c>
      <c r="B1005" s="16" t="s">
        <v>1183</v>
      </c>
      <c r="C1005" s="16" t="s">
        <v>319</v>
      </c>
      <c r="D1005" s="16">
        <v>10074</v>
      </c>
      <c r="E1005" s="16" t="str">
        <f>VLOOKUP(D1005,'Schools Data'!$F$4:$I$105,4,FALSE)</f>
        <v>Livingstone School</v>
      </c>
      <c r="F1005" s="16">
        <v>569010</v>
      </c>
      <c r="G1005" s="16" t="str">
        <f t="shared" si="36"/>
        <v>E27</v>
      </c>
      <c r="H1005" s="16" t="s">
        <v>7384</v>
      </c>
      <c r="I1005" s="16" t="s">
        <v>1181</v>
      </c>
      <c r="J1005" s="16" t="s">
        <v>1180</v>
      </c>
      <c r="K1005" s="16" t="s">
        <v>1179</v>
      </c>
      <c r="L1005" s="16" t="s">
        <v>7383</v>
      </c>
      <c r="M1005" s="16">
        <v>113879</v>
      </c>
      <c r="N1005" s="16" t="s">
        <v>1177</v>
      </c>
      <c r="O1005" s="16" t="s">
        <v>1107</v>
      </c>
      <c r="P1005" s="16" t="s">
        <v>1176</v>
      </c>
      <c r="Q1005" s="16" t="s">
        <v>1175</v>
      </c>
      <c r="R1005" s="16" t="s">
        <v>1174</v>
      </c>
    </row>
    <row r="1006" spans="1:18">
      <c r="A1006" s="16" t="s">
        <v>7382</v>
      </c>
      <c r="B1006" s="16" t="s">
        <v>1183</v>
      </c>
      <c r="C1006" s="16" t="s">
        <v>319</v>
      </c>
      <c r="D1006" s="16">
        <v>10074</v>
      </c>
      <c r="E1006" s="16" t="str">
        <f>VLOOKUP(D1006,'Schools Data'!$F$4:$I$105,4,FALSE)</f>
        <v>Livingstone School</v>
      </c>
      <c r="F1006" s="16">
        <v>599030</v>
      </c>
      <c r="G1006" s="16" t="str">
        <f t="shared" si="36"/>
        <v>CE04</v>
      </c>
      <c r="H1006" s="16" t="s">
        <v>7381</v>
      </c>
      <c r="I1006" s="16" t="s">
        <v>1181</v>
      </c>
      <c r="J1006" s="16" t="s">
        <v>1180</v>
      </c>
      <c r="K1006" s="16" t="s">
        <v>1179</v>
      </c>
      <c r="L1006" s="16" t="s">
        <v>7380</v>
      </c>
      <c r="M1006" s="16">
        <v>7294</v>
      </c>
      <c r="N1006" s="16" t="s">
        <v>1177</v>
      </c>
      <c r="O1006" s="16" t="s">
        <v>1107</v>
      </c>
      <c r="P1006" s="16" t="s">
        <v>1176</v>
      </c>
      <c r="Q1006" s="16" t="s">
        <v>1175</v>
      </c>
      <c r="R1006" s="16" t="s">
        <v>1174</v>
      </c>
    </row>
    <row r="1007" spans="1:18">
      <c r="A1007" s="16" t="s">
        <v>7379</v>
      </c>
      <c r="B1007" s="16" t="s">
        <v>1183</v>
      </c>
      <c r="C1007" s="16" t="s">
        <v>319</v>
      </c>
      <c r="D1007" s="16">
        <v>10074</v>
      </c>
      <c r="E1007" s="16" t="str">
        <f>VLOOKUP(D1007,'Schools Data'!$F$4:$I$105,4,FALSE)</f>
        <v>Livingstone School</v>
      </c>
      <c r="F1007" s="16">
        <v>720010</v>
      </c>
      <c r="G1007" s="16" t="str">
        <f t="shared" si="36"/>
        <v>I18d</v>
      </c>
      <c r="H1007" s="16" t="s">
        <v>7378</v>
      </c>
      <c r="I1007" s="16" t="s">
        <v>1181</v>
      </c>
      <c r="J1007" s="16" t="s">
        <v>1180</v>
      </c>
      <c r="K1007" s="16" t="s">
        <v>1179</v>
      </c>
      <c r="L1007" s="16" t="s">
        <v>7377</v>
      </c>
      <c r="M1007" s="16">
        <v>-39665</v>
      </c>
      <c r="N1007" s="16" t="s">
        <v>1177</v>
      </c>
      <c r="O1007" s="16" t="s">
        <v>1107</v>
      </c>
      <c r="P1007" s="16" t="s">
        <v>1176</v>
      </c>
      <c r="Q1007" s="16" t="s">
        <v>1175</v>
      </c>
      <c r="R1007" s="16" t="s">
        <v>1174</v>
      </c>
    </row>
    <row r="1008" spans="1:18">
      <c r="A1008" s="16" t="s">
        <v>7376</v>
      </c>
      <c r="B1008" s="16" t="s">
        <v>1183</v>
      </c>
      <c r="C1008" s="16" t="s">
        <v>319</v>
      </c>
      <c r="D1008" s="16">
        <v>10074</v>
      </c>
      <c r="E1008" s="16" t="str">
        <f>VLOOKUP(D1008,'Schools Data'!$F$4:$I$105,4,FALSE)</f>
        <v>Livingstone School</v>
      </c>
      <c r="F1008" s="16">
        <v>739002</v>
      </c>
      <c r="G1008" s="16" t="str">
        <f t="shared" si="36"/>
        <v>I08b</v>
      </c>
      <c r="H1008" s="16" t="s">
        <v>7375</v>
      </c>
      <c r="I1008" s="16" t="s">
        <v>1181</v>
      </c>
      <c r="J1008" s="16" t="s">
        <v>1180</v>
      </c>
      <c r="K1008" s="16" t="s">
        <v>1179</v>
      </c>
      <c r="L1008" s="16" t="s">
        <v>7374</v>
      </c>
      <c r="M1008" s="16">
        <v>-38500</v>
      </c>
      <c r="N1008" s="16" t="s">
        <v>1177</v>
      </c>
      <c r="O1008" s="16" t="s">
        <v>1107</v>
      </c>
      <c r="P1008" s="16" t="s">
        <v>1176</v>
      </c>
      <c r="Q1008" s="16" t="s">
        <v>1175</v>
      </c>
      <c r="R1008" s="16" t="s">
        <v>1174</v>
      </c>
    </row>
    <row r="1009" spans="1:18">
      <c r="A1009" s="16" t="s">
        <v>7373</v>
      </c>
      <c r="B1009" s="16" t="s">
        <v>1183</v>
      </c>
      <c r="C1009" s="16" t="s">
        <v>319</v>
      </c>
      <c r="D1009" s="16">
        <v>10074</v>
      </c>
      <c r="E1009" s="16" t="str">
        <f>VLOOKUP(D1009,'Schools Data'!$F$4:$I$105,4,FALSE)</f>
        <v>Livingstone School</v>
      </c>
      <c r="F1009" s="16">
        <v>739010</v>
      </c>
      <c r="G1009" s="16" t="str">
        <f t="shared" si="36"/>
        <v>I09</v>
      </c>
      <c r="H1009" s="16" t="s">
        <v>7372</v>
      </c>
      <c r="I1009" s="16" t="s">
        <v>1181</v>
      </c>
      <c r="J1009" s="16" t="s">
        <v>1180</v>
      </c>
      <c r="K1009" s="16" t="s">
        <v>1179</v>
      </c>
      <c r="L1009" s="16" t="s">
        <v>7371</v>
      </c>
      <c r="M1009" s="16">
        <v>-28000</v>
      </c>
      <c r="N1009" s="16" t="s">
        <v>1177</v>
      </c>
      <c r="O1009" s="16" t="s">
        <v>1107</v>
      </c>
      <c r="P1009" s="16" t="s">
        <v>1176</v>
      </c>
      <c r="Q1009" s="16" t="s">
        <v>1175</v>
      </c>
      <c r="R1009" s="16" t="s">
        <v>1174</v>
      </c>
    </row>
    <row r="1010" spans="1:18">
      <c r="A1010" s="16" t="s">
        <v>7370</v>
      </c>
      <c r="B1010" s="16" t="s">
        <v>1183</v>
      </c>
      <c r="C1010" s="16" t="s">
        <v>319</v>
      </c>
      <c r="D1010" s="16">
        <v>10074</v>
      </c>
      <c r="E1010" s="16" t="str">
        <f>VLOOKUP(D1010,'Schools Data'!$F$4:$I$105,4,FALSE)</f>
        <v>Livingstone School</v>
      </c>
      <c r="F1010" s="16">
        <v>739040</v>
      </c>
      <c r="G1010" s="16" t="str">
        <f t="shared" si="36"/>
        <v>I12</v>
      </c>
      <c r="H1010" s="16" t="s">
        <v>7369</v>
      </c>
      <c r="I1010" s="16" t="s">
        <v>1181</v>
      </c>
      <c r="J1010" s="16" t="s">
        <v>1180</v>
      </c>
      <c r="K1010" s="16" t="s">
        <v>1179</v>
      </c>
      <c r="L1010" s="16" t="s">
        <v>7368</v>
      </c>
      <c r="M1010" s="16">
        <v>-23000</v>
      </c>
      <c r="N1010" s="16" t="s">
        <v>1177</v>
      </c>
      <c r="O1010" s="16" t="s">
        <v>1107</v>
      </c>
      <c r="P1010" s="16" t="s">
        <v>1176</v>
      </c>
      <c r="Q1010" s="16" t="s">
        <v>1175</v>
      </c>
      <c r="R1010" s="16" t="s">
        <v>1174</v>
      </c>
    </row>
    <row r="1011" spans="1:18">
      <c r="A1011" s="16" t="s">
        <v>7367</v>
      </c>
      <c r="B1011" s="16" t="s">
        <v>1183</v>
      </c>
      <c r="C1011" s="16" t="s">
        <v>319</v>
      </c>
      <c r="D1011" s="16">
        <v>10074</v>
      </c>
      <c r="E1011" s="16" t="str">
        <f>VLOOKUP(D1011,'Schools Data'!$F$4:$I$105,4,FALSE)</f>
        <v>Livingstone School</v>
      </c>
      <c r="F1011" s="16">
        <v>739050</v>
      </c>
      <c r="G1011" s="16" t="str">
        <f t="shared" si="36"/>
        <v>I13</v>
      </c>
      <c r="H1011" s="16" t="s">
        <v>7366</v>
      </c>
      <c r="I1011" s="16" t="s">
        <v>1181</v>
      </c>
      <c r="J1011" s="16" t="s">
        <v>1180</v>
      </c>
      <c r="K1011" s="16" t="s">
        <v>1179</v>
      </c>
      <c r="L1011" s="16" t="s">
        <v>7365</v>
      </c>
      <c r="M1011" s="16">
        <v>-10250</v>
      </c>
      <c r="N1011" s="16" t="s">
        <v>1177</v>
      </c>
      <c r="O1011" s="16" t="s">
        <v>1107</v>
      </c>
      <c r="P1011" s="16" t="s">
        <v>1176</v>
      </c>
      <c r="Q1011" s="16" t="s">
        <v>1175</v>
      </c>
      <c r="R1011" s="16" t="s">
        <v>1174</v>
      </c>
    </row>
    <row r="1012" spans="1:18">
      <c r="A1012" s="16" t="s">
        <v>7364</v>
      </c>
      <c r="B1012" s="16" t="s">
        <v>1183</v>
      </c>
      <c r="C1012" s="16" t="s">
        <v>319</v>
      </c>
      <c r="D1012" s="16">
        <v>10075</v>
      </c>
      <c r="E1012" s="16" t="str">
        <f>VLOOKUP(D1012,'Schools Data'!$F$4:$I$105,4,FALSE)</f>
        <v>Manorside Primary School</v>
      </c>
      <c r="F1012" s="16">
        <v>111100</v>
      </c>
      <c r="G1012" s="16" t="str">
        <f t="shared" si="36"/>
        <v>E05</v>
      </c>
      <c r="H1012" s="16" t="s">
        <v>7363</v>
      </c>
      <c r="I1012" s="16" t="s">
        <v>1181</v>
      </c>
      <c r="J1012" s="16" t="s">
        <v>1180</v>
      </c>
      <c r="K1012" s="16" t="s">
        <v>1179</v>
      </c>
      <c r="L1012" s="16" t="s">
        <v>7362</v>
      </c>
      <c r="M1012" s="16">
        <v>61975</v>
      </c>
      <c r="N1012" s="16" t="s">
        <v>1177</v>
      </c>
      <c r="O1012" s="16" t="s">
        <v>1107</v>
      </c>
      <c r="P1012" s="16" t="s">
        <v>1176</v>
      </c>
      <c r="Q1012" s="16" t="s">
        <v>1175</v>
      </c>
      <c r="R1012" s="16" t="s">
        <v>1174</v>
      </c>
    </row>
    <row r="1013" spans="1:18">
      <c r="A1013" s="16" t="s">
        <v>7361</v>
      </c>
      <c r="B1013" s="16" t="s">
        <v>1183</v>
      </c>
      <c r="C1013" s="16" t="s">
        <v>319</v>
      </c>
      <c r="D1013" s="16">
        <v>10075</v>
      </c>
      <c r="E1013" s="16" t="str">
        <f>VLOOKUP(D1013,'Schools Data'!$F$4:$I$105,4,FALSE)</f>
        <v>Manorside Primary School</v>
      </c>
      <c r="F1013" s="16">
        <v>111200</v>
      </c>
      <c r="G1013" s="16" t="str">
        <f t="shared" si="36"/>
        <v>E04</v>
      </c>
      <c r="H1013" s="16" t="s">
        <v>7360</v>
      </c>
      <c r="I1013" s="16" t="s">
        <v>1181</v>
      </c>
      <c r="J1013" s="16" t="s">
        <v>1180</v>
      </c>
      <c r="K1013" s="16" t="s">
        <v>1179</v>
      </c>
      <c r="L1013" s="16" t="s">
        <v>7359</v>
      </c>
      <c r="M1013" s="16">
        <v>43096</v>
      </c>
      <c r="N1013" s="16" t="s">
        <v>1177</v>
      </c>
      <c r="O1013" s="16" t="s">
        <v>1107</v>
      </c>
      <c r="P1013" s="16" t="s">
        <v>1176</v>
      </c>
      <c r="Q1013" s="16" t="s">
        <v>1175</v>
      </c>
      <c r="R1013" s="16" t="s">
        <v>1174</v>
      </c>
    </row>
    <row r="1014" spans="1:18">
      <c r="A1014" s="16" t="s">
        <v>7358</v>
      </c>
      <c r="B1014" s="16" t="s">
        <v>1183</v>
      </c>
      <c r="C1014" s="16" t="s">
        <v>319</v>
      </c>
      <c r="D1014" s="16">
        <v>10075</v>
      </c>
      <c r="E1014" s="16" t="str">
        <f>VLOOKUP(D1014,'Schools Data'!$F$4:$I$105,4,FALSE)</f>
        <v>Manorside Primary School</v>
      </c>
      <c r="F1014" s="16">
        <v>111400</v>
      </c>
      <c r="G1014" s="16" t="str">
        <f t="shared" si="36"/>
        <v>E01</v>
      </c>
      <c r="H1014" s="16" t="s">
        <v>7357</v>
      </c>
      <c r="I1014" s="16" t="s">
        <v>1181</v>
      </c>
      <c r="J1014" s="16" t="s">
        <v>1180</v>
      </c>
      <c r="K1014" s="16" t="s">
        <v>1179</v>
      </c>
      <c r="L1014" s="16" t="s">
        <v>7356</v>
      </c>
      <c r="M1014" s="16">
        <v>790317</v>
      </c>
      <c r="N1014" s="16" t="s">
        <v>1177</v>
      </c>
      <c r="O1014" s="16" t="s">
        <v>1107</v>
      </c>
      <c r="P1014" s="16" t="s">
        <v>1176</v>
      </c>
      <c r="Q1014" s="16" t="s">
        <v>1175</v>
      </c>
      <c r="R1014" s="16" t="s">
        <v>1174</v>
      </c>
    </row>
    <row r="1015" spans="1:18">
      <c r="A1015" s="16" t="s">
        <v>7355</v>
      </c>
      <c r="B1015" s="16" t="s">
        <v>1183</v>
      </c>
      <c r="C1015" s="16" t="s">
        <v>319</v>
      </c>
      <c r="D1015" s="16">
        <v>10075</v>
      </c>
      <c r="E1015" s="16" t="str">
        <f>VLOOKUP(D1015,'Schools Data'!$F$4:$I$105,4,FALSE)</f>
        <v>Manorside Primary School</v>
      </c>
      <c r="F1015" s="16">
        <v>111600</v>
      </c>
      <c r="G1015" s="16" t="str">
        <f t="shared" si="36"/>
        <v>E03</v>
      </c>
      <c r="H1015" s="16" t="s">
        <v>7354</v>
      </c>
      <c r="I1015" s="16" t="s">
        <v>1181</v>
      </c>
      <c r="J1015" s="16" t="s">
        <v>1180</v>
      </c>
      <c r="K1015" s="16" t="s">
        <v>1179</v>
      </c>
      <c r="L1015" s="16" t="s">
        <v>7353</v>
      </c>
      <c r="M1015" s="16">
        <v>363809</v>
      </c>
      <c r="N1015" s="16" t="s">
        <v>1177</v>
      </c>
      <c r="O1015" s="16" t="s">
        <v>1107</v>
      </c>
      <c r="P1015" s="16" t="s">
        <v>1176</v>
      </c>
      <c r="Q1015" s="16" t="s">
        <v>1175</v>
      </c>
      <c r="R1015" s="16" t="s">
        <v>1174</v>
      </c>
    </row>
    <row r="1016" spans="1:18">
      <c r="A1016" s="16" t="s">
        <v>7352</v>
      </c>
      <c r="B1016" s="16" t="s">
        <v>1183</v>
      </c>
      <c r="C1016" s="16" t="s">
        <v>319</v>
      </c>
      <c r="D1016" s="16">
        <v>10075</v>
      </c>
      <c r="E1016" s="16" t="str">
        <f>VLOOKUP(D1016,'Schools Data'!$F$4:$I$105,4,FALSE)</f>
        <v>Manorside Primary School</v>
      </c>
      <c r="F1016" s="16">
        <v>111700</v>
      </c>
      <c r="G1016" s="16" t="str">
        <f t="shared" si="36"/>
        <v>E07</v>
      </c>
      <c r="H1016" s="16" t="s">
        <v>7351</v>
      </c>
      <c r="I1016" s="16" t="s">
        <v>1181</v>
      </c>
      <c r="J1016" s="16" t="s">
        <v>1180</v>
      </c>
      <c r="K1016" s="16" t="s">
        <v>1179</v>
      </c>
      <c r="L1016" s="16" t="s">
        <v>7350</v>
      </c>
      <c r="M1016" s="16">
        <v>94398</v>
      </c>
      <c r="N1016" s="16" t="s">
        <v>1177</v>
      </c>
      <c r="O1016" s="16" t="s">
        <v>1107</v>
      </c>
      <c r="P1016" s="16" t="s">
        <v>1176</v>
      </c>
      <c r="Q1016" s="16" t="s">
        <v>1175</v>
      </c>
      <c r="R1016" s="16" t="s">
        <v>1174</v>
      </c>
    </row>
    <row r="1017" spans="1:18">
      <c r="A1017" s="16" t="s">
        <v>7349</v>
      </c>
      <c r="B1017" s="16" t="s">
        <v>1183</v>
      </c>
      <c r="C1017" s="16" t="s">
        <v>319</v>
      </c>
      <c r="D1017" s="16">
        <v>10075</v>
      </c>
      <c r="E1017" s="16" t="str">
        <f>VLOOKUP(D1017,'Schools Data'!$F$4:$I$105,4,FALSE)</f>
        <v>Manorside Primary School</v>
      </c>
      <c r="F1017" s="16">
        <v>133100</v>
      </c>
      <c r="G1017" s="16" t="str">
        <f t="shared" si="36"/>
        <v>E09</v>
      </c>
      <c r="H1017" s="16" t="s">
        <v>7348</v>
      </c>
      <c r="I1017" s="16" t="s">
        <v>1181</v>
      </c>
      <c r="J1017" s="16" t="s">
        <v>1180</v>
      </c>
      <c r="K1017" s="16" t="s">
        <v>1179</v>
      </c>
      <c r="L1017" s="16" t="s">
        <v>7347</v>
      </c>
      <c r="M1017" s="16">
        <v>1550</v>
      </c>
      <c r="N1017" s="16" t="s">
        <v>1177</v>
      </c>
      <c r="O1017" s="16" t="s">
        <v>1107</v>
      </c>
      <c r="P1017" s="16" t="s">
        <v>1176</v>
      </c>
      <c r="Q1017" s="16" t="s">
        <v>1175</v>
      </c>
      <c r="R1017" s="16" t="s">
        <v>1174</v>
      </c>
    </row>
    <row r="1018" spans="1:18">
      <c r="A1018" s="16" t="s">
        <v>7346</v>
      </c>
      <c r="B1018" s="16" t="s">
        <v>1183</v>
      </c>
      <c r="C1018" s="16" t="s">
        <v>319</v>
      </c>
      <c r="D1018" s="16">
        <v>10075</v>
      </c>
      <c r="E1018" s="16" t="str">
        <f>VLOOKUP(D1018,'Schools Data'!$F$4:$I$105,4,FALSE)</f>
        <v>Manorside Primary School</v>
      </c>
      <c r="F1018" s="16">
        <v>138100</v>
      </c>
      <c r="G1018" s="16" t="str">
        <f t="shared" si="36"/>
        <v>E08</v>
      </c>
      <c r="H1018" s="16" t="s">
        <v>7345</v>
      </c>
      <c r="I1018" s="16" t="s">
        <v>1181</v>
      </c>
      <c r="J1018" s="16" t="s">
        <v>1180</v>
      </c>
      <c r="K1018" s="16" t="s">
        <v>1179</v>
      </c>
      <c r="L1018" s="16" t="s">
        <v>7344</v>
      </c>
      <c r="M1018" s="16">
        <v>6080</v>
      </c>
      <c r="N1018" s="16" t="s">
        <v>1177</v>
      </c>
      <c r="O1018" s="16" t="s">
        <v>1107</v>
      </c>
      <c r="P1018" s="16" t="s">
        <v>1176</v>
      </c>
      <c r="Q1018" s="16" t="s">
        <v>1175</v>
      </c>
      <c r="R1018" s="16" t="s">
        <v>1174</v>
      </c>
    </row>
    <row r="1019" spans="1:18">
      <c r="A1019" s="16" t="s">
        <v>7343</v>
      </c>
      <c r="B1019" s="16" t="s">
        <v>1183</v>
      </c>
      <c r="C1019" s="16" t="s">
        <v>319</v>
      </c>
      <c r="D1019" s="16">
        <v>10075</v>
      </c>
      <c r="E1019" s="16" t="str">
        <f>VLOOKUP(D1019,'Schools Data'!$F$4:$I$105,4,FALSE)</f>
        <v>Manorside Primary School</v>
      </c>
      <c r="F1019" s="16">
        <v>138110</v>
      </c>
      <c r="G1019" s="16" t="str">
        <f t="shared" si="36"/>
        <v>E10</v>
      </c>
      <c r="H1019" s="16" t="s">
        <v>7342</v>
      </c>
      <c r="I1019" s="16" t="s">
        <v>1181</v>
      </c>
      <c r="J1019" s="16" t="s">
        <v>1180</v>
      </c>
      <c r="K1019" s="16" t="s">
        <v>1179</v>
      </c>
      <c r="L1019" s="16" t="s">
        <v>7341</v>
      </c>
      <c r="M1019" s="16">
        <v>11435</v>
      </c>
      <c r="N1019" s="16" t="s">
        <v>1177</v>
      </c>
      <c r="O1019" s="16" t="s">
        <v>1107</v>
      </c>
      <c r="P1019" s="16" t="s">
        <v>1176</v>
      </c>
      <c r="Q1019" s="16" t="s">
        <v>1175</v>
      </c>
      <c r="R1019" s="16" t="s">
        <v>1174</v>
      </c>
    </row>
    <row r="1020" spans="1:18">
      <c r="A1020" s="16" t="s">
        <v>7340</v>
      </c>
      <c r="B1020" s="16" t="s">
        <v>1183</v>
      </c>
      <c r="C1020" s="16" t="s">
        <v>319</v>
      </c>
      <c r="D1020" s="16">
        <v>10075</v>
      </c>
      <c r="E1020" s="16" t="str">
        <f>VLOOKUP(D1020,'Schools Data'!$F$4:$I$105,4,FALSE)</f>
        <v>Manorside Primary School</v>
      </c>
      <c r="F1020" s="16">
        <v>138120</v>
      </c>
      <c r="G1020" s="16" t="str">
        <f t="shared" si="36"/>
        <v>E11</v>
      </c>
      <c r="H1020" s="16" t="s">
        <v>7339</v>
      </c>
      <c r="I1020" s="16" t="s">
        <v>1181</v>
      </c>
      <c r="J1020" s="16" t="s">
        <v>1180</v>
      </c>
      <c r="K1020" s="16" t="s">
        <v>1179</v>
      </c>
      <c r="L1020" s="16" t="s">
        <v>7338</v>
      </c>
      <c r="M1020" s="16">
        <v>1958</v>
      </c>
      <c r="N1020" s="16" t="s">
        <v>1177</v>
      </c>
      <c r="O1020" s="16" t="s">
        <v>1107</v>
      </c>
      <c r="P1020" s="16" t="s">
        <v>1176</v>
      </c>
      <c r="Q1020" s="16" t="s">
        <v>1175</v>
      </c>
      <c r="R1020" s="16" t="s">
        <v>1174</v>
      </c>
    </row>
    <row r="1021" spans="1:18">
      <c r="A1021" s="16" t="s">
        <v>7337</v>
      </c>
      <c r="B1021" s="16" t="s">
        <v>1183</v>
      </c>
      <c r="C1021" s="16" t="s">
        <v>319</v>
      </c>
      <c r="D1021" s="16">
        <v>10075</v>
      </c>
      <c r="E1021" s="16" t="str">
        <f>VLOOKUP(D1021,'Schools Data'!$F$4:$I$105,4,FALSE)</f>
        <v>Manorside Primary School</v>
      </c>
      <c r="F1021" s="16">
        <v>210000</v>
      </c>
      <c r="G1021" s="16" t="str">
        <f t="shared" si="36"/>
        <v>E12</v>
      </c>
      <c r="H1021" s="16" t="s">
        <v>7336</v>
      </c>
      <c r="I1021" s="16" t="s">
        <v>1181</v>
      </c>
      <c r="J1021" s="16" t="s">
        <v>1180</v>
      </c>
      <c r="K1021" s="16" t="s">
        <v>1179</v>
      </c>
      <c r="L1021" s="16" t="s">
        <v>7335</v>
      </c>
      <c r="M1021" s="16">
        <v>11000</v>
      </c>
      <c r="N1021" s="16" t="s">
        <v>1177</v>
      </c>
      <c r="O1021" s="16" t="s">
        <v>1107</v>
      </c>
      <c r="P1021" s="16" t="s">
        <v>1176</v>
      </c>
      <c r="Q1021" s="16" t="s">
        <v>1175</v>
      </c>
      <c r="R1021" s="16" t="s">
        <v>1174</v>
      </c>
    </row>
    <row r="1022" spans="1:18">
      <c r="A1022" s="16" t="s">
        <v>7334</v>
      </c>
      <c r="B1022" s="16" t="s">
        <v>1183</v>
      </c>
      <c r="C1022" s="16" t="s">
        <v>319</v>
      </c>
      <c r="D1022" s="16">
        <v>10075</v>
      </c>
      <c r="E1022" s="16" t="str">
        <f>VLOOKUP(D1022,'Schools Data'!$F$4:$I$105,4,FALSE)</f>
        <v>Manorside Primary School</v>
      </c>
      <c r="F1022" s="16">
        <v>213020</v>
      </c>
      <c r="G1022" s="16" t="str">
        <f t="shared" si="36"/>
        <v>E16</v>
      </c>
      <c r="H1022" s="16" t="s">
        <v>7333</v>
      </c>
      <c r="I1022" s="16" t="s">
        <v>1181</v>
      </c>
      <c r="J1022" s="16" t="s">
        <v>1180</v>
      </c>
      <c r="K1022" s="16" t="s">
        <v>1179</v>
      </c>
      <c r="L1022" s="16" t="s">
        <v>7332</v>
      </c>
      <c r="M1022" s="16">
        <v>34000</v>
      </c>
      <c r="N1022" s="16" t="s">
        <v>1177</v>
      </c>
      <c r="O1022" s="16" t="s">
        <v>1107</v>
      </c>
      <c r="P1022" s="16" t="s">
        <v>1176</v>
      </c>
      <c r="Q1022" s="16" t="s">
        <v>1175</v>
      </c>
      <c r="R1022" s="16" t="s">
        <v>1174</v>
      </c>
    </row>
    <row r="1023" spans="1:18">
      <c r="A1023" s="16" t="s">
        <v>7331</v>
      </c>
      <c r="B1023" s="16" t="s">
        <v>1183</v>
      </c>
      <c r="C1023" s="16" t="s">
        <v>319</v>
      </c>
      <c r="D1023" s="16">
        <v>10075</v>
      </c>
      <c r="E1023" s="16" t="str">
        <f>VLOOKUP(D1023,'Schools Data'!$F$4:$I$105,4,FALSE)</f>
        <v>Manorside Primary School</v>
      </c>
      <c r="F1023" s="16">
        <v>215000</v>
      </c>
      <c r="G1023" s="16" t="str">
        <f t="shared" si="36"/>
        <v>E17</v>
      </c>
      <c r="H1023" s="16" t="s">
        <v>7330</v>
      </c>
      <c r="I1023" s="16" t="s">
        <v>1181</v>
      </c>
      <c r="J1023" s="16" t="s">
        <v>1180</v>
      </c>
      <c r="K1023" s="16" t="s">
        <v>1179</v>
      </c>
      <c r="L1023" s="16" t="s">
        <v>7329</v>
      </c>
      <c r="M1023" s="16">
        <v>27431</v>
      </c>
      <c r="N1023" s="16" t="s">
        <v>1177</v>
      </c>
      <c r="O1023" s="16" t="s">
        <v>1107</v>
      </c>
      <c r="P1023" s="16" t="s">
        <v>1176</v>
      </c>
      <c r="Q1023" s="16" t="s">
        <v>1175</v>
      </c>
      <c r="R1023" s="16" t="s">
        <v>1174</v>
      </c>
    </row>
    <row r="1024" spans="1:18">
      <c r="A1024" s="16" t="s">
        <v>7328</v>
      </c>
      <c r="B1024" s="16" t="s">
        <v>1183</v>
      </c>
      <c r="C1024" s="16" t="s">
        <v>319</v>
      </c>
      <c r="D1024" s="16">
        <v>10075</v>
      </c>
      <c r="E1024" s="16" t="str">
        <f>VLOOKUP(D1024,'Schools Data'!$F$4:$I$105,4,FALSE)</f>
        <v>Manorside Primary School</v>
      </c>
      <c r="F1024" s="16">
        <v>216000</v>
      </c>
      <c r="G1024" s="16" t="str">
        <f t="shared" si="36"/>
        <v>E15</v>
      </c>
      <c r="H1024" s="16" t="s">
        <v>7327</v>
      </c>
      <c r="I1024" s="16" t="s">
        <v>1181</v>
      </c>
      <c r="J1024" s="16" t="s">
        <v>1180</v>
      </c>
      <c r="K1024" s="16" t="s">
        <v>1179</v>
      </c>
      <c r="L1024" s="16" t="s">
        <v>7326</v>
      </c>
      <c r="M1024" s="16">
        <v>4500</v>
      </c>
      <c r="N1024" s="16" t="s">
        <v>1177</v>
      </c>
      <c r="O1024" s="16" t="s">
        <v>1107</v>
      </c>
      <c r="P1024" s="16" t="s">
        <v>1176</v>
      </c>
      <c r="Q1024" s="16" t="s">
        <v>1175</v>
      </c>
      <c r="R1024" s="16" t="s">
        <v>1174</v>
      </c>
    </row>
    <row r="1025" spans="1:18">
      <c r="A1025" s="16" t="s">
        <v>7325</v>
      </c>
      <c r="B1025" s="16" t="s">
        <v>1183</v>
      </c>
      <c r="C1025" s="16" t="s">
        <v>319</v>
      </c>
      <c r="D1025" s="16">
        <v>10075</v>
      </c>
      <c r="E1025" s="16" t="str">
        <f>VLOOKUP(D1025,'Schools Data'!$F$4:$I$105,4,FALSE)</f>
        <v>Manorside Primary School</v>
      </c>
      <c r="F1025" s="16">
        <v>219010</v>
      </c>
      <c r="G1025" s="16" t="str">
        <f t="shared" si="36"/>
        <v>E14</v>
      </c>
      <c r="H1025" s="16" t="s">
        <v>7324</v>
      </c>
      <c r="I1025" s="16" t="s">
        <v>1181</v>
      </c>
      <c r="J1025" s="16" t="s">
        <v>1180</v>
      </c>
      <c r="K1025" s="16" t="s">
        <v>1179</v>
      </c>
      <c r="L1025" s="16" t="s">
        <v>7323</v>
      </c>
      <c r="M1025" s="16">
        <v>28834</v>
      </c>
      <c r="N1025" s="16" t="s">
        <v>1177</v>
      </c>
      <c r="O1025" s="16" t="s">
        <v>1107</v>
      </c>
      <c r="P1025" s="16" t="s">
        <v>1176</v>
      </c>
      <c r="Q1025" s="16" t="s">
        <v>1175</v>
      </c>
      <c r="R1025" s="16" t="s">
        <v>1174</v>
      </c>
    </row>
    <row r="1026" spans="1:18">
      <c r="A1026" s="16" t="s">
        <v>7322</v>
      </c>
      <c r="B1026" s="16" t="s">
        <v>1183</v>
      </c>
      <c r="C1026" s="16" t="s">
        <v>319</v>
      </c>
      <c r="D1026" s="16">
        <v>10075</v>
      </c>
      <c r="E1026" s="16" t="str">
        <f>VLOOKUP(D1026,'Schools Data'!$F$4:$I$105,4,FALSE)</f>
        <v>Manorside Primary School</v>
      </c>
      <c r="F1026" s="16">
        <v>219030</v>
      </c>
      <c r="G1026" s="16" t="str">
        <f t="shared" si="36"/>
        <v>E18</v>
      </c>
      <c r="H1026" s="16" t="s">
        <v>7321</v>
      </c>
      <c r="I1026" s="16" t="s">
        <v>1181</v>
      </c>
      <c r="J1026" s="16" t="s">
        <v>1180</v>
      </c>
      <c r="K1026" s="16" t="s">
        <v>1179</v>
      </c>
      <c r="L1026" s="16" t="s">
        <v>7320</v>
      </c>
      <c r="M1026" s="16">
        <v>8008</v>
      </c>
      <c r="N1026" s="16" t="s">
        <v>1177</v>
      </c>
      <c r="O1026" s="16" t="s">
        <v>1107</v>
      </c>
      <c r="P1026" s="16" t="s">
        <v>1176</v>
      </c>
      <c r="Q1026" s="16" t="s">
        <v>1175</v>
      </c>
      <c r="R1026" s="16" t="s">
        <v>1174</v>
      </c>
    </row>
    <row r="1027" spans="1:18">
      <c r="A1027" s="16" t="s">
        <v>7319</v>
      </c>
      <c r="B1027" s="16" t="s">
        <v>1183</v>
      </c>
      <c r="C1027" s="16" t="s">
        <v>319</v>
      </c>
      <c r="D1027" s="16">
        <v>10075</v>
      </c>
      <c r="E1027" s="16" t="str">
        <f>VLOOKUP(D1027,'Schools Data'!$F$4:$I$105,4,FALSE)</f>
        <v>Manorside Primary School</v>
      </c>
      <c r="F1027" s="16">
        <v>220000</v>
      </c>
      <c r="G1027" s="16" t="str">
        <f t="shared" si="36"/>
        <v>E13</v>
      </c>
      <c r="H1027" s="16" t="s">
        <v>7318</v>
      </c>
      <c r="I1027" s="16" t="s">
        <v>1181</v>
      </c>
      <c r="J1027" s="16" t="s">
        <v>1180</v>
      </c>
      <c r="K1027" s="16" t="s">
        <v>1179</v>
      </c>
      <c r="L1027" s="16" t="s">
        <v>7317</v>
      </c>
      <c r="M1027" s="16">
        <v>185</v>
      </c>
      <c r="N1027" s="16" t="s">
        <v>1177</v>
      </c>
      <c r="O1027" s="16" t="s">
        <v>1107</v>
      </c>
      <c r="P1027" s="16" t="s">
        <v>1176</v>
      </c>
      <c r="Q1027" s="16" t="s">
        <v>1175</v>
      </c>
      <c r="R1027" s="16" t="s">
        <v>1174</v>
      </c>
    </row>
    <row r="1028" spans="1:18">
      <c r="A1028" s="16" t="s">
        <v>7316</v>
      </c>
      <c r="B1028" s="16" t="s">
        <v>1183</v>
      </c>
      <c r="C1028" s="16" t="s">
        <v>319</v>
      </c>
      <c r="D1028" s="16">
        <v>10075</v>
      </c>
      <c r="E1028" s="16" t="str">
        <f>VLOOKUP(D1028,'Schools Data'!$F$4:$I$105,4,FALSE)</f>
        <v>Manorside Primary School</v>
      </c>
      <c r="F1028" s="16">
        <v>221000</v>
      </c>
      <c r="G1028" s="16" t="str">
        <f t="shared" si="36"/>
        <v>E23</v>
      </c>
      <c r="H1028" s="16" t="s">
        <v>7315</v>
      </c>
      <c r="I1028" s="16" t="s">
        <v>1181</v>
      </c>
      <c r="J1028" s="16" t="s">
        <v>1180</v>
      </c>
      <c r="K1028" s="16" t="s">
        <v>1179</v>
      </c>
      <c r="L1028" s="16" t="s">
        <v>7314</v>
      </c>
      <c r="M1028" s="16">
        <v>7851</v>
      </c>
      <c r="N1028" s="16" t="s">
        <v>1177</v>
      </c>
      <c r="O1028" s="16" t="s">
        <v>1107</v>
      </c>
      <c r="P1028" s="16" t="s">
        <v>1176</v>
      </c>
      <c r="Q1028" s="16" t="s">
        <v>1175</v>
      </c>
      <c r="R1028" s="16" t="s">
        <v>1174</v>
      </c>
    </row>
    <row r="1029" spans="1:18">
      <c r="A1029" s="16" t="s">
        <v>7313</v>
      </c>
      <c r="B1029" s="16" t="s">
        <v>1183</v>
      </c>
      <c r="C1029" s="16" t="s">
        <v>319</v>
      </c>
      <c r="D1029" s="16">
        <v>10075</v>
      </c>
      <c r="E1029" s="16" t="str">
        <f>VLOOKUP(D1029,'Schools Data'!$F$4:$I$105,4,FALSE)</f>
        <v>Manorside Primary School</v>
      </c>
      <c r="F1029" s="16">
        <v>411020</v>
      </c>
      <c r="G1029" s="16" t="str">
        <f t="shared" si="36"/>
        <v>E25</v>
      </c>
      <c r="H1029" s="16" t="s">
        <v>7312</v>
      </c>
      <c r="I1029" s="16" t="s">
        <v>1181</v>
      </c>
      <c r="J1029" s="16" t="s">
        <v>1180</v>
      </c>
      <c r="K1029" s="16" t="s">
        <v>1179</v>
      </c>
      <c r="L1029" s="16" t="s">
        <v>7311</v>
      </c>
      <c r="M1029" s="16">
        <v>73915</v>
      </c>
      <c r="N1029" s="16" t="s">
        <v>1177</v>
      </c>
      <c r="O1029" s="16" t="s">
        <v>1107</v>
      </c>
      <c r="P1029" s="16" t="s">
        <v>1176</v>
      </c>
      <c r="Q1029" s="16" t="s">
        <v>1175</v>
      </c>
      <c r="R1029" s="16" t="s">
        <v>1174</v>
      </c>
    </row>
    <row r="1030" spans="1:18">
      <c r="A1030" s="16" t="s">
        <v>7310</v>
      </c>
      <c r="B1030" s="16" t="s">
        <v>1183</v>
      </c>
      <c r="C1030" s="16" t="s">
        <v>319</v>
      </c>
      <c r="D1030" s="16">
        <v>10075</v>
      </c>
      <c r="E1030" s="16" t="str">
        <f>VLOOKUP(D1030,'Schools Data'!$F$4:$I$105,4,FALSE)</f>
        <v>Manorside Primary School</v>
      </c>
      <c r="F1030" s="16">
        <v>413050</v>
      </c>
      <c r="G1030" s="16" t="str">
        <f t="shared" si="36"/>
        <v>E19</v>
      </c>
      <c r="H1030" s="16" t="s">
        <v>7309</v>
      </c>
      <c r="I1030" s="16" t="s">
        <v>1181</v>
      </c>
      <c r="J1030" s="16" t="s">
        <v>1180</v>
      </c>
      <c r="K1030" s="16" t="s">
        <v>1179</v>
      </c>
      <c r="L1030" s="16" t="s">
        <v>7308</v>
      </c>
      <c r="M1030" s="16">
        <v>48994</v>
      </c>
      <c r="N1030" s="16" t="s">
        <v>1177</v>
      </c>
      <c r="O1030" s="16" t="s">
        <v>1107</v>
      </c>
      <c r="P1030" s="16" t="s">
        <v>1176</v>
      </c>
      <c r="Q1030" s="16" t="s">
        <v>1175</v>
      </c>
      <c r="R1030" s="16" t="s">
        <v>1174</v>
      </c>
    </row>
    <row r="1031" spans="1:18">
      <c r="A1031" s="16" t="s">
        <v>7307</v>
      </c>
      <c r="B1031" s="16" t="s">
        <v>1183</v>
      </c>
      <c r="C1031" s="16" t="s">
        <v>319</v>
      </c>
      <c r="D1031" s="16">
        <v>10075</v>
      </c>
      <c r="E1031" s="16" t="str">
        <f>VLOOKUP(D1031,'Schools Data'!$F$4:$I$105,4,FALSE)</f>
        <v>Manorside Primary School</v>
      </c>
      <c r="F1031" s="16">
        <v>413060</v>
      </c>
      <c r="G1031" s="16" t="str">
        <f t="shared" si="36"/>
        <v>E22</v>
      </c>
      <c r="H1031" s="16" t="s">
        <v>7306</v>
      </c>
      <c r="I1031" s="16" t="s">
        <v>1181</v>
      </c>
      <c r="J1031" s="16" t="s">
        <v>1180</v>
      </c>
      <c r="K1031" s="16" t="s">
        <v>1179</v>
      </c>
      <c r="L1031" s="16" t="s">
        <v>7268</v>
      </c>
      <c r="M1031" s="16">
        <v>9250</v>
      </c>
      <c r="N1031" s="16" t="s">
        <v>1177</v>
      </c>
      <c r="O1031" s="16" t="s">
        <v>1107</v>
      </c>
      <c r="P1031" s="16" t="s">
        <v>1176</v>
      </c>
      <c r="Q1031" s="16" t="s">
        <v>1175</v>
      </c>
      <c r="R1031" s="16" t="s">
        <v>1174</v>
      </c>
    </row>
    <row r="1032" spans="1:18">
      <c r="A1032" s="16" t="s">
        <v>7305</v>
      </c>
      <c r="B1032" s="16" t="s">
        <v>1183</v>
      </c>
      <c r="C1032" s="16" t="s">
        <v>319</v>
      </c>
      <c r="D1032" s="16">
        <v>10075</v>
      </c>
      <c r="E1032" s="16" t="str">
        <f>VLOOKUP(D1032,'Schools Data'!$F$4:$I$105,4,FALSE)</f>
        <v>Manorside Primary School</v>
      </c>
      <c r="F1032" s="16">
        <v>413070</v>
      </c>
      <c r="G1032" s="16" t="str">
        <f t="shared" si="36"/>
        <v>E24</v>
      </c>
      <c r="H1032" s="16" t="s">
        <v>7304</v>
      </c>
      <c r="I1032" s="16" t="s">
        <v>1181</v>
      </c>
      <c r="J1032" s="16" t="s">
        <v>1180</v>
      </c>
      <c r="K1032" s="16" t="s">
        <v>1179</v>
      </c>
      <c r="L1032" s="16" t="s">
        <v>7303</v>
      </c>
      <c r="M1032" s="16">
        <v>7355</v>
      </c>
      <c r="N1032" s="16" t="s">
        <v>1177</v>
      </c>
      <c r="O1032" s="16" t="s">
        <v>1107</v>
      </c>
      <c r="P1032" s="16" t="s">
        <v>1176</v>
      </c>
      <c r="Q1032" s="16" t="s">
        <v>1175</v>
      </c>
      <c r="R1032" s="16" t="s">
        <v>1174</v>
      </c>
    </row>
    <row r="1033" spans="1:18">
      <c r="A1033" s="16" t="s">
        <v>7302</v>
      </c>
      <c r="B1033" s="16" t="s">
        <v>1183</v>
      </c>
      <c r="C1033" s="16" t="s">
        <v>319</v>
      </c>
      <c r="D1033" s="16">
        <v>10075</v>
      </c>
      <c r="E1033" s="16" t="str">
        <f>VLOOKUP(D1033,'Schools Data'!$F$4:$I$105,4,FALSE)</f>
        <v>Manorside Primary School</v>
      </c>
      <c r="F1033" s="16">
        <v>420060</v>
      </c>
      <c r="G1033" s="16" t="str">
        <f t="shared" si="36"/>
        <v>E26</v>
      </c>
      <c r="H1033" s="16" t="s">
        <v>7301</v>
      </c>
      <c r="I1033" s="16" t="s">
        <v>1181</v>
      </c>
      <c r="J1033" s="16" t="s">
        <v>1180</v>
      </c>
      <c r="K1033" s="16" t="s">
        <v>1179</v>
      </c>
      <c r="L1033" s="16" t="s">
        <v>7220</v>
      </c>
      <c r="M1033" s="16">
        <v>37775</v>
      </c>
      <c r="N1033" s="16" t="s">
        <v>1177</v>
      </c>
      <c r="O1033" s="16" t="s">
        <v>1107</v>
      </c>
      <c r="P1033" s="16" t="s">
        <v>1176</v>
      </c>
      <c r="Q1033" s="16" t="s">
        <v>1175</v>
      </c>
      <c r="R1033" s="16" t="s">
        <v>1174</v>
      </c>
    </row>
    <row r="1034" spans="1:18">
      <c r="A1034" s="16" t="s">
        <v>7300</v>
      </c>
      <c r="B1034" s="16" t="s">
        <v>1183</v>
      </c>
      <c r="C1034" s="16" t="s">
        <v>319</v>
      </c>
      <c r="D1034" s="16">
        <v>10075</v>
      </c>
      <c r="E1034" s="16" t="str">
        <f>VLOOKUP(D1034,'Schools Data'!$F$4:$I$105,4,FALSE)</f>
        <v>Manorside Primary School</v>
      </c>
      <c r="F1034" s="16">
        <v>422620</v>
      </c>
      <c r="G1034" s="16" t="str">
        <f t="shared" si="36"/>
        <v>E20</v>
      </c>
      <c r="H1034" s="16" t="s">
        <v>7299</v>
      </c>
      <c r="I1034" s="16" t="s">
        <v>1181</v>
      </c>
      <c r="J1034" s="16" t="s">
        <v>1180</v>
      </c>
      <c r="K1034" s="16" t="s">
        <v>1179</v>
      </c>
      <c r="L1034" s="16" t="s">
        <v>7298</v>
      </c>
      <c r="M1034" s="16">
        <v>11975</v>
      </c>
      <c r="N1034" s="16" t="s">
        <v>1177</v>
      </c>
      <c r="O1034" s="16" t="s">
        <v>1107</v>
      </c>
      <c r="P1034" s="16" t="s">
        <v>1176</v>
      </c>
      <c r="Q1034" s="16" t="s">
        <v>1175</v>
      </c>
      <c r="R1034" s="16" t="s">
        <v>1174</v>
      </c>
    </row>
    <row r="1035" spans="1:18">
      <c r="A1035" s="16" t="s">
        <v>7297</v>
      </c>
      <c r="B1035" s="16" t="s">
        <v>1183</v>
      </c>
      <c r="C1035" s="16" t="s">
        <v>319</v>
      </c>
      <c r="D1035" s="16">
        <v>10075</v>
      </c>
      <c r="E1035" s="16" t="str">
        <f>VLOOKUP(D1035,'Schools Data'!$F$4:$I$105,4,FALSE)</f>
        <v>Manorside Primary School</v>
      </c>
      <c r="F1035" s="16">
        <v>543950</v>
      </c>
      <c r="G1035" s="16" t="s">
        <v>1211</v>
      </c>
      <c r="H1035" s="16" t="s">
        <v>7296</v>
      </c>
      <c r="I1035" s="16" t="s">
        <v>1181</v>
      </c>
      <c r="J1035" s="16" t="s">
        <v>1180</v>
      </c>
      <c r="K1035" s="16" t="s">
        <v>1179</v>
      </c>
      <c r="L1035" s="16" t="s">
        <v>7295</v>
      </c>
      <c r="M1035" s="16">
        <v>108624</v>
      </c>
      <c r="N1035" s="16" t="s">
        <v>1177</v>
      </c>
      <c r="O1035" s="16" t="s">
        <v>1107</v>
      </c>
      <c r="P1035" s="16" t="s">
        <v>1176</v>
      </c>
      <c r="Q1035" s="16" t="s">
        <v>1175</v>
      </c>
      <c r="R1035" s="16" t="s">
        <v>1174</v>
      </c>
    </row>
    <row r="1036" spans="1:18">
      <c r="A1036" s="16" t="s">
        <v>7294</v>
      </c>
      <c r="B1036" s="16" t="s">
        <v>1183</v>
      </c>
      <c r="C1036" s="16" t="s">
        <v>319</v>
      </c>
      <c r="D1036" s="16">
        <v>10075</v>
      </c>
      <c r="E1036" s="16" t="str">
        <f>VLOOKUP(D1036,'Schools Data'!$F$4:$I$105,4,FALSE)</f>
        <v>Manorside Primary School</v>
      </c>
      <c r="F1036" s="16">
        <v>543970</v>
      </c>
      <c r="G1036" s="16" t="str">
        <f t="shared" ref="G1036:G1042" si="37">VLOOKUP(F1036,$W$2:$X$62,2,FALSE)</f>
        <v>I01</v>
      </c>
      <c r="H1036" s="16" t="s">
        <v>7293</v>
      </c>
      <c r="I1036" s="16" t="s">
        <v>1181</v>
      </c>
      <c r="J1036" s="16" t="s">
        <v>1180</v>
      </c>
      <c r="K1036" s="16" t="s">
        <v>1179</v>
      </c>
      <c r="L1036" s="16" t="s">
        <v>7292</v>
      </c>
      <c r="M1036" s="16">
        <v>-1433169</v>
      </c>
      <c r="N1036" s="16" t="s">
        <v>1177</v>
      </c>
      <c r="O1036" s="16" t="s">
        <v>1107</v>
      </c>
      <c r="P1036" s="16" t="s">
        <v>1176</v>
      </c>
      <c r="Q1036" s="16" t="s">
        <v>1175</v>
      </c>
      <c r="R1036" s="16" t="s">
        <v>1174</v>
      </c>
    </row>
    <row r="1037" spans="1:18">
      <c r="A1037" s="16" t="s">
        <v>7291</v>
      </c>
      <c r="B1037" s="16" t="s">
        <v>1183</v>
      </c>
      <c r="C1037" s="16" t="s">
        <v>319</v>
      </c>
      <c r="D1037" s="16">
        <v>10075</v>
      </c>
      <c r="E1037" s="16" t="str">
        <f>VLOOKUP(D1037,'Schools Data'!$F$4:$I$105,4,FALSE)</f>
        <v>Manorside Primary School</v>
      </c>
      <c r="F1037" s="16">
        <v>543972</v>
      </c>
      <c r="G1037" s="16" t="str">
        <f t="shared" si="37"/>
        <v>I03</v>
      </c>
      <c r="H1037" s="16" t="s">
        <v>7290</v>
      </c>
      <c r="I1037" s="16" t="s">
        <v>1181</v>
      </c>
      <c r="J1037" s="16" t="s">
        <v>1180</v>
      </c>
      <c r="K1037" s="16" t="s">
        <v>1179</v>
      </c>
      <c r="L1037" s="16" t="s">
        <v>7289</v>
      </c>
      <c r="M1037" s="16">
        <v>-65519</v>
      </c>
      <c r="N1037" s="16" t="s">
        <v>1177</v>
      </c>
      <c r="O1037" s="16" t="s">
        <v>1107</v>
      </c>
      <c r="P1037" s="16" t="s">
        <v>1176</v>
      </c>
      <c r="Q1037" s="16" t="s">
        <v>1175</v>
      </c>
      <c r="R1037" s="16" t="s">
        <v>1174</v>
      </c>
    </row>
    <row r="1038" spans="1:18">
      <c r="A1038" s="16" t="s">
        <v>7288</v>
      </c>
      <c r="B1038" s="16" t="s">
        <v>1183</v>
      </c>
      <c r="C1038" s="16" t="s">
        <v>319</v>
      </c>
      <c r="D1038" s="16">
        <v>10075</v>
      </c>
      <c r="E1038" s="16" t="str">
        <f>VLOOKUP(D1038,'Schools Data'!$F$4:$I$105,4,FALSE)</f>
        <v>Manorside Primary School</v>
      </c>
      <c r="F1038" s="16">
        <v>543975</v>
      </c>
      <c r="G1038" s="16" t="str">
        <f t="shared" si="37"/>
        <v>I05</v>
      </c>
      <c r="H1038" s="16" t="s">
        <v>7287</v>
      </c>
      <c r="I1038" s="16" t="s">
        <v>1181</v>
      </c>
      <c r="J1038" s="16" t="s">
        <v>1180</v>
      </c>
      <c r="K1038" s="16" t="s">
        <v>1179</v>
      </c>
      <c r="L1038" s="16" t="s">
        <v>7286</v>
      </c>
      <c r="M1038" s="16">
        <v>-44000</v>
      </c>
      <c r="N1038" s="16" t="s">
        <v>1177</v>
      </c>
      <c r="O1038" s="16" t="s">
        <v>1107</v>
      </c>
      <c r="P1038" s="16" t="s">
        <v>1176</v>
      </c>
      <c r="Q1038" s="16" t="s">
        <v>1175</v>
      </c>
      <c r="R1038" s="16" t="s">
        <v>1174</v>
      </c>
    </row>
    <row r="1039" spans="1:18">
      <c r="A1039" s="16" t="s">
        <v>7285</v>
      </c>
      <c r="B1039" s="16" t="s">
        <v>1183</v>
      </c>
      <c r="C1039" s="16" t="s">
        <v>319</v>
      </c>
      <c r="D1039" s="16">
        <v>10075</v>
      </c>
      <c r="E1039" s="16" t="str">
        <f>VLOOKUP(D1039,'Schools Data'!$F$4:$I$105,4,FALSE)</f>
        <v>Manorside Primary School</v>
      </c>
      <c r="F1039" s="16">
        <v>543980</v>
      </c>
      <c r="G1039" s="16" t="str">
        <f t="shared" si="37"/>
        <v>CI01</v>
      </c>
      <c r="H1039" s="16" t="s">
        <v>7284</v>
      </c>
      <c r="I1039" s="16" t="s">
        <v>1181</v>
      </c>
      <c r="J1039" s="16" t="s">
        <v>1180</v>
      </c>
      <c r="K1039" s="16" t="s">
        <v>1179</v>
      </c>
      <c r="L1039" s="16" t="s">
        <v>7283</v>
      </c>
      <c r="M1039" s="16">
        <v>-7179</v>
      </c>
      <c r="N1039" s="16" t="s">
        <v>1177</v>
      </c>
      <c r="O1039" s="16" t="s">
        <v>1107</v>
      </c>
      <c r="P1039" s="16" t="s">
        <v>1176</v>
      </c>
      <c r="Q1039" s="16" t="s">
        <v>1175</v>
      </c>
      <c r="R1039" s="16" t="s">
        <v>1174</v>
      </c>
    </row>
    <row r="1040" spans="1:18">
      <c r="A1040" s="16" t="s">
        <v>7282</v>
      </c>
      <c r="B1040" s="16" t="s">
        <v>1183</v>
      </c>
      <c r="C1040" s="16" t="s">
        <v>319</v>
      </c>
      <c r="D1040" s="16">
        <v>10075</v>
      </c>
      <c r="E1040" s="16" t="str">
        <f>VLOOKUP(D1040,'Schools Data'!$F$4:$I$105,4,FALSE)</f>
        <v>Manorside Primary School</v>
      </c>
      <c r="F1040" s="16">
        <v>569000</v>
      </c>
      <c r="G1040" s="16" t="str">
        <f t="shared" si="37"/>
        <v>E28a</v>
      </c>
      <c r="H1040" s="16" t="s">
        <v>7281</v>
      </c>
      <c r="I1040" s="16" t="s">
        <v>1181</v>
      </c>
      <c r="J1040" s="16" t="s">
        <v>1180</v>
      </c>
      <c r="K1040" s="16" t="s">
        <v>1179</v>
      </c>
      <c r="L1040" s="16" t="s">
        <v>7280</v>
      </c>
      <c r="M1040" s="16">
        <v>31967</v>
      </c>
      <c r="N1040" s="16" t="s">
        <v>1177</v>
      </c>
      <c r="O1040" s="16" t="s">
        <v>1107</v>
      </c>
      <c r="P1040" s="16" t="s">
        <v>1176</v>
      </c>
      <c r="Q1040" s="16" t="s">
        <v>1175</v>
      </c>
      <c r="R1040" s="16" t="s">
        <v>1174</v>
      </c>
    </row>
    <row r="1041" spans="1:18">
      <c r="A1041" s="16" t="s">
        <v>7279</v>
      </c>
      <c r="B1041" s="16" t="s">
        <v>1183</v>
      </c>
      <c r="C1041" s="16" t="s">
        <v>319</v>
      </c>
      <c r="D1041" s="16">
        <v>10075</v>
      </c>
      <c r="E1041" s="16" t="str">
        <f>VLOOKUP(D1041,'Schools Data'!$F$4:$I$105,4,FALSE)</f>
        <v>Manorside Primary School</v>
      </c>
      <c r="F1041" s="16">
        <v>569010</v>
      </c>
      <c r="G1041" s="16" t="str">
        <f t="shared" si="37"/>
        <v>E27</v>
      </c>
      <c r="H1041" s="16" t="s">
        <v>7278</v>
      </c>
      <c r="I1041" s="16" t="s">
        <v>1181</v>
      </c>
      <c r="J1041" s="16" t="s">
        <v>1180</v>
      </c>
      <c r="K1041" s="16" t="s">
        <v>1179</v>
      </c>
      <c r="L1041" s="16" t="s">
        <v>7277</v>
      </c>
      <c r="M1041" s="16">
        <v>75938</v>
      </c>
      <c r="N1041" s="16" t="s">
        <v>1177</v>
      </c>
      <c r="O1041" s="16" t="s">
        <v>1107</v>
      </c>
      <c r="P1041" s="16" t="s">
        <v>1176</v>
      </c>
      <c r="Q1041" s="16" t="s">
        <v>1175</v>
      </c>
      <c r="R1041" s="16" t="s">
        <v>1174</v>
      </c>
    </row>
    <row r="1042" spans="1:18">
      <c r="A1042" s="16" t="s">
        <v>7276</v>
      </c>
      <c r="B1042" s="16" t="s">
        <v>1183</v>
      </c>
      <c r="C1042" s="16" t="s">
        <v>319</v>
      </c>
      <c r="D1042" s="16">
        <v>10075</v>
      </c>
      <c r="E1042" s="16" t="str">
        <f>VLOOKUP(D1042,'Schools Data'!$F$4:$I$105,4,FALSE)</f>
        <v>Manorside Primary School</v>
      </c>
      <c r="F1042" s="16">
        <v>599030</v>
      </c>
      <c r="G1042" s="16" t="str">
        <f t="shared" si="37"/>
        <v>CE04</v>
      </c>
      <c r="H1042" s="16" t="s">
        <v>7275</v>
      </c>
      <c r="I1042" s="16" t="s">
        <v>1181</v>
      </c>
      <c r="J1042" s="16" t="s">
        <v>1180</v>
      </c>
      <c r="K1042" s="16" t="s">
        <v>1179</v>
      </c>
      <c r="L1042" s="16" t="s">
        <v>7274</v>
      </c>
      <c r="M1042" s="16">
        <v>28547</v>
      </c>
      <c r="N1042" s="16" t="s">
        <v>1177</v>
      </c>
      <c r="O1042" s="16" t="s">
        <v>1107</v>
      </c>
      <c r="P1042" s="16" t="s">
        <v>1176</v>
      </c>
      <c r="Q1042" s="16" t="s">
        <v>1175</v>
      </c>
      <c r="R1042" s="16" t="s">
        <v>1174</v>
      </c>
    </row>
    <row r="1043" spans="1:18">
      <c r="A1043" s="16" t="s">
        <v>7273</v>
      </c>
      <c r="B1043" s="16" t="s">
        <v>1183</v>
      </c>
      <c r="C1043" s="16" t="s">
        <v>319</v>
      </c>
      <c r="D1043" s="16">
        <v>10075</v>
      </c>
      <c r="E1043" s="16" t="str">
        <f>VLOOKUP(D1043,'Schools Data'!$F$4:$I$105,4,FALSE)</f>
        <v>Manorside Primary School</v>
      </c>
      <c r="F1043" s="16">
        <v>599040</v>
      </c>
      <c r="G1043" s="16" t="s">
        <v>1819</v>
      </c>
      <c r="H1043" s="16" t="s">
        <v>7272</v>
      </c>
      <c r="I1043" s="16" t="s">
        <v>1181</v>
      </c>
      <c r="J1043" s="16" t="s">
        <v>1180</v>
      </c>
      <c r="K1043" s="16" t="s">
        <v>1179</v>
      </c>
      <c r="L1043" s="16" t="s">
        <v>7271</v>
      </c>
      <c r="M1043" s="16">
        <v>7179</v>
      </c>
      <c r="N1043" s="16" t="s">
        <v>1177</v>
      </c>
      <c r="O1043" s="16" t="s">
        <v>1107</v>
      </c>
      <c r="P1043" s="16" t="s">
        <v>1176</v>
      </c>
      <c r="Q1043" s="16" t="s">
        <v>1175</v>
      </c>
      <c r="R1043" s="16" t="s">
        <v>1174</v>
      </c>
    </row>
    <row r="1044" spans="1:18">
      <c r="A1044" s="16" t="s">
        <v>7270</v>
      </c>
      <c r="B1044" s="16" t="s">
        <v>1183</v>
      </c>
      <c r="C1044" s="16" t="s">
        <v>319</v>
      </c>
      <c r="D1044" s="16">
        <v>10075</v>
      </c>
      <c r="E1044" s="16" t="str">
        <f>VLOOKUP(D1044,'Schools Data'!$F$4:$I$105,4,FALSE)</f>
        <v>Manorside Primary School</v>
      </c>
      <c r="F1044" s="16">
        <v>710020</v>
      </c>
      <c r="G1044" s="16" t="str">
        <f t="shared" ref="G1044:G1073" si="38">VLOOKUP(F1044,$W$2:$X$62,2,FALSE)</f>
        <v>I06</v>
      </c>
      <c r="H1044" s="16" t="s">
        <v>7269</v>
      </c>
      <c r="I1044" s="16" t="s">
        <v>1181</v>
      </c>
      <c r="J1044" s="16" t="s">
        <v>1180</v>
      </c>
      <c r="K1044" s="16" t="s">
        <v>1179</v>
      </c>
      <c r="L1044" s="16" t="s">
        <v>7268</v>
      </c>
      <c r="M1044" s="16">
        <v>-900</v>
      </c>
      <c r="N1044" s="16" t="s">
        <v>1177</v>
      </c>
      <c r="O1044" s="16" t="s">
        <v>1107</v>
      </c>
      <c r="P1044" s="16" t="s">
        <v>1176</v>
      </c>
      <c r="Q1044" s="16" t="s">
        <v>1175</v>
      </c>
      <c r="R1044" s="16" t="s">
        <v>1174</v>
      </c>
    </row>
    <row r="1045" spans="1:18">
      <c r="A1045" s="16" t="s">
        <v>7267</v>
      </c>
      <c r="B1045" s="16" t="s">
        <v>1183</v>
      </c>
      <c r="C1045" s="16" t="s">
        <v>319</v>
      </c>
      <c r="D1045" s="16">
        <v>10075</v>
      </c>
      <c r="E1045" s="16" t="str">
        <f>VLOOKUP(D1045,'Schools Data'!$F$4:$I$105,4,FALSE)</f>
        <v>Manorside Primary School</v>
      </c>
      <c r="F1045" s="16">
        <v>720000</v>
      </c>
      <c r="G1045" s="16" t="str">
        <f t="shared" si="38"/>
        <v>I07</v>
      </c>
      <c r="H1045" s="16" t="s">
        <v>7266</v>
      </c>
      <c r="I1045" s="16" t="s">
        <v>1181</v>
      </c>
      <c r="J1045" s="16" t="s">
        <v>1180</v>
      </c>
      <c r="K1045" s="16" t="s">
        <v>1179</v>
      </c>
      <c r="L1045" s="16" t="s">
        <v>7265</v>
      </c>
      <c r="M1045" s="16">
        <v>-101437</v>
      </c>
      <c r="N1045" s="16" t="s">
        <v>1177</v>
      </c>
      <c r="O1045" s="16" t="s">
        <v>1107</v>
      </c>
      <c r="P1045" s="16" t="s">
        <v>1176</v>
      </c>
      <c r="Q1045" s="16" t="s">
        <v>1175</v>
      </c>
      <c r="R1045" s="16" t="s">
        <v>1174</v>
      </c>
    </row>
    <row r="1046" spans="1:18">
      <c r="A1046" s="16" t="s">
        <v>7264</v>
      </c>
      <c r="B1046" s="16" t="s">
        <v>1183</v>
      </c>
      <c r="C1046" s="16" t="s">
        <v>319</v>
      </c>
      <c r="D1046" s="16">
        <v>10075</v>
      </c>
      <c r="E1046" s="16" t="str">
        <f>VLOOKUP(D1046,'Schools Data'!$F$4:$I$105,4,FALSE)</f>
        <v>Manorside Primary School</v>
      </c>
      <c r="F1046" s="16">
        <v>720010</v>
      </c>
      <c r="G1046" s="16" t="str">
        <f t="shared" si="38"/>
        <v>I18d</v>
      </c>
      <c r="H1046" s="16" t="s">
        <v>7263</v>
      </c>
      <c r="I1046" s="16" t="s">
        <v>1181</v>
      </c>
      <c r="J1046" s="16" t="s">
        <v>1180</v>
      </c>
      <c r="K1046" s="16" t="s">
        <v>1179</v>
      </c>
      <c r="L1046" s="16" t="s">
        <v>7262</v>
      </c>
      <c r="M1046" s="16">
        <v>-43364</v>
      </c>
      <c r="N1046" s="16" t="s">
        <v>1177</v>
      </c>
      <c r="O1046" s="16" t="s">
        <v>1107</v>
      </c>
      <c r="P1046" s="16" t="s">
        <v>1176</v>
      </c>
      <c r="Q1046" s="16" t="s">
        <v>1175</v>
      </c>
      <c r="R1046" s="16" t="s">
        <v>1174</v>
      </c>
    </row>
    <row r="1047" spans="1:18">
      <c r="A1047" s="16" t="s">
        <v>7261</v>
      </c>
      <c r="B1047" s="16" t="s">
        <v>1183</v>
      </c>
      <c r="C1047" s="16" t="s">
        <v>319</v>
      </c>
      <c r="D1047" s="16">
        <v>10075</v>
      </c>
      <c r="E1047" s="16" t="str">
        <f>VLOOKUP(D1047,'Schools Data'!$F$4:$I$105,4,FALSE)</f>
        <v>Manorside Primary School</v>
      </c>
      <c r="F1047" s="16">
        <v>739001</v>
      </c>
      <c r="G1047" s="16" t="str">
        <f t="shared" si="38"/>
        <v>I08a</v>
      </c>
      <c r="H1047" s="16" t="s">
        <v>7260</v>
      </c>
      <c r="I1047" s="16" t="s">
        <v>1181</v>
      </c>
      <c r="J1047" s="16" t="s">
        <v>1180</v>
      </c>
      <c r="K1047" s="16" t="s">
        <v>1179</v>
      </c>
      <c r="L1047" s="16" t="s">
        <v>7259</v>
      </c>
      <c r="M1047" s="16">
        <v>-17455</v>
      </c>
      <c r="N1047" s="16" t="s">
        <v>1177</v>
      </c>
      <c r="O1047" s="16" t="s">
        <v>1107</v>
      </c>
      <c r="P1047" s="16" t="s">
        <v>1176</v>
      </c>
      <c r="Q1047" s="16" t="s">
        <v>1175</v>
      </c>
      <c r="R1047" s="16" t="s">
        <v>1174</v>
      </c>
    </row>
    <row r="1048" spans="1:18">
      <c r="A1048" s="16" t="s">
        <v>7258</v>
      </c>
      <c r="B1048" s="16" t="s">
        <v>1183</v>
      </c>
      <c r="C1048" s="16" t="s">
        <v>319</v>
      </c>
      <c r="D1048" s="16">
        <v>10075</v>
      </c>
      <c r="E1048" s="16" t="str">
        <f>VLOOKUP(D1048,'Schools Data'!$F$4:$I$105,4,FALSE)</f>
        <v>Manorside Primary School</v>
      </c>
      <c r="F1048" s="16">
        <v>739002</v>
      </c>
      <c r="G1048" s="16" t="str">
        <f t="shared" si="38"/>
        <v>I08b</v>
      </c>
      <c r="H1048" s="16" t="s">
        <v>7257</v>
      </c>
      <c r="I1048" s="16" t="s">
        <v>1181</v>
      </c>
      <c r="J1048" s="16" t="s">
        <v>1180</v>
      </c>
      <c r="K1048" s="16" t="s">
        <v>1179</v>
      </c>
      <c r="L1048" s="16" t="s">
        <v>7256</v>
      </c>
      <c r="M1048" s="16">
        <v>-32884</v>
      </c>
      <c r="N1048" s="16" t="s">
        <v>1177</v>
      </c>
      <c r="O1048" s="16" t="s">
        <v>1107</v>
      </c>
      <c r="P1048" s="16" t="s">
        <v>1176</v>
      </c>
      <c r="Q1048" s="16" t="s">
        <v>1175</v>
      </c>
      <c r="R1048" s="16" t="s">
        <v>1174</v>
      </c>
    </row>
    <row r="1049" spans="1:18">
      <c r="A1049" s="16" t="s">
        <v>7255</v>
      </c>
      <c r="B1049" s="16" t="s">
        <v>1183</v>
      </c>
      <c r="C1049" s="16" t="s">
        <v>319</v>
      </c>
      <c r="D1049" s="16">
        <v>10075</v>
      </c>
      <c r="E1049" s="16" t="str">
        <f>VLOOKUP(D1049,'Schools Data'!$F$4:$I$105,4,FALSE)</f>
        <v>Manorside Primary School</v>
      </c>
      <c r="F1049" s="16">
        <v>739010</v>
      </c>
      <c r="G1049" s="16" t="str">
        <f t="shared" si="38"/>
        <v>I09</v>
      </c>
      <c r="H1049" s="16" t="s">
        <v>7254</v>
      </c>
      <c r="I1049" s="16" t="s">
        <v>1181</v>
      </c>
      <c r="J1049" s="16" t="s">
        <v>1180</v>
      </c>
      <c r="K1049" s="16" t="s">
        <v>1179</v>
      </c>
      <c r="L1049" s="16" t="s">
        <v>7253</v>
      </c>
      <c r="M1049" s="16">
        <v>-37770</v>
      </c>
      <c r="N1049" s="16" t="s">
        <v>1177</v>
      </c>
      <c r="O1049" s="16" t="s">
        <v>1107</v>
      </c>
      <c r="P1049" s="16" t="s">
        <v>1176</v>
      </c>
      <c r="Q1049" s="16" t="s">
        <v>1175</v>
      </c>
      <c r="R1049" s="16" t="s">
        <v>1174</v>
      </c>
    </row>
    <row r="1050" spans="1:18">
      <c r="A1050" s="16" t="s">
        <v>7252</v>
      </c>
      <c r="B1050" s="16" t="s">
        <v>1183</v>
      </c>
      <c r="C1050" s="16" t="s">
        <v>319</v>
      </c>
      <c r="D1050" s="16">
        <v>10075</v>
      </c>
      <c r="E1050" s="16" t="str">
        <f>VLOOKUP(D1050,'Schools Data'!$F$4:$I$105,4,FALSE)</f>
        <v>Manorside Primary School</v>
      </c>
      <c r="F1050" s="16">
        <v>739020</v>
      </c>
      <c r="G1050" s="16" t="str">
        <f t="shared" si="38"/>
        <v>I10</v>
      </c>
      <c r="H1050" s="16" t="s">
        <v>7251</v>
      </c>
      <c r="I1050" s="16" t="s">
        <v>1181</v>
      </c>
      <c r="J1050" s="16" t="s">
        <v>1180</v>
      </c>
      <c r="K1050" s="16" t="s">
        <v>1179</v>
      </c>
      <c r="L1050" s="16" t="s">
        <v>7250</v>
      </c>
      <c r="M1050" s="16">
        <v>-4000</v>
      </c>
      <c r="N1050" s="16" t="s">
        <v>1177</v>
      </c>
      <c r="O1050" s="16" t="s">
        <v>1107</v>
      </c>
      <c r="P1050" s="16" t="s">
        <v>1176</v>
      </c>
      <c r="Q1050" s="16" t="s">
        <v>1175</v>
      </c>
      <c r="R1050" s="16" t="s">
        <v>1174</v>
      </c>
    </row>
    <row r="1051" spans="1:18">
      <c r="A1051" s="16" t="s">
        <v>7249</v>
      </c>
      <c r="B1051" s="16" t="s">
        <v>1183</v>
      </c>
      <c r="C1051" s="16" t="s">
        <v>319</v>
      </c>
      <c r="D1051" s="16">
        <v>10075</v>
      </c>
      <c r="E1051" s="16" t="str">
        <f>VLOOKUP(D1051,'Schools Data'!$F$4:$I$105,4,FALSE)</f>
        <v>Manorside Primary School</v>
      </c>
      <c r="F1051" s="16">
        <v>739040</v>
      </c>
      <c r="G1051" s="16" t="str">
        <f t="shared" si="38"/>
        <v>I12</v>
      </c>
      <c r="H1051" s="16" t="s">
        <v>7248</v>
      </c>
      <c r="I1051" s="16" t="s">
        <v>1181</v>
      </c>
      <c r="J1051" s="16" t="s">
        <v>1180</v>
      </c>
      <c r="K1051" s="16" t="s">
        <v>1179</v>
      </c>
      <c r="L1051" s="16" t="s">
        <v>7247</v>
      </c>
      <c r="M1051" s="16">
        <v>-17050</v>
      </c>
      <c r="N1051" s="16" t="s">
        <v>1177</v>
      </c>
      <c r="O1051" s="16" t="s">
        <v>1107</v>
      </c>
      <c r="P1051" s="16" t="s">
        <v>1176</v>
      </c>
      <c r="Q1051" s="16" t="s">
        <v>1175</v>
      </c>
      <c r="R1051" s="16" t="s">
        <v>1174</v>
      </c>
    </row>
    <row r="1052" spans="1:18">
      <c r="A1052" s="16" t="s">
        <v>7246</v>
      </c>
      <c r="B1052" s="16" t="s">
        <v>1183</v>
      </c>
      <c r="C1052" s="16" t="s">
        <v>319</v>
      </c>
      <c r="D1052" s="16">
        <v>10075</v>
      </c>
      <c r="E1052" s="16" t="str">
        <f>VLOOKUP(D1052,'Schools Data'!$F$4:$I$105,4,FALSE)</f>
        <v>Manorside Primary School</v>
      </c>
      <c r="F1052" s="16">
        <v>739050</v>
      </c>
      <c r="G1052" s="16" t="str">
        <f t="shared" si="38"/>
        <v>I13</v>
      </c>
      <c r="H1052" s="16" t="s">
        <v>7245</v>
      </c>
      <c r="I1052" s="16" t="s">
        <v>1181</v>
      </c>
      <c r="J1052" s="16" t="s">
        <v>1180</v>
      </c>
      <c r="K1052" s="16" t="s">
        <v>1179</v>
      </c>
      <c r="L1052" s="16" t="s">
        <v>7244</v>
      </c>
      <c r="M1052" s="16">
        <v>-10000</v>
      </c>
      <c r="N1052" s="16" t="s">
        <v>1177</v>
      </c>
      <c r="O1052" s="16" t="s">
        <v>1107</v>
      </c>
      <c r="P1052" s="16" t="s">
        <v>1176</v>
      </c>
      <c r="Q1052" s="16" t="s">
        <v>1175</v>
      </c>
      <c r="R1052" s="16" t="s">
        <v>1174</v>
      </c>
    </row>
    <row r="1053" spans="1:18">
      <c r="A1053" s="16" t="s">
        <v>7243</v>
      </c>
      <c r="B1053" s="16" t="s">
        <v>1183</v>
      </c>
      <c r="C1053" s="16" t="s">
        <v>319</v>
      </c>
      <c r="D1053" s="16">
        <v>10078</v>
      </c>
      <c r="E1053" s="16" t="str">
        <f>VLOOKUP(D1053,'Schools Data'!$F$4:$I$105,4,FALSE)</f>
        <v>Monken Hadley C E Primary School</v>
      </c>
      <c r="F1053" s="16">
        <v>111100</v>
      </c>
      <c r="G1053" s="16" t="str">
        <f t="shared" si="38"/>
        <v>E05</v>
      </c>
      <c r="H1053" s="16" t="s">
        <v>7242</v>
      </c>
      <c r="I1053" s="16" t="s">
        <v>1181</v>
      </c>
      <c r="J1053" s="16" t="s">
        <v>1180</v>
      </c>
      <c r="K1053" s="16" t="s">
        <v>1179</v>
      </c>
      <c r="L1053" s="16" t="s">
        <v>7241</v>
      </c>
      <c r="M1053" s="16">
        <v>36992</v>
      </c>
      <c r="N1053" s="16" t="s">
        <v>1177</v>
      </c>
      <c r="O1053" s="16" t="s">
        <v>1107</v>
      </c>
      <c r="P1053" s="16" t="s">
        <v>1176</v>
      </c>
      <c r="Q1053" s="16" t="s">
        <v>1175</v>
      </c>
      <c r="R1053" s="16" t="s">
        <v>1174</v>
      </c>
    </row>
    <row r="1054" spans="1:18">
      <c r="A1054" s="16" t="s">
        <v>7240</v>
      </c>
      <c r="B1054" s="16" t="s">
        <v>1183</v>
      </c>
      <c r="C1054" s="16" t="s">
        <v>319</v>
      </c>
      <c r="D1054" s="16">
        <v>10078</v>
      </c>
      <c r="E1054" s="16" t="str">
        <f>VLOOKUP(D1054,'Schools Data'!$F$4:$I$105,4,FALSE)</f>
        <v>Monken Hadley C E Primary School</v>
      </c>
      <c r="F1054" s="16">
        <v>111200</v>
      </c>
      <c r="G1054" s="16" t="str">
        <f t="shared" si="38"/>
        <v>E04</v>
      </c>
      <c r="H1054" s="16" t="s">
        <v>7239</v>
      </c>
      <c r="I1054" s="16" t="s">
        <v>1181</v>
      </c>
      <c r="J1054" s="16" t="s">
        <v>1180</v>
      </c>
      <c r="K1054" s="16" t="s">
        <v>1179</v>
      </c>
      <c r="L1054" s="16" t="s">
        <v>7238</v>
      </c>
      <c r="M1054" s="16">
        <v>39568</v>
      </c>
      <c r="N1054" s="16" t="s">
        <v>1177</v>
      </c>
      <c r="O1054" s="16" t="s">
        <v>1107</v>
      </c>
      <c r="P1054" s="16" t="s">
        <v>1176</v>
      </c>
      <c r="Q1054" s="16" t="s">
        <v>1175</v>
      </c>
      <c r="R1054" s="16" t="s">
        <v>1174</v>
      </c>
    </row>
    <row r="1055" spans="1:18">
      <c r="A1055" s="16" t="s">
        <v>7237</v>
      </c>
      <c r="B1055" s="16" t="s">
        <v>1183</v>
      </c>
      <c r="C1055" s="16" t="s">
        <v>319</v>
      </c>
      <c r="D1055" s="16">
        <v>10078</v>
      </c>
      <c r="E1055" s="16" t="str">
        <f>VLOOKUP(D1055,'Schools Data'!$F$4:$I$105,4,FALSE)</f>
        <v>Monken Hadley C E Primary School</v>
      </c>
      <c r="F1055" s="16">
        <v>111400</v>
      </c>
      <c r="G1055" s="16" t="str">
        <f t="shared" si="38"/>
        <v>E01</v>
      </c>
      <c r="H1055" s="16" t="s">
        <v>7236</v>
      </c>
      <c r="I1055" s="16" t="s">
        <v>1181</v>
      </c>
      <c r="J1055" s="16" t="s">
        <v>1180</v>
      </c>
      <c r="K1055" s="16" t="s">
        <v>1179</v>
      </c>
      <c r="L1055" s="16" t="s">
        <v>7235</v>
      </c>
      <c r="M1055" s="16">
        <v>507774</v>
      </c>
      <c r="N1055" s="16" t="s">
        <v>1177</v>
      </c>
      <c r="O1055" s="16" t="s">
        <v>1107</v>
      </c>
      <c r="P1055" s="16" t="s">
        <v>1176</v>
      </c>
      <c r="Q1055" s="16" t="s">
        <v>1175</v>
      </c>
      <c r="R1055" s="16" t="s">
        <v>1174</v>
      </c>
    </row>
    <row r="1056" spans="1:18">
      <c r="A1056" s="16" t="s">
        <v>7234</v>
      </c>
      <c r="B1056" s="16" t="s">
        <v>1183</v>
      </c>
      <c r="C1056" s="16" t="s">
        <v>319</v>
      </c>
      <c r="D1056" s="16">
        <v>10078</v>
      </c>
      <c r="E1056" s="16" t="str">
        <f>VLOOKUP(D1056,'Schools Data'!$F$4:$I$105,4,FALSE)</f>
        <v>Monken Hadley C E Primary School</v>
      </c>
      <c r="F1056" s="16">
        <v>111600</v>
      </c>
      <c r="G1056" s="16" t="str">
        <f t="shared" si="38"/>
        <v>E03</v>
      </c>
      <c r="H1056" s="16" t="s">
        <v>7233</v>
      </c>
      <c r="I1056" s="16" t="s">
        <v>1181</v>
      </c>
      <c r="J1056" s="16" t="s">
        <v>1180</v>
      </c>
      <c r="K1056" s="16" t="s">
        <v>1179</v>
      </c>
      <c r="L1056" s="16" t="s">
        <v>7232</v>
      </c>
      <c r="M1056" s="16">
        <v>103160</v>
      </c>
      <c r="N1056" s="16" t="s">
        <v>1177</v>
      </c>
      <c r="O1056" s="16" t="s">
        <v>1107</v>
      </c>
      <c r="P1056" s="16" t="s">
        <v>1176</v>
      </c>
      <c r="Q1056" s="16" t="s">
        <v>1175</v>
      </c>
      <c r="R1056" s="16" t="s">
        <v>1174</v>
      </c>
    </row>
    <row r="1057" spans="1:18">
      <c r="A1057" s="16" t="s">
        <v>7231</v>
      </c>
      <c r="B1057" s="16" t="s">
        <v>1183</v>
      </c>
      <c r="C1057" s="16" t="s">
        <v>319</v>
      </c>
      <c r="D1057" s="16">
        <v>10078</v>
      </c>
      <c r="E1057" s="16" t="str">
        <f>VLOOKUP(D1057,'Schools Data'!$F$4:$I$105,4,FALSE)</f>
        <v>Monken Hadley C E Primary School</v>
      </c>
      <c r="F1057" s="16">
        <v>111700</v>
      </c>
      <c r="G1057" s="16" t="str">
        <f t="shared" si="38"/>
        <v>E07</v>
      </c>
      <c r="H1057" s="16" t="s">
        <v>7230</v>
      </c>
      <c r="I1057" s="16" t="s">
        <v>1181</v>
      </c>
      <c r="J1057" s="16" t="s">
        <v>1180</v>
      </c>
      <c r="K1057" s="16" t="s">
        <v>1179</v>
      </c>
      <c r="L1057" s="16" t="s">
        <v>7229</v>
      </c>
      <c r="M1057" s="16">
        <v>23470</v>
      </c>
      <c r="N1057" s="16" t="s">
        <v>1177</v>
      </c>
      <c r="O1057" s="16" t="s">
        <v>1107</v>
      </c>
      <c r="P1057" s="16" t="s">
        <v>1176</v>
      </c>
      <c r="Q1057" s="16" t="s">
        <v>1175</v>
      </c>
      <c r="R1057" s="16" t="s">
        <v>1174</v>
      </c>
    </row>
    <row r="1058" spans="1:18">
      <c r="A1058" s="16" t="s">
        <v>7228</v>
      </c>
      <c r="B1058" s="16" t="s">
        <v>1183</v>
      </c>
      <c r="C1058" s="16" t="s">
        <v>319</v>
      </c>
      <c r="D1058" s="16">
        <v>10078</v>
      </c>
      <c r="E1058" s="16" t="str">
        <f>VLOOKUP(D1058,'Schools Data'!$F$4:$I$105,4,FALSE)</f>
        <v>Monken Hadley C E Primary School</v>
      </c>
      <c r="F1058" s="16">
        <v>133100</v>
      </c>
      <c r="G1058" s="16" t="str">
        <f t="shared" si="38"/>
        <v>E09</v>
      </c>
      <c r="H1058" s="16" t="s">
        <v>7227</v>
      </c>
      <c r="I1058" s="16" t="s">
        <v>1181</v>
      </c>
      <c r="J1058" s="16" t="s">
        <v>1180</v>
      </c>
      <c r="K1058" s="16" t="s">
        <v>1179</v>
      </c>
      <c r="L1058" s="16" t="s">
        <v>7226</v>
      </c>
      <c r="M1058" s="16">
        <v>2350</v>
      </c>
      <c r="N1058" s="16" t="s">
        <v>1177</v>
      </c>
      <c r="O1058" s="16" t="s">
        <v>1107</v>
      </c>
      <c r="P1058" s="16" t="s">
        <v>1176</v>
      </c>
      <c r="Q1058" s="16" t="s">
        <v>1175</v>
      </c>
      <c r="R1058" s="16" t="s">
        <v>1174</v>
      </c>
    </row>
    <row r="1059" spans="1:18">
      <c r="A1059" s="16" t="s">
        <v>7225</v>
      </c>
      <c r="B1059" s="16" t="s">
        <v>1183</v>
      </c>
      <c r="C1059" s="16" t="s">
        <v>319</v>
      </c>
      <c r="D1059" s="16">
        <v>10078</v>
      </c>
      <c r="E1059" s="16" t="str">
        <f>VLOOKUP(D1059,'Schools Data'!$F$4:$I$105,4,FALSE)</f>
        <v>Monken Hadley C E Primary School</v>
      </c>
      <c r="F1059" s="16">
        <v>138100</v>
      </c>
      <c r="G1059" s="16" t="str">
        <f t="shared" si="38"/>
        <v>E08</v>
      </c>
      <c r="H1059" s="16" t="s">
        <v>7224</v>
      </c>
      <c r="I1059" s="16" t="s">
        <v>1181</v>
      </c>
      <c r="J1059" s="16" t="s">
        <v>1180</v>
      </c>
      <c r="K1059" s="16" t="s">
        <v>1179</v>
      </c>
      <c r="L1059" s="16" t="s">
        <v>7223</v>
      </c>
      <c r="M1059" s="16">
        <v>2550</v>
      </c>
      <c r="N1059" s="16" t="s">
        <v>1177</v>
      </c>
      <c r="O1059" s="16" t="s">
        <v>1107</v>
      </c>
      <c r="P1059" s="16" t="s">
        <v>1176</v>
      </c>
      <c r="Q1059" s="16" t="s">
        <v>1175</v>
      </c>
      <c r="R1059" s="16" t="s">
        <v>1174</v>
      </c>
    </row>
    <row r="1060" spans="1:18">
      <c r="A1060" s="16" t="s">
        <v>7222</v>
      </c>
      <c r="B1060" s="16" t="s">
        <v>1183</v>
      </c>
      <c r="C1060" s="16" t="s">
        <v>319</v>
      </c>
      <c r="D1060" s="16">
        <v>10078</v>
      </c>
      <c r="E1060" s="16" t="str">
        <f>VLOOKUP(D1060,'Schools Data'!$F$4:$I$105,4,FALSE)</f>
        <v>Monken Hadley C E Primary School</v>
      </c>
      <c r="F1060" s="16">
        <v>138110</v>
      </c>
      <c r="G1060" s="16" t="str">
        <f t="shared" si="38"/>
        <v>E10</v>
      </c>
      <c r="H1060" s="16" t="s">
        <v>7221</v>
      </c>
      <c r="I1060" s="16" t="s">
        <v>1181</v>
      </c>
      <c r="J1060" s="16" t="s">
        <v>1180</v>
      </c>
      <c r="K1060" s="16" t="s">
        <v>1179</v>
      </c>
      <c r="L1060" s="16" t="s">
        <v>7220</v>
      </c>
      <c r="M1060" s="16">
        <v>1800</v>
      </c>
      <c r="N1060" s="16" t="s">
        <v>1177</v>
      </c>
      <c r="O1060" s="16" t="s">
        <v>1107</v>
      </c>
      <c r="P1060" s="16" t="s">
        <v>1176</v>
      </c>
      <c r="Q1060" s="16" t="s">
        <v>1175</v>
      </c>
      <c r="R1060" s="16" t="s">
        <v>1174</v>
      </c>
    </row>
    <row r="1061" spans="1:18">
      <c r="A1061" s="16" t="s">
        <v>7219</v>
      </c>
      <c r="B1061" s="16" t="s">
        <v>1183</v>
      </c>
      <c r="C1061" s="16" t="s">
        <v>319</v>
      </c>
      <c r="D1061" s="16">
        <v>10078</v>
      </c>
      <c r="E1061" s="16" t="str">
        <f>VLOOKUP(D1061,'Schools Data'!$F$4:$I$105,4,FALSE)</f>
        <v>Monken Hadley C E Primary School</v>
      </c>
      <c r="F1061" s="16">
        <v>210000</v>
      </c>
      <c r="G1061" s="16" t="str">
        <f t="shared" si="38"/>
        <v>E12</v>
      </c>
      <c r="H1061" s="16" t="s">
        <v>7218</v>
      </c>
      <c r="I1061" s="16" t="s">
        <v>1181</v>
      </c>
      <c r="J1061" s="16" t="s">
        <v>1180</v>
      </c>
      <c r="K1061" s="16" t="s">
        <v>1179</v>
      </c>
      <c r="L1061" s="16" t="s">
        <v>7217</v>
      </c>
      <c r="M1061" s="16">
        <v>8250</v>
      </c>
      <c r="N1061" s="16" t="s">
        <v>1177</v>
      </c>
      <c r="O1061" s="16" t="s">
        <v>1107</v>
      </c>
      <c r="P1061" s="16" t="s">
        <v>1176</v>
      </c>
      <c r="Q1061" s="16" t="s">
        <v>1175</v>
      </c>
      <c r="R1061" s="16" t="s">
        <v>1174</v>
      </c>
    </row>
    <row r="1062" spans="1:18">
      <c r="A1062" s="16" t="s">
        <v>7216</v>
      </c>
      <c r="B1062" s="16" t="s">
        <v>1183</v>
      </c>
      <c r="C1062" s="16" t="s">
        <v>319</v>
      </c>
      <c r="D1062" s="16">
        <v>10078</v>
      </c>
      <c r="E1062" s="16" t="str">
        <f>VLOOKUP(D1062,'Schools Data'!$F$4:$I$105,4,FALSE)</f>
        <v>Monken Hadley C E Primary School</v>
      </c>
      <c r="F1062" s="16">
        <v>213020</v>
      </c>
      <c r="G1062" s="16" t="str">
        <f t="shared" si="38"/>
        <v>E16</v>
      </c>
      <c r="H1062" s="16" t="s">
        <v>7215</v>
      </c>
      <c r="I1062" s="16" t="s">
        <v>1181</v>
      </c>
      <c r="J1062" s="16" t="s">
        <v>1180</v>
      </c>
      <c r="K1062" s="16" t="s">
        <v>1179</v>
      </c>
      <c r="L1062" s="16" t="s">
        <v>7214</v>
      </c>
      <c r="M1062" s="16">
        <v>13000</v>
      </c>
      <c r="N1062" s="16" t="s">
        <v>1177</v>
      </c>
      <c r="O1062" s="16" t="s">
        <v>1107</v>
      </c>
      <c r="P1062" s="16" t="s">
        <v>1176</v>
      </c>
      <c r="Q1062" s="16" t="s">
        <v>1175</v>
      </c>
      <c r="R1062" s="16" t="s">
        <v>1174</v>
      </c>
    </row>
    <row r="1063" spans="1:18">
      <c r="A1063" s="16" t="s">
        <v>7213</v>
      </c>
      <c r="B1063" s="16" t="s">
        <v>1183</v>
      </c>
      <c r="C1063" s="16" t="s">
        <v>319</v>
      </c>
      <c r="D1063" s="16">
        <v>10078</v>
      </c>
      <c r="E1063" s="16" t="str">
        <f>VLOOKUP(D1063,'Schools Data'!$F$4:$I$105,4,FALSE)</f>
        <v>Monken Hadley C E Primary School</v>
      </c>
      <c r="F1063" s="16">
        <v>215000</v>
      </c>
      <c r="G1063" s="16" t="str">
        <f t="shared" si="38"/>
        <v>E17</v>
      </c>
      <c r="H1063" s="16" t="s">
        <v>7212</v>
      </c>
      <c r="I1063" s="16" t="s">
        <v>1181</v>
      </c>
      <c r="J1063" s="16" t="s">
        <v>1180</v>
      </c>
      <c r="K1063" s="16" t="s">
        <v>1179</v>
      </c>
      <c r="L1063" s="16" t="s">
        <v>7211</v>
      </c>
      <c r="M1063" s="16">
        <v>1612</v>
      </c>
      <c r="N1063" s="16" t="s">
        <v>1177</v>
      </c>
      <c r="O1063" s="16" t="s">
        <v>1107</v>
      </c>
      <c r="P1063" s="16" t="s">
        <v>1176</v>
      </c>
      <c r="Q1063" s="16" t="s">
        <v>1175</v>
      </c>
      <c r="R1063" s="16" t="s">
        <v>1174</v>
      </c>
    </row>
    <row r="1064" spans="1:18">
      <c r="A1064" s="16" t="s">
        <v>7210</v>
      </c>
      <c r="B1064" s="16" t="s">
        <v>1183</v>
      </c>
      <c r="C1064" s="16" t="s">
        <v>319</v>
      </c>
      <c r="D1064" s="16">
        <v>10078</v>
      </c>
      <c r="E1064" s="16" t="str">
        <f>VLOOKUP(D1064,'Schools Data'!$F$4:$I$105,4,FALSE)</f>
        <v>Monken Hadley C E Primary School</v>
      </c>
      <c r="F1064" s="16">
        <v>216000</v>
      </c>
      <c r="G1064" s="16" t="str">
        <f t="shared" si="38"/>
        <v>E15</v>
      </c>
      <c r="H1064" s="16" t="s">
        <v>7209</v>
      </c>
      <c r="I1064" s="16" t="s">
        <v>1181</v>
      </c>
      <c r="J1064" s="16" t="s">
        <v>1180</v>
      </c>
      <c r="K1064" s="16" t="s">
        <v>1179</v>
      </c>
      <c r="L1064" s="16" t="s">
        <v>7208</v>
      </c>
      <c r="M1064" s="16">
        <v>2500</v>
      </c>
      <c r="N1064" s="16" t="s">
        <v>1177</v>
      </c>
      <c r="O1064" s="16" t="s">
        <v>1107</v>
      </c>
      <c r="P1064" s="16" t="s">
        <v>1176</v>
      </c>
      <c r="Q1064" s="16" t="s">
        <v>1175</v>
      </c>
      <c r="R1064" s="16" t="s">
        <v>1174</v>
      </c>
    </row>
    <row r="1065" spans="1:18">
      <c r="A1065" s="16" t="s">
        <v>7207</v>
      </c>
      <c r="B1065" s="16" t="s">
        <v>1183</v>
      </c>
      <c r="C1065" s="16" t="s">
        <v>319</v>
      </c>
      <c r="D1065" s="16">
        <v>10078</v>
      </c>
      <c r="E1065" s="16" t="str">
        <f>VLOOKUP(D1065,'Schools Data'!$F$4:$I$105,4,FALSE)</f>
        <v>Monken Hadley C E Primary School</v>
      </c>
      <c r="F1065" s="16">
        <v>219010</v>
      </c>
      <c r="G1065" s="16" t="str">
        <f t="shared" si="38"/>
        <v>E14</v>
      </c>
      <c r="H1065" s="16" t="s">
        <v>7206</v>
      </c>
      <c r="I1065" s="16" t="s">
        <v>1181</v>
      </c>
      <c r="J1065" s="16" t="s">
        <v>1180</v>
      </c>
      <c r="K1065" s="16" t="s">
        <v>1179</v>
      </c>
      <c r="L1065" s="16" t="s">
        <v>7205</v>
      </c>
      <c r="M1065" s="16">
        <v>1200</v>
      </c>
      <c r="N1065" s="16" t="s">
        <v>1177</v>
      </c>
      <c r="O1065" s="16" t="s">
        <v>1107</v>
      </c>
      <c r="P1065" s="16" t="s">
        <v>1176</v>
      </c>
      <c r="Q1065" s="16" t="s">
        <v>1175</v>
      </c>
      <c r="R1065" s="16" t="s">
        <v>1174</v>
      </c>
    </row>
    <row r="1066" spans="1:18">
      <c r="A1066" s="16" t="s">
        <v>7204</v>
      </c>
      <c r="B1066" s="16" t="s">
        <v>1183</v>
      </c>
      <c r="C1066" s="16" t="s">
        <v>319</v>
      </c>
      <c r="D1066" s="16">
        <v>10078</v>
      </c>
      <c r="E1066" s="16" t="str">
        <f>VLOOKUP(D1066,'Schools Data'!$F$4:$I$105,4,FALSE)</f>
        <v>Monken Hadley C E Primary School</v>
      </c>
      <c r="F1066" s="16">
        <v>219030</v>
      </c>
      <c r="G1066" s="16" t="str">
        <f t="shared" si="38"/>
        <v>E18</v>
      </c>
      <c r="H1066" s="16" t="s">
        <v>7203</v>
      </c>
      <c r="I1066" s="16" t="s">
        <v>1181</v>
      </c>
      <c r="J1066" s="16" t="s">
        <v>1180</v>
      </c>
      <c r="K1066" s="16" t="s">
        <v>1179</v>
      </c>
      <c r="L1066" s="16" t="s">
        <v>7202</v>
      </c>
      <c r="M1066" s="16">
        <v>5857</v>
      </c>
      <c r="N1066" s="16" t="s">
        <v>1177</v>
      </c>
      <c r="O1066" s="16" t="s">
        <v>1107</v>
      </c>
      <c r="P1066" s="16" t="s">
        <v>1176</v>
      </c>
      <c r="Q1066" s="16" t="s">
        <v>1175</v>
      </c>
      <c r="R1066" s="16" t="s">
        <v>1174</v>
      </c>
    </row>
    <row r="1067" spans="1:18">
      <c r="A1067" s="16" t="s">
        <v>7201</v>
      </c>
      <c r="B1067" s="16" t="s">
        <v>1183</v>
      </c>
      <c r="C1067" s="16" t="s">
        <v>319</v>
      </c>
      <c r="D1067" s="16">
        <v>10078</v>
      </c>
      <c r="E1067" s="16" t="str">
        <f>VLOOKUP(D1067,'Schools Data'!$F$4:$I$105,4,FALSE)</f>
        <v>Monken Hadley C E Primary School</v>
      </c>
      <c r="F1067" s="16">
        <v>221000</v>
      </c>
      <c r="G1067" s="16" t="str">
        <f t="shared" si="38"/>
        <v>E23</v>
      </c>
      <c r="H1067" s="16" t="s">
        <v>7200</v>
      </c>
      <c r="I1067" s="16" t="s">
        <v>1181</v>
      </c>
      <c r="J1067" s="16" t="s">
        <v>1180</v>
      </c>
      <c r="K1067" s="16" t="s">
        <v>1179</v>
      </c>
      <c r="L1067" s="16" t="s">
        <v>7199</v>
      </c>
      <c r="M1067" s="16">
        <v>3737</v>
      </c>
      <c r="N1067" s="16" t="s">
        <v>1177</v>
      </c>
      <c r="O1067" s="16" t="s">
        <v>1107</v>
      </c>
      <c r="P1067" s="16" t="s">
        <v>1176</v>
      </c>
      <c r="Q1067" s="16" t="s">
        <v>1175</v>
      </c>
      <c r="R1067" s="16" t="s">
        <v>1174</v>
      </c>
    </row>
    <row r="1068" spans="1:18">
      <c r="A1068" s="16" t="s">
        <v>7198</v>
      </c>
      <c r="B1068" s="16" t="s">
        <v>1183</v>
      </c>
      <c r="C1068" s="16" t="s">
        <v>319</v>
      </c>
      <c r="D1068" s="16">
        <v>10078</v>
      </c>
      <c r="E1068" s="16" t="str">
        <f>VLOOKUP(D1068,'Schools Data'!$F$4:$I$105,4,FALSE)</f>
        <v>Monken Hadley C E Primary School</v>
      </c>
      <c r="F1068" s="16">
        <v>411020</v>
      </c>
      <c r="G1068" s="16" t="str">
        <f t="shared" si="38"/>
        <v>E25</v>
      </c>
      <c r="H1068" s="16" t="s">
        <v>7197</v>
      </c>
      <c r="I1068" s="16" t="s">
        <v>1181</v>
      </c>
      <c r="J1068" s="16" t="s">
        <v>1180</v>
      </c>
      <c r="K1068" s="16" t="s">
        <v>1179</v>
      </c>
      <c r="L1068" s="16" t="s">
        <v>7173</v>
      </c>
      <c r="M1068" s="16">
        <v>48000</v>
      </c>
      <c r="N1068" s="16" t="s">
        <v>1177</v>
      </c>
      <c r="O1068" s="16" t="s">
        <v>1107</v>
      </c>
      <c r="P1068" s="16" t="s">
        <v>1176</v>
      </c>
      <c r="Q1068" s="16" t="s">
        <v>1175</v>
      </c>
      <c r="R1068" s="16" t="s">
        <v>1174</v>
      </c>
    </row>
    <row r="1069" spans="1:18">
      <c r="A1069" s="16" t="s">
        <v>7196</v>
      </c>
      <c r="B1069" s="16" t="s">
        <v>1183</v>
      </c>
      <c r="C1069" s="16" t="s">
        <v>319</v>
      </c>
      <c r="D1069" s="16">
        <v>10078</v>
      </c>
      <c r="E1069" s="16" t="str">
        <f>VLOOKUP(D1069,'Schools Data'!$F$4:$I$105,4,FALSE)</f>
        <v>Monken Hadley C E Primary School</v>
      </c>
      <c r="F1069" s="16">
        <v>413050</v>
      </c>
      <c r="G1069" s="16" t="str">
        <f t="shared" si="38"/>
        <v>E19</v>
      </c>
      <c r="H1069" s="16" t="s">
        <v>7195</v>
      </c>
      <c r="I1069" s="16" t="s">
        <v>1181</v>
      </c>
      <c r="J1069" s="16" t="s">
        <v>1180</v>
      </c>
      <c r="K1069" s="16" t="s">
        <v>1179</v>
      </c>
      <c r="L1069" s="16" t="s">
        <v>7194</v>
      </c>
      <c r="M1069" s="16">
        <v>50326</v>
      </c>
      <c r="N1069" s="16" t="s">
        <v>1177</v>
      </c>
      <c r="O1069" s="16" t="s">
        <v>1107</v>
      </c>
      <c r="P1069" s="16" t="s">
        <v>1176</v>
      </c>
      <c r="Q1069" s="16" t="s">
        <v>1175</v>
      </c>
      <c r="R1069" s="16" t="s">
        <v>1174</v>
      </c>
    </row>
    <row r="1070" spans="1:18">
      <c r="A1070" s="16" t="s">
        <v>7193</v>
      </c>
      <c r="B1070" s="16" t="s">
        <v>1183</v>
      </c>
      <c r="C1070" s="16" t="s">
        <v>319</v>
      </c>
      <c r="D1070" s="16">
        <v>10078</v>
      </c>
      <c r="E1070" s="16" t="str">
        <f>VLOOKUP(D1070,'Schools Data'!$F$4:$I$105,4,FALSE)</f>
        <v>Monken Hadley C E Primary School</v>
      </c>
      <c r="F1070" s="16">
        <v>413060</v>
      </c>
      <c r="G1070" s="16" t="str">
        <f t="shared" si="38"/>
        <v>E22</v>
      </c>
      <c r="H1070" s="16" t="s">
        <v>7192</v>
      </c>
      <c r="I1070" s="16" t="s">
        <v>1181</v>
      </c>
      <c r="J1070" s="16" t="s">
        <v>1180</v>
      </c>
      <c r="K1070" s="16" t="s">
        <v>1179</v>
      </c>
      <c r="L1070" s="16" t="s">
        <v>7191</v>
      </c>
      <c r="M1070" s="16">
        <v>9535</v>
      </c>
      <c r="N1070" s="16" t="s">
        <v>1177</v>
      </c>
      <c r="O1070" s="16" t="s">
        <v>1107</v>
      </c>
      <c r="P1070" s="16" t="s">
        <v>1176</v>
      </c>
      <c r="Q1070" s="16" t="s">
        <v>1175</v>
      </c>
      <c r="R1070" s="16" t="s">
        <v>1174</v>
      </c>
    </row>
    <row r="1071" spans="1:18">
      <c r="A1071" s="16" t="s">
        <v>7190</v>
      </c>
      <c r="B1071" s="16" t="s">
        <v>1183</v>
      </c>
      <c r="C1071" s="16" t="s">
        <v>319</v>
      </c>
      <c r="D1071" s="16">
        <v>10078</v>
      </c>
      <c r="E1071" s="16" t="str">
        <f>VLOOKUP(D1071,'Schools Data'!$F$4:$I$105,4,FALSE)</f>
        <v>Monken Hadley C E Primary School</v>
      </c>
      <c r="F1071" s="16">
        <v>413070</v>
      </c>
      <c r="G1071" s="16" t="str">
        <f t="shared" si="38"/>
        <v>E24</v>
      </c>
      <c r="H1071" s="16" t="s">
        <v>7189</v>
      </c>
      <c r="I1071" s="16" t="s">
        <v>1181</v>
      </c>
      <c r="J1071" s="16" t="s">
        <v>1180</v>
      </c>
      <c r="K1071" s="16" t="s">
        <v>1179</v>
      </c>
      <c r="L1071" s="16" t="s">
        <v>7188</v>
      </c>
      <c r="M1071" s="16">
        <v>900</v>
      </c>
      <c r="N1071" s="16" t="s">
        <v>1177</v>
      </c>
      <c r="O1071" s="16" t="s">
        <v>1107</v>
      </c>
      <c r="P1071" s="16" t="s">
        <v>1176</v>
      </c>
      <c r="Q1071" s="16" t="s">
        <v>1175</v>
      </c>
      <c r="R1071" s="16" t="s">
        <v>1174</v>
      </c>
    </row>
    <row r="1072" spans="1:18">
      <c r="A1072" s="16" t="s">
        <v>7187</v>
      </c>
      <c r="B1072" s="16" t="s">
        <v>1183</v>
      </c>
      <c r="C1072" s="16" t="s">
        <v>319</v>
      </c>
      <c r="D1072" s="16">
        <v>10078</v>
      </c>
      <c r="E1072" s="16" t="str">
        <f>VLOOKUP(D1072,'Schools Data'!$F$4:$I$105,4,FALSE)</f>
        <v>Monken Hadley C E Primary School</v>
      </c>
      <c r="F1072" s="16">
        <v>420060</v>
      </c>
      <c r="G1072" s="16" t="str">
        <f t="shared" si="38"/>
        <v>E26</v>
      </c>
      <c r="H1072" s="16" t="s">
        <v>7186</v>
      </c>
      <c r="I1072" s="16" t="s">
        <v>1181</v>
      </c>
      <c r="J1072" s="16" t="s">
        <v>1180</v>
      </c>
      <c r="K1072" s="16" t="s">
        <v>1179</v>
      </c>
      <c r="L1072" s="16" t="s">
        <v>7185</v>
      </c>
      <c r="M1072" s="16">
        <v>4000</v>
      </c>
      <c r="N1072" s="16" t="s">
        <v>1177</v>
      </c>
      <c r="O1072" s="16" t="s">
        <v>1107</v>
      </c>
      <c r="P1072" s="16" t="s">
        <v>1176</v>
      </c>
      <c r="Q1072" s="16" t="s">
        <v>1175</v>
      </c>
      <c r="R1072" s="16" t="s">
        <v>1174</v>
      </c>
    </row>
    <row r="1073" spans="1:18">
      <c r="A1073" s="16" t="s">
        <v>7184</v>
      </c>
      <c r="B1073" s="16" t="s">
        <v>1183</v>
      </c>
      <c r="C1073" s="16" t="s">
        <v>319</v>
      </c>
      <c r="D1073" s="16">
        <v>10078</v>
      </c>
      <c r="E1073" s="16" t="str">
        <f>VLOOKUP(D1073,'Schools Data'!$F$4:$I$105,4,FALSE)</f>
        <v>Monken Hadley C E Primary School</v>
      </c>
      <c r="F1073" s="16">
        <v>422620</v>
      </c>
      <c r="G1073" s="16" t="str">
        <f t="shared" si="38"/>
        <v>E20</v>
      </c>
      <c r="H1073" s="16" t="s">
        <v>7183</v>
      </c>
      <c r="I1073" s="16" t="s">
        <v>1181</v>
      </c>
      <c r="J1073" s="16" t="s">
        <v>1180</v>
      </c>
      <c r="K1073" s="16" t="s">
        <v>1179</v>
      </c>
      <c r="L1073" s="16" t="s">
        <v>7182</v>
      </c>
      <c r="M1073" s="16">
        <v>14257</v>
      </c>
      <c r="N1073" s="16" t="s">
        <v>1177</v>
      </c>
      <c r="O1073" s="16" t="s">
        <v>1107</v>
      </c>
      <c r="P1073" s="16" t="s">
        <v>1176</v>
      </c>
      <c r="Q1073" s="16" t="s">
        <v>1175</v>
      </c>
      <c r="R1073" s="16" t="s">
        <v>1174</v>
      </c>
    </row>
    <row r="1074" spans="1:18">
      <c r="A1074" s="16" t="s">
        <v>7181</v>
      </c>
      <c r="B1074" s="16" t="s">
        <v>1183</v>
      </c>
      <c r="C1074" s="16" t="s">
        <v>319</v>
      </c>
      <c r="D1074" s="16">
        <v>10078</v>
      </c>
      <c r="E1074" s="16" t="str">
        <f>VLOOKUP(D1074,'Schools Data'!$F$4:$I$105,4,FALSE)</f>
        <v>Monken Hadley C E Primary School</v>
      </c>
      <c r="F1074" s="16">
        <v>543950</v>
      </c>
      <c r="G1074" s="16" t="s">
        <v>1211</v>
      </c>
      <c r="H1074" s="16" t="s">
        <v>7180</v>
      </c>
      <c r="I1074" s="16" t="s">
        <v>1181</v>
      </c>
      <c r="J1074" s="16" t="s">
        <v>1180</v>
      </c>
      <c r="K1074" s="16" t="s">
        <v>1179</v>
      </c>
      <c r="L1074" s="16" t="s">
        <v>7179</v>
      </c>
      <c r="M1074" s="16">
        <v>63355</v>
      </c>
      <c r="N1074" s="16" t="s">
        <v>1177</v>
      </c>
      <c r="O1074" s="16" t="s">
        <v>1107</v>
      </c>
      <c r="P1074" s="16" t="s">
        <v>1176</v>
      </c>
      <c r="Q1074" s="16" t="s">
        <v>1175</v>
      </c>
      <c r="R1074" s="16" t="s">
        <v>1174</v>
      </c>
    </row>
    <row r="1075" spans="1:18">
      <c r="A1075" s="16" t="s">
        <v>7178</v>
      </c>
      <c r="B1075" s="16" t="s">
        <v>1183</v>
      </c>
      <c r="C1075" s="16" t="s">
        <v>319</v>
      </c>
      <c r="D1075" s="16">
        <v>10078</v>
      </c>
      <c r="E1075" s="16" t="str">
        <f>VLOOKUP(D1075,'Schools Data'!$F$4:$I$105,4,FALSE)</f>
        <v>Monken Hadley C E Primary School</v>
      </c>
      <c r="F1075" s="16">
        <v>543970</v>
      </c>
      <c r="G1075" s="16" t="str">
        <f t="shared" ref="G1075:G1108" si="39">VLOOKUP(F1075,$W$2:$X$62,2,FALSE)</f>
        <v>I01</v>
      </c>
      <c r="H1075" s="16" t="s">
        <v>7177</v>
      </c>
      <c r="I1075" s="16" t="s">
        <v>1181</v>
      </c>
      <c r="J1075" s="16" t="s">
        <v>1180</v>
      </c>
      <c r="K1075" s="16" t="s">
        <v>1179</v>
      </c>
      <c r="L1075" s="16" t="s">
        <v>7176</v>
      </c>
      <c r="M1075" s="16">
        <v>-723319</v>
      </c>
      <c r="N1075" s="16" t="s">
        <v>1177</v>
      </c>
      <c r="O1075" s="16" t="s">
        <v>1107</v>
      </c>
      <c r="P1075" s="16" t="s">
        <v>1176</v>
      </c>
      <c r="Q1075" s="16" t="s">
        <v>1175</v>
      </c>
      <c r="R1075" s="16" t="s">
        <v>1174</v>
      </c>
    </row>
    <row r="1076" spans="1:18">
      <c r="A1076" s="16" t="s">
        <v>7175</v>
      </c>
      <c r="B1076" s="16" t="s">
        <v>1183</v>
      </c>
      <c r="C1076" s="16" t="s">
        <v>319</v>
      </c>
      <c r="D1076" s="16">
        <v>10078</v>
      </c>
      <c r="E1076" s="16" t="str">
        <f>VLOOKUP(D1076,'Schools Data'!$F$4:$I$105,4,FALSE)</f>
        <v>Monken Hadley C E Primary School</v>
      </c>
      <c r="F1076" s="16">
        <v>543972</v>
      </c>
      <c r="G1076" s="16" t="str">
        <f t="shared" si="39"/>
        <v>I03</v>
      </c>
      <c r="H1076" s="16" t="s">
        <v>7174</v>
      </c>
      <c r="I1076" s="16" t="s">
        <v>1181</v>
      </c>
      <c r="J1076" s="16" t="s">
        <v>1180</v>
      </c>
      <c r="K1076" s="16" t="s">
        <v>1179</v>
      </c>
      <c r="L1076" s="16" t="s">
        <v>7173</v>
      </c>
      <c r="M1076" s="16">
        <v>-38254</v>
      </c>
      <c r="N1076" s="16" t="s">
        <v>1177</v>
      </c>
      <c r="O1076" s="16" t="s">
        <v>1107</v>
      </c>
      <c r="P1076" s="16" t="s">
        <v>1176</v>
      </c>
      <c r="Q1076" s="16" t="s">
        <v>1175</v>
      </c>
      <c r="R1076" s="16" t="s">
        <v>1174</v>
      </c>
    </row>
    <row r="1077" spans="1:18">
      <c r="A1077" s="16" t="s">
        <v>7172</v>
      </c>
      <c r="B1077" s="16" t="s">
        <v>1183</v>
      </c>
      <c r="C1077" s="16" t="s">
        <v>319</v>
      </c>
      <c r="D1077" s="16">
        <v>10078</v>
      </c>
      <c r="E1077" s="16" t="str">
        <f>VLOOKUP(D1077,'Schools Data'!$F$4:$I$105,4,FALSE)</f>
        <v>Monken Hadley C E Primary School</v>
      </c>
      <c r="F1077" s="16">
        <v>543975</v>
      </c>
      <c r="G1077" s="16" t="str">
        <f t="shared" si="39"/>
        <v>I05</v>
      </c>
      <c r="H1077" s="16" t="s">
        <v>7171</v>
      </c>
      <c r="I1077" s="16" t="s">
        <v>1181</v>
      </c>
      <c r="J1077" s="16" t="s">
        <v>1180</v>
      </c>
      <c r="K1077" s="16" t="s">
        <v>1179</v>
      </c>
      <c r="L1077" s="16" t="s">
        <v>7170</v>
      </c>
      <c r="M1077" s="16">
        <v>-24865</v>
      </c>
      <c r="N1077" s="16" t="s">
        <v>1177</v>
      </c>
      <c r="O1077" s="16" t="s">
        <v>1107</v>
      </c>
      <c r="P1077" s="16" t="s">
        <v>1176</v>
      </c>
      <c r="Q1077" s="16" t="s">
        <v>1175</v>
      </c>
      <c r="R1077" s="16" t="s">
        <v>1174</v>
      </c>
    </row>
    <row r="1078" spans="1:18">
      <c r="A1078" s="16" t="s">
        <v>7169</v>
      </c>
      <c r="B1078" s="16" t="s">
        <v>1183</v>
      </c>
      <c r="C1078" s="16" t="s">
        <v>319</v>
      </c>
      <c r="D1078" s="16">
        <v>10078</v>
      </c>
      <c r="E1078" s="16" t="str">
        <f>VLOOKUP(D1078,'Schools Data'!$F$4:$I$105,4,FALSE)</f>
        <v>Monken Hadley C E Primary School</v>
      </c>
      <c r="F1078" s="16">
        <v>569000</v>
      </c>
      <c r="G1078" s="16" t="str">
        <f t="shared" si="39"/>
        <v>E28a</v>
      </c>
      <c r="H1078" s="16" t="s">
        <v>7168</v>
      </c>
      <c r="I1078" s="16" t="s">
        <v>1181</v>
      </c>
      <c r="J1078" s="16" t="s">
        <v>1180</v>
      </c>
      <c r="K1078" s="16" t="s">
        <v>1179</v>
      </c>
      <c r="L1078" s="16" t="s">
        <v>7167</v>
      </c>
      <c r="M1078" s="16">
        <v>25152</v>
      </c>
      <c r="N1078" s="16" t="s">
        <v>1177</v>
      </c>
      <c r="O1078" s="16" t="s">
        <v>1107</v>
      </c>
      <c r="P1078" s="16" t="s">
        <v>1176</v>
      </c>
      <c r="Q1078" s="16" t="s">
        <v>1175</v>
      </c>
      <c r="R1078" s="16" t="s">
        <v>1174</v>
      </c>
    </row>
    <row r="1079" spans="1:18">
      <c r="A1079" s="16" t="s">
        <v>7166</v>
      </c>
      <c r="B1079" s="16" t="s">
        <v>1183</v>
      </c>
      <c r="C1079" s="16" t="s">
        <v>319</v>
      </c>
      <c r="D1079" s="16">
        <v>10078</v>
      </c>
      <c r="E1079" s="16" t="str">
        <f>VLOOKUP(D1079,'Schools Data'!$F$4:$I$105,4,FALSE)</f>
        <v>Monken Hadley C E Primary School</v>
      </c>
      <c r="F1079" s="16">
        <v>569010</v>
      </c>
      <c r="G1079" s="16" t="str">
        <f t="shared" si="39"/>
        <v>E27</v>
      </c>
      <c r="H1079" s="16" t="s">
        <v>7165</v>
      </c>
      <c r="I1079" s="16" t="s">
        <v>1181</v>
      </c>
      <c r="J1079" s="16" t="s">
        <v>1180</v>
      </c>
      <c r="K1079" s="16" t="s">
        <v>1179</v>
      </c>
      <c r="L1079" s="16" t="s">
        <v>7164</v>
      </c>
      <c r="M1079" s="16">
        <v>28109</v>
      </c>
      <c r="N1079" s="16" t="s">
        <v>1177</v>
      </c>
      <c r="O1079" s="16" t="s">
        <v>1107</v>
      </c>
      <c r="P1079" s="16" t="s">
        <v>1176</v>
      </c>
      <c r="Q1079" s="16" t="s">
        <v>1175</v>
      </c>
      <c r="R1079" s="16" t="s">
        <v>1174</v>
      </c>
    </row>
    <row r="1080" spans="1:18">
      <c r="A1080" s="16" t="s">
        <v>7163</v>
      </c>
      <c r="B1080" s="16" t="s">
        <v>1183</v>
      </c>
      <c r="C1080" s="16" t="s">
        <v>319</v>
      </c>
      <c r="D1080" s="16">
        <v>10078</v>
      </c>
      <c r="E1080" s="16" t="str">
        <f>VLOOKUP(D1080,'Schools Data'!$F$4:$I$105,4,FALSE)</f>
        <v>Monken Hadley C E Primary School</v>
      </c>
      <c r="F1080" s="16">
        <v>720000</v>
      </c>
      <c r="G1080" s="16" t="str">
        <f t="shared" si="39"/>
        <v>I07</v>
      </c>
      <c r="H1080" s="16" t="s">
        <v>7162</v>
      </c>
      <c r="I1080" s="16" t="s">
        <v>1181</v>
      </c>
      <c r="J1080" s="16" t="s">
        <v>1180</v>
      </c>
      <c r="K1080" s="16" t="s">
        <v>1179</v>
      </c>
      <c r="L1080" s="16" t="s">
        <v>7161</v>
      </c>
      <c r="M1080" s="16">
        <v>-34447</v>
      </c>
      <c r="N1080" s="16" t="s">
        <v>1177</v>
      </c>
      <c r="O1080" s="16" t="s">
        <v>1107</v>
      </c>
      <c r="P1080" s="16" t="s">
        <v>1176</v>
      </c>
      <c r="Q1080" s="16" t="s">
        <v>1175</v>
      </c>
      <c r="R1080" s="16" t="s">
        <v>1174</v>
      </c>
    </row>
    <row r="1081" spans="1:18">
      <c r="A1081" s="16" t="s">
        <v>7160</v>
      </c>
      <c r="B1081" s="16" t="s">
        <v>1183</v>
      </c>
      <c r="C1081" s="16" t="s">
        <v>319</v>
      </c>
      <c r="D1081" s="16">
        <v>10078</v>
      </c>
      <c r="E1081" s="16" t="str">
        <f>VLOOKUP(D1081,'Schools Data'!$F$4:$I$105,4,FALSE)</f>
        <v>Monken Hadley C E Primary School</v>
      </c>
      <c r="F1081" s="16">
        <v>720010</v>
      </c>
      <c r="G1081" s="16" t="str">
        <f t="shared" si="39"/>
        <v>I18d</v>
      </c>
      <c r="H1081" s="16" t="s">
        <v>7159</v>
      </c>
      <c r="I1081" s="16" t="s">
        <v>1181</v>
      </c>
      <c r="J1081" s="16" t="s">
        <v>1180</v>
      </c>
      <c r="K1081" s="16" t="s">
        <v>1179</v>
      </c>
      <c r="L1081" s="16" t="s">
        <v>7158</v>
      </c>
      <c r="M1081" s="16">
        <v>-33550</v>
      </c>
      <c r="N1081" s="16" t="s">
        <v>1177</v>
      </c>
      <c r="O1081" s="16" t="s">
        <v>1107</v>
      </c>
      <c r="P1081" s="16" t="s">
        <v>1176</v>
      </c>
      <c r="Q1081" s="16" t="s">
        <v>1175</v>
      </c>
      <c r="R1081" s="16" t="s">
        <v>1174</v>
      </c>
    </row>
    <row r="1082" spans="1:18">
      <c r="A1082" s="16" t="s">
        <v>7157</v>
      </c>
      <c r="B1082" s="16" t="s">
        <v>1183</v>
      </c>
      <c r="C1082" s="16" t="s">
        <v>319</v>
      </c>
      <c r="D1082" s="16">
        <v>10078</v>
      </c>
      <c r="E1082" s="16" t="str">
        <f>VLOOKUP(D1082,'Schools Data'!$F$4:$I$105,4,FALSE)</f>
        <v>Monken Hadley C E Primary School</v>
      </c>
      <c r="F1082" s="16">
        <v>739002</v>
      </c>
      <c r="G1082" s="16" t="str">
        <f t="shared" si="39"/>
        <v>I08b</v>
      </c>
      <c r="H1082" s="16" t="s">
        <v>7156</v>
      </c>
      <c r="I1082" s="16" t="s">
        <v>1181</v>
      </c>
      <c r="J1082" s="16" t="s">
        <v>1180</v>
      </c>
      <c r="K1082" s="16" t="s">
        <v>1179</v>
      </c>
      <c r="L1082" s="16" t="s">
        <v>7155</v>
      </c>
      <c r="M1082" s="16">
        <v>-5450</v>
      </c>
      <c r="N1082" s="16" t="s">
        <v>1177</v>
      </c>
      <c r="O1082" s="16" t="s">
        <v>1107</v>
      </c>
      <c r="P1082" s="16" t="s">
        <v>1176</v>
      </c>
      <c r="Q1082" s="16" t="s">
        <v>1175</v>
      </c>
      <c r="R1082" s="16" t="s">
        <v>1174</v>
      </c>
    </row>
    <row r="1083" spans="1:18">
      <c r="A1083" s="16" t="s">
        <v>7154</v>
      </c>
      <c r="B1083" s="16" t="s">
        <v>1183</v>
      </c>
      <c r="C1083" s="16" t="s">
        <v>319</v>
      </c>
      <c r="D1083" s="16">
        <v>10078</v>
      </c>
      <c r="E1083" s="16" t="str">
        <f>VLOOKUP(D1083,'Schools Data'!$F$4:$I$105,4,FALSE)</f>
        <v>Monken Hadley C E Primary School</v>
      </c>
      <c r="F1083" s="16">
        <v>739010</v>
      </c>
      <c r="G1083" s="16" t="str">
        <f t="shared" si="39"/>
        <v>I09</v>
      </c>
      <c r="H1083" s="16" t="s">
        <v>7153</v>
      </c>
      <c r="I1083" s="16" t="s">
        <v>1181</v>
      </c>
      <c r="J1083" s="16" t="s">
        <v>1180</v>
      </c>
      <c r="K1083" s="16" t="s">
        <v>1179</v>
      </c>
      <c r="L1083" s="16" t="s">
        <v>7152</v>
      </c>
      <c r="M1083" s="16">
        <v>-21000</v>
      </c>
      <c r="N1083" s="16" t="s">
        <v>1177</v>
      </c>
      <c r="O1083" s="16" t="s">
        <v>1107</v>
      </c>
      <c r="P1083" s="16" t="s">
        <v>1176</v>
      </c>
      <c r="Q1083" s="16" t="s">
        <v>1175</v>
      </c>
      <c r="R1083" s="16" t="s">
        <v>1174</v>
      </c>
    </row>
    <row r="1084" spans="1:18">
      <c r="A1084" s="16" t="s">
        <v>7151</v>
      </c>
      <c r="B1084" s="16" t="s">
        <v>1183</v>
      </c>
      <c r="C1084" s="16" t="s">
        <v>319</v>
      </c>
      <c r="D1084" s="16">
        <v>10078</v>
      </c>
      <c r="E1084" s="16" t="str">
        <f>VLOOKUP(D1084,'Schools Data'!$F$4:$I$105,4,FALSE)</f>
        <v>Monken Hadley C E Primary School</v>
      </c>
      <c r="F1084" s="16">
        <v>739040</v>
      </c>
      <c r="G1084" s="16" t="str">
        <f t="shared" si="39"/>
        <v>I12</v>
      </c>
      <c r="H1084" s="16" t="s">
        <v>7150</v>
      </c>
      <c r="I1084" s="16" t="s">
        <v>1181</v>
      </c>
      <c r="J1084" s="16" t="s">
        <v>1180</v>
      </c>
      <c r="K1084" s="16" t="s">
        <v>1179</v>
      </c>
      <c r="L1084" s="16" t="s">
        <v>7149</v>
      </c>
      <c r="M1084" s="16">
        <v>-18245</v>
      </c>
      <c r="N1084" s="16" t="s">
        <v>1177</v>
      </c>
      <c r="O1084" s="16" t="s">
        <v>1107</v>
      </c>
      <c r="P1084" s="16" t="s">
        <v>1176</v>
      </c>
      <c r="Q1084" s="16" t="s">
        <v>1175</v>
      </c>
      <c r="R1084" s="16" t="s">
        <v>1174</v>
      </c>
    </row>
    <row r="1085" spans="1:18">
      <c r="A1085" s="16" t="s">
        <v>7148</v>
      </c>
      <c r="B1085" s="16" t="s">
        <v>1183</v>
      </c>
      <c r="C1085" s="16" t="s">
        <v>319</v>
      </c>
      <c r="D1085" s="16">
        <v>10078</v>
      </c>
      <c r="E1085" s="16" t="str">
        <f>VLOOKUP(D1085,'Schools Data'!$F$4:$I$105,4,FALSE)</f>
        <v>Monken Hadley C E Primary School</v>
      </c>
      <c r="F1085" s="16">
        <v>739050</v>
      </c>
      <c r="G1085" s="16" t="str">
        <f t="shared" si="39"/>
        <v>I13</v>
      </c>
      <c r="H1085" s="16" t="s">
        <v>7147</v>
      </c>
      <c r="I1085" s="16" t="s">
        <v>1181</v>
      </c>
      <c r="J1085" s="16" t="s">
        <v>1180</v>
      </c>
      <c r="K1085" s="16" t="s">
        <v>1179</v>
      </c>
      <c r="L1085" s="16" t="s">
        <v>7146</v>
      </c>
      <c r="M1085" s="16">
        <v>-5000</v>
      </c>
      <c r="N1085" s="16" t="s">
        <v>1177</v>
      </c>
      <c r="O1085" s="16" t="s">
        <v>1107</v>
      </c>
      <c r="P1085" s="16" t="s">
        <v>1176</v>
      </c>
      <c r="Q1085" s="16" t="s">
        <v>1175</v>
      </c>
      <c r="R1085" s="16" t="s">
        <v>1174</v>
      </c>
    </row>
    <row r="1086" spans="1:18">
      <c r="A1086" s="16" t="s">
        <v>7145</v>
      </c>
      <c r="B1086" s="16" t="s">
        <v>1183</v>
      </c>
      <c r="C1086" s="16" t="s">
        <v>319</v>
      </c>
      <c r="D1086" s="16">
        <v>10079</v>
      </c>
      <c r="E1086" s="16" t="str">
        <f>VLOOKUP(D1086,'Schools Data'!$F$4:$I$105,4,FALSE)</f>
        <v>Monkfrith School</v>
      </c>
      <c r="F1086" s="16">
        <v>111100</v>
      </c>
      <c r="G1086" s="16" t="str">
        <f t="shared" si="39"/>
        <v>E05</v>
      </c>
      <c r="H1086" s="16" t="s">
        <v>7144</v>
      </c>
      <c r="I1086" s="16" t="s">
        <v>1181</v>
      </c>
      <c r="J1086" s="16" t="s">
        <v>1180</v>
      </c>
      <c r="K1086" s="16" t="s">
        <v>1179</v>
      </c>
      <c r="L1086" s="16" t="s">
        <v>7143</v>
      </c>
      <c r="M1086" s="16">
        <v>75735</v>
      </c>
      <c r="N1086" s="16" t="s">
        <v>1177</v>
      </c>
      <c r="O1086" s="16" t="s">
        <v>1107</v>
      </c>
      <c r="P1086" s="16" t="s">
        <v>1176</v>
      </c>
      <c r="Q1086" s="16" t="s">
        <v>1175</v>
      </c>
      <c r="R1086" s="16" t="s">
        <v>1174</v>
      </c>
    </row>
    <row r="1087" spans="1:18">
      <c r="A1087" s="16" t="s">
        <v>7142</v>
      </c>
      <c r="B1087" s="16" t="s">
        <v>1183</v>
      </c>
      <c r="C1087" s="16" t="s">
        <v>319</v>
      </c>
      <c r="D1087" s="16">
        <v>10079</v>
      </c>
      <c r="E1087" s="16" t="str">
        <f>VLOOKUP(D1087,'Schools Data'!$F$4:$I$105,4,FALSE)</f>
        <v>Monkfrith School</v>
      </c>
      <c r="F1087" s="16">
        <v>111200</v>
      </c>
      <c r="G1087" s="16" t="str">
        <f t="shared" si="39"/>
        <v>E04</v>
      </c>
      <c r="H1087" s="16" t="s">
        <v>7141</v>
      </c>
      <c r="I1087" s="16" t="s">
        <v>1181</v>
      </c>
      <c r="J1087" s="16" t="s">
        <v>1180</v>
      </c>
      <c r="K1087" s="16" t="s">
        <v>1179</v>
      </c>
      <c r="L1087" s="16" t="s">
        <v>7140</v>
      </c>
      <c r="M1087" s="16">
        <v>27240</v>
      </c>
      <c r="N1087" s="16" t="s">
        <v>1177</v>
      </c>
      <c r="O1087" s="16" t="s">
        <v>1107</v>
      </c>
      <c r="P1087" s="16" t="s">
        <v>1176</v>
      </c>
      <c r="Q1087" s="16" t="s">
        <v>1175</v>
      </c>
      <c r="R1087" s="16" t="s">
        <v>1174</v>
      </c>
    </row>
    <row r="1088" spans="1:18">
      <c r="A1088" s="16" t="s">
        <v>7139</v>
      </c>
      <c r="B1088" s="16" t="s">
        <v>1183</v>
      </c>
      <c r="C1088" s="16" t="s">
        <v>319</v>
      </c>
      <c r="D1088" s="16">
        <v>10079</v>
      </c>
      <c r="E1088" s="16" t="str">
        <f>VLOOKUP(D1088,'Schools Data'!$F$4:$I$105,4,FALSE)</f>
        <v>Monkfrith School</v>
      </c>
      <c r="F1088" s="16">
        <v>111400</v>
      </c>
      <c r="G1088" s="16" t="str">
        <f t="shared" si="39"/>
        <v>E01</v>
      </c>
      <c r="H1088" s="16" t="s">
        <v>7138</v>
      </c>
      <c r="I1088" s="16" t="s">
        <v>1181</v>
      </c>
      <c r="J1088" s="16" t="s">
        <v>1180</v>
      </c>
      <c r="K1088" s="16" t="s">
        <v>1179</v>
      </c>
      <c r="L1088" s="16" t="s">
        <v>7137</v>
      </c>
      <c r="M1088" s="16">
        <v>1040667</v>
      </c>
      <c r="N1088" s="16" t="s">
        <v>1177</v>
      </c>
      <c r="O1088" s="16" t="s">
        <v>1107</v>
      </c>
      <c r="P1088" s="16" t="s">
        <v>1176</v>
      </c>
      <c r="Q1088" s="16" t="s">
        <v>1175</v>
      </c>
      <c r="R1088" s="16" t="s">
        <v>1174</v>
      </c>
    </row>
    <row r="1089" spans="1:18">
      <c r="A1089" s="16" t="s">
        <v>7136</v>
      </c>
      <c r="B1089" s="16" t="s">
        <v>1183</v>
      </c>
      <c r="C1089" s="16" t="s">
        <v>319</v>
      </c>
      <c r="D1089" s="16">
        <v>10079</v>
      </c>
      <c r="E1089" s="16" t="str">
        <f>VLOOKUP(D1089,'Schools Data'!$F$4:$I$105,4,FALSE)</f>
        <v>Monkfrith School</v>
      </c>
      <c r="F1089" s="16">
        <v>111600</v>
      </c>
      <c r="G1089" s="16" t="str">
        <f t="shared" si="39"/>
        <v>E03</v>
      </c>
      <c r="H1089" s="16" t="s">
        <v>7135</v>
      </c>
      <c r="I1089" s="16" t="s">
        <v>1181</v>
      </c>
      <c r="J1089" s="16" t="s">
        <v>1180</v>
      </c>
      <c r="K1089" s="16" t="s">
        <v>1179</v>
      </c>
      <c r="L1089" s="16" t="s">
        <v>7134</v>
      </c>
      <c r="M1089" s="16">
        <v>522395</v>
      </c>
      <c r="N1089" s="16" t="s">
        <v>1177</v>
      </c>
      <c r="O1089" s="16" t="s">
        <v>1107</v>
      </c>
      <c r="P1089" s="16" t="s">
        <v>1176</v>
      </c>
      <c r="Q1089" s="16" t="s">
        <v>1175</v>
      </c>
      <c r="R1089" s="16" t="s">
        <v>1174</v>
      </c>
    </row>
    <row r="1090" spans="1:18">
      <c r="A1090" s="16" t="s">
        <v>7133</v>
      </c>
      <c r="B1090" s="16" t="s">
        <v>1183</v>
      </c>
      <c r="C1090" s="16" t="s">
        <v>319</v>
      </c>
      <c r="D1090" s="16">
        <v>10079</v>
      </c>
      <c r="E1090" s="16" t="str">
        <f>VLOOKUP(D1090,'Schools Data'!$F$4:$I$105,4,FALSE)</f>
        <v>Monkfrith School</v>
      </c>
      <c r="F1090" s="16">
        <v>111700</v>
      </c>
      <c r="G1090" s="16" t="str">
        <f t="shared" si="39"/>
        <v>E07</v>
      </c>
      <c r="H1090" s="16" t="s">
        <v>7132</v>
      </c>
      <c r="I1090" s="16" t="s">
        <v>1181</v>
      </c>
      <c r="J1090" s="16" t="s">
        <v>1180</v>
      </c>
      <c r="K1090" s="16" t="s">
        <v>1179</v>
      </c>
      <c r="L1090" s="16" t="s">
        <v>7131</v>
      </c>
      <c r="M1090" s="16">
        <v>142387</v>
      </c>
      <c r="N1090" s="16" t="s">
        <v>1177</v>
      </c>
      <c r="O1090" s="16" t="s">
        <v>1107</v>
      </c>
      <c r="P1090" s="16" t="s">
        <v>1176</v>
      </c>
      <c r="Q1090" s="16" t="s">
        <v>1175</v>
      </c>
      <c r="R1090" s="16" t="s">
        <v>1174</v>
      </c>
    </row>
    <row r="1091" spans="1:18">
      <c r="A1091" s="16" t="s">
        <v>7130</v>
      </c>
      <c r="B1091" s="16" t="s">
        <v>1183</v>
      </c>
      <c r="C1091" s="16" t="s">
        <v>319</v>
      </c>
      <c r="D1091" s="16">
        <v>10079</v>
      </c>
      <c r="E1091" s="16" t="str">
        <f>VLOOKUP(D1091,'Schools Data'!$F$4:$I$105,4,FALSE)</f>
        <v>Monkfrith School</v>
      </c>
      <c r="F1091" s="16">
        <v>133100</v>
      </c>
      <c r="G1091" s="16" t="str">
        <f t="shared" si="39"/>
        <v>E09</v>
      </c>
      <c r="H1091" s="16" t="s">
        <v>7129</v>
      </c>
      <c r="I1091" s="16" t="s">
        <v>1181</v>
      </c>
      <c r="J1091" s="16" t="s">
        <v>1180</v>
      </c>
      <c r="K1091" s="16" t="s">
        <v>1179</v>
      </c>
      <c r="L1091" s="16" t="s">
        <v>7128</v>
      </c>
      <c r="M1091" s="16">
        <v>2000</v>
      </c>
      <c r="N1091" s="16" t="s">
        <v>1177</v>
      </c>
      <c r="O1091" s="16" t="s">
        <v>1107</v>
      </c>
      <c r="P1091" s="16" t="s">
        <v>1176</v>
      </c>
      <c r="Q1091" s="16" t="s">
        <v>1175</v>
      </c>
      <c r="R1091" s="16" t="s">
        <v>1174</v>
      </c>
    </row>
    <row r="1092" spans="1:18">
      <c r="A1092" s="16" t="s">
        <v>7127</v>
      </c>
      <c r="B1092" s="16" t="s">
        <v>1183</v>
      </c>
      <c r="C1092" s="16" t="s">
        <v>319</v>
      </c>
      <c r="D1092" s="16">
        <v>10079</v>
      </c>
      <c r="E1092" s="16" t="str">
        <f>VLOOKUP(D1092,'Schools Data'!$F$4:$I$105,4,FALSE)</f>
        <v>Monkfrith School</v>
      </c>
      <c r="F1092" s="16">
        <v>138100</v>
      </c>
      <c r="G1092" s="16" t="str">
        <f t="shared" si="39"/>
        <v>E08</v>
      </c>
      <c r="H1092" s="16" t="s">
        <v>7126</v>
      </c>
      <c r="I1092" s="16" t="s">
        <v>1181</v>
      </c>
      <c r="J1092" s="16" t="s">
        <v>1180</v>
      </c>
      <c r="K1092" s="16" t="s">
        <v>1179</v>
      </c>
      <c r="L1092" s="16" t="s">
        <v>7125</v>
      </c>
      <c r="M1092" s="16">
        <v>10788</v>
      </c>
      <c r="N1092" s="16" t="s">
        <v>1177</v>
      </c>
      <c r="O1092" s="16" t="s">
        <v>1107</v>
      </c>
      <c r="P1092" s="16" t="s">
        <v>1176</v>
      </c>
      <c r="Q1092" s="16" t="s">
        <v>1175</v>
      </c>
      <c r="R1092" s="16" t="s">
        <v>1174</v>
      </c>
    </row>
    <row r="1093" spans="1:18">
      <c r="A1093" s="16" t="s">
        <v>7124</v>
      </c>
      <c r="B1093" s="16" t="s">
        <v>1183</v>
      </c>
      <c r="C1093" s="16" t="s">
        <v>319</v>
      </c>
      <c r="D1093" s="16">
        <v>10079</v>
      </c>
      <c r="E1093" s="16" t="str">
        <f>VLOOKUP(D1093,'Schools Data'!$F$4:$I$105,4,FALSE)</f>
        <v>Monkfrith School</v>
      </c>
      <c r="F1093" s="16">
        <v>138110</v>
      </c>
      <c r="G1093" s="16" t="str">
        <f t="shared" si="39"/>
        <v>E10</v>
      </c>
      <c r="H1093" s="16" t="s">
        <v>7123</v>
      </c>
      <c r="I1093" s="16" t="s">
        <v>1181</v>
      </c>
      <c r="J1093" s="16" t="s">
        <v>1180</v>
      </c>
      <c r="K1093" s="16" t="s">
        <v>1179</v>
      </c>
      <c r="L1093" s="16" t="s">
        <v>7122</v>
      </c>
      <c r="M1093" s="16">
        <v>9125</v>
      </c>
      <c r="N1093" s="16" t="s">
        <v>1177</v>
      </c>
      <c r="O1093" s="16" t="s">
        <v>1107</v>
      </c>
      <c r="P1093" s="16" t="s">
        <v>1176</v>
      </c>
      <c r="Q1093" s="16" t="s">
        <v>1175</v>
      </c>
      <c r="R1093" s="16" t="s">
        <v>1174</v>
      </c>
    </row>
    <row r="1094" spans="1:18">
      <c r="A1094" s="16" t="s">
        <v>7121</v>
      </c>
      <c r="B1094" s="16" t="s">
        <v>1183</v>
      </c>
      <c r="C1094" s="16" t="s">
        <v>319</v>
      </c>
      <c r="D1094" s="16">
        <v>10079</v>
      </c>
      <c r="E1094" s="16" t="str">
        <f>VLOOKUP(D1094,'Schools Data'!$F$4:$I$105,4,FALSE)</f>
        <v>Monkfrith School</v>
      </c>
      <c r="F1094" s="16">
        <v>138120</v>
      </c>
      <c r="G1094" s="16" t="str">
        <f t="shared" si="39"/>
        <v>E11</v>
      </c>
      <c r="H1094" s="16" t="s">
        <v>7120</v>
      </c>
      <c r="I1094" s="16" t="s">
        <v>1181</v>
      </c>
      <c r="J1094" s="16" t="s">
        <v>1180</v>
      </c>
      <c r="K1094" s="16" t="s">
        <v>1179</v>
      </c>
      <c r="L1094" s="16" t="s">
        <v>7119</v>
      </c>
      <c r="M1094" s="16">
        <v>2500</v>
      </c>
      <c r="N1094" s="16" t="s">
        <v>1177</v>
      </c>
      <c r="O1094" s="16" t="s">
        <v>1107</v>
      </c>
      <c r="P1094" s="16" t="s">
        <v>1176</v>
      </c>
      <c r="Q1094" s="16" t="s">
        <v>1175</v>
      </c>
      <c r="R1094" s="16" t="s">
        <v>1174</v>
      </c>
    </row>
    <row r="1095" spans="1:18">
      <c r="A1095" s="16" t="s">
        <v>7118</v>
      </c>
      <c r="B1095" s="16" t="s">
        <v>1183</v>
      </c>
      <c r="C1095" s="16" t="s">
        <v>319</v>
      </c>
      <c r="D1095" s="16">
        <v>10079</v>
      </c>
      <c r="E1095" s="16" t="str">
        <f>VLOOKUP(D1095,'Schools Data'!$F$4:$I$105,4,FALSE)</f>
        <v>Monkfrith School</v>
      </c>
      <c r="F1095" s="16">
        <v>210000</v>
      </c>
      <c r="G1095" s="16" t="str">
        <f t="shared" si="39"/>
        <v>E12</v>
      </c>
      <c r="H1095" s="16" t="s">
        <v>7117</v>
      </c>
      <c r="I1095" s="16" t="s">
        <v>1181</v>
      </c>
      <c r="J1095" s="16" t="s">
        <v>1180</v>
      </c>
      <c r="K1095" s="16" t="s">
        <v>1179</v>
      </c>
      <c r="L1095" s="16" t="s">
        <v>7116</v>
      </c>
      <c r="M1095" s="16">
        <v>17700</v>
      </c>
      <c r="N1095" s="16" t="s">
        <v>1177</v>
      </c>
      <c r="O1095" s="16" t="s">
        <v>1107</v>
      </c>
      <c r="P1095" s="16" t="s">
        <v>1176</v>
      </c>
      <c r="Q1095" s="16" t="s">
        <v>1175</v>
      </c>
      <c r="R1095" s="16" t="s">
        <v>1174</v>
      </c>
    </row>
    <row r="1096" spans="1:18">
      <c r="A1096" s="16" t="s">
        <v>7115</v>
      </c>
      <c r="B1096" s="16" t="s">
        <v>1183</v>
      </c>
      <c r="C1096" s="16" t="s">
        <v>319</v>
      </c>
      <c r="D1096" s="16">
        <v>10079</v>
      </c>
      <c r="E1096" s="16" t="str">
        <f>VLOOKUP(D1096,'Schools Data'!$F$4:$I$105,4,FALSE)</f>
        <v>Monkfrith School</v>
      </c>
      <c r="F1096" s="16">
        <v>213020</v>
      </c>
      <c r="G1096" s="16" t="str">
        <f t="shared" si="39"/>
        <v>E16</v>
      </c>
      <c r="H1096" s="16" t="s">
        <v>7114</v>
      </c>
      <c r="I1096" s="16" t="s">
        <v>1181</v>
      </c>
      <c r="J1096" s="16" t="s">
        <v>1180</v>
      </c>
      <c r="K1096" s="16" t="s">
        <v>1179</v>
      </c>
      <c r="L1096" s="16" t="s">
        <v>7113</v>
      </c>
      <c r="M1096" s="16">
        <v>25000</v>
      </c>
      <c r="N1096" s="16" t="s">
        <v>1177</v>
      </c>
      <c r="O1096" s="16" t="s">
        <v>1107</v>
      </c>
      <c r="P1096" s="16" t="s">
        <v>1176</v>
      </c>
      <c r="Q1096" s="16" t="s">
        <v>1175</v>
      </c>
      <c r="R1096" s="16" t="s">
        <v>1174</v>
      </c>
    </row>
    <row r="1097" spans="1:18">
      <c r="A1097" s="16" t="s">
        <v>7112</v>
      </c>
      <c r="B1097" s="16" t="s">
        <v>1183</v>
      </c>
      <c r="C1097" s="16" t="s">
        <v>319</v>
      </c>
      <c r="D1097" s="16">
        <v>10079</v>
      </c>
      <c r="E1097" s="16" t="str">
        <f>VLOOKUP(D1097,'Schools Data'!$F$4:$I$105,4,FALSE)</f>
        <v>Monkfrith School</v>
      </c>
      <c r="F1097" s="16">
        <v>215000</v>
      </c>
      <c r="G1097" s="16" t="str">
        <f t="shared" si="39"/>
        <v>E17</v>
      </c>
      <c r="H1097" s="16" t="s">
        <v>7111</v>
      </c>
      <c r="I1097" s="16" t="s">
        <v>1181</v>
      </c>
      <c r="J1097" s="16" t="s">
        <v>1180</v>
      </c>
      <c r="K1097" s="16" t="s">
        <v>1179</v>
      </c>
      <c r="L1097" s="16" t="s">
        <v>7110</v>
      </c>
      <c r="M1097" s="16">
        <v>31323</v>
      </c>
      <c r="N1097" s="16" t="s">
        <v>1177</v>
      </c>
      <c r="O1097" s="16" t="s">
        <v>1107</v>
      </c>
      <c r="P1097" s="16" t="s">
        <v>1176</v>
      </c>
      <c r="Q1097" s="16" t="s">
        <v>1175</v>
      </c>
      <c r="R1097" s="16" t="s">
        <v>1174</v>
      </c>
    </row>
    <row r="1098" spans="1:18">
      <c r="A1098" s="16" t="s">
        <v>7109</v>
      </c>
      <c r="B1098" s="16" t="s">
        <v>1183</v>
      </c>
      <c r="C1098" s="16" t="s">
        <v>319</v>
      </c>
      <c r="D1098" s="16">
        <v>10079</v>
      </c>
      <c r="E1098" s="16" t="str">
        <f>VLOOKUP(D1098,'Schools Data'!$F$4:$I$105,4,FALSE)</f>
        <v>Monkfrith School</v>
      </c>
      <c r="F1098" s="16">
        <v>216000</v>
      </c>
      <c r="G1098" s="16" t="str">
        <f t="shared" si="39"/>
        <v>E15</v>
      </c>
      <c r="H1098" s="16" t="s">
        <v>7108</v>
      </c>
      <c r="I1098" s="16" t="s">
        <v>1181</v>
      </c>
      <c r="J1098" s="16" t="s">
        <v>1180</v>
      </c>
      <c r="K1098" s="16" t="s">
        <v>1179</v>
      </c>
      <c r="L1098" s="16" t="s">
        <v>7107</v>
      </c>
      <c r="M1098" s="16">
        <v>3000</v>
      </c>
      <c r="N1098" s="16" t="s">
        <v>1177</v>
      </c>
      <c r="O1098" s="16" t="s">
        <v>1107</v>
      </c>
      <c r="P1098" s="16" t="s">
        <v>1176</v>
      </c>
      <c r="Q1098" s="16" t="s">
        <v>1175</v>
      </c>
      <c r="R1098" s="16" t="s">
        <v>1174</v>
      </c>
    </row>
    <row r="1099" spans="1:18">
      <c r="A1099" s="16" t="s">
        <v>7106</v>
      </c>
      <c r="B1099" s="16" t="s">
        <v>1183</v>
      </c>
      <c r="C1099" s="16" t="s">
        <v>319</v>
      </c>
      <c r="D1099" s="16">
        <v>10079</v>
      </c>
      <c r="E1099" s="16" t="str">
        <f>VLOOKUP(D1099,'Schools Data'!$F$4:$I$105,4,FALSE)</f>
        <v>Monkfrith School</v>
      </c>
      <c r="F1099" s="16">
        <v>219010</v>
      </c>
      <c r="G1099" s="16" t="str">
        <f t="shared" si="39"/>
        <v>E14</v>
      </c>
      <c r="H1099" s="16" t="s">
        <v>7105</v>
      </c>
      <c r="I1099" s="16" t="s">
        <v>1181</v>
      </c>
      <c r="J1099" s="16" t="s">
        <v>1180</v>
      </c>
      <c r="K1099" s="16" t="s">
        <v>1179</v>
      </c>
      <c r="L1099" s="16" t="s">
        <v>7042</v>
      </c>
      <c r="M1099" s="16">
        <v>34200</v>
      </c>
      <c r="N1099" s="16" t="s">
        <v>1177</v>
      </c>
      <c r="O1099" s="16" t="s">
        <v>1107</v>
      </c>
      <c r="P1099" s="16" t="s">
        <v>1176</v>
      </c>
      <c r="Q1099" s="16" t="s">
        <v>1175</v>
      </c>
      <c r="R1099" s="16" t="s">
        <v>1174</v>
      </c>
    </row>
    <row r="1100" spans="1:18">
      <c r="A1100" s="16" t="s">
        <v>7104</v>
      </c>
      <c r="B1100" s="16" t="s">
        <v>1183</v>
      </c>
      <c r="C1100" s="16" t="s">
        <v>319</v>
      </c>
      <c r="D1100" s="16">
        <v>10079</v>
      </c>
      <c r="E1100" s="16" t="str">
        <f>VLOOKUP(D1100,'Schools Data'!$F$4:$I$105,4,FALSE)</f>
        <v>Monkfrith School</v>
      </c>
      <c r="F1100" s="16">
        <v>219030</v>
      </c>
      <c r="G1100" s="16" t="str">
        <f t="shared" si="39"/>
        <v>E18</v>
      </c>
      <c r="H1100" s="16" t="s">
        <v>7103</v>
      </c>
      <c r="I1100" s="16" t="s">
        <v>1181</v>
      </c>
      <c r="J1100" s="16" t="s">
        <v>1180</v>
      </c>
      <c r="K1100" s="16" t="s">
        <v>1179</v>
      </c>
      <c r="L1100" s="16" t="s">
        <v>7102</v>
      </c>
      <c r="M1100" s="16">
        <v>6830</v>
      </c>
      <c r="N1100" s="16" t="s">
        <v>1177</v>
      </c>
      <c r="O1100" s="16" t="s">
        <v>1107</v>
      </c>
      <c r="P1100" s="16" t="s">
        <v>1176</v>
      </c>
      <c r="Q1100" s="16" t="s">
        <v>1175</v>
      </c>
      <c r="R1100" s="16" t="s">
        <v>1174</v>
      </c>
    </row>
    <row r="1101" spans="1:18">
      <c r="A1101" s="16" t="s">
        <v>7101</v>
      </c>
      <c r="B1101" s="16" t="s">
        <v>1183</v>
      </c>
      <c r="C1101" s="16" t="s">
        <v>319</v>
      </c>
      <c r="D1101" s="16">
        <v>10079</v>
      </c>
      <c r="E1101" s="16" t="str">
        <f>VLOOKUP(D1101,'Schools Data'!$F$4:$I$105,4,FALSE)</f>
        <v>Monkfrith School</v>
      </c>
      <c r="F1101" s="16">
        <v>220000</v>
      </c>
      <c r="G1101" s="16" t="str">
        <f t="shared" si="39"/>
        <v>E13</v>
      </c>
      <c r="H1101" s="16" t="s">
        <v>7100</v>
      </c>
      <c r="I1101" s="16" t="s">
        <v>1181</v>
      </c>
      <c r="J1101" s="16" t="s">
        <v>1180</v>
      </c>
      <c r="K1101" s="16" t="s">
        <v>1179</v>
      </c>
      <c r="L1101" s="16" t="s">
        <v>7099</v>
      </c>
      <c r="M1101" s="16">
        <v>6050</v>
      </c>
      <c r="N1101" s="16" t="s">
        <v>1177</v>
      </c>
      <c r="O1101" s="16" t="s">
        <v>1107</v>
      </c>
      <c r="P1101" s="16" t="s">
        <v>1176</v>
      </c>
      <c r="Q1101" s="16" t="s">
        <v>1175</v>
      </c>
      <c r="R1101" s="16" t="s">
        <v>1174</v>
      </c>
    </row>
    <row r="1102" spans="1:18">
      <c r="A1102" s="16" t="s">
        <v>7098</v>
      </c>
      <c r="B1102" s="16" t="s">
        <v>1183</v>
      </c>
      <c r="C1102" s="16" t="s">
        <v>319</v>
      </c>
      <c r="D1102" s="16">
        <v>10079</v>
      </c>
      <c r="E1102" s="16" t="str">
        <f>VLOOKUP(D1102,'Schools Data'!$F$4:$I$105,4,FALSE)</f>
        <v>Monkfrith School</v>
      </c>
      <c r="F1102" s="16">
        <v>221000</v>
      </c>
      <c r="G1102" s="16" t="str">
        <f t="shared" si="39"/>
        <v>E23</v>
      </c>
      <c r="H1102" s="16" t="s">
        <v>7097</v>
      </c>
      <c r="I1102" s="16" t="s">
        <v>1181</v>
      </c>
      <c r="J1102" s="16" t="s">
        <v>1180</v>
      </c>
      <c r="K1102" s="16" t="s">
        <v>1179</v>
      </c>
      <c r="L1102" s="16" t="s">
        <v>7096</v>
      </c>
      <c r="M1102" s="16">
        <v>13360</v>
      </c>
      <c r="N1102" s="16" t="s">
        <v>1177</v>
      </c>
      <c r="O1102" s="16" t="s">
        <v>1107</v>
      </c>
      <c r="P1102" s="16" t="s">
        <v>1176</v>
      </c>
      <c r="Q1102" s="16" t="s">
        <v>1175</v>
      </c>
      <c r="R1102" s="16" t="s">
        <v>1174</v>
      </c>
    </row>
    <row r="1103" spans="1:18">
      <c r="A1103" s="16" t="s">
        <v>7095</v>
      </c>
      <c r="B1103" s="16" t="s">
        <v>1183</v>
      </c>
      <c r="C1103" s="16" t="s">
        <v>319</v>
      </c>
      <c r="D1103" s="16">
        <v>10079</v>
      </c>
      <c r="E1103" s="16" t="str">
        <f>VLOOKUP(D1103,'Schools Data'!$F$4:$I$105,4,FALSE)</f>
        <v>Monkfrith School</v>
      </c>
      <c r="F1103" s="16">
        <v>411020</v>
      </c>
      <c r="G1103" s="16" t="str">
        <f t="shared" si="39"/>
        <v>E25</v>
      </c>
      <c r="H1103" s="16" t="s">
        <v>7094</v>
      </c>
      <c r="I1103" s="16" t="s">
        <v>1181</v>
      </c>
      <c r="J1103" s="16" t="s">
        <v>1180</v>
      </c>
      <c r="K1103" s="16" t="s">
        <v>1179</v>
      </c>
      <c r="L1103" s="16" t="s">
        <v>7093</v>
      </c>
      <c r="M1103" s="16">
        <v>137414</v>
      </c>
      <c r="N1103" s="16" t="s">
        <v>1177</v>
      </c>
      <c r="O1103" s="16" t="s">
        <v>1107</v>
      </c>
      <c r="P1103" s="16" t="s">
        <v>1176</v>
      </c>
      <c r="Q1103" s="16" t="s">
        <v>1175</v>
      </c>
      <c r="R1103" s="16" t="s">
        <v>1174</v>
      </c>
    </row>
    <row r="1104" spans="1:18">
      <c r="A1104" s="16" t="s">
        <v>7092</v>
      </c>
      <c r="B1104" s="16" t="s">
        <v>1183</v>
      </c>
      <c r="C1104" s="16" t="s">
        <v>319</v>
      </c>
      <c r="D1104" s="16">
        <v>10079</v>
      </c>
      <c r="E1104" s="16" t="str">
        <f>VLOOKUP(D1104,'Schools Data'!$F$4:$I$105,4,FALSE)</f>
        <v>Monkfrith School</v>
      </c>
      <c r="F1104" s="16">
        <v>413050</v>
      </c>
      <c r="G1104" s="16" t="str">
        <f t="shared" si="39"/>
        <v>E19</v>
      </c>
      <c r="H1104" s="16" t="s">
        <v>7091</v>
      </c>
      <c r="I1104" s="16" t="s">
        <v>1181</v>
      </c>
      <c r="J1104" s="16" t="s">
        <v>1180</v>
      </c>
      <c r="K1104" s="16" t="s">
        <v>1179</v>
      </c>
      <c r="L1104" s="16" t="s">
        <v>7090</v>
      </c>
      <c r="M1104" s="16">
        <v>125160</v>
      </c>
      <c r="N1104" s="16" t="s">
        <v>1177</v>
      </c>
      <c r="O1104" s="16" t="s">
        <v>1107</v>
      </c>
      <c r="P1104" s="16" t="s">
        <v>1176</v>
      </c>
      <c r="Q1104" s="16" t="s">
        <v>1175</v>
      </c>
      <c r="R1104" s="16" t="s">
        <v>1174</v>
      </c>
    </row>
    <row r="1105" spans="1:18">
      <c r="A1105" s="16" t="s">
        <v>7089</v>
      </c>
      <c r="B1105" s="16" t="s">
        <v>1183</v>
      </c>
      <c r="C1105" s="16" t="s">
        <v>319</v>
      </c>
      <c r="D1105" s="16">
        <v>10079</v>
      </c>
      <c r="E1105" s="16" t="str">
        <f>VLOOKUP(D1105,'Schools Data'!$F$4:$I$105,4,FALSE)</f>
        <v>Monkfrith School</v>
      </c>
      <c r="F1105" s="16">
        <v>413060</v>
      </c>
      <c r="G1105" s="16" t="str">
        <f t="shared" si="39"/>
        <v>E22</v>
      </c>
      <c r="H1105" s="16" t="s">
        <v>7088</v>
      </c>
      <c r="I1105" s="16" t="s">
        <v>1181</v>
      </c>
      <c r="J1105" s="16" t="s">
        <v>1180</v>
      </c>
      <c r="K1105" s="16" t="s">
        <v>1179</v>
      </c>
      <c r="L1105" s="16" t="s">
        <v>7087</v>
      </c>
      <c r="M1105" s="16">
        <v>49155</v>
      </c>
      <c r="N1105" s="16" t="s">
        <v>1177</v>
      </c>
      <c r="O1105" s="16" t="s">
        <v>1107</v>
      </c>
      <c r="P1105" s="16" t="s">
        <v>1176</v>
      </c>
      <c r="Q1105" s="16" t="s">
        <v>1175</v>
      </c>
      <c r="R1105" s="16" t="s">
        <v>1174</v>
      </c>
    </row>
    <row r="1106" spans="1:18">
      <c r="A1106" s="16" t="s">
        <v>7086</v>
      </c>
      <c r="B1106" s="16" t="s">
        <v>1183</v>
      </c>
      <c r="C1106" s="16" t="s">
        <v>319</v>
      </c>
      <c r="D1106" s="16">
        <v>10079</v>
      </c>
      <c r="E1106" s="16" t="str">
        <f>VLOOKUP(D1106,'Schools Data'!$F$4:$I$105,4,FALSE)</f>
        <v>Monkfrith School</v>
      </c>
      <c r="F1106" s="16">
        <v>413070</v>
      </c>
      <c r="G1106" s="16" t="str">
        <f t="shared" si="39"/>
        <v>E24</v>
      </c>
      <c r="H1106" s="16" t="s">
        <v>7085</v>
      </c>
      <c r="I1106" s="16" t="s">
        <v>1181</v>
      </c>
      <c r="J1106" s="16" t="s">
        <v>1180</v>
      </c>
      <c r="K1106" s="16" t="s">
        <v>1179</v>
      </c>
      <c r="L1106" s="16" t="s">
        <v>7084</v>
      </c>
      <c r="M1106" s="16">
        <v>9200</v>
      </c>
      <c r="N1106" s="16" t="s">
        <v>1177</v>
      </c>
      <c r="O1106" s="16" t="s">
        <v>1107</v>
      </c>
      <c r="P1106" s="16" t="s">
        <v>1176</v>
      </c>
      <c r="Q1106" s="16" t="s">
        <v>1175</v>
      </c>
      <c r="R1106" s="16" t="s">
        <v>1174</v>
      </c>
    </row>
    <row r="1107" spans="1:18">
      <c r="A1107" s="16" t="s">
        <v>7083</v>
      </c>
      <c r="B1107" s="16" t="s">
        <v>1183</v>
      </c>
      <c r="C1107" s="16" t="s">
        <v>319</v>
      </c>
      <c r="D1107" s="16">
        <v>10079</v>
      </c>
      <c r="E1107" s="16" t="str">
        <f>VLOOKUP(D1107,'Schools Data'!$F$4:$I$105,4,FALSE)</f>
        <v>Monkfrith School</v>
      </c>
      <c r="F1107" s="16">
        <v>420060</v>
      </c>
      <c r="G1107" s="16" t="str">
        <f t="shared" si="39"/>
        <v>E26</v>
      </c>
      <c r="H1107" s="16" t="s">
        <v>7082</v>
      </c>
      <c r="I1107" s="16" t="s">
        <v>1181</v>
      </c>
      <c r="J1107" s="16" t="s">
        <v>1180</v>
      </c>
      <c r="K1107" s="16" t="s">
        <v>1179</v>
      </c>
      <c r="L1107" s="16" t="s">
        <v>7081</v>
      </c>
      <c r="M1107" s="16">
        <v>10500</v>
      </c>
      <c r="N1107" s="16" t="s">
        <v>1177</v>
      </c>
      <c r="O1107" s="16" t="s">
        <v>1107</v>
      </c>
      <c r="P1107" s="16" t="s">
        <v>1176</v>
      </c>
      <c r="Q1107" s="16" t="s">
        <v>1175</v>
      </c>
      <c r="R1107" s="16" t="s">
        <v>1174</v>
      </c>
    </row>
    <row r="1108" spans="1:18">
      <c r="A1108" s="16" t="s">
        <v>7080</v>
      </c>
      <c r="B1108" s="16" t="s">
        <v>1183</v>
      </c>
      <c r="C1108" s="16" t="s">
        <v>319</v>
      </c>
      <c r="D1108" s="16">
        <v>10079</v>
      </c>
      <c r="E1108" s="16" t="str">
        <f>VLOOKUP(D1108,'Schools Data'!$F$4:$I$105,4,FALSE)</f>
        <v>Monkfrith School</v>
      </c>
      <c r="F1108" s="16">
        <v>422620</v>
      </c>
      <c r="G1108" s="16" t="str">
        <f t="shared" si="39"/>
        <v>E20</v>
      </c>
      <c r="H1108" s="16" t="s">
        <v>7079</v>
      </c>
      <c r="I1108" s="16" t="s">
        <v>1181</v>
      </c>
      <c r="J1108" s="16" t="s">
        <v>1180</v>
      </c>
      <c r="K1108" s="16" t="s">
        <v>1179</v>
      </c>
      <c r="L1108" s="16" t="s">
        <v>7078</v>
      </c>
      <c r="M1108" s="16">
        <v>7505</v>
      </c>
      <c r="N1108" s="16" t="s">
        <v>1177</v>
      </c>
      <c r="O1108" s="16" t="s">
        <v>1107</v>
      </c>
      <c r="P1108" s="16" t="s">
        <v>1176</v>
      </c>
      <c r="Q1108" s="16" t="s">
        <v>1175</v>
      </c>
      <c r="R1108" s="16" t="s">
        <v>1174</v>
      </c>
    </row>
    <row r="1109" spans="1:18">
      <c r="A1109" s="16" t="s">
        <v>7077</v>
      </c>
      <c r="B1109" s="16" t="s">
        <v>1183</v>
      </c>
      <c r="C1109" s="16" t="s">
        <v>319</v>
      </c>
      <c r="D1109" s="16">
        <v>10079</v>
      </c>
      <c r="E1109" s="16" t="str">
        <f>VLOOKUP(D1109,'Schools Data'!$F$4:$I$105,4,FALSE)</f>
        <v>Monkfrith School</v>
      </c>
      <c r="F1109" s="16">
        <v>543950</v>
      </c>
      <c r="G1109" s="16" t="s">
        <v>1211</v>
      </c>
      <c r="H1109" s="16" t="s">
        <v>7076</v>
      </c>
      <c r="I1109" s="16" t="s">
        <v>1181</v>
      </c>
      <c r="J1109" s="16" t="s">
        <v>1180</v>
      </c>
      <c r="K1109" s="16" t="s">
        <v>1179</v>
      </c>
      <c r="L1109" s="16" t="s">
        <v>7075</v>
      </c>
      <c r="M1109" s="16">
        <v>175013</v>
      </c>
      <c r="N1109" s="16" t="s">
        <v>1177</v>
      </c>
      <c r="O1109" s="16" t="s">
        <v>1107</v>
      </c>
      <c r="P1109" s="16" t="s">
        <v>1176</v>
      </c>
      <c r="Q1109" s="16" t="s">
        <v>1175</v>
      </c>
      <c r="R1109" s="16" t="s">
        <v>1174</v>
      </c>
    </row>
    <row r="1110" spans="1:18">
      <c r="A1110" s="16" t="s">
        <v>7074</v>
      </c>
      <c r="B1110" s="16" t="s">
        <v>1183</v>
      </c>
      <c r="C1110" s="16" t="s">
        <v>319</v>
      </c>
      <c r="D1110" s="16">
        <v>10079</v>
      </c>
      <c r="E1110" s="16" t="str">
        <f>VLOOKUP(D1110,'Schools Data'!$F$4:$I$105,4,FALSE)</f>
        <v>Monkfrith School</v>
      </c>
      <c r="F1110" s="16">
        <v>543970</v>
      </c>
      <c r="G1110" s="16" t="str">
        <f t="shared" ref="G1110:G1116" si="40">VLOOKUP(F1110,$W$2:$X$62,2,FALSE)</f>
        <v>I01</v>
      </c>
      <c r="H1110" s="16" t="s">
        <v>7073</v>
      </c>
      <c r="I1110" s="16" t="s">
        <v>1181</v>
      </c>
      <c r="J1110" s="16" t="s">
        <v>1180</v>
      </c>
      <c r="K1110" s="16" t="s">
        <v>1179</v>
      </c>
      <c r="L1110" s="16" t="s">
        <v>7072</v>
      </c>
      <c r="M1110" s="16">
        <v>-1843083</v>
      </c>
      <c r="N1110" s="16" t="s">
        <v>1177</v>
      </c>
      <c r="O1110" s="16" t="s">
        <v>1107</v>
      </c>
      <c r="P1110" s="16" t="s">
        <v>1176</v>
      </c>
      <c r="Q1110" s="16" t="s">
        <v>1175</v>
      </c>
      <c r="R1110" s="16" t="s">
        <v>1174</v>
      </c>
    </row>
    <row r="1111" spans="1:18">
      <c r="A1111" s="16" t="s">
        <v>7071</v>
      </c>
      <c r="B1111" s="16" t="s">
        <v>1183</v>
      </c>
      <c r="C1111" s="16" t="s">
        <v>319</v>
      </c>
      <c r="D1111" s="16">
        <v>10079</v>
      </c>
      <c r="E1111" s="16" t="str">
        <f>VLOOKUP(D1111,'Schools Data'!$F$4:$I$105,4,FALSE)</f>
        <v>Monkfrith School</v>
      </c>
      <c r="F1111" s="16">
        <v>543972</v>
      </c>
      <c r="G1111" s="16" t="str">
        <f t="shared" si="40"/>
        <v>I03</v>
      </c>
      <c r="H1111" s="16" t="s">
        <v>7070</v>
      </c>
      <c r="I1111" s="16" t="s">
        <v>1181</v>
      </c>
      <c r="J1111" s="16" t="s">
        <v>1180</v>
      </c>
      <c r="K1111" s="16" t="s">
        <v>1179</v>
      </c>
      <c r="L1111" s="16" t="s">
        <v>7069</v>
      </c>
      <c r="M1111" s="16">
        <v>-87536</v>
      </c>
      <c r="N1111" s="16" t="s">
        <v>1177</v>
      </c>
      <c r="O1111" s="16" t="s">
        <v>1107</v>
      </c>
      <c r="P1111" s="16" t="s">
        <v>1176</v>
      </c>
      <c r="Q1111" s="16" t="s">
        <v>1175</v>
      </c>
      <c r="R1111" s="16" t="s">
        <v>1174</v>
      </c>
    </row>
    <row r="1112" spans="1:18">
      <c r="A1112" s="16" t="s">
        <v>7068</v>
      </c>
      <c r="B1112" s="16" t="s">
        <v>1183</v>
      </c>
      <c r="C1112" s="16" t="s">
        <v>319</v>
      </c>
      <c r="D1112" s="16">
        <v>10079</v>
      </c>
      <c r="E1112" s="16" t="str">
        <f>VLOOKUP(D1112,'Schools Data'!$F$4:$I$105,4,FALSE)</f>
        <v>Monkfrith School</v>
      </c>
      <c r="F1112" s="16">
        <v>543975</v>
      </c>
      <c r="G1112" s="16" t="str">
        <f t="shared" si="40"/>
        <v>I05</v>
      </c>
      <c r="H1112" s="16" t="s">
        <v>7067</v>
      </c>
      <c r="I1112" s="16" t="s">
        <v>1181</v>
      </c>
      <c r="J1112" s="16" t="s">
        <v>1180</v>
      </c>
      <c r="K1112" s="16" t="s">
        <v>1179</v>
      </c>
      <c r="L1112" s="16" t="s">
        <v>7066</v>
      </c>
      <c r="M1112" s="16">
        <v>-54020</v>
      </c>
      <c r="N1112" s="16" t="s">
        <v>1177</v>
      </c>
      <c r="O1112" s="16" t="s">
        <v>1107</v>
      </c>
      <c r="P1112" s="16" t="s">
        <v>1176</v>
      </c>
      <c r="Q1112" s="16" t="s">
        <v>1175</v>
      </c>
      <c r="R1112" s="16" t="s">
        <v>1174</v>
      </c>
    </row>
    <row r="1113" spans="1:18">
      <c r="A1113" s="16" t="s">
        <v>7065</v>
      </c>
      <c r="B1113" s="16" t="s">
        <v>1183</v>
      </c>
      <c r="C1113" s="16" t="s">
        <v>319</v>
      </c>
      <c r="D1113" s="16">
        <v>10079</v>
      </c>
      <c r="E1113" s="16" t="str">
        <f>VLOOKUP(D1113,'Schools Data'!$F$4:$I$105,4,FALSE)</f>
        <v>Monkfrith School</v>
      </c>
      <c r="F1113" s="16">
        <v>543980</v>
      </c>
      <c r="G1113" s="16" t="str">
        <f t="shared" si="40"/>
        <v>CI01</v>
      </c>
      <c r="H1113" s="16" t="s">
        <v>7064</v>
      </c>
      <c r="I1113" s="16" t="s">
        <v>1181</v>
      </c>
      <c r="J1113" s="16" t="s">
        <v>1180</v>
      </c>
      <c r="K1113" s="16" t="s">
        <v>1179</v>
      </c>
      <c r="L1113" s="16" t="s">
        <v>7063</v>
      </c>
      <c r="M1113" s="16">
        <v>-8050</v>
      </c>
      <c r="N1113" s="16" t="s">
        <v>1177</v>
      </c>
      <c r="O1113" s="16" t="s">
        <v>1107</v>
      </c>
      <c r="P1113" s="16" t="s">
        <v>1176</v>
      </c>
      <c r="Q1113" s="16" t="s">
        <v>1175</v>
      </c>
      <c r="R1113" s="16" t="s">
        <v>1174</v>
      </c>
    </row>
    <row r="1114" spans="1:18">
      <c r="A1114" s="16" t="s">
        <v>7062</v>
      </c>
      <c r="B1114" s="16" t="s">
        <v>1183</v>
      </c>
      <c r="C1114" s="16" t="s">
        <v>319</v>
      </c>
      <c r="D1114" s="16">
        <v>10079</v>
      </c>
      <c r="E1114" s="16" t="str">
        <f>VLOOKUP(D1114,'Schools Data'!$F$4:$I$105,4,FALSE)</f>
        <v>Monkfrith School</v>
      </c>
      <c r="F1114" s="16">
        <v>569000</v>
      </c>
      <c r="G1114" s="16" t="str">
        <f t="shared" si="40"/>
        <v>E28a</v>
      </c>
      <c r="H1114" s="16" t="s">
        <v>7061</v>
      </c>
      <c r="I1114" s="16" t="s">
        <v>1181</v>
      </c>
      <c r="J1114" s="16" t="s">
        <v>1180</v>
      </c>
      <c r="K1114" s="16" t="s">
        <v>1179</v>
      </c>
      <c r="L1114" s="16" t="s">
        <v>7060</v>
      </c>
      <c r="M1114" s="16">
        <v>15342</v>
      </c>
      <c r="N1114" s="16" t="s">
        <v>1177</v>
      </c>
      <c r="O1114" s="16" t="s">
        <v>1107</v>
      </c>
      <c r="P1114" s="16" t="s">
        <v>1176</v>
      </c>
      <c r="Q1114" s="16" t="s">
        <v>1175</v>
      </c>
      <c r="R1114" s="16" t="s">
        <v>1174</v>
      </c>
    </row>
    <row r="1115" spans="1:18">
      <c r="A1115" s="16" t="s">
        <v>7059</v>
      </c>
      <c r="B1115" s="16" t="s">
        <v>1183</v>
      </c>
      <c r="C1115" s="16" t="s">
        <v>319</v>
      </c>
      <c r="D1115" s="16">
        <v>10079</v>
      </c>
      <c r="E1115" s="16" t="str">
        <f>VLOOKUP(D1115,'Schools Data'!$F$4:$I$105,4,FALSE)</f>
        <v>Monkfrith School</v>
      </c>
      <c r="F1115" s="16">
        <v>569010</v>
      </c>
      <c r="G1115" s="16" t="str">
        <f t="shared" si="40"/>
        <v>E27</v>
      </c>
      <c r="H1115" s="16" t="s">
        <v>7058</v>
      </c>
      <c r="I1115" s="16" t="s">
        <v>1181</v>
      </c>
      <c r="J1115" s="16" t="s">
        <v>1180</v>
      </c>
      <c r="K1115" s="16" t="s">
        <v>1179</v>
      </c>
      <c r="L1115" s="16" t="s">
        <v>7057</v>
      </c>
      <c r="M1115" s="16">
        <v>85087</v>
      </c>
      <c r="N1115" s="16" t="s">
        <v>1177</v>
      </c>
      <c r="O1115" s="16" t="s">
        <v>1107</v>
      </c>
      <c r="P1115" s="16" t="s">
        <v>1176</v>
      </c>
      <c r="Q1115" s="16" t="s">
        <v>1175</v>
      </c>
      <c r="R1115" s="16" t="s">
        <v>1174</v>
      </c>
    </row>
    <row r="1116" spans="1:18">
      <c r="A1116" s="16" t="s">
        <v>7056</v>
      </c>
      <c r="B1116" s="16" t="s">
        <v>1183</v>
      </c>
      <c r="C1116" s="16" t="s">
        <v>319</v>
      </c>
      <c r="D1116" s="16">
        <v>10079</v>
      </c>
      <c r="E1116" s="16" t="str">
        <f>VLOOKUP(D1116,'Schools Data'!$F$4:$I$105,4,FALSE)</f>
        <v>Monkfrith School</v>
      </c>
      <c r="F1116" s="16">
        <v>599010</v>
      </c>
      <c r="G1116" s="16" t="str">
        <f t="shared" si="40"/>
        <v>CE02</v>
      </c>
      <c r="H1116" s="16" t="s">
        <v>7055</v>
      </c>
      <c r="I1116" s="16" t="s">
        <v>1181</v>
      </c>
      <c r="J1116" s="16" t="s">
        <v>1180</v>
      </c>
      <c r="K1116" s="16" t="s">
        <v>1179</v>
      </c>
      <c r="L1116" s="16" t="s">
        <v>7054</v>
      </c>
      <c r="M1116" s="16">
        <v>13000</v>
      </c>
      <c r="N1116" s="16" t="s">
        <v>1177</v>
      </c>
      <c r="O1116" s="16" t="s">
        <v>1107</v>
      </c>
      <c r="P1116" s="16" t="s">
        <v>1176</v>
      </c>
      <c r="Q1116" s="16" t="s">
        <v>1175</v>
      </c>
      <c r="R1116" s="16" t="s">
        <v>1174</v>
      </c>
    </row>
    <row r="1117" spans="1:18">
      <c r="A1117" s="16" t="s">
        <v>7053</v>
      </c>
      <c r="B1117" s="16" t="s">
        <v>1183</v>
      </c>
      <c r="C1117" s="16" t="s">
        <v>319</v>
      </c>
      <c r="D1117" s="16">
        <v>10079</v>
      </c>
      <c r="E1117" s="16" t="str">
        <f>VLOOKUP(D1117,'Schools Data'!$F$4:$I$105,4,FALSE)</f>
        <v>Monkfrith School</v>
      </c>
      <c r="F1117" s="16">
        <v>599040</v>
      </c>
      <c r="G1117" s="16" t="s">
        <v>1819</v>
      </c>
      <c r="H1117" s="16" t="s">
        <v>7052</v>
      </c>
      <c r="I1117" s="16" t="s">
        <v>1181</v>
      </c>
      <c r="J1117" s="16" t="s">
        <v>1180</v>
      </c>
      <c r="K1117" s="16" t="s">
        <v>1179</v>
      </c>
      <c r="L1117" s="16" t="s">
        <v>7051</v>
      </c>
      <c r="M1117" s="16">
        <v>10645</v>
      </c>
      <c r="N1117" s="16" t="s">
        <v>1177</v>
      </c>
      <c r="O1117" s="16" t="s">
        <v>1107</v>
      </c>
      <c r="P1117" s="16" t="s">
        <v>1176</v>
      </c>
      <c r="Q1117" s="16" t="s">
        <v>1175</v>
      </c>
      <c r="R1117" s="16" t="s">
        <v>1174</v>
      </c>
    </row>
    <row r="1118" spans="1:18">
      <c r="A1118" s="16" t="s">
        <v>7050</v>
      </c>
      <c r="B1118" s="16" t="s">
        <v>1183</v>
      </c>
      <c r="C1118" s="16" t="s">
        <v>319</v>
      </c>
      <c r="D1118" s="16">
        <v>10079</v>
      </c>
      <c r="E1118" s="16" t="str">
        <f>VLOOKUP(D1118,'Schools Data'!$F$4:$I$105,4,FALSE)</f>
        <v>Monkfrith School</v>
      </c>
      <c r="F1118" s="16">
        <v>720010</v>
      </c>
      <c r="G1118" s="16" t="str">
        <f t="shared" ref="G1118:G1147" si="41">VLOOKUP(F1118,$W$2:$X$62,2,FALSE)</f>
        <v>I18d</v>
      </c>
      <c r="H1118" s="16" t="s">
        <v>7049</v>
      </c>
      <c r="I1118" s="16" t="s">
        <v>1181</v>
      </c>
      <c r="J1118" s="16" t="s">
        <v>1180</v>
      </c>
      <c r="K1118" s="16" t="s">
        <v>1179</v>
      </c>
      <c r="L1118" s="16" t="s">
        <v>7048</v>
      </c>
      <c r="M1118" s="16">
        <v>-76331</v>
      </c>
      <c r="N1118" s="16" t="s">
        <v>1177</v>
      </c>
      <c r="O1118" s="16" t="s">
        <v>1107</v>
      </c>
      <c r="P1118" s="16" t="s">
        <v>1176</v>
      </c>
      <c r="Q1118" s="16" t="s">
        <v>1175</v>
      </c>
      <c r="R1118" s="16" t="s">
        <v>1174</v>
      </c>
    </row>
    <row r="1119" spans="1:18">
      <c r="A1119" s="16" t="s">
        <v>7047</v>
      </c>
      <c r="B1119" s="16" t="s">
        <v>1183</v>
      </c>
      <c r="C1119" s="16" t="s">
        <v>319</v>
      </c>
      <c r="D1119" s="16">
        <v>10079</v>
      </c>
      <c r="E1119" s="16" t="str">
        <f>VLOOKUP(D1119,'Schools Data'!$F$4:$I$105,4,FALSE)</f>
        <v>Monkfrith School</v>
      </c>
      <c r="F1119" s="16">
        <v>739001</v>
      </c>
      <c r="G1119" s="16" t="str">
        <f t="shared" si="41"/>
        <v>I08a</v>
      </c>
      <c r="H1119" s="16" t="s">
        <v>7046</v>
      </c>
      <c r="I1119" s="16" t="s">
        <v>1181</v>
      </c>
      <c r="J1119" s="16" t="s">
        <v>1180</v>
      </c>
      <c r="K1119" s="16" t="s">
        <v>1179</v>
      </c>
      <c r="L1119" s="16" t="s">
        <v>7045</v>
      </c>
      <c r="M1119" s="16">
        <v>-80000</v>
      </c>
      <c r="N1119" s="16" t="s">
        <v>1177</v>
      </c>
      <c r="O1119" s="16" t="s">
        <v>1107</v>
      </c>
      <c r="P1119" s="16" t="s">
        <v>1176</v>
      </c>
      <c r="Q1119" s="16" t="s">
        <v>1175</v>
      </c>
      <c r="R1119" s="16" t="s">
        <v>1174</v>
      </c>
    </row>
    <row r="1120" spans="1:18">
      <c r="A1120" s="16" t="s">
        <v>7044</v>
      </c>
      <c r="B1120" s="16" t="s">
        <v>1183</v>
      </c>
      <c r="C1120" s="16" t="s">
        <v>319</v>
      </c>
      <c r="D1120" s="16">
        <v>10079</v>
      </c>
      <c r="E1120" s="16" t="str">
        <f>VLOOKUP(D1120,'Schools Data'!$F$4:$I$105,4,FALSE)</f>
        <v>Monkfrith School</v>
      </c>
      <c r="F1120" s="16">
        <v>739002</v>
      </c>
      <c r="G1120" s="16" t="str">
        <f t="shared" si="41"/>
        <v>I08b</v>
      </c>
      <c r="H1120" s="16" t="s">
        <v>7043</v>
      </c>
      <c r="I1120" s="16" t="s">
        <v>1181</v>
      </c>
      <c r="J1120" s="16" t="s">
        <v>1180</v>
      </c>
      <c r="K1120" s="16" t="s">
        <v>1179</v>
      </c>
      <c r="L1120" s="16" t="s">
        <v>7042</v>
      </c>
      <c r="M1120" s="16">
        <v>-12000</v>
      </c>
      <c r="N1120" s="16" t="s">
        <v>1177</v>
      </c>
      <c r="O1120" s="16" t="s">
        <v>1107</v>
      </c>
      <c r="P1120" s="16" t="s">
        <v>1176</v>
      </c>
      <c r="Q1120" s="16" t="s">
        <v>1175</v>
      </c>
      <c r="R1120" s="16" t="s">
        <v>1174</v>
      </c>
    </row>
    <row r="1121" spans="1:18">
      <c r="A1121" s="16" t="s">
        <v>7041</v>
      </c>
      <c r="B1121" s="16" t="s">
        <v>1183</v>
      </c>
      <c r="C1121" s="16" t="s">
        <v>319</v>
      </c>
      <c r="D1121" s="16">
        <v>10079</v>
      </c>
      <c r="E1121" s="16" t="str">
        <f>VLOOKUP(D1121,'Schools Data'!$F$4:$I$105,4,FALSE)</f>
        <v>Monkfrith School</v>
      </c>
      <c r="F1121" s="16">
        <v>739005</v>
      </c>
      <c r="G1121" s="16" t="str">
        <f t="shared" si="41"/>
        <v>I18c</v>
      </c>
      <c r="H1121" s="16" t="s">
        <v>7040</v>
      </c>
      <c r="I1121" s="16" t="s">
        <v>1181</v>
      </c>
      <c r="J1121" s="16" t="s">
        <v>1180</v>
      </c>
      <c r="K1121" s="16" t="s">
        <v>1179</v>
      </c>
      <c r="L1121" s="16" t="s">
        <v>7039</v>
      </c>
      <c r="M1121" s="16">
        <v>-10480</v>
      </c>
      <c r="N1121" s="16" t="s">
        <v>1177</v>
      </c>
      <c r="O1121" s="16" t="s">
        <v>1107</v>
      </c>
      <c r="P1121" s="16" t="s">
        <v>1176</v>
      </c>
      <c r="Q1121" s="16" t="s">
        <v>1175</v>
      </c>
      <c r="R1121" s="16" t="s">
        <v>1174</v>
      </c>
    </row>
    <row r="1122" spans="1:18">
      <c r="A1122" s="16" t="s">
        <v>7038</v>
      </c>
      <c r="B1122" s="16" t="s">
        <v>1183</v>
      </c>
      <c r="C1122" s="16" t="s">
        <v>319</v>
      </c>
      <c r="D1122" s="16">
        <v>10079</v>
      </c>
      <c r="E1122" s="16" t="str">
        <f>VLOOKUP(D1122,'Schools Data'!$F$4:$I$105,4,FALSE)</f>
        <v>Monkfrith School</v>
      </c>
      <c r="F1122" s="16">
        <v>739010</v>
      </c>
      <c r="G1122" s="16" t="str">
        <f t="shared" si="41"/>
        <v>I09</v>
      </c>
      <c r="H1122" s="16" t="s">
        <v>7037</v>
      </c>
      <c r="I1122" s="16" t="s">
        <v>1181</v>
      </c>
      <c r="J1122" s="16" t="s">
        <v>1180</v>
      </c>
      <c r="K1122" s="16" t="s">
        <v>1179</v>
      </c>
      <c r="L1122" s="16" t="s">
        <v>7036</v>
      </c>
      <c r="M1122" s="16">
        <v>-45000</v>
      </c>
      <c r="N1122" s="16" t="s">
        <v>1177</v>
      </c>
      <c r="O1122" s="16" t="s">
        <v>1107</v>
      </c>
      <c r="P1122" s="16" t="s">
        <v>1176</v>
      </c>
      <c r="Q1122" s="16" t="s">
        <v>1175</v>
      </c>
      <c r="R1122" s="16" t="s">
        <v>1174</v>
      </c>
    </row>
    <row r="1123" spans="1:18">
      <c r="A1123" s="16" t="s">
        <v>7035</v>
      </c>
      <c r="B1123" s="16" t="s">
        <v>1183</v>
      </c>
      <c r="C1123" s="16" t="s">
        <v>319</v>
      </c>
      <c r="D1123" s="16">
        <v>10079</v>
      </c>
      <c r="E1123" s="16" t="str">
        <f>VLOOKUP(D1123,'Schools Data'!$F$4:$I$105,4,FALSE)</f>
        <v>Monkfrith School</v>
      </c>
      <c r="F1123" s="16">
        <v>739040</v>
      </c>
      <c r="G1123" s="16" t="str">
        <f t="shared" si="41"/>
        <v>I12</v>
      </c>
      <c r="H1123" s="16" t="s">
        <v>7034</v>
      </c>
      <c r="I1123" s="16" t="s">
        <v>1181</v>
      </c>
      <c r="J1123" s="16" t="s">
        <v>1180</v>
      </c>
      <c r="K1123" s="16" t="s">
        <v>1179</v>
      </c>
      <c r="L1123" s="16" t="s">
        <v>7033</v>
      </c>
      <c r="M1123" s="16">
        <v>-51800</v>
      </c>
      <c r="N1123" s="16" t="s">
        <v>1177</v>
      </c>
      <c r="O1123" s="16" t="s">
        <v>1107</v>
      </c>
      <c r="P1123" s="16" t="s">
        <v>1176</v>
      </c>
      <c r="Q1123" s="16" t="s">
        <v>1175</v>
      </c>
      <c r="R1123" s="16" t="s">
        <v>1174</v>
      </c>
    </row>
    <row r="1124" spans="1:18">
      <c r="A1124" s="16" t="s">
        <v>7032</v>
      </c>
      <c r="B1124" s="16" t="s">
        <v>1183</v>
      </c>
      <c r="C1124" s="16" t="s">
        <v>319</v>
      </c>
      <c r="D1124" s="16">
        <v>10079</v>
      </c>
      <c r="E1124" s="16" t="str">
        <f>VLOOKUP(D1124,'Schools Data'!$F$4:$I$105,4,FALSE)</f>
        <v>Monkfrith School</v>
      </c>
      <c r="F1124" s="16">
        <v>739050</v>
      </c>
      <c r="G1124" s="16" t="str">
        <f t="shared" si="41"/>
        <v>I13</v>
      </c>
      <c r="H1124" s="16" t="s">
        <v>7031</v>
      </c>
      <c r="I1124" s="16" t="s">
        <v>1181</v>
      </c>
      <c r="J1124" s="16" t="s">
        <v>1180</v>
      </c>
      <c r="K1124" s="16" t="s">
        <v>1179</v>
      </c>
      <c r="L1124" s="16" t="s">
        <v>7030</v>
      </c>
      <c r="M1124" s="16">
        <v>-4100</v>
      </c>
      <c r="N1124" s="16" t="s">
        <v>1177</v>
      </c>
      <c r="O1124" s="16" t="s">
        <v>1107</v>
      </c>
      <c r="P1124" s="16" t="s">
        <v>1176</v>
      </c>
      <c r="Q1124" s="16" t="s">
        <v>1175</v>
      </c>
      <c r="R1124" s="16" t="s">
        <v>1174</v>
      </c>
    </row>
    <row r="1125" spans="1:18">
      <c r="A1125" s="16" t="s">
        <v>7029</v>
      </c>
      <c r="B1125" s="16" t="s">
        <v>1183</v>
      </c>
      <c r="C1125" s="16" t="s">
        <v>319</v>
      </c>
      <c r="D1125" s="16">
        <v>10080</v>
      </c>
      <c r="E1125" s="16" t="str">
        <f>VLOOKUP(D1125,'Schools Data'!$F$4:$I$105,4,FALSE)</f>
        <v>Moss Hall Junior School</v>
      </c>
      <c r="F1125" s="16">
        <v>111100</v>
      </c>
      <c r="G1125" s="16" t="str">
        <f t="shared" si="41"/>
        <v>E05</v>
      </c>
      <c r="H1125" s="16" t="s">
        <v>7028</v>
      </c>
      <c r="I1125" s="16" t="s">
        <v>1181</v>
      </c>
      <c r="J1125" s="16" t="s">
        <v>1180</v>
      </c>
      <c r="K1125" s="16" t="s">
        <v>1179</v>
      </c>
      <c r="L1125" s="16" t="s">
        <v>7027</v>
      </c>
      <c r="M1125" s="16">
        <v>82637</v>
      </c>
      <c r="N1125" s="16" t="s">
        <v>1177</v>
      </c>
      <c r="O1125" s="16" t="s">
        <v>1107</v>
      </c>
      <c r="P1125" s="16" t="s">
        <v>1176</v>
      </c>
      <c r="Q1125" s="16" t="s">
        <v>1175</v>
      </c>
      <c r="R1125" s="16" t="s">
        <v>1174</v>
      </c>
    </row>
    <row r="1126" spans="1:18">
      <c r="A1126" s="16" t="s">
        <v>7026</v>
      </c>
      <c r="B1126" s="16" t="s">
        <v>1183</v>
      </c>
      <c r="C1126" s="16" t="s">
        <v>319</v>
      </c>
      <c r="D1126" s="16">
        <v>10080</v>
      </c>
      <c r="E1126" s="16" t="str">
        <f>VLOOKUP(D1126,'Schools Data'!$F$4:$I$105,4,FALSE)</f>
        <v>Moss Hall Junior School</v>
      </c>
      <c r="F1126" s="16">
        <v>111200</v>
      </c>
      <c r="G1126" s="16" t="str">
        <f t="shared" si="41"/>
        <v>E04</v>
      </c>
      <c r="H1126" s="16" t="s">
        <v>7025</v>
      </c>
      <c r="I1126" s="16" t="s">
        <v>1181</v>
      </c>
      <c r="J1126" s="16" t="s">
        <v>1180</v>
      </c>
      <c r="K1126" s="16" t="s">
        <v>1179</v>
      </c>
      <c r="L1126" s="16" t="s">
        <v>7024</v>
      </c>
      <c r="M1126" s="16">
        <v>38866</v>
      </c>
      <c r="N1126" s="16" t="s">
        <v>1177</v>
      </c>
      <c r="O1126" s="16" t="s">
        <v>1107</v>
      </c>
      <c r="P1126" s="16" t="s">
        <v>1176</v>
      </c>
      <c r="Q1126" s="16" t="s">
        <v>1175</v>
      </c>
      <c r="R1126" s="16" t="s">
        <v>1174</v>
      </c>
    </row>
    <row r="1127" spans="1:18">
      <c r="A1127" s="16" t="s">
        <v>7023</v>
      </c>
      <c r="B1127" s="16" t="s">
        <v>1183</v>
      </c>
      <c r="C1127" s="16" t="s">
        <v>319</v>
      </c>
      <c r="D1127" s="16">
        <v>10080</v>
      </c>
      <c r="E1127" s="16" t="str">
        <f>VLOOKUP(D1127,'Schools Data'!$F$4:$I$105,4,FALSE)</f>
        <v>Moss Hall Junior School</v>
      </c>
      <c r="F1127" s="16">
        <v>111400</v>
      </c>
      <c r="G1127" s="16" t="str">
        <f t="shared" si="41"/>
        <v>E01</v>
      </c>
      <c r="H1127" s="16" t="s">
        <v>7022</v>
      </c>
      <c r="I1127" s="16" t="s">
        <v>1181</v>
      </c>
      <c r="J1127" s="16" t="s">
        <v>1180</v>
      </c>
      <c r="K1127" s="16" t="s">
        <v>1179</v>
      </c>
      <c r="L1127" s="16" t="s">
        <v>7021</v>
      </c>
      <c r="M1127" s="16">
        <v>1275865</v>
      </c>
      <c r="N1127" s="16" t="s">
        <v>1177</v>
      </c>
      <c r="O1127" s="16" t="s">
        <v>1107</v>
      </c>
      <c r="P1127" s="16" t="s">
        <v>1176</v>
      </c>
      <c r="Q1127" s="16" t="s">
        <v>1175</v>
      </c>
      <c r="R1127" s="16" t="s">
        <v>1174</v>
      </c>
    </row>
    <row r="1128" spans="1:18">
      <c r="A1128" s="16" t="s">
        <v>7020</v>
      </c>
      <c r="B1128" s="16" t="s">
        <v>1183</v>
      </c>
      <c r="C1128" s="16" t="s">
        <v>319</v>
      </c>
      <c r="D1128" s="16">
        <v>10080</v>
      </c>
      <c r="E1128" s="16" t="str">
        <f>VLOOKUP(D1128,'Schools Data'!$F$4:$I$105,4,FALSE)</f>
        <v>Moss Hall Junior School</v>
      </c>
      <c r="F1128" s="16">
        <v>111600</v>
      </c>
      <c r="G1128" s="16" t="str">
        <f t="shared" si="41"/>
        <v>E03</v>
      </c>
      <c r="H1128" s="16" t="s">
        <v>7019</v>
      </c>
      <c r="I1128" s="16" t="s">
        <v>1181</v>
      </c>
      <c r="J1128" s="16" t="s">
        <v>1180</v>
      </c>
      <c r="K1128" s="16" t="s">
        <v>1179</v>
      </c>
      <c r="L1128" s="16" t="s">
        <v>7018</v>
      </c>
      <c r="M1128" s="16">
        <v>478097</v>
      </c>
      <c r="N1128" s="16" t="s">
        <v>1177</v>
      </c>
      <c r="O1128" s="16" t="s">
        <v>1107</v>
      </c>
      <c r="P1128" s="16" t="s">
        <v>1176</v>
      </c>
      <c r="Q1128" s="16" t="s">
        <v>1175</v>
      </c>
      <c r="R1128" s="16" t="s">
        <v>1174</v>
      </c>
    </row>
    <row r="1129" spans="1:18">
      <c r="A1129" s="16" t="s">
        <v>7017</v>
      </c>
      <c r="B1129" s="16" t="s">
        <v>1183</v>
      </c>
      <c r="C1129" s="16" t="s">
        <v>319</v>
      </c>
      <c r="D1129" s="16">
        <v>10080</v>
      </c>
      <c r="E1129" s="16" t="str">
        <f>VLOOKUP(D1129,'Schools Data'!$F$4:$I$105,4,FALSE)</f>
        <v>Moss Hall Junior School</v>
      </c>
      <c r="F1129" s="16">
        <v>111700</v>
      </c>
      <c r="G1129" s="16" t="str">
        <f t="shared" si="41"/>
        <v>E07</v>
      </c>
      <c r="H1129" s="16" t="s">
        <v>7016</v>
      </c>
      <c r="I1129" s="16" t="s">
        <v>1181</v>
      </c>
      <c r="J1129" s="16" t="s">
        <v>1180</v>
      </c>
      <c r="K1129" s="16" t="s">
        <v>1179</v>
      </c>
      <c r="L1129" s="16" t="s">
        <v>7015</v>
      </c>
      <c r="M1129" s="16">
        <v>32480</v>
      </c>
      <c r="N1129" s="16" t="s">
        <v>1177</v>
      </c>
      <c r="O1129" s="16" t="s">
        <v>1107</v>
      </c>
      <c r="P1129" s="16" t="s">
        <v>1176</v>
      </c>
      <c r="Q1129" s="16" t="s">
        <v>1175</v>
      </c>
      <c r="R1129" s="16" t="s">
        <v>1174</v>
      </c>
    </row>
    <row r="1130" spans="1:18">
      <c r="A1130" s="16" t="s">
        <v>7014</v>
      </c>
      <c r="B1130" s="16" t="s">
        <v>1183</v>
      </c>
      <c r="C1130" s="16" t="s">
        <v>319</v>
      </c>
      <c r="D1130" s="16">
        <v>10080</v>
      </c>
      <c r="E1130" s="16" t="str">
        <f>VLOOKUP(D1130,'Schools Data'!$F$4:$I$105,4,FALSE)</f>
        <v>Moss Hall Junior School</v>
      </c>
      <c r="F1130" s="16">
        <v>133100</v>
      </c>
      <c r="G1130" s="16" t="str">
        <f t="shared" si="41"/>
        <v>E09</v>
      </c>
      <c r="H1130" s="16" t="s">
        <v>7013</v>
      </c>
      <c r="I1130" s="16" t="s">
        <v>1181</v>
      </c>
      <c r="J1130" s="16" t="s">
        <v>1180</v>
      </c>
      <c r="K1130" s="16" t="s">
        <v>1179</v>
      </c>
      <c r="L1130" s="16" t="s">
        <v>7012</v>
      </c>
      <c r="M1130" s="16">
        <v>7760</v>
      </c>
      <c r="N1130" s="16" t="s">
        <v>1177</v>
      </c>
      <c r="O1130" s="16" t="s">
        <v>1107</v>
      </c>
      <c r="P1130" s="16" t="s">
        <v>1176</v>
      </c>
      <c r="Q1130" s="16" t="s">
        <v>1175</v>
      </c>
      <c r="R1130" s="16" t="s">
        <v>1174</v>
      </c>
    </row>
    <row r="1131" spans="1:18">
      <c r="A1131" s="16" t="s">
        <v>7011</v>
      </c>
      <c r="B1131" s="16" t="s">
        <v>1183</v>
      </c>
      <c r="C1131" s="16" t="s">
        <v>319</v>
      </c>
      <c r="D1131" s="16">
        <v>10080</v>
      </c>
      <c r="E1131" s="16" t="str">
        <f>VLOOKUP(D1131,'Schools Data'!$F$4:$I$105,4,FALSE)</f>
        <v>Moss Hall Junior School</v>
      </c>
      <c r="F1131" s="16">
        <v>138100</v>
      </c>
      <c r="G1131" s="16" t="str">
        <f t="shared" si="41"/>
        <v>E08</v>
      </c>
      <c r="H1131" s="16" t="s">
        <v>7010</v>
      </c>
      <c r="I1131" s="16" t="s">
        <v>1181</v>
      </c>
      <c r="J1131" s="16" t="s">
        <v>1180</v>
      </c>
      <c r="K1131" s="16" t="s">
        <v>1179</v>
      </c>
      <c r="L1131" s="16" t="s">
        <v>7009</v>
      </c>
      <c r="M1131" s="16">
        <v>18794</v>
      </c>
      <c r="N1131" s="16" t="s">
        <v>1177</v>
      </c>
      <c r="O1131" s="16" t="s">
        <v>1107</v>
      </c>
      <c r="P1131" s="16" t="s">
        <v>1176</v>
      </c>
      <c r="Q1131" s="16" t="s">
        <v>1175</v>
      </c>
      <c r="R1131" s="16" t="s">
        <v>1174</v>
      </c>
    </row>
    <row r="1132" spans="1:18">
      <c r="A1132" s="16" t="s">
        <v>7008</v>
      </c>
      <c r="B1132" s="16" t="s">
        <v>1183</v>
      </c>
      <c r="C1132" s="16" t="s">
        <v>319</v>
      </c>
      <c r="D1132" s="16">
        <v>10080</v>
      </c>
      <c r="E1132" s="16" t="str">
        <f>VLOOKUP(D1132,'Schools Data'!$F$4:$I$105,4,FALSE)</f>
        <v>Moss Hall Junior School</v>
      </c>
      <c r="F1132" s="16">
        <v>138110</v>
      </c>
      <c r="G1132" s="16" t="str">
        <f t="shared" si="41"/>
        <v>E10</v>
      </c>
      <c r="H1132" s="16" t="s">
        <v>7007</v>
      </c>
      <c r="I1132" s="16" t="s">
        <v>1181</v>
      </c>
      <c r="J1132" s="16" t="s">
        <v>1180</v>
      </c>
      <c r="K1132" s="16" t="s">
        <v>1179</v>
      </c>
      <c r="L1132" s="16" t="s">
        <v>7006</v>
      </c>
      <c r="M1132" s="16">
        <v>4745</v>
      </c>
      <c r="N1132" s="16" t="s">
        <v>1177</v>
      </c>
      <c r="O1132" s="16" t="s">
        <v>1107</v>
      </c>
      <c r="P1132" s="16" t="s">
        <v>1176</v>
      </c>
      <c r="Q1132" s="16" t="s">
        <v>1175</v>
      </c>
      <c r="R1132" s="16" t="s">
        <v>1174</v>
      </c>
    </row>
    <row r="1133" spans="1:18">
      <c r="A1133" s="16" t="s">
        <v>7005</v>
      </c>
      <c r="B1133" s="16" t="s">
        <v>1183</v>
      </c>
      <c r="C1133" s="16" t="s">
        <v>319</v>
      </c>
      <c r="D1133" s="16">
        <v>10080</v>
      </c>
      <c r="E1133" s="16" t="str">
        <f>VLOOKUP(D1133,'Schools Data'!$F$4:$I$105,4,FALSE)</f>
        <v>Moss Hall Junior School</v>
      </c>
      <c r="F1133" s="16">
        <v>138120</v>
      </c>
      <c r="G1133" s="16" t="str">
        <f t="shared" si="41"/>
        <v>E11</v>
      </c>
      <c r="H1133" s="16" t="s">
        <v>7004</v>
      </c>
      <c r="I1133" s="16" t="s">
        <v>1181</v>
      </c>
      <c r="J1133" s="16" t="s">
        <v>1180</v>
      </c>
      <c r="K1133" s="16" t="s">
        <v>1179</v>
      </c>
      <c r="L1133" s="16" t="s">
        <v>6983</v>
      </c>
      <c r="M1133" s="16">
        <v>4012</v>
      </c>
      <c r="N1133" s="16" t="s">
        <v>1177</v>
      </c>
      <c r="O1133" s="16" t="s">
        <v>1107</v>
      </c>
      <c r="P1133" s="16" t="s">
        <v>1176</v>
      </c>
      <c r="Q1133" s="16" t="s">
        <v>1175</v>
      </c>
      <c r="R1133" s="16" t="s">
        <v>1174</v>
      </c>
    </row>
    <row r="1134" spans="1:18">
      <c r="A1134" s="16" t="s">
        <v>7003</v>
      </c>
      <c r="B1134" s="16" t="s">
        <v>1183</v>
      </c>
      <c r="C1134" s="16" t="s">
        <v>319</v>
      </c>
      <c r="D1134" s="16">
        <v>10080</v>
      </c>
      <c r="E1134" s="16" t="str">
        <f>VLOOKUP(D1134,'Schools Data'!$F$4:$I$105,4,FALSE)</f>
        <v>Moss Hall Junior School</v>
      </c>
      <c r="F1134" s="16">
        <v>210000</v>
      </c>
      <c r="G1134" s="16" t="str">
        <f t="shared" si="41"/>
        <v>E12</v>
      </c>
      <c r="H1134" s="16" t="s">
        <v>7002</v>
      </c>
      <c r="I1134" s="16" t="s">
        <v>1181</v>
      </c>
      <c r="J1134" s="16" t="s">
        <v>1180</v>
      </c>
      <c r="K1134" s="16" t="s">
        <v>1179</v>
      </c>
      <c r="L1134" s="16" t="s">
        <v>7001</v>
      </c>
      <c r="M1134" s="16">
        <v>31829</v>
      </c>
      <c r="N1134" s="16" t="s">
        <v>1177</v>
      </c>
      <c r="O1134" s="16" t="s">
        <v>1107</v>
      </c>
      <c r="P1134" s="16" t="s">
        <v>1176</v>
      </c>
      <c r="Q1134" s="16" t="s">
        <v>1175</v>
      </c>
      <c r="R1134" s="16" t="s">
        <v>1174</v>
      </c>
    </row>
    <row r="1135" spans="1:18">
      <c r="A1135" s="16" t="s">
        <v>7000</v>
      </c>
      <c r="B1135" s="16" t="s">
        <v>1183</v>
      </c>
      <c r="C1135" s="16" t="s">
        <v>319</v>
      </c>
      <c r="D1135" s="16">
        <v>10080</v>
      </c>
      <c r="E1135" s="16" t="str">
        <f>VLOOKUP(D1135,'Schools Data'!$F$4:$I$105,4,FALSE)</f>
        <v>Moss Hall Junior School</v>
      </c>
      <c r="F1135" s="16">
        <v>213020</v>
      </c>
      <c r="G1135" s="16" t="str">
        <f t="shared" si="41"/>
        <v>E16</v>
      </c>
      <c r="H1135" s="16" t="s">
        <v>6999</v>
      </c>
      <c r="I1135" s="16" t="s">
        <v>1181</v>
      </c>
      <c r="J1135" s="16" t="s">
        <v>1180</v>
      </c>
      <c r="K1135" s="16" t="s">
        <v>1179</v>
      </c>
      <c r="L1135" s="16" t="s">
        <v>6998</v>
      </c>
      <c r="M1135" s="16">
        <v>52112</v>
      </c>
      <c r="N1135" s="16" t="s">
        <v>1177</v>
      </c>
      <c r="O1135" s="16" t="s">
        <v>1107</v>
      </c>
      <c r="P1135" s="16" t="s">
        <v>1176</v>
      </c>
      <c r="Q1135" s="16" t="s">
        <v>1175</v>
      </c>
      <c r="R1135" s="16" t="s">
        <v>1174</v>
      </c>
    </row>
    <row r="1136" spans="1:18">
      <c r="A1136" s="16" t="s">
        <v>6997</v>
      </c>
      <c r="B1136" s="16" t="s">
        <v>1183</v>
      </c>
      <c r="C1136" s="16" t="s">
        <v>319</v>
      </c>
      <c r="D1136" s="16">
        <v>10080</v>
      </c>
      <c r="E1136" s="16" t="str">
        <f>VLOOKUP(D1136,'Schools Data'!$F$4:$I$105,4,FALSE)</f>
        <v>Moss Hall Junior School</v>
      </c>
      <c r="F1136" s="16">
        <v>215000</v>
      </c>
      <c r="G1136" s="16" t="str">
        <f t="shared" si="41"/>
        <v>E17</v>
      </c>
      <c r="H1136" s="16" t="s">
        <v>6996</v>
      </c>
      <c r="I1136" s="16" t="s">
        <v>1181</v>
      </c>
      <c r="J1136" s="16" t="s">
        <v>1180</v>
      </c>
      <c r="K1136" s="16" t="s">
        <v>1179</v>
      </c>
      <c r="L1136" s="16" t="s">
        <v>6995</v>
      </c>
      <c r="M1136" s="16">
        <v>7250</v>
      </c>
      <c r="N1136" s="16" t="s">
        <v>1177</v>
      </c>
      <c r="O1136" s="16" t="s">
        <v>1107</v>
      </c>
      <c r="P1136" s="16" t="s">
        <v>1176</v>
      </c>
      <c r="Q1136" s="16" t="s">
        <v>1175</v>
      </c>
      <c r="R1136" s="16" t="s">
        <v>1174</v>
      </c>
    </row>
    <row r="1137" spans="1:18">
      <c r="A1137" s="16" t="s">
        <v>6994</v>
      </c>
      <c r="B1137" s="16" t="s">
        <v>1183</v>
      </c>
      <c r="C1137" s="16" t="s">
        <v>319</v>
      </c>
      <c r="D1137" s="16">
        <v>10080</v>
      </c>
      <c r="E1137" s="16" t="str">
        <f>VLOOKUP(D1137,'Schools Data'!$F$4:$I$105,4,FALSE)</f>
        <v>Moss Hall Junior School</v>
      </c>
      <c r="F1137" s="16">
        <v>216000</v>
      </c>
      <c r="G1137" s="16" t="str">
        <f t="shared" si="41"/>
        <v>E15</v>
      </c>
      <c r="H1137" s="16" t="s">
        <v>6993</v>
      </c>
      <c r="I1137" s="16" t="s">
        <v>1181</v>
      </c>
      <c r="J1137" s="16" t="s">
        <v>1180</v>
      </c>
      <c r="K1137" s="16" t="s">
        <v>1179</v>
      </c>
      <c r="L1137" s="16" t="s">
        <v>6992</v>
      </c>
      <c r="M1137" s="16">
        <v>14566</v>
      </c>
      <c r="N1137" s="16" t="s">
        <v>1177</v>
      </c>
      <c r="O1137" s="16" t="s">
        <v>1107</v>
      </c>
      <c r="P1137" s="16" t="s">
        <v>1176</v>
      </c>
      <c r="Q1137" s="16" t="s">
        <v>1175</v>
      </c>
      <c r="R1137" s="16" t="s">
        <v>1174</v>
      </c>
    </row>
    <row r="1138" spans="1:18">
      <c r="A1138" s="16" t="s">
        <v>6991</v>
      </c>
      <c r="B1138" s="16" t="s">
        <v>1183</v>
      </c>
      <c r="C1138" s="16" t="s">
        <v>319</v>
      </c>
      <c r="D1138" s="16">
        <v>10080</v>
      </c>
      <c r="E1138" s="16" t="str">
        <f>VLOOKUP(D1138,'Schools Data'!$F$4:$I$105,4,FALSE)</f>
        <v>Moss Hall Junior School</v>
      </c>
      <c r="F1138" s="16">
        <v>219010</v>
      </c>
      <c r="G1138" s="16" t="str">
        <f t="shared" si="41"/>
        <v>E14</v>
      </c>
      <c r="H1138" s="16" t="s">
        <v>6990</v>
      </c>
      <c r="I1138" s="16" t="s">
        <v>1181</v>
      </c>
      <c r="J1138" s="16" t="s">
        <v>1180</v>
      </c>
      <c r="K1138" s="16" t="s">
        <v>1179</v>
      </c>
      <c r="L1138" s="16" t="s">
        <v>6989</v>
      </c>
      <c r="M1138" s="16">
        <v>65900</v>
      </c>
      <c r="N1138" s="16" t="s">
        <v>1177</v>
      </c>
      <c r="O1138" s="16" t="s">
        <v>1107</v>
      </c>
      <c r="P1138" s="16" t="s">
        <v>1176</v>
      </c>
      <c r="Q1138" s="16" t="s">
        <v>1175</v>
      </c>
      <c r="R1138" s="16" t="s">
        <v>1174</v>
      </c>
    </row>
    <row r="1139" spans="1:18">
      <c r="A1139" s="16" t="s">
        <v>6988</v>
      </c>
      <c r="B1139" s="16" t="s">
        <v>1183</v>
      </c>
      <c r="C1139" s="16" t="s">
        <v>319</v>
      </c>
      <c r="D1139" s="16">
        <v>10080</v>
      </c>
      <c r="E1139" s="16" t="str">
        <f>VLOOKUP(D1139,'Schools Data'!$F$4:$I$105,4,FALSE)</f>
        <v>Moss Hall Junior School</v>
      </c>
      <c r="F1139" s="16">
        <v>219030</v>
      </c>
      <c r="G1139" s="16" t="str">
        <f t="shared" si="41"/>
        <v>E18</v>
      </c>
      <c r="H1139" s="16" t="s">
        <v>6987</v>
      </c>
      <c r="I1139" s="16" t="s">
        <v>1181</v>
      </c>
      <c r="J1139" s="16" t="s">
        <v>1180</v>
      </c>
      <c r="K1139" s="16" t="s">
        <v>1179</v>
      </c>
      <c r="L1139" s="16" t="s">
        <v>6986</v>
      </c>
      <c r="M1139" s="16">
        <v>10496</v>
      </c>
      <c r="N1139" s="16" t="s">
        <v>1177</v>
      </c>
      <c r="O1139" s="16" t="s">
        <v>1107</v>
      </c>
      <c r="P1139" s="16" t="s">
        <v>1176</v>
      </c>
      <c r="Q1139" s="16" t="s">
        <v>1175</v>
      </c>
      <c r="R1139" s="16" t="s">
        <v>1174</v>
      </c>
    </row>
    <row r="1140" spans="1:18">
      <c r="A1140" s="16" t="s">
        <v>6985</v>
      </c>
      <c r="B1140" s="16" t="s">
        <v>1183</v>
      </c>
      <c r="C1140" s="16" t="s">
        <v>319</v>
      </c>
      <c r="D1140" s="16">
        <v>10080</v>
      </c>
      <c r="E1140" s="16" t="str">
        <f>VLOOKUP(D1140,'Schools Data'!$F$4:$I$105,4,FALSE)</f>
        <v>Moss Hall Junior School</v>
      </c>
      <c r="F1140" s="16">
        <v>220000</v>
      </c>
      <c r="G1140" s="16" t="str">
        <f t="shared" si="41"/>
        <v>E13</v>
      </c>
      <c r="H1140" s="16" t="s">
        <v>6984</v>
      </c>
      <c r="I1140" s="16" t="s">
        <v>1181</v>
      </c>
      <c r="J1140" s="16" t="s">
        <v>1180</v>
      </c>
      <c r="K1140" s="16" t="s">
        <v>1179</v>
      </c>
      <c r="L1140" s="16" t="s">
        <v>6983</v>
      </c>
      <c r="M1140" s="16">
        <v>6543</v>
      </c>
      <c r="N1140" s="16" t="s">
        <v>1177</v>
      </c>
      <c r="O1140" s="16" t="s">
        <v>1107</v>
      </c>
      <c r="P1140" s="16" t="s">
        <v>1176</v>
      </c>
      <c r="Q1140" s="16" t="s">
        <v>1175</v>
      </c>
      <c r="R1140" s="16" t="s">
        <v>1174</v>
      </c>
    </row>
    <row r="1141" spans="1:18">
      <c r="A1141" s="16" t="s">
        <v>6982</v>
      </c>
      <c r="B1141" s="16" t="s">
        <v>1183</v>
      </c>
      <c r="C1141" s="16" t="s">
        <v>319</v>
      </c>
      <c r="D1141" s="16">
        <v>10080</v>
      </c>
      <c r="E1141" s="16" t="str">
        <f>VLOOKUP(D1141,'Schools Data'!$F$4:$I$105,4,FALSE)</f>
        <v>Moss Hall Junior School</v>
      </c>
      <c r="F1141" s="16">
        <v>221000</v>
      </c>
      <c r="G1141" s="16" t="str">
        <f t="shared" si="41"/>
        <v>E23</v>
      </c>
      <c r="H1141" s="16" t="s">
        <v>6981</v>
      </c>
      <c r="I1141" s="16" t="s">
        <v>1181</v>
      </c>
      <c r="J1141" s="16" t="s">
        <v>1180</v>
      </c>
      <c r="K1141" s="16" t="s">
        <v>1179</v>
      </c>
      <c r="L1141" s="16" t="s">
        <v>6980</v>
      </c>
      <c r="M1141" s="16">
        <v>12281</v>
      </c>
      <c r="N1141" s="16" t="s">
        <v>1177</v>
      </c>
      <c r="O1141" s="16" t="s">
        <v>1107</v>
      </c>
      <c r="P1141" s="16" t="s">
        <v>1176</v>
      </c>
      <c r="Q1141" s="16" t="s">
        <v>1175</v>
      </c>
      <c r="R1141" s="16" t="s">
        <v>1174</v>
      </c>
    </row>
    <row r="1142" spans="1:18">
      <c r="A1142" s="16" t="s">
        <v>6979</v>
      </c>
      <c r="B1142" s="16" t="s">
        <v>1183</v>
      </c>
      <c r="C1142" s="16" t="s">
        <v>319</v>
      </c>
      <c r="D1142" s="16">
        <v>10080</v>
      </c>
      <c r="E1142" s="16" t="str">
        <f>VLOOKUP(D1142,'Schools Data'!$F$4:$I$105,4,FALSE)</f>
        <v>Moss Hall Junior School</v>
      </c>
      <c r="F1142" s="16">
        <v>411020</v>
      </c>
      <c r="G1142" s="16" t="str">
        <f t="shared" si="41"/>
        <v>E25</v>
      </c>
      <c r="H1142" s="16" t="s">
        <v>6978</v>
      </c>
      <c r="I1142" s="16" t="s">
        <v>1181</v>
      </c>
      <c r="J1142" s="16" t="s">
        <v>1180</v>
      </c>
      <c r="K1142" s="16" t="s">
        <v>1179</v>
      </c>
      <c r="L1142" s="16" t="s">
        <v>6977</v>
      </c>
      <c r="M1142" s="16">
        <v>99678</v>
      </c>
      <c r="N1142" s="16" t="s">
        <v>1177</v>
      </c>
      <c r="O1142" s="16" t="s">
        <v>1107</v>
      </c>
      <c r="P1142" s="16" t="s">
        <v>1176</v>
      </c>
      <c r="Q1142" s="16" t="s">
        <v>1175</v>
      </c>
      <c r="R1142" s="16" t="s">
        <v>1174</v>
      </c>
    </row>
    <row r="1143" spans="1:18">
      <c r="A1143" s="16" t="s">
        <v>6976</v>
      </c>
      <c r="B1143" s="16" t="s">
        <v>1183</v>
      </c>
      <c r="C1143" s="16" t="s">
        <v>319</v>
      </c>
      <c r="D1143" s="16">
        <v>10080</v>
      </c>
      <c r="E1143" s="16" t="str">
        <f>VLOOKUP(D1143,'Schools Data'!$F$4:$I$105,4,FALSE)</f>
        <v>Moss Hall Junior School</v>
      </c>
      <c r="F1143" s="16">
        <v>413050</v>
      </c>
      <c r="G1143" s="16" t="str">
        <f t="shared" si="41"/>
        <v>E19</v>
      </c>
      <c r="H1143" s="16" t="s">
        <v>6975</v>
      </c>
      <c r="I1143" s="16" t="s">
        <v>1181</v>
      </c>
      <c r="J1143" s="16" t="s">
        <v>1180</v>
      </c>
      <c r="K1143" s="16" t="s">
        <v>1179</v>
      </c>
      <c r="L1143" s="16" t="s">
        <v>6974</v>
      </c>
      <c r="M1143" s="16">
        <v>144107</v>
      </c>
      <c r="N1143" s="16" t="s">
        <v>1177</v>
      </c>
      <c r="O1143" s="16" t="s">
        <v>1107</v>
      </c>
      <c r="P1143" s="16" t="s">
        <v>1176</v>
      </c>
      <c r="Q1143" s="16" t="s">
        <v>1175</v>
      </c>
      <c r="R1143" s="16" t="s">
        <v>1174</v>
      </c>
    </row>
    <row r="1144" spans="1:18">
      <c r="A1144" s="16" t="s">
        <v>6973</v>
      </c>
      <c r="B1144" s="16" t="s">
        <v>1183</v>
      </c>
      <c r="C1144" s="16" t="s">
        <v>319</v>
      </c>
      <c r="D1144" s="16">
        <v>10080</v>
      </c>
      <c r="E1144" s="16" t="str">
        <f>VLOOKUP(D1144,'Schools Data'!$F$4:$I$105,4,FALSE)</f>
        <v>Moss Hall Junior School</v>
      </c>
      <c r="F1144" s="16">
        <v>413060</v>
      </c>
      <c r="G1144" s="16" t="str">
        <f t="shared" si="41"/>
        <v>E22</v>
      </c>
      <c r="H1144" s="16" t="s">
        <v>6972</v>
      </c>
      <c r="I1144" s="16" t="s">
        <v>1181</v>
      </c>
      <c r="J1144" s="16" t="s">
        <v>1180</v>
      </c>
      <c r="K1144" s="16" t="s">
        <v>1179</v>
      </c>
      <c r="L1144" s="16" t="s">
        <v>6971</v>
      </c>
      <c r="M1144" s="16">
        <v>18219</v>
      </c>
      <c r="N1144" s="16" t="s">
        <v>1177</v>
      </c>
      <c r="O1144" s="16" t="s">
        <v>1107</v>
      </c>
      <c r="P1144" s="16" t="s">
        <v>1176</v>
      </c>
      <c r="Q1144" s="16" t="s">
        <v>1175</v>
      </c>
      <c r="R1144" s="16" t="s">
        <v>1174</v>
      </c>
    </row>
    <row r="1145" spans="1:18">
      <c r="A1145" s="16" t="s">
        <v>6970</v>
      </c>
      <c r="B1145" s="16" t="s">
        <v>1183</v>
      </c>
      <c r="C1145" s="16" t="s">
        <v>319</v>
      </c>
      <c r="D1145" s="16">
        <v>10080</v>
      </c>
      <c r="E1145" s="16" t="str">
        <f>VLOOKUP(D1145,'Schools Data'!$F$4:$I$105,4,FALSE)</f>
        <v>Moss Hall Junior School</v>
      </c>
      <c r="F1145" s="16">
        <v>413070</v>
      </c>
      <c r="G1145" s="16" t="str">
        <f t="shared" si="41"/>
        <v>E24</v>
      </c>
      <c r="H1145" s="16" t="s">
        <v>6969</v>
      </c>
      <c r="I1145" s="16" t="s">
        <v>1181</v>
      </c>
      <c r="J1145" s="16" t="s">
        <v>1180</v>
      </c>
      <c r="K1145" s="16" t="s">
        <v>1179</v>
      </c>
      <c r="L1145" s="16" t="s">
        <v>6968</v>
      </c>
      <c r="M1145" s="16">
        <v>1015</v>
      </c>
      <c r="N1145" s="16" t="s">
        <v>1177</v>
      </c>
      <c r="O1145" s="16" t="s">
        <v>1107</v>
      </c>
      <c r="P1145" s="16" t="s">
        <v>1176</v>
      </c>
      <c r="Q1145" s="16" t="s">
        <v>1175</v>
      </c>
      <c r="R1145" s="16" t="s">
        <v>1174</v>
      </c>
    </row>
    <row r="1146" spans="1:18">
      <c r="A1146" s="16" t="s">
        <v>6967</v>
      </c>
      <c r="B1146" s="16" t="s">
        <v>1183</v>
      </c>
      <c r="C1146" s="16" t="s">
        <v>319</v>
      </c>
      <c r="D1146" s="16">
        <v>10080</v>
      </c>
      <c r="E1146" s="16" t="str">
        <f>VLOOKUP(D1146,'Schools Data'!$F$4:$I$105,4,FALSE)</f>
        <v>Moss Hall Junior School</v>
      </c>
      <c r="F1146" s="16">
        <v>420060</v>
      </c>
      <c r="G1146" s="16" t="str">
        <f t="shared" si="41"/>
        <v>E26</v>
      </c>
      <c r="H1146" s="16" t="s">
        <v>6966</v>
      </c>
      <c r="I1146" s="16" t="s">
        <v>1181</v>
      </c>
      <c r="J1146" s="16" t="s">
        <v>1180</v>
      </c>
      <c r="K1146" s="16" t="s">
        <v>1179</v>
      </c>
      <c r="L1146" s="16" t="s">
        <v>6965</v>
      </c>
      <c r="M1146" s="16">
        <v>7700</v>
      </c>
      <c r="N1146" s="16" t="s">
        <v>1177</v>
      </c>
      <c r="O1146" s="16" t="s">
        <v>1107</v>
      </c>
      <c r="P1146" s="16" t="s">
        <v>1176</v>
      </c>
      <c r="Q1146" s="16" t="s">
        <v>1175</v>
      </c>
      <c r="R1146" s="16" t="s">
        <v>1174</v>
      </c>
    </row>
    <row r="1147" spans="1:18">
      <c r="A1147" s="16" t="s">
        <v>6964</v>
      </c>
      <c r="B1147" s="16" t="s">
        <v>1183</v>
      </c>
      <c r="C1147" s="16" t="s">
        <v>319</v>
      </c>
      <c r="D1147" s="16">
        <v>10080</v>
      </c>
      <c r="E1147" s="16" t="str">
        <f>VLOOKUP(D1147,'Schools Data'!$F$4:$I$105,4,FALSE)</f>
        <v>Moss Hall Junior School</v>
      </c>
      <c r="F1147" s="16">
        <v>422620</v>
      </c>
      <c r="G1147" s="16" t="str">
        <f t="shared" si="41"/>
        <v>E20</v>
      </c>
      <c r="H1147" s="16" t="s">
        <v>6963</v>
      </c>
      <c r="I1147" s="16" t="s">
        <v>1181</v>
      </c>
      <c r="J1147" s="16" t="s">
        <v>1180</v>
      </c>
      <c r="K1147" s="16" t="s">
        <v>1179</v>
      </c>
      <c r="L1147" s="16" t="s">
        <v>6962</v>
      </c>
      <c r="M1147" s="16">
        <v>13635</v>
      </c>
      <c r="N1147" s="16" t="s">
        <v>1177</v>
      </c>
      <c r="O1147" s="16" t="s">
        <v>1107</v>
      </c>
      <c r="P1147" s="16" t="s">
        <v>1176</v>
      </c>
      <c r="Q1147" s="16" t="s">
        <v>1175</v>
      </c>
      <c r="R1147" s="16" t="s">
        <v>1174</v>
      </c>
    </row>
    <row r="1148" spans="1:18">
      <c r="A1148" s="16" t="s">
        <v>6961</v>
      </c>
      <c r="B1148" s="16" t="s">
        <v>1183</v>
      </c>
      <c r="C1148" s="16" t="s">
        <v>319</v>
      </c>
      <c r="D1148" s="16">
        <v>10080</v>
      </c>
      <c r="E1148" s="16" t="str">
        <f>VLOOKUP(D1148,'Schools Data'!$F$4:$I$105,4,FALSE)</f>
        <v>Moss Hall Junior School</v>
      </c>
      <c r="F1148" s="16">
        <v>543950</v>
      </c>
      <c r="G1148" s="16" t="s">
        <v>1211</v>
      </c>
      <c r="H1148" s="16" t="s">
        <v>6960</v>
      </c>
      <c r="I1148" s="16" t="s">
        <v>1181</v>
      </c>
      <c r="J1148" s="16" t="s">
        <v>1180</v>
      </c>
      <c r="K1148" s="16" t="s">
        <v>1179</v>
      </c>
      <c r="L1148" s="16" t="s">
        <v>6959</v>
      </c>
      <c r="M1148" s="16">
        <v>-153116</v>
      </c>
      <c r="N1148" s="16" t="s">
        <v>1177</v>
      </c>
      <c r="O1148" s="16" t="s">
        <v>1107</v>
      </c>
      <c r="P1148" s="16" t="s">
        <v>1176</v>
      </c>
      <c r="Q1148" s="16" t="s">
        <v>1175</v>
      </c>
      <c r="R1148" s="16" t="s">
        <v>1174</v>
      </c>
    </row>
    <row r="1149" spans="1:18">
      <c r="A1149" s="16" t="s">
        <v>6958</v>
      </c>
      <c r="B1149" s="16" t="s">
        <v>1183</v>
      </c>
      <c r="C1149" s="16" t="s">
        <v>319</v>
      </c>
      <c r="D1149" s="16">
        <v>10080</v>
      </c>
      <c r="E1149" s="16" t="str">
        <f>VLOOKUP(D1149,'Schools Data'!$F$4:$I$105,4,FALSE)</f>
        <v>Moss Hall Junior School</v>
      </c>
      <c r="F1149" s="16">
        <v>543970</v>
      </c>
      <c r="G1149" s="16" t="str">
        <f t="shared" ref="G1149:G1185" si="42">VLOOKUP(F1149,$W$2:$X$62,2,FALSE)</f>
        <v>I01</v>
      </c>
      <c r="H1149" s="16" t="s">
        <v>6957</v>
      </c>
      <c r="I1149" s="16" t="s">
        <v>1181</v>
      </c>
      <c r="J1149" s="16" t="s">
        <v>1180</v>
      </c>
      <c r="K1149" s="16" t="s">
        <v>1179</v>
      </c>
      <c r="L1149" s="16" t="s">
        <v>6956</v>
      </c>
      <c r="M1149" s="16">
        <v>-1935140</v>
      </c>
      <c r="N1149" s="16" t="s">
        <v>1177</v>
      </c>
      <c r="O1149" s="16" t="s">
        <v>1107</v>
      </c>
      <c r="P1149" s="16" t="s">
        <v>1176</v>
      </c>
      <c r="Q1149" s="16" t="s">
        <v>1175</v>
      </c>
      <c r="R1149" s="16" t="s">
        <v>1174</v>
      </c>
    </row>
    <row r="1150" spans="1:18">
      <c r="A1150" s="16" t="s">
        <v>6955</v>
      </c>
      <c r="B1150" s="16" t="s">
        <v>1183</v>
      </c>
      <c r="C1150" s="16" t="s">
        <v>319</v>
      </c>
      <c r="D1150" s="16">
        <v>10080</v>
      </c>
      <c r="E1150" s="16" t="str">
        <f>VLOOKUP(D1150,'Schools Data'!$F$4:$I$105,4,FALSE)</f>
        <v>Moss Hall Junior School</v>
      </c>
      <c r="F1150" s="16">
        <v>543972</v>
      </c>
      <c r="G1150" s="16" t="str">
        <f t="shared" si="42"/>
        <v>I03</v>
      </c>
      <c r="H1150" s="16" t="s">
        <v>6954</v>
      </c>
      <c r="I1150" s="16" t="s">
        <v>1181</v>
      </c>
      <c r="J1150" s="16" t="s">
        <v>1180</v>
      </c>
      <c r="K1150" s="16" t="s">
        <v>1179</v>
      </c>
      <c r="L1150" s="16" t="s">
        <v>6953</v>
      </c>
      <c r="M1150" s="16">
        <v>-109910</v>
      </c>
      <c r="N1150" s="16" t="s">
        <v>1177</v>
      </c>
      <c r="O1150" s="16" t="s">
        <v>1107</v>
      </c>
      <c r="P1150" s="16" t="s">
        <v>1176</v>
      </c>
      <c r="Q1150" s="16" t="s">
        <v>1175</v>
      </c>
      <c r="R1150" s="16" t="s">
        <v>1174</v>
      </c>
    </row>
    <row r="1151" spans="1:18">
      <c r="A1151" s="16" t="s">
        <v>6952</v>
      </c>
      <c r="B1151" s="16" t="s">
        <v>1183</v>
      </c>
      <c r="C1151" s="16" t="s">
        <v>319</v>
      </c>
      <c r="D1151" s="16">
        <v>10080</v>
      </c>
      <c r="E1151" s="16" t="str">
        <f>VLOOKUP(D1151,'Schools Data'!$F$4:$I$105,4,FALSE)</f>
        <v>Moss Hall Junior School</v>
      </c>
      <c r="F1151" s="16">
        <v>543975</v>
      </c>
      <c r="G1151" s="16" t="str">
        <f t="shared" si="42"/>
        <v>I05</v>
      </c>
      <c r="H1151" s="16" t="s">
        <v>6951</v>
      </c>
      <c r="I1151" s="16" t="s">
        <v>1181</v>
      </c>
      <c r="J1151" s="16" t="s">
        <v>1180</v>
      </c>
      <c r="K1151" s="16" t="s">
        <v>1179</v>
      </c>
      <c r="L1151" s="16" t="s">
        <v>6950</v>
      </c>
      <c r="M1151" s="16">
        <v>-88735</v>
      </c>
      <c r="N1151" s="16" t="s">
        <v>1177</v>
      </c>
      <c r="O1151" s="16" t="s">
        <v>1107</v>
      </c>
      <c r="P1151" s="16" t="s">
        <v>1176</v>
      </c>
      <c r="Q1151" s="16" t="s">
        <v>1175</v>
      </c>
      <c r="R1151" s="16" t="s">
        <v>1174</v>
      </c>
    </row>
    <row r="1152" spans="1:18">
      <c r="A1152" s="16" t="s">
        <v>6949</v>
      </c>
      <c r="B1152" s="16" t="s">
        <v>1183</v>
      </c>
      <c r="C1152" s="16" t="s">
        <v>319</v>
      </c>
      <c r="D1152" s="16">
        <v>10080</v>
      </c>
      <c r="E1152" s="16" t="str">
        <f>VLOOKUP(D1152,'Schools Data'!$F$4:$I$105,4,FALSE)</f>
        <v>Moss Hall Junior School</v>
      </c>
      <c r="F1152" s="16">
        <v>543980</v>
      </c>
      <c r="G1152" s="16" t="str">
        <f t="shared" si="42"/>
        <v>CI01</v>
      </c>
      <c r="H1152" s="16" t="s">
        <v>6948</v>
      </c>
      <c r="I1152" s="16" t="s">
        <v>1181</v>
      </c>
      <c r="J1152" s="16" t="s">
        <v>1180</v>
      </c>
      <c r="K1152" s="16" t="s">
        <v>1179</v>
      </c>
      <c r="L1152" s="16" t="s">
        <v>6947</v>
      </c>
      <c r="M1152" s="16">
        <v>-9333</v>
      </c>
      <c r="N1152" s="16" t="s">
        <v>1177</v>
      </c>
      <c r="O1152" s="16" t="s">
        <v>1107</v>
      </c>
      <c r="P1152" s="16" t="s">
        <v>1176</v>
      </c>
      <c r="Q1152" s="16" t="s">
        <v>1175</v>
      </c>
      <c r="R1152" s="16" t="s">
        <v>1174</v>
      </c>
    </row>
    <row r="1153" spans="1:18">
      <c r="A1153" s="16" t="s">
        <v>6946</v>
      </c>
      <c r="B1153" s="16" t="s">
        <v>1183</v>
      </c>
      <c r="C1153" s="16" t="s">
        <v>319</v>
      </c>
      <c r="D1153" s="16">
        <v>10080</v>
      </c>
      <c r="E1153" s="16" t="str">
        <f>VLOOKUP(D1153,'Schools Data'!$F$4:$I$105,4,FALSE)</f>
        <v>Moss Hall Junior School</v>
      </c>
      <c r="F1153" s="16">
        <v>569000</v>
      </c>
      <c r="G1153" s="16" t="str">
        <f t="shared" si="42"/>
        <v>E28a</v>
      </c>
      <c r="H1153" s="16" t="s">
        <v>6945</v>
      </c>
      <c r="I1153" s="16" t="s">
        <v>1181</v>
      </c>
      <c r="J1153" s="16" t="s">
        <v>1180</v>
      </c>
      <c r="K1153" s="16" t="s">
        <v>1179</v>
      </c>
      <c r="L1153" s="16" t="s">
        <v>6944</v>
      </c>
      <c r="M1153" s="16">
        <v>36302</v>
      </c>
      <c r="N1153" s="16" t="s">
        <v>1177</v>
      </c>
      <c r="O1153" s="16" t="s">
        <v>1107</v>
      </c>
      <c r="P1153" s="16" t="s">
        <v>1176</v>
      </c>
      <c r="Q1153" s="16" t="s">
        <v>1175</v>
      </c>
      <c r="R1153" s="16" t="s">
        <v>1174</v>
      </c>
    </row>
    <row r="1154" spans="1:18">
      <c r="A1154" s="16" t="s">
        <v>6943</v>
      </c>
      <c r="B1154" s="16" t="s">
        <v>1183</v>
      </c>
      <c r="C1154" s="16" t="s">
        <v>319</v>
      </c>
      <c r="D1154" s="16">
        <v>10080</v>
      </c>
      <c r="E1154" s="16" t="str">
        <f>VLOOKUP(D1154,'Schools Data'!$F$4:$I$105,4,FALSE)</f>
        <v>Moss Hall Junior School</v>
      </c>
      <c r="F1154" s="16">
        <v>569010</v>
      </c>
      <c r="G1154" s="16" t="str">
        <f t="shared" si="42"/>
        <v>E27</v>
      </c>
      <c r="H1154" s="16" t="s">
        <v>6942</v>
      </c>
      <c r="I1154" s="16" t="s">
        <v>1181</v>
      </c>
      <c r="J1154" s="16" t="s">
        <v>1180</v>
      </c>
      <c r="K1154" s="16" t="s">
        <v>1179</v>
      </c>
      <c r="L1154" s="16" t="s">
        <v>6941</v>
      </c>
      <c r="M1154" s="16">
        <v>48665</v>
      </c>
      <c r="N1154" s="16" t="s">
        <v>1177</v>
      </c>
      <c r="O1154" s="16" t="s">
        <v>1107</v>
      </c>
      <c r="P1154" s="16" t="s">
        <v>1176</v>
      </c>
      <c r="Q1154" s="16" t="s">
        <v>1175</v>
      </c>
      <c r="R1154" s="16" t="s">
        <v>1174</v>
      </c>
    </row>
    <row r="1155" spans="1:18">
      <c r="A1155" s="16" t="s">
        <v>6940</v>
      </c>
      <c r="B1155" s="16" t="s">
        <v>1183</v>
      </c>
      <c r="C1155" s="16" t="s">
        <v>319</v>
      </c>
      <c r="D1155" s="16">
        <v>10080</v>
      </c>
      <c r="E1155" s="16" t="str">
        <f>VLOOKUP(D1155,'Schools Data'!$F$4:$I$105,4,FALSE)</f>
        <v>Moss Hall Junior School</v>
      </c>
      <c r="F1155" s="16">
        <v>599030</v>
      </c>
      <c r="G1155" s="16" t="str">
        <f t="shared" si="42"/>
        <v>CE04</v>
      </c>
      <c r="H1155" s="16" t="s">
        <v>6939</v>
      </c>
      <c r="I1155" s="16" t="s">
        <v>1181</v>
      </c>
      <c r="J1155" s="16" t="s">
        <v>1180</v>
      </c>
      <c r="K1155" s="16" t="s">
        <v>1179</v>
      </c>
      <c r="L1155" s="16" t="s">
        <v>6938</v>
      </c>
      <c r="M1155" s="16">
        <v>11423</v>
      </c>
      <c r="N1155" s="16" t="s">
        <v>1177</v>
      </c>
      <c r="O1155" s="16" t="s">
        <v>1107</v>
      </c>
      <c r="P1155" s="16" t="s">
        <v>1176</v>
      </c>
      <c r="Q1155" s="16" t="s">
        <v>1175</v>
      </c>
      <c r="R1155" s="16" t="s">
        <v>1174</v>
      </c>
    </row>
    <row r="1156" spans="1:18">
      <c r="A1156" s="16" t="s">
        <v>6937</v>
      </c>
      <c r="B1156" s="16" t="s">
        <v>1183</v>
      </c>
      <c r="C1156" s="16" t="s">
        <v>319</v>
      </c>
      <c r="D1156" s="16">
        <v>10080</v>
      </c>
      <c r="E1156" s="16" t="str">
        <f>VLOOKUP(D1156,'Schools Data'!$F$4:$I$105,4,FALSE)</f>
        <v>Moss Hall Junior School</v>
      </c>
      <c r="F1156" s="16">
        <v>710020</v>
      </c>
      <c r="G1156" s="16" t="str">
        <f t="shared" si="42"/>
        <v>I06</v>
      </c>
      <c r="H1156" s="16" t="s">
        <v>6936</v>
      </c>
      <c r="I1156" s="16" t="s">
        <v>1181</v>
      </c>
      <c r="J1156" s="16" t="s">
        <v>1180</v>
      </c>
      <c r="K1156" s="16" t="s">
        <v>1179</v>
      </c>
      <c r="L1156" s="16" t="s">
        <v>6935</v>
      </c>
      <c r="M1156" s="16">
        <v>-4164</v>
      </c>
      <c r="N1156" s="16" t="s">
        <v>1177</v>
      </c>
      <c r="O1156" s="16" t="s">
        <v>1107</v>
      </c>
      <c r="P1156" s="16" t="s">
        <v>1176</v>
      </c>
      <c r="Q1156" s="16" t="s">
        <v>1175</v>
      </c>
      <c r="R1156" s="16" t="s">
        <v>1174</v>
      </c>
    </row>
    <row r="1157" spans="1:18">
      <c r="A1157" s="16" t="s">
        <v>6934</v>
      </c>
      <c r="B1157" s="16" t="s">
        <v>1183</v>
      </c>
      <c r="C1157" s="16" t="s">
        <v>319</v>
      </c>
      <c r="D1157" s="16">
        <v>10080</v>
      </c>
      <c r="E1157" s="16" t="str">
        <f>VLOOKUP(D1157,'Schools Data'!$F$4:$I$105,4,FALSE)</f>
        <v>Moss Hall Junior School</v>
      </c>
      <c r="F1157" s="16">
        <v>720010</v>
      </c>
      <c r="G1157" s="16" t="str">
        <f t="shared" si="42"/>
        <v>I18d</v>
      </c>
      <c r="H1157" s="16" t="s">
        <v>6933</v>
      </c>
      <c r="I1157" s="16" t="s">
        <v>1181</v>
      </c>
      <c r="J1157" s="16" t="s">
        <v>1180</v>
      </c>
      <c r="K1157" s="16" t="s">
        <v>1179</v>
      </c>
      <c r="L1157" s="16" t="s">
        <v>6932</v>
      </c>
      <c r="M1157" s="16">
        <v>-39263</v>
      </c>
      <c r="N1157" s="16" t="s">
        <v>1177</v>
      </c>
      <c r="O1157" s="16" t="s">
        <v>1107</v>
      </c>
      <c r="P1157" s="16" t="s">
        <v>1176</v>
      </c>
      <c r="Q1157" s="16" t="s">
        <v>1175</v>
      </c>
      <c r="R1157" s="16" t="s">
        <v>1174</v>
      </c>
    </row>
    <row r="1158" spans="1:18">
      <c r="A1158" s="16" t="s">
        <v>6931</v>
      </c>
      <c r="B1158" s="16" t="s">
        <v>1183</v>
      </c>
      <c r="C1158" s="16" t="s">
        <v>319</v>
      </c>
      <c r="D1158" s="16">
        <v>10080</v>
      </c>
      <c r="E1158" s="16" t="str">
        <f>VLOOKUP(D1158,'Schools Data'!$F$4:$I$105,4,FALSE)</f>
        <v>Moss Hall Junior School</v>
      </c>
      <c r="F1158" s="16">
        <v>739001</v>
      </c>
      <c r="G1158" s="16" t="str">
        <f t="shared" si="42"/>
        <v>I08a</v>
      </c>
      <c r="H1158" s="16" t="s">
        <v>6930</v>
      </c>
      <c r="I1158" s="16" t="s">
        <v>1181</v>
      </c>
      <c r="J1158" s="16" t="s">
        <v>1180</v>
      </c>
      <c r="K1158" s="16" t="s">
        <v>1179</v>
      </c>
      <c r="L1158" s="16" t="s">
        <v>6929</v>
      </c>
      <c r="M1158" s="16">
        <v>-78500</v>
      </c>
      <c r="N1158" s="16" t="s">
        <v>1177</v>
      </c>
      <c r="O1158" s="16" t="s">
        <v>1107</v>
      </c>
      <c r="P1158" s="16" t="s">
        <v>1176</v>
      </c>
      <c r="Q1158" s="16" t="s">
        <v>1175</v>
      </c>
      <c r="R1158" s="16" t="s">
        <v>1174</v>
      </c>
    </row>
    <row r="1159" spans="1:18">
      <c r="A1159" s="16" t="s">
        <v>6928</v>
      </c>
      <c r="B1159" s="16" t="s">
        <v>1183</v>
      </c>
      <c r="C1159" s="16" t="s">
        <v>319</v>
      </c>
      <c r="D1159" s="16">
        <v>10080</v>
      </c>
      <c r="E1159" s="16" t="str">
        <f>VLOOKUP(D1159,'Schools Data'!$F$4:$I$105,4,FALSE)</f>
        <v>Moss Hall Junior School</v>
      </c>
      <c r="F1159" s="16">
        <v>739002</v>
      </c>
      <c r="G1159" s="16" t="str">
        <f t="shared" si="42"/>
        <v>I08b</v>
      </c>
      <c r="H1159" s="16" t="s">
        <v>6927</v>
      </c>
      <c r="I1159" s="16" t="s">
        <v>1181</v>
      </c>
      <c r="J1159" s="16" t="s">
        <v>1180</v>
      </c>
      <c r="K1159" s="16" t="s">
        <v>1179</v>
      </c>
      <c r="L1159" s="16" t="s">
        <v>6926</v>
      </c>
      <c r="M1159" s="16">
        <v>-2000</v>
      </c>
      <c r="N1159" s="16" t="s">
        <v>1177</v>
      </c>
      <c r="O1159" s="16" t="s">
        <v>1107</v>
      </c>
      <c r="P1159" s="16" t="s">
        <v>1176</v>
      </c>
      <c r="Q1159" s="16" t="s">
        <v>1175</v>
      </c>
      <c r="R1159" s="16" t="s">
        <v>1174</v>
      </c>
    </row>
    <row r="1160" spans="1:18">
      <c r="A1160" s="16" t="s">
        <v>6925</v>
      </c>
      <c r="B1160" s="16" t="s">
        <v>1183</v>
      </c>
      <c r="C1160" s="16" t="s">
        <v>319</v>
      </c>
      <c r="D1160" s="16">
        <v>10080</v>
      </c>
      <c r="E1160" s="16" t="str">
        <f>VLOOKUP(D1160,'Schools Data'!$F$4:$I$105,4,FALSE)</f>
        <v>Moss Hall Junior School</v>
      </c>
      <c r="F1160" s="16">
        <v>739010</v>
      </c>
      <c r="G1160" s="16" t="str">
        <f t="shared" si="42"/>
        <v>I09</v>
      </c>
      <c r="H1160" s="16" t="s">
        <v>6924</v>
      </c>
      <c r="I1160" s="16" t="s">
        <v>1181</v>
      </c>
      <c r="J1160" s="16" t="s">
        <v>1180</v>
      </c>
      <c r="K1160" s="16" t="s">
        <v>1179</v>
      </c>
      <c r="L1160" s="16" t="s">
        <v>6923</v>
      </c>
      <c r="M1160" s="16">
        <v>-83333</v>
      </c>
      <c r="N1160" s="16" t="s">
        <v>1177</v>
      </c>
      <c r="O1160" s="16" t="s">
        <v>1107</v>
      </c>
      <c r="P1160" s="16" t="s">
        <v>1176</v>
      </c>
      <c r="Q1160" s="16" t="s">
        <v>1175</v>
      </c>
      <c r="R1160" s="16" t="s">
        <v>1174</v>
      </c>
    </row>
    <row r="1161" spans="1:18">
      <c r="A1161" s="16" t="s">
        <v>6922</v>
      </c>
      <c r="B1161" s="16" t="s">
        <v>1183</v>
      </c>
      <c r="C1161" s="16" t="s">
        <v>319</v>
      </c>
      <c r="D1161" s="16">
        <v>10080</v>
      </c>
      <c r="E1161" s="16" t="str">
        <f>VLOOKUP(D1161,'Schools Data'!$F$4:$I$105,4,FALSE)</f>
        <v>Moss Hall Junior School</v>
      </c>
      <c r="F1161" s="16">
        <v>739040</v>
      </c>
      <c r="G1161" s="16" t="str">
        <f t="shared" si="42"/>
        <v>I12</v>
      </c>
      <c r="H1161" s="16" t="s">
        <v>6921</v>
      </c>
      <c r="I1161" s="16" t="s">
        <v>1181</v>
      </c>
      <c r="J1161" s="16" t="s">
        <v>1180</v>
      </c>
      <c r="K1161" s="16" t="s">
        <v>1179</v>
      </c>
      <c r="L1161" s="16" t="s">
        <v>6920</v>
      </c>
      <c r="M1161" s="16">
        <v>-76242</v>
      </c>
      <c r="N1161" s="16" t="s">
        <v>1177</v>
      </c>
      <c r="O1161" s="16" t="s">
        <v>1107</v>
      </c>
      <c r="P1161" s="16" t="s">
        <v>1176</v>
      </c>
      <c r="Q1161" s="16" t="s">
        <v>1175</v>
      </c>
      <c r="R1161" s="16" t="s">
        <v>1174</v>
      </c>
    </row>
    <row r="1162" spans="1:18">
      <c r="A1162" s="16" t="s">
        <v>6919</v>
      </c>
      <c r="B1162" s="16" t="s">
        <v>1183</v>
      </c>
      <c r="C1162" s="16" t="s">
        <v>319</v>
      </c>
      <c r="D1162" s="16">
        <v>10080</v>
      </c>
      <c r="E1162" s="16" t="str">
        <f>VLOOKUP(D1162,'Schools Data'!$F$4:$I$105,4,FALSE)</f>
        <v>Moss Hall Junior School</v>
      </c>
      <c r="F1162" s="16">
        <v>739050</v>
      </c>
      <c r="G1162" s="16" t="str">
        <f t="shared" si="42"/>
        <v>I13</v>
      </c>
      <c r="H1162" s="16" t="s">
        <v>6918</v>
      </c>
      <c r="I1162" s="16" t="s">
        <v>1181</v>
      </c>
      <c r="J1162" s="16" t="s">
        <v>1180</v>
      </c>
      <c r="K1162" s="16" t="s">
        <v>1179</v>
      </c>
      <c r="L1162" s="16" t="s">
        <v>6917</v>
      </c>
      <c r="M1162" s="16">
        <v>-13629</v>
      </c>
      <c r="N1162" s="16" t="s">
        <v>1177</v>
      </c>
      <c r="O1162" s="16" t="s">
        <v>1107</v>
      </c>
      <c r="P1162" s="16" t="s">
        <v>1176</v>
      </c>
      <c r="Q1162" s="16" t="s">
        <v>1175</v>
      </c>
      <c r="R1162" s="16" t="s">
        <v>1174</v>
      </c>
    </row>
    <row r="1163" spans="1:18">
      <c r="A1163" s="16" t="s">
        <v>6916</v>
      </c>
      <c r="B1163" s="16" t="s">
        <v>1183</v>
      </c>
      <c r="C1163" s="16" t="s">
        <v>319</v>
      </c>
      <c r="D1163" s="16">
        <v>10081</v>
      </c>
      <c r="E1163" s="16" t="str">
        <f>VLOOKUP(D1163,'Schools Data'!$F$4:$I$105,4,FALSE)</f>
        <v>Moss Hall Infant School</v>
      </c>
      <c r="F1163" s="16">
        <v>111100</v>
      </c>
      <c r="G1163" s="16" t="str">
        <f t="shared" si="42"/>
        <v>E05</v>
      </c>
      <c r="H1163" s="16" t="s">
        <v>6915</v>
      </c>
      <c r="I1163" s="16" t="s">
        <v>1181</v>
      </c>
      <c r="J1163" s="16" t="s">
        <v>1180</v>
      </c>
      <c r="K1163" s="16" t="s">
        <v>1179</v>
      </c>
      <c r="L1163" s="16" t="s">
        <v>6914</v>
      </c>
      <c r="M1163" s="16">
        <v>83124</v>
      </c>
      <c r="N1163" s="16" t="s">
        <v>1177</v>
      </c>
      <c r="O1163" s="16" t="s">
        <v>1107</v>
      </c>
      <c r="P1163" s="16" t="s">
        <v>1176</v>
      </c>
      <c r="Q1163" s="16" t="s">
        <v>1175</v>
      </c>
      <c r="R1163" s="16" t="s">
        <v>1174</v>
      </c>
    </row>
    <row r="1164" spans="1:18">
      <c r="A1164" s="16" t="s">
        <v>6913</v>
      </c>
      <c r="B1164" s="16" t="s">
        <v>1183</v>
      </c>
      <c r="C1164" s="16" t="s">
        <v>319</v>
      </c>
      <c r="D1164" s="16">
        <v>10081</v>
      </c>
      <c r="E1164" s="16" t="str">
        <f>VLOOKUP(D1164,'Schools Data'!$F$4:$I$105,4,FALSE)</f>
        <v>Moss Hall Infant School</v>
      </c>
      <c r="F1164" s="16">
        <v>111200</v>
      </c>
      <c r="G1164" s="16" t="str">
        <f t="shared" si="42"/>
        <v>E04</v>
      </c>
      <c r="H1164" s="16" t="s">
        <v>6912</v>
      </c>
      <c r="I1164" s="16" t="s">
        <v>1181</v>
      </c>
      <c r="J1164" s="16" t="s">
        <v>1180</v>
      </c>
      <c r="K1164" s="16" t="s">
        <v>1179</v>
      </c>
      <c r="L1164" s="16" t="s">
        <v>6911</v>
      </c>
      <c r="M1164" s="16">
        <v>50042</v>
      </c>
      <c r="N1164" s="16" t="s">
        <v>1177</v>
      </c>
      <c r="O1164" s="16" t="s">
        <v>1107</v>
      </c>
      <c r="P1164" s="16" t="s">
        <v>1176</v>
      </c>
      <c r="Q1164" s="16" t="s">
        <v>1175</v>
      </c>
      <c r="R1164" s="16" t="s">
        <v>1174</v>
      </c>
    </row>
    <row r="1165" spans="1:18">
      <c r="A1165" s="16" t="s">
        <v>6910</v>
      </c>
      <c r="B1165" s="16" t="s">
        <v>1183</v>
      </c>
      <c r="C1165" s="16" t="s">
        <v>319</v>
      </c>
      <c r="D1165" s="16">
        <v>10081</v>
      </c>
      <c r="E1165" s="16" t="str">
        <f>VLOOKUP(D1165,'Schools Data'!$F$4:$I$105,4,FALSE)</f>
        <v>Moss Hall Infant School</v>
      </c>
      <c r="F1165" s="16">
        <v>111400</v>
      </c>
      <c r="G1165" s="16" t="str">
        <f t="shared" si="42"/>
        <v>E01</v>
      </c>
      <c r="H1165" s="16" t="s">
        <v>6909</v>
      </c>
      <c r="I1165" s="16" t="s">
        <v>1181</v>
      </c>
      <c r="J1165" s="16" t="s">
        <v>1180</v>
      </c>
      <c r="K1165" s="16" t="s">
        <v>1179</v>
      </c>
      <c r="L1165" s="16" t="s">
        <v>6908</v>
      </c>
      <c r="M1165" s="16">
        <v>885476</v>
      </c>
      <c r="N1165" s="16" t="s">
        <v>1177</v>
      </c>
      <c r="O1165" s="16" t="s">
        <v>1107</v>
      </c>
      <c r="P1165" s="16" t="s">
        <v>1176</v>
      </c>
      <c r="Q1165" s="16" t="s">
        <v>1175</v>
      </c>
      <c r="R1165" s="16" t="s">
        <v>1174</v>
      </c>
    </row>
    <row r="1166" spans="1:18">
      <c r="A1166" s="16" t="s">
        <v>6907</v>
      </c>
      <c r="B1166" s="16" t="s">
        <v>1183</v>
      </c>
      <c r="C1166" s="16" t="s">
        <v>319</v>
      </c>
      <c r="D1166" s="16">
        <v>10081</v>
      </c>
      <c r="E1166" s="16" t="str">
        <f>VLOOKUP(D1166,'Schools Data'!$F$4:$I$105,4,FALSE)</f>
        <v>Moss Hall Infant School</v>
      </c>
      <c r="F1166" s="16">
        <v>111600</v>
      </c>
      <c r="G1166" s="16" t="str">
        <f t="shared" si="42"/>
        <v>E03</v>
      </c>
      <c r="H1166" s="16" t="s">
        <v>6906</v>
      </c>
      <c r="I1166" s="16" t="s">
        <v>1181</v>
      </c>
      <c r="J1166" s="16" t="s">
        <v>1180</v>
      </c>
      <c r="K1166" s="16" t="s">
        <v>1179</v>
      </c>
      <c r="L1166" s="16" t="s">
        <v>6905</v>
      </c>
      <c r="M1166" s="16">
        <v>331931</v>
      </c>
      <c r="N1166" s="16" t="s">
        <v>1177</v>
      </c>
      <c r="O1166" s="16" t="s">
        <v>1107</v>
      </c>
      <c r="P1166" s="16" t="s">
        <v>1176</v>
      </c>
      <c r="Q1166" s="16" t="s">
        <v>1175</v>
      </c>
      <c r="R1166" s="16" t="s">
        <v>1174</v>
      </c>
    </row>
    <row r="1167" spans="1:18">
      <c r="A1167" s="16" t="s">
        <v>6904</v>
      </c>
      <c r="B1167" s="16" t="s">
        <v>1183</v>
      </c>
      <c r="C1167" s="16" t="s">
        <v>319</v>
      </c>
      <c r="D1167" s="16">
        <v>10081</v>
      </c>
      <c r="E1167" s="16" t="str">
        <f>VLOOKUP(D1167,'Schools Data'!$F$4:$I$105,4,FALSE)</f>
        <v>Moss Hall Infant School</v>
      </c>
      <c r="F1167" s="16">
        <v>111700</v>
      </c>
      <c r="G1167" s="16" t="str">
        <f t="shared" si="42"/>
        <v>E07</v>
      </c>
      <c r="H1167" s="16" t="s">
        <v>6903</v>
      </c>
      <c r="I1167" s="16" t="s">
        <v>1181</v>
      </c>
      <c r="J1167" s="16" t="s">
        <v>1180</v>
      </c>
      <c r="K1167" s="16" t="s">
        <v>1179</v>
      </c>
      <c r="L1167" s="16" t="s">
        <v>6902</v>
      </c>
      <c r="M1167" s="16">
        <v>72155</v>
      </c>
      <c r="N1167" s="16" t="s">
        <v>1177</v>
      </c>
      <c r="O1167" s="16" t="s">
        <v>1107</v>
      </c>
      <c r="P1167" s="16" t="s">
        <v>1176</v>
      </c>
      <c r="Q1167" s="16" t="s">
        <v>1175</v>
      </c>
      <c r="R1167" s="16" t="s">
        <v>1174</v>
      </c>
    </row>
    <row r="1168" spans="1:18">
      <c r="A1168" s="16" t="s">
        <v>6901</v>
      </c>
      <c r="B1168" s="16" t="s">
        <v>1183</v>
      </c>
      <c r="C1168" s="16" t="s">
        <v>319</v>
      </c>
      <c r="D1168" s="16">
        <v>10081</v>
      </c>
      <c r="E1168" s="16" t="str">
        <f>VLOOKUP(D1168,'Schools Data'!$F$4:$I$105,4,FALSE)</f>
        <v>Moss Hall Infant School</v>
      </c>
      <c r="F1168" s="16">
        <v>133100</v>
      </c>
      <c r="G1168" s="16" t="str">
        <f t="shared" si="42"/>
        <v>E09</v>
      </c>
      <c r="H1168" s="16" t="s">
        <v>6900</v>
      </c>
      <c r="I1168" s="16" t="s">
        <v>1181</v>
      </c>
      <c r="J1168" s="16" t="s">
        <v>1180</v>
      </c>
      <c r="K1168" s="16" t="s">
        <v>1179</v>
      </c>
      <c r="L1168" s="16" t="s">
        <v>6891</v>
      </c>
      <c r="M1168" s="16">
        <v>5100</v>
      </c>
      <c r="N1168" s="16" t="s">
        <v>1177</v>
      </c>
      <c r="O1168" s="16" t="s">
        <v>1107</v>
      </c>
      <c r="P1168" s="16" t="s">
        <v>1176</v>
      </c>
      <c r="Q1168" s="16" t="s">
        <v>1175</v>
      </c>
      <c r="R1168" s="16" t="s">
        <v>1174</v>
      </c>
    </row>
    <row r="1169" spans="1:18">
      <c r="A1169" s="16" t="s">
        <v>6899</v>
      </c>
      <c r="B1169" s="16" t="s">
        <v>1183</v>
      </c>
      <c r="C1169" s="16" t="s">
        <v>319</v>
      </c>
      <c r="D1169" s="16">
        <v>10081</v>
      </c>
      <c r="E1169" s="16" t="str">
        <f>VLOOKUP(D1169,'Schools Data'!$F$4:$I$105,4,FALSE)</f>
        <v>Moss Hall Infant School</v>
      </c>
      <c r="F1169" s="16">
        <v>138100</v>
      </c>
      <c r="G1169" s="16" t="str">
        <f t="shared" si="42"/>
        <v>E08</v>
      </c>
      <c r="H1169" s="16" t="s">
        <v>6898</v>
      </c>
      <c r="I1169" s="16" t="s">
        <v>1181</v>
      </c>
      <c r="J1169" s="16" t="s">
        <v>1180</v>
      </c>
      <c r="K1169" s="16" t="s">
        <v>1179</v>
      </c>
      <c r="L1169" s="16" t="s">
        <v>6897</v>
      </c>
      <c r="M1169" s="16">
        <v>6500</v>
      </c>
      <c r="N1169" s="16" t="s">
        <v>1177</v>
      </c>
      <c r="O1169" s="16" t="s">
        <v>1107</v>
      </c>
      <c r="P1169" s="16" t="s">
        <v>1176</v>
      </c>
      <c r="Q1169" s="16" t="s">
        <v>1175</v>
      </c>
      <c r="R1169" s="16" t="s">
        <v>1174</v>
      </c>
    </row>
    <row r="1170" spans="1:18">
      <c r="A1170" s="16" t="s">
        <v>6896</v>
      </c>
      <c r="B1170" s="16" t="s">
        <v>1183</v>
      </c>
      <c r="C1170" s="16" t="s">
        <v>319</v>
      </c>
      <c r="D1170" s="16">
        <v>10081</v>
      </c>
      <c r="E1170" s="16" t="str">
        <f>VLOOKUP(D1170,'Schools Data'!$F$4:$I$105,4,FALSE)</f>
        <v>Moss Hall Infant School</v>
      </c>
      <c r="F1170" s="16">
        <v>138110</v>
      </c>
      <c r="G1170" s="16" t="str">
        <f t="shared" si="42"/>
        <v>E10</v>
      </c>
      <c r="H1170" s="16" t="s">
        <v>6895</v>
      </c>
      <c r="I1170" s="16" t="s">
        <v>1181</v>
      </c>
      <c r="J1170" s="16" t="s">
        <v>1180</v>
      </c>
      <c r="K1170" s="16" t="s">
        <v>1179</v>
      </c>
      <c r="L1170" s="16" t="s">
        <v>6894</v>
      </c>
      <c r="M1170" s="16">
        <v>576</v>
      </c>
      <c r="N1170" s="16" t="s">
        <v>1177</v>
      </c>
      <c r="O1170" s="16" t="s">
        <v>1107</v>
      </c>
      <c r="P1170" s="16" t="s">
        <v>1176</v>
      </c>
      <c r="Q1170" s="16" t="s">
        <v>1175</v>
      </c>
      <c r="R1170" s="16" t="s">
        <v>1174</v>
      </c>
    </row>
    <row r="1171" spans="1:18">
      <c r="A1171" s="16" t="s">
        <v>6893</v>
      </c>
      <c r="B1171" s="16" t="s">
        <v>1183</v>
      </c>
      <c r="C1171" s="16" t="s">
        <v>319</v>
      </c>
      <c r="D1171" s="16">
        <v>10081</v>
      </c>
      <c r="E1171" s="16" t="str">
        <f>VLOOKUP(D1171,'Schools Data'!$F$4:$I$105,4,FALSE)</f>
        <v>Moss Hall Infant School</v>
      </c>
      <c r="F1171" s="16">
        <v>138120</v>
      </c>
      <c r="G1171" s="16" t="str">
        <f t="shared" si="42"/>
        <v>E11</v>
      </c>
      <c r="H1171" s="16" t="s">
        <v>6892</v>
      </c>
      <c r="I1171" s="16" t="s">
        <v>1181</v>
      </c>
      <c r="J1171" s="16" t="s">
        <v>1180</v>
      </c>
      <c r="K1171" s="16" t="s">
        <v>1179</v>
      </c>
      <c r="L1171" s="16" t="s">
        <v>6891</v>
      </c>
      <c r="M1171" s="16">
        <v>12186</v>
      </c>
      <c r="N1171" s="16" t="s">
        <v>1177</v>
      </c>
      <c r="O1171" s="16" t="s">
        <v>1107</v>
      </c>
      <c r="P1171" s="16" t="s">
        <v>1176</v>
      </c>
      <c r="Q1171" s="16" t="s">
        <v>1175</v>
      </c>
      <c r="R1171" s="16" t="s">
        <v>1174</v>
      </c>
    </row>
    <row r="1172" spans="1:18">
      <c r="A1172" s="16" t="s">
        <v>6890</v>
      </c>
      <c r="B1172" s="16" t="s">
        <v>1183</v>
      </c>
      <c r="C1172" s="16" t="s">
        <v>319</v>
      </c>
      <c r="D1172" s="16">
        <v>10081</v>
      </c>
      <c r="E1172" s="16" t="str">
        <f>VLOOKUP(D1172,'Schools Data'!$F$4:$I$105,4,FALSE)</f>
        <v>Moss Hall Infant School</v>
      </c>
      <c r="F1172" s="16">
        <v>210000</v>
      </c>
      <c r="G1172" s="16" t="str">
        <f t="shared" si="42"/>
        <v>E12</v>
      </c>
      <c r="H1172" s="16" t="s">
        <v>6889</v>
      </c>
      <c r="I1172" s="16" t="s">
        <v>1181</v>
      </c>
      <c r="J1172" s="16" t="s">
        <v>1180</v>
      </c>
      <c r="K1172" s="16" t="s">
        <v>1179</v>
      </c>
      <c r="L1172" s="16" t="s">
        <v>6888</v>
      </c>
      <c r="M1172" s="16">
        <v>14631</v>
      </c>
      <c r="N1172" s="16" t="s">
        <v>1177</v>
      </c>
      <c r="O1172" s="16" t="s">
        <v>1107</v>
      </c>
      <c r="P1172" s="16" t="s">
        <v>1176</v>
      </c>
      <c r="Q1172" s="16" t="s">
        <v>1175</v>
      </c>
      <c r="R1172" s="16" t="s">
        <v>1174</v>
      </c>
    </row>
    <row r="1173" spans="1:18">
      <c r="A1173" s="16" t="s">
        <v>6887</v>
      </c>
      <c r="B1173" s="16" t="s">
        <v>1183</v>
      </c>
      <c r="C1173" s="16" t="s">
        <v>319</v>
      </c>
      <c r="D1173" s="16">
        <v>10081</v>
      </c>
      <c r="E1173" s="16" t="str">
        <f>VLOOKUP(D1173,'Schools Data'!$F$4:$I$105,4,FALSE)</f>
        <v>Moss Hall Infant School</v>
      </c>
      <c r="F1173" s="16">
        <v>213020</v>
      </c>
      <c r="G1173" s="16" t="str">
        <f t="shared" si="42"/>
        <v>E16</v>
      </c>
      <c r="H1173" s="16" t="s">
        <v>6886</v>
      </c>
      <c r="I1173" s="16" t="s">
        <v>1181</v>
      </c>
      <c r="J1173" s="16" t="s">
        <v>1180</v>
      </c>
      <c r="K1173" s="16" t="s">
        <v>1179</v>
      </c>
      <c r="L1173" s="16" t="s">
        <v>6885</v>
      </c>
      <c r="M1173" s="16">
        <v>32463</v>
      </c>
      <c r="N1173" s="16" t="s">
        <v>1177</v>
      </c>
      <c r="O1173" s="16" t="s">
        <v>1107</v>
      </c>
      <c r="P1173" s="16" t="s">
        <v>1176</v>
      </c>
      <c r="Q1173" s="16" t="s">
        <v>1175</v>
      </c>
      <c r="R1173" s="16" t="s">
        <v>1174</v>
      </c>
    </row>
    <row r="1174" spans="1:18">
      <c r="A1174" s="16" t="s">
        <v>6884</v>
      </c>
      <c r="B1174" s="16" t="s">
        <v>1183</v>
      </c>
      <c r="C1174" s="16" t="s">
        <v>319</v>
      </c>
      <c r="D1174" s="16">
        <v>10081</v>
      </c>
      <c r="E1174" s="16" t="str">
        <f>VLOOKUP(D1174,'Schools Data'!$F$4:$I$105,4,FALSE)</f>
        <v>Moss Hall Infant School</v>
      </c>
      <c r="F1174" s="16">
        <v>215000</v>
      </c>
      <c r="G1174" s="16" t="str">
        <f t="shared" si="42"/>
        <v>E17</v>
      </c>
      <c r="H1174" s="16" t="s">
        <v>6883</v>
      </c>
      <c r="I1174" s="16" t="s">
        <v>1181</v>
      </c>
      <c r="J1174" s="16" t="s">
        <v>1180</v>
      </c>
      <c r="K1174" s="16" t="s">
        <v>1179</v>
      </c>
      <c r="L1174" s="16" t="s">
        <v>6882</v>
      </c>
      <c r="M1174" s="16">
        <v>31250</v>
      </c>
      <c r="N1174" s="16" t="s">
        <v>1177</v>
      </c>
      <c r="O1174" s="16" t="s">
        <v>1107</v>
      </c>
      <c r="P1174" s="16" t="s">
        <v>1176</v>
      </c>
      <c r="Q1174" s="16" t="s">
        <v>1175</v>
      </c>
      <c r="R1174" s="16" t="s">
        <v>1174</v>
      </c>
    </row>
    <row r="1175" spans="1:18">
      <c r="A1175" s="16" t="s">
        <v>6881</v>
      </c>
      <c r="B1175" s="16" t="s">
        <v>1183</v>
      </c>
      <c r="C1175" s="16" t="s">
        <v>319</v>
      </c>
      <c r="D1175" s="16">
        <v>10081</v>
      </c>
      <c r="E1175" s="16" t="str">
        <f>VLOOKUP(D1175,'Schools Data'!$F$4:$I$105,4,FALSE)</f>
        <v>Moss Hall Infant School</v>
      </c>
      <c r="F1175" s="16">
        <v>216000</v>
      </c>
      <c r="G1175" s="16" t="str">
        <f t="shared" si="42"/>
        <v>E15</v>
      </c>
      <c r="H1175" s="16" t="s">
        <v>6880</v>
      </c>
      <c r="I1175" s="16" t="s">
        <v>1181</v>
      </c>
      <c r="J1175" s="16" t="s">
        <v>1180</v>
      </c>
      <c r="K1175" s="16" t="s">
        <v>1179</v>
      </c>
      <c r="L1175" s="16" t="s">
        <v>6879</v>
      </c>
      <c r="M1175" s="16">
        <v>10000</v>
      </c>
      <c r="N1175" s="16" t="s">
        <v>1177</v>
      </c>
      <c r="O1175" s="16" t="s">
        <v>1107</v>
      </c>
      <c r="P1175" s="16" t="s">
        <v>1176</v>
      </c>
      <c r="Q1175" s="16" t="s">
        <v>1175</v>
      </c>
      <c r="R1175" s="16" t="s">
        <v>1174</v>
      </c>
    </row>
    <row r="1176" spans="1:18">
      <c r="A1176" s="16" t="s">
        <v>6878</v>
      </c>
      <c r="B1176" s="16" t="s">
        <v>1183</v>
      </c>
      <c r="C1176" s="16" t="s">
        <v>319</v>
      </c>
      <c r="D1176" s="16">
        <v>10081</v>
      </c>
      <c r="E1176" s="16" t="str">
        <f>VLOOKUP(D1176,'Schools Data'!$F$4:$I$105,4,FALSE)</f>
        <v>Moss Hall Infant School</v>
      </c>
      <c r="F1176" s="16">
        <v>219010</v>
      </c>
      <c r="G1176" s="16" t="str">
        <f t="shared" si="42"/>
        <v>E14</v>
      </c>
      <c r="H1176" s="16" t="s">
        <v>6877</v>
      </c>
      <c r="I1176" s="16" t="s">
        <v>1181</v>
      </c>
      <c r="J1176" s="16" t="s">
        <v>1180</v>
      </c>
      <c r="K1176" s="16" t="s">
        <v>1179</v>
      </c>
      <c r="L1176" s="16" t="s">
        <v>6876</v>
      </c>
      <c r="M1176" s="16">
        <v>45044</v>
      </c>
      <c r="N1176" s="16" t="s">
        <v>1177</v>
      </c>
      <c r="O1176" s="16" t="s">
        <v>1107</v>
      </c>
      <c r="P1176" s="16" t="s">
        <v>1176</v>
      </c>
      <c r="Q1176" s="16" t="s">
        <v>1175</v>
      </c>
      <c r="R1176" s="16" t="s">
        <v>1174</v>
      </c>
    </row>
    <row r="1177" spans="1:18">
      <c r="A1177" s="16" t="s">
        <v>6875</v>
      </c>
      <c r="B1177" s="16" t="s">
        <v>1183</v>
      </c>
      <c r="C1177" s="16" t="s">
        <v>319</v>
      </c>
      <c r="D1177" s="16">
        <v>10081</v>
      </c>
      <c r="E1177" s="16" t="str">
        <f>VLOOKUP(D1177,'Schools Data'!$F$4:$I$105,4,FALSE)</f>
        <v>Moss Hall Infant School</v>
      </c>
      <c r="F1177" s="16">
        <v>219030</v>
      </c>
      <c r="G1177" s="16" t="str">
        <f t="shared" si="42"/>
        <v>E18</v>
      </c>
      <c r="H1177" s="16" t="s">
        <v>6874</v>
      </c>
      <c r="I1177" s="16" t="s">
        <v>1181</v>
      </c>
      <c r="J1177" s="16" t="s">
        <v>1180</v>
      </c>
      <c r="K1177" s="16" t="s">
        <v>1179</v>
      </c>
      <c r="L1177" s="16" t="s">
        <v>6873</v>
      </c>
      <c r="M1177" s="16">
        <v>8561</v>
      </c>
      <c r="N1177" s="16" t="s">
        <v>1177</v>
      </c>
      <c r="O1177" s="16" t="s">
        <v>1107</v>
      </c>
      <c r="P1177" s="16" t="s">
        <v>1176</v>
      </c>
      <c r="Q1177" s="16" t="s">
        <v>1175</v>
      </c>
      <c r="R1177" s="16" t="s">
        <v>1174</v>
      </c>
    </row>
    <row r="1178" spans="1:18">
      <c r="A1178" s="16" t="s">
        <v>6872</v>
      </c>
      <c r="B1178" s="16" t="s">
        <v>1183</v>
      </c>
      <c r="C1178" s="16" t="s">
        <v>319</v>
      </c>
      <c r="D1178" s="16">
        <v>10081</v>
      </c>
      <c r="E1178" s="16" t="str">
        <f>VLOOKUP(D1178,'Schools Data'!$F$4:$I$105,4,FALSE)</f>
        <v>Moss Hall Infant School</v>
      </c>
      <c r="F1178" s="16">
        <v>220000</v>
      </c>
      <c r="G1178" s="16" t="str">
        <f t="shared" si="42"/>
        <v>E13</v>
      </c>
      <c r="H1178" s="16" t="s">
        <v>6871</v>
      </c>
      <c r="I1178" s="16" t="s">
        <v>1181</v>
      </c>
      <c r="J1178" s="16" t="s">
        <v>1180</v>
      </c>
      <c r="K1178" s="16" t="s">
        <v>1179</v>
      </c>
      <c r="L1178" s="16" t="s">
        <v>6870</v>
      </c>
      <c r="M1178" s="16">
        <v>4707</v>
      </c>
      <c r="N1178" s="16" t="s">
        <v>1177</v>
      </c>
      <c r="O1178" s="16" t="s">
        <v>1107</v>
      </c>
      <c r="P1178" s="16" t="s">
        <v>1176</v>
      </c>
      <c r="Q1178" s="16" t="s">
        <v>1175</v>
      </c>
      <c r="R1178" s="16" t="s">
        <v>1174</v>
      </c>
    </row>
    <row r="1179" spans="1:18">
      <c r="A1179" s="16" t="s">
        <v>6869</v>
      </c>
      <c r="B1179" s="16" t="s">
        <v>1183</v>
      </c>
      <c r="C1179" s="16" t="s">
        <v>319</v>
      </c>
      <c r="D1179" s="16">
        <v>10081</v>
      </c>
      <c r="E1179" s="16" t="str">
        <f>VLOOKUP(D1179,'Schools Data'!$F$4:$I$105,4,FALSE)</f>
        <v>Moss Hall Infant School</v>
      </c>
      <c r="F1179" s="16">
        <v>221000</v>
      </c>
      <c r="G1179" s="16" t="str">
        <f t="shared" si="42"/>
        <v>E23</v>
      </c>
      <c r="H1179" s="16" t="s">
        <v>6868</v>
      </c>
      <c r="I1179" s="16" t="s">
        <v>1181</v>
      </c>
      <c r="J1179" s="16" t="s">
        <v>1180</v>
      </c>
      <c r="K1179" s="16" t="s">
        <v>1179</v>
      </c>
      <c r="L1179" s="16" t="s">
        <v>6867</v>
      </c>
      <c r="M1179" s="16">
        <v>10233</v>
      </c>
      <c r="N1179" s="16" t="s">
        <v>1177</v>
      </c>
      <c r="O1179" s="16" t="s">
        <v>1107</v>
      </c>
      <c r="P1179" s="16" t="s">
        <v>1176</v>
      </c>
      <c r="Q1179" s="16" t="s">
        <v>1175</v>
      </c>
      <c r="R1179" s="16" t="s">
        <v>1174</v>
      </c>
    </row>
    <row r="1180" spans="1:18">
      <c r="A1180" s="16" t="s">
        <v>6866</v>
      </c>
      <c r="B1180" s="16" t="s">
        <v>1183</v>
      </c>
      <c r="C1180" s="16" t="s">
        <v>319</v>
      </c>
      <c r="D1180" s="16">
        <v>10081</v>
      </c>
      <c r="E1180" s="16" t="str">
        <f>VLOOKUP(D1180,'Schools Data'!$F$4:$I$105,4,FALSE)</f>
        <v>Moss Hall Infant School</v>
      </c>
      <c r="F1180" s="16">
        <v>411020</v>
      </c>
      <c r="G1180" s="16" t="str">
        <f t="shared" si="42"/>
        <v>E25</v>
      </c>
      <c r="H1180" s="16" t="s">
        <v>6865</v>
      </c>
      <c r="I1180" s="16" t="s">
        <v>1181</v>
      </c>
      <c r="J1180" s="16" t="s">
        <v>1180</v>
      </c>
      <c r="K1180" s="16" t="s">
        <v>1179</v>
      </c>
      <c r="L1180" s="16" t="s">
        <v>6864</v>
      </c>
      <c r="M1180" s="16">
        <v>137014</v>
      </c>
      <c r="N1180" s="16" t="s">
        <v>1177</v>
      </c>
      <c r="O1180" s="16" t="s">
        <v>1107</v>
      </c>
      <c r="P1180" s="16" t="s">
        <v>1176</v>
      </c>
      <c r="Q1180" s="16" t="s">
        <v>1175</v>
      </c>
      <c r="R1180" s="16" t="s">
        <v>1174</v>
      </c>
    </row>
    <row r="1181" spans="1:18">
      <c r="A1181" s="16" t="s">
        <v>6863</v>
      </c>
      <c r="B1181" s="16" t="s">
        <v>1183</v>
      </c>
      <c r="C1181" s="16" t="s">
        <v>319</v>
      </c>
      <c r="D1181" s="16">
        <v>10081</v>
      </c>
      <c r="E1181" s="16" t="str">
        <f>VLOOKUP(D1181,'Schools Data'!$F$4:$I$105,4,FALSE)</f>
        <v>Moss Hall Infant School</v>
      </c>
      <c r="F1181" s="16">
        <v>413050</v>
      </c>
      <c r="G1181" s="16" t="str">
        <f t="shared" si="42"/>
        <v>E19</v>
      </c>
      <c r="H1181" s="16" t="s">
        <v>6862</v>
      </c>
      <c r="I1181" s="16" t="s">
        <v>1181</v>
      </c>
      <c r="J1181" s="16" t="s">
        <v>1180</v>
      </c>
      <c r="K1181" s="16" t="s">
        <v>1179</v>
      </c>
      <c r="L1181" s="16" t="s">
        <v>6861</v>
      </c>
      <c r="M1181" s="16">
        <v>42857</v>
      </c>
      <c r="N1181" s="16" t="s">
        <v>1177</v>
      </c>
      <c r="O1181" s="16" t="s">
        <v>1107</v>
      </c>
      <c r="P1181" s="16" t="s">
        <v>1176</v>
      </c>
      <c r="Q1181" s="16" t="s">
        <v>1175</v>
      </c>
      <c r="R1181" s="16" t="s">
        <v>1174</v>
      </c>
    </row>
    <row r="1182" spans="1:18">
      <c r="A1182" s="16" t="s">
        <v>6860</v>
      </c>
      <c r="B1182" s="16" t="s">
        <v>1183</v>
      </c>
      <c r="C1182" s="16" t="s">
        <v>319</v>
      </c>
      <c r="D1182" s="16">
        <v>10081</v>
      </c>
      <c r="E1182" s="16" t="str">
        <f>VLOOKUP(D1182,'Schools Data'!$F$4:$I$105,4,FALSE)</f>
        <v>Moss Hall Infant School</v>
      </c>
      <c r="F1182" s="16">
        <v>413060</v>
      </c>
      <c r="G1182" s="16" t="str">
        <f t="shared" si="42"/>
        <v>E22</v>
      </c>
      <c r="H1182" s="16" t="s">
        <v>6859</v>
      </c>
      <c r="I1182" s="16" t="s">
        <v>1181</v>
      </c>
      <c r="J1182" s="16" t="s">
        <v>1180</v>
      </c>
      <c r="K1182" s="16" t="s">
        <v>1179</v>
      </c>
      <c r="L1182" s="16" t="s">
        <v>6858</v>
      </c>
      <c r="M1182" s="16">
        <v>17251</v>
      </c>
      <c r="N1182" s="16" t="s">
        <v>1177</v>
      </c>
      <c r="O1182" s="16" t="s">
        <v>1107</v>
      </c>
      <c r="P1182" s="16" t="s">
        <v>1176</v>
      </c>
      <c r="Q1182" s="16" t="s">
        <v>1175</v>
      </c>
      <c r="R1182" s="16" t="s">
        <v>1174</v>
      </c>
    </row>
    <row r="1183" spans="1:18">
      <c r="A1183" s="16" t="s">
        <v>6857</v>
      </c>
      <c r="B1183" s="16" t="s">
        <v>1183</v>
      </c>
      <c r="C1183" s="16" t="s">
        <v>319</v>
      </c>
      <c r="D1183" s="16">
        <v>10081</v>
      </c>
      <c r="E1183" s="16" t="str">
        <f>VLOOKUP(D1183,'Schools Data'!$F$4:$I$105,4,FALSE)</f>
        <v>Moss Hall Infant School</v>
      </c>
      <c r="F1183" s="16">
        <v>413070</v>
      </c>
      <c r="G1183" s="16" t="str">
        <f t="shared" si="42"/>
        <v>E24</v>
      </c>
      <c r="H1183" s="16" t="s">
        <v>6856</v>
      </c>
      <c r="I1183" s="16" t="s">
        <v>1181</v>
      </c>
      <c r="J1183" s="16" t="s">
        <v>1180</v>
      </c>
      <c r="K1183" s="16" t="s">
        <v>1179</v>
      </c>
      <c r="L1183" s="16" t="s">
        <v>6855</v>
      </c>
      <c r="M1183" s="16">
        <v>1600</v>
      </c>
      <c r="N1183" s="16" t="s">
        <v>1177</v>
      </c>
      <c r="O1183" s="16" t="s">
        <v>1107</v>
      </c>
      <c r="P1183" s="16" t="s">
        <v>1176</v>
      </c>
      <c r="Q1183" s="16" t="s">
        <v>1175</v>
      </c>
      <c r="R1183" s="16" t="s">
        <v>1174</v>
      </c>
    </row>
    <row r="1184" spans="1:18">
      <c r="A1184" s="16" t="s">
        <v>6854</v>
      </c>
      <c r="B1184" s="16" t="s">
        <v>1183</v>
      </c>
      <c r="C1184" s="16" t="s">
        <v>319</v>
      </c>
      <c r="D1184" s="16">
        <v>10081</v>
      </c>
      <c r="E1184" s="16" t="str">
        <f>VLOOKUP(D1184,'Schools Data'!$F$4:$I$105,4,FALSE)</f>
        <v>Moss Hall Infant School</v>
      </c>
      <c r="F1184" s="16">
        <v>420060</v>
      </c>
      <c r="G1184" s="16" t="str">
        <f t="shared" si="42"/>
        <v>E26</v>
      </c>
      <c r="H1184" s="16" t="s">
        <v>6853</v>
      </c>
      <c r="I1184" s="16" t="s">
        <v>1181</v>
      </c>
      <c r="J1184" s="16" t="s">
        <v>1180</v>
      </c>
      <c r="K1184" s="16" t="s">
        <v>1179</v>
      </c>
      <c r="L1184" s="16" t="s">
        <v>6852</v>
      </c>
      <c r="M1184" s="16">
        <v>94445</v>
      </c>
      <c r="N1184" s="16" t="s">
        <v>1177</v>
      </c>
      <c r="O1184" s="16" t="s">
        <v>1107</v>
      </c>
      <c r="P1184" s="16" t="s">
        <v>1176</v>
      </c>
      <c r="Q1184" s="16" t="s">
        <v>1175</v>
      </c>
      <c r="R1184" s="16" t="s">
        <v>1174</v>
      </c>
    </row>
    <row r="1185" spans="1:18">
      <c r="A1185" s="16" t="s">
        <v>6851</v>
      </c>
      <c r="B1185" s="16" t="s">
        <v>1183</v>
      </c>
      <c r="C1185" s="16" t="s">
        <v>319</v>
      </c>
      <c r="D1185" s="16">
        <v>10081</v>
      </c>
      <c r="E1185" s="16" t="str">
        <f>VLOOKUP(D1185,'Schools Data'!$F$4:$I$105,4,FALSE)</f>
        <v>Moss Hall Infant School</v>
      </c>
      <c r="F1185" s="16">
        <v>422620</v>
      </c>
      <c r="G1185" s="16" t="str">
        <f t="shared" si="42"/>
        <v>E20</v>
      </c>
      <c r="H1185" s="16" t="s">
        <v>6850</v>
      </c>
      <c r="I1185" s="16" t="s">
        <v>1181</v>
      </c>
      <c r="J1185" s="16" t="s">
        <v>1180</v>
      </c>
      <c r="K1185" s="16" t="s">
        <v>1179</v>
      </c>
      <c r="L1185" s="16" t="s">
        <v>6849</v>
      </c>
      <c r="M1185" s="16">
        <v>11902</v>
      </c>
      <c r="N1185" s="16" t="s">
        <v>1177</v>
      </c>
      <c r="O1185" s="16" t="s">
        <v>1107</v>
      </c>
      <c r="P1185" s="16" t="s">
        <v>1176</v>
      </c>
      <c r="Q1185" s="16" t="s">
        <v>1175</v>
      </c>
      <c r="R1185" s="16" t="s">
        <v>1174</v>
      </c>
    </row>
    <row r="1186" spans="1:18">
      <c r="A1186" s="16" t="s">
        <v>6848</v>
      </c>
      <c r="B1186" s="16" t="s">
        <v>1183</v>
      </c>
      <c r="C1186" s="16" t="s">
        <v>319</v>
      </c>
      <c r="D1186" s="16">
        <v>10081</v>
      </c>
      <c r="E1186" s="16" t="str">
        <f>VLOOKUP(D1186,'Schools Data'!$F$4:$I$105,4,FALSE)</f>
        <v>Moss Hall Infant School</v>
      </c>
      <c r="F1186" s="16">
        <v>543950</v>
      </c>
      <c r="G1186" s="16" t="s">
        <v>1211</v>
      </c>
      <c r="H1186" s="16" t="s">
        <v>6847</v>
      </c>
      <c r="I1186" s="16" t="s">
        <v>1181</v>
      </c>
      <c r="J1186" s="16" t="s">
        <v>1180</v>
      </c>
      <c r="K1186" s="16" t="s">
        <v>1179</v>
      </c>
      <c r="L1186" s="16" t="s">
        <v>6846</v>
      </c>
      <c r="M1186" s="16">
        <v>2792</v>
      </c>
      <c r="N1186" s="16" t="s">
        <v>1177</v>
      </c>
      <c r="O1186" s="16" t="s">
        <v>1107</v>
      </c>
      <c r="P1186" s="16" t="s">
        <v>1176</v>
      </c>
      <c r="Q1186" s="16" t="s">
        <v>1175</v>
      </c>
      <c r="R1186" s="16" t="s">
        <v>1174</v>
      </c>
    </row>
    <row r="1187" spans="1:18">
      <c r="A1187" s="16" t="s">
        <v>6845</v>
      </c>
      <c r="B1187" s="16" t="s">
        <v>1183</v>
      </c>
      <c r="C1187" s="16" t="s">
        <v>319</v>
      </c>
      <c r="D1187" s="16">
        <v>10081</v>
      </c>
      <c r="E1187" s="16" t="str">
        <f>VLOOKUP(D1187,'Schools Data'!$F$4:$I$105,4,FALSE)</f>
        <v>Moss Hall Infant School</v>
      </c>
      <c r="F1187" s="16">
        <v>543970</v>
      </c>
      <c r="G1187" s="16" t="str">
        <f t="shared" ref="G1187:G1224" si="43">VLOOKUP(F1187,$W$2:$X$62,2,FALSE)</f>
        <v>I01</v>
      </c>
      <c r="H1187" s="16" t="s">
        <v>6844</v>
      </c>
      <c r="I1187" s="16" t="s">
        <v>1181</v>
      </c>
      <c r="J1187" s="16" t="s">
        <v>1180</v>
      </c>
      <c r="K1187" s="16" t="s">
        <v>1179</v>
      </c>
      <c r="L1187" s="16" t="s">
        <v>6843</v>
      </c>
      <c r="M1187" s="16">
        <v>-1661500</v>
      </c>
      <c r="N1187" s="16" t="s">
        <v>1177</v>
      </c>
      <c r="O1187" s="16" t="s">
        <v>1107</v>
      </c>
      <c r="P1187" s="16" t="s">
        <v>1176</v>
      </c>
      <c r="Q1187" s="16" t="s">
        <v>1175</v>
      </c>
      <c r="R1187" s="16" t="s">
        <v>1174</v>
      </c>
    </row>
    <row r="1188" spans="1:18">
      <c r="A1188" s="16" t="s">
        <v>6842</v>
      </c>
      <c r="B1188" s="16" t="s">
        <v>1183</v>
      </c>
      <c r="C1188" s="16" t="s">
        <v>319</v>
      </c>
      <c r="D1188" s="16">
        <v>10081</v>
      </c>
      <c r="E1188" s="16" t="str">
        <f>VLOOKUP(D1188,'Schools Data'!$F$4:$I$105,4,FALSE)</f>
        <v>Moss Hall Infant School</v>
      </c>
      <c r="F1188" s="16">
        <v>543972</v>
      </c>
      <c r="G1188" s="16" t="str">
        <f t="shared" si="43"/>
        <v>I03</v>
      </c>
      <c r="H1188" s="16" t="s">
        <v>6841</v>
      </c>
      <c r="I1188" s="16" t="s">
        <v>1181</v>
      </c>
      <c r="J1188" s="16" t="s">
        <v>1180</v>
      </c>
      <c r="K1188" s="16" t="s">
        <v>1179</v>
      </c>
      <c r="L1188" s="16" t="s">
        <v>6840</v>
      </c>
      <c r="M1188" s="16">
        <v>-31323</v>
      </c>
      <c r="N1188" s="16" t="s">
        <v>1177</v>
      </c>
      <c r="O1188" s="16" t="s">
        <v>1107</v>
      </c>
      <c r="P1188" s="16" t="s">
        <v>1176</v>
      </c>
      <c r="Q1188" s="16" t="s">
        <v>1175</v>
      </c>
      <c r="R1188" s="16" t="s">
        <v>1174</v>
      </c>
    </row>
    <row r="1189" spans="1:18">
      <c r="A1189" s="16" t="s">
        <v>6839</v>
      </c>
      <c r="B1189" s="16" t="s">
        <v>1183</v>
      </c>
      <c r="C1189" s="16" t="s">
        <v>319</v>
      </c>
      <c r="D1189" s="16">
        <v>10081</v>
      </c>
      <c r="E1189" s="16" t="str">
        <f>VLOOKUP(D1189,'Schools Data'!$F$4:$I$105,4,FALSE)</f>
        <v>Moss Hall Infant School</v>
      </c>
      <c r="F1189" s="16">
        <v>543975</v>
      </c>
      <c r="G1189" s="16" t="str">
        <f t="shared" si="43"/>
        <v>I05</v>
      </c>
      <c r="H1189" s="16" t="s">
        <v>6838</v>
      </c>
      <c r="I1189" s="16" t="s">
        <v>1181</v>
      </c>
      <c r="J1189" s="16" t="s">
        <v>1180</v>
      </c>
      <c r="K1189" s="16" t="s">
        <v>1179</v>
      </c>
      <c r="L1189" s="16" t="s">
        <v>6837</v>
      </c>
      <c r="M1189" s="16">
        <v>-37315</v>
      </c>
      <c r="N1189" s="16" t="s">
        <v>1177</v>
      </c>
      <c r="O1189" s="16" t="s">
        <v>1107</v>
      </c>
      <c r="P1189" s="16" t="s">
        <v>1176</v>
      </c>
      <c r="Q1189" s="16" t="s">
        <v>1175</v>
      </c>
      <c r="R1189" s="16" t="s">
        <v>1174</v>
      </c>
    </row>
    <row r="1190" spans="1:18">
      <c r="A1190" s="16" t="s">
        <v>6836</v>
      </c>
      <c r="B1190" s="16" t="s">
        <v>1183</v>
      </c>
      <c r="C1190" s="16" t="s">
        <v>319</v>
      </c>
      <c r="D1190" s="16">
        <v>10081</v>
      </c>
      <c r="E1190" s="16" t="str">
        <f>VLOOKUP(D1190,'Schools Data'!$F$4:$I$105,4,FALSE)</f>
        <v>Moss Hall Infant School</v>
      </c>
      <c r="F1190" s="16">
        <v>543980</v>
      </c>
      <c r="G1190" s="16" t="str">
        <f t="shared" si="43"/>
        <v>CI01</v>
      </c>
      <c r="H1190" s="16" t="s">
        <v>6835</v>
      </c>
      <c r="I1190" s="16" t="s">
        <v>1181</v>
      </c>
      <c r="J1190" s="16" t="s">
        <v>1180</v>
      </c>
      <c r="K1190" s="16" t="s">
        <v>1179</v>
      </c>
      <c r="L1190" s="16" t="s">
        <v>6834</v>
      </c>
      <c r="M1190" s="16">
        <v>-5228</v>
      </c>
      <c r="N1190" s="16" t="s">
        <v>1177</v>
      </c>
      <c r="O1190" s="16" t="s">
        <v>1107</v>
      </c>
      <c r="P1190" s="16" t="s">
        <v>1176</v>
      </c>
      <c r="Q1190" s="16" t="s">
        <v>1175</v>
      </c>
      <c r="R1190" s="16" t="s">
        <v>1174</v>
      </c>
    </row>
    <row r="1191" spans="1:18">
      <c r="A1191" s="16" t="s">
        <v>6833</v>
      </c>
      <c r="B1191" s="16" t="s">
        <v>1183</v>
      </c>
      <c r="C1191" s="16" t="s">
        <v>319</v>
      </c>
      <c r="D1191" s="16">
        <v>10081</v>
      </c>
      <c r="E1191" s="16" t="str">
        <f>VLOOKUP(D1191,'Schools Data'!$F$4:$I$105,4,FALSE)</f>
        <v>Moss Hall Infant School</v>
      </c>
      <c r="F1191" s="16">
        <v>569000</v>
      </c>
      <c r="G1191" s="16" t="str">
        <f t="shared" si="43"/>
        <v>E28a</v>
      </c>
      <c r="H1191" s="16" t="s">
        <v>6832</v>
      </c>
      <c r="I1191" s="16" t="s">
        <v>1181</v>
      </c>
      <c r="J1191" s="16" t="s">
        <v>1180</v>
      </c>
      <c r="K1191" s="16" t="s">
        <v>1179</v>
      </c>
      <c r="L1191" s="16" t="s">
        <v>6831</v>
      </c>
      <c r="M1191" s="16">
        <v>19682</v>
      </c>
      <c r="N1191" s="16" t="s">
        <v>1177</v>
      </c>
      <c r="O1191" s="16" t="s">
        <v>1107</v>
      </c>
      <c r="P1191" s="16" t="s">
        <v>1176</v>
      </c>
      <c r="Q1191" s="16" t="s">
        <v>1175</v>
      </c>
      <c r="R1191" s="16" t="s">
        <v>1174</v>
      </c>
    </row>
    <row r="1192" spans="1:18">
      <c r="A1192" s="16" t="s">
        <v>6830</v>
      </c>
      <c r="B1192" s="16" t="s">
        <v>1183</v>
      </c>
      <c r="C1192" s="16" t="s">
        <v>319</v>
      </c>
      <c r="D1192" s="16">
        <v>10081</v>
      </c>
      <c r="E1192" s="16" t="str">
        <f>VLOOKUP(D1192,'Schools Data'!$F$4:$I$105,4,FALSE)</f>
        <v>Moss Hall Infant School</v>
      </c>
      <c r="F1192" s="16">
        <v>569010</v>
      </c>
      <c r="G1192" s="16" t="str">
        <f t="shared" si="43"/>
        <v>E27</v>
      </c>
      <c r="H1192" s="16" t="s">
        <v>6829</v>
      </c>
      <c r="I1192" s="16" t="s">
        <v>1181</v>
      </c>
      <c r="J1192" s="16" t="s">
        <v>1180</v>
      </c>
      <c r="K1192" s="16" t="s">
        <v>1179</v>
      </c>
      <c r="L1192" s="16" t="s">
        <v>6828</v>
      </c>
      <c r="M1192" s="16">
        <v>69622</v>
      </c>
      <c r="N1192" s="16" t="s">
        <v>1177</v>
      </c>
      <c r="O1192" s="16" t="s">
        <v>1107</v>
      </c>
      <c r="P1192" s="16" t="s">
        <v>1176</v>
      </c>
      <c r="Q1192" s="16" t="s">
        <v>1175</v>
      </c>
      <c r="R1192" s="16" t="s">
        <v>1174</v>
      </c>
    </row>
    <row r="1193" spans="1:18">
      <c r="A1193" s="16" t="s">
        <v>6827</v>
      </c>
      <c r="B1193" s="16" t="s">
        <v>1183</v>
      </c>
      <c r="C1193" s="16" t="s">
        <v>319</v>
      </c>
      <c r="D1193" s="16">
        <v>10081</v>
      </c>
      <c r="E1193" s="16" t="str">
        <f>VLOOKUP(D1193,'Schools Data'!$F$4:$I$105,4,FALSE)</f>
        <v>Moss Hall Infant School</v>
      </c>
      <c r="F1193" s="16">
        <v>599030</v>
      </c>
      <c r="G1193" s="16" t="str">
        <f t="shared" si="43"/>
        <v>CE04</v>
      </c>
      <c r="H1193" s="16" t="s">
        <v>6826</v>
      </c>
      <c r="I1193" s="16" t="s">
        <v>1181</v>
      </c>
      <c r="J1193" s="16" t="s">
        <v>1180</v>
      </c>
      <c r="K1193" s="16" t="s">
        <v>1179</v>
      </c>
      <c r="L1193" s="16" t="s">
        <v>6825</v>
      </c>
      <c r="M1193" s="16">
        <v>5228</v>
      </c>
      <c r="N1193" s="16" t="s">
        <v>1177</v>
      </c>
      <c r="O1193" s="16" t="s">
        <v>1107</v>
      </c>
      <c r="P1193" s="16" t="s">
        <v>1176</v>
      </c>
      <c r="Q1193" s="16" t="s">
        <v>1175</v>
      </c>
      <c r="R1193" s="16" t="s">
        <v>1174</v>
      </c>
    </row>
    <row r="1194" spans="1:18">
      <c r="A1194" s="16" t="s">
        <v>6824</v>
      </c>
      <c r="B1194" s="16" t="s">
        <v>1183</v>
      </c>
      <c r="C1194" s="16" t="s">
        <v>319</v>
      </c>
      <c r="D1194" s="16">
        <v>10081</v>
      </c>
      <c r="E1194" s="16" t="str">
        <f>VLOOKUP(D1194,'Schools Data'!$F$4:$I$105,4,FALSE)</f>
        <v>Moss Hall Infant School</v>
      </c>
      <c r="F1194" s="16">
        <v>720000</v>
      </c>
      <c r="G1194" s="16" t="str">
        <f t="shared" si="43"/>
        <v>I07</v>
      </c>
      <c r="H1194" s="16" t="s">
        <v>6823</v>
      </c>
      <c r="I1194" s="16" t="s">
        <v>1181</v>
      </c>
      <c r="J1194" s="16" t="s">
        <v>1180</v>
      </c>
      <c r="K1194" s="16" t="s">
        <v>1179</v>
      </c>
      <c r="L1194" s="16" t="s">
        <v>6822</v>
      </c>
      <c r="M1194" s="16">
        <v>-2360</v>
      </c>
      <c r="N1194" s="16" t="s">
        <v>1177</v>
      </c>
      <c r="O1194" s="16" t="s">
        <v>1107</v>
      </c>
      <c r="P1194" s="16" t="s">
        <v>1176</v>
      </c>
      <c r="Q1194" s="16" t="s">
        <v>1175</v>
      </c>
      <c r="R1194" s="16" t="s">
        <v>1174</v>
      </c>
    </row>
    <row r="1195" spans="1:18">
      <c r="A1195" s="16" t="s">
        <v>6821</v>
      </c>
      <c r="B1195" s="16" t="s">
        <v>1183</v>
      </c>
      <c r="C1195" s="16" t="s">
        <v>319</v>
      </c>
      <c r="D1195" s="16">
        <v>10081</v>
      </c>
      <c r="E1195" s="16" t="str">
        <f>VLOOKUP(D1195,'Schools Data'!$F$4:$I$105,4,FALSE)</f>
        <v>Moss Hall Infant School</v>
      </c>
      <c r="F1195" s="16">
        <v>720010</v>
      </c>
      <c r="G1195" s="16" t="str">
        <f t="shared" si="43"/>
        <v>I18d</v>
      </c>
      <c r="H1195" s="16" t="s">
        <v>6820</v>
      </c>
      <c r="I1195" s="16" t="s">
        <v>1181</v>
      </c>
      <c r="J1195" s="16" t="s">
        <v>1180</v>
      </c>
      <c r="K1195" s="16" t="s">
        <v>1179</v>
      </c>
      <c r="L1195" s="16" t="s">
        <v>6819</v>
      </c>
      <c r="M1195" s="16">
        <v>-166637</v>
      </c>
      <c r="N1195" s="16" t="s">
        <v>1177</v>
      </c>
      <c r="O1195" s="16" t="s">
        <v>1107</v>
      </c>
      <c r="P1195" s="16" t="s">
        <v>1176</v>
      </c>
      <c r="Q1195" s="16" t="s">
        <v>1175</v>
      </c>
      <c r="R1195" s="16" t="s">
        <v>1174</v>
      </c>
    </row>
    <row r="1196" spans="1:18">
      <c r="A1196" s="16" t="s">
        <v>6818</v>
      </c>
      <c r="B1196" s="16" t="s">
        <v>1183</v>
      </c>
      <c r="C1196" s="16" t="s">
        <v>319</v>
      </c>
      <c r="D1196" s="16">
        <v>10081</v>
      </c>
      <c r="E1196" s="16" t="str">
        <f>VLOOKUP(D1196,'Schools Data'!$F$4:$I$105,4,FALSE)</f>
        <v>Moss Hall Infant School</v>
      </c>
      <c r="F1196" s="16">
        <v>739001</v>
      </c>
      <c r="G1196" s="16" t="str">
        <f t="shared" si="43"/>
        <v>I08a</v>
      </c>
      <c r="H1196" s="16" t="s">
        <v>6817</v>
      </c>
      <c r="I1196" s="16" t="s">
        <v>1181</v>
      </c>
      <c r="J1196" s="16" t="s">
        <v>1180</v>
      </c>
      <c r="K1196" s="16" t="s">
        <v>1179</v>
      </c>
      <c r="L1196" s="16" t="s">
        <v>6816</v>
      </c>
      <c r="M1196" s="16">
        <v>-9400</v>
      </c>
      <c r="N1196" s="16" t="s">
        <v>1177</v>
      </c>
      <c r="O1196" s="16" t="s">
        <v>1107</v>
      </c>
      <c r="P1196" s="16" t="s">
        <v>1176</v>
      </c>
      <c r="Q1196" s="16" t="s">
        <v>1175</v>
      </c>
      <c r="R1196" s="16" t="s">
        <v>1174</v>
      </c>
    </row>
    <row r="1197" spans="1:18">
      <c r="A1197" s="16" t="s">
        <v>6815</v>
      </c>
      <c r="B1197" s="16" t="s">
        <v>1183</v>
      </c>
      <c r="C1197" s="16" t="s">
        <v>319</v>
      </c>
      <c r="D1197" s="16">
        <v>10081</v>
      </c>
      <c r="E1197" s="16" t="str">
        <f>VLOOKUP(D1197,'Schools Data'!$F$4:$I$105,4,FALSE)</f>
        <v>Moss Hall Infant School</v>
      </c>
      <c r="F1197" s="16">
        <v>739002</v>
      </c>
      <c r="G1197" s="16" t="str">
        <f t="shared" si="43"/>
        <v>I08b</v>
      </c>
      <c r="H1197" s="16" t="s">
        <v>6814</v>
      </c>
      <c r="I1197" s="16" t="s">
        <v>1181</v>
      </c>
      <c r="J1197" s="16" t="s">
        <v>1180</v>
      </c>
      <c r="K1197" s="16" t="s">
        <v>1179</v>
      </c>
      <c r="L1197" s="16" t="s">
        <v>6813</v>
      </c>
      <c r="M1197" s="16">
        <v>-22250</v>
      </c>
      <c r="N1197" s="16" t="s">
        <v>1177</v>
      </c>
      <c r="O1197" s="16" t="s">
        <v>1107</v>
      </c>
      <c r="P1197" s="16" t="s">
        <v>1176</v>
      </c>
      <c r="Q1197" s="16" t="s">
        <v>1175</v>
      </c>
      <c r="R1197" s="16" t="s">
        <v>1174</v>
      </c>
    </row>
    <row r="1198" spans="1:18">
      <c r="A1198" s="16" t="s">
        <v>6812</v>
      </c>
      <c r="B1198" s="16" t="s">
        <v>1183</v>
      </c>
      <c r="C1198" s="16" t="s">
        <v>319</v>
      </c>
      <c r="D1198" s="16">
        <v>10081</v>
      </c>
      <c r="E1198" s="16" t="str">
        <f>VLOOKUP(D1198,'Schools Data'!$F$4:$I$105,4,FALSE)</f>
        <v>Moss Hall Infant School</v>
      </c>
      <c r="F1198" s="16">
        <v>739010</v>
      </c>
      <c r="G1198" s="16" t="str">
        <f t="shared" si="43"/>
        <v>I09</v>
      </c>
      <c r="H1198" s="16" t="s">
        <v>6811</v>
      </c>
      <c r="I1198" s="16" t="s">
        <v>1181</v>
      </c>
      <c r="J1198" s="16" t="s">
        <v>1180</v>
      </c>
      <c r="K1198" s="16" t="s">
        <v>1179</v>
      </c>
      <c r="L1198" s="16" t="s">
        <v>6810</v>
      </c>
      <c r="M1198" s="16">
        <v>-815</v>
      </c>
      <c r="N1198" s="16" t="s">
        <v>1177</v>
      </c>
      <c r="O1198" s="16" t="s">
        <v>1107</v>
      </c>
      <c r="P1198" s="16" t="s">
        <v>1176</v>
      </c>
      <c r="Q1198" s="16" t="s">
        <v>1175</v>
      </c>
      <c r="R1198" s="16" t="s">
        <v>1174</v>
      </c>
    </row>
    <row r="1199" spans="1:18">
      <c r="A1199" s="16" t="s">
        <v>6809</v>
      </c>
      <c r="B1199" s="16" t="s">
        <v>1183</v>
      </c>
      <c r="C1199" s="16" t="s">
        <v>319</v>
      </c>
      <c r="D1199" s="16">
        <v>10081</v>
      </c>
      <c r="E1199" s="16" t="str">
        <f>VLOOKUP(D1199,'Schools Data'!$F$4:$I$105,4,FALSE)</f>
        <v>Moss Hall Infant School</v>
      </c>
      <c r="F1199" s="16">
        <v>739020</v>
      </c>
      <c r="G1199" s="16" t="str">
        <f t="shared" si="43"/>
        <v>I10</v>
      </c>
      <c r="H1199" s="16" t="s">
        <v>6808</v>
      </c>
      <c r="I1199" s="16" t="s">
        <v>1181</v>
      </c>
      <c r="J1199" s="16" t="s">
        <v>1180</v>
      </c>
      <c r="K1199" s="16" t="s">
        <v>1179</v>
      </c>
      <c r="L1199" s="16" t="s">
        <v>6807</v>
      </c>
      <c r="M1199" s="16">
        <v>-21880</v>
      </c>
      <c r="N1199" s="16" t="s">
        <v>1177</v>
      </c>
      <c r="O1199" s="16" t="s">
        <v>1107</v>
      </c>
      <c r="P1199" s="16" t="s">
        <v>1176</v>
      </c>
      <c r="Q1199" s="16" t="s">
        <v>1175</v>
      </c>
      <c r="R1199" s="16" t="s">
        <v>1174</v>
      </c>
    </row>
    <row r="1200" spans="1:18">
      <c r="A1200" s="16" t="s">
        <v>6806</v>
      </c>
      <c r="B1200" s="16" t="s">
        <v>1183</v>
      </c>
      <c r="C1200" s="16" t="s">
        <v>319</v>
      </c>
      <c r="D1200" s="16">
        <v>10081</v>
      </c>
      <c r="E1200" s="16" t="str">
        <f>VLOOKUP(D1200,'Schools Data'!$F$4:$I$105,4,FALSE)</f>
        <v>Moss Hall Infant School</v>
      </c>
      <c r="F1200" s="16">
        <v>739030</v>
      </c>
      <c r="G1200" s="16" t="str">
        <f t="shared" si="43"/>
        <v>I11</v>
      </c>
      <c r="H1200" s="16" t="s">
        <v>6805</v>
      </c>
      <c r="I1200" s="16" t="s">
        <v>1181</v>
      </c>
      <c r="J1200" s="16" t="s">
        <v>1180</v>
      </c>
      <c r="K1200" s="16" t="s">
        <v>1179</v>
      </c>
      <c r="L1200" s="16" t="s">
        <v>6804</v>
      </c>
      <c r="M1200" s="16">
        <v>-2190</v>
      </c>
      <c r="N1200" s="16" t="s">
        <v>1177</v>
      </c>
      <c r="O1200" s="16" t="s">
        <v>1107</v>
      </c>
      <c r="P1200" s="16" t="s">
        <v>1176</v>
      </c>
      <c r="Q1200" s="16" t="s">
        <v>1175</v>
      </c>
      <c r="R1200" s="16" t="s">
        <v>1174</v>
      </c>
    </row>
    <row r="1201" spans="1:18">
      <c r="A1201" s="16" t="s">
        <v>6803</v>
      </c>
      <c r="B1201" s="16" t="s">
        <v>1183</v>
      </c>
      <c r="C1201" s="16" t="s">
        <v>319</v>
      </c>
      <c r="D1201" s="16">
        <v>10081</v>
      </c>
      <c r="E1201" s="16" t="str">
        <f>VLOOKUP(D1201,'Schools Data'!$F$4:$I$105,4,FALSE)</f>
        <v>Moss Hall Infant School</v>
      </c>
      <c r="F1201" s="16">
        <v>739040</v>
      </c>
      <c r="G1201" s="16" t="str">
        <f t="shared" si="43"/>
        <v>I12</v>
      </c>
      <c r="H1201" s="16" t="s">
        <v>6802</v>
      </c>
      <c r="I1201" s="16" t="s">
        <v>1181</v>
      </c>
      <c r="J1201" s="16" t="s">
        <v>1180</v>
      </c>
      <c r="K1201" s="16" t="s">
        <v>1179</v>
      </c>
      <c r="L1201" s="16" t="s">
        <v>6801</v>
      </c>
      <c r="M1201" s="16">
        <v>-8740</v>
      </c>
      <c r="N1201" s="16" t="s">
        <v>1177</v>
      </c>
      <c r="O1201" s="16" t="s">
        <v>1107</v>
      </c>
      <c r="P1201" s="16" t="s">
        <v>1176</v>
      </c>
      <c r="Q1201" s="16" t="s">
        <v>1175</v>
      </c>
      <c r="R1201" s="16" t="s">
        <v>1174</v>
      </c>
    </row>
    <row r="1202" spans="1:18">
      <c r="A1202" s="16" t="s">
        <v>6800</v>
      </c>
      <c r="B1202" s="16" t="s">
        <v>1183</v>
      </c>
      <c r="C1202" s="16" t="s">
        <v>319</v>
      </c>
      <c r="D1202" s="16">
        <v>10081</v>
      </c>
      <c r="E1202" s="16" t="str">
        <f>VLOOKUP(D1202,'Schools Data'!$F$4:$I$105,4,FALSE)</f>
        <v>Moss Hall Infant School</v>
      </c>
      <c r="F1202" s="16">
        <v>739050</v>
      </c>
      <c r="G1202" s="16" t="str">
        <f t="shared" si="43"/>
        <v>I13</v>
      </c>
      <c r="H1202" s="16" t="s">
        <v>6799</v>
      </c>
      <c r="I1202" s="16" t="s">
        <v>1181</v>
      </c>
      <c r="J1202" s="16" t="s">
        <v>1180</v>
      </c>
      <c r="K1202" s="16" t="s">
        <v>1179</v>
      </c>
      <c r="L1202" s="16" t="s">
        <v>6798</v>
      </c>
      <c r="M1202" s="16">
        <v>-20739</v>
      </c>
      <c r="N1202" s="16" t="s">
        <v>1177</v>
      </c>
      <c r="O1202" s="16" t="s">
        <v>1107</v>
      </c>
      <c r="P1202" s="16" t="s">
        <v>1176</v>
      </c>
      <c r="Q1202" s="16" t="s">
        <v>1175</v>
      </c>
      <c r="R1202" s="16" t="s">
        <v>1174</v>
      </c>
    </row>
    <row r="1203" spans="1:18">
      <c r="A1203" s="16" t="s">
        <v>6797</v>
      </c>
      <c r="B1203" s="16" t="s">
        <v>1183</v>
      </c>
      <c r="C1203" s="16" t="s">
        <v>319</v>
      </c>
      <c r="D1203" s="16">
        <v>10082</v>
      </c>
      <c r="E1203" s="16" t="str">
        <f>VLOOKUP(D1203,'Schools Data'!$F$4:$I$105,4,FALSE)</f>
        <v>Northside School</v>
      </c>
      <c r="F1203" s="16">
        <v>111100</v>
      </c>
      <c r="G1203" s="16" t="str">
        <f t="shared" si="43"/>
        <v>E05</v>
      </c>
      <c r="H1203" s="16" t="s">
        <v>6796</v>
      </c>
      <c r="I1203" s="16" t="s">
        <v>1181</v>
      </c>
      <c r="J1203" s="16" t="s">
        <v>1180</v>
      </c>
      <c r="K1203" s="16" t="s">
        <v>1179</v>
      </c>
      <c r="L1203" s="16" t="s">
        <v>6795</v>
      </c>
      <c r="M1203" s="16">
        <v>49306</v>
      </c>
      <c r="N1203" s="16" t="s">
        <v>1177</v>
      </c>
      <c r="O1203" s="16" t="s">
        <v>1107</v>
      </c>
      <c r="P1203" s="16" t="s">
        <v>1176</v>
      </c>
      <c r="Q1203" s="16" t="s">
        <v>1175</v>
      </c>
      <c r="R1203" s="16" t="s">
        <v>1174</v>
      </c>
    </row>
    <row r="1204" spans="1:18">
      <c r="A1204" s="16" t="s">
        <v>6794</v>
      </c>
      <c r="B1204" s="16" t="s">
        <v>1183</v>
      </c>
      <c r="C1204" s="16" t="s">
        <v>319</v>
      </c>
      <c r="D1204" s="16">
        <v>10082</v>
      </c>
      <c r="E1204" s="16" t="str">
        <f>VLOOKUP(D1204,'Schools Data'!$F$4:$I$105,4,FALSE)</f>
        <v>Northside School</v>
      </c>
      <c r="F1204" s="16">
        <v>111200</v>
      </c>
      <c r="G1204" s="16" t="str">
        <f t="shared" si="43"/>
        <v>E04</v>
      </c>
      <c r="H1204" s="16" t="s">
        <v>6793</v>
      </c>
      <c r="I1204" s="16" t="s">
        <v>1181</v>
      </c>
      <c r="J1204" s="16" t="s">
        <v>1180</v>
      </c>
      <c r="K1204" s="16" t="s">
        <v>1179</v>
      </c>
      <c r="L1204" s="16" t="s">
        <v>6792</v>
      </c>
      <c r="M1204" s="16">
        <v>55828</v>
      </c>
      <c r="N1204" s="16" t="s">
        <v>1177</v>
      </c>
      <c r="O1204" s="16" t="s">
        <v>1107</v>
      </c>
      <c r="P1204" s="16" t="s">
        <v>1176</v>
      </c>
      <c r="Q1204" s="16" t="s">
        <v>1175</v>
      </c>
      <c r="R1204" s="16" t="s">
        <v>1174</v>
      </c>
    </row>
    <row r="1205" spans="1:18">
      <c r="A1205" s="16" t="s">
        <v>6791</v>
      </c>
      <c r="B1205" s="16" t="s">
        <v>1183</v>
      </c>
      <c r="C1205" s="16" t="s">
        <v>319</v>
      </c>
      <c r="D1205" s="16">
        <v>10082</v>
      </c>
      <c r="E1205" s="16" t="str">
        <f>VLOOKUP(D1205,'Schools Data'!$F$4:$I$105,4,FALSE)</f>
        <v>Northside School</v>
      </c>
      <c r="F1205" s="16">
        <v>111400</v>
      </c>
      <c r="G1205" s="16" t="str">
        <f t="shared" si="43"/>
        <v>E01</v>
      </c>
      <c r="H1205" s="16" t="s">
        <v>6790</v>
      </c>
      <c r="I1205" s="16" t="s">
        <v>1181</v>
      </c>
      <c r="J1205" s="16" t="s">
        <v>1180</v>
      </c>
      <c r="K1205" s="16" t="s">
        <v>1179</v>
      </c>
      <c r="L1205" s="16" t="s">
        <v>6789</v>
      </c>
      <c r="M1205" s="16">
        <v>755813</v>
      </c>
      <c r="N1205" s="16" t="s">
        <v>1177</v>
      </c>
      <c r="O1205" s="16" t="s">
        <v>1107</v>
      </c>
      <c r="P1205" s="16" t="s">
        <v>1176</v>
      </c>
      <c r="Q1205" s="16" t="s">
        <v>1175</v>
      </c>
      <c r="R1205" s="16" t="s">
        <v>1174</v>
      </c>
    </row>
    <row r="1206" spans="1:18">
      <c r="A1206" s="16" t="s">
        <v>6788</v>
      </c>
      <c r="B1206" s="16" t="s">
        <v>1183</v>
      </c>
      <c r="C1206" s="16" t="s">
        <v>319</v>
      </c>
      <c r="D1206" s="16">
        <v>10082</v>
      </c>
      <c r="E1206" s="16" t="str">
        <f>VLOOKUP(D1206,'Schools Data'!$F$4:$I$105,4,FALSE)</f>
        <v>Northside School</v>
      </c>
      <c r="F1206" s="16">
        <v>111600</v>
      </c>
      <c r="G1206" s="16" t="str">
        <f t="shared" si="43"/>
        <v>E03</v>
      </c>
      <c r="H1206" s="16" t="s">
        <v>6787</v>
      </c>
      <c r="I1206" s="16" t="s">
        <v>1181</v>
      </c>
      <c r="J1206" s="16" t="s">
        <v>1180</v>
      </c>
      <c r="K1206" s="16" t="s">
        <v>1179</v>
      </c>
      <c r="L1206" s="16" t="s">
        <v>6786</v>
      </c>
      <c r="M1206" s="16">
        <v>436921</v>
      </c>
      <c r="N1206" s="16" t="s">
        <v>1177</v>
      </c>
      <c r="O1206" s="16" t="s">
        <v>1107</v>
      </c>
      <c r="P1206" s="16" t="s">
        <v>1176</v>
      </c>
      <c r="Q1206" s="16" t="s">
        <v>1175</v>
      </c>
      <c r="R1206" s="16" t="s">
        <v>1174</v>
      </c>
    </row>
    <row r="1207" spans="1:18">
      <c r="A1207" s="16" t="s">
        <v>6785</v>
      </c>
      <c r="B1207" s="16" t="s">
        <v>1183</v>
      </c>
      <c r="C1207" s="16" t="s">
        <v>319</v>
      </c>
      <c r="D1207" s="16">
        <v>10082</v>
      </c>
      <c r="E1207" s="16" t="str">
        <f>VLOOKUP(D1207,'Schools Data'!$F$4:$I$105,4,FALSE)</f>
        <v>Northside School</v>
      </c>
      <c r="F1207" s="16">
        <v>111700</v>
      </c>
      <c r="G1207" s="16" t="str">
        <f t="shared" si="43"/>
        <v>E07</v>
      </c>
      <c r="H1207" s="16" t="s">
        <v>6784</v>
      </c>
      <c r="I1207" s="16" t="s">
        <v>1181</v>
      </c>
      <c r="J1207" s="16" t="s">
        <v>1180</v>
      </c>
      <c r="K1207" s="16" t="s">
        <v>1179</v>
      </c>
      <c r="L1207" s="16" t="s">
        <v>6783</v>
      </c>
      <c r="M1207" s="16">
        <v>49507</v>
      </c>
      <c r="N1207" s="16" t="s">
        <v>1177</v>
      </c>
      <c r="O1207" s="16" t="s">
        <v>1107</v>
      </c>
      <c r="P1207" s="16" t="s">
        <v>1176</v>
      </c>
      <c r="Q1207" s="16" t="s">
        <v>1175</v>
      </c>
      <c r="R1207" s="16" t="s">
        <v>1174</v>
      </c>
    </row>
    <row r="1208" spans="1:18">
      <c r="A1208" s="16" t="s">
        <v>6782</v>
      </c>
      <c r="B1208" s="16" t="s">
        <v>1183</v>
      </c>
      <c r="C1208" s="16" t="s">
        <v>319</v>
      </c>
      <c r="D1208" s="16">
        <v>10082</v>
      </c>
      <c r="E1208" s="16" t="str">
        <f>VLOOKUP(D1208,'Schools Data'!$F$4:$I$105,4,FALSE)</f>
        <v>Northside School</v>
      </c>
      <c r="F1208" s="16">
        <v>133100</v>
      </c>
      <c r="G1208" s="16" t="str">
        <f t="shared" si="43"/>
        <v>E09</v>
      </c>
      <c r="H1208" s="16" t="s">
        <v>6781</v>
      </c>
      <c r="I1208" s="16" t="s">
        <v>1181</v>
      </c>
      <c r="J1208" s="16" t="s">
        <v>1180</v>
      </c>
      <c r="K1208" s="16" t="s">
        <v>1179</v>
      </c>
      <c r="L1208" s="16" t="s">
        <v>6780</v>
      </c>
      <c r="M1208" s="16">
        <v>2890</v>
      </c>
      <c r="N1208" s="16" t="s">
        <v>1177</v>
      </c>
      <c r="O1208" s="16" t="s">
        <v>1107</v>
      </c>
      <c r="P1208" s="16" t="s">
        <v>1176</v>
      </c>
      <c r="Q1208" s="16" t="s">
        <v>1175</v>
      </c>
      <c r="R1208" s="16" t="s">
        <v>1174</v>
      </c>
    </row>
    <row r="1209" spans="1:18">
      <c r="A1209" s="16" t="s">
        <v>6779</v>
      </c>
      <c r="B1209" s="16" t="s">
        <v>1183</v>
      </c>
      <c r="C1209" s="16" t="s">
        <v>319</v>
      </c>
      <c r="D1209" s="16">
        <v>10082</v>
      </c>
      <c r="E1209" s="16" t="str">
        <f>VLOOKUP(D1209,'Schools Data'!$F$4:$I$105,4,FALSE)</f>
        <v>Northside School</v>
      </c>
      <c r="F1209" s="16">
        <v>138100</v>
      </c>
      <c r="G1209" s="16" t="str">
        <f t="shared" si="43"/>
        <v>E08</v>
      </c>
      <c r="H1209" s="16" t="s">
        <v>6778</v>
      </c>
      <c r="I1209" s="16" t="s">
        <v>1181</v>
      </c>
      <c r="J1209" s="16" t="s">
        <v>1180</v>
      </c>
      <c r="K1209" s="16" t="s">
        <v>1179</v>
      </c>
      <c r="L1209" s="16" t="s">
        <v>6777</v>
      </c>
      <c r="M1209" s="16">
        <v>5823</v>
      </c>
      <c r="N1209" s="16" t="s">
        <v>1177</v>
      </c>
      <c r="O1209" s="16" t="s">
        <v>1107</v>
      </c>
      <c r="P1209" s="16" t="s">
        <v>1176</v>
      </c>
      <c r="Q1209" s="16" t="s">
        <v>1175</v>
      </c>
      <c r="R1209" s="16" t="s">
        <v>1174</v>
      </c>
    </row>
    <row r="1210" spans="1:18">
      <c r="A1210" s="16" t="s">
        <v>6776</v>
      </c>
      <c r="B1210" s="16" t="s">
        <v>1183</v>
      </c>
      <c r="C1210" s="16" t="s">
        <v>319</v>
      </c>
      <c r="D1210" s="16">
        <v>10082</v>
      </c>
      <c r="E1210" s="16" t="str">
        <f>VLOOKUP(D1210,'Schools Data'!$F$4:$I$105,4,FALSE)</f>
        <v>Northside School</v>
      </c>
      <c r="F1210" s="16">
        <v>138110</v>
      </c>
      <c r="G1210" s="16" t="str">
        <f t="shared" si="43"/>
        <v>E10</v>
      </c>
      <c r="H1210" s="16" t="s">
        <v>6775</v>
      </c>
      <c r="I1210" s="16" t="s">
        <v>1181</v>
      </c>
      <c r="J1210" s="16" t="s">
        <v>1180</v>
      </c>
      <c r="K1210" s="16" t="s">
        <v>1179</v>
      </c>
      <c r="L1210" s="16" t="s">
        <v>6774</v>
      </c>
      <c r="M1210" s="16">
        <v>12346</v>
      </c>
      <c r="N1210" s="16" t="s">
        <v>1177</v>
      </c>
      <c r="O1210" s="16" t="s">
        <v>1107</v>
      </c>
      <c r="P1210" s="16" t="s">
        <v>1176</v>
      </c>
      <c r="Q1210" s="16" t="s">
        <v>1175</v>
      </c>
      <c r="R1210" s="16" t="s">
        <v>1174</v>
      </c>
    </row>
    <row r="1211" spans="1:18">
      <c r="A1211" s="16" t="s">
        <v>6773</v>
      </c>
      <c r="B1211" s="16" t="s">
        <v>1183</v>
      </c>
      <c r="C1211" s="16" t="s">
        <v>319</v>
      </c>
      <c r="D1211" s="16">
        <v>10082</v>
      </c>
      <c r="E1211" s="16" t="str">
        <f>VLOOKUP(D1211,'Schools Data'!$F$4:$I$105,4,FALSE)</f>
        <v>Northside School</v>
      </c>
      <c r="F1211" s="16">
        <v>138120</v>
      </c>
      <c r="G1211" s="16" t="str">
        <f t="shared" si="43"/>
        <v>E11</v>
      </c>
      <c r="H1211" s="16" t="s">
        <v>6772</v>
      </c>
      <c r="I1211" s="16" t="s">
        <v>1181</v>
      </c>
      <c r="J1211" s="16" t="s">
        <v>1180</v>
      </c>
      <c r="K1211" s="16" t="s">
        <v>1179</v>
      </c>
      <c r="L1211" s="16" t="s">
        <v>6771</v>
      </c>
      <c r="M1211" s="16">
        <v>1590</v>
      </c>
      <c r="N1211" s="16" t="s">
        <v>1177</v>
      </c>
      <c r="O1211" s="16" t="s">
        <v>1107</v>
      </c>
      <c r="P1211" s="16" t="s">
        <v>1176</v>
      </c>
      <c r="Q1211" s="16" t="s">
        <v>1175</v>
      </c>
      <c r="R1211" s="16" t="s">
        <v>1174</v>
      </c>
    </row>
    <row r="1212" spans="1:18">
      <c r="A1212" s="16" t="s">
        <v>6770</v>
      </c>
      <c r="B1212" s="16" t="s">
        <v>1183</v>
      </c>
      <c r="C1212" s="16" t="s">
        <v>319</v>
      </c>
      <c r="D1212" s="16">
        <v>10082</v>
      </c>
      <c r="E1212" s="16" t="str">
        <f>VLOOKUP(D1212,'Schools Data'!$F$4:$I$105,4,FALSE)</f>
        <v>Northside School</v>
      </c>
      <c r="F1212" s="16">
        <v>210000</v>
      </c>
      <c r="G1212" s="16" t="str">
        <f t="shared" si="43"/>
        <v>E12</v>
      </c>
      <c r="H1212" s="16" t="s">
        <v>6769</v>
      </c>
      <c r="I1212" s="16" t="s">
        <v>1181</v>
      </c>
      <c r="J1212" s="16" t="s">
        <v>1180</v>
      </c>
      <c r="K1212" s="16" t="s">
        <v>1179</v>
      </c>
      <c r="L1212" s="16" t="s">
        <v>6768</v>
      </c>
      <c r="M1212" s="16">
        <v>9076</v>
      </c>
      <c r="N1212" s="16" t="s">
        <v>1177</v>
      </c>
      <c r="O1212" s="16" t="s">
        <v>1107</v>
      </c>
      <c r="P1212" s="16" t="s">
        <v>1176</v>
      </c>
      <c r="Q1212" s="16" t="s">
        <v>1175</v>
      </c>
      <c r="R1212" s="16" t="s">
        <v>1174</v>
      </c>
    </row>
    <row r="1213" spans="1:18">
      <c r="A1213" s="16" t="s">
        <v>6767</v>
      </c>
      <c r="B1213" s="16" t="s">
        <v>1183</v>
      </c>
      <c r="C1213" s="16" t="s">
        <v>319</v>
      </c>
      <c r="D1213" s="16">
        <v>10082</v>
      </c>
      <c r="E1213" s="16" t="str">
        <f>VLOOKUP(D1213,'Schools Data'!$F$4:$I$105,4,FALSE)</f>
        <v>Northside School</v>
      </c>
      <c r="F1213" s="16">
        <v>213020</v>
      </c>
      <c r="G1213" s="16" t="str">
        <f t="shared" si="43"/>
        <v>E16</v>
      </c>
      <c r="H1213" s="16" t="s">
        <v>6766</v>
      </c>
      <c r="I1213" s="16" t="s">
        <v>1181</v>
      </c>
      <c r="J1213" s="16" t="s">
        <v>1180</v>
      </c>
      <c r="K1213" s="16" t="s">
        <v>1179</v>
      </c>
      <c r="L1213" s="16" t="s">
        <v>6765</v>
      </c>
      <c r="M1213" s="16">
        <v>26222</v>
      </c>
      <c r="N1213" s="16" t="s">
        <v>1177</v>
      </c>
      <c r="O1213" s="16" t="s">
        <v>1107</v>
      </c>
      <c r="P1213" s="16" t="s">
        <v>1176</v>
      </c>
      <c r="Q1213" s="16" t="s">
        <v>1175</v>
      </c>
      <c r="R1213" s="16" t="s">
        <v>1174</v>
      </c>
    </row>
    <row r="1214" spans="1:18">
      <c r="A1214" s="16" t="s">
        <v>6764</v>
      </c>
      <c r="B1214" s="16" t="s">
        <v>1183</v>
      </c>
      <c r="C1214" s="16" t="s">
        <v>319</v>
      </c>
      <c r="D1214" s="16">
        <v>10082</v>
      </c>
      <c r="E1214" s="16" t="str">
        <f>VLOOKUP(D1214,'Schools Data'!$F$4:$I$105,4,FALSE)</f>
        <v>Northside School</v>
      </c>
      <c r="F1214" s="16">
        <v>215000</v>
      </c>
      <c r="G1214" s="16" t="str">
        <f t="shared" si="43"/>
        <v>E17</v>
      </c>
      <c r="H1214" s="16" t="s">
        <v>6763</v>
      </c>
      <c r="I1214" s="16" t="s">
        <v>1181</v>
      </c>
      <c r="J1214" s="16" t="s">
        <v>1180</v>
      </c>
      <c r="K1214" s="16" t="s">
        <v>1179</v>
      </c>
      <c r="L1214" s="16" t="s">
        <v>6762</v>
      </c>
      <c r="M1214" s="16">
        <v>30464</v>
      </c>
      <c r="N1214" s="16" t="s">
        <v>1177</v>
      </c>
      <c r="O1214" s="16" t="s">
        <v>1107</v>
      </c>
      <c r="P1214" s="16" t="s">
        <v>1176</v>
      </c>
      <c r="Q1214" s="16" t="s">
        <v>1175</v>
      </c>
      <c r="R1214" s="16" t="s">
        <v>1174</v>
      </c>
    </row>
    <row r="1215" spans="1:18">
      <c r="A1215" s="16" t="s">
        <v>6761</v>
      </c>
      <c r="B1215" s="16" t="s">
        <v>1183</v>
      </c>
      <c r="C1215" s="16" t="s">
        <v>319</v>
      </c>
      <c r="D1215" s="16">
        <v>10082</v>
      </c>
      <c r="E1215" s="16" t="str">
        <f>VLOOKUP(D1215,'Schools Data'!$F$4:$I$105,4,FALSE)</f>
        <v>Northside School</v>
      </c>
      <c r="F1215" s="16">
        <v>216000</v>
      </c>
      <c r="G1215" s="16" t="str">
        <f t="shared" si="43"/>
        <v>E15</v>
      </c>
      <c r="H1215" s="16" t="s">
        <v>6760</v>
      </c>
      <c r="I1215" s="16" t="s">
        <v>1181</v>
      </c>
      <c r="J1215" s="16" t="s">
        <v>1180</v>
      </c>
      <c r="K1215" s="16" t="s">
        <v>1179</v>
      </c>
      <c r="L1215" s="16" t="s">
        <v>6759</v>
      </c>
      <c r="M1215" s="16">
        <v>3463</v>
      </c>
      <c r="N1215" s="16" t="s">
        <v>1177</v>
      </c>
      <c r="O1215" s="16" t="s">
        <v>1107</v>
      </c>
      <c r="P1215" s="16" t="s">
        <v>1176</v>
      </c>
      <c r="Q1215" s="16" t="s">
        <v>1175</v>
      </c>
      <c r="R1215" s="16" t="s">
        <v>1174</v>
      </c>
    </row>
    <row r="1216" spans="1:18">
      <c r="A1216" s="16" t="s">
        <v>6758</v>
      </c>
      <c r="B1216" s="16" t="s">
        <v>1183</v>
      </c>
      <c r="C1216" s="16" t="s">
        <v>319</v>
      </c>
      <c r="D1216" s="16">
        <v>10082</v>
      </c>
      <c r="E1216" s="16" t="str">
        <f>VLOOKUP(D1216,'Schools Data'!$F$4:$I$105,4,FALSE)</f>
        <v>Northside School</v>
      </c>
      <c r="F1216" s="16">
        <v>219010</v>
      </c>
      <c r="G1216" s="16" t="str">
        <f t="shared" si="43"/>
        <v>E14</v>
      </c>
      <c r="H1216" s="16" t="s">
        <v>6757</v>
      </c>
      <c r="I1216" s="16" t="s">
        <v>1181</v>
      </c>
      <c r="J1216" s="16" t="s">
        <v>1180</v>
      </c>
      <c r="K1216" s="16" t="s">
        <v>1179</v>
      </c>
      <c r="L1216" s="16" t="s">
        <v>6756</v>
      </c>
      <c r="M1216" s="16">
        <v>1750</v>
      </c>
      <c r="N1216" s="16" t="s">
        <v>1177</v>
      </c>
      <c r="O1216" s="16" t="s">
        <v>1107</v>
      </c>
      <c r="P1216" s="16" t="s">
        <v>1176</v>
      </c>
      <c r="Q1216" s="16" t="s">
        <v>1175</v>
      </c>
      <c r="R1216" s="16" t="s">
        <v>1174</v>
      </c>
    </row>
    <row r="1217" spans="1:18">
      <c r="A1217" s="16" t="s">
        <v>6755</v>
      </c>
      <c r="B1217" s="16" t="s">
        <v>1183</v>
      </c>
      <c r="C1217" s="16" t="s">
        <v>319</v>
      </c>
      <c r="D1217" s="16">
        <v>10082</v>
      </c>
      <c r="E1217" s="16" t="str">
        <f>VLOOKUP(D1217,'Schools Data'!$F$4:$I$105,4,FALSE)</f>
        <v>Northside School</v>
      </c>
      <c r="F1217" s="16">
        <v>219030</v>
      </c>
      <c r="G1217" s="16" t="str">
        <f t="shared" si="43"/>
        <v>E18</v>
      </c>
      <c r="H1217" s="16" t="s">
        <v>6754</v>
      </c>
      <c r="I1217" s="16" t="s">
        <v>1181</v>
      </c>
      <c r="J1217" s="16" t="s">
        <v>1180</v>
      </c>
      <c r="K1217" s="16" t="s">
        <v>1179</v>
      </c>
      <c r="L1217" s="16" t="s">
        <v>6753</v>
      </c>
      <c r="M1217" s="16">
        <v>9101</v>
      </c>
      <c r="N1217" s="16" t="s">
        <v>1177</v>
      </c>
      <c r="O1217" s="16" t="s">
        <v>1107</v>
      </c>
      <c r="P1217" s="16" t="s">
        <v>1176</v>
      </c>
      <c r="Q1217" s="16" t="s">
        <v>1175</v>
      </c>
      <c r="R1217" s="16" t="s">
        <v>1174</v>
      </c>
    </row>
    <row r="1218" spans="1:18">
      <c r="A1218" s="16" t="s">
        <v>6752</v>
      </c>
      <c r="B1218" s="16" t="s">
        <v>1183</v>
      </c>
      <c r="C1218" s="16" t="s">
        <v>319</v>
      </c>
      <c r="D1218" s="16">
        <v>10082</v>
      </c>
      <c r="E1218" s="16" t="str">
        <f>VLOOKUP(D1218,'Schools Data'!$F$4:$I$105,4,FALSE)</f>
        <v>Northside School</v>
      </c>
      <c r="F1218" s="16">
        <v>220000</v>
      </c>
      <c r="G1218" s="16" t="str">
        <f t="shared" si="43"/>
        <v>E13</v>
      </c>
      <c r="H1218" s="16" t="s">
        <v>6751</v>
      </c>
      <c r="I1218" s="16" t="s">
        <v>1181</v>
      </c>
      <c r="J1218" s="16" t="s">
        <v>1180</v>
      </c>
      <c r="K1218" s="16" t="s">
        <v>1179</v>
      </c>
      <c r="L1218" s="16" t="s">
        <v>6750</v>
      </c>
      <c r="M1218" s="16">
        <v>300</v>
      </c>
      <c r="N1218" s="16" t="s">
        <v>1177</v>
      </c>
      <c r="O1218" s="16" t="s">
        <v>1107</v>
      </c>
      <c r="P1218" s="16" t="s">
        <v>1176</v>
      </c>
      <c r="Q1218" s="16" t="s">
        <v>1175</v>
      </c>
      <c r="R1218" s="16" t="s">
        <v>1174</v>
      </c>
    </row>
    <row r="1219" spans="1:18">
      <c r="A1219" s="16" t="s">
        <v>6749</v>
      </c>
      <c r="B1219" s="16" t="s">
        <v>1183</v>
      </c>
      <c r="C1219" s="16" t="s">
        <v>319</v>
      </c>
      <c r="D1219" s="16">
        <v>10082</v>
      </c>
      <c r="E1219" s="16" t="str">
        <f>VLOOKUP(D1219,'Schools Data'!$F$4:$I$105,4,FALSE)</f>
        <v>Northside School</v>
      </c>
      <c r="F1219" s="16">
        <v>221000</v>
      </c>
      <c r="G1219" s="16" t="str">
        <f t="shared" si="43"/>
        <v>E23</v>
      </c>
      <c r="H1219" s="16" t="s">
        <v>6748</v>
      </c>
      <c r="I1219" s="16" t="s">
        <v>1181</v>
      </c>
      <c r="J1219" s="16" t="s">
        <v>1180</v>
      </c>
      <c r="K1219" s="16" t="s">
        <v>1179</v>
      </c>
      <c r="L1219" s="16" t="s">
        <v>6747</v>
      </c>
      <c r="M1219" s="16">
        <v>10760</v>
      </c>
      <c r="N1219" s="16" t="s">
        <v>1177</v>
      </c>
      <c r="O1219" s="16" t="s">
        <v>1107</v>
      </c>
      <c r="P1219" s="16" t="s">
        <v>1176</v>
      </c>
      <c r="Q1219" s="16" t="s">
        <v>1175</v>
      </c>
      <c r="R1219" s="16" t="s">
        <v>1174</v>
      </c>
    </row>
    <row r="1220" spans="1:18">
      <c r="A1220" s="16" t="s">
        <v>6746</v>
      </c>
      <c r="B1220" s="16" t="s">
        <v>1183</v>
      </c>
      <c r="C1220" s="16" t="s">
        <v>319</v>
      </c>
      <c r="D1220" s="16">
        <v>10082</v>
      </c>
      <c r="E1220" s="16" t="str">
        <f>VLOOKUP(D1220,'Schools Data'!$F$4:$I$105,4,FALSE)</f>
        <v>Northside School</v>
      </c>
      <c r="F1220" s="16">
        <v>411020</v>
      </c>
      <c r="G1220" s="16" t="str">
        <f t="shared" si="43"/>
        <v>E25</v>
      </c>
      <c r="H1220" s="16" t="s">
        <v>6745</v>
      </c>
      <c r="I1220" s="16" t="s">
        <v>1181</v>
      </c>
      <c r="J1220" s="16" t="s">
        <v>1180</v>
      </c>
      <c r="K1220" s="16" t="s">
        <v>1179</v>
      </c>
      <c r="L1220" s="16" t="s">
        <v>6744</v>
      </c>
      <c r="M1220" s="16">
        <v>63560</v>
      </c>
      <c r="N1220" s="16" t="s">
        <v>1177</v>
      </c>
      <c r="O1220" s="16" t="s">
        <v>1107</v>
      </c>
      <c r="P1220" s="16" t="s">
        <v>1176</v>
      </c>
      <c r="Q1220" s="16" t="s">
        <v>1175</v>
      </c>
      <c r="R1220" s="16" t="s">
        <v>1174</v>
      </c>
    </row>
    <row r="1221" spans="1:18">
      <c r="A1221" s="16" t="s">
        <v>6743</v>
      </c>
      <c r="B1221" s="16" t="s">
        <v>1183</v>
      </c>
      <c r="C1221" s="16" t="s">
        <v>319</v>
      </c>
      <c r="D1221" s="16">
        <v>10082</v>
      </c>
      <c r="E1221" s="16" t="str">
        <f>VLOOKUP(D1221,'Schools Data'!$F$4:$I$105,4,FALSE)</f>
        <v>Northside School</v>
      </c>
      <c r="F1221" s="16">
        <v>413050</v>
      </c>
      <c r="G1221" s="16" t="str">
        <f t="shared" si="43"/>
        <v>E19</v>
      </c>
      <c r="H1221" s="16" t="s">
        <v>6742</v>
      </c>
      <c r="I1221" s="16" t="s">
        <v>1181</v>
      </c>
      <c r="J1221" s="16" t="s">
        <v>1180</v>
      </c>
      <c r="K1221" s="16" t="s">
        <v>1179</v>
      </c>
      <c r="L1221" s="16" t="s">
        <v>6741</v>
      </c>
      <c r="M1221" s="16">
        <v>51177</v>
      </c>
      <c r="N1221" s="16" t="s">
        <v>1177</v>
      </c>
      <c r="O1221" s="16" t="s">
        <v>1107</v>
      </c>
      <c r="P1221" s="16" t="s">
        <v>1176</v>
      </c>
      <c r="Q1221" s="16" t="s">
        <v>1175</v>
      </c>
      <c r="R1221" s="16" t="s">
        <v>1174</v>
      </c>
    </row>
    <row r="1222" spans="1:18">
      <c r="A1222" s="16" t="s">
        <v>6740</v>
      </c>
      <c r="B1222" s="16" t="s">
        <v>1183</v>
      </c>
      <c r="C1222" s="16" t="s">
        <v>319</v>
      </c>
      <c r="D1222" s="16">
        <v>10082</v>
      </c>
      <c r="E1222" s="16" t="str">
        <f>VLOOKUP(D1222,'Schools Data'!$F$4:$I$105,4,FALSE)</f>
        <v>Northside School</v>
      </c>
      <c r="F1222" s="16">
        <v>413060</v>
      </c>
      <c r="G1222" s="16" t="str">
        <f t="shared" si="43"/>
        <v>E22</v>
      </c>
      <c r="H1222" s="16" t="s">
        <v>6739</v>
      </c>
      <c r="I1222" s="16" t="s">
        <v>1181</v>
      </c>
      <c r="J1222" s="16" t="s">
        <v>1180</v>
      </c>
      <c r="K1222" s="16" t="s">
        <v>1179</v>
      </c>
      <c r="L1222" s="16" t="s">
        <v>6738</v>
      </c>
      <c r="M1222" s="16">
        <v>11080</v>
      </c>
      <c r="N1222" s="16" t="s">
        <v>1177</v>
      </c>
      <c r="O1222" s="16" t="s">
        <v>1107</v>
      </c>
      <c r="P1222" s="16" t="s">
        <v>1176</v>
      </c>
      <c r="Q1222" s="16" t="s">
        <v>1175</v>
      </c>
      <c r="R1222" s="16" t="s">
        <v>1174</v>
      </c>
    </row>
    <row r="1223" spans="1:18">
      <c r="A1223" s="16" t="s">
        <v>6737</v>
      </c>
      <c r="B1223" s="16" t="s">
        <v>1183</v>
      </c>
      <c r="C1223" s="16" t="s">
        <v>319</v>
      </c>
      <c r="D1223" s="16">
        <v>10082</v>
      </c>
      <c r="E1223" s="16" t="str">
        <f>VLOOKUP(D1223,'Schools Data'!$F$4:$I$105,4,FALSE)</f>
        <v>Northside School</v>
      </c>
      <c r="F1223" s="16">
        <v>413070</v>
      </c>
      <c r="G1223" s="16" t="str">
        <f t="shared" si="43"/>
        <v>E24</v>
      </c>
      <c r="H1223" s="16" t="s">
        <v>6736</v>
      </c>
      <c r="I1223" s="16" t="s">
        <v>1181</v>
      </c>
      <c r="J1223" s="16" t="s">
        <v>1180</v>
      </c>
      <c r="K1223" s="16" t="s">
        <v>1179</v>
      </c>
      <c r="L1223" s="16" t="s">
        <v>6735</v>
      </c>
      <c r="M1223" s="16">
        <v>10471</v>
      </c>
      <c r="N1223" s="16" t="s">
        <v>1177</v>
      </c>
      <c r="O1223" s="16" t="s">
        <v>1107</v>
      </c>
      <c r="P1223" s="16" t="s">
        <v>1176</v>
      </c>
      <c r="Q1223" s="16" t="s">
        <v>1175</v>
      </c>
      <c r="R1223" s="16" t="s">
        <v>1174</v>
      </c>
    </row>
    <row r="1224" spans="1:18">
      <c r="A1224" s="16" t="s">
        <v>6734</v>
      </c>
      <c r="B1224" s="16" t="s">
        <v>1183</v>
      </c>
      <c r="C1224" s="16" t="s">
        <v>319</v>
      </c>
      <c r="D1224" s="16">
        <v>10082</v>
      </c>
      <c r="E1224" s="16" t="str">
        <f>VLOOKUP(D1224,'Schools Data'!$F$4:$I$105,4,FALSE)</f>
        <v>Northside School</v>
      </c>
      <c r="F1224" s="16">
        <v>422620</v>
      </c>
      <c r="G1224" s="16" t="str">
        <f t="shared" si="43"/>
        <v>E20</v>
      </c>
      <c r="H1224" s="16" t="s">
        <v>6733</v>
      </c>
      <c r="I1224" s="16" t="s">
        <v>1181</v>
      </c>
      <c r="J1224" s="16" t="s">
        <v>1180</v>
      </c>
      <c r="K1224" s="16" t="s">
        <v>1179</v>
      </c>
      <c r="L1224" s="16" t="s">
        <v>6732</v>
      </c>
      <c r="M1224" s="16">
        <v>12326</v>
      </c>
      <c r="N1224" s="16" t="s">
        <v>1177</v>
      </c>
      <c r="O1224" s="16" t="s">
        <v>1107</v>
      </c>
      <c r="P1224" s="16" t="s">
        <v>1176</v>
      </c>
      <c r="Q1224" s="16" t="s">
        <v>1175</v>
      </c>
      <c r="R1224" s="16" t="s">
        <v>1174</v>
      </c>
    </row>
    <row r="1225" spans="1:18">
      <c r="A1225" s="16" t="s">
        <v>6731</v>
      </c>
      <c r="B1225" s="16" t="s">
        <v>1183</v>
      </c>
      <c r="C1225" s="16" t="s">
        <v>319</v>
      </c>
      <c r="D1225" s="16">
        <v>10082</v>
      </c>
      <c r="E1225" s="16" t="str">
        <f>VLOOKUP(D1225,'Schools Data'!$F$4:$I$105,4,FALSE)</f>
        <v>Northside School</v>
      </c>
      <c r="F1225" s="16">
        <v>543950</v>
      </c>
      <c r="G1225" s="16" t="s">
        <v>1211</v>
      </c>
      <c r="H1225" s="16" t="s">
        <v>6730</v>
      </c>
      <c r="I1225" s="16" t="s">
        <v>1181</v>
      </c>
      <c r="J1225" s="16" t="s">
        <v>1180</v>
      </c>
      <c r="K1225" s="16" t="s">
        <v>1179</v>
      </c>
      <c r="L1225" s="16" t="s">
        <v>6729</v>
      </c>
      <c r="M1225" s="16">
        <v>351</v>
      </c>
      <c r="N1225" s="16" t="s">
        <v>1177</v>
      </c>
      <c r="O1225" s="16" t="s">
        <v>1107</v>
      </c>
      <c r="P1225" s="16" t="s">
        <v>1176</v>
      </c>
      <c r="Q1225" s="16" t="s">
        <v>1175</v>
      </c>
      <c r="R1225" s="16" t="s">
        <v>1174</v>
      </c>
    </row>
    <row r="1226" spans="1:18">
      <c r="A1226" s="16" t="s">
        <v>6728</v>
      </c>
      <c r="B1226" s="16" t="s">
        <v>1183</v>
      </c>
      <c r="C1226" s="16" t="s">
        <v>319</v>
      </c>
      <c r="D1226" s="16">
        <v>10082</v>
      </c>
      <c r="E1226" s="16" t="str">
        <f>VLOOKUP(D1226,'Schools Data'!$F$4:$I$105,4,FALSE)</f>
        <v>Northside School</v>
      </c>
      <c r="F1226" s="16">
        <v>543970</v>
      </c>
      <c r="G1226" s="16" t="str">
        <f t="shared" ref="G1226:G1260" si="44">VLOOKUP(F1226,$W$2:$X$62,2,FALSE)</f>
        <v>I01</v>
      </c>
      <c r="H1226" s="16" t="s">
        <v>6727</v>
      </c>
      <c r="I1226" s="16" t="s">
        <v>1181</v>
      </c>
      <c r="J1226" s="16" t="s">
        <v>1180</v>
      </c>
      <c r="K1226" s="16" t="s">
        <v>1179</v>
      </c>
      <c r="L1226" s="16" t="s">
        <v>6726</v>
      </c>
      <c r="M1226" s="16">
        <v>-1313779</v>
      </c>
      <c r="N1226" s="16" t="s">
        <v>1177</v>
      </c>
      <c r="O1226" s="16" t="s">
        <v>1107</v>
      </c>
      <c r="P1226" s="16" t="s">
        <v>1176</v>
      </c>
      <c r="Q1226" s="16" t="s">
        <v>1175</v>
      </c>
      <c r="R1226" s="16" t="s">
        <v>1174</v>
      </c>
    </row>
    <row r="1227" spans="1:18">
      <c r="A1227" s="16" t="s">
        <v>6725</v>
      </c>
      <c r="B1227" s="16" t="s">
        <v>1183</v>
      </c>
      <c r="C1227" s="16" t="s">
        <v>319</v>
      </c>
      <c r="D1227" s="16">
        <v>10082</v>
      </c>
      <c r="E1227" s="16" t="str">
        <f>VLOOKUP(D1227,'Schools Data'!$F$4:$I$105,4,FALSE)</f>
        <v>Northside School</v>
      </c>
      <c r="F1227" s="16">
        <v>543972</v>
      </c>
      <c r="G1227" s="16" t="str">
        <f t="shared" si="44"/>
        <v>I03</v>
      </c>
      <c r="H1227" s="16" t="s">
        <v>6724</v>
      </c>
      <c r="I1227" s="16" t="s">
        <v>1181</v>
      </c>
      <c r="J1227" s="16" t="s">
        <v>1180</v>
      </c>
      <c r="K1227" s="16" t="s">
        <v>1179</v>
      </c>
      <c r="L1227" s="16" t="s">
        <v>6723</v>
      </c>
      <c r="M1227" s="16">
        <v>-63530</v>
      </c>
      <c r="N1227" s="16" t="s">
        <v>1177</v>
      </c>
      <c r="O1227" s="16" t="s">
        <v>1107</v>
      </c>
      <c r="P1227" s="16" t="s">
        <v>1176</v>
      </c>
      <c r="Q1227" s="16" t="s">
        <v>1175</v>
      </c>
      <c r="R1227" s="16" t="s">
        <v>1174</v>
      </c>
    </row>
    <row r="1228" spans="1:18">
      <c r="A1228" s="16" t="s">
        <v>6722</v>
      </c>
      <c r="B1228" s="16" t="s">
        <v>1183</v>
      </c>
      <c r="C1228" s="16" t="s">
        <v>319</v>
      </c>
      <c r="D1228" s="16">
        <v>10082</v>
      </c>
      <c r="E1228" s="16" t="str">
        <f>VLOOKUP(D1228,'Schools Data'!$F$4:$I$105,4,FALSE)</f>
        <v>Northside School</v>
      </c>
      <c r="F1228" s="16">
        <v>543975</v>
      </c>
      <c r="G1228" s="16" t="str">
        <f t="shared" si="44"/>
        <v>I05</v>
      </c>
      <c r="H1228" s="16" t="s">
        <v>6721</v>
      </c>
      <c r="I1228" s="16" t="s">
        <v>1181</v>
      </c>
      <c r="J1228" s="16" t="s">
        <v>1180</v>
      </c>
      <c r="K1228" s="16" t="s">
        <v>1179</v>
      </c>
      <c r="L1228" s="16" t="s">
        <v>6720</v>
      </c>
      <c r="M1228" s="16">
        <v>-77665</v>
      </c>
      <c r="N1228" s="16" t="s">
        <v>1177</v>
      </c>
      <c r="O1228" s="16" t="s">
        <v>1107</v>
      </c>
      <c r="P1228" s="16" t="s">
        <v>1176</v>
      </c>
      <c r="Q1228" s="16" t="s">
        <v>1175</v>
      </c>
      <c r="R1228" s="16" t="s">
        <v>1174</v>
      </c>
    </row>
    <row r="1229" spans="1:18">
      <c r="A1229" s="16" t="s">
        <v>6719</v>
      </c>
      <c r="B1229" s="16" t="s">
        <v>1183</v>
      </c>
      <c r="C1229" s="16" t="s">
        <v>319</v>
      </c>
      <c r="D1229" s="16">
        <v>10082</v>
      </c>
      <c r="E1229" s="16" t="str">
        <f>VLOOKUP(D1229,'Schools Data'!$F$4:$I$105,4,FALSE)</f>
        <v>Northside School</v>
      </c>
      <c r="F1229" s="16">
        <v>543980</v>
      </c>
      <c r="G1229" s="16" t="str">
        <f t="shared" si="44"/>
        <v>CI01</v>
      </c>
      <c r="H1229" s="16" t="s">
        <v>6718</v>
      </c>
      <c r="I1229" s="16" t="s">
        <v>1181</v>
      </c>
      <c r="J1229" s="16" t="s">
        <v>1180</v>
      </c>
      <c r="K1229" s="16" t="s">
        <v>1179</v>
      </c>
      <c r="L1229" s="16" t="s">
        <v>6696</v>
      </c>
      <c r="M1229" s="16">
        <v>-7051</v>
      </c>
      <c r="N1229" s="16" t="s">
        <v>1177</v>
      </c>
      <c r="O1229" s="16" t="s">
        <v>1107</v>
      </c>
      <c r="P1229" s="16" t="s">
        <v>1176</v>
      </c>
      <c r="Q1229" s="16" t="s">
        <v>1175</v>
      </c>
      <c r="R1229" s="16" t="s">
        <v>1174</v>
      </c>
    </row>
    <row r="1230" spans="1:18">
      <c r="A1230" s="16" t="s">
        <v>6717</v>
      </c>
      <c r="B1230" s="16" t="s">
        <v>1183</v>
      </c>
      <c r="C1230" s="16" t="s">
        <v>319</v>
      </c>
      <c r="D1230" s="16">
        <v>10082</v>
      </c>
      <c r="E1230" s="16" t="str">
        <f>VLOOKUP(D1230,'Schools Data'!$F$4:$I$105,4,FALSE)</f>
        <v>Northside School</v>
      </c>
      <c r="F1230" s="16">
        <v>569000</v>
      </c>
      <c r="G1230" s="16" t="str">
        <f t="shared" si="44"/>
        <v>E28a</v>
      </c>
      <c r="H1230" s="16" t="s">
        <v>6716</v>
      </c>
      <c r="I1230" s="16" t="s">
        <v>1181</v>
      </c>
      <c r="J1230" s="16" t="s">
        <v>1180</v>
      </c>
      <c r="K1230" s="16" t="s">
        <v>1179</v>
      </c>
      <c r="L1230" s="16" t="s">
        <v>6715</v>
      </c>
      <c r="M1230" s="16">
        <v>31739</v>
      </c>
      <c r="N1230" s="16" t="s">
        <v>1177</v>
      </c>
      <c r="O1230" s="16" t="s">
        <v>1107</v>
      </c>
      <c r="P1230" s="16" t="s">
        <v>1176</v>
      </c>
      <c r="Q1230" s="16" t="s">
        <v>1175</v>
      </c>
      <c r="R1230" s="16" t="s">
        <v>1174</v>
      </c>
    </row>
    <row r="1231" spans="1:18">
      <c r="A1231" s="16" t="s">
        <v>6714</v>
      </c>
      <c r="B1231" s="16" t="s">
        <v>1183</v>
      </c>
      <c r="C1231" s="16" t="s">
        <v>319</v>
      </c>
      <c r="D1231" s="16">
        <v>10082</v>
      </c>
      <c r="E1231" s="16" t="str">
        <f>VLOOKUP(D1231,'Schools Data'!$F$4:$I$105,4,FALSE)</f>
        <v>Northside School</v>
      </c>
      <c r="F1231" s="16">
        <v>569010</v>
      </c>
      <c r="G1231" s="16" t="str">
        <f t="shared" si="44"/>
        <v>E27</v>
      </c>
      <c r="H1231" s="16" t="s">
        <v>6713</v>
      </c>
      <c r="I1231" s="16" t="s">
        <v>1181</v>
      </c>
      <c r="J1231" s="16" t="s">
        <v>1180</v>
      </c>
      <c r="K1231" s="16" t="s">
        <v>1179</v>
      </c>
      <c r="L1231" s="16" t="s">
        <v>6660</v>
      </c>
      <c r="M1231" s="16">
        <v>24374</v>
      </c>
      <c r="N1231" s="16" t="s">
        <v>1177</v>
      </c>
      <c r="O1231" s="16" t="s">
        <v>1107</v>
      </c>
      <c r="P1231" s="16" t="s">
        <v>1176</v>
      </c>
      <c r="Q1231" s="16" t="s">
        <v>1175</v>
      </c>
      <c r="R1231" s="16" t="s">
        <v>1174</v>
      </c>
    </row>
    <row r="1232" spans="1:18">
      <c r="A1232" s="16" t="s">
        <v>6712</v>
      </c>
      <c r="B1232" s="16" t="s">
        <v>1183</v>
      </c>
      <c r="C1232" s="16" t="s">
        <v>319</v>
      </c>
      <c r="D1232" s="16">
        <v>10082</v>
      </c>
      <c r="E1232" s="16" t="str">
        <f>VLOOKUP(D1232,'Schools Data'!$F$4:$I$105,4,FALSE)</f>
        <v>Northside School</v>
      </c>
      <c r="F1232" s="16">
        <v>599030</v>
      </c>
      <c r="G1232" s="16" t="str">
        <f t="shared" si="44"/>
        <v>CE04</v>
      </c>
      <c r="H1232" s="16" t="s">
        <v>6711</v>
      </c>
      <c r="I1232" s="16" t="s">
        <v>1181</v>
      </c>
      <c r="J1232" s="16" t="s">
        <v>1180</v>
      </c>
      <c r="K1232" s="16" t="s">
        <v>1179</v>
      </c>
      <c r="L1232" s="16" t="s">
        <v>6636</v>
      </c>
      <c r="M1232" s="16">
        <v>7051</v>
      </c>
      <c r="N1232" s="16" t="s">
        <v>1177</v>
      </c>
      <c r="O1232" s="16" t="s">
        <v>1107</v>
      </c>
      <c r="P1232" s="16" t="s">
        <v>1176</v>
      </c>
      <c r="Q1232" s="16" t="s">
        <v>1175</v>
      </c>
      <c r="R1232" s="16" t="s">
        <v>1174</v>
      </c>
    </row>
    <row r="1233" spans="1:18">
      <c r="A1233" s="16" t="s">
        <v>6710</v>
      </c>
      <c r="B1233" s="16" t="s">
        <v>1183</v>
      </c>
      <c r="C1233" s="16" t="s">
        <v>319</v>
      </c>
      <c r="D1233" s="16">
        <v>10082</v>
      </c>
      <c r="E1233" s="16" t="str">
        <f>VLOOKUP(D1233,'Schools Data'!$F$4:$I$105,4,FALSE)</f>
        <v>Northside School</v>
      </c>
      <c r="F1233" s="16">
        <v>720010</v>
      </c>
      <c r="G1233" s="16" t="str">
        <f t="shared" si="44"/>
        <v>I18d</v>
      </c>
      <c r="H1233" s="16" t="s">
        <v>6709</v>
      </c>
      <c r="I1233" s="16" t="s">
        <v>1181</v>
      </c>
      <c r="J1233" s="16" t="s">
        <v>1180</v>
      </c>
      <c r="K1233" s="16" t="s">
        <v>1179</v>
      </c>
      <c r="L1233" s="16" t="s">
        <v>6708</v>
      </c>
      <c r="M1233" s="16">
        <v>-45290</v>
      </c>
      <c r="N1233" s="16" t="s">
        <v>1177</v>
      </c>
      <c r="O1233" s="16" t="s">
        <v>1107</v>
      </c>
      <c r="P1233" s="16" t="s">
        <v>1176</v>
      </c>
      <c r="Q1233" s="16" t="s">
        <v>1175</v>
      </c>
      <c r="R1233" s="16" t="s">
        <v>1174</v>
      </c>
    </row>
    <row r="1234" spans="1:18">
      <c r="A1234" s="16" t="s">
        <v>6707</v>
      </c>
      <c r="B1234" s="16" t="s">
        <v>1183</v>
      </c>
      <c r="C1234" s="16" t="s">
        <v>319</v>
      </c>
      <c r="D1234" s="16">
        <v>10082</v>
      </c>
      <c r="E1234" s="16" t="str">
        <f>VLOOKUP(D1234,'Schools Data'!$F$4:$I$105,4,FALSE)</f>
        <v>Northside School</v>
      </c>
      <c r="F1234" s="16">
        <v>739001</v>
      </c>
      <c r="G1234" s="16" t="str">
        <f t="shared" si="44"/>
        <v>I08a</v>
      </c>
      <c r="H1234" s="16" t="s">
        <v>6706</v>
      </c>
      <c r="I1234" s="16" t="s">
        <v>1181</v>
      </c>
      <c r="J1234" s="16" t="s">
        <v>1180</v>
      </c>
      <c r="K1234" s="16" t="s">
        <v>1179</v>
      </c>
      <c r="L1234" s="16" t="s">
        <v>6705</v>
      </c>
      <c r="M1234" s="16">
        <v>-18426</v>
      </c>
      <c r="N1234" s="16" t="s">
        <v>1177</v>
      </c>
      <c r="O1234" s="16" t="s">
        <v>1107</v>
      </c>
      <c r="P1234" s="16" t="s">
        <v>1176</v>
      </c>
      <c r="Q1234" s="16" t="s">
        <v>1175</v>
      </c>
      <c r="R1234" s="16" t="s">
        <v>1174</v>
      </c>
    </row>
    <row r="1235" spans="1:18">
      <c r="A1235" s="16" t="s">
        <v>6704</v>
      </c>
      <c r="B1235" s="16" t="s">
        <v>1183</v>
      </c>
      <c r="C1235" s="16" t="s">
        <v>319</v>
      </c>
      <c r="D1235" s="16">
        <v>10082</v>
      </c>
      <c r="E1235" s="16" t="str">
        <f>VLOOKUP(D1235,'Schools Data'!$F$4:$I$105,4,FALSE)</f>
        <v>Northside School</v>
      </c>
      <c r="F1235" s="16">
        <v>739002</v>
      </c>
      <c r="G1235" s="16" t="str">
        <f t="shared" si="44"/>
        <v>I08b</v>
      </c>
      <c r="H1235" s="16" t="s">
        <v>6703</v>
      </c>
      <c r="I1235" s="16" t="s">
        <v>1181</v>
      </c>
      <c r="J1235" s="16" t="s">
        <v>1180</v>
      </c>
      <c r="K1235" s="16" t="s">
        <v>1179</v>
      </c>
      <c r="L1235" s="16" t="s">
        <v>6702</v>
      </c>
      <c r="M1235" s="16">
        <v>-57000</v>
      </c>
      <c r="N1235" s="16" t="s">
        <v>1177</v>
      </c>
      <c r="O1235" s="16" t="s">
        <v>1107</v>
      </c>
      <c r="P1235" s="16" t="s">
        <v>1176</v>
      </c>
      <c r="Q1235" s="16" t="s">
        <v>1175</v>
      </c>
      <c r="R1235" s="16" t="s">
        <v>1174</v>
      </c>
    </row>
    <row r="1236" spans="1:18">
      <c r="A1236" s="16" t="s">
        <v>6701</v>
      </c>
      <c r="B1236" s="16" t="s">
        <v>1183</v>
      </c>
      <c r="C1236" s="16" t="s">
        <v>319</v>
      </c>
      <c r="D1236" s="16">
        <v>10082</v>
      </c>
      <c r="E1236" s="16" t="str">
        <f>VLOOKUP(D1236,'Schools Data'!$F$4:$I$105,4,FALSE)</f>
        <v>Northside School</v>
      </c>
      <c r="F1236" s="16">
        <v>739010</v>
      </c>
      <c r="G1236" s="16" t="str">
        <f t="shared" si="44"/>
        <v>I09</v>
      </c>
      <c r="H1236" s="16" t="s">
        <v>6700</v>
      </c>
      <c r="I1236" s="16" t="s">
        <v>1181</v>
      </c>
      <c r="J1236" s="16" t="s">
        <v>1180</v>
      </c>
      <c r="K1236" s="16" t="s">
        <v>1179</v>
      </c>
      <c r="L1236" s="16" t="s">
        <v>6699</v>
      </c>
      <c r="M1236" s="16">
        <v>-27450</v>
      </c>
      <c r="N1236" s="16" t="s">
        <v>1177</v>
      </c>
      <c r="O1236" s="16" t="s">
        <v>1107</v>
      </c>
      <c r="P1236" s="16" t="s">
        <v>1176</v>
      </c>
      <c r="Q1236" s="16" t="s">
        <v>1175</v>
      </c>
      <c r="R1236" s="16" t="s">
        <v>1174</v>
      </c>
    </row>
    <row r="1237" spans="1:18">
      <c r="A1237" s="16" t="s">
        <v>6698</v>
      </c>
      <c r="B1237" s="16" t="s">
        <v>1183</v>
      </c>
      <c r="C1237" s="16" t="s">
        <v>319</v>
      </c>
      <c r="D1237" s="16">
        <v>10082</v>
      </c>
      <c r="E1237" s="16" t="str">
        <f>VLOOKUP(D1237,'Schools Data'!$F$4:$I$105,4,FALSE)</f>
        <v>Northside School</v>
      </c>
      <c r="F1237" s="16">
        <v>739040</v>
      </c>
      <c r="G1237" s="16" t="str">
        <f t="shared" si="44"/>
        <v>I12</v>
      </c>
      <c r="H1237" s="16" t="s">
        <v>6697</v>
      </c>
      <c r="I1237" s="16" t="s">
        <v>1181</v>
      </c>
      <c r="J1237" s="16" t="s">
        <v>1180</v>
      </c>
      <c r="K1237" s="16" t="s">
        <v>1179</v>
      </c>
      <c r="L1237" s="16" t="s">
        <v>6696</v>
      </c>
      <c r="M1237" s="16">
        <v>-5700</v>
      </c>
      <c r="N1237" s="16" t="s">
        <v>1177</v>
      </c>
      <c r="O1237" s="16" t="s">
        <v>1107</v>
      </c>
      <c r="P1237" s="16" t="s">
        <v>1176</v>
      </c>
      <c r="Q1237" s="16" t="s">
        <v>1175</v>
      </c>
      <c r="R1237" s="16" t="s">
        <v>1174</v>
      </c>
    </row>
    <row r="1238" spans="1:18">
      <c r="A1238" s="16" t="s">
        <v>6695</v>
      </c>
      <c r="B1238" s="16" t="s">
        <v>1183</v>
      </c>
      <c r="C1238" s="16" t="s">
        <v>319</v>
      </c>
      <c r="D1238" s="16">
        <v>10082</v>
      </c>
      <c r="E1238" s="16" t="str">
        <f>VLOOKUP(D1238,'Schools Data'!$F$4:$I$105,4,FALSE)</f>
        <v>Northside School</v>
      </c>
      <c r="F1238" s="16">
        <v>739050</v>
      </c>
      <c r="G1238" s="16" t="str">
        <f t="shared" si="44"/>
        <v>I13</v>
      </c>
      <c r="H1238" s="16" t="s">
        <v>6694</v>
      </c>
      <c r="I1238" s="16" t="s">
        <v>1181</v>
      </c>
      <c r="J1238" s="16" t="s">
        <v>1180</v>
      </c>
      <c r="K1238" s="16" t="s">
        <v>1179</v>
      </c>
      <c r="L1238" s="16" t="s">
        <v>6693</v>
      </c>
      <c r="M1238" s="16">
        <v>-8000</v>
      </c>
      <c r="N1238" s="16" t="s">
        <v>1177</v>
      </c>
      <c r="O1238" s="16" t="s">
        <v>1107</v>
      </c>
      <c r="P1238" s="16" t="s">
        <v>1176</v>
      </c>
      <c r="Q1238" s="16" t="s">
        <v>1175</v>
      </c>
      <c r="R1238" s="16" t="s">
        <v>1174</v>
      </c>
    </row>
    <row r="1239" spans="1:18">
      <c r="A1239" s="16" t="s">
        <v>6692</v>
      </c>
      <c r="B1239" s="16" t="s">
        <v>1183</v>
      </c>
      <c r="C1239" s="16" t="s">
        <v>319</v>
      </c>
      <c r="D1239" s="16">
        <v>10084</v>
      </c>
      <c r="E1239" s="16" t="str">
        <f>VLOOKUP(D1239,'Schools Data'!$F$4:$I$105,4,FALSE)</f>
        <v>Osidge Primary School</v>
      </c>
      <c r="F1239" s="16">
        <v>111100</v>
      </c>
      <c r="G1239" s="16" t="str">
        <f t="shared" si="44"/>
        <v>E05</v>
      </c>
      <c r="H1239" s="16" t="s">
        <v>6691</v>
      </c>
      <c r="I1239" s="16" t="s">
        <v>1181</v>
      </c>
      <c r="J1239" s="16" t="s">
        <v>1180</v>
      </c>
      <c r="K1239" s="16" t="s">
        <v>1179</v>
      </c>
      <c r="L1239" s="16" t="s">
        <v>6690</v>
      </c>
      <c r="M1239" s="16">
        <v>128629</v>
      </c>
      <c r="N1239" s="16" t="s">
        <v>1177</v>
      </c>
      <c r="O1239" s="16" t="s">
        <v>1107</v>
      </c>
      <c r="P1239" s="16" t="s">
        <v>1176</v>
      </c>
      <c r="Q1239" s="16" t="s">
        <v>1175</v>
      </c>
      <c r="R1239" s="16" t="s">
        <v>1174</v>
      </c>
    </row>
    <row r="1240" spans="1:18">
      <c r="A1240" s="16" t="s">
        <v>6689</v>
      </c>
      <c r="B1240" s="16" t="s">
        <v>1183</v>
      </c>
      <c r="C1240" s="16" t="s">
        <v>319</v>
      </c>
      <c r="D1240" s="16">
        <v>10084</v>
      </c>
      <c r="E1240" s="16" t="str">
        <f>VLOOKUP(D1240,'Schools Data'!$F$4:$I$105,4,FALSE)</f>
        <v>Osidge Primary School</v>
      </c>
      <c r="F1240" s="16">
        <v>111200</v>
      </c>
      <c r="G1240" s="16" t="str">
        <f t="shared" si="44"/>
        <v>E04</v>
      </c>
      <c r="H1240" s="16" t="s">
        <v>6688</v>
      </c>
      <c r="I1240" s="16" t="s">
        <v>1181</v>
      </c>
      <c r="J1240" s="16" t="s">
        <v>1180</v>
      </c>
      <c r="K1240" s="16" t="s">
        <v>1179</v>
      </c>
      <c r="L1240" s="16" t="s">
        <v>6687</v>
      </c>
      <c r="M1240" s="16">
        <v>84850</v>
      </c>
      <c r="N1240" s="16" t="s">
        <v>1177</v>
      </c>
      <c r="O1240" s="16" t="s">
        <v>1107</v>
      </c>
      <c r="P1240" s="16" t="s">
        <v>1176</v>
      </c>
      <c r="Q1240" s="16" t="s">
        <v>1175</v>
      </c>
      <c r="R1240" s="16" t="s">
        <v>1174</v>
      </c>
    </row>
    <row r="1241" spans="1:18">
      <c r="A1241" s="16" t="s">
        <v>6686</v>
      </c>
      <c r="B1241" s="16" t="s">
        <v>1183</v>
      </c>
      <c r="C1241" s="16" t="s">
        <v>319</v>
      </c>
      <c r="D1241" s="16">
        <v>10084</v>
      </c>
      <c r="E1241" s="16" t="str">
        <f>VLOOKUP(D1241,'Schools Data'!$F$4:$I$105,4,FALSE)</f>
        <v>Osidge Primary School</v>
      </c>
      <c r="F1241" s="16">
        <v>111400</v>
      </c>
      <c r="G1241" s="16" t="str">
        <f t="shared" si="44"/>
        <v>E01</v>
      </c>
      <c r="H1241" s="16" t="s">
        <v>6685</v>
      </c>
      <c r="I1241" s="16" t="s">
        <v>1181</v>
      </c>
      <c r="J1241" s="16" t="s">
        <v>1180</v>
      </c>
      <c r="K1241" s="16" t="s">
        <v>1179</v>
      </c>
      <c r="L1241" s="16" t="s">
        <v>6684</v>
      </c>
      <c r="M1241" s="16">
        <v>1125227</v>
      </c>
      <c r="N1241" s="16" t="s">
        <v>1177</v>
      </c>
      <c r="O1241" s="16" t="s">
        <v>1107</v>
      </c>
      <c r="P1241" s="16" t="s">
        <v>1176</v>
      </c>
      <c r="Q1241" s="16" t="s">
        <v>1175</v>
      </c>
      <c r="R1241" s="16" t="s">
        <v>1174</v>
      </c>
    </row>
    <row r="1242" spans="1:18">
      <c r="A1242" s="16" t="s">
        <v>6683</v>
      </c>
      <c r="B1242" s="16" t="s">
        <v>1183</v>
      </c>
      <c r="C1242" s="16" t="s">
        <v>319</v>
      </c>
      <c r="D1242" s="16">
        <v>10084</v>
      </c>
      <c r="E1242" s="16" t="str">
        <f>VLOOKUP(D1242,'Schools Data'!$F$4:$I$105,4,FALSE)</f>
        <v>Osidge Primary School</v>
      </c>
      <c r="F1242" s="16">
        <v>111600</v>
      </c>
      <c r="G1242" s="16" t="str">
        <f t="shared" si="44"/>
        <v>E03</v>
      </c>
      <c r="H1242" s="16" t="s">
        <v>6682</v>
      </c>
      <c r="I1242" s="16" t="s">
        <v>1181</v>
      </c>
      <c r="J1242" s="16" t="s">
        <v>1180</v>
      </c>
      <c r="K1242" s="16" t="s">
        <v>1179</v>
      </c>
      <c r="L1242" s="16" t="s">
        <v>6681</v>
      </c>
      <c r="M1242" s="16">
        <v>404309</v>
      </c>
      <c r="N1242" s="16" t="s">
        <v>1177</v>
      </c>
      <c r="O1242" s="16" t="s">
        <v>1107</v>
      </c>
      <c r="P1242" s="16" t="s">
        <v>1176</v>
      </c>
      <c r="Q1242" s="16" t="s">
        <v>1175</v>
      </c>
      <c r="R1242" s="16" t="s">
        <v>1174</v>
      </c>
    </row>
    <row r="1243" spans="1:18">
      <c r="A1243" s="16" t="s">
        <v>6680</v>
      </c>
      <c r="B1243" s="16" t="s">
        <v>1183</v>
      </c>
      <c r="C1243" s="16" t="s">
        <v>319</v>
      </c>
      <c r="D1243" s="16">
        <v>10084</v>
      </c>
      <c r="E1243" s="16" t="str">
        <f>VLOOKUP(D1243,'Schools Data'!$F$4:$I$105,4,FALSE)</f>
        <v>Osidge Primary School</v>
      </c>
      <c r="F1243" s="16">
        <v>111700</v>
      </c>
      <c r="G1243" s="16" t="str">
        <f t="shared" si="44"/>
        <v>E07</v>
      </c>
      <c r="H1243" s="16" t="s">
        <v>6679</v>
      </c>
      <c r="I1243" s="16" t="s">
        <v>1181</v>
      </c>
      <c r="J1243" s="16" t="s">
        <v>1180</v>
      </c>
      <c r="K1243" s="16" t="s">
        <v>1179</v>
      </c>
      <c r="L1243" s="16" t="s">
        <v>6678</v>
      </c>
      <c r="M1243" s="16">
        <v>55762</v>
      </c>
      <c r="N1243" s="16" t="s">
        <v>1177</v>
      </c>
      <c r="O1243" s="16" t="s">
        <v>1107</v>
      </c>
      <c r="P1243" s="16" t="s">
        <v>1176</v>
      </c>
      <c r="Q1243" s="16" t="s">
        <v>1175</v>
      </c>
      <c r="R1243" s="16" t="s">
        <v>1174</v>
      </c>
    </row>
    <row r="1244" spans="1:18">
      <c r="A1244" s="16" t="s">
        <v>6677</v>
      </c>
      <c r="B1244" s="16" t="s">
        <v>1183</v>
      </c>
      <c r="C1244" s="16" t="s">
        <v>319</v>
      </c>
      <c r="D1244" s="16">
        <v>10084</v>
      </c>
      <c r="E1244" s="16" t="str">
        <f>VLOOKUP(D1244,'Schools Data'!$F$4:$I$105,4,FALSE)</f>
        <v>Osidge Primary School</v>
      </c>
      <c r="F1244" s="16">
        <v>133100</v>
      </c>
      <c r="G1244" s="16" t="str">
        <f t="shared" si="44"/>
        <v>E09</v>
      </c>
      <c r="H1244" s="16" t="s">
        <v>6676</v>
      </c>
      <c r="I1244" s="16" t="s">
        <v>1181</v>
      </c>
      <c r="J1244" s="16" t="s">
        <v>1180</v>
      </c>
      <c r="K1244" s="16" t="s">
        <v>1179</v>
      </c>
      <c r="L1244" s="16" t="s">
        <v>6675</v>
      </c>
      <c r="M1244" s="16">
        <v>8850</v>
      </c>
      <c r="N1244" s="16" t="s">
        <v>1177</v>
      </c>
      <c r="O1244" s="16" t="s">
        <v>1107</v>
      </c>
      <c r="P1244" s="16" t="s">
        <v>1176</v>
      </c>
      <c r="Q1244" s="16" t="s">
        <v>1175</v>
      </c>
      <c r="R1244" s="16" t="s">
        <v>1174</v>
      </c>
    </row>
    <row r="1245" spans="1:18">
      <c r="A1245" s="16" t="s">
        <v>6674</v>
      </c>
      <c r="B1245" s="16" t="s">
        <v>1183</v>
      </c>
      <c r="C1245" s="16" t="s">
        <v>319</v>
      </c>
      <c r="D1245" s="16">
        <v>10084</v>
      </c>
      <c r="E1245" s="16" t="str">
        <f>VLOOKUP(D1245,'Schools Data'!$F$4:$I$105,4,FALSE)</f>
        <v>Osidge Primary School</v>
      </c>
      <c r="F1245" s="16">
        <v>138100</v>
      </c>
      <c r="G1245" s="16" t="str">
        <f t="shared" si="44"/>
        <v>E08</v>
      </c>
      <c r="H1245" s="16" t="s">
        <v>6673</v>
      </c>
      <c r="I1245" s="16" t="s">
        <v>1181</v>
      </c>
      <c r="J1245" s="16" t="s">
        <v>1180</v>
      </c>
      <c r="K1245" s="16" t="s">
        <v>1179</v>
      </c>
      <c r="L1245" s="16" t="s">
        <v>6672</v>
      </c>
      <c r="M1245" s="16">
        <v>4938</v>
      </c>
      <c r="N1245" s="16" t="s">
        <v>1177</v>
      </c>
      <c r="O1245" s="16" t="s">
        <v>1107</v>
      </c>
      <c r="P1245" s="16" t="s">
        <v>1176</v>
      </c>
      <c r="Q1245" s="16" t="s">
        <v>1175</v>
      </c>
      <c r="R1245" s="16" t="s">
        <v>1174</v>
      </c>
    </row>
    <row r="1246" spans="1:18">
      <c r="A1246" s="16" t="s">
        <v>6671</v>
      </c>
      <c r="B1246" s="16" t="s">
        <v>1183</v>
      </c>
      <c r="C1246" s="16" t="s">
        <v>319</v>
      </c>
      <c r="D1246" s="16">
        <v>10084</v>
      </c>
      <c r="E1246" s="16" t="str">
        <f>VLOOKUP(D1246,'Schools Data'!$F$4:$I$105,4,FALSE)</f>
        <v>Osidge Primary School</v>
      </c>
      <c r="F1246" s="16">
        <v>138110</v>
      </c>
      <c r="G1246" s="16" t="str">
        <f t="shared" si="44"/>
        <v>E10</v>
      </c>
      <c r="H1246" s="16" t="s">
        <v>6670</v>
      </c>
      <c r="I1246" s="16" t="s">
        <v>1181</v>
      </c>
      <c r="J1246" s="16" t="s">
        <v>1180</v>
      </c>
      <c r="K1246" s="16" t="s">
        <v>1179</v>
      </c>
      <c r="L1246" s="16" t="s">
        <v>6669</v>
      </c>
      <c r="M1246" s="16">
        <v>646</v>
      </c>
      <c r="N1246" s="16" t="s">
        <v>1177</v>
      </c>
      <c r="O1246" s="16" t="s">
        <v>1107</v>
      </c>
      <c r="P1246" s="16" t="s">
        <v>1176</v>
      </c>
      <c r="Q1246" s="16" t="s">
        <v>1175</v>
      </c>
      <c r="R1246" s="16" t="s">
        <v>1174</v>
      </c>
    </row>
    <row r="1247" spans="1:18">
      <c r="A1247" s="16" t="s">
        <v>6668</v>
      </c>
      <c r="B1247" s="16" t="s">
        <v>1183</v>
      </c>
      <c r="C1247" s="16" t="s">
        <v>319</v>
      </c>
      <c r="D1247" s="16">
        <v>10084</v>
      </c>
      <c r="E1247" s="16" t="str">
        <f>VLOOKUP(D1247,'Schools Data'!$F$4:$I$105,4,FALSE)</f>
        <v>Osidge Primary School</v>
      </c>
      <c r="F1247" s="16">
        <v>210000</v>
      </c>
      <c r="G1247" s="16" t="str">
        <f t="shared" si="44"/>
        <v>E12</v>
      </c>
      <c r="H1247" s="16" t="s">
        <v>6667</v>
      </c>
      <c r="I1247" s="16" t="s">
        <v>1181</v>
      </c>
      <c r="J1247" s="16" t="s">
        <v>1180</v>
      </c>
      <c r="K1247" s="16" t="s">
        <v>1179</v>
      </c>
      <c r="L1247" s="16" t="s">
        <v>6666</v>
      </c>
      <c r="M1247" s="16">
        <v>57700</v>
      </c>
      <c r="N1247" s="16" t="s">
        <v>1177</v>
      </c>
      <c r="O1247" s="16" t="s">
        <v>1107</v>
      </c>
      <c r="P1247" s="16" t="s">
        <v>1176</v>
      </c>
      <c r="Q1247" s="16" t="s">
        <v>1175</v>
      </c>
      <c r="R1247" s="16" t="s">
        <v>1174</v>
      </c>
    </row>
    <row r="1248" spans="1:18">
      <c r="A1248" s="16" t="s">
        <v>6665</v>
      </c>
      <c r="B1248" s="16" t="s">
        <v>1183</v>
      </c>
      <c r="C1248" s="16" t="s">
        <v>319</v>
      </c>
      <c r="D1248" s="16">
        <v>10084</v>
      </c>
      <c r="E1248" s="16" t="str">
        <f>VLOOKUP(D1248,'Schools Data'!$F$4:$I$105,4,FALSE)</f>
        <v>Osidge Primary School</v>
      </c>
      <c r="F1248" s="16">
        <v>213020</v>
      </c>
      <c r="G1248" s="16" t="str">
        <f t="shared" si="44"/>
        <v>E16</v>
      </c>
      <c r="H1248" s="16" t="s">
        <v>6664</v>
      </c>
      <c r="I1248" s="16" t="s">
        <v>1181</v>
      </c>
      <c r="J1248" s="16" t="s">
        <v>1180</v>
      </c>
      <c r="K1248" s="16" t="s">
        <v>1179</v>
      </c>
      <c r="L1248" s="16" t="s">
        <v>6663</v>
      </c>
      <c r="M1248" s="16">
        <v>31000</v>
      </c>
      <c r="N1248" s="16" t="s">
        <v>1177</v>
      </c>
      <c r="O1248" s="16" t="s">
        <v>1107</v>
      </c>
      <c r="P1248" s="16" t="s">
        <v>1176</v>
      </c>
      <c r="Q1248" s="16" t="s">
        <v>1175</v>
      </c>
      <c r="R1248" s="16" t="s">
        <v>1174</v>
      </c>
    </row>
    <row r="1249" spans="1:18">
      <c r="A1249" s="16" t="s">
        <v>6662</v>
      </c>
      <c r="B1249" s="16" t="s">
        <v>1183</v>
      </c>
      <c r="C1249" s="16" t="s">
        <v>319</v>
      </c>
      <c r="D1249" s="16">
        <v>10084</v>
      </c>
      <c r="E1249" s="16" t="str">
        <f>VLOOKUP(D1249,'Schools Data'!$F$4:$I$105,4,FALSE)</f>
        <v>Osidge Primary School</v>
      </c>
      <c r="F1249" s="16">
        <v>215000</v>
      </c>
      <c r="G1249" s="16" t="str">
        <f t="shared" si="44"/>
        <v>E17</v>
      </c>
      <c r="H1249" s="16" t="s">
        <v>6661</v>
      </c>
      <c r="I1249" s="16" t="s">
        <v>1181</v>
      </c>
      <c r="J1249" s="16" t="s">
        <v>1180</v>
      </c>
      <c r="K1249" s="16" t="s">
        <v>1179</v>
      </c>
      <c r="L1249" s="16" t="s">
        <v>6660</v>
      </c>
      <c r="M1249" s="16">
        <v>7264</v>
      </c>
      <c r="N1249" s="16" t="s">
        <v>1177</v>
      </c>
      <c r="O1249" s="16" t="s">
        <v>1107</v>
      </c>
      <c r="P1249" s="16" t="s">
        <v>1176</v>
      </c>
      <c r="Q1249" s="16" t="s">
        <v>1175</v>
      </c>
      <c r="R1249" s="16" t="s">
        <v>1174</v>
      </c>
    </row>
    <row r="1250" spans="1:18">
      <c r="A1250" s="16" t="s">
        <v>6659</v>
      </c>
      <c r="B1250" s="16" t="s">
        <v>1183</v>
      </c>
      <c r="C1250" s="16" t="s">
        <v>319</v>
      </c>
      <c r="D1250" s="16">
        <v>10084</v>
      </c>
      <c r="E1250" s="16" t="str">
        <f>VLOOKUP(D1250,'Schools Data'!$F$4:$I$105,4,FALSE)</f>
        <v>Osidge Primary School</v>
      </c>
      <c r="F1250" s="16">
        <v>216000</v>
      </c>
      <c r="G1250" s="16" t="str">
        <f t="shared" si="44"/>
        <v>E15</v>
      </c>
      <c r="H1250" s="16" t="s">
        <v>6658</v>
      </c>
      <c r="I1250" s="16" t="s">
        <v>1181</v>
      </c>
      <c r="J1250" s="16" t="s">
        <v>1180</v>
      </c>
      <c r="K1250" s="16" t="s">
        <v>1179</v>
      </c>
      <c r="L1250" s="16" t="s">
        <v>6657</v>
      </c>
      <c r="M1250" s="16">
        <v>6000</v>
      </c>
      <c r="N1250" s="16" t="s">
        <v>1177</v>
      </c>
      <c r="O1250" s="16" t="s">
        <v>1107</v>
      </c>
      <c r="P1250" s="16" t="s">
        <v>1176</v>
      </c>
      <c r="Q1250" s="16" t="s">
        <v>1175</v>
      </c>
      <c r="R1250" s="16" t="s">
        <v>1174</v>
      </c>
    </row>
    <row r="1251" spans="1:18">
      <c r="A1251" s="16" t="s">
        <v>6656</v>
      </c>
      <c r="B1251" s="16" t="s">
        <v>1183</v>
      </c>
      <c r="C1251" s="16" t="s">
        <v>319</v>
      </c>
      <c r="D1251" s="16">
        <v>10084</v>
      </c>
      <c r="E1251" s="16" t="str">
        <f>VLOOKUP(D1251,'Schools Data'!$F$4:$I$105,4,FALSE)</f>
        <v>Osidge Primary School</v>
      </c>
      <c r="F1251" s="16">
        <v>219010</v>
      </c>
      <c r="G1251" s="16" t="str">
        <f t="shared" si="44"/>
        <v>E14</v>
      </c>
      <c r="H1251" s="16" t="s">
        <v>6655</v>
      </c>
      <c r="I1251" s="16" t="s">
        <v>1181</v>
      </c>
      <c r="J1251" s="16" t="s">
        <v>1180</v>
      </c>
      <c r="K1251" s="16" t="s">
        <v>1179</v>
      </c>
      <c r="L1251" s="16" t="s">
        <v>6654</v>
      </c>
      <c r="M1251" s="16">
        <v>28150</v>
      </c>
      <c r="N1251" s="16" t="s">
        <v>1177</v>
      </c>
      <c r="O1251" s="16" t="s">
        <v>1107</v>
      </c>
      <c r="P1251" s="16" t="s">
        <v>1176</v>
      </c>
      <c r="Q1251" s="16" t="s">
        <v>1175</v>
      </c>
      <c r="R1251" s="16" t="s">
        <v>1174</v>
      </c>
    </row>
    <row r="1252" spans="1:18">
      <c r="A1252" s="16" t="s">
        <v>6653</v>
      </c>
      <c r="B1252" s="16" t="s">
        <v>1183</v>
      </c>
      <c r="C1252" s="16" t="s">
        <v>319</v>
      </c>
      <c r="D1252" s="16">
        <v>10084</v>
      </c>
      <c r="E1252" s="16" t="str">
        <f>VLOOKUP(D1252,'Schools Data'!$F$4:$I$105,4,FALSE)</f>
        <v>Osidge Primary School</v>
      </c>
      <c r="F1252" s="16">
        <v>219030</v>
      </c>
      <c r="G1252" s="16" t="str">
        <f t="shared" si="44"/>
        <v>E18</v>
      </c>
      <c r="H1252" s="16" t="s">
        <v>6652</v>
      </c>
      <c r="I1252" s="16" t="s">
        <v>1181</v>
      </c>
      <c r="J1252" s="16" t="s">
        <v>1180</v>
      </c>
      <c r="K1252" s="16" t="s">
        <v>1179</v>
      </c>
      <c r="L1252" s="16" t="s">
        <v>6651</v>
      </c>
      <c r="M1252" s="16">
        <v>10085</v>
      </c>
      <c r="N1252" s="16" t="s">
        <v>1177</v>
      </c>
      <c r="O1252" s="16" t="s">
        <v>1107</v>
      </c>
      <c r="P1252" s="16" t="s">
        <v>1176</v>
      </c>
      <c r="Q1252" s="16" t="s">
        <v>1175</v>
      </c>
      <c r="R1252" s="16" t="s">
        <v>1174</v>
      </c>
    </row>
    <row r="1253" spans="1:18">
      <c r="A1253" s="16" t="s">
        <v>6650</v>
      </c>
      <c r="B1253" s="16" t="s">
        <v>1183</v>
      </c>
      <c r="C1253" s="16" t="s">
        <v>319</v>
      </c>
      <c r="D1253" s="16">
        <v>10084</v>
      </c>
      <c r="E1253" s="16" t="str">
        <f>VLOOKUP(D1253,'Schools Data'!$F$4:$I$105,4,FALSE)</f>
        <v>Osidge Primary School</v>
      </c>
      <c r="F1253" s="16">
        <v>220000</v>
      </c>
      <c r="G1253" s="16" t="str">
        <f t="shared" si="44"/>
        <v>E13</v>
      </c>
      <c r="H1253" s="16" t="s">
        <v>6649</v>
      </c>
      <c r="I1253" s="16" t="s">
        <v>1181</v>
      </c>
      <c r="J1253" s="16" t="s">
        <v>1180</v>
      </c>
      <c r="K1253" s="16" t="s">
        <v>1179</v>
      </c>
      <c r="L1253" s="16" t="s">
        <v>6648</v>
      </c>
      <c r="M1253" s="16">
        <v>33337</v>
      </c>
      <c r="N1253" s="16" t="s">
        <v>1177</v>
      </c>
      <c r="O1253" s="16" t="s">
        <v>1107</v>
      </c>
      <c r="P1253" s="16" t="s">
        <v>1176</v>
      </c>
      <c r="Q1253" s="16" t="s">
        <v>1175</v>
      </c>
      <c r="R1253" s="16" t="s">
        <v>1174</v>
      </c>
    </row>
    <row r="1254" spans="1:18">
      <c r="A1254" s="16" t="s">
        <v>6647</v>
      </c>
      <c r="B1254" s="16" t="s">
        <v>1183</v>
      </c>
      <c r="C1254" s="16" t="s">
        <v>319</v>
      </c>
      <c r="D1254" s="16">
        <v>10084</v>
      </c>
      <c r="E1254" s="16" t="str">
        <f>VLOOKUP(D1254,'Schools Data'!$F$4:$I$105,4,FALSE)</f>
        <v>Osidge Primary School</v>
      </c>
      <c r="F1254" s="16">
        <v>221000</v>
      </c>
      <c r="G1254" s="16" t="str">
        <f t="shared" si="44"/>
        <v>E23</v>
      </c>
      <c r="H1254" s="16" t="s">
        <v>6646</v>
      </c>
      <c r="I1254" s="16" t="s">
        <v>1181</v>
      </c>
      <c r="J1254" s="16" t="s">
        <v>1180</v>
      </c>
      <c r="K1254" s="16" t="s">
        <v>1179</v>
      </c>
      <c r="L1254" s="16" t="s">
        <v>6645</v>
      </c>
      <c r="M1254" s="16">
        <v>12478</v>
      </c>
      <c r="N1254" s="16" t="s">
        <v>1177</v>
      </c>
      <c r="O1254" s="16" t="s">
        <v>1107</v>
      </c>
      <c r="P1254" s="16" t="s">
        <v>1176</v>
      </c>
      <c r="Q1254" s="16" t="s">
        <v>1175</v>
      </c>
      <c r="R1254" s="16" t="s">
        <v>1174</v>
      </c>
    </row>
    <row r="1255" spans="1:18">
      <c r="A1255" s="16" t="s">
        <v>6644</v>
      </c>
      <c r="B1255" s="16" t="s">
        <v>1183</v>
      </c>
      <c r="C1255" s="16" t="s">
        <v>319</v>
      </c>
      <c r="D1255" s="16">
        <v>10084</v>
      </c>
      <c r="E1255" s="16" t="str">
        <f>VLOOKUP(D1255,'Schools Data'!$F$4:$I$105,4,FALSE)</f>
        <v>Osidge Primary School</v>
      </c>
      <c r="F1255" s="16">
        <v>411020</v>
      </c>
      <c r="G1255" s="16" t="str">
        <f t="shared" si="44"/>
        <v>E25</v>
      </c>
      <c r="H1255" s="16" t="s">
        <v>6643</v>
      </c>
      <c r="I1255" s="16" t="s">
        <v>1181</v>
      </c>
      <c r="J1255" s="16" t="s">
        <v>1180</v>
      </c>
      <c r="K1255" s="16" t="s">
        <v>1179</v>
      </c>
      <c r="L1255" s="16" t="s">
        <v>6642</v>
      </c>
      <c r="M1255" s="16">
        <v>112319</v>
      </c>
      <c r="N1255" s="16" t="s">
        <v>1177</v>
      </c>
      <c r="O1255" s="16" t="s">
        <v>1107</v>
      </c>
      <c r="P1255" s="16" t="s">
        <v>1176</v>
      </c>
      <c r="Q1255" s="16" t="s">
        <v>1175</v>
      </c>
      <c r="R1255" s="16" t="s">
        <v>1174</v>
      </c>
    </row>
    <row r="1256" spans="1:18">
      <c r="A1256" s="16" t="s">
        <v>6641</v>
      </c>
      <c r="B1256" s="16" t="s">
        <v>1183</v>
      </c>
      <c r="C1256" s="16" t="s">
        <v>319</v>
      </c>
      <c r="D1256" s="16">
        <v>10084</v>
      </c>
      <c r="E1256" s="16" t="str">
        <f>VLOOKUP(D1256,'Schools Data'!$F$4:$I$105,4,FALSE)</f>
        <v>Osidge Primary School</v>
      </c>
      <c r="F1256" s="16">
        <v>413050</v>
      </c>
      <c r="G1256" s="16" t="str">
        <f t="shared" si="44"/>
        <v>E19</v>
      </c>
      <c r="H1256" s="16" t="s">
        <v>6640</v>
      </c>
      <c r="I1256" s="16" t="s">
        <v>1181</v>
      </c>
      <c r="J1256" s="16" t="s">
        <v>1180</v>
      </c>
      <c r="K1256" s="16" t="s">
        <v>1179</v>
      </c>
      <c r="L1256" s="16" t="s">
        <v>6639</v>
      </c>
      <c r="M1256" s="16">
        <v>48730</v>
      </c>
      <c r="N1256" s="16" t="s">
        <v>1177</v>
      </c>
      <c r="O1256" s="16" t="s">
        <v>1107</v>
      </c>
      <c r="P1256" s="16" t="s">
        <v>1176</v>
      </c>
      <c r="Q1256" s="16" t="s">
        <v>1175</v>
      </c>
      <c r="R1256" s="16" t="s">
        <v>1174</v>
      </c>
    </row>
    <row r="1257" spans="1:18">
      <c r="A1257" s="16" t="s">
        <v>6638</v>
      </c>
      <c r="B1257" s="16" t="s">
        <v>1183</v>
      </c>
      <c r="C1257" s="16" t="s">
        <v>319</v>
      </c>
      <c r="D1257" s="16">
        <v>10084</v>
      </c>
      <c r="E1257" s="16" t="str">
        <f>VLOOKUP(D1257,'Schools Data'!$F$4:$I$105,4,FALSE)</f>
        <v>Osidge Primary School</v>
      </c>
      <c r="F1257" s="16">
        <v>413060</v>
      </c>
      <c r="G1257" s="16" t="str">
        <f t="shared" si="44"/>
        <v>E22</v>
      </c>
      <c r="H1257" s="16" t="s">
        <v>6637</v>
      </c>
      <c r="I1257" s="16" t="s">
        <v>1181</v>
      </c>
      <c r="J1257" s="16" t="s">
        <v>1180</v>
      </c>
      <c r="K1257" s="16" t="s">
        <v>1179</v>
      </c>
      <c r="L1257" s="16" t="s">
        <v>6636</v>
      </c>
      <c r="M1257" s="16">
        <v>14300</v>
      </c>
      <c r="N1257" s="16" t="s">
        <v>1177</v>
      </c>
      <c r="O1257" s="16" t="s">
        <v>1107</v>
      </c>
      <c r="P1257" s="16" t="s">
        <v>1176</v>
      </c>
      <c r="Q1257" s="16" t="s">
        <v>1175</v>
      </c>
      <c r="R1257" s="16" t="s">
        <v>1174</v>
      </c>
    </row>
    <row r="1258" spans="1:18">
      <c r="A1258" s="16" t="s">
        <v>6635</v>
      </c>
      <c r="B1258" s="16" t="s">
        <v>1183</v>
      </c>
      <c r="C1258" s="16" t="s">
        <v>319</v>
      </c>
      <c r="D1258" s="16">
        <v>10084</v>
      </c>
      <c r="E1258" s="16" t="str">
        <f>VLOOKUP(D1258,'Schools Data'!$F$4:$I$105,4,FALSE)</f>
        <v>Osidge Primary School</v>
      </c>
      <c r="F1258" s="16">
        <v>413070</v>
      </c>
      <c r="G1258" s="16" t="str">
        <f t="shared" si="44"/>
        <v>E24</v>
      </c>
      <c r="H1258" s="16" t="s">
        <v>6634</v>
      </c>
      <c r="I1258" s="16" t="s">
        <v>1181</v>
      </c>
      <c r="J1258" s="16" t="s">
        <v>1180</v>
      </c>
      <c r="K1258" s="16" t="s">
        <v>1179</v>
      </c>
      <c r="L1258" s="16" t="s">
        <v>6633</v>
      </c>
      <c r="M1258" s="16">
        <v>13347</v>
      </c>
      <c r="N1258" s="16" t="s">
        <v>1177</v>
      </c>
      <c r="O1258" s="16" t="s">
        <v>1107</v>
      </c>
      <c r="P1258" s="16" t="s">
        <v>1176</v>
      </c>
      <c r="Q1258" s="16" t="s">
        <v>1175</v>
      </c>
      <c r="R1258" s="16" t="s">
        <v>1174</v>
      </c>
    </row>
    <row r="1259" spans="1:18">
      <c r="A1259" s="16" t="s">
        <v>6632</v>
      </c>
      <c r="B1259" s="16" t="s">
        <v>1183</v>
      </c>
      <c r="C1259" s="16" t="s">
        <v>319</v>
      </c>
      <c r="D1259" s="16">
        <v>10084</v>
      </c>
      <c r="E1259" s="16" t="str">
        <f>VLOOKUP(D1259,'Schools Data'!$F$4:$I$105,4,FALSE)</f>
        <v>Osidge Primary School</v>
      </c>
      <c r="F1259" s="16">
        <v>420060</v>
      </c>
      <c r="G1259" s="16" t="str">
        <f t="shared" si="44"/>
        <v>E26</v>
      </c>
      <c r="H1259" s="16" t="s">
        <v>6631</v>
      </c>
      <c r="I1259" s="16" t="s">
        <v>1181</v>
      </c>
      <c r="J1259" s="16" t="s">
        <v>1180</v>
      </c>
      <c r="K1259" s="16" t="s">
        <v>1179</v>
      </c>
      <c r="L1259" s="16" t="s">
        <v>6630</v>
      </c>
      <c r="M1259" s="16">
        <v>10800</v>
      </c>
      <c r="N1259" s="16" t="s">
        <v>1177</v>
      </c>
      <c r="O1259" s="16" t="s">
        <v>1107</v>
      </c>
      <c r="P1259" s="16" t="s">
        <v>1176</v>
      </c>
      <c r="Q1259" s="16" t="s">
        <v>1175</v>
      </c>
      <c r="R1259" s="16" t="s">
        <v>1174</v>
      </c>
    </row>
    <row r="1260" spans="1:18">
      <c r="A1260" s="16" t="s">
        <v>6629</v>
      </c>
      <c r="B1260" s="16" t="s">
        <v>1183</v>
      </c>
      <c r="C1260" s="16" t="s">
        <v>319</v>
      </c>
      <c r="D1260" s="16">
        <v>10084</v>
      </c>
      <c r="E1260" s="16" t="str">
        <f>VLOOKUP(D1260,'Schools Data'!$F$4:$I$105,4,FALSE)</f>
        <v>Osidge Primary School</v>
      </c>
      <c r="F1260" s="16">
        <v>422620</v>
      </c>
      <c r="G1260" s="16" t="str">
        <f t="shared" si="44"/>
        <v>E20</v>
      </c>
      <c r="H1260" s="16" t="s">
        <v>6628</v>
      </c>
      <c r="I1260" s="16" t="s">
        <v>1181</v>
      </c>
      <c r="J1260" s="16" t="s">
        <v>1180</v>
      </c>
      <c r="K1260" s="16" t="s">
        <v>1179</v>
      </c>
      <c r="L1260" s="16" t="s">
        <v>6627</v>
      </c>
      <c r="M1260" s="16">
        <v>9972</v>
      </c>
      <c r="N1260" s="16" t="s">
        <v>1177</v>
      </c>
      <c r="O1260" s="16" t="s">
        <v>1107</v>
      </c>
      <c r="P1260" s="16" t="s">
        <v>1176</v>
      </c>
      <c r="Q1260" s="16" t="s">
        <v>1175</v>
      </c>
      <c r="R1260" s="16" t="s">
        <v>1174</v>
      </c>
    </row>
    <row r="1261" spans="1:18">
      <c r="A1261" s="16" t="s">
        <v>6626</v>
      </c>
      <c r="B1261" s="16" t="s">
        <v>1183</v>
      </c>
      <c r="C1261" s="16" t="s">
        <v>319</v>
      </c>
      <c r="D1261" s="16">
        <v>10084</v>
      </c>
      <c r="E1261" s="16" t="str">
        <f>VLOOKUP(D1261,'Schools Data'!$F$4:$I$105,4,FALSE)</f>
        <v>Osidge Primary School</v>
      </c>
      <c r="F1261" s="16">
        <v>543950</v>
      </c>
      <c r="G1261" s="16" t="s">
        <v>1211</v>
      </c>
      <c r="H1261" s="16" t="s">
        <v>6625</v>
      </c>
      <c r="I1261" s="16" t="s">
        <v>1181</v>
      </c>
      <c r="J1261" s="16" t="s">
        <v>1180</v>
      </c>
      <c r="K1261" s="16" t="s">
        <v>1179</v>
      </c>
      <c r="L1261" s="16" t="s">
        <v>6624</v>
      </c>
      <c r="M1261" s="16">
        <v>184568</v>
      </c>
      <c r="N1261" s="16" t="s">
        <v>1177</v>
      </c>
      <c r="O1261" s="16" t="s">
        <v>1107</v>
      </c>
      <c r="P1261" s="16" t="s">
        <v>1176</v>
      </c>
      <c r="Q1261" s="16" t="s">
        <v>1175</v>
      </c>
      <c r="R1261" s="16" t="s">
        <v>1174</v>
      </c>
    </row>
    <row r="1262" spans="1:18">
      <c r="A1262" s="16" t="s">
        <v>6623</v>
      </c>
      <c r="B1262" s="16" t="s">
        <v>1183</v>
      </c>
      <c r="C1262" s="16" t="s">
        <v>319</v>
      </c>
      <c r="D1262" s="16">
        <v>10084</v>
      </c>
      <c r="E1262" s="16" t="str">
        <f>VLOOKUP(D1262,'Schools Data'!$F$4:$I$105,4,FALSE)</f>
        <v>Osidge Primary School</v>
      </c>
      <c r="F1262" s="16">
        <v>543970</v>
      </c>
      <c r="G1262" s="16" t="str">
        <f t="shared" ref="G1262:G1298" si="45">VLOOKUP(F1262,$W$2:$X$62,2,FALSE)</f>
        <v>I01</v>
      </c>
      <c r="H1262" s="16" t="s">
        <v>6622</v>
      </c>
      <c r="I1262" s="16" t="s">
        <v>1181</v>
      </c>
      <c r="J1262" s="16" t="s">
        <v>1180</v>
      </c>
      <c r="K1262" s="16" t="s">
        <v>1179</v>
      </c>
      <c r="L1262" s="16" t="s">
        <v>6621</v>
      </c>
      <c r="M1262" s="16">
        <v>-1819832</v>
      </c>
      <c r="N1262" s="16" t="s">
        <v>1177</v>
      </c>
      <c r="O1262" s="16" t="s">
        <v>1107</v>
      </c>
      <c r="P1262" s="16" t="s">
        <v>1176</v>
      </c>
      <c r="Q1262" s="16" t="s">
        <v>1175</v>
      </c>
      <c r="R1262" s="16" t="s">
        <v>1174</v>
      </c>
    </row>
    <row r="1263" spans="1:18">
      <c r="A1263" s="16" t="s">
        <v>6620</v>
      </c>
      <c r="B1263" s="16" t="s">
        <v>1183</v>
      </c>
      <c r="C1263" s="16" t="s">
        <v>319</v>
      </c>
      <c r="D1263" s="16">
        <v>10084</v>
      </c>
      <c r="E1263" s="16" t="str">
        <f>VLOOKUP(D1263,'Schools Data'!$F$4:$I$105,4,FALSE)</f>
        <v>Osidge Primary School</v>
      </c>
      <c r="F1263" s="16">
        <v>543972</v>
      </c>
      <c r="G1263" s="16" t="str">
        <f t="shared" si="45"/>
        <v>I03</v>
      </c>
      <c r="H1263" s="16" t="s">
        <v>6619</v>
      </c>
      <c r="I1263" s="16" t="s">
        <v>1181</v>
      </c>
      <c r="J1263" s="16" t="s">
        <v>1180</v>
      </c>
      <c r="K1263" s="16" t="s">
        <v>1179</v>
      </c>
      <c r="L1263" s="16" t="s">
        <v>6618</v>
      </c>
      <c r="M1263" s="16">
        <v>-117266</v>
      </c>
      <c r="N1263" s="16" t="s">
        <v>1177</v>
      </c>
      <c r="O1263" s="16" t="s">
        <v>1107</v>
      </c>
      <c r="P1263" s="16" t="s">
        <v>1176</v>
      </c>
      <c r="Q1263" s="16" t="s">
        <v>1175</v>
      </c>
      <c r="R1263" s="16" t="s">
        <v>1174</v>
      </c>
    </row>
    <row r="1264" spans="1:18">
      <c r="A1264" s="16" t="s">
        <v>6617</v>
      </c>
      <c r="B1264" s="16" t="s">
        <v>1183</v>
      </c>
      <c r="C1264" s="16" t="s">
        <v>319</v>
      </c>
      <c r="D1264" s="16">
        <v>10084</v>
      </c>
      <c r="E1264" s="16" t="str">
        <f>VLOOKUP(D1264,'Schools Data'!$F$4:$I$105,4,FALSE)</f>
        <v>Osidge Primary School</v>
      </c>
      <c r="F1264" s="16">
        <v>543975</v>
      </c>
      <c r="G1264" s="16" t="str">
        <f t="shared" si="45"/>
        <v>I05</v>
      </c>
      <c r="H1264" s="16" t="s">
        <v>6616</v>
      </c>
      <c r="I1264" s="16" t="s">
        <v>1181</v>
      </c>
      <c r="J1264" s="16" t="s">
        <v>1180</v>
      </c>
      <c r="K1264" s="16" t="s">
        <v>1179</v>
      </c>
      <c r="L1264" s="16" t="s">
        <v>6615</v>
      </c>
      <c r="M1264" s="16">
        <v>-97839</v>
      </c>
      <c r="N1264" s="16" t="s">
        <v>1177</v>
      </c>
      <c r="O1264" s="16" t="s">
        <v>1107</v>
      </c>
      <c r="P1264" s="16" t="s">
        <v>1176</v>
      </c>
      <c r="Q1264" s="16" t="s">
        <v>1175</v>
      </c>
      <c r="R1264" s="16" t="s">
        <v>1174</v>
      </c>
    </row>
    <row r="1265" spans="1:18">
      <c r="A1265" s="16" t="s">
        <v>6614</v>
      </c>
      <c r="B1265" s="16" t="s">
        <v>1183</v>
      </c>
      <c r="C1265" s="16" t="s">
        <v>319</v>
      </c>
      <c r="D1265" s="16">
        <v>10084</v>
      </c>
      <c r="E1265" s="16" t="str">
        <f>VLOOKUP(D1265,'Schools Data'!$F$4:$I$105,4,FALSE)</f>
        <v>Osidge Primary School</v>
      </c>
      <c r="F1265" s="16">
        <v>543980</v>
      </c>
      <c r="G1265" s="16" t="str">
        <f t="shared" si="45"/>
        <v>CI01</v>
      </c>
      <c r="H1265" s="16" t="s">
        <v>6613</v>
      </c>
      <c r="I1265" s="16" t="s">
        <v>1181</v>
      </c>
      <c r="J1265" s="16" t="s">
        <v>1180</v>
      </c>
      <c r="K1265" s="16" t="s">
        <v>1179</v>
      </c>
      <c r="L1265" s="16" t="s">
        <v>6612</v>
      </c>
      <c r="M1265" s="16">
        <v>-8388</v>
      </c>
      <c r="N1265" s="16" t="s">
        <v>1177</v>
      </c>
      <c r="O1265" s="16" t="s">
        <v>1107</v>
      </c>
      <c r="P1265" s="16" t="s">
        <v>1176</v>
      </c>
      <c r="Q1265" s="16" t="s">
        <v>1175</v>
      </c>
      <c r="R1265" s="16" t="s">
        <v>1174</v>
      </c>
    </row>
    <row r="1266" spans="1:18">
      <c r="A1266" s="16" t="s">
        <v>6611</v>
      </c>
      <c r="B1266" s="16" t="s">
        <v>1183</v>
      </c>
      <c r="C1266" s="16" t="s">
        <v>319</v>
      </c>
      <c r="D1266" s="16">
        <v>10084</v>
      </c>
      <c r="E1266" s="16" t="str">
        <f>VLOOKUP(D1266,'Schools Data'!$F$4:$I$105,4,FALSE)</f>
        <v>Osidge Primary School</v>
      </c>
      <c r="F1266" s="16">
        <v>569000</v>
      </c>
      <c r="G1266" s="16" t="str">
        <f t="shared" si="45"/>
        <v>E28a</v>
      </c>
      <c r="H1266" s="16" t="s">
        <v>6610</v>
      </c>
      <c r="I1266" s="16" t="s">
        <v>1181</v>
      </c>
      <c r="J1266" s="16" t="s">
        <v>1180</v>
      </c>
      <c r="K1266" s="16" t="s">
        <v>1179</v>
      </c>
      <c r="L1266" s="16" t="s">
        <v>6609</v>
      </c>
      <c r="M1266" s="16">
        <v>32591</v>
      </c>
      <c r="N1266" s="16" t="s">
        <v>1177</v>
      </c>
      <c r="O1266" s="16" t="s">
        <v>1107</v>
      </c>
      <c r="P1266" s="16" t="s">
        <v>1176</v>
      </c>
      <c r="Q1266" s="16" t="s">
        <v>1175</v>
      </c>
      <c r="R1266" s="16" t="s">
        <v>1174</v>
      </c>
    </row>
    <row r="1267" spans="1:18">
      <c r="A1267" s="16" t="s">
        <v>6608</v>
      </c>
      <c r="B1267" s="16" t="s">
        <v>1183</v>
      </c>
      <c r="C1267" s="16" t="s">
        <v>319</v>
      </c>
      <c r="D1267" s="16">
        <v>10084</v>
      </c>
      <c r="E1267" s="16" t="str">
        <f>VLOOKUP(D1267,'Schools Data'!$F$4:$I$105,4,FALSE)</f>
        <v>Osidge Primary School</v>
      </c>
      <c r="F1267" s="16">
        <v>569010</v>
      </c>
      <c r="G1267" s="16" t="str">
        <f t="shared" si="45"/>
        <v>E27</v>
      </c>
      <c r="H1267" s="16" t="s">
        <v>6607</v>
      </c>
      <c r="I1267" s="16" t="s">
        <v>1181</v>
      </c>
      <c r="J1267" s="16" t="s">
        <v>1180</v>
      </c>
      <c r="K1267" s="16" t="s">
        <v>1179</v>
      </c>
      <c r="L1267" s="16" t="s">
        <v>6606</v>
      </c>
      <c r="M1267" s="16">
        <v>59465</v>
      </c>
      <c r="N1267" s="16" t="s">
        <v>1177</v>
      </c>
      <c r="O1267" s="16" t="s">
        <v>1107</v>
      </c>
      <c r="P1267" s="16" t="s">
        <v>1176</v>
      </c>
      <c r="Q1267" s="16" t="s">
        <v>1175</v>
      </c>
      <c r="R1267" s="16" t="s">
        <v>1174</v>
      </c>
    </row>
    <row r="1268" spans="1:18">
      <c r="A1268" s="16" t="s">
        <v>6605</v>
      </c>
      <c r="B1268" s="16" t="s">
        <v>1183</v>
      </c>
      <c r="C1268" s="16" t="s">
        <v>319</v>
      </c>
      <c r="D1268" s="16">
        <v>10084</v>
      </c>
      <c r="E1268" s="16" t="str">
        <f>VLOOKUP(D1268,'Schools Data'!$F$4:$I$105,4,FALSE)</f>
        <v>Osidge Primary School</v>
      </c>
      <c r="F1268" s="16">
        <v>599010</v>
      </c>
      <c r="G1268" s="16" t="str">
        <f t="shared" si="45"/>
        <v>CE02</v>
      </c>
      <c r="H1268" s="16" t="s">
        <v>6604</v>
      </c>
      <c r="I1268" s="16" t="s">
        <v>1181</v>
      </c>
      <c r="J1268" s="16" t="s">
        <v>1180</v>
      </c>
      <c r="K1268" s="16" t="s">
        <v>1179</v>
      </c>
      <c r="L1268" s="16" t="s">
        <v>6603</v>
      </c>
      <c r="M1268" s="16">
        <v>10776</v>
      </c>
      <c r="N1268" s="16" t="s">
        <v>1177</v>
      </c>
      <c r="O1268" s="16" t="s">
        <v>1107</v>
      </c>
      <c r="P1268" s="16" t="s">
        <v>1176</v>
      </c>
      <c r="Q1268" s="16" t="s">
        <v>1175</v>
      </c>
      <c r="R1268" s="16" t="s">
        <v>1174</v>
      </c>
    </row>
    <row r="1269" spans="1:18">
      <c r="A1269" s="16" t="s">
        <v>6602</v>
      </c>
      <c r="B1269" s="16" t="s">
        <v>1183</v>
      </c>
      <c r="C1269" s="16" t="s">
        <v>319</v>
      </c>
      <c r="D1269" s="16">
        <v>10084</v>
      </c>
      <c r="E1269" s="16" t="str">
        <f>VLOOKUP(D1269,'Schools Data'!$F$4:$I$105,4,FALSE)</f>
        <v>Osidge Primary School</v>
      </c>
      <c r="F1269" s="16">
        <v>599030</v>
      </c>
      <c r="G1269" s="16" t="str">
        <f t="shared" si="45"/>
        <v>CE04</v>
      </c>
      <c r="H1269" s="16" t="s">
        <v>6601</v>
      </c>
      <c r="I1269" s="16" t="s">
        <v>1181</v>
      </c>
      <c r="J1269" s="16" t="s">
        <v>1180</v>
      </c>
      <c r="K1269" s="16" t="s">
        <v>1179</v>
      </c>
      <c r="L1269" s="16" t="s">
        <v>6600</v>
      </c>
      <c r="M1269" s="16">
        <v>6000</v>
      </c>
      <c r="N1269" s="16" t="s">
        <v>1177</v>
      </c>
      <c r="O1269" s="16" t="s">
        <v>1107</v>
      </c>
      <c r="P1269" s="16" t="s">
        <v>1176</v>
      </c>
      <c r="Q1269" s="16" t="s">
        <v>1175</v>
      </c>
      <c r="R1269" s="16" t="s">
        <v>1174</v>
      </c>
    </row>
    <row r="1270" spans="1:18">
      <c r="A1270" s="16" t="s">
        <v>6599</v>
      </c>
      <c r="B1270" s="16" t="s">
        <v>1183</v>
      </c>
      <c r="C1270" s="16" t="s">
        <v>319</v>
      </c>
      <c r="D1270" s="16">
        <v>10084</v>
      </c>
      <c r="E1270" s="16" t="str">
        <f>VLOOKUP(D1270,'Schools Data'!$F$4:$I$105,4,FALSE)</f>
        <v>Osidge Primary School</v>
      </c>
      <c r="F1270" s="16">
        <v>710020</v>
      </c>
      <c r="G1270" s="16" t="str">
        <f t="shared" si="45"/>
        <v>I06</v>
      </c>
      <c r="H1270" s="16" t="s">
        <v>6598</v>
      </c>
      <c r="I1270" s="16" t="s">
        <v>1181</v>
      </c>
      <c r="J1270" s="16" t="s">
        <v>1180</v>
      </c>
      <c r="K1270" s="16" t="s">
        <v>1179</v>
      </c>
      <c r="L1270" s="16" t="s">
        <v>6597</v>
      </c>
      <c r="M1270" s="16">
        <v>-3764</v>
      </c>
      <c r="N1270" s="16" t="s">
        <v>1177</v>
      </c>
      <c r="O1270" s="16" t="s">
        <v>1107</v>
      </c>
      <c r="P1270" s="16" t="s">
        <v>1176</v>
      </c>
      <c r="Q1270" s="16" t="s">
        <v>1175</v>
      </c>
      <c r="R1270" s="16" t="s">
        <v>1174</v>
      </c>
    </row>
    <row r="1271" spans="1:18">
      <c r="A1271" s="16" t="s">
        <v>6596</v>
      </c>
      <c r="B1271" s="16" t="s">
        <v>1183</v>
      </c>
      <c r="C1271" s="16" t="s">
        <v>319</v>
      </c>
      <c r="D1271" s="16">
        <v>10084</v>
      </c>
      <c r="E1271" s="16" t="str">
        <f>VLOOKUP(D1271,'Schools Data'!$F$4:$I$105,4,FALSE)</f>
        <v>Osidge Primary School</v>
      </c>
      <c r="F1271" s="16">
        <v>720010</v>
      </c>
      <c r="G1271" s="16" t="str">
        <f t="shared" si="45"/>
        <v>I18d</v>
      </c>
      <c r="H1271" s="16" t="s">
        <v>6595</v>
      </c>
      <c r="I1271" s="16" t="s">
        <v>1181</v>
      </c>
      <c r="J1271" s="16" t="s">
        <v>1180</v>
      </c>
      <c r="K1271" s="16" t="s">
        <v>1179</v>
      </c>
      <c r="L1271" s="16" t="s">
        <v>6594</v>
      </c>
      <c r="M1271" s="16">
        <v>-65730</v>
      </c>
      <c r="N1271" s="16" t="s">
        <v>1177</v>
      </c>
      <c r="O1271" s="16" t="s">
        <v>1107</v>
      </c>
      <c r="P1271" s="16" t="s">
        <v>1176</v>
      </c>
      <c r="Q1271" s="16" t="s">
        <v>1175</v>
      </c>
      <c r="R1271" s="16" t="s">
        <v>1174</v>
      </c>
    </row>
    <row r="1272" spans="1:18">
      <c r="A1272" s="16" t="s">
        <v>6593</v>
      </c>
      <c r="B1272" s="16" t="s">
        <v>1183</v>
      </c>
      <c r="C1272" s="16" t="s">
        <v>319</v>
      </c>
      <c r="D1272" s="16">
        <v>10084</v>
      </c>
      <c r="E1272" s="16" t="str">
        <f>VLOOKUP(D1272,'Schools Data'!$F$4:$I$105,4,FALSE)</f>
        <v>Osidge Primary School</v>
      </c>
      <c r="F1272" s="16">
        <v>739002</v>
      </c>
      <c r="G1272" s="16" t="str">
        <f t="shared" si="45"/>
        <v>I08b</v>
      </c>
      <c r="H1272" s="16" t="s">
        <v>6592</v>
      </c>
      <c r="I1272" s="16" t="s">
        <v>1181</v>
      </c>
      <c r="J1272" s="16" t="s">
        <v>1180</v>
      </c>
      <c r="K1272" s="16" t="s">
        <v>1179</v>
      </c>
      <c r="L1272" s="16" t="s">
        <v>6591</v>
      </c>
      <c r="M1272" s="16">
        <v>-32525</v>
      </c>
      <c r="N1272" s="16" t="s">
        <v>1177</v>
      </c>
      <c r="O1272" s="16" t="s">
        <v>1107</v>
      </c>
      <c r="P1272" s="16" t="s">
        <v>1176</v>
      </c>
      <c r="Q1272" s="16" t="s">
        <v>1175</v>
      </c>
      <c r="R1272" s="16" t="s">
        <v>1174</v>
      </c>
    </row>
    <row r="1273" spans="1:18">
      <c r="A1273" s="16" t="s">
        <v>6590</v>
      </c>
      <c r="B1273" s="16" t="s">
        <v>1183</v>
      </c>
      <c r="C1273" s="16" t="s">
        <v>319</v>
      </c>
      <c r="D1273" s="16">
        <v>10084</v>
      </c>
      <c r="E1273" s="16" t="str">
        <f>VLOOKUP(D1273,'Schools Data'!$F$4:$I$105,4,FALSE)</f>
        <v>Osidge Primary School</v>
      </c>
      <c r="F1273" s="16">
        <v>739010</v>
      </c>
      <c r="G1273" s="16" t="str">
        <f t="shared" si="45"/>
        <v>I09</v>
      </c>
      <c r="H1273" s="16" t="s">
        <v>6589</v>
      </c>
      <c r="I1273" s="16" t="s">
        <v>1181</v>
      </c>
      <c r="J1273" s="16" t="s">
        <v>1180</v>
      </c>
      <c r="K1273" s="16" t="s">
        <v>1179</v>
      </c>
      <c r="L1273" s="16" t="s">
        <v>6588</v>
      </c>
      <c r="M1273" s="16">
        <v>-40712</v>
      </c>
      <c r="N1273" s="16" t="s">
        <v>1177</v>
      </c>
      <c r="O1273" s="16" t="s">
        <v>1107</v>
      </c>
      <c r="P1273" s="16" t="s">
        <v>1176</v>
      </c>
      <c r="Q1273" s="16" t="s">
        <v>1175</v>
      </c>
      <c r="R1273" s="16" t="s">
        <v>1174</v>
      </c>
    </row>
    <row r="1274" spans="1:18">
      <c r="A1274" s="16" t="s">
        <v>6587</v>
      </c>
      <c r="B1274" s="16" t="s">
        <v>1183</v>
      </c>
      <c r="C1274" s="16" t="s">
        <v>319</v>
      </c>
      <c r="D1274" s="16">
        <v>10084</v>
      </c>
      <c r="E1274" s="16" t="str">
        <f>VLOOKUP(D1274,'Schools Data'!$F$4:$I$105,4,FALSE)</f>
        <v>Osidge Primary School</v>
      </c>
      <c r="F1274" s="16">
        <v>739040</v>
      </c>
      <c r="G1274" s="16" t="str">
        <f t="shared" si="45"/>
        <v>I12</v>
      </c>
      <c r="H1274" s="16" t="s">
        <v>6586</v>
      </c>
      <c r="I1274" s="16" t="s">
        <v>1181</v>
      </c>
      <c r="J1274" s="16" t="s">
        <v>1180</v>
      </c>
      <c r="K1274" s="16" t="s">
        <v>1179</v>
      </c>
      <c r="L1274" s="16" t="s">
        <v>6585</v>
      </c>
      <c r="M1274" s="16">
        <v>-2000</v>
      </c>
      <c r="N1274" s="16" t="s">
        <v>1177</v>
      </c>
      <c r="O1274" s="16" t="s">
        <v>1107</v>
      </c>
      <c r="P1274" s="16" t="s">
        <v>1176</v>
      </c>
      <c r="Q1274" s="16" t="s">
        <v>1175</v>
      </c>
      <c r="R1274" s="16" t="s">
        <v>1174</v>
      </c>
    </row>
    <row r="1275" spans="1:18">
      <c r="A1275" s="16" t="s">
        <v>6584</v>
      </c>
      <c r="B1275" s="16" t="s">
        <v>1183</v>
      </c>
      <c r="C1275" s="16" t="s">
        <v>319</v>
      </c>
      <c r="D1275" s="16">
        <v>10084</v>
      </c>
      <c r="E1275" s="16" t="str">
        <f>VLOOKUP(D1275,'Schools Data'!$F$4:$I$105,4,FALSE)</f>
        <v>Osidge Primary School</v>
      </c>
      <c r="F1275" s="16">
        <v>739050</v>
      </c>
      <c r="G1275" s="16" t="str">
        <f t="shared" si="45"/>
        <v>I13</v>
      </c>
      <c r="H1275" s="16" t="s">
        <v>6583</v>
      </c>
      <c r="I1275" s="16" t="s">
        <v>1181</v>
      </c>
      <c r="J1275" s="16" t="s">
        <v>1180</v>
      </c>
      <c r="K1275" s="16" t="s">
        <v>1179</v>
      </c>
      <c r="L1275" s="16" t="s">
        <v>6582</v>
      </c>
      <c r="M1275" s="16">
        <v>-5500</v>
      </c>
      <c r="N1275" s="16" t="s">
        <v>1177</v>
      </c>
      <c r="O1275" s="16" t="s">
        <v>1107</v>
      </c>
      <c r="P1275" s="16" t="s">
        <v>1176</v>
      </c>
      <c r="Q1275" s="16" t="s">
        <v>1175</v>
      </c>
      <c r="R1275" s="16" t="s">
        <v>1174</v>
      </c>
    </row>
    <row r="1276" spans="1:18">
      <c r="A1276" s="16" t="s">
        <v>6581</v>
      </c>
      <c r="B1276" s="16" t="s">
        <v>1183</v>
      </c>
      <c r="C1276" s="16" t="s">
        <v>319</v>
      </c>
      <c r="D1276" s="16">
        <v>10085</v>
      </c>
      <c r="E1276" s="16" t="str">
        <f>VLOOKUP(D1276,'Schools Data'!$F$4:$I$105,4,FALSE)</f>
        <v>Our Lady of Lourdes School</v>
      </c>
      <c r="F1276" s="16">
        <v>111100</v>
      </c>
      <c r="G1276" s="16" t="str">
        <f t="shared" si="45"/>
        <v>E05</v>
      </c>
      <c r="H1276" s="16" t="s">
        <v>6580</v>
      </c>
      <c r="I1276" s="16" t="s">
        <v>1181</v>
      </c>
      <c r="J1276" s="16" t="s">
        <v>1180</v>
      </c>
      <c r="K1276" s="16" t="s">
        <v>1179</v>
      </c>
      <c r="L1276" s="16" t="s">
        <v>6579</v>
      </c>
      <c r="M1276" s="16">
        <v>66432</v>
      </c>
      <c r="N1276" s="16" t="s">
        <v>1177</v>
      </c>
      <c r="O1276" s="16" t="s">
        <v>1107</v>
      </c>
      <c r="P1276" s="16" t="s">
        <v>1176</v>
      </c>
      <c r="Q1276" s="16" t="s">
        <v>1175</v>
      </c>
      <c r="R1276" s="16" t="s">
        <v>1174</v>
      </c>
    </row>
    <row r="1277" spans="1:18">
      <c r="A1277" s="16" t="s">
        <v>6578</v>
      </c>
      <c r="B1277" s="16" t="s">
        <v>1183</v>
      </c>
      <c r="C1277" s="16" t="s">
        <v>319</v>
      </c>
      <c r="D1277" s="16">
        <v>10085</v>
      </c>
      <c r="E1277" s="16" t="str">
        <f>VLOOKUP(D1277,'Schools Data'!$F$4:$I$105,4,FALSE)</f>
        <v>Our Lady of Lourdes School</v>
      </c>
      <c r="F1277" s="16">
        <v>111200</v>
      </c>
      <c r="G1277" s="16" t="str">
        <f t="shared" si="45"/>
        <v>E04</v>
      </c>
      <c r="H1277" s="16" t="s">
        <v>6577</v>
      </c>
      <c r="I1277" s="16" t="s">
        <v>1181</v>
      </c>
      <c r="J1277" s="16" t="s">
        <v>1180</v>
      </c>
      <c r="K1277" s="16" t="s">
        <v>1179</v>
      </c>
      <c r="L1277" s="16" t="s">
        <v>6576</v>
      </c>
      <c r="M1277" s="16">
        <v>62921</v>
      </c>
      <c r="N1277" s="16" t="s">
        <v>1177</v>
      </c>
      <c r="O1277" s="16" t="s">
        <v>1107</v>
      </c>
      <c r="P1277" s="16" t="s">
        <v>1176</v>
      </c>
      <c r="Q1277" s="16" t="s">
        <v>1175</v>
      </c>
      <c r="R1277" s="16" t="s">
        <v>1174</v>
      </c>
    </row>
    <row r="1278" spans="1:18">
      <c r="A1278" s="16" t="s">
        <v>6575</v>
      </c>
      <c r="B1278" s="16" t="s">
        <v>1183</v>
      </c>
      <c r="C1278" s="16" t="s">
        <v>319</v>
      </c>
      <c r="D1278" s="16">
        <v>10085</v>
      </c>
      <c r="E1278" s="16" t="str">
        <f>VLOOKUP(D1278,'Schools Data'!$F$4:$I$105,4,FALSE)</f>
        <v>Our Lady of Lourdes School</v>
      </c>
      <c r="F1278" s="16">
        <v>111400</v>
      </c>
      <c r="G1278" s="16" t="str">
        <f t="shared" si="45"/>
        <v>E01</v>
      </c>
      <c r="H1278" s="16" t="s">
        <v>6574</v>
      </c>
      <c r="I1278" s="16" t="s">
        <v>1181</v>
      </c>
      <c r="J1278" s="16" t="s">
        <v>1180</v>
      </c>
      <c r="K1278" s="16" t="s">
        <v>1179</v>
      </c>
      <c r="L1278" s="16" t="s">
        <v>6573</v>
      </c>
      <c r="M1278" s="16">
        <v>745716</v>
      </c>
      <c r="N1278" s="16" t="s">
        <v>1177</v>
      </c>
      <c r="O1278" s="16" t="s">
        <v>1107</v>
      </c>
      <c r="P1278" s="16" t="s">
        <v>1176</v>
      </c>
      <c r="Q1278" s="16" t="s">
        <v>1175</v>
      </c>
      <c r="R1278" s="16" t="s">
        <v>1174</v>
      </c>
    </row>
    <row r="1279" spans="1:18">
      <c r="A1279" s="16" t="s">
        <v>6572</v>
      </c>
      <c r="B1279" s="16" t="s">
        <v>1183</v>
      </c>
      <c r="C1279" s="16" t="s">
        <v>319</v>
      </c>
      <c r="D1279" s="16">
        <v>10085</v>
      </c>
      <c r="E1279" s="16" t="str">
        <f>VLOOKUP(D1279,'Schools Data'!$F$4:$I$105,4,FALSE)</f>
        <v>Our Lady of Lourdes School</v>
      </c>
      <c r="F1279" s="16">
        <v>111600</v>
      </c>
      <c r="G1279" s="16" t="str">
        <f t="shared" si="45"/>
        <v>E03</v>
      </c>
      <c r="H1279" s="16" t="s">
        <v>6571</v>
      </c>
      <c r="I1279" s="16" t="s">
        <v>1181</v>
      </c>
      <c r="J1279" s="16" t="s">
        <v>1180</v>
      </c>
      <c r="K1279" s="16" t="s">
        <v>1179</v>
      </c>
      <c r="L1279" s="16" t="s">
        <v>6570</v>
      </c>
      <c r="M1279" s="16">
        <v>196364</v>
      </c>
      <c r="N1279" s="16" t="s">
        <v>1177</v>
      </c>
      <c r="O1279" s="16" t="s">
        <v>1107</v>
      </c>
      <c r="P1279" s="16" t="s">
        <v>1176</v>
      </c>
      <c r="Q1279" s="16" t="s">
        <v>1175</v>
      </c>
      <c r="R1279" s="16" t="s">
        <v>1174</v>
      </c>
    </row>
    <row r="1280" spans="1:18">
      <c r="A1280" s="16" t="s">
        <v>6569</v>
      </c>
      <c r="B1280" s="16" t="s">
        <v>1183</v>
      </c>
      <c r="C1280" s="16" t="s">
        <v>319</v>
      </c>
      <c r="D1280" s="16">
        <v>10085</v>
      </c>
      <c r="E1280" s="16" t="str">
        <f>VLOOKUP(D1280,'Schools Data'!$F$4:$I$105,4,FALSE)</f>
        <v>Our Lady of Lourdes School</v>
      </c>
      <c r="F1280" s="16">
        <v>111700</v>
      </c>
      <c r="G1280" s="16" t="str">
        <f t="shared" si="45"/>
        <v>E07</v>
      </c>
      <c r="H1280" s="16" t="s">
        <v>6568</v>
      </c>
      <c r="I1280" s="16" t="s">
        <v>1181</v>
      </c>
      <c r="J1280" s="16" t="s">
        <v>1180</v>
      </c>
      <c r="K1280" s="16" t="s">
        <v>1179</v>
      </c>
      <c r="L1280" s="16" t="s">
        <v>6567</v>
      </c>
      <c r="M1280" s="16">
        <v>34141</v>
      </c>
      <c r="N1280" s="16" t="s">
        <v>1177</v>
      </c>
      <c r="O1280" s="16" t="s">
        <v>1107</v>
      </c>
      <c r="P1280" s="16" t="s">
        <v>1176</v>
      </c>
      <c r="Q1280" s="16" t="s">
        <v>1175</v>
      </c>
      <c r="R1280" s="16" t="s">
        <v>1174</v>
      </c>
    </row>
    <row r="1281" spans="1:18">
      <c r="A1281" s="16" t="s">
        <v>6566</v>
      </c>
      <c r="B1281" s="16" t="s">
        <v>1183</v>
      </c>
      <c r="C1281" s="16" t="s">
        <v>319</v>
      </c>
      <c r="D1281" s="16">
        <v>10085</v>
      </c>
      <c r="E1281" s="16" t="str">
        <f>VLOOKUP(D1281,'Schools Data'!$F$4:$I$105,4,FALSE)</f>
        <v>Our Lady of Lourdes School</v>
      </c>
      <c r="F1281" s="16">
        <v>133100</v>
      </c>
      <c r="G1281" s="16" t="str">
        <f t="shared" si="45"/>
        <v>E09</v>
      </c>
      <c r="H1281" s="16" t="s">
        <v>6565</v>
      </c>
      <c r="I1281" s="16" t="s">
        <v>1181</v>
      </c>
      <c r="J1281" s="16" t="s">
        <v>1180</v>
      </c>
      <c r="K1281" s="16" t="s">
        <v>1179</v>
      </c>
      <c r="L1281" s="16" t="s">
        <v>6564</v>
      </c>
      <c r="M1281" s="16">
        <v>2247</v>
      </c>
      <c r="N1281" s="16" t="s">
        <v>1177</v>
      </c>
      <c r="O1281" s="16" t="s">
        <v>1107</v>
      </c>
      <c r="P1281" s="16" t="s">
        <v>1176</v>
      </c>
      <c r="Q1281" s="16" t="s">
        <v>1175</v>
      </c>
      <c r="R1281" s="16" t="s">
        <v>1174</v>
      </c>
    </row>
    <row r="1282" spans="1:18">
      <c r="A1282" s="16" t="s">
        <v>6563</v>
      </c>
      <c r="B1282" s="16" t="s">
        <v>1183</v>
      </c>
      <c r="C1282" s="16" t="s">
        <v>319</v>
      </c>
      <c r="D1282" s="16">
        <v>10085</v>
      </c>
      <c r="E1282" s="16" t="str">
        <f>VLOOKUP(D1282,'Schools Data'!$F$4:$I$105,4,FALSE)</f>
        <v>Our Lady of Lourdes School</v>
      </c>
      <c r="F1282" s="16">
        <v>138100</v>
      </c>
      <c r="G1282" s="16" t="str">
        <f t="shared" si="45"/>
        <v>E08</v>
      </c>
      <c r="H1282" s="16" t="s">
        <v>6562</v>
      </c>
      <c r="I1282" s="16" t="s">
        <v>1181</v>
      </c>
      <c r="J1282" s="16" t="s">
        <v>1180</v>
      </c>
      <c r="K1282" s="16" t="s">
        <v>1179</v>
      </c>
      <c r="L1282" s="16" t="s">
        <v>6561</v>
      </c>
      <c r="M1282" s="16">
        <v>2204</v>
      </c>
      <c r="N1282" s="16" t="s">
        <v>1177</v>
      </c>
      <c r="O1282" s="16" t="s">
        <v>1107</v>
      </c>
      <c r="P1282" s="16" t="s">
        <v>1176</v>
      </c>
      <c r="Q1282" s="16" t="s">
        <v>1175</v>
      </c>
      <c r="R1282" s="16" t="s">
        <v>1174</v>
      </c>
    </row>
    <row r="1283" spans="1:18">
      <c r="A1283" s="16" t="s">
        <v>6560</v>
      </c>
      <c r="B1283" s="16" t="s">
        <v>1183</v>
      </c>
      <c r="C1283" s="16" t="s">
        <v>319</v>
      </c>
      <c r="D1283" s="16">
        <v>10085</v>
      </c>
      <c r="E1283" s="16" t="str">
        <f>VLOOKUP(D1283,'Schools Data'!$F$4:$I$105,4,FALSE)</f>
        <v>Our Lady of Lourdes School</v>
      </c>
      <c r="F1283" s="16">
        <v>138110</v>
      </c>
      <c r="G1283" s="16" t="str">
        <f t="shared" si="45"/>
        <v>E10</v>
      </c>
      <c r="H1283" s="16" t="s">
        <v>6559</v>
      </c>
      <c r="I1283" s="16" t="s">
        <v>1181</v>
      </c>
      <c r="J1283" s="16" t="s">
        <v>1180</v>
      </c>
      <c r="K1283" s="16" t="s">
        <v>1179</v>
      </c>
      <c r="L1283" s="16" t="s">
        <v>6558</v>
      </c>
      <c r="M1283" s="16">
        <v>7326</v>
      </c>
      <c r="N1283" s="16" t="s">
        <v>1177</v>
      </c>
      <c r="O1283" s="16" t="s">
        <v>1107</v>
      </c>
      <c r="P1283" s="16" t="s">
        <v>1176</v>
      </c>
      <c r="Q1283" s="16" t="s">
        <v>1175</v>
      </c>
      <c r="R1283" s="16" t="s">
        <v>1174</v>
      </c>
    </row>
    <row r="1284" spans="1:18">
      <c r="A1284" s="16" t="s">
        <v>6557</v>
      </c>
      <c r="B1284" s="16" t="s">
        <v>1183</v>
      </c>
      <c r="C1284" s="16" t="s">
        <v>319</v>
      </c>
      <c r="D1284" s="16">
        <v>10085</v>
      </c>
      <c r="E1284" s="16" t="str">
        <f>VLOOKUP(D1284,'Schools Data'!$F$4:$I$105,4,FALSE)</f>
        <v>Our Lady of Lourdes School</v>
      </c>
      <c r="F1284" s="16">
        <v>138120</v>
      </c>
      <c r="G1284" s="16" t="str">
        <f t="shared" si="45"/>
        <v>E11</v>
      </c>
      <c r="H1284" s="16" t="s">
        <v>6556</v>
      </c>
      <c r="I1284" s="16" t="s">
        <v>1181</v>
      </c>
      <c r="J1284" s="16" t="s">
        <v>1180</v>
      </c>
      <c r="K1284" s="16" t="s">
        <v>1179</v>
      </c>
      <c r="L1284" s="16" t="s">
        <v>6555</v>
      </c>
      <c r="M1284" s="16">
        <v>1196</v>
      </c>
      <c r="N1284" s="16" t="s">
        <v>1177</v>
      </c>
      <c r="O1284" s="16" t="s">
        <v>1107</v>
      </c>
      <c r="P1284" s="16" t="s">
        <v>1176</v>
      </c>
      <c r="Q1284" s="16" t="s">
        <v>1175</v>
      </c>
      <c r="R1284" s="16" t="s">
        <v>1174</v>
      </c>
    </row>
    <row r="1285" spans="1:18">
      <c r="A1285" s="16" t="s">
        <v>6554</v>
      </c>
      <c r="B1285" s="16" t="s">
        <v>1183</v>
      </c>
      <c r="C1285" s="16" t="s">
        <v>319</v>
      </c>
      <c r="D1285" s="16">
        <v>10085</v>
      </c>
      <c r="E1285" s="16" t="str">
        <f>VLOOKUP(D1285,'Schools Data'!$F$4:$I$105,4,FALSE)</f>
        <v>Our Lady of Lourdes School</v>
      </c>
      <c r="F1285" s="16">
        <v>210000</v>
      </c>
      <c r="G1285" s="16" t="str">
        <f t="shared" si="45"/>
        <v>E12</v>
      </c>
      <c r="H1285" s="16" t="s">
        <v>6553</v>
      </c>
      <c r="I1285" s="16" t="s">
        <v>1181</v>
      </c>
      <c r="J1285" s="16" t="s">
        <v>1180</v>
      </c>
      <c r="K1285" s="16" t="s">
        <v>1179</v>
      </c>
      <c r="L1285" s="16" t="s">
        <v>6552</v>
      </c>
      <c r="M1285" s="16">
        <v>13721</v>
      </c>
      <c r="N1285" s="16" t="s">
        <v>1177</v>
      </c>
      <c r="O1285" s="16" t="s">
        <v>1107</v>
      </c>
      <c r="P1285" s="16" t="s">
        <v>1176</v>
      </c>
      <c r="Q1285" s="16" t="s">
        <v>1175</v>
      </c>
      <c r="R1285" s="16" t="s">
        <v>1174</v>
      </c>
    </row>
    <row r="1286" spans="1:18">
      <c r="A1286" s="16" t="s">
        <v>6551</v>
      </c>
      <c r="B1286" s="16" t="s">
        <v>1183</v>
      </c>
      <c r="C1286" s="16" t="s">
        <v>319</v>
      </c>
      <c r="D1286" s="16">
        <v>10085</v>
      </c>
      <c r="E1286" s="16" t="str">
        <f>VLOOKUP(D1286,'Schools Data'!$F$4:$I$105,4,FALSE)</f>
        <v>Our Lady of Lourdes School</v>
      </c>
      <c r="F1286" s="16">
        <v>213020</v>
      </c>
      <c r="G1286" s="16" t="str">
        <f t="shared" si="45"/>
        <v>E16</v>
      </c>
      <c r="H1286" s="16" t="s">
        <v>6550</v>
      </c>
      <c r="I1286" s="16" t="s">
        <v>1181</v>
      </c>
      <c r="J1286" s="16" t="s">
        <v>1180</v>
      </c>
      <c r="K1286" s="16" t="s">
        <v>1179</v>
      </c>
      <c r="L1286" s="16" t="s">
        <v>6549</v>
      </c>
      <c r="M1286" s="16">
        <v>20720</v>
      </c>
      <c r="N1286" s="16" t="s">
        <v>1177</v>
      </c>
      <c r="O1286" s="16" t="s">
        <v>1107</v>
      </c>
      <c r="P1286" s="16" t="s">
        <v>1176</v>
      </c>
      <c r="Q1286" s="16" t="s">
        <v>1175</v>
      </c>
      <c r="R1286" s="16" t="s">
        <v>1174</v>
      </c>
    </row>
    <row r="1287" spans="1:18">
      <c r="A1287" s="16" t="s">
        <v>6548</v>
      </c>
      <c r="B1287" s="16" t="s">
        <v>1183</v>
      </c>
      <c r="C1287" s="16" t="s">
        <v>319</v>
      </c>
      <c r="D1287" s="16">
        <v>10085</v>
      </c>
      <c r="E1287" s="16" t="str">
        <f>VLOOKUP(D1287,'Schools Data'!$F$4:$I$105,4,FALSE)</f>
        <v>Our Lady of Lourdes School</v>
      </c>
      <c r="F1287" s="16">
        <v>215000</v>
      </c>
      <c r="G1287" s="16" t="str">
        <f t="shared" si="45"/>
        <v>E17</v>
      </c>
      <c r="H1287" s="16" t="s">
        <v>6547</v>
      </c>
      <c r="I1287" s="16" t="s">
        <v>1181</v>
      </c>
      <c r="J1287" s="16" t="s">
        <v>1180</v>
      </c>
      <c r="K1287" s="16" t="s">
        <v>1179</v>
      </c>
      <c r="L1287" s="16" t="s">
        <v>6546</v>
      </c>
      <c r="M1287" s="16">
        <v>3796</v>
      </c>
      <c r="N1287" s="16" t="s">
        <v>1177</v>
      </c>
      <c r="O1287" s="16" t="s">
        <v>1107</v>
      </c>
      <c r="P1287" s="16" t="s">
        <v>1176</v>
      </c>
      <c r="Q1287" s="16" t="s">
        <v>1175</v>
      </c>
      <c r="R1287" s="16" t="s">
        <v>1174</v>
      </c>
    </row>
    <row r="1288" spans="1:18">
      <c r="A1288" s="16" t="s">
        <v>6545</v>
      </c>
      <c r="B1288" s="16" t="s">
        <v>1183</v>
      </c>
      <c r="C1288" s="16" t="s">
        <v>319</v>
      </c>
      <c r="D1288" s="16">
        <v>10085</v>
      </c>
      <c r="E1288" s="16" t="str">
        <f>VLOOKUP(D1288,'Schools Data'!$F$4:$I$105,4,FALSE)</f>
        <v>Our Lady of Lourdes School</v>
      </c>
      <c r="F1288" s="16">
        <v>216000</v>
      </c>
      <c r="G1288" s="16" t="str">
        <f t="shared" si="45"/>
        <v>E15</v>
      </c>
      <c r="H1288" s="16" t="s">
        <v>6544</v>
      </c>
      <c r="I1288" s="16" t="s">
        <v>1181</v>
      </c>
      <c r="J1288" s="16" t="s">
        <v>1180</v>
      </c>
      <c r="K1288" s="16" t="s">
        <v>1179</v>
      </c>
      <c r="L1288" s="16" t="s">
        <v>6543</v>
      </c>
      <c r="M1288" s="16">
        <v>8513</v>
      </c>
      <c r="N1288" s="16" t="s">
        <v>1177</v>
      </c>
      <c r="O1288" s="16" t="s">
        <v>1107</v>
      </c>
      <c r="P1288" s="16" t="s">
        <v>1176</v>
      </c>
      <c r="Q1288" s="16" t="s">
        <v>1175</v>
      </c>
      <c r="R1288" s="16" t="s">
        <v>1174</v>
      </c>
    </row>
    <row r="1289" spans="1:18">
      <c r="A1289" s="16" t="s">
        <v>6542</v>
      </c>
      <c r="B1289" s="16" t="s">
        <v>1183</v>
      </c>
      <c r="C1289" s="16" t="s">
        <v>319</v>
      </c>
      <c r="D1289" s="16">
        <v>10085</v>
      </c>
      <c r="E1289" s="16" t="str">
        <f>VLOOKUP(D1289,'Schools Data'!$F$4:$I$105,4,FALSE)</f>
        <v>Our Lady of Lourdes School</v>
      </c>
      <c r="F1289" s="16">
        <v>219010</v>
      </c>
      <c r="G1289" s="16" t="str">
        <f t="shared" si="45"/>
        <v>E14</v>
      </c>
      <c r="H1289" s="16" t="s">
        <v>6541</v>
      </c>
      <c r="I1289" s="16" t="s">
        <v>1181</v>
      </c>
      <c r="J1289" s="16" t="s">
        <v>1180</v>
      </c>
      <c r="K1289" s="16" t="s">
        <v>1179</v>
      </c>
      <c r="L1289" s="16" t="s">
        <v>6540</v>
      </c>
      <c r="M1289" s="16">
        <v>6446</v>
      </c>
      <c r="N1289" s="16" t="s">
        <v>1177</v>
      </c>
      <c r="O1289" s="16" t="s">
        <v>1107</v>
      </c>
      <c r="P1289" s="16" t="s">
        <v>1176</v>
      </c>
      <c r="Q1289" s="16" t="s">
        <v>1175</v>
      </c>
      <c r="R1289" s="16" t="s">
        <v>1174</v>
      </c>
    </row>
    <row r="1290" spans="1:18">
      <c r="A1290" s="16" t="s">
        <v>6539</v>
      </c>
      <c r="B1290" s="16" t="s">
        <v>1183</v>
      </c>
      <c r="C1290" s="16" t="s">
        <v>319</v>
      </c>
      <c r="D1290" s="16">
        <v>10085</v>
      </c>
      <c r="E1290" s="16" t="str">
        <f>VLOOKUP(D1290,'Schools Data'!$F$4:$I$105,4,FALSE)</f>
        <v>Our Lady of Lourdes School</v>
      </c>
      <c r="F1290" s="16">
        <v>219030</v>
      </c>
      <c r="G1290" s="16" t="str">
        <f t="shared" si="45"/>
        <v>E18</v>
      </c>
      <c r="H1290" s="16" t="s">
        <v>6538</v>
      </c>
      <c r="I1290" s="16" t="s">
        <v>1181</v>
      </c>
      <c r="J1290" s="16" t="s">
        <v>1180</v>
      </c>
      <c r="K1290" s="16" t="s">
        <v>1179</v>
      </c>
      <c r="L1290" s="16" t="s">
        <v>6537</v>
      </c>
      <c r="M1290" s="16">
        <v>7934</v>
      </c>
      <c r="N1290" s="16" t="s">
        <v>1177</v>
      </c>
      <c r="O1290" s="16" t="s">
        <v>1107</v>
      </c>
      <c r="P1290" s="16" t="s">
        <v>1176</v>
      </c>
      <c r="Q1290" s="16" t="s">
        <v>1175</v>
      </c>
      <c r="R1290" s="16" t="s">
        <v>1174</v>
      </c>
    </row>
    <row r="1291" spans="1:18">
      <c r="A1291" s="16" t="s">
        <v>6536</v>
      </c>
      <c r="B1291" s="16" t="s">
        <v>1183</v>
      </c>
      <c r="C1291" s="16" t="s">
        <v>319</v>
      </c>
      <c r="D1291" s="16">
        <v>10085</v>
      </c>
      <c r="E1291" s="16" t="str">
        <f>VLOOKUP(D1291,'Schools Data'!$F$4:$I$105,4,FALSE)</f>
        <v>Our Lady of Lourdes School</v>
      </c>
      <c r="F1291" s="16">
        <v>220000</v>
      </c>
      <c r="G1291" s="16" t="str">
        <f t="shared" si="45"/>
        <v>E13</v>
      </c>
      <c r="H1291" s="16" t="s">
        <v>6535</v>
      </c>
      <c r="I1291" s="16" t="s">
        <v>1181</v>
      </c>
      <c r="J1291" s="16" t="s">
        <v>1180</v>
      </c>
      <c r="K1291" s="16" t="s">
        <v>1179</v>
      </c>
      <c r="L1291" s="16" t="s">
        <v>6534</v>
      </c>
      <c r="M1291" s="16">
        <v>208</v>
      </c>
      <c r="N1291" s="16" t="s">
        <v>1177</v>
      </c>
      <c r="O1291" s="16" t="s">
        <v>1107</v>
      </c>
      <c r="P1291" s="16" t="s">
        <v>1176</v>
      </c>
      <c r="Q1291" s="16" t="s">
        <v>1175</v>
      </c>
      <c r="R1291" s="16" t="s">
        <v>1174</v>
      </c>
    </row>
    <row r="1292" spans="1:18">
      <c r="A1292" s="16" t="s">
        <v>6533</v>
      </c>
      <c r="B1292" s="16" t="s">
        <v>1183</v>
      </c>
      <c r="C1292" s="16" t="s">
        <v>319</v>
      </c>
      <c r="D1292" s="16">
        <v>10085</v>
      </c>
      <c r="E1292" s="16" t="str">
        <f>VLOOKUP(D1292,'Schools Data'!$F$4:$I$105,4,FALSE)</f>
        <v>Our Lady of Lourdes School</v>
      </c>
      <c r="F1292" s="16">
        <v>221000</v>
      </c>
      <c r="G1292" s="16" t="str">
        <f t="shared" si="45"/>
        <v>E23</v>
      </c>
      <c r="H1292" s="16" t="s">
        <v>6532</v>
      </c>
      <c r="I1292" s="16" t="s">
        <v>1181</v>
      </c>
      <c r="J1292" s="16" t="s">
        <v>1180</v>
      </c>
      <c r="K1292" s="16" t="s">
        <v>1179</v>
      </c>
      <c r="L1292" s="16" t="s">
        <v>6531</v>
      </c>
      <c r="M1292" s="16">
        <v>10389</v>
      </c>
      <c r="N1292" s="16" t="s">
        <v>1177</v>
      </c>
      <c r="O1292" s="16" t="s">
        <v>1107</v>
      </c>
      <c r="P1292" s="16" t="s">
        <v>1176</v>
      </c>
      <c r="Q1292" s="16" t="s">
        <v>1175</v>
      </c>
      <c r="R1292" s="16" t="s">
        <v>1174</v>
      </c>
    </row>
    <row r="1293" spans="1:18">
      <c r="A1293" s="16" t="s">
        <v>6530</v>
      </c>
      <c r="B1293" s="16" t="s">
        <v>1183</v>
      </c>
      <c r="C1293" s="16" t="s">
        <v>319</v>
      </c>
      <c r="D1293" s="16">
        <v>10085</v>
      </c>
      <c r="E1293" s="16" t="str">
        <f>VLOOKUP(D1293,'Schools Data'!$F$4:$I$105,4,FALSE)</f>
        <v>Our Lady of Lourdes School</v>
      </c>
      <c r="F1293" s="16">
        <v>411020</v>
      </c>
      <c r="G1293" s="16" t="str">
        <f t="shared" si="45"/>
        <v>E25</v>
      </c>
      <c r="H1293" s="16" t="s">
        <v>6529</v>
      </c>
      <c r="I1293" s="16" t="s">
        <v>1181</v>
      </c>
      <c r="J1293" s="16" t="s">
        <v>1180</v>
      </c>
      <c r="K1293" s="16" t="s">
        <v>1179</v>
      </c>
      <c r="L1293" s="16" t="s">
        <v>6528</v>
      </c>
      <c r="M1293" s="16">
        <v>81266</v>
      </c>
      <c r="N1293" s="16" t="s">
        <v>1177</v>
      </c>
      <c r="O1293" s="16" t="s">
        <v>1107</v>
      </c>
      <c r="P1293" s="16" t="s">
        <v>1176</v>
      </c>
      <c r="Q1293" s="16" t="s">
        <v>1175</v>
      </c>
      <c r="R1293" s="16" t="s">
        <v>1174</v>
      </c>
    </row>
    <row r="1294" spans="1:18">
      <c r="A1294" s="16" t="s">
        <v>6527</v>
      </c>
      <c r="B1294" s="16" t="s">
        <v>1183</v>
      </c>
      <c r="C1294" s="16" t="s">
        <v>319</v>
      </c>
      <c r="D1294" s="16">
        <v>10085</v>
      </c>
      <c r="E1294" s="16" t="str">
        <f>VLOOKUP(D1294,'Schools Data'!$F$4:$I$105,4,FALSE)</f>
        <v>Our Lady of Lourdes School</v>
      </c>
      <c r="F1294" s="16">
        <v>413050</v>
      </c>
      <c r="G1294" s="16" t="str">
        <f t="shared" si="45"/>
        <v>E19</v>
      </c>
      <c r="H1294" s="16" t="s">
        <v>6526</v>
      </c>
      <c r="I1294" s="16" t="s">
        <v>1181</v>
      </c>
      <c r="J1294" s="16" t="s">
        <v>1180</v>
      </c>
      <c r="K1294" s="16" t="s">
        <v>1179</v>
      </c>
      <c r="L1294" s="16" t="s">
        <v>6525</v>
      </c>
      <c r="M1294" s="16">
        <v>22449</v>
      </c>
      <c r="N1294" s="16" t="s">
        <v>1177</v>
      </c>
      <c r="O1294" s="16" t="s">
        <v>1107</v>
      </c>
      <c r="P1294" s="16" t="s">
        <v>1176</v>
      </c>
      <c r="Q1294" s="16" t="s">
        <v>1175</v>
      </c>
      <c r="R1294" s="16" t="s">
        <v>1174</v>
      </c>
    </row>
    <row r="1295" spans="1:18">
      <c r="A1295" s="16" t="s">
        <v>6524</v>
      </c>
      <c r="B1295" s="16" t="s">
        <v>1183</v>
      </c>
      <c r="C1295" s="16" t="s">
        <v>319</v>
      </c>
      <c r="D1295" s="16">
        <v>10085</v>
      </c>
      <c r="E1295" s="16" t="str">
        <f>VLOOKUP(D1295,'Schools Data'!$F$4:$I$105,4,FALSE)</f>
        <v>Our Lady of Lourdes School</v>
      </c>
      <c r="F1295" s="16">
        <v>413060</v>
      </c>
      <c r="G1295" s="16" t="str">
        <f t="shared" si="45"/>
        <v>E22</v>
      </c>
      <c r="H1295" s="16" t="s">
        <v>6523</v>
      </c>
      <c r="I1295" s="16" t="s">
        <v>1181</v>
      </c>
      <c r="J1295" s="16" t="s">
        <v>1180</v>
      </c>
      <c r="K1295" s="16" t="s">
        <v>1179</v>
      </c>
      <c r="L1295" s="16" t="s">
        <v>6522</v>
      </c>
      <c r="M1295" s="16">
        <v>22971</v>
      </c>
      <c r="N1295" s="16" t="s">
        <v>1177</v>
      </c>
      <c r="O1295" s="16" t="s">
        <v>1107</v>
      </c>
      <c r="P1295" s="16" t="s">
        <v>1176</v>
      </c>
      <c r="Q1295" s="16" t="s">
        <v>1175</v>
      </c>
      <c r="R1295" s="16" t="s">
        <v>1174</v>
      </c>
    </row>
    <row r="1296" spans="1:18">
      <c r="A1296" s="16" t="s">
        <v>6521</v>
      </c>
      <c r="B1296" s="16" t="s">
        <v>1183</v>
      </c>
      <c r="C1296" s="16" t="s">
        <v>319</v>
      </c>
      <c r="D1296" s="16">
        <v>10085</v>
      </c>
      <c r="E1296" s="16" t="str">
        <f>VLOOKUP(D1296,'Schools Data'!$F$4:$I$105,4,FALSE)</f>
        <v>Our Lady of Lourdes School</v>
      </c>
      <c r="F1296" s="16">
        <v>413070</v>
      </c>
      <c r="G1296" s="16" t="str">
        <f t="shared" si="45"/>
        <v>E24</v>
      </c>
      <c r="H1296" s="16" t="s">
        <v>6520</v>
      </c>
      <c r="I1296" s="16" t="s">
        <v>1181</v>
      </c>
      <c r="J1296" s="16" t="s">
        <v>1180</v>
      </c>
      <c r="K1296" s="16" t="s">
        <v>1179</v>
      </c>
      <c r="L1296" s="16" t="s">
        <v>6519</v>
      </c>
      <c r="M1296" s="16">
        <v>5991</v>
      </c>
      <c r="N1296" s="16" t="s">
        <v>1177</v>
      </c>
      <c r="O1296" s="16" t="s">
        <v>1107</v>
      </c>
      <c r="P1296" s="16" t="s">
        <v>1176</v>
      </c>
      <c r="Q1296" s="16" t="s">
        <v>1175</v>
      </c>
      <c r="R1296" s="16" t="s">
        <v>1174</v>
      </c>
    </row>
    <row r="1297" spans="1:18">
      <c r="A1297" s="16" t="s">
        <v>6518</v>
      </c>
      <c r="B1297" s="16" t="s">
        <v>1183</v>
      </c>
      <c r="C1297" s="16" t="s">
        <v>319</v>
      </c>
      <c r="D1297" s="16">
        <v>10085</v>
      </c>
      <c r="E1297" s="16" t="str">
        <f>VLOOKUP(D1297,'Schools Data'!$F$4:$I$105,4,FALSE)</f>
        <v>Our Lady of Lourdes School</v>
      </c>
      <c r="F1297" s="16">
        <v>420060</v>
      </c>
      <c r="G1297" s="16" t="str">
        <f t="shared" si="45"/>
        <v>E26</v>
      </c>
      <c r="H1297" s="16" t="s">
        <v>6517</v>
      </c>
      <c r="I1297" s="16" t="s">
        <v>1181</v>
      </c>
      <c r="J1297" s="16" t="s">
        <v>1180</v>
      </c>
      <c r="K1297" s="16" t="s">
        <v>1179</v>
      </c>
      <c r="L1297" s="16" t="s">
        <v>6516</v>
      </c>
      <c r="M1297" s="16">
        <v>10000</v>
      </c>
      <c r="N1297" s="16" t="s">
        <v>1177</v>
      </c>
      <c r="O1297" s="16" t="s">
        <v>1107</v>
      </c>
      <c r="P1297" s="16" t="s">
        <v>1176</v>
      </c>
      <c r="Q1297" s="16" t="s">
        <v>1175</v>
      </c>
      <c r="R1297" s="16" t="s">
        <v>1174</v>
      </c>
    </row>
    <row r="1298" spans="1:18">
      <c r="A1298" s="16" t="s">
        <v>6515</v>
      </c>
      <c r="B1298" s="16" t="s">
        <v>1183</v>
      </c>
      <c r="C1298" s="16" t="s">
        <v>319</v>
      </c>
      <c r="D1298" s="16">
        <v>10085</v>
      </c>
      <c r="E1298" s="16" t="str">
        <f>VLOOKUP(D1298,'Schools Data'!$F$4:$I$105,4,FALSE)</f>
        <v>Our Lady of Lourdes School</v>
      </c>
      <c r="F1298" s="16">
        <v>422620</v>
      </c>
      <c r="G1298" s="16" t="str">
        <f t="shared" si="45"/>
        <v>E20</v>
      </c>
      <c r="H1298" s="16" t="s">
        <v>6514</v>
      </c>
      <c r="I1298" s="16" t="s">
        <v>1181</v>
      </c>
      <c r="J1298" s="16" t="s">
        <v>1180</v>
      </c>
      <c r="K1298" s="16" t="s">
        <v>1179</v>
      </c>
      <c r="L1298" s="16" t="s">
        <v>6513</v>
      </c>
      <c r="M1298" s="16">
        <v>17554</v>
      </c>
      <c r="N1298" s="16" t="s">
        <v>1177</v>
      </c>
      <c r="O1298" s="16" t="s">
        <v>1107</v>
      </c>
      <c r="P1298" s="16" t="s">
        <v>1176</v>
      </c>
      <c r="Q1298" s="16" t="s">
        <v>1175</v>
      </c>
      <c r="R1298" s="16" t="s">
        <v>1174</v>
      </c>
    </row>
    <row r="1299" spans="1:18">
      <c r="A1299" s="16" t="s">
        <v>6512</v>
      </c>
      <c r="B1299" s="16" t="s">
        <v>1183</v>
      </c>
      <c r="C1299" s="16" t="s">
        <v>319</v>
      </c>
      <c r="D1299" s="16">
        <v>10085</v>
      </c>
      <c r="E1299" s="16" t="str">
        <f>VLOOKUP(D1299,'Schools Data'!$F$4:$I$105,4,FALSE)</f>
        <v>Our Lady of Lourdes School</v>
      </c>
      <c r="F1299" s="16">
        <v>543950</v>
      </c>
      <c r="G1299" s="16" t="s">
        <v>1211</v>
      </c>
      <c r="H1299" s="16" t="s">
        <v>6511</v>
      </c>
      <c r="I1299" s="16" t="s">
        <v>1181</v>
      </c>
      <c r="J1299" s="16" t="s">
        <v>1180</v>
      </c>
      <c r="K1299" s="16" t="s">
        <v>1179</v>
      </c>
      <c r="L1299" s="16" t="s">
        <v>6510</v>
      </c>
      <c r="M1299" s="16">
        <v>-16376</v>
      </c>
      <c r="N1299" s="16" t="s">
        <v>1177</v>
      </c>
      <c r="O1299" s="16" t="s">
        <v>1107</v>
      </c>
      <c r="P1299" s="16" t="s">
        <v>1176</v>
      </c>
      <c r="Q1299" s="16" t="s">
        <v>1175</v>
      </c>
      <c r="R1299" s="16" t="s">
        <v>1174</v>
      </c>
    </row>
    <row r="1300" spans="1:18">
      <c r="A1300" s="16" t="s">
        <v>6509</v>
      </c>
      <c r="B1300" s="16" t="s">
        <v>1183</v>
      </c>
      <c r="C1300" s="16" t="s">
        <v>319</v>
      </c>
      <c r="D1300" s="16">
        <v>10085</v>
      </c>
      <c r="E1300" s="16" t="str">
        <f>VLOOKUP(D1300,'Schools Data'!$F$4:$I$105,4,FALSE)</f>
        <v>Our Lady of Lourdes School</v>
      </c>
      <c r="F1300" s="16">
        <v>543955</v>
      </c>
      <c r="G1300" s="16" t="str">
        <f t="shared" ref="G1300:G1336" si="46">VLOOKUP(F1300,$W$2:$X$62,2,FALSE)</f>
        <v>E30</v>
      </c>
      <c r="H1300" s="16" t="s">
        <v>6508</v>
      </c>
      <c r="I1300" s="16" t="s">
        <v>1181</v>
      </c>
      <c r="J1300" s="16" t="s">
        <v>1180</v>
      </c>
      <c r="K1300" s="16" t="s">
        <v>1179</v>
      </c>
      <c r="L1300" s="16" t="s">
        <v>6507</v>
      </c>
      <c r="M1300" s="16">
        <v>10000</v>
      </c>
      <c r="N1300" s="16" t="s">
        <v>1177</v>
      </c>
      <c r="O1300" s="16" t="s">
        <v>1107</v>
      </c>
      <c r="P1300" s="16" t="s">
        <v>1176</v>
      </c>
      <c r="Q1300" s="16" t="s">
        <v>1175</v>
      </c>
      <c r="R1300" s="16" t="s">
        <v>1174</v>
      </c>
    </row>
    <row r="1301" spans="1:18">
      <c r="A1301" s="16" t="s">
        <v>6506</v>
      </c>
      <c r="B1301" s="16" t="s">
        <v>1183</v>
      </c>
      <c r="C1301" s="16" t="s">
        <v>319</v>
      </c>
      <c r="D1301" s="16">
        <v>10085</v>
      </c>
      <c r="E1301" s="16" t="str">
        <f>VLOOKUP(D1301,'Schools Data'!$F$4:$I$105,4,FALSE)</f>
        <v>Our Lady of Lourdes School</v>
      </c>
      <c r="F1301" s="16">
        <v>543970</v>
      </c>
      <c r="G1301" s="16" t="str">
        <f t="shared" si="46"/>
        <v>I01</v>
      </c>
      <c r="H1301" s="16" t="s">
        <v>6505</v>
      </c>
      <c r="I1301" s="16" t="s">
        <v>1181</v>
      </c>
      <c r="J1301" s="16" t="s">
        <v>1180</v>
      </c>
      <c r="K1301" s="16" t="s">
        <v>1179</v>
      </c>
      <c r="L1301" s="16" t="s">
        <v>6504</v>
      </c>
      <c r="M1301" s="16">
        <v>-1088915</v>
      </c>
      <c r="N1301" s="16" t="s">
        <v>1177</v>
      </c>
      <c r="O1301" s="16" t="s">
        <v>1107</v>
      </c>
      <c r="P1301" s="16" t="s">
        <v>1176</v>
      </c>
      <c r="Q1301" s="16" t="s">
        <v>1175</v>
      </c>
      <c r="R1301" s="16" t="s">
        <v>1174</v>
      </c>
    </row>
    <row r="1302" spans="1:18">
      <c r="A1302" s="16" t="s">
        <v>6503</v>
      </c>
      <c r="B1302" s="16" t="s">
        <v>1183</v>
      </c>
      <c r="C1302" s="16" t="s">
        <v>319</v>
      </c>
      <c r="D1302" s="16">
        <v>10085</v>
      </c>
      <c r="E1302" s="16" t="str">
        <f>VLOOKUP(D1302,'Schools Data'!$F$4:$I$105,4,FALSE)</f>
        <v>Our Lady of Lourdes School</v>
      </c>
      <c r="F1302" s="16">
        <v>543972</v>
      </c>
      <c r="G1302" s="16" t="str">
        <f t="shared" si="46"/>
        <v>I03</v>
      </c>
      <c r="H1302" s="16" t="s">
        <v>6502</v>
      </c>
      <c r="I1302" s="16" t="s">
        <v>1181</v>
      </c>
      <c r="J1302" s="16" t="s">
        <v>1180</v>
      </c>
      <c r="K1302" s="16" t="s">
        <v>1179</v>
      </c>
      <c r="L1302" s="16" t="s">
        <v>6459</v>
      </c>
      <c r="M1302" s="16">
        <v>-44498</v>
      </c>
      <c r="N1302" s="16" t="s">
        <v>1177</v>
      </c>
      <c r="O1302" s="16" t="s">
        <v>1107</v>
      </c>
      <c r="P1302" s="16" t="s">
        <v>1176</v>
      </c>
      <c r="Q1302" s="16" t="s">
        <v>1175</v>
      </c>
      <c r="R1302" s="16" t="s">
        <v>1174</v>
      </c>
    </row>
    <row r="1303" spans="1:18">
      <c r="A1303" s="16" t="s">
        <v>6501</v>
      </c>
      <c r="B1303" s="16" t="s">
        <v>1183</v>
      </c>
      <c r="C1303" s="16" t="s">
        <v>319</v>
      </c>
      <c r="D1303" s="16">
        <v>10085</v>
      </c>
      <c r="E1303" s="16" t="str">
        <f>VLOOKUP(D1303,'Schools Data'!$F$4:$I$105,4,FALSE)</f>
        <v>Our Lady of Lourdes School</v>
      </c>
      <c r="F1303" s="16">
        <v>543975</v>
      </c>
      <c r="G1303" s="16" t="str">
        <f t="shared" si="46"/>
        <v>I05</v>
      </c>
      <c r="H1303" s="16" t="s">
        <v>6500</v>
      </c>
      <c r="I1303" s="16" t="s">
        <v>1181</v>
      </c>
      <c r="J1303" s="16" t="s">
        <v>1180</v>
      </c>
      <c r="K1303" s="16" t="s">
        <v>1179</v>
      </c>
      <c r="L1303" s="16" t="s">
        <v>6432</v>
      </c>
      <c r="M1303" s="16">
        <v>-40072</v>
      </c>
      <c r="N1303" s="16" t="s">
        <v>1177</v>
      </c>
      <c r="O1303" s="16" t="s">
        <v>1107</v>
      </c>
      <c r="P1303" s="16" t="s">
        <v>1176</v>
      </c>
      <c r="Q1303" s="16" t="s">
        <v>1175</v>
      </c>
      <c r="R1303" s="16" t="s">
        <v>1174</v>
      </c>
    </row>
    <row r="1304" spans="1:18">
      <c r="A1304" s="16" t="s">
        <v>6499</v>
      </c>
      <c r="B1304" s="16" t="s">
        <v>1183</v>
      </c>
      <c r="C1304" s="16" t="s">
        <v>319</v>
      </c>
      <c r="D1304" s="16">
        <v>10085</v>
      </c>
      <c r="E1304" s="16" t="str">
        <f>VLOOKUP(D1304,'Schools Data'!$F$4:$I$105,4,FALSE)</f>
        <v>Our Lady of Lourdes School</v>
      </c>
      <c r="F1304" s="16">
        <v>569000</v>
      </c>
      <c r="G1304" s="16" t="str">
        <f t="shared" si="46"/>
        <v>E28a</v>
      </c>
      <c r="H1304" s="16" t="s">
        <v>6498</v>
      </c>
      <c r="I1304" s="16" t="s">
        <v>1181</v>
      </c>
      <c r="J1304" s="16" t="s">
        <v>1180</v>
      </c>
      <c r="K1304" s="16" t="s">
        <v>1179</v>
      </c>
      <c r="L1304" s="16" t="s">
        <v>6408</v>
      </c>
      <c r="M1304" s="16">
        <v>33482</v>
      </c>
      <c r="N1304" s="16" t="s">
        <v>1177</v>
      </c>
      <c r="O1304" s="16" t="s">
        <v>1107</v>
      </c>
      <c r="P1304" s="16" t="s">
        <v>1176</v>
      </c>
      <c r="Q1304" s="16" t="s">
        <v>1175</v>
      </c>
      <c r="R1304" s="16" t="s">
        <v>1174</v>
      </c>
    </row>
    <row r="1305" spans="1:18">
      <c r="A1305" s="16" t="s">
        <v>6497</v>
      </c>
      <c r="B1305" s="16" t="s">
        <v>1183</v>
      </c>
      <c r="C1305" s="16" t="s">
        <v>319</v>
      </c>
      <c r="D1305" s="16">
        <v>10085</v>
      </c>
      <c r="E1305" s="16" t="str">
        <f>VLOOKUP(D1305,'Schools Data'!$F$4:$I$105,4,FALSE)</f>
        <v>Our Lady of Lourdes School</v>
      </c>
      <c r="F1305" s="16">
        <v>569010</v>
      </c>
      <c r="G1305" s="16" t="str">
        <f t="shared" si="46"/>
        <v>E27</v>
      </c>
      <c r="H1305" s="16" t="s">
        <v>6496</v>
      </c>
      <c r="I1305" s="16" t="s">
        <v>1181</v>
      </c>
      <c r="J1305" s="16" t="s">
        <v>1180</v>
      </c>
      <c r="K1305" s="16" t="s">
        <v>1179</v>
      </c>
      <c r="L1305" s="16" t="s">
        <v>6495</v>
      </c>
      <c r="M1305" s="16">
        <v>36451</v>
      </c>
      <c r="N1305" s="16" t="s">
        <v>1177</v>
      </c>
      <c r="O1305" s="16" t="s">
        <v>1107</v>
      </c>
      <c r="P1305" s="16" t="s">
        <v>1176</v>
      </c>
      <c r="Q1305" s="16" t="s">
        <v>1175</v>
      </c>
      <c r="R1305" s="16" t="s">
        <v>1174</v>
      </c>
    </row>
    <row r="1306" spans="1:18">
      <c r="A1306" s="16" t="s">
        <v>6494</v>
      </c>
      <c r="B1306" s="16" t="s">
        <v>1183</v>
      </c>
      <c r="C1306" s="16" t="s">
        <v>319</v>
      </c>
      <c r="D1306" s="16">
        <v>10085</v>
      </c>
      <c r="E1306" s="16" t="str">
        <f>VLOOKUP(D1306,'Schools Data'!$F$4:$I$105,4,FALSE)</f>
        <v>Our Lady of Lourdes School</v>
      </c>
      <c r="F1306" s="16">
        <v>599030</v>
      </c>
      <c r="G1306" s="16" t="str">
        <f t="shared" si="46"/>
        <v>CE04</v>
      </c>
      <c r="H1306" s="16" t="s">
        <v>6493</v>
      </c>
      <c r="I1306" s="16" t="s">
        <v>1181</v>
      </c>
      <c r="J1306" s="16" t="s">
        <v>1180</v>
      </c>
      <c r="K1306" s="16" t="s">
        <v>1179</v>
      </c>
      <c r="L1306" s="16" t="s">
        <v>6492</v>
      </c>
      <c r="M1306" s="16">
        <v>-1</v>
      </c>
      <c r="N1306" s="16" t="s">
        <v>1177</v>
      </c>
      <c r="O1306" s="16" t="s">
        <v>1107</v>
      </c>
      <c r="P1306" s="16" t="s">
        <v>1176</v>
      </c>
      <c r="Q1306" s="16" t="s">
        <v>1175</v>
      </c>
      <c r="R1306" s="16" t="s">
        <v>1174</v>
      </c>
    </row>
    <row r="1307" spans="1:18">
      <c r="A1307" s="16" t="s">
        <v>6491</v>
      </c>
      <c r="B1307" s="16" t="s">
        <v>1183</v>
      </c>
      <c r="C1307" s="16" t="s">
        <v>319</v>
      </c>
      <c r="D1307" s="16">
        <v>10085</v>
      </c>
      <c r="E1307" s="16" t="str">
        <f>VLOOKUP(D1307,'Schools Data'!$F$4:$I$105,4,FALSE)</f>
        <v>Our Lady of Lourdes School</v>
      </c>
      <c r="F1307" s="16">
        <v>710020</v>
      </c>
      <c r="G1307" s="16" t="str">
        <f t="shared" si="46"/>
        <v>I06</v>
      </c>
      <c r="H1307" s="16" t="s">
        <v>6490</v>
      </c>
      <c r="I1307" s="16" t="s">
        <v>1181</v>
      </c>
      <c r="J1307" s="16" t="s">
        <v>1180</v>
      </c>
      <c r="K1307" s="16" t="s">
        <v>1179</v>
      </c>
      <c r="L1307" s="16" t="s">
        <v>6489</v>
      </c>
      <c r="M1307" s="16">
        <v>-53421</v>
      </c>
      <c r="N1307" s="16" t="s">
        <v>1177</v>
      </c>
      <c r="O1307" s="16" t="s">
        <v>1107</v>
      </c>
      <c r="P1307" s="16" t="s">
        <v>1176</v>
      </c>
      <c r="Q1307" s="16" t="s">
        <v>1175</v>
      </c>
      <c r="R1307" s="16" t="s">
        <v>1174</v>
      </c>
    </row>
    <row r="1308" spans="1:18">
      <c r="A1308" s="16" t="s">
        <v>6488</v>
      </c>
      <c r="B1308" s="16" t="s">
        <v>1183</v>
      </c>
      <c r="C1308" s="16" t="s">
        <v>319</v>
      </c>
      <c r="D1308" s="16">
        <v>10085</v>
      </c>
      <c r="E1308" s="16" t="str">
        <f>VLOOKUP(D1308,'Schools Data'!$F$4:$I$105,4,FALSE)</f>
        <v>Our Lady of Lourdes School</v>
      </c>
      <c r="F1308" s="16">
        <v>720010</v>
      </c>
      <c r="G1308" s="16" t="str">
        <f t="shared" si="46"/>
        <v>I18d</v>
      </c>
      <c r="H1308" s="16" t="s">
        <v>6487</v>
      </c>
      <c r="I1308" s="16" t="s">
        <v>1181</v>
      </c>
      <c r="J1308" s="16" t="s">
        <v>1180</v>
      </c>
      <c r="K1308" s="16" t="s">
        <v>1179</v>
      </c>
      <c r="L1308" s="16" t="s">
        <v>6486</v>
      </c>
      <c r="M1308" s="16">
        <v>-35655</v>
      </c>
      <c r="N1308" s="16" t="s">
        <v>1177</v>
      </c>
      <c r="O1308" s="16" t="s">
        <v>1107</v>
      </c>
      <c r="P1308" s="16" t="s">
        <v>1176</v>
      </c>
      <c r="Q1308" s="16" t="s">
        <v>1175</v>
      </c>
      <c r="R1308" s="16" t="s">
        <v>1174</v>
      </c>
    </row>
    <row r="1309" spans="1:18">
      <c r="A1309" s="16" t="s">
        <v>6485</v>
      </c>
      <c r="B1309" s="16" t="s">
        <v>1183</v>
      </c>
      <c r="C1309" s="16" t="s">
        <v>319</v>
      </c>
      <c r="D1309" s="16">
        <v>10085</v>
      </c>
      <c r="E1309" s="16" t="str">
        <f>VLOOKUP(D1309,'Schools Data'!$F$4:$I$105,4,FALSE)</f>
        <v>Our Lady of Lourdes School</v>
      </c>
      <c r="F1309" s="16">
        <v>739002</v>
      </c>
      <c r="G1309" s="16" t="str">
        <f t="shared" si="46"/>
        <v>I08b</v>
      </c>
      <c r="H1309" s="16" t="s">
        <v>6484</v>
      </c>
      <c r="I1309" s="16" t="s">
        <v>1181</v>
      </c>
      <c r="J1309" s="16" t="s">
        <v>1180</v>
      </c>
      <c r="K1309" s="16" t="s">
        <v>1179</v>
      </c>
      <c r="L1309" s="16" t="s">
        <v>6483</v>
      </c>
      <c r="M1309" s="16">
        <v>-19300</v>
      </c>
      <c r="N1309" s="16" t="s">
        <v>1177</v>
      </c>
      <c r="O1309" s="16" t="s">
        <v>1107</v>
      </c>
      <c r="P1309" s="16" t="s">
        <v>1176</v>
      </c>
      <c r="Q1309" s="16" t="s">
        <v>1175</v>
      </c>
      <c r="R1309" s="16" t="s">
        <v>1174</v>
      </c>
    </row>
    <row r="1310" spans="1:18">
      <c r="A1310" s="16" t="s">
        <v>6482</v>
      </c>
      <c r="B1310" s="16" t="s">
        <v>1183</v>
      </c>
      <c r="C1310" s="16" t="s">
        <v>319</v>
      </c>
      <c r="D1310" s="16">
        <v>10085</v>
      </c>
      <c r="E1310" s="16" t="str">
        <f>VLOOKUP(D1310,'Schools Data'!$F$4:$I$105,4,FALSE)</f>
        <v>Our Lady of Lourdes School</v>
      </c>
      <c r="F1310" s="16">
        <v>739005</v>
      </c>
      <c r="G1310" s="16" t="str">
        <f t="shared" si="46"/>
        <v>I18c</v>
      </c>
      <c r="H1310" s="16" t="s">
        <v>6481</v>
      </c>
      <c r="I1310" s="16" t="s">
        <v>1181</v>
      </c>
      <c r="J1310" s="16" t="s">
        <v>1180</v>
      </c>
      <c r="K1310" s="16" t="s">
        <v>1179</v>
      </c>
      <c r="L1310" s="16" t="s">
        <v>6480</v>
      </c>
      <c r="M1310" s="16">
        <v>-6630</v>
      </c>
      <c r="N1310" s="16" t="s">
        <v>1177</v>
      </c>
      <c r="O1310" s="16" t="s">
        <v>1107</v>
      </c>
      <c r="P1310" s="16" t="s">
        <v>1176</v>
      </c>
      <c r="Q1310" s="16" t="s">
        <v>1175</v>
      </c>
      <c r="R1310" s="16" t="s">
        <v>1174</v>
      </c>
    </row>
    <row r="1311" spans="1:18">
      <c r="A1311" s="16" t="s">
        <v>6479</v>
      </c>
      <c r="B1311" s="16" t="s">
        <v>1183</v>
      </c>
      <c r="C1311" s="16" t="s">
        <v>319</v>
      </c>
      <c r="D1311" s="16">
        <v>10085</v>
      </c>
      <c r="E1311" s="16" t="str">
        <f>VLOOKUP(D1311,'Schools Data'!$F$4:$I$105,4,FALSE)</f>
        <v>Our Lady of Lourdes School</v>
      </c>
      <c r="F1311" s="16">
        <v>739010</v>
      </c>
      <c r="G1311" s="16" t="str">
        <f t="shared" si="46"/>
        <v>I09</v>
      </c>
      <c r="H1311" s="16" t="s">
        <v>6478</v>
      </c>
      <c r="I1311" s="16" t="s">
        <v>1181</v>
      </c>
      <c r="J1311" s="16" t="s">
        <v>1180</v>
      </c>
      <c r="K1311" s="16" t="s">
        <v>1179</v>
      </c>
      <c r="L1311" s="16" t="s">
        <v>6477</v>
      </c>
      <c r="M1311" s="16">
        <v>-36570</v>
      </c>
      <c r="N1311" s="16" t="s">
        <v>1177</v>
      </c>
      <c r="O1311" s="16" t="s">
        <v>1107</v>
      </c>
      <c r="P1311" s="16" t="s">
        <v>1176</v>
      </c>
      <c r="Q1311" s="16" t="s">
        <v>1175</v>
      </c>
      <c r="R1311" s="16" t="s">
        <v>1174</v>
      </c>
    </row>
    <row r="1312" spans="1:18">
      <c r="A1312" s="16" t="s">
        <v>6476</v>
      </c>
      <c r="B1312" s="16" t="s">
        <v>1183</v>
      </c>
      <c r="C1312" s="16" t="s">
        <v>319</v>
      </c>
      <c r="D1312" s="16">
        <v>10085</v>
      </c>
      <c r="E1312" s="16" t="str">
        <f>VLOOKUP(D1312,'Schools Data'!$F$4:$I$105,4,FALSE)</f>
        <v>Our Lady of Lourdes School</v>
      </c>
      <c r="F1312" s="16">
        <v>739020</v>
      </c>
      <c r="G1312" s="16" t="str">
        <f t="shared" si="46"/>
        <v>I10</v>
      </c>
      <c r="H1312" s="16" t="s">
        <v>6475</v>
      </c>
      <c r="I1312" s="16" t="s">
        <v>1181</v>
      </c>
      <c r="J1312" s="16" t="s">
        <v>1180</v>
      </c>
      <c r="K1312" s="16" t="s">
        <v>1179</v>
      </c>
      <c r="L1312" s="16" t="s">
        <v>6474</v>
      </c>
      <c r="M1312" s="16">
        <v>-4000</v>
      </c>
      <c r="N1312" s="16" t="s">
        <v>1177</v>
      </c>
      <c r="O1312" s="16" t="s">
        <v>1107</v>
      </c>
      <c r="P1312" s="16" t="s">
        <v>1176</v>
      </c>
      <c r="Q1312" s="16" t="s">
        <v>1175</v>
      </c>
      <c r="R1312" s="16" t="s">
        <v>1174</v>
      </c>
    </row>
    <row r="1313" spans="1:18">
      <c r="A1313" s="16" t="s">
        <v>6473</v>
      </c>
      <c r="B1313" s="16" t="s">
        <v>1183</v>
      </c>
      <c r="C1313" s="16" t="s">
        <v>319</v>
      </c>
      <c r="D1313" s="16">
        <v>10085</v>
      </c>
      <c r="E1313" s="16" t="str">
        <f>VLOOKUP(D1313,'Schools Data'!$F$4:$I$105,4,FALSE)</f>
        <v>Our Lady of Lourdes School</v>
      </c>
      <c r="F1313" s="16">
        <v>739050</v>
      </c>
      <c r="G1313" s="16" t="str">
        <f t="shared" si="46"/>
        <v>I13</v>
      </c>
      <c r="H1313" s="16" t="s">
        <v>6472</v>
      </c>
      <c r="I1313" s="16" t="s">
        <v>1181</v>
      </c>
      <c r="J1313" s="16" t="s">
        <v>1180</v>
      </c>
      <c r="K1313" s="16" t="s">
        <v>1179</v>
      </c>
      <c r="L1313" s="16" t="s">
        <v>6471</v>
      </c>
      <c r="M1313" s="16">
        <v>-25000</v>
      </c>
      <c r="N1313" s="16" t="s">
        <v>1177</v>
      </c>
      <c r="O1313" s="16" t="s">
        <v>1107</v>
      </c>
      <c r="P1313" s="16" t="s">
        <v>1176</v>
      </c>
      <c r="Q1313" s="16" t="s">
        <v>1175</v>
      </c>
      <c r="R1313" s="16" t="s">
        <v>1174</v>
      </c>
    </row>
    <row r="1314" spans="1:18">
      <c r="A1314" s="16" t="s">
        <v>6470</v>
      </c>
      <c r="B1314" s="16" t="s">
        <v>1183</v>
      </c>
      <c r="C1314" s="16" t="s">
        <v>319</v>
      </c>
      <c r="D1314" s="16">
        <v>10086</v>
      </c>
      <c r="E1314" s="16" t="str">
        <f>VLOOKUP(D1314,'Schools Data'!$F$4:$I$105,4,FALSE)</f>
        <v>Queenswell Junior School</v>
      </c>
      <c r="F1314" s="16">
        <v>111100</v>
      </c>
      <c r="G1314" s="16" t="str">
        <f t="shared" si="46"/>
        <v>E05</v>
      </c>
      <c r="H1314" s="16" t="s">
        <v>6469</v>
      </c>
      <c r="I1314" s="16" t="s">
        <v>1181</v>
      </c>
      <c r="J1314" s="16" t="s">
        <v>1180</v>
      </c>
      <c r="K1314" s="16" t="s">
        <v>1179</v>
      </c>
      <c r="L1314" s="16" t="s">
        <v>6468</v>
      </c>
      <c r="M1314" s="16">
        <v>175356</v>
      </c>
      <c r="N1314" s="16" t="s">
        <v>1177</v>
      </c>
      <c r="O1314" s="16" t="s">
        <v>1107</v>
      </c>
      <c r="P1314" s="16" t="s">
        <v>1176</v>
      </c>
      <c r="Q1314" s="16" t="s">
        <v>1175</v>
      </c>
      <c r="R1314" s="16" t="s">
        <v>1174</v>
      </c>
    </row>
    <row r="1315" spans="1:18">
      <c r="A1315" s="16" t="s">
        <v>6467</v>
      </c>
      <c r="B1315" s="16" t="s">
        <v>1183</v>
      </c>
      <c r="C1315" s="16" t="s">
        <v>319</v>
      </c>
      <c r="D1315" s="16">
        <v>10086</v>
      </c>
      <c r="E1315" s="16" t="str">
        <f>VLOOKUP(D1315,'Schools Data'!$F$4:$I$105,4,FALSE)</f>
        <v>Queenswell Junior School</v>
      </c>
      <c r="F1315" s="16">
        <v>111200</v>
      </c>
      <c r="G1315" s="16" t="str">
        <f t="shared" si="46"/>
        <v>E04</v>
      </c>
      <c r="H1315" s="16" t="s">
        <v>6466</v>
      </c>
      <c r="I1315" s="16" t="s">
        <v>1181</v>
      </c>
      <c r="J1315" s="16" t="s">
        <v>1180</v>
      </c>
      <c r="K1315" s="16" t="s">
        <v>1179</v>
      </c>
      <c r="L1315" s="16" t="s">
        <v>6465</v>
      </c>
      <c r="M1315" s="16">
        <v>45993</v>
      </c>
      <c r="N1315" s="16" t="s">
        <v>1177</v>
      </c>
      <c r="O1315" s="16" t="s">
        <v>1107</v>
      </c>
      <c r="P1315" s="16" t="s">
        <v>1176</v>
      </c>
      <c r="Q1315" s="16" t="s">
        <v>1175</v>
      </c>
      <c r="R1315" s="16" t="s">
        <v>1174</v>
      </c>
    </row>
    <row r="1316" spans="1:18">
      <c r="A1316" s="16" t="s">
        <v>6464</v>
      </c>
      <c r="B1316" s="16" t="s">
        <v>1183</v>
      </c>
      <c r="C1316" s="16" t="s">
        <v>319</v>
      </c>
      <c r="D1316" s="16">
        <v>10086</v>
      </c>
      <c r="E1316" s="16" t="str">
        <f>VLOOKUP(D1316,'Schools Data'!$F$4:$I$105,4,FALSE)</f>
        <v>Queenswell Junior School</v>
      </c>
      <c r="F1316" s="16">
        <v>111400</v>
      </c>
      <c r="G1316" s="16" t="str">
        <f t="shared" si="46"/>
        <v>E01</v>
      </c>
      <c r="H1316" s="16" t="s">
        <v>6463</v>
      </c>
      <c r="I1316" s="16" t="s">
        <v>1181</v>
      </c>
      <c r="J1316" s="16" t="s">
        <v>1180</v>
      </c>
      <c r="K1316" s="16" t="s">
        <v>1179</v>
      </c>
      <c r="L1316" s="16" t="s">
        <v>6462</v>
      </c>
      <c r="M1316" s="16">
        <v>1591610</v>
      </c>
      <c r="N1316" s="16" t="s">
        <v>1177</v>
      </c>
      <c r="O1316" s="16" t="s">
        <v>1107</v>
      </c>
      <c r="P1316" s="16" t="s">
        <v>1176</v>
      </c>
      <c r="Q1316" s="16" t="s">
        <v>1175</v>
      </c>
      <c r="R1316" s="16" t="s">
        <v>1174</v>
      </c>
    </row>
    <row r="1317" spans="1:18">
      <c r="A1317" s="16" t="s">
        <v>6461</v>
      </c>
      <c r="B1317" s="16" t="s">
        <v>1183</v>
      </c>
      <c r="C1317" s="16" t="s">
        <v>319</v>
      </c>
      <c r="D1317" s="16">
        <v>10086</v>
      </c>
      <c r="E1317" s="16" t="str">
        <f>VLOOKUP(D1317,'Schools Data'!$F$4:$I$105,4,FALSE)</f>
        <v>Queenswell Junior School</v>
      </c>
      <c r="F1317" s="16">
        <v>111600</v>
      </c>
      <c r="G1317" s="16" t="str">
        <f t="shared" si="46"/>
        <v>E03</v>
      </c>
      <c r="H1317" s="16" t="s">
        <v>6460</v>
      </c>
      <c r="I1317" s="16" t="s">
        <v>1181</v>
      </c>
      <c r="J1317" s="16" t="s">
        <v>1180</v>
      </c>
      <c r="K1317" s="16" t="s">
        <v>1179</v>
      </c>
      <c r="L1317" s="16" t="s">
        <v>6459</v>
      </c>
      <c r="M1317" s="16">
        <v>999312</v>
      </c>
      <c r="N1317" s="16" t="s">
        <v>1177</v>
      </c>
      <c r="O1317" s="16" t="s">
        <v>1107</v>
      </c>
      <c r="P1317" s="16" t="s">
        <v>1176</v>
      </c>
      <c r="Q1317" s="16" t="s">
        <v>1175</v>
      </c>
      <c r="R1317" s="16" t="s">
        <v>1174</v>
      </c>
    </row>
    <row r="1318" spans="1:18">
      <c r="A1318" s="16" t="s">
        <v>6458</v>
      </c>
      <c r="B1318" s="16" t="s">
        <v>1183</v>
      </c>
      <c r="C1318" s="16" t="s">
        <v>319</v>
      </c>
      <c r="D1318" s="16">
        <v>10086</v>
      </c>
      <c r="E1318" s="16" t="str">
        <f>VLOOKUP(D1318,'Schools Data'!$F$4:$I$105,4,FALSE)</f>
        <v>Queenswell Junior School</v>
      </c>
      <c r="F1318" s="16">
        <v>111700</v>
      </c>
      <c r="G1318" s="16" t="str">
        <f t="shared" si="46"/>
        <v>E07</v>
      </c>
      <c r="H1318" s="16" t="s">
        <v>6457</v>
      </c>
      <c r="I1318" s="16" t="s">
        <v>1181</v>
      </c>
      <c r="J1318" s="16" t="s">
        <v>1180</v>
      </c>
      <c r="K1318" s="16" t="s">
        <v>1179</v>
      </c>
      <c r="L1318" s="16" t="s">
        <v>6456</v>
      </c>
      <c r="M1318" s="16">
        <v>39889</v>
      </c>
      <c r="N1318" s="16" t="s">
        <v>1177</v>
      </c>
      <c r="O1318" s="16" t="s">
        <v>1107</v>
      </c>
      <c r="P1318" s="16" t="s">
        <v>1176</v>
      </c>
      <c r="Q1318" s="16" t="s">
        <v>1175</v>
      </c>
      <c r="R1318" s="16" t="s">
        <v>1174</v>
      </c>
    </row>
    <row r="1319" spans="1:18">
      <c r="A1319" s="16" t="s">
        <v>6455</v>
      </c>
      <c r="B1319" s="16" t="s">
        <v>1183</v>
      </c>
      <c r="C1319" s="16" t="s">
        <v>319</v>
      </c>
      <c r="D1319" s="16">
        <v>10086</v>
      </c>
      <c r="E1319" s="16" t="str">
        <f>VLOOKUP(D1319,'Schools Data'!$F$4:$I$105,4,FALSE)</f>
        <v>Queenswell Junior School</v>
      </c>
      <c r="F1319" s="16">
        <v>133100</v>
      </c>
      <c r="G1319" s="16" t="str">
        <f t="shared" si="46"/>
        <v>E09</v>
      </c>
      <c r="H1319" s="16" t="s">
        <v>6454</v>
      </c>
      <c r="I1319" s="16" t="s">
        <v>1181</v>
      </c>
      <c r="J1319" s="16" t="s">
        <v>1180</v>
      </c>
      <c r="K1319" s="16" t="s">
        <v>1179</v>
      </c>
      <c r="L1319" s="16" t="s">
        <v>6453</v>
      </c>
      <c r="M1319" s="16">
        <v>7037</v>
      </c>
      <c r="N1319" s="16" t="s">
        <v>1177</v>
      </c>
      <c r="O1319" s="16" t="s">
        <v>1107</v>
      </c>
      <c r="P1319" s="16" t="s">
        <v>1176</v>
      </c>
      <c r="Q1319" s="16" t="s">
        <v>1175</v>
      </c>
      <c r="R1319" s="16" t="s">
        <v>1174</v>
      </c>
    </row>
    <row r="1320" spans="1:18">
      <c r="A1320" s="16" t="s">
        <v>6452</v>
      </c>
      <c r="B1320" s="16" t="s">
        <v>1183</v>
      </c>
      <c r="C1320" s="16" t="s">
        <v>319</v>
      </c>
      <c r="D1320" s="16">
        <v>10086</v>
      </c>
      <c r="E1320" s="16" t="str">
        <f>VLOOKUP(D1320,'Schools Data'!$F$4:$I$105,4,FALSE)</f>
        <v>Queenswell Junior School</v>
      </c>
      <c r="F1320" s="16">
        <v>138100</v>
      </c>
      <c r="G1320" s="16" t="str">
        <f t="shared" si="46"/>
        <v>E08</v>
      </c>
      <c r="H1320" s="16" t="s">
        <v>6451</v>
      </c>
      <c r="I1320" s="16" t="s">
        <v>1181</v>
      </c>
      <c r="J1320" s="16" t="s">
        <v>1180</v>
      </c>
      <c r="K1320" s="16" t="s">
        <v>1179</v>
      </c>
      <c r="L1320" s="16" t="s">
        <v>6450</v>
      </c>
      <c r="M1320" s="16">
        <v>15080</v>
      </c>
      <c r="N1320" s="16" t="s">
        <v>1177</v>
      </c>
      <c r="O1320" s="16" t="s">
        <v>1107</v>
      </c>
      <c r="P1320" s="16" t="s">
        <v>1176</v>
      </c>
      <c r="Q1320" s="16" t="s">
        <v>1175</v>
      </c>
      <c r="R1320" s="16" t="s">
        <v>1174</v>
      </c>
    </row>
    <row r="1321" spans="1:18">
      <c r="A1321" s="16" t="s">
        <v>6449</v>
      </c>
      <c r="B1321" s="16" t="s">
        <v>1183</v>
      </c>
      <c r="C1321" s="16" t="s">
        <v>319</v>
      </c>
      <c r="D1321" s="16">
        <v>10086</v>
      </c>
      <c r="E1321" s="16" t="str">
        <f>VLOOKUP(D1321,'Schools Data'!$F$4:$I$105,4,FALSE)</f>
        <v>Queenswell Junior School</v>
      </c>
      <c r="F1321" s="16">
        <v>138110</v>
      </c>
      <c r="G1321" s="16" t="str">
        <f t="shared" si="46"/>
        <v>E10</v>
      </c>
      <c r="H1321" s="16" t="s">
        <v>6448</v>
      </c>
      <c r="I1321" s="16" t="s">
        <v>1181</v>
      </c>
      <c r="J1321" s="16" t="s">
        <v>1180</v>
      </c>
      <c r="K1321" s="16" t="s">
        <v>1179</v>
      </c>
      <c r="L1321" s="16" t="s">
        <v>6447</v>
      </c>
      <c r="M1321" s="16">
        <v>10592</v>
      </c>
      <c r="N1321" s="16" t="s">
        <v>1177</v>
      </c>
      <c r="O1321" s="16" t="s">
        <v>1107</v>
      </c>
      <c r="P1321" s="16" t="s">
        <v>1176</v>
      </c>
      <c r="Q1321" s="16" t="s">
        <v>1175</v>
      </c>
      <c r="R1321" s="16" t="s">
        <v>1174</v>
      </c>
    </row>
    <row r="1322" spans="1:18">
      <c r="A1322" s="16" t="s">
        <v>6446</v>
      </c>
      <c r="B1322" s="16" t="s">
        <v>1183</v>
      </c>
      <c r="C1322" s="16" t="s">
        <v>319</v>
      </c>
      <c r="D1322" s="16">
        <v>10086</v>
      </c>
      <c r="E1322" s="16" t="str">
        <f>VLOOKUP(D1322,'Schools Data'!$F$4:$I$105,4,FALSE)</f>
        <v>Queenswell Junior School</v>
      </c>
      <c r="F1322" s="16">
        <v>138120</v>
      </c>
      <c r="G1322" s="16" t="str">
        <f t="shared" si="46"/>
        <v>E11</v>
      </c>
      <c r="H1322" s="16" t="s">
        <v>6445</v>
      </c>
      <c r="I1322" s="16" t="s">
        <v>1181</v>
      </c>
      <c r="J1322" s="16" t="s">
        <v>1180</v>
      </c>
      <c r="K1322" s="16" t="s">
        <v>1179</v>
      </c>
      <c r="L1322" s="16" t="s">
        <v>6444</v>
      </c>
      <c r="M1322" s="16">
        <v>6000</v>
      </c>
      <c r="N1322" s="16" t="s">
        <v>1177</v>
      </c>
      <c r="O1322" s="16" t="s">
        <v>1107</v>
      </c>
      <c r="P1322" s="16" t="s">
        <v>1176</v>
      </c>
      <c r="Q1322" s="16" t="s">
        <v>1175</v>
      </c>
      <c r="R1322" s="16" t="s">
        <v>1174</v>
      </c>
    </row>
    <row r="1323" spans="1:18">
      <c r="A1323" s="16" t="s">
        <v>6443</v>
      </c>
      <c r="B1323" s="16" t="s">
        <v>1183</v>
      </c>
      <c r="C1323" s="16" t="s">
        <v>319</v>
      </c>
      <c r="D1323" s="16">
        <v>10086</v>
      </c>
      <c r="E1323" s="16" t="str">
        <f>VLOOKUP(D1323,'Schools Data'!$F$4:$I$105,4,FALSE)</f>
        <v>Queenswell Junior School</v>
      </c>
      <c r="F1323" s="16">
        <v>210000</v>
      </c>
      <c r="G1323" s="16" t="str">
        <f t="shared" si="46"/>
        <v>E12</v>
      </c>
      <c r="H1323" s="16" t="s">
        <v>6442</v>
      </c>
      <c r="I1323" s="16" t="s">
        <v>1181</v>
      </c>
      <c r="J1323" s="16" t="s">
        <v>1180</v>
      </c>
      <c r="K1323" s="16" t="s">
        <v>1179</v>
      </c>
      <c r="L1323" s="16" t="s">
        <v>6441</v>
      </c>
      <c r="M1323" s="16">
        <v>28500</v>
      </c>
      <c r="N1323" s="16" t="s">
        <v>1177</v>
      </c>
      <c r="O1323" s="16" t="s">
        <v>1107</v>
      </c>
      <c r="P1323" s="16" t="s">
        <v>1176</v>
      </c>
      <c r="Q1323" s="16" t="s">
        <v>1175</v>
      </c>
      <c r="R1323" s="16" t="s">
        <v>1174</v>
      </c>
    </row>
    <row r="1324" spans="1:18">
      <c r="A1324" s="16" t="s">
        <v>6440</v>
      </c>
      <c r="B1324" s="16" t="s">
        <v>1183</v>
      </c>
      <c r="C1324" s="16" t="s">
        <v>319</v>
      </c>
      <c r="D1324" s="16">
        <v>10086</v>
      </c>
      <c r="E1324" s="16" t="str">
        <f>VLOOKUP(D1324,'Schools Data'!$F$4:$I$105,4,FALSE)</f>
        <v>Queenswell Junior School</v>
      </c>
      <c r="F1324" s="16">
        <v>213020</v>
      </c>
      <c r="G1324" s="16" t="str">
        <f t="shared" si="46"/>
        <v>E16</v>
      </c>
      <c r="H1324" s="16" t="s">
        <v>6439</v>
      </c>
      <c r="I1324" s="16" t="s">
        <v>1181</v>
      </c>
      <c r="J1324" s="16" t="s">
        <v>1180</v>
      </c>
      <c r="K1324" s="16" t="s">
        <v>1179</v>
      </c>
      <c r="L1324" s="16" t="s">
        <v>6438</v>
      </c>
      <c r="M1324" s="16">
        <v>40796</v>
      </c>
      <c r="N1324" s="16" t="s">
        <v>1177</v>
      </c>
      <c r="O1324" s="16" t="s">
        <v>1107</v>
      </c>
      <c r="P1324" s="16" t="s">
        <v>1176</v>
      </c>
      <c r="Q1324" s="16" t="s">
        <v>1175</v>
      </c>
      <c r="R1324" s="16" t="s">
        <v>1174</v>
      </c>
    </row>
    <row r="1325" spans="1:18">
      <c r="A1325" s="16" t="s">
        <v>6437</v>
      </c>
      <c r="B1325" s="16" t="s">
        <v>1183</v>
      </c>
      <c r="C1325" s="16" t="s">
        <v>319</v>
      </c>
      <c r="D1325" s="16">
        <v>10086</v>
      </c>
      <c r="E1325" s="16" t="str">
        <f>VLOOKUP(D1325,'Schools Data'!$F$4:$I$105,4,FALSE)</f>
        <v>Queenswell Junior School</v>
      </c>
      <c r="F1325" s="16">
        <v>215000</v>
      </c>
      <c r="G1325" s="16" t="str">
        <f t="shared" si="46"/>
        <v>E17</v>
      </c>
      <c r="H1325" s="16" t="s">
        <v>6436</v>
      </c>
      <c r="I1325" s="16" t="s">
        <v>1181</v>
      </c>
      <c r="J1325" s="16" t="s">
        <v>1180</v>
      </c>
      <c r="K1325" s="16" t="s">
        <v>1179</v>
      </c>
      <c r="L1325" s="16" t="s">
        <v>6435</v>
      </c>
      <c r="M1325" s="16">
        <v>48485</v>
      </c>
      <c r="N1325" s="16" t="s">
        <v>1177</v>
      </c>
      <c r="O1325" s="16" t="s">
        <v>1107</v>
      </c>
      <c r="P1325" s="16" t="s">
        <v>1176</v>
      </c>
      <c r="Q1325" s="16" t="s">
        <v>1175</v>
      </c>
      <c r="R1325" s="16" t="s">
        <v>1174</v>
      </c>
    </row>
    <row r="1326" spans="1:18">
      <c r="A1326" s="16" t="s">
        <v>6434</v>
      </c>
      <c r="B1326" s="16" t="s">
        <v>1183</v>
      </c>
      <c r="C1326" s="16" t="s">
        <v>319</v>
      </c>
      <c r="D1326" s="16">
        <v>10086</v>
      </c>
      <c r="E1326" s="16" t="str">
        <f>VLOOKUP(D1326,'Schools Data'!$F$4:$I$105,4,FALSE)</f>
        <v>Queenswell Junior School</v>
      </c>
      <c r="F1326" s="16">
        <v>216000</v>
      </c>
      <c r="G1326" s="16" t="str">
        <f t="shared" si="46"/>
        <v>E15</v>
      </c>
      <c r="H1326" s="16" t="s">
        <v>6433</v>
      </c>
      <c r="I1326" s="16" t="s">
        <v>1181</v>
      </c>
      <c r="J1326" s="16" t="s">
        <v>1180</v>
      </c>
      <c r="K1326" s="16" t="s">
        <v>1179</v>
      </c>
      <c r="L1326" s="16" t="s">
        <v>6432</v>
      </c>
      <c r="M1326" s="16">
        <v>8500</v>
      </c>
      <c r="N1326" s="16" t="s">
        <v>1177</v>
      </c>
      <c r="O1326" s="16" t="s">
        <v>1107</v>
      </c>
      <c r="P1326" s="16" t="s">
        <v>1176</v>
      </c>
      <c r="Q1326" s="16" t="s">
        <v>1175</v>
      </c>
      <c r="R1326" s="16" t="s">
        <v>1174</v>
      </c>
    </row>
    <row r="1327" spans="1:18">
      <c r="A1327" s="16" t="s">
        <v>6431</v>
      </c>
      <c r="B1327" s="16" t="s">
        <v>1183</v>
      </c>
      <c r="C1327" s="16" t="s">
        <v>319</v>
      </c>
      <c r="D1327" s="16">
        <v>10086</v>
      </c>
      <c r="E1327" s="16" t="str">
        <f>VLOOKUP(D1327,'Schools Data'!$F$4:$I$105,4,FALSE)</f>
        <v>Queenswell Junior School</v>
      </c>
      <c r="F1327" s="16">
        <v>219010</v>
      </c>
      <c r="G1327" s="16" t="str">
        <f t="shared" si="46"/>
        <v>E14</v>
      </c>
      <c r="H1327" s="16" t="s">
        <v>6430</v>
      </c>
      <c r="I1327" s="16" t="s">
        <v>1181</v>
      </c>
      <c r="J1327" s="16" t="s">
        <v>1180</v>
      </c>
      <c r="K1327" s="16" t="s">
        <v>1179</v>
      </c>
      <c r="L1327" s="16" t="s">
        <v>6429</v>
      </c>
      <c r="M1327" s="16">
        <v>83346</v>
      </c>
      <c r="N1327" s="16" t="s">
        <v>1177</v>
      </c>
      <c r="O1327" s="16" t="s">
        <v>1107</v>
      </c>
      <c r="P1327" s="16" t="s">
        <v>1176</v>
      </c>
      <c r="Q1327" s="16" t="s">
        <v>1175</v>
      </c>
      <c r="R1327" s="16" t="s">
        <v>1174</v>
      </c>
    </row>
    <row r="1328" spans="1:18">
      <c r="A1328" s="16" t="s">
        <v>6428</v>
      </c>
      <c r="B1328" s="16" t="s">
        <v>1183</v>
      </c>
      <c r="C1328" s="16" t="s">
        <v>319</v>
      </c>
      <c r="D1328" s="16">
        <v>10086</v>
      </c>
      <c r="E1328" s="16" t="str">
        <f>VLOOKUP(D1328,'Schools Data'!$F$4:$I$105,4,FALSE)</f>
        <v>Queenswell Junior School</v>
      </c>
      <c r="F1328" s="16">
        <v>219030</v>
      </c>
      <c r="G1328" s="16" t="str">
        <f t="shared" si="46"/>
        <v>E18</v>
      </c>
      <c r="H1328" s="16" t="s">
        <v>6427</v>
      </c>
      <c r="I1328" s="16" t="s">
        <v>1181</v>
      </c>
      <c r="J1328" s="16" t="s">
        <v>1180</v>
      </c>
      <c r="K1328" s="16" t="s">
        <v>1179</v>
      </c>
      <c r="L1328" s="16" t="s">
        <v>6426</v>
      </c>
      <c r="M1328" s="16">
        <v>14033</v>
      </c>
      <c r="N1328" s="16" t="s">
        <v>1177</v>
      </c>
      <c r="O1328" s="16" t="s">
        <v>1107</v>
      </c>
      <c r="P1328" s="16" t="s">
        <v>1176</v>
      </c>
      <c r="Q1328" s="16" t="s">
        <v>1175</v>
      </c>
      <c r="R1328" s="16" t="s">
        <v>1174</v>
      </c>
    </row>
    <row r="1329" spans="1:18">
      <c r="A1329" s="16" t="s">
        <v>6425</v>
      </c>
      <c r="B1329" s="16" t="s">
        <v>1183</v>
      </c>
      <c r="C1329" s="16" t="s">
        <v>319</v>
      </c>
      <c r="D1329" s="16">
        <v>10086</v>
      </c>
      <c r="E1329" s="16" t="str">
        <f>VLOOKUP(D1329,'Schools Data'!$F$4:$I$105,4,FALSE)</f>
        <v>Queenswell Junior School</v>
      </c>
      <c r="F1329" s="16">
        <v>220000</v>
      </c>
      <c r="G1329" s="16" t="str">
        <f t="shared" si="46"/>
        <v>E13</v>
      </c>
      <c r="H1329" s="16" t="s">
        <v>6424</v>
      </c>
      <c r="I1329" s="16" t="s">
        <v>1181</v>
      </c>
      <c r="J1329" s="16" t="s">
        <v>1180</v>
      </c>
      <c r="K1329" s="16" t="s">
        <v>1179</v>
      </c>
      <c r="L1329" s="16" t="s">
        <v>6423</v>
      </c>
      <c r="M1329" s="16">
        <v>48640</v>
      </c>
      <c r="N1329" s="16" t="s">
        <v>1177</v>
      </c>
      <c r="O1329" s="16" t="s">
        <v>1107</v>
      </c>
      <c r="P1329" s="16" t="s">
        <v>1176</v>
      </c>
      <c r="Q1329" s="16" t="s">
        <v>1175</v>
      </c>
      <c r="R1329" s="16" t="s">
        <v>1174</v>
      </c>
    </row>
    <row r="1330" spans="1:18">
      <c r="A1330" s="16" t="s">
        <v>6422</v>
      </c>
      <c r="B1330" s="16" t="s">
        <v>1183</v>
      </c>
      <c r="C1330" s="16" t="s">
        <v>319</v>
      </c>
      <c r="D1330" s="16">
        <v>10086</v>
      </c>
      <c r="E1330" s="16" t="str">
        <f>VLOOKUP(D1330,'Schools Data'!$F$4:$I$105,4,FALSE)</f>
        <v>Queenswell Junior School</v>
      </c>
      <c r="F1330" s="16">
        <v>221000</v>
      </c>
      <c r="G1330" s="16" t="str">
        <f t="shared" si="46"/>
        <v>E23</v>
      </c>
      <c r="H1330" s="16" t="s">
        <v>6421</v>
      </c>
      <c r="I1330" s="16" t="s">
        <v>1181</v>
      </c>
      <c r="J1330" s="16" t="s">
        <v>1180</v>
      </c>
      <c r="K1330" s="16" t="s">
        <v>1179</v>
      </c>
      <c r="L1330" s="16" t="s">
        <v>6420</v>
      </c>
      <c r="M1330" s="16">
        <v>14953</v>
      </c>
      <c r="N1330" s="16" t="s">
        <v>1177</v>
      </c>
      <c r="O1330" s="16" t="s">
        <v>1107</v>
      </c>
      <c r="P1330" s="16" t="s">
        <v>1176</v>
      </c>
      <c r="Q1330" s="16" t="s">
        <v>1175</v>
      </c>
      <c r="R1330" s="16" t="s">
        <v>1174</v>
      </c>
    </row>
    <row r="1331" spans="1:18">
      <c r="A1331" s="16" t="s">
        <v>6419</v>
      </c>
      <c r="B1331" s="16" t="s">
        <v>1183</v>
      </c>
      <c r="C1331" s="16" t="s">
        <v>319</v>
      </c>
      <c r="D1331" s="16">
        <v>10086</v>
      </c>
      <c r="E1331" s="16" t="str">
        <f>VLOOKUP(D1331,'Schools Data'!$F$4:$I$105,4,FALSE)</f>
        <v>Queenswell Junior School</v>
      </c>
      <c r="F1331" s="16">
        <v>411020</v>
      </c>
      <c r="G1331" s="16" t="str">
        <f t="shared" si="46"/>
        <v>E25</v>
      </c>
      <c r="H1331" s="16" t="s">
        <v>6418</v>
      </c>
      <c r="I1331" s="16" t="s">
        <v>1181</v>
      </c>
      <c r="J1331" s="16" t="s">
        <v>1180</v>
      </c>
      <c r="K1331" s="16" t="s">
        <v>1179</v>
      </c>
      <c r="L1331" s="16" t="s">
        <v>6417</v>
      </c>
      <c r="M1331" s="16">
        <v>112226</v>
      </c>
      <c r="N1331" s="16" t="s">
        <v>1177</v>
      </c>
      <c r="O1331" s="16" t="s">
        <v>1107</v>
      </c>
      <c r="P1331" s="16" t="s">
        <v>1176</v>
      </c>
      <c r="Q1331" s="16" t="s">
        <v>1175</v>
      </c>
      <c r="R1331" s="16" t="s">
        <v>1174</v>
      </c>
    </row>
    <row r="1332" spans="1:18">
      <c r="A1332" s="16" t="s">
        <v>6416</v>
      </c>
      <c r="B1332" s="16" t="s">
        <v>1183</v>
      </c>
      <c r="C1332" s="16" t="s">
        <v>319</v>
      </c>
      <c r="D1332" s="16">
        <v>10086</v>
      </c>
      <c r="E1332" s="16" t="str">
        <f>VLOOKUP(D1332,'Schools Data'!$F$4:$I$105,4,FALSE)</f>
        <v>Queenswell Junior School</v>
      </c>
      <c r="F1332" s="16">
        <v>413050</v>
      </c>
      <c r="G1332" s="16" t="str">
        <f t="shared" si="46"/>
        <v>E19</v>
      </c>
      <c r="H1332" s="16" t="s">
        <v>6415</v>
      </c>
      <c r="I1332" s="16" t="s">
        <v>1181</v>
      </c>
      <c r="J1332" s="16" t="s">
        <v>1180</v>
      </c>
      <c r="K1332" s="16" t="s">
        <v>1179</v>
      </c>
      <c r="L1332" s="16" t="s">
        <v>6414</v>
      </c>
      <c r="M1332" s="16">
        <v>75116</v>
      </c>
      <c r="N1332" s="16" t="s">
        <v>1177</v>
      </c>
      <c r="O1332" s="16" t="s">
        <v>1107</v>
      </c>
      <c r="P1332" s="16" t="s">
        <v>1176</v>
      </c>
      <c r="Q1332" s="16" t="s">
        <v>1175</v>
      </c>
      <c r="R1332" s="16" t="s">
        <v>1174</v>
      </c>
    </row>
    <row r="1333" spans="1:18">
      <c r="A1333" s="16" t="s">
        <v>6413</v>
      </c>
      <c r="B1333" s="16" t="s">
        <v>1183</v>
      </c>
      <c r="C1333" s="16" t="s">
        <v>319</v>
      </c>
      <c r="D1333" s="16">
        <v>10086</v>
      </c>
      <c r="E1333" s="16" t="str">
        <f>VLOOKUP(D1333,'Schools Data'!$F$4:$I$105,4,FALSE)</f>
        <v>Queenswell Junior School</v>
      </c>
      <c r="F1333" s="16">
        <v>413060</v>
      </c>
      <c r="G1333" s="16" t="str">
        <f t="shared" si="46"/>
        <v>E22</v>
      </c>
      <c r="H1333" s="16" t="s">
        <v>6412</v>
      </c>
      <c r="I1333" s="16" t="s">
        <v>1181</v>
      </c>
      <c r="J1333" s="16" t="s">
        <v>1180</v>
      </c>
      <c r="K1333" s="16" t="s">
        <v>1179</v>
      </c>
      <c r="L1333" s="16" t="s">
        <v>6411</v>
      </c>
      <c r="M1333" s="16">
        <v>19490</v>
      </c>
      <c r="N1333" s="16" t="s">
        <v>1177</v>
      </c>
      <c r="O1333" s="16" t="s">
        <v>1107</v>
      </c>
      <c r="P1333" s="16" t="s">
        <v>1176</v>
      </c>
      <c r="Q1333" s="16" t="s">
        <v>1175</v>
      </c>
      <c r="R1333" s="16" t="s">
        <v>1174</v>
      </c>
    </row>
    <row r="1334" spans="1:18">
      <c r="A1334" s="16" t="s">
        <v>6410</v>
      </c>
      <c r="B1334" s="16" t="s">
        <v>1183</v>
      </c>
      <c r="C1334" s="16" t="s">
        <v>319</v>
      </c>
      <c r="D1334" s="16">
        <v>10086</v>
      </c>
      <c r="E1334" s="16" t="str">
        <f>VLOOKUP(D1334,'Schools Data'!$F$4:$I$105,4,FALSE)</f>
        <v>Queenswell Junior School</v>
      </c>
      <c r="F1334" s="16">
        <v>413070</v>
      </c>
      <c r="G1334" s="16" t="str">
        <f t="shared" si="46"/>
        <v>E24</v>
      </c>
      <c r="H1334" s="16" t="s">
        <v>6409</v>
      </c>
      <c r="I1334" s="16" t="s">
        <v>1181</v>
      </c>
      <c r="J1334" s="16" t="s">
        <v>1180</v>
      </c>
      <c r="K1334" s="16" t="s">
        <v>1179</v>
      </c>
      <c r="L1334" s="16" t="s">
        <v>6408</v>
      </c>
      <c r="M1334" s="16">
        <v>7750</v>
      </c>
      <c r="N1334" s="16" t="s">
        <v>1177</v>
      </c>
      <c r="O1334" s="16" t="s">
        <v>1107</v>
      </c>
      <c r="P1334" s="16" t="s">
        <v>1176</v>
      </c>
      <c r="Q1334" s="16" t="s">
        <v>1175</v>
      </c>
      <c r="R1334" s="16" t="s">
        <v>1174</v>
      </c>
    </row>
    <row r="1335" spans="1:18">
      <c r="A1335" s="16" t="s">
        <v>6407</v>
      </c>
      <c r="B1335" s="16" t="s">
        <v>1183</v>
      </c>
      <c r="C1335" s="16" t="s">
        <v>319</v>
      </c>
      <c r="D1335" s="16">
        <v>10086</v>
      </c>
      <c r="E1335" s="16" t="str">
        <f>VLOOKUP(D1335,'Schools Data'!$F$4:$I$105,4,FALSE)</f>
        <v>Queenswell Junior School</v>
      </c>
      <c r="F1335" s="16">
        <v>420060</v>
      </c>
      <c r="G1335" s="16" t="str">
        <f t="shared" si="46"/>
        <v>E26</v>
      </c>
      <c r="H1335" s="16" t="s">
        <v>6406</v>
      </c>
      <c r="I1335" s="16" t="s">
        <v>1181</v>
      </c>
      <c r="J1335" s="16" t="s">
        <v>1180</v>
      </c>
      <c r="K1335" s="16" t="s">
        <v>1179</v>
      </c>
      <c r="L1335" s="16" t="s">
        <v>6405</v>
      </c>
      <c r="M1335" s="16">
        <v>47793</v>
      </c>
      <c r="N1335" s="16" t="s">
        <v>1177</v>
      </c>
      <c r="O1335" s="16" t="s">
        <v>1107</v>
      </c>
      <c r="P1335" s="16" t="s">
        <v>1176</v>
      </c>
      <c r="Q1335" s="16" t="s">
        <v>1175</v>
      </c>
      <c r="R1335" s="16" t="s">
        <v>1174</v>
      </c>
    </row>
    <row r="1336" spans="1:18">
      <c r="A1336" s="16" t="s">
        <v>6404</v>
      </c>
      <c r="B1336" s="16" t="s">
        <v>1183</v>
      </c>
      <c r="C1336" s="16" t="s">
        <v>319</v>
      </c>
      <c r="D1336" s="16">
        <v>10086</v>
      </c>
      <c r="E1336" s="16" t="str">
        <f>VLOOKUP(D1336,'Schools Data'!$F$4:$I$105,4,FALSE)</f>
        <v>Queenswell Junior School</v>
      </c>
      <c r="F1336" s="16">
        <v>422620</v>
      </c>
      <c r="G1336" s="16" t="str">
        <f t="shared" si="46"/>
        <v>E20</v>
      </c>
      <c r="H1336" s="16" t="s">
        <v>6403</v>
      </c>
      <c r="I1336" s="16" t="s">
        <v>1181</v>
      </c>
      <c r="J1336" s="16" t="s">
        <v>1180</v>
      </c>
      <c r="K1336" s="16" t="s">
        <v>1179</v>
      </c>
      <c r="L1336" s="16" t="s">
        <v>6373</v>
      </c>
      <c r="M1336" s="16">
        <v>18690</v>
      </c>
      <c r="N1336" s="16" t="s">
        <v>1177</v>
      </c>
      <c r="O1336" s="16" t="s">
        <v>1107</v>
      </c>
      <c r="P1336" s="16" t="s">
        <v>1176</v>
      </c>
      <c r="Q1336" s="16" t="s">
        <v>1175</v>
      </c>
      <c r="R1336" s="16" t="s">
        <v>1174</v>
      </c>
    </row>
    <row r="1337" spans="1:18">
      <c r="A1337" s="16" t="s">
        <v>6402</v>
      </c>
      <c r="B1337" s="16" t="s">
        <v>1183</v>
      </c>
      <c r="C1337" s="16" t="s">
        <v>319</v>
      </c>
      <c r="D1337" s="16">
        <v>10086</v>
      </c>
      <c r="E1337" s="16" t="str">
        <f>VLOOKUP(D1337,'Schools Data'!$F$4:$I$105,4,FALSE)</f>
        <v>Queenswell Junior School</v>
      </c>
      <c r="F1337" s="16">
        <v>543950</v>
      </c>
      <c r="G1337" s="16" t="s">
        <v>1211</v>
      </c>
      <c r="H1337" s="16" t="s">
        <v>6401</v>
      </c>
      <c r="I1337" s="16" t="s">
        <v>1181</v>
      </c>
      <c r="J1337" s="16" t="s">
        <v>1180</v>
      </c>
      <c r="K1337" s="16" t="s">
        <v>1179</v>
      </c>
      <c r="L1337" s="16" t="s">
        <v>6400</v>
      </c>
      <c r="M1337" s="16">
        <v>13943</v>
      </c>
      <c r="N1337" s="16" t="s">
        <v>1177</v>
      </c>
      <c r="O1337" s="16" t="s">
        <v>1107</v>
      </c>
      <c r="P1337" s="16" t="s">
        <v>1176</v>
      </c>
      <c r="Q1337" s="16" t="s">
        <v>1175</v>
      </c>
      <c r="R1337" s="16" t="s">
        <v>1174</v>
      </c>
    </row>
    <row r="1338" spans="1:18">
      <c r="A1338" s="16" t="s">
        <v>6399</v>
      </c>
      <c r="B1338" s="16" t="s">
        <v>1183</v>
      </c>
      <c r="C1338" s="16" t="s">
        <v>319</v>
      </c>
      <c r="D1338" s="16">
        <v>10086</v>
      </c>
      <c r="E1338" s="16" t="str">
        <f>VLOOKUP(D1338,'Schools Data'!$F$4:$I$105,4,FALSE)</f>
        <v>Queenswell Junior School</v>
      </c>
      <c r="F1338" s="16">
        <v>543970</v>
      </c>
      <c r="G1338" s="16" t="str">
        <f t="shared" ref="G1338:G1374" si="47">VLOOKUP(F1338,$W$2:$X$62,2,FALSE)</f>
        <v>I01</v>
      </c>
      <c r="H1338" s="16" t="s">
        <v>6398</v>
      </c>
      <c r="I1338" s="16" t="s">
        <v>1181</v>
      </c>
      <c r="J1338" s="16" t="s">
        <v>1180</v>
      </c>
      <c r="K1338" s="16" t="s">
        <v>1179</v>
      </c>
      <c r="L1338" s="16" t="s">
        <v>6397</v>
      </c>
      <c r="M1338" s="16">
        <v>-2824124</v>
      </c>
      <c r="N1338" s="16" t="s">
        <v>1177</v>
      </c>
      <c r="O1338" s="16" t="s">
        <v>1107</v>
      </c>
      <c r="P1338" s="16" t="s">
        <v>1176</v>
      </c>
      <c r="Q1338" s="16" t="s">
        <v>1175</v>
      </c>
      <c r="R1338" s="16" t="s">
        <v>1174</v>
      </c>
    </row>
    <row r="1339" spans="1:18">
      <c r="A1339" s="16" t="s">
        <v>6396</v>
      </c>
      <c r="B1339" s="16" t="s">
        <v>1183</v>
      </c>
      <c r="C1339" s="16" t="s">
        <v>319</v>
      </c>
      <c r="D1339" s="16">
        <v>10086</v>
      </c>
      <c r="E1339" s="16" t="str">
        <f>VLOOKUP(D1339,'Schools Data'!$F$4:$I$105,4,FALSE)</f>
        <v>Queenswell Junior School</v>
      </c>
      <c r="F1339" s="16">
        <v>543972</v>
      </c>
      <c r="G1339" s="16" t="str">
        <f t="shared" si="47"/>
        <v>I03</v>
      </c>
      <c r="H1339" s="16" t="s">
        <v>6395</v>
      </c>
      <c r="I1339" s="16" t="s">
        <v>1181</v>
      </c>
      <c r="J1339" s="16" t="s">
        <v>1180</v>
      </c>
      <c r="K1339" s="16" t="s">
        <v>1179</v>
      </c>
      <c r="L1339" s="16" t="s">
        <v>6394</v>
      </c>
      <c r="M1339" s="16">
        <v>-144379</v>
      </c>
      <c r="N1339" s="16" t="s">
        <v>1177</v>
      </c>
      <c r="O1339" s="16" t="s">
        <v>1107</v>
      </c>
      <c r="P1339" s="16" t="s">
        <v>1176</v>
      </c>
      <c r="Q1339" s="16" t="s">
        <v>1175</v>
      </c>
      <c r="R1339" s="16" t="s">
        <v>1174</v>
      </c>
    </row>
    <row r="1340" spans="1:18">
      <c r="A1340" s="16" t="s">
        <v>6393</v>
      </c>
      <c r="B1340" s="16" t="s">
        <v>1183</v>
      </c>
      <c r="C1340" s="16" t="s">
        <v>319</v>
      </c>
      <c r="D1340" s="16">
        <v>10086</v>
      </c>
      <c r="E1340" s="16" t="str">
        <f>VLOOKUP(D1340,'Schools Data'!$F$4:$I$105,4,FALSE)</f>
        <v>Queenswell Junior School</v>
      </c>
      <c r="F1340" s="16">
        <v>543975</v>
      </c>
      <c r="G1340" s="16" t="str">
        <f t="shared" si="47"/>
        <v>I05</v>
      </c>
      <c r="H1340" s="16" t="s">
        <v>6392</v>
      </c>
      <c r="I1340" s="16" t="s">
        <v>1181</v>
      </c>
      <c r="J1340" s="16" t="s">
        <v>1180</v>
      </c>
      <c r="K1340" s="16" t="s">
        <v>1179</v>
      </c>
      <c r="L1340" s="16" t="s">
        <v>6391</v>
      </c>
      <c r="M1340" s="16">
        <v>-194620</v>
      </c>
      <c r="N1340" s="16" t="s">
        <v>1177</v>
      </c>
      <c r="O1340" s="16" t="s">
        <v>1107</v>
      </c>
      <c r="P1340" s="16" t="s">
        <v>1176</v>
      </c>
      <c r="Q1340" s="16" t="s">
        <v>1175</v>
      </c>
      <c r="R1340" s="16" t="s">
        <v>1174</v>
      </c>
    </row>
    <row r="1341" spans="1:18">
      <c r="A1341" s="16" t="s">
        <v>6390</v>
      </c>
      <c r="B1341" s="16" t="s">
        <v>1183</v>
      </c>
      <c r="C1341" s="16" t="s">
        <v>319</v>
      </c>
      <c r="D1341" s="16">
        <v>10086</v>
      </c>
      <c r="E1341" s="16" t="str">
        <f>VLOOKUP(D1341,'Schools Data'!$F$4:$I$105,4,FALSE)</f>
        <v>Queenswell Junior School</v>
      </c>
      <c r="F1341" s="16">
        <v>543980</v>
      </c>
      <c r="G1341" s="16" t="str">
        <f t="shared" si="47"/>
        <v>CI01</v>
      </c>
      <c r="H1341" s="16" t="s">
        <v>6389</v>
      </c>
      <c r="I1341" s="16" t="s">
        <v>1181</v>
      </c>
      <c r="J1341" s="16" t="s">
        <v>1180</v>
      </c>
      <c r="K1341" s="16" t="s">
        <v>1179</v>
      </c>
      <c r="L1341" s="16" t="s">
        <v>6388</v>
      </c>
      <c r="M1341" s="16">
        <v>-14585</v>
      </c>
      <c r="N1341" s="16" t="s">
        <v>1177</v>
      </c>
      <c r="O1341" s="16" t="s">
        <v>1107</v>
      </c>
      <c r="P1341" s="16" t="s">
        <v>1176</v>
      </c>
      <c r="Q1341" s="16" t="s">
        <v>1175</v>
      </c>
      <c r="R1341" s="16" t="s">
        <v>1174</v>
      </c>
    </row>
    <row r="1342" spans="1:18">
      <c r="A1342" s="16" t="s">
        <v>6387</v>
      </c>
      <c r="B1342" s="16" t="s">
        <v>1183</v>
      </c>
      <c r="C1342" s="16" t="s">
        <v>319</v>
      </c>
      <c r="D1342" s="16">
        <v>10086</v>
      </c>
      <c r="E1342" s="16" t="str">
        <f>VLOOKUP(D1342,'Schools Data'!$F$4:$I$105,4,FALSE)</f>
        <v>Queenswell Junior School</v>
      </c>
      <c r="F1342" s="16">
        <v>569000</v>
      </c>
      <c r="G1342" s="16" t="str">
        <f t="shared" si="47"/>
        <v>E28a</v>
      </c>
      <c r="H1342" s="16" t="s">
        <v>6386</v>
      </c>
      <c r="I1342" s="16" t="s">
        <v>1181</v>
      </c>
      <c r="J1342" s="16" t="s">
        <v>1180</v>
      </c>
      <c r="K1342" s="16" t="s">
        <v>1179</v>
      </c>
      <c r="L1342" s="16" t="s">
        <v>6385</v>
      </c>
      <c r="M1342" s="16">
        <v>25698</v>
      </c>
      <c r="N1342" s="16" t="s">
        <v>1177</v>
      </c>
      <c r="O1342" s="16" t="s">
        <v>1107</v>
      </c>
      <c r="P1342" s="16" t="s">
        <v>1176</v>
      </c>
      <c r="Q1342" s="16" t="s">
        <v>1175</v>
      </c>
      <c r="R1342" s="16" t="s">
        <v>1174</v>
      </c>
    </row>
    <row r="1343" spans="1:18">
      <c r="A1343" s="16" t="s">
        <v>6384</v>
      </c>
      <c r="B1343" s="16" t="s">
        <v>1183</v>
      </c>
      <c r="C1343" s="16" t="s">
        <v>319</v>
      </c>
      <c r="D1343" s="16">
        <v>10086</v>
      </c>
      <c r="E1343" s="16" t="str">
        <f>VLOOKUP(D1343,'Schools Data'!$F$4:$I$105,4,FALSE)</f>
        <v>Queenswell Junior School</v>
      </c>
      <c r="F1343" s="16">
        <v>569010</v>
      </c>
      <c r="G1343" s="16" t="str">
        <f t="shared" si="47"/>
        <v>E27</v>
      </c>
      <c r="H1343" s="16" t="s">
        <v>6383</v>
      </c>
      <c r="I1343" s="16" t="s">
        <v>1181</v>
      </c>
      <c r="J1343" s="16" t="s">
        <v>1180</v>
      </c>
      <c r="K1343" s="16" t="s">
        <v>1179</v>
      </c>
      <c r="L1343" s="16" t="s">
        <v>6382</v>
      </c>
      <c r="M1343" s="16">
        <v>114504</v>
      </c>
      <c r="N1343" s="16" t="s">
        <v>1177</v>
      </c>
      <c r="O1343" s="16" t="s">
        <v>1107</v>
      </c>
      <c r="P1343" s="16" t="s">
        <v>1176</v>
      </c>
      <c r="Q1343" s="16" t="s">
        <v>1175</v>
      </c>
      <c r="R1343" s="16" t="s">
        <v>1174</v>
      </c>
    </row>
    <row r="1344" spans="1:18">
      <c r="A1344" s="16" t="s">
        <v>6381</v>
      </c>
      <c r="B1344" s="16" t="s">
        <v>1183</v>
      </c>
      <c r="C1344" s="16" t="s">
        <v>319</v>
      </c>
      <c r="D1344" s="16">
        <v>10086</v>
      </c>
      <c r="E1344" s="16" t="str">
        <f>VLOOKUP(D1344,'Schools Data'!$F$4:$I$105,4,FALSE)</f>
        <v>Queenswell Junior School</v>
      </c>
      <c r="F1344" s="16">
        <v>599010</v>
      </c>
      <c r="G1344" s="16" t="str">
        <f t="shared" si="47"/>
        <v>CE02</v>
      </c>
      <c r="H1344" s="16" t="s">
        <v>6380</v>
      </c>
      <c r="I1344" s="16" t="s">
        <v>1181</v>
      </c>
      <c r="J1344" s="16" t="s">
        <v>1180</v>
      </c>
      <c r="K1344" s="16" t="s">
        <v>1179</v>
      </c>
      <c r="L1344" s="16" t="s">
        <v>6379</v>
      </c>
      <c r="M1344" s="16">
        <v>7372</v>
      </c>
      <c r="N1344" s="16" t="s">
        <v>1177</v>
      </c>
      <c r="O1344" s="16" t="s">
        <v>1107</v>
      </c>
      <c r="P1344" s="16" t="s">
        <v>1176</v>
      </c>
      <c r="Q1344" s="16" t="s">
        <v>1175</v>
      </c>
      <c r="R1344" s="16" t="s">
        <v>1174</v>
      </c>
    </row>
    <row r="1345" spans="1:18">
      <c r="A1345" s="16" t="s">
        <v>6378</v>
      </c>
      <c r="B1345" s="16" t="s">
        <v>1183</v>
      </c>
      <c r="C1345" s="16" t="s">
        <v>319</v>
      </c>
      <c r="D1345" s="16">
        <v>10086</v>
      </c>
      <c r="E1345" s="16" t="str">
        <f>VLOOKUP(D1345,'Schools Data'!$F$4:$I$105,4,FALSE)</f>
        <v>Queenswell Junior School</v>
      </c>
      <c r="F1345" s="16">
        <v>599020</v>
      </c>
      <c r="G1345" s="16" t="str">
        <f t="shared" si="47"/>
        <v>CE03</v>
      </c>
      <c r="H1345" s="16" t="s">
        <v>6377</v>
      </c>
      <c r="I1345" s="16" t="s">
        <v>1181</v>
      </c>
      <c r="J1345" s="16" t="s">
        <v>1180</v>
      </c>
      <c r="K1345" s="16" t="s">
        <v>1179</v>
      </c>
      <c r="L1345" s="16" t="s">
        <v>6376</v>
      </c>
      <c r="M1345" s="16">
        <v>7500</v>
      </c>
      <c r="N1345" s="16" t="s">
        <v>1177</v>
      </c>
      <c r="O1345" s="16" t="s">
        <v>1107</v>
      </c>
      <c r="P1345" s="16" t="s">
        <v>1176</v>
      </c>
      <c r="Q1345" s="16" t="s">
        <v>1175</v>
      </c>
      <c r="R1345" s="16" t="s">
        <v>1174</v>
      </c>
    </row>
    <row r="1346" spans="1:18">
      <c r="A1346" s="16" t="s">
        <v>6375</v>
      </c>
      <c r="B1346" s="16" t="s">
        <v>1183</v>
      </c>
      <c r="C1346" s="16" t="s">
        <v>319</v>
      </c>
      <c r="D1346" s="16">
        <v>10086</v>
      </c>
      <c r="E1346" s="16" t="str">
        <f>VLOOKUP(D1346,'Schools Data'!$F$4:$I$105,4,FALSE)</f>
        <v>Queenswell Junior School</v>
      </c>
      <c r="F1346" s="16">
        <v>599030</v>
      </c>
      <c r="G1346" s="16" t="str">
        <f t="shared" si="47"/>
        <v>CE04</v>
      </c>
      <c r="H1346" s="16" t="s">
        <v>6374</v>
      </c>
      <c r="I1346" s="16" t="s">
        <v>1181</v>
      </c>
      <c r="J1346" s="16" t="s">
        <v>1180</v>
      </c>
      <c r="K1346" s="16" t="s">
        <v>1179</v>
      </c>
      <c r="L1346" s="16" t="s">
        <v>6373</v>
      </c>
      <c r="M1346" s="16">
        <v>5416</v>
      </c>
      <c r="N1346" s="16" t="s">
        <v>1177</v>
      </c>
      <c r="O1346" s="16" t="s">
        <v>1107</v>
      </c>
      <c r="P1346" s="16" t="s">
        <v>1176</v>
      </c>
      <c r="Q1346" s="16" t="s">
        <v>1175</v>
      </c>
      <c r="R1346" s="16" t="s">
        <v>1174</v>
      </c>
    </row>
    <row r="1347" spans="1:18">
      <c r="A1347" s="16" t="s">
        <v>6372</v>
      </c>
      <c r="B1347" s="16" t="s">
        <v>1183</v>
      </c>
      <c r="C1347" s="16" t="s">
        <v>319</v>
      </c>
      <c r="D1347" s="16">
        <v>10086</v>
      </c>
      <c r="E1347" s="16" t="str">
        <f>VLOOKUP(D1347,'Schools Data'!$F$4:$I$105,4,FALSE)</f>
        <v>Queenswell Junior School</v>
      </c>
      <c r="F1347" s="16">
        <v>710020</v>
      </c>
      <c r="G1347" s="16" t="str">
        <f t="shared" si="47"/>
        <v>I06</v>
      </c>
      <c r="H1347" s="16" t="s">
        <v>6371</v>
      </c>
      <c r="I1347" s="16" t="s">
        <v>1181</v>
      </c>
      <c r="J1347" s="16" t="s">
        <v>1180</v>
      </c>
      <c r="K1347" s="16" t="s">
        <v>1179</v>
      </c>
      <c r="L1347" s="16" t="s">
        <v>6370</v>
      </c>
      <c r="M1347" s="16">
        <v>-46165</v>
      </c>
      <c r="N1347" s="16" t="s">
        <v>1177</v>
      </c>
      <c r="O1347" s="16" t="s">
        <v>1107</v>
      </c>
      <c r="P1347" s="16" t="s">
        <v>1176</v>
      </c>
      <c r="Q1347" s="16" t="s">
        <v>1175</v>
      </c>
      <c r="R1347" s="16" t="s">
        <v>1174</v>
      </c>
    </row>
    <row r="1348" spans="1:18">
      <c r="A1348" s="16" t="s">
        <v>6369</v>
      </c>
      <c r="B1348" s="16" t="s">
        <v>1183</v>
      </c>
      <c r="C1348" s="16" t="s">
        <v>319</v>
      </c>
      <c r="D1348" s="16">
        <v>10086</v>
      </c>
      <c r="E1348" s="16" t="str">
        <f>VLOOKUP(D1348,'Schools Data'!$F$4:$I$105,4,FALSE)</f>
        <v>Queenswell Junior School</v>
      </c>
      <c r="F1348" s="16">
        <v>720010</v>
      </c>
      <c r="G1348" s="16" t="str">
        <f t="shared" si="47"/>
        <v>I18d</v>
      </c>
      <c r="H1348" s="16" t="s">
        <v>6368</v>
      </c>
      <c r="I1348" s="16" t="s">
        <v>1181</v>
      </c>
      <c r="J1348" s="16" t="s">
        <v>1180</v>
      </c>
      <c r="K1348" s="16" t="s">
        <v>1179</v>
      </c>
      <c r="L1348" s="16" t="s">
        <v>6367</v>
      </c>
      <c r="M1348" s="16">
        <v>-101149</v>
      </c>
      <c r="N1348" s="16" t="s">
        <v>1177</v>
      </c>
      <c r="O1348" s="16" t="s">
        <v>1107</v>
      </c>
      <c r="P1348" s="16" t="s">
        <v>1176</v>
      </c>
      <c r="Q1348" s="16" t="s">
        <v>1175</v>
      </c>
      <c r="R1348" s="16" t="s">
        <v>1174</v>
      </c>
    </row>
    <row r="1349" spans="1:18">
      <c r="A1349" s="16" t="s">
        <v>6366</v>
      </c>
      <c r="B1349" s="16" t="s">
        <v>1183</v>
      </c>
      <c r="C1349" s="16" t="s">
        <v>319</v>
      </c>
      <c r="D1349" s="16">
        <v>10086</v>
      </c>
      <c r="E1349" s="16" t="str">
        <f>VLOOKUP(D1349,'Schools Data'!$F$4:$I$105,4,FALSE)</f>
        <v>Queenswell Junior School</v>
      </c>
      <c r="F1349" s="16">
        <v>739002</v>
      </c>
      <c r="G1349" s="16" t="str">
        <f t="shared" si="47"/>
        <v>I08b</v>
      </c>
      <c r="H1349" s="16" t="s">
        <v>6365</v>
      </c>
      <c r="I1349" s="16" t="s">
        <v>1181</v>
      </c>
      <c r="J1349" s="16" t="s">
        <v>1180</v>
      </c>
      <c r="K1349" s="16" t="s">
        <v>1179</v>
      </c>
      <c r="L1349" s="16" t="s">
        <v>6364</v>
      </c>
      <c r="M1349" s="16">
        <v>-108560</v>
      </c>
      <c r="N1349" s="16" t="s">
        <v>1177</v>
      </c>
      <c r="O1349" s="16" t="s">
        <v>1107</v>
      </c>
      <c r="P1349" s="16" t="s">
        <v>1176</v>
      </c>
      <c r="Q1349" s="16" t="s">
        <v>1175</v>
      </c>
      <c r="R1349" s="16" t="s">
        <v>1174</v>
      </c>
    </row>
    <row r="1350" spans="1:18">
      <c r="A1350" s="16" t="s">
        <v>6363</v>
      </c>
      <c r="B1350" s="16" t="s">
        <v>1183</v>
      </c>
      <c r="C1350" s="16" t="s">
        <v>319</v>
      </c>
      <c r="D1350" s="16">
        <v>10086</v>
      </c>
      <c r="E1350" s="16" t="str">
        <f>VLOOKUP(D1350,'Schools Data'!$F$4:$I$105,4,FALSE)</f>
        <v>Queenswell Junior School</v>
      </c>
      <c r="F1350" s="16">
        <v>739010</v>
      </c>
      <c r="G1350" s="16" t="str">
        <f t="shared" si="47"/>
        <v>I09</v>
      </c>
      <c r="H1350" s="16" t="s">
        <v>6362</v>
      </c>
      <c r="I1350" s="16" t="s">
        <v>1181</v>
      </c>
      <c r="J1350" s="16" t="s">
        <v>1180</v>
      </c>
      <c r="K1350" s="16" t="s">
        <v>1179</v>
      </c>
      <c r="L1350" s="16" t="s">
        <v>6361</v>
      </c>
      <c r="M1350" s="16">
        <v>-50500</v>
      </c>
      <c r="N1350" s="16" t="s">
        <v>1177</v>
      </c>
      <c r="O1350" s="16" t="s">
        <v>1107</v>
      </c>
      <c r="P1350" s="16" t="s">
        <v>1176</v>
      </c>
      <c r="Q1350" s="16" t="s">
        <v>1175</v>
      </c>
      <c r="R1350" s="16" t="s">
        <v>1174</v>
      </c>
    </row>
    <row r="1351" spans="1:18">
      <c r="A1351" s="16" t="s">
        <v>6360</v>
      </c>
      <c r="B1351" s="16" t="s">
        <v>1183</v>
      </c>
      <c r="C1351" s="16" t="s">
        <v>319</v>
      </c>
      <c r="D1351" s="16">
        <v>10086</v>
      </c>
      <c r="E1351" s="16" t="str">
        <f>VLOOKUP(D1351,'Schools Data'!$F$4:$I$105,4,FALSE)</f>
        <v>Queenswell Junior School</v>
      </c>
      <c r="F1351" s="16">
        <v>739040</v>
      </c>
      <c r="G1351" s="16" t="str">
        <f t="shared" si="47"/>
        <v>I12</v>
      </c>
      <c r="H1351" s="16" t="s">
        <v>6359</v>
      </c>
      <c r="I1351" s="16" t="s">
        <v>1181</v>
      </c>
      <c r="J1351" s="16" t="s">
        <v>1180</v>
      </c>
      <c r="K1351" s="16" t="s">
        <v>1179</v>
      </c>
      <c r="L1351" s="16" t="s">
        <v>6358</v>
      </c>
      <c r="M1351" s="16">
        <v>-4500</v>
      </c>
      <c r="N1351" s="16" t="s">
        <v>1177</v>
      </c>
      <c r="O1351" s="16" t="s">
        <v>1107</v>
      </c>
      <c r="P1351" s="16" t="s">
        <v>1176</v>
      </c>
      <c r="Q1351" s="16" t="s">
        <v>1175</v>
      </c>
      <c r="R1351" s="16" t="s">
        <v>1174</v>
      </c>
    </row>
    <row r="1352" spans="1:18">
      <c r="A1352" s="16" t="s">
        <v>6357</v>
      </c>
      <c r="B1352" s="16" t="s">
        <v>1183</v>
      </c>
      <c r="C1352" s="16" t="s">
        <v>319</v>
      </c>
      <c r="D1352" s="16">
        <v>10086</v>
      </c>
      <c r="E1352" s="16" t="str">
        <f>VLOOKUP(D1352,'Schools Data'!$F$4:$I$105,4,FALSE)</f>
        <v>Queenswell Junior School</v>
      </c>
      <c r="F1352" s="16">
        <v>739050</v>
      </c>
      <c r="G1352" s="16" t="str">
        <f t="shared" si="47"/>
        <v>I13</v>
      </c>
      <c r="H1352" s="16" t="s">
        <v>6356</v>
      </c>
      <c r="I1352" s="16" t="s">
        <v>1181</v>
      </c>
      <c r="J1352" s="16" t="s">
        <v>1180</v>
      </c>
      <c r="K1352" s="16" t="s">
        <v>1179</v>
      </c>
      <c r="L1352" s="16" t="s">
        <v>6355</v>
      </c>
      <c r="M1352" s="16">
        <v>-6250</v>
      </c>
      <c r="N1352" s="16" t="s">
        <v>1177</v>
      </c>
      <c r="O1352" s="16" t="s">
        <v>1107</v>
      </c>
      <c r="P1352" s="16" t="s">
        <v>1176</v>
      </c>
      <c r="Q1352" s="16" t="s">
        <v>1175</v>
      </c>
      <c r="R1352" s="16" t="s">
        <v>1174</v>
      </c>
    </row>
    <row r="1353" spans="1:18">
      <c r="A1353" s="16" t="s">
        <v>6354</v>
      </c>
      <c r="B1353" s="16" t="s">
        <v>1183</v>
      </c>
      <c r="C1353" s="16" t="s">
        <v>319</v>
      </c>
      <c r="D1353" s="16">
        <v>10087</v>
      </c>
      <c r="E1353" s="16" t="str">
        <f>VLOOKUP(D1353,'Schools Data'!$F$4:$I$105,4,FALSE)</f>
        <v>St Agnes RC Primary School</v>
      </c>
      <c r="F1353" s="16">
        <v>111100</v>
      </c>
      <c r="G1353" s="16" t="str">
        <f t="shared" si="47"/>
        <v>E05</v>
      </c>
      <c r="H1353" s="16" t="s">
        <v>6353</v>
      </c>
      <c r="I1353" s="16" t="s">
        <v>1181</v>
      </c>
      <c r="J1353" s="16" t="s">
        <v>1180</v>
      </c>
      <c r="K1353" s="16" t="s">
        <v>1179</v>
      </c>
      <c r="L1353" s="16" t="s">
        <v>6352</v>
      </c>
      <c r="M1353" s="16">
        <v>57680</v>
      </c>
      <c r="N1353" s="16" t="s">
        <v>1177</v>
      </c>
      <c r="O1353" s="16" t="s">
        <v>1107</v>
      </c>
      <c r="P1353" s="16" t="s">
        <v>1176</v>
      </c>
      <c r="Q1353" s="16" t="s">
        <v>1175</v>
      </c>
      <c r="R1353" s="16" t="s">
        <v>1174</v>
      </c>
    </row>
    <row r="1354" spans="1:18">
      <c r="A1354" s="16" t="s">
        <v>6351</v>
      </c>
      <c r="B1354" s="16" t="s">
        <v>1183</v>
      </c>
      <c r="C1354" s="16" t="s">
        <v>319</v>
      </c>
      <c r="D1354" s="16">
        <v>10087</v>
      </c>
      <c r="E1354" s="16" t="str">
        <f>VLOOKUP(D1354,'Schools Data'!$F$4:$I$105,4,FALSE)</f>
        <v>St Agnes RC Primary School</v>
      </c>
      <c r="F1354" s="16">
        <v>111200</v>
      </c>
      <c r="G1354" s="16" t="str">
        <f t="shared" si="47"/>
        <v>E04</v>
      </c>
      <c r="H1354" s="16" t="s">
        <v>6350</v>
      </c>
      <c r="I1354" s="16" t="s">
        <v>1181</v>
      </c>
      <c r="J1354" s="16" t="s">
        <v>1180</v>
      </c>
      <c r="K1354" s="16" t="s">
        <v>1179</v>
      </c>
      <c r="L1354" s="16" t="s">
        <v>6349</v>
      </c>
      <c r="M1354" s="16">
        <v>73669</v>
      </c>
      <c r="N1354" s="16" t="s">
        <v>1177</v>
      </c>
      <c r="O1354" s="16" t="s">
        <v>1107</v>
      </c>
      <c r="P1354" s="16" t="s">
        <v>1176</v>
      </c>
      <c r="Q1354" s="16" t="s">
        <v>1175</v>
      </c>
      <c r="R1354" s="16" t="s">
        <v>1174</v>
      </c>
    </row>
    <row r="1355" spans="1:18">
      <c r="A1355" s="16" t="s">
        <v>6348</v>
      </c>
      <c r="B1355" s="16" t="s">
        <v>1183</v>
      </c>
      <c r="C1355" s="16" t="s">
        <v>319</v>
      </c>
      <c r="D1355" s="16">
        <v>10087</v>
      </c>
      <c r="E1355" s="16" t="str">
        <f>VLOOKUP(D1355,'Schools Data'!$F$4:$I$105,4,FALSE)</f>
        <v>St Agnes RC Primary School</v>
      </c>
      <c r="F1355" s="16">
        <v>111400</v>
      </c>
      <c r="G1355" s="16" t="str">
        <f t="shared" si="47"/>
        <v>E01</v>
      </c>
      <c r="H1355" s="16" t="s">
        <v>6347</v>
      </c>
      <c r="I1355" s="16" t="s">
        <v>1181</v>
      </c>
      <c r="J1355" s="16" t="s">
        <v>1180</v>
      </c>
      <c r="K1355" s="16" t="s">
        <v>1179</v>
      </c>
      <c r="L1355" s="16" t="s">
        <v>6346</v>
      </c>
      <c r="M1355" s="16">
        <v>1147592</v>
      </c>
      <c r="N1355" s="16" t="s">
        <v>1177</v>
      </c>
      <c r="O1355" s="16" t="s">
        <v>1107</v>
      </c>
      <c r="P1355" s="16" t="s">
        <v>1176</v>
      </c>
      <c r="Q1355" s="16" t="s">
        <v>1175</v>
      </c>
      <c r="R1355" s="16" t="s">
        <v>1174</v>
      </c>
    </row>
    <row r="1356" spans="1:18">
      <c r="A1356" s="16" t="s">
        <v>6345</v>
      </c>
      <c r="B1356" s="16" t="s">
        <v>1183</v>
      </c>
      <c r="C1356" s="16" t="s">
        <v>319</v>
      </c>
      <c r="D1356" s="16">
        <v>10087</v>
      </c>
      <c r="E1356" s="16" t="str">
        <f>VLOOKUP(D1356,'Schools Data'!$F$4:$I$105,4,FALSE)</f>
        <v>St Agnes RC Primary School</v>
      </c>
      <c r="F1356" s="16">
        <v>111600</v>
      </c>
      <c r="G1356" s="16" t="str">
        <f t="shared" si="47"/>
        <v>E03</v>
      </c>
      <c r="H1356" s="16" t="s">
        <v>6344</v>
      </c>
      <c r="I1356" s="16" t="s">
        <v>1181</v>
      </c>
      <c r="J1356" s="16" t="s">
        <v>1180</v>
      </c>
      <c r="K1356" s="16" t="s">
        <v>1179</v>
      </c>
      <c r="L1356" s="16" t="s">
        <v>6343</v>
      </c>
      <c r="M1356" s="16">
        <v>555534</v>
      </c>
      <c r="N1356" s="16" t="s">
        <v>1177</v>
      </c>
      <c r="O1356" s="16" t="s">
        <v>1107</v>
      </c>
      <c r="P1356" s="16" t="s">
        <v>1176</v>
      </c>
      <c r="Q1356" s="16" t="s">
        <v>1175</v>
      </c>
      <c r="R1356" s="16" t="s">
        <v>1174</v>
      </c>
    </row>
    <row r="1357" spans="1:18">
      <c r="A1357" s="16" t="s">
        <v>6342</v>
      </c>
      <c r="B1357" s="16" t="s">
        <v>1183</v>
      </c>
      <c r="C1357" s="16" t="s">
        <v>319</v>
      </c>
      <c r="D1357" s="16">
        <v>10087</v>
      </c>
      <c r="E1357" s="16" t="str">
        <f>VLOOKUP(D1357,'Schools Data'!$F$4:$I$105,4,FALSE)</f>
        <v>St Agnes RC Primary School</v>
      </c>
      <c r="F1357" s="16">
        <v>111700</v>
      </c>
      <c r="G1357" s="16" t="str">
        <f t="shared" si="47"/>
        <v>E07</v>
      </c>
      <c r="H1357" s="16" t="s">
        <v>6341</v>
      </c>
      <c r="I1357" s="16" t="s">
        <v>1181</v>
      </c>
      <c r="J1357" s="16" t="s">
        <v>1180</v>
      </c>
      <c r="K1357" s="16" t="s">
        <v>1179</v>
      </c>
      <c r="L1357" s="16" t="s">
        <v>6340</v>
      </c>
      <c r="M1357" s="16">
        <v>36434</v>
      </c>
      <c r="N1357" s="16" t="s">
        <v>1177</v>
      </c>
      <c r="O1357" s="16" t="s">
        <v>1107</v>
      </c>
      <c r="P1357" s="16" t="s">
        <v>1176</v>
      </c>
      <c r="Q1357" s="16" t="s">
        <v>1175</v>
      </c>
      <c r="R1357" s="16" t="s">
        <v>1174</v>
      </c>
    </row>
    <row r="1358" spans="1:18">
      <c r="A1358" s="16" t="s">
        <v>6339</v>
      </c>
      <c r="B1358" s="16" t="s">
        <v>1183</v>
      </c>
      <c r="C1358" s="16" t="s">
        <v>319</v>
      </c>
      <c r="D1358" s="16">
        <v>10087</v>
      </c>
      <c r="E1358" s="16" t="str">
        <f>VLOOKUP(D1358,'Schools Data'!$F$4:$I$105,4,FALSE)</f>
        <v>St Agnes RC Primary School</v>
      </c>
      <c r="F1358" s="16">
        <v>133100</v>
      </c>
      <c r="G1358" s="16" t="str">
        <f t="shared" si="47"/>
        <v>E09</v>
      </c>
      <c r="H1358" s="16" t="s">
        <v>6338</v>
      </c>
      <c r="I1358" s="16" t="s">
        <v>1181</v>
      </c>
      <c r="J1358" s="16" t="s">
        <v>1180</v>
      </c>
      <c r="K1358" s="16" t="s">
        <v>1179</v>
      </c>
      <c r="L1358" s="16" t="s">
        <v>6337</v>
      </c>
      <c r="M1358" s="16">
        <v>6000</v>
      </c>
      <c r="N1358" s="16" t="s">
        <v>1177</v>
      </c>
      <c r="O1358" s="16" t="s">
        <v>1107</v>
      </c>
      <c r="P1358" s="16" t="s">
        <v>1176</v>
      </c>
      <c r="Q1358" s="16" t="s">
        <v>1175</v>
      </c>
      <c r="R1358" s="16" t="s">
        <v>1174</v>
      </c>
    </row>
    <row r="1359" spans="1:18">
      <c r="A1359" s="16" t="s">
        <v>6336</v>
      </c>
      <c r="B1359" s="16" t="s">
        <v>1183</v>
      </c>
      <c r="C1359" s="16" t="s">
        <v>319</v>
      </c>
      <c r="D1359" s="16">
        <v>10087</v>
      </c>
      <c r="E1359" s="16" t="str">
        <f>VLOOKUP(D1359,'Schools Data'!$F$4:$I$105,4,FALSE)</f>
        <v>St Agnes RC Primary School</v>
      </c>
      <c r="F1359" s="16">
        <v>138100</v>
      </c>
      <c r="G1359" s="16" t="str">
        <f t="shared" si="47"/>
        <v>E08</v>
      </c>
      <c r="H1359" s="16" t="s">
        <v>6335</v>
      </c>
      <c r="I1359" s="16" t="s">
        <v>1181</v>
      </c>
      <c r="J1359" s="16" t="s">
        <v>1180</v>
      </c>
      <c r="K1359" s="16" t="s">
        <v>1179</v>
      </c>
      <c r="L1359" s="16" t="s">
        <v>6334</v>
      </c>
      <c r="M1359" s="16">
        <v>4450</v>
      </c>
      <c r="N1359" s="16" t="s">
        <v>1177</v>
      </c>
      <c r="O1359" s="16" t="s">
        <v>1107</v>
      </c>
      <c r="P1359" s="16" t="s">
        <v>1176</v>
      </c>
      <c r="Q1359" s="16" t="s">
        <v>1175</v>
      </c>
      <c r="R1359" s="16" t="s">
        <v>1174</v>
      </c>
    </row>
    <row r="1360" spans="1:18">
      <c r="A1360" s="16" t="s">
        <v>6333</v>
      </c>
      <c r="B1360" s="16" t="s">
        <v>1183</v>
      </c>
      <c r="C1360" s="16" t="s">
        <v>319</v>
      </c>
      <c r="D1360" s="16">
        <v>10087</v>
      </c>
      <c r="E1360" s="16" t="str">
        <f>VLOOKUP(D1360,'Schools Data'!$F$4:$I$105,4,FALSE)</f>
        <v>St Agnes RC Primary School</v>
      </c>
      <c r="F1360" s="16">
        <v>138110</v>
      </c>
      <c r="G1360" s="16" t="str">
        <f t="shared" si="47"/>
        <v>E10</v>
      </c>
      <c r="H1360" s="16" t="s">
        <v>6332</v>
      </c>
      <c r="I1360" s="16" t="s">
        <v>1181</v>
      </c>
      <c r="J1360" s="16" t="s">
        <v>1180</v>
      </c>
      <c r="K1360" s="16" t="s">
        <v>1179</v>
      </c>
      <c r="L1360" s="16" t="s">
        <v>6331</v>
      </c>
      <c r="M1360" s="16">
        <v>558</v>
      </c>
      <c r="N1360" s="16" t="s">
        <v>1177</v>
      </c>
      <c r="O1360" s="16" t="s">
        <v>1107</v>
      </c>
      <c r="P1360" s="16" t="s">
        <v>1176</v>
      </c>
      <c r="Q1360" s="16" t="s">
        <v>1175</v>
      </c>
      <c r="R1360" s="16" t="s">
        <v>1174</v>
      </c>
    </row>
    <row r="1361" spans="1:18">
      <c r="A1361" s="16" t="s">
        <v>6330</v>
      </c>
      <c r="B1361" s="16" t="s">
        <v>1183</v>
      </c>
      <c r="C1361" s="16" t="s">
        <v>319</v>
      </c>
      <c r="D1361" s="16">
        <v>10087</v>
      </c>
      <c r="E1361" s="16" t="str">
        <f>VLOOKUP(D1361,'Schools Data'!$F$4:$I$105,4,FALSE)</f>
        <v>St Agnes RC Primary School</v>
      </c>
      <c r="F1361" s="16">
        <v>210000</v>
      </c>
      <c r="G1361" s="16" t="str">
        <f t="shared" si="47"/>
        <v>E12</v>
      </c>
      <c r="H1361" s="16" t="s">
        <v>6329</v>
      </c>
      <c r="I1361" s="16" t="s">
        <v>1181</v>
      </c>
      <c r="J1361" s="16" t="s">
        <v>1180</v>
      </c>
      <c r="K1361" s="16" t="s">
        <v>1179</v>
      </c>
      <c r="L1361" s="16" t="s">
        <v>6328</v>
      </c>
      <c r="M1361" s="16">
        <v>112620</v>
      </c>
      <c r="N1361" s="16" t="s">
        <v>1177</v>
      </c>
      <c r="O1361" s="16" t="s">
        <v>1107</v>
      </c>
      <c r="P1361" s="16" t="s">
        <v>1176</v>
      </c>
      <c r="Q1361" s="16" t="s">
        <v>1175</v>
      </c>
      <c r="R1361" s="16" t="s">
        <v>1174</v>
      </c>
    </row>
    <row r="1362" spans="1:18">
      <c r="A1362" s="16" t="s">
        <v>6327</v>
      </c>
      <c r="B1362" s="16" t="s">
        <v>1183</v>
      </c>
      <c r="C1362" s="16" t="s">
        <v>319</v>
      </c>
      <c r="D1362" s="16">
        <v>10087</v>
      </c>
      <c r="E1362" s="16" t="str">
        <f>VLOOKUP(D1362,'Schools Data'!$F$4:$I$105,4,FALSE)</f>
        <v>St Agnes RC Primary School</v>
      </c>
      <c r="F1362" s="16">
        <v>213020</v>
      </c>
      <c r="G1362" s="16" t="str">
        <f t="shared" si="47"/>
        <v>E16</v>
      </c>
      <c r="H1362" s="16" t="s">
        <v>6326</v>
      </c>
      <c r="I1362" s="16" t="s">
        <v>1181</v>
      </c>
      <c r="J1362" s="16" t="s">
        <v>1180</v>
      </c>
      <c r="K1362" s="16" t="s">
        <v>1179</v>
      </c>
      <c r="L1362" s="16" t="s">
        <v>6325</v>
      </c>
      <c r="M1362" s="16">
        <v>29000</v>
      </c>
      <c r="N1362" s="16" t="s">
        <v>1177</v>
      </c>
      <c r="O1362" s="16" t="s">
        <v>1107</v>
      </c>
      <c r="P1362" s="16" t="s">
        <v>1176</v>
      </c>
      <c r="Q1362" s="16" t="s">
        <v>1175</v>
      </c>
      <c r="R1362" s="16" t="s">
        <v>1174</v>
      </c>
    </row>
    <row r="1363" spans="1:18">
      <c r="A1363" s="16" t="s">
        <v>6324</v>
      </c>
      <c r="B1363" s="16" t="s">
        <v>1183</v>
      </c>
      <c r="C1363" s="16" t="s">
        <v>319</v>
      </c>
      <c r="D1363" s="16">
        <v>10087</v>
      </c>
      <c r="E1363" s="16" t="str">
        <f>VLOOKUP(D1363,'Schools Data'!$F$4:$I$105,4,FALSE)</f>
        <v>St Agnes RC Primary School</v>
      </c>
      <c r="F1363" s="16">
        <v>215000</v>
      </c>
      <c r="G1363" s="16" t="str">
        <f t="shared" si="47"/>
        <v>E17</v>
      </c>
      <c r="H1363" s="16" t="s">
        <v>6323</v>
      </c>
      <c r="I1363" s="16" t="s">
        <v>1181</v>
      </c>
      <c r="J1363" s="16" t="s">
        <v>1180</v>
      </c>
      <c r="K1363" s="16" t="s">
        <v>1179</v>
      </c>
      <c r="L1363" s="16" t="s">
        <v>6322</v>
      </c>
      <c r="M1363" s="16">
        <v>6500</v>
      </c>
      <c r="N1363" s="16" t="s">
        <v>1177</v>
      </c>
      <c r="O1363" s="16" t="s">
        <v>1107</v>
      </c>
      <c r="P1363" s="16" t="s">
        <v>1176</v>
      </c>
      <c r="Q1363" s="16" t="s">
        <v>1175</v>
      </c>
      <c r="R1363" s="16" t="s">
        <v>1174</v>
      </c>
    </row>
    <row r="1364" spans="1:18">
      <c r="A1364" s="16" t="s">
        <v>6321</v>
      </c>
      <c r="B1364" s="16" t="s">
        <v>1183</v>
      </c>
      <c r="C1364" s="16" t="s">
        <v>319</v>
      </c>
      <c r="D1364" s="16">
        <v>10087</v>
      </c>
      <c r="E1364" s="16" t="str">
        <f>VLOOKUP(D1364,'Schools Data'!$F$4:$I$105,4,FALSE)</f>
        <v>St Agnes RC Primary School</v>
      </c>
      <c r="F1364" s="16">
        <v>216000</v>
      </c>
      <c r="G1364" s="16" t="str">
        <f t="shared" si="47"/>
        <v>E15</v>
      </c>
      <c r="H1364" s="16" t="s">
        <v>6320</v>
      </c>
      <c r="I1364" s="16" t="s">
        <v>1181</v>
      </c>
      <c r="J1364" s="16" t="s">
        <v>1180</v>
      </c>
      <c r="K1364" s="16" t="s">
        <v>1179</v>
      </c>
      <c r="L1364" s="16" t="s">
        <v>6319</v>
      </c>
      <c r="M1364" s="16">
        <v>8160</v>
      </c>
      <c r="N1364" s="16" t="s">
        <v>1177</v>
      </c>
      <c r="O1364" s="16" t="s">
        <v>1107</v>
      </c>
      <c r="P1364" s="16" t="s">
        <v>1176</v>
      </c>
      <c r="Q1364" s="16" t="s">
        <v>1175</v>
      </c>
      <c r="R1364" s="16" t="s">
        <v>1174</v>
      </c>
    </row>
    <row r="1365" spans="1:18">
      <c r="A1365" s="16" t="s">
        <v>6318</v>
      </c>
      <c r="B1365" s="16" t="s">
        <v>1183</v>
      </c>
      <c r="C1365" s="16" t="s">
        <v>319</v>
      </c>
      <c r="D1365" s="16">
        <v>10087</v>
      </c>
      <c r="E1365" s="16" t="str">
        <f>VLOOKUP(D1365,'Schools Data'!$F$4:$I$105,4,FALSE)</f>
        <v>St Agnes RC Primary School</v>
      </c>
      <c r="F1365" s="16">
        <v>219010</v>
      </c>
      <c r="G1365" s="16" t="str">
        <f t="shared" si="47"/>
        <v>E14</v>
      </c>
      <c r="H1365" s="16" t="s">
        <v>6317</v>
      </c>
      <c r="I1365" s="16" t="s">
        <v>1181</v>
      </c>
      <c r="J1365" s="16" t="s">
        <v>1180</v>
      </c>
      <c r="K1365" s="16" t="s">
        <v>1179</v>
      </c>
      <c r="L1365" s="16" t="s">
        <v>6316</v>
      </c>
      <c r="M1365" s="16">
        <v>5000</v>
      </c>
      <c r="N1365" s="16" t="s">
        <v>1177</v>
      </c>
      <c r="O1365" s="16" t="s">
        <v>1107</v>
      </c>
      <c r="P1365" s="16" t="s">
        <v>1176</v>
      </c>
      <c r="Q1365" s="16" t="s">
        <v>1175</v>
      </c>
      <c r="R1365" s="16" t="s">
        <v>1174</v>
      </c>
    </row>
    <row r="1366" spans="1:18">
      <c r="A1366" s="16" t="s">
        <v>6315</v>
      </c>
      <c r="B1366" s="16" t="s">
        <v>1183</v>
      </c>
      <c r="C1366" s="16" t="s">
        <v>319</v>
      </c>
      <c r="D1366" s="16">
        <v>10087</v>
      </c>
      <c r="E1366" s="16" t="str">
        <f>VLOOKUP(D1366,'Schools Data'!$F$4:$I$105,4,FALSE)</f>
        <v>St Agnes RC Primary School</v>
      </c>
      <c r="F1366" s="16">
        <v>219030</v>
      </c>
      <c r="G1366" s="16" t="str">
        <f t="shared" si="47"/>
        <v>E18</v>
      </c>
      <c r="H1366" s="16" t="s">
        <v>6314</v>
      </c>
      <c r="I1366" s="16" t="s">
        <v>1181</v>
      </c>
      <c r="J1366" s="16" t="s">
        <v>1180</v>
      </c>
      <c r="K1366" s="16" t="s">
        <v>1179</v>
      </c>
      <c r="L1366" s="16" t="s">
        <v>6313</v>
      </c>
      <c r="M1366" s="16">
        <v>9117</v>
      </c>
      <c r="N1366" s="16" t="s">
        <v>1177</v>
      </c>
      <c r="O1366" s="16" t="s">
        <v>1107</v>
      </c>
      <c r="P1366" s="16" t="s">
        <v>1176</v>
      </c>
      <c r="Q1366" s="16" t="s">
        <v>1175</v>
      </c>
      <c r="R1366" s="16" t="s">
        <v>1174</v>
      </c>
    </row>
    <row r="1367" spans="1:18">
      <c r="A1367" s="16" t="s">
        <v>6312</v>
      </c>
      <c r="B1367" s="16" t="s">
        <v>1183</v>
      </c>
      <c r="C1367" s="16" t="s">
        <v>319</v>
      </c>
      <c r="D1367" s="16">
        <v>10087</v>
      </c>
      <c r="E1367" s="16" t="str">
        <f>VLOOKUP(D1367,'Schools Data'!$F$4:$I$105,4,FALSE)</f>
        <v>St Agnes RC Primary School</v>
      </c>
      <c r="F1367" s="16">
        <v>220000</v>
      </c>
      <c r="G1367" s="16" t="str">
        <f t="shared" si="47"/>
        <v>E13</v>
      </c>
      <c r="H1367" s="16" t="s">
        <v>6311</v>
      </c>
      <c r="I1367" s="16" t="s">
        <v>1181</v>
      </c>
      <c r="J1367" s="16" t="s">
        <v>1180</v>
      </c>
      <c r="K1367" s="16" t="s">
        <v>1179</v>
      </c>
      <c r="L1367" s="16" t="s">
        <v>6310</v>
      </c>
      <c r="M1367" s="16">
        <v>500</v>
      </c>
      <c r="N1367" s="16" t="s">
        <v>1177</v>
      </c>
      <c r="O1367" s="16" t="s">
        <v>1107</v>
      </c>
      <c r="P1367" s="16" t="s">
        <v>1176</v>
      </c>
      <c r="Q1367" s="16" t="s">
        <v>1175</v>
      </c>
      <c r="R1367" s="16" t="s">
        <v>1174</v>
      </c>
    </row>
    <row r="1368" spans="1:18">
      <c r="A1368" s="16" t="s">
        <v>6309</v>
      </c>
      <c r="B1368" s="16" t="s">
        <v>1183</v>
      </c>
      <c r="C1368" s="16" t="s">
        <v>319</v>
      </c>
      <c r="D1368" s="16">
        <v>10087</v>
      </c>
      <c r="E1368" s="16" t="str">
        <f>VLOOKUP(D1368,'Schools Data'!$F$4:$I$105,4,FALSE)</f>
        <v>St Agnes RC Primary School</v>
      </c>
      <c r="F1368" s="16">
        <v>221000</v>
      </c>
      <c r="G1368" s="16" t="str">
        <f t="shared" si="47"/>
        <v>E23</v>
      </c>
      <c r="H1368" s="16" t="s">
        <v>6308</v>
      </c>
      <c r="I1368" s="16" t="s">
        <v>1181</v>
      </c>
      <c r="J1368" s="16" t="s">
        <v>1180</v>
      </c>
      <c r="K1368" s="16" t="s">
        <v>1179</v>
      </c>
      <c r="L1368" s="16" t="s">
        <v>6307</v>
      </c>
      <c r="M1368" s="16">
        <v>12455</v>
      </c>
      <c r="N1368" s="16" t="s">
        <v>1177</v>
      </c>
      <c r="O1368" s="16" t="s">
        <v>1107</v>
      </c>
      <c r="P1368" s="16" t="s">
        <v>1176</v>
      </c>
      <c r="Q1368" s="16" t="s">
        <v>1175</v>
      </c>
      <c r="R1368" s="16" t="s">
        <v>1174</v>
      </c>
    </row>
    <row r="1369" spans="1:18">
      <c r="A1369" s="16" t="s">
        <v>6306</v>
      </c>
      <c r="B1369" s="16" t="s">
        <v>1183</v>
      </c>
      <c r="C1369" s="16" t="s">
        <v>319</v>
      </c>
      <c r="D1369" s="16">
        <v>10087</v>
      </c>
      <c r="E1369" s="16" t="str">
        <f>VLOOKUP(D1369,'Schools Data'!$F$4:$I$105,4,FALSE)</f>
        <v>St Agnes RC Primary School</v>
      </c>
      <c r="F1369" s="16">
        <v>411020</v>
      </c>
      <c r="G1369" s="16" t="str">
        <f t="shared" si="47"/>
        <v>E25</v>
      </c>
      <c r="H1369" s="16" t="s">
        <v>6305</v>
      </c>
      <c r="I1369" s="16" t="s">
        <v>1181</v>
      </c>
      <c r="J1369" s="16" t="s">
        <v>1180</v>
      </c>
      <c r="K1369" s="16" t="s">
        <v>1179</v>
      </c>
      <c r="L1369" s="16" t="s">
        <v>6304</v>
      </c>
      <c r="M1369" s="16">
        <v>108124</v>
      </c>
      <c r="N1369" s="16" t="s">
        <v>1177</v>
      </c>
      <c r="O1369" s="16" t="s">
        <v>1107</v>
      </c>
      <c r="P1369" s="16" t="s">
        <v>1176</v>
      </c>
      <c r="Q1369" s="16" t="s">
        <v>1175</v>
      </c>
      <c r="R1369" s="16" t="s">
        <v>1174</v>
      </c>
    </row>
    <row r="1370" spans="1:18">
      <c r="A1370" s="16" t="s">
        <v>6303</v>
      </c>
      <c r="B1370" s="16" t="s">
        <v>1183</v>
      </c>
      <c r="C1370" s="16" t="s">
        <v>319</v>
      </c>
      <c r="D1370" s="16">
        <v>10087</v>
      </c>
      <c r="E1370" s="16" t="str">
        <f>VLOOKUP(D1370,'Schools Data'!$F$4:$I$105,4,FALSE)</f>
        <v>St Agnes RC Primary School</v>
      </c>
      <c r="F1370" s="16">
        <v>413050</v>
      </c>
      <c r="G1370" s="16" t="str">
        <f t="shared" si="47"/>
        <v>E19</v>
      </c>
      <c r="H1370" s="16" t="s">
        <v>6302</v>
      </c>
      <c r="I1370" s="16" t="s">
        <v>1181</v>
      </c>
      <c r="J1370" s="16" t="s">
        <v>1180</v>
      </c>
      <c r="K1370" s="16" t="s">
        <v>1179</v>
      </c>
      <c r="L1370" s="16" t="s">
        <v>6301</v>
      </c>
      <c r="M1370" s="16">
        <v>101945</v>
      </c>
      <c r="N1370" s="16" t="s">
        <v>1177</v>
      </c>
      <c r="O1370" s="16" t="s">
        <v>1107</v>
      </c>
      <c r="P1370" s="16" t="s">
        <v>1176</v>
      </c>
      <c r="Q1370" s="16" t="s">
        <v>1175</v>
      </c>
      <c r="R1370" s="16" t="s">
        <v>1174</v>
      </c>
    </row>
    <row r="1371" spans="1:18">
      <c r="A1371" s="16" t="s">
        <v>6300</v>
      </c>
      <c r="B1371" s="16" t="s">
        <v>1183</v>
      </c>
      <c r="C1371" s="16" t="s">
        <v>319</v>
      </c>
      <c r="D1371" s="16">
        <v>10087</v>
      </c>
      <c r="E1371" s="16" t="str">
        <f>VLOOKUP(D1371,'Schools Data'!$F$4:$I$105,4,FALSE)</f>
        <v>St Agnes RC Primary School</v>
      </c>
      <c r="F1371" s="16">
        <v>413060</v>
      </c>
      <c r="G1371" s="16" t="str">
        <f t="shared" si="47"/>
        <v>E22</v>
      </c>
      <c r="H1371" s="16" t="s">
        <v>6299</v>
      </c>
      <c r="I1371" s="16" t="s">
        <v>1181</v>
      </c>
      <c r="J1371" s="16" t="s">
        <v>1180</v>
      </c>
      <c r="K1371" s="16" t="s">
        <v>1179</v>
      </c>
      <c r="L1371" s="16" t="s">
        <v>6298</v>
      </c>
      <c r="M1371" s="16">
        <v>30969</v>
      </c>
      <c r="N1371" s="16" t="s">
        <v>1177</v>
      </c>
      <c r="O1371" s="16" t="s">
        <v>1107</v>
      </c>
      <c r="P1371" s="16" t="s">
        <v>1176</v>
      </c>
      <c r="Q1371" s="16" t="s">
        <v>1175</v>
      </c>
      <c r="R1371" s="16" t="s">
        <v>1174</v>
      </c>
    </row>
    <row r="1372" spans="1:18">
      <c r="A1372" s="16" t="s">
        <v>6297</v>
      </c>
      <c r="B1372" s="16" t="s">
        <v>1183</v>
      </c>
      <c r="C1372" s="16" t="s">
        <v>319</v>
      </c>
      <c r="D1372" s="16">
        <v>10087</v>
      </c>
      <c r="E1372" s="16" t="str">
        <f>VLOOKUP(D1372,'Schools Data'!$F$4:$I$105,4,FALSE)</f>
        <v>St Agnes RC Primary School</v>
      </c>
      <c r="F1372" s="16">
        <v>413070</v>
      </c>
      <c r="G1372" s="16" t="str">
        <f t="shared" si="47"/>
        <v>E24</v>
      </c>
      <c r="H1372" s="16" t="s">
        <v>6296</v>
      </c>
      <c r="I1372" s="16" t="s">
        <v>1181</v>
      </c>
      <c r="J1372" s="16" t="s">
        <v>1180</v>
      </c>
      <c r="K1372" s="16" t="s">
        <v>1179</v>
      </c>
      <c r="L1372" s="16" t="s">
        <v>6295</v>
      </c>
      <c r="M1372" s="16">
        <v>5250</v>
      </c>
      <c r="N1372" s="16" t="s">
        <v>1177</v>
      </c>
      <c r="O1372" s="16" t="s">
        <v>1107</v>
      </c>
      <c r="P1372" s="16" t="s">
        <v>1176</v>
      </c>
      <c r="Q1372" s="16" t="s">
        <v>1175</v>
      </c>
      <c r="R1372" s="16" t="s">
        <v>1174</v>
      </c>
    </row>
    <row r="1373" spans="1:18">
      <c r="A1373" s="16" t="s">
        <v>6294</v>
      </c>
      <c r="B1373" s="16" t="s">
        <v>1183</v>
      </c>
      <c r="C1373" s="16" t="s">
        <v>319</v>
      </c>
      <c r="D1373" s="16">
        <v>10087</v>
      </c>
      <c r="E1373" s="16" t="str">
        <f>VLOOKUP(D1373,'Schools Data'!$F$4:$I$105,4,FALSE)</f>
        <v>St Agnes RC Primary School</v>
      </c>
      <c r="F1373" s="16">
        <v>420060</v>
      </c>
      <c r="G1373" s="16" t="str">
        <f t="shared" si="47"/>
        <v>E26</v>
      </c>
      <c r="H1373" s="16" t="s">
        <v>6293</v>
      </c>
      <c r="I1373" s="16" t="s">
        <v>1181</v>
      </c>
      <c r="J1373" s="16" t="s">
        <v>1180</v>
      </c>
      <c r="K1373" s="16" t="s">
        <v>1179</v>
      </c>
      <c r="L1373" s="16" t="s">
        <v>6292</v>
      </c>
      <c r="M1373" s="16">
        <v>28000</v>
      </c>
      <c r="N1373" s="16" t="s">
        <v>1177</v>
      </c>
      <c r="O1373" s="16" t="s">
        <v>1107</v>
      </c>
      <c r="P1373" s="16" t="s">
        <v>1176</v>
      </c>
      <c r="Q1373" s="16" t="s">
        <v>1175</v>
      </c>
      <c r="R1373" s="16" t="s">
        <v>1174</v>
      </c>
    </row>
    <row r="1374" spans="1:18">
      <c r="A1374" s="16" t="s">
        <v>6291</v>
      </c>
      <c r="B1374" s="16" t="s">
        <v>1183</v>
      </c>
      <c r="C1374" s="16" t="s">
        <v>319</v>
      </c>
      <c r="D1374" s="16">
        <v>10087</v>
      </c>
      <c r="E1374" s="16" t="str">
        <f>VLOOKUP(D1374,'Schools Data'!$F$4:$I$105,4,FALSE)</f>
        <v>St Agnes RC Primary School</v>
      </c>
      <c r="F1374" s="16">
        <v>422620</v>
      </c>
      <c r="G1374" s="16" t="str">
        <f t="shared" si="47"/>
        <v>E20</v>
      </c>
      <c r="H1374" s="16" t="s">
        <v>6290</v>
      </c>
      <c r="I1374" s="16" t="s">
        <v>1181</v>
      </c>
      <c r="J1374" s="16" t="s">
        <v>1180</v>
      </c>
      <c r="K1374" s="16" t="s">
        <v>1179</v>
      </c>
      <c r="L1374" s="16" t="s">
        <v>6289</v>
      </c>
      <c r="M1374" s="16">
        <v>17656</v>
      </c>
      <c r="N1374" s="16" t="s">
        <v>1177</v>
      </c>
      <c r="O1374" s="16" t="s">
        <v>1107</v>
      </c>
      <c r="P1374" s="16" t="s">
        <v>1176</v>
      </c>
      <c r="Q1374" s="16" t="s">
        <v>1175</v>
      </c>
      <c r="R1374" s="16" t="s">
        <v>1174</v>
      </c>
    </row>
    <row r="1375" spans="1:18">
      <c r="A1375" s="16" t="s">
        <v>6288</v>
      </c>
      <c r="B1375" s="16" t="s">
        <v>1183</v>
      </c>
      <c r="C1375" s="16" t="s">
        <v>319</v>
      </c>
      <c r="D1375" s="16">
        <v>10087</v>
      </c>
      <c r="E1375" s="16" t="str">
        <f>VLOOKUP(D1375,'Schools Data'!$F$4:$I$105,4,FALSE)</f>
        <v>St Agnes RC Primary School</v>
      </c>
      <c r="F1375" s="16">
        <v>543950</v>
      </c>
      <c r="G1375" s="16" t="s">
        <v>1211</v>
      </c>
      <c r="H1375" s="16" t="s">
        <v>6287</v>
      </c>
      <c r="I1375" s="16" t="s">
        <v>1181</v>
      </c>
      <c r="J1375" s="16" t="s">
        <v>1180</v>
      </c>
      <c r="K1375" s="16" t="s">
        <v>1179</v>
      </c>
      <c r="L1375" s="16" t="s">
        <v>6286</v>
      </c>
      <c r="M1375" s="16">
        <v>377216</v>
      </c>
      <c r="N1375" s="16" t="s">
        <v>1177</v>
      </c>
      <c r="O1375" s="16" t="s">
        <v>1107</v>
      </c>
      <c r="P1375" s="16" t="s">
        <v>1176</v>
      </c>
      <c r="Q1375" s="16" t="s">
        <v>1175</v>
      </c>
      <c r="R1375" s="16" t="s">
        <v>1174</v>
      </c>
    </row>
    <row r="1376" spans="1:18">
      <c r="A1376" s="16" t="s">
        <v>6285</v>
      </c>
      <c r="B1376" s="16" t="s">
        <v>1183</v>
      </c>
      <c r="C1376" s="16" t="s">
        <v>319</v>
      </c>
      <c r="D1376" s="16">
        <v>10087</v>
      </c>
      <c r="E1376" s="16" t="str">
        <f>VLOOKUP(D1376,'Schools Data'!$F$4:$I$105,4,FALSE)</f>
        <v>St Agnes RC Primary School</v>
      </c>
      <c r="F1376" s="16">
        <v>543970</v>
      </c>
      <c r="G1376" s="16" t="str">
        <f t="shared" ref="G1376:G1410" si="48">VLOOKUP(F1376,$W$2:$X$62,2,FALSE)</f>
        <v>I01</v>
      </c>
      <c r="H1376" s="16" t="s">
        <v>6284</v>
      </c>
      <c r="I1376" s="16" t="s">
        <v>1181</v>
      </c>
      <c r="J1376" s="16" t="s">
        <v>1180</v>
      </c>
      <c r="K1376" s="16" t="s">
        <v>1179</v>
      </c>
      <c r="L1376" s="16" t="s">
        <v>6283</v>
      </c>
      <c r="M1376" s="16">
        <v>-1915455</v>
      </c>
      <c r="N1376" s="16" t="s">
        <v>1177</v>
      </c>
      <c r="O1376" s="16" t="s">
        <v>1107</v>
      </c>
      <c r="P1376" s="16" t="s">
        <v>1176</v>
      </c>
      <c r="Q1376" s="16" t="s">
        <v>1175</v>
      </c>
      <c r="R1376" s="16" t="s">
        <v>1174</v>
      </c>
    </row>
    <row r="1377" spans="1:18">
      <c r="A1377" s="16" t="s">
        <v>6282</v>
      </c>
      <c r="B1377" s="16" t="s">
        <v>1183</v>
      </c>
      <c r="C1377" s="16" t="s">
        <v>319</v>
      </c>
      <c r="D1377" s="16">
        <v>10087</v>
      </c>
      <c r="E1377" s="16" t="str">
        <f>VLOOKUP(D1377,'Schools Data'!$F$4:$I$105,4,FALSE)</f>
        <v>St Agnes RC Primary School</v>
      </c>
      <c r="F1377" s="16">
        <v>543972</v>
      </c>
      <c r="G1377" s="16" t="str">
        <f t="shared" si="48"/>
        <v>I03</v>
      </c>
      <c r="H1377" s="16" t="s">
        <v>6281</v>
      </c>
      <c r="I1377" s="16" t="s">
        <v>1181</v>
      </c>
      <c r="J1377" s="16" t="s">
        <v>1180</v>
      </c>
      <c r="K1377" s="16" t="s">
        <v>1179</v>
      </c>
      <c r="L1377" s="16" t="s">
        <v>6280</v>
      </c>
      <c r="M1377" s="16">
        <v>-108691</v>
      </c>
      <c r="N1377" s="16" t="s">
        <v>1177</v>
      </c>
      <c r="O1377" s="16" t="s">
        <v>1107</v>
      </c>
      <c r="P1377" s="16" t="s">
        <v>1176</v>
      </c>
      <c r="Q1377" s="16" t="s">
        <v>1175</v>
      </c>
      <c r="R1377" s="16" t="s">
        <v>1174</v>
      </c>
    </row>
    <row r="1378" spans="1:18">
      <c r="A1378" s="16" t="s">
        <v>6279</v>
      </c>
      <c r="B1378" s="16" t="s">
        <v>1183</v>
      </c>
      <c r="C1378" s="16" t="s">
        <v>319</v>
      </c>
      <c r="D1378" s="16">
        <v>10087</v>
      </c>
      <c r="E1378" s="16" t="str">
        <f>VLOOKUP(D1378,'Schools Data'!$F$4:$I$105,4,FALSE)</f>
        <v>St Agnes RC Primary School</v>
      </c>
      <c r="F1378" s="16">
        <v>543975</v>
      </c>
      <c r="G1378" s="16" t="str">
        <f t="shared" si="48"/>
        <v>I05</v>
      </c>
      <c r="H1378" s="16" t="s">
        <v>6278</v>
      </c>
      <c r="I1378" s="16" t="s">
        <v>1181</v>
      </c>
      <c r="J1378" s="16" t="s">
        <v>1180</v>
      </c>
      <c r="K1378" s="16" t="s">
        <v>1179</v>
      </c>
      <c r="L1378" s="16" t="s">
        <v>6277</v>
      </c>
      <c r="M1378" s="16">
        <v>-145260</v>
      </c>
      <c r="N1378" s="16" t="s">
        <v>1177</v>
      </c>
      <c r="O1378" s="16" t="s">
        <v>1107</v>
      </c>
      <c r="P1378" s="16" t="s">
        <v>1176</v>
      </c>
      <c r="Q1378" s="16" t="s">
        <v>1175</v>
      </c>
      <c r="R1378" s="16" t="s">
        <v>1174</v>
      </c>
    </row>
    <row r="1379" spans="1:18">
      <c r="A1379" s="16" t="s">
        <v>6276</v>
      </c>
      <c r="B1379" s="16" t="s">
        <v>1183</v>
      </c>
      <c r="C1379" s="16" t="s">
        <v>319</v>
      </c>
      <c r="D1379" s="16">
        <v>10087</v>
      </c>
      <c r="E1379" s="16" t="str">
        <f>VLOOKUP(D1379,'Schools Data'!$F$4:$I$105,4,FALSE)</f>
        <v>St Agnes RC Primary School</v>
      </c>
      <c r="F1379" s="16">
        <v>569000</v>
      </c>
      <c r="G1379" s="16" t="str">
        <f t="shared" si="48"/>
        <v>E28a</v>
      </c>
      <c r="H1379" s="16" t="s">
        <v>6275</v>
      </c>
      <c r="I1379" s="16" t="s">
        <v>1181</v>
      </c>
      <c r="J1379" s="16" t="s">
        <v>1180</v>
      </c>
      <c r="K1379" s="16" t="s">
        <v>1179</v>
      </c>
      <c r="L1379" s="16" t="s">
        <v>6274</v>
      </c>
      <c r="M1379" s="16">
        <v>39038</v>
      </c>
      <c r="N1379" s="16" t="s">
        <v>1177</v>
      </c>
      <c r="O1379" s="16" t="s">
        <v>1107</v>
      </c>
      <c r="P1379" s="16" t="s">
        <v>1176</v>
      </c>
      <c r="Q1379" s="16" t="s">
        <v>1175</v>
      </c>
      <c r="R1379" s="16" t="s">
        <v>1174</v>
      </c>
    </row>
    <row r="1380" spans="1:18">
      <c r="A1380" s="16" t="s">
        <v>6273</v>
      </c>
      <c r="B1380" s="16" t="s">
        <v>1183</v>
      </c>
      <c r="C1380" s="16" t="s">
        <v>319</v>
      </c>
      <c r="D1380" s="16">
        <v>10087</v>
      </c>
      <c r="E1380" s="16" t="str">
        <f>VLOOKUP(D1380,'Schools Data'!$F$4:$I$105,4,FALSE)</f>
        <v>St Agnes RC Primary School</v>
      </c>
      <c r="F1380" s="16">
        <v>569010</v>
      </c>
      <c r="G1380" s="16" t="str">
        <f t="shared" si="48"/>
        <v>E27</v>
      </c>
      <c r="H1380" s="16" t="s">
        <v>6272</v>
      </c>
      <c r="I1380" s="16" t="s">
        <v>1181</v>
      </c>
      <c r="J1380" s="16" t="s">
        <v>1180</v>
      </c>
      <c r="K1380" s="16" t="s">
        <v>1179</v>
      </c>
      <c r="L1380" s="16" t="s">
        <v>6271</v>
      </c>
      <c r="M1380" s="16">
        <v>101679</v>
      </c>
      <c r="N1380" s="16" t="s">
        <v>1177</v>
      </c>
      <c r="O1380" s="16" t="s">
        <v>1107</v>
      </c>
      <c r="P1380" s="16" t="s">
        <v>1176</v>
      </c>
      <c r="Q1380" s="16" t="s">
        <v>1175</v>
      </c>
      <c r="R1380" s="16" t="s">
        <v>1174</v>
      </c>
    </row>
    <row r="1381" spans="1:18">
      <c r="A1381" s="16" t="s">
        <v>6270</v>
      </c>
      <c r="B1381" s="16" t="s">
        <v>1183</v>
      </c>
      <c r="C1381" s="16" t="s">
        <v>319</v>
      </c>
      <c r="D1381" s="16">
        <v>10087</v>
      </c>
      <c r="E1381" s="16" t="str">
        <f>VLOOKUP(D1381,'Schools Data'!$F$4:$I$105,4,FALSE)</f>
        <v>St Agnes RC Primary School</v>
      </c>
      <c r="F1381" s="16">
        <v>599030</v>
      </c>
      <c r="G1381" s="16" t="str">
        <f t="shared" si="48"/>
        <v>CE04</v>
      </c>
      <c r="H1381" s="16" t="s">
        <v>6269</v>
      </c>
      <c r="I1381" s="16" t="s">
        <v>1181</v>
      </c>
      <c r="J1381" s="16" t="s">
        <v>1180</v>
      </c>
      <c r="K1381" s="16" t="s">
        <v>1179</v>
      </c>
      <c r="L1381" s="16" t="s">
        <v>6268</v>
      </c>
      <c r="M1381" s="16">
        <v>1</v>
      </c>
      <c r="N1381" s="16" t="s">
        <v>1177</v>
      </c>
      <c r="O1381" s="16" t="s">
        <v>1107</v>
      </c>
      <c r="P1381" s="16" t="s">
        <v>1176</v>
      </c>
      <c r="Q1381" s="16" t="s">
        <v>1175</v>
      </c>
      <c r="R1381" s="16" t="s">
        <v>1174</v>
      </c>
    </row>
    <row r="1382" spans="1:18">
      <c r="A1382" s="16" t="s">
        <v>6267</v>
      </c>
      <c r="B1382" s="16" t="s">
        <v>1183</v>
      </c>
      <c r="C1382" s="16" t="s">
        <v>319</v>
      </c>
      <c r="D1382" s="16">
        <v>10087</v>
      </c>
      <c r="E1382" s="16" t="str">
        <f>VLOOKUP(D1382,'Schools Data'!$F$4:$I$105,4,FALSE)</f>
        <v>St Agnes RC Primary School</v>
      </c>
      <c r="F1382" s="16">
        <v>710020</v>
      </c>
      <c r="G1382" s="16" t="str">
        <f t="shared" si="48"/>
        <v>I06</v>
      </c>
      <c r="H1382" s="16" t="s">
        <v>6266</v>
      </c>
      <c r="I1382" s="16" t="s">
        <v>1181</v>
      </c>
      <c r="J1382" s="16" t="s">
        <v>1180</v>
      </c>
      <c r="K1382" s="16" t="s">
        <v>1179</v>
      </c>
      <c r="L1382" s="16" t="s">
        <v>6265</v>
      </c>
      <c r="M1382" s="16">
        <v>-800</v>
      </c>
      <c r="N1382" s="16" t="s">
        <v>1177</v>
      </c>
      <c r="O1382" s="16" t="s">
        <v>1107</v>
      </c>
      <c r="P1382" s="16" t="s">
        <v>1176</v>
      </c>
      <c r="Q1382" s="16" t="s">
        <v>1175</v>
      </c>
      <c r="R1382" s="16" t="s">
        <v>1174</v>
      </c>
    </row>
    <row r="1383" spans="1:18">
      <c r="A1383" s="16" t="s">
        <v>6264</v>
      </c>
      <c r="B1383" s="16" t="s">
        <v>1183</v>
      </c>
      <c r="C1383" s="16" t="s">
        <v>319</v>
      </c>
      <c r="D1383" s="16">
        <v>10087</v>
      </c>
      <c r="E1383" s="16" t="str">
        <f>VLOOKUP(D1383,'Schools Data'!$F$4:$I$105,4,FALSE)</f>
        <v>St Agnes RC Primary School</v>
      </c>
      <c r="F1383" s="16">
        <v>720000</v>
      </c>
      <c r="G1383" s="16" t="str">
        <f t="shared" si="48"/>
        <v>I07</v>
      </c>
      <c r="H1383" s="16" t="s">
        <v>6263</v>
      </c>
      <c r="I1383" s="16" t="s">
        <v>1181</v>
      </c>
      <c r="J1383" s="16" t="s">
        <v>1180</v>
      </c>
      <c r="K1383" s="16" t="s">
        <v>1179</v>
      </c>
      <c r="L1383" s="16" t="s">
        <v>6262</v>
      </c>
      <c r="M1383" s="16">
        <v>-1500</v>
      </c>
      <c r="N1383" s="16" t="s">
        <v>1177</v>
      </c>
      <c r="O1383" s="16" t="s">
        <v>1107</v>
      </c>
      <c r="P1383" s="16" t="s">
        <v>1176</v>
      </c>
      <c r="Q1383" s="16" t="s">
        <v>1175</v>
      </c>
      <c r="R1383" s="16" t="s">
        <v>1174</v>
      </c>
    </row>
    <row r="1384" spans="1:18">
      <c r="A1384" s="16" t="s">
        <v>6261</v>
      </c>
      <c r="B1384" s="16" t="s">
        <v>1183</v>
      </c>
      <c r="C1384" s="16" t="s">
        <v>319</v>
      </c>
      <c r="D1384" s="16">
        <v>10087</v>
      </c>
      <c r="E1384" s="16" t="str">
        <f>VLOOKUP(D1384,'Schools Data'!$F$4:$I$105,4,FALSE)</f>
        <v>St Agnes RC Primary School</v>
      </c>
      <c r="F1384" s="16">
        <v>720010</v>
      </c>
      <c r="G1384" s="16" t="str">
        <f t="shared" si="48"/>
        <v>I18d</v>
      </c>
      <c r="H1384" s="16" t="s">
        <v>6260</v>
      </c>
      <c r="I1384" s="16" t="s">
        <v>1181</v>
      </c>
      <c r="J1384" s="16" t="s">
        <v>1180</v>
      </c>
      <c r="K1384" s="16" t="s">
        <v>1179</v>
      </c>
      <c r="L1384" s="16" t="s">
        <v>6259</v>
      </c>
      <c r="M1384" s="16">
        <v>-69159</v>
      </c>
      <c r="N1384" s="16" t="s">
        <v>1177</v>
      </c>
      <c r="O1384" s="16" t="s">
        <v>1107</v>
      </c>
      <c r="P1384" s="16" t="s">
        <v>1176</v>
      </c>
      <c r="Q1384" s="16" t="s">
        <v>1175</v>
      </c>
      <c r="R1384" s="16" t="s">
        <v>1174</v>
      </c>
    </row>
    <row r="1385" spans="1:18">
      <c r="A1385" s="16" t="s">
        <v>6258</v>
      </c>
      <c r="B1385" s="16" t="s">
        <v>1183</v>
      </c>
      <c r="C1385" s="16" t="s">
        <v>319</v>
      </c>
      <c r="D1385" s="16">
        <v>10087</v>
      </c>
      <c r="E1385" s="16" t="str">
        <f>VLOOKUP(D1385,'Schools Data'!$F$4:$I$105,4,FALSE)</f>
        <v>St Agnes RC Primary School</v>
      </c>
      <c r="F1385" s="16">
        <v>739002</v>
      </c>
      <c r="G1385" s="16" t="str">
        <f t="shared" si="48"/>
        <v>I08b</v>
      </c>
      <c r="H1385" s="16" t="s">
        <v>6257</v>
      </c>
      <c r="I1385" s="16" t="s">
        <v>1181</v>
      </c>
      <c r="J1385" s="16" t="s">
        <v>1180</v>
      </c>
      <c r="K1385" s="16" t="s">
        <v>1179</v>
      </c>
      <c r="L1385" s="16" t="s">
        <v>6256</v>
      </c>
      <c r="M1385" s="16">
        <v>-10000</v>
      </c>
      <c r="N1385" s="16" t="s">
        <v>1177</v>
      </c>
      <c r="O1385" s="16" t="s">
        <v>1107</v>
      </c>
      <c r="P1385" s="16" t="s">
        <v>1176</v>
      </c>
      <c r="Q1385" s="16" t="s">
        <v>1175</v>
      </c>
      <c r="R1385" s="16" t="s">
        <v>1174</v>
      </c>
    </row>
    <row r="1386" spans="1:18">
      <c r="A1386" s="16" t="s">
        <v>6255</v>
      </c>
      <c r="B1386" s="16" t="s">
        <v>1183</v>
      </c>
      <c r="C1386" s="16" t="s">
        <v>319</v>
      </c>
      <c r="D1386" s="16">
        <v>10087</v>
      </c>
      <c r="E1386" s="16" t="str">
        <f>VLOOKUP(D1386,'Schools Data'!$F$4:$I$105,4,FALSE)</f>
        <v>St Agnes RC Primary School</v>
      </c>
      <c r="F1386" s="16">
        <v>739010</v>
      </c>
      <c r="G1386" s="16" t="str">
        <f t="shared" si="48"/>
        <v>I09</v>
      </c>
      <c r="H1386" s="16" t="s">
        <v>6254</v>
      </c>
      <c r="I1386" s="16" t="s">
        <v>1181</v>
      </c>
      <c r="J1386" s="16" t="s">
        <v>1180</v>
      </c>
      <c r="K1386" s="16" t="s">
        <v>1179</v>
      </c>
      <c r="L1386" s="16" t="s">
        <v>6253</v>
      </c>
      <c r="M1386" s="16">
        <v>-32000</v>
      </c>
      <c r="N1386" s="16" t="s">
        <v>1177</v>
      </c>
      <c r="O1386" s="16" t="s">
        <v>1107</v>
      </c>
      <c r="P1386" s="16" t="s">
        <v>1176</v>
      </c>
      <c r="Q1386" s="16" t="s">
        <v>1175</v>
      </c>
      <c r="R1386" s="16" t="s">
        <v>1174</v>
      </c>
    </row>
    <row r="1387" spans="1:18">
      <c r="A1387" s="16" t="s">
        <v>6252</v>
      </c>
      <c r="B1387" s="16" t="s">
        <v>1183</v>
      </c>
      <c r="C1387" s="16" t="s">
        <v>319</v>
      </c>
      <c r="D1387" s="16">
        <v>10087</v>
      </c>
      <c r="E1387" s="16" t="str">
        <f>VLOOKUP(D1387,'Schools Data'!$F$4:$I$105,4,FALSE)</f>
        <v>St Agnes RC Primary School</v>
      </c>
      <c r="F1387" s="16">
        <v>739040</v>
      </c>
      <c r="G1387" s="16" t="str">
        <f t="shared" si="48"/>
        <v>I12</v>
      </c>
      <c r="H1387" s="16" t="s">
        <v>6251</v>
      </c>
      <c r="I1387" s="16" t="s">
        <v>1181</v>
      </c>
      <c r="J1387" s="16" t="s">
        <v>1180</v>
      </c>
      <c r="K1387" s="16" t="s">
        <v>1179</v>
      </c>
      <c r="L1387" s="16" t="s">
        <v>6250</v>
      </c>
      <c r="M1387" s="16">
        <v>-23000</v>
      </c>
      <c r="N1387" s="16" t="s">
        <v>1177</v>
      </c>
      <c r="O1387" s="16" t="s">
        <v>1107</v>
      </c>
      <c r="P1387" s="16" t="s">
        <v>1176</v>
      </c>
      <c r="Q1387" s="16" t="s">
        <v>1175</v>
      </c>
      <c r="R1387" s="16" t="s">
        <v>1174</v>
      </c>
    </row>
    <row r="1388" spans="1:18">
      <c r="A1388" s="16" t="s">
        <v>6249</v>
      </c>
      <c r="B1388" s="16" t="s">
        <v>1183</v>
      </c>
      <c r="C1388" s="16" t="s">
        <v>319</v>
      </c>
      <c r="D1388" s="16">
        <v>10087</v>
      </c>
      <c r="E1388" s="16" t="str">
        <f>VLOOKUP(D1388,'Schools Data'!$F$4:$I$105,4,FALSE)</f>
        <v>St Agnes RC Primary School</v>
      </c>
      <c r="F1388" s="16">
        <v>739050</v>
      </c>
      <c r="G1388" s="16" t="str">
        <f t="shared" si="48"/>
        <v>I13</v>
      </c>
      <c r="H1388" s="16" t="s">
        <v>6248</v>
      </c>
      <c r="I1388" s="16" t="s">
        <v>1181</v>
      </c>
      <c r="J1388" s="16" t="s">
        <v>1180</v>
      </c>
      <c r="K1388" s="16" t="s">
        <v>1179</v>
      </c>
      <c r="L1388" s="16" t="s">
        <v>6247</v>
      </c>
      <c r="M1388" s="16">
        <v>-2400</v>
      </c>
      <c r="N1388" s="16" t="s">
        <v>1177</v>
      </c>
      <c r="O1388" s="16" t="s">
        <v>1107</v>
      </c>
      <c r="P1388" s="16" t="s">
        <v>1176</v>
      </c>
      <c r="Q1388" s="16" t="s">
        <v>1175</v>
      </c>
      <c r="R1388" s="16" t="s">
        <v>1174</v>
      </c>
    </row>
    <row r="1389" spans="1:18">
      <c r="A1389" s="16" t="s">
        <v>6246</v>
      </c>
      <c r="B1389" s="16" t="s">
        <v>1183</v>
      </c>
      <c r="C1389" s="16" t="s">
        <v>319</v>
      </c>
      <c r="D1389" s="16">
        <v>10088</v>
      </c>
      <c r="E1389" s="16" t="str">
        <f>VLOOKUP(D1389,'Schools Data'!$F$4:$I$105,4,FALSE)</f>
        <v>St Catherine's R C Primary</v>
      </c>
      <c r="F1389" s="16">
        <v>111100</v>
      </c>
      <c r="G1389" s="16" t="str">
        <f t="shared" si="48"/>
        <v>E05</v>
      </c>
      <c r="H1389" s="16" t="s">
        <v>6245</v>
      </c>
      <c r="I1389" s="16" t="s">
        <v>1181</v>
      </c>
      <c r="J1389" s="16" t="s">
        <v>1180</v>
      </c>
      <c r="K1389" s="16" t="s">
        <v>1179</v>
      </c>
      <c r="L1389" s="16" t="s">
        <v>6244</v>
      </c>
      <c r="M1389" s="16">
        <v>146988</v>
      </c>
      <c r="N1389" s="16" t="s">
        <v>1177</v>
      </c>
      <c r="O1389" s="16" t="s">
        <v>1107</v>
      </c>
      <c r="P1389" s="16" t="s">
        <v>1176</v>
      </c>
      <c r="Q1389" s="16" t="s">
        <v>1175</v>
      </c>
      <c r="R1389" s="16" t="s">
        <v>1174</v>
      </c>
    </row>
    <row r="1390" spans="1:18">
      <c r="A1390" s="16" t="s">
        <v>6243</v>
      </c>
      <c r="B1390" s="16" t="s">
        <v>1183</v>
      </c>
      <c r="C1390" s="16" t="s">
        <v>319</v>
      </c>
      <c r="D1390" s="16">
        <v>10088</v>
      </c>
      <c r="E1390" s="16" t="str">
        <f>VLOOKUP(D1390,'Schools Data'!$F$4:$I$105,4,FALSE)</f>
        <v>St Catherine's R C Primary</v>
      </c>
      <c r="F1390" s="16">
        <v>111200</v>
      </c>
      <c r="G1390" s="16" t="str">
        <f t="shared" si="48"/>
        <v>E04</v>
      </c>
      <c r="H1390" s="16" t="s">
        <v>6242</v>
      </c>
      <c r="I1390" s="16" t="s">
        <v>1181</v>
      </c>
      <c r="J1390" s="16" t="s">
        <v>1180</v>
      </c>
      <c r="K1390" s="16" t="s">
        <v>1179</v>
      </c>
      <c r="L1390" s="16" t="s">
        <v>6241</v>
      </c>
      <c r="M1390" s="16">
        <v>28476</v>
      </c>
      <c r="N1390" s="16" t="s">
        <v>1177</v>
      </c>
      <c r="O1390" s="16" t="s">
        <v>1107</v>
      </c>
      <c r="P1390" s="16" t="s">
        <v>1176</v>
      </c>
      <c r="Q1390" s="16" t="s">
        <v>1175</v>
      </c>
      <c r="R1390" s="16" t="s">
        <v>1174</v>
      </c>
    </row>
    <row r="1391" spans="1:18">
      <c r="A1391" s="16" t="s">
        <v>6240</v>
      </c>
      <c r="B1391" s="16" t="s">
        <v>1183</v>
      </c>
      <c r="C1391" s="16" t="s">
        <v>319</v>
      </c>
      <c r="D1391" s="16">
        <v>10088</v>
      </c>
      <c r="E1391" s="16" t="str">
        <f>VLOOKUP(D1391,'Schools Data'!$F$4:$I$105,4,FALSE)</f>
        <v>St Catherine's R C Primary</v>
      </c>
      <c r="F1391" s="16">
        <v>111400</v>
      </c>
      <c r="G1391" s="16" t="str">
        <f t="shared" si="48"/>
        <v>E01</v>
      </c>
      <c r="H1391" s="16" t="s">
        <v>6239</v>
      </c>
      <c r="I1391" s="16" t="s">
        <v>1181</v>
      </c>
      <c r="J1391" s="16" t="s">
        <v>1180</v>
      </c>
      <c r="K1391" s="16" t="s">
        <v>1179</v>
      </c>
      <c r="L1391" s="16" t="s">
        <v>6238</v>
      </c>
      <c r="M1391" s="16">
        <v>1264256</v>
      </c>
      <c r="N1391" s="16" t="s">
        <v>1177</v>
      </c>
      <c r="O1391" s="16" t="s">
        <v>1107</v>
      </c>
      <c r="P1391" s="16" t="s">
        <v>1176</v>
      </c>
      <c r="Q1391" s="16" t="s">
        <v>1175</v>
      </c>
      <c r="R1391" s="16" t="s">
        <v>1174</v>
      </c>
    </row>
    <row r="1392" spans="1:18">
      <c r="A1392" s="16" t="s">
        <v>6237</v>
      </c>
      <c r="B1392" s="16" t="s">
        <v>1183</v>
      </c>
      <c r="C1392" s="16" t="s">
        <v>319</v>
      </c>
      <c r="D1392" s="16">
        <v>10088</v>
      </c>
      <c r="E1392" s="16" t="str">
        <f>VLOOKUP(D1392,'Schools Data'!$F$4:$I$105,4,FALSE)</f>
        <v>St Catherine's R C Primary</v>
      </c>
      <c r="F1392" s="16">
        <v>111600</v>
      </c>
      <c r="G1392" s="16" t="str">
        <f t="shared" si="48"/>
        <v>E03</v>
      </c>
      <c r="H1392" s="16" t="s">
        <v>6236</v>
      </c>
      <c r="I1392" s="16" t="s">
        <v>1181</v>
      </c>
      <c r="J1392" s="16" t="s">
        <v>1180</v>
      </c>
      <c r="K1392" s="16" t="s">
        <v>1179</v>
      </c>
      <c r="L1392" s="16" t="s">
        <v>6235</v>
      </c>
      <c r="M1392" s="16">
        <v>516993</v>
      </c>
      <c r="N1392" s="16" t="s">
        <v>1177</v>
      </c>
      <c r="O1392" s="16" t="s">
        <v>1107</v>
      </c>
      <c r="P1392" s="16" t="s">
        <v>1176</v>
      </c>
      <c r="Q1392" s="16" t="s">
        <v>1175</v>
      </c>
      <c r="R1392" s="16" t="s">
        <v>1174</v>
      </c>
    </row>
    <row r="1393" spans="1:18">
      <c r="A1393" s="16" t="s">
        <v>6234</v>
      </c>
      <c r="B1393" s="16" t="s">
        <v>1183</v>
      </c>
      <c r="C1393" s="16" t="s">
        <v>319</v>
      </c>
      <c r="D1393" s="16">
        <v>10088</v>
      </c>
      <c r="E1393" s="16" t="str">
        <f>VLOOKUP(D1393,'Schools Data'!$F$4:$I$105,4,FALSE)</f>
        <v>St Catherine's R C Primary</v>
      </c>
      <c r="F1393" s="16">
        <v>111700</v>
      </c>
      <c r="G1393" s="16" t="str">
        <f t="shared" si="48"/>
        <v>E07</v>
      </c>
      <c r="H1393" s="16" t="s">
        <v>6233</v>
      </c>
      <c r="I1393" s="16" t="s">
        <v>1181</v>
      </c>
      <c r="J1393" s="16" t="s">
        <v>1180</v>
      </c>
      <c r="K1393" s="16" t="s">
        <v>1179</v>
      </c>
      <c r="L1393" s="16" t="s">
        <v>6232</v>
      </c>
      <c r="M1393" s="16">
        <v>74574</v>
      </c>
      <c r="N1393" s="16" t="s">
        <v>1177</v>
      </c>
      <c r="O1393" s="16" t="s">
        <v>1107</v>
      </c>
      <c r="P1393" s="16" t="s">
        <v>1176</v>
      </c>
      <c r="Q1393" s="16" t="s">
        <v>1175</v>
      </c>
      <c r="R1393" s="16" t="s">
        <v>1174</v>
      </c>
    </row>
    <row r="1394" spans="1:18">
      <c r="A1394" s="16" t="s">
        <v>6231</v>
      </c>
      <c r="B1394" s="16" t="s">
        <v>1183</v>
      </c>
      <c r="C1394" s="16" t="s">
        <v>319</v>
      </c>
      <c r="D1394" s="16">
        <v>10088</v>
      </c>
      <c r="E1394" s="16" t="str">
        <f>VLOOKUP(D1394,'Schools Data'!$F$4:$I$105,4,FALSE)</f>
        <v>St Catherine's R C Primary</v>
      </c>
      <c r="F1394" s="16">
        <v>133100</v>
      </c>
      <c r="G1394" s="16" t="str">
        <f t="shared" si="48"/>
        <v>E09</v>
      </c>
      <c r="H1394" s="16" t="s">
        <v>6230</v>
      </c>
      <c r="I1394" s="16" t="s">
        <v>1181</v>
      </c>
      <c r="J1394" s="16" t="s">
        <v>1180</v>
      </c>
      <c r="K1394" s="16" t="s">
        <v>1179</v>
      </c>
      <c r="L1394" s="16" t="s">
        <v>6229</v>
      </c>
      <c r="M1394" s="16">
        <v>7425</v>
      </c>
      <c r="N1394" s="16" t="s">
        <v>1177</v>
      </c>
      <c r="O1394" s="16" t="s">
        <v>1107</v>
      </c>
      <c r="P1394" s="16" t="s">
        <v>1176</v>
      </c>
      <c r="Q1394" s="16" t="s">
        <v>1175</v>
      </c>
      <c r="R1394" s="16" t="s">
        <v>1174</v>
      </c>
    </row>
    <row r="1395" spans="1:18">
      <c r="A1395" s="16" t="s">
        <v>6228</v>
      </c>
      <c r="B1395" s="16" t="s">
        <v>1183</v>
      </c>
      <c r="C1395" s="16" t="s">
        <v>319</v>
      </c>
      <c r="D1395" s="16">
        <v>10088</v>
      </c>
      <c r="E1395" s="16" t="str">
        <f>VLOOKUP(D1395,'Schools Data'!$F$4:$I$105,4,FALSE)</f>
        <v>St Catherine's R C Primary</v>
      </c>
      <c r="F1395" s="16">
        <v>138100</v>
      </c>
      <c r="G1395" s="16" t="str">
        <f t="shared" si="48"/>
        <v>E08</v>
      </c>
      <c r="H1395" s="16" t="s">
        <v>6227</v>
      </c>
      <c r="I1395" s="16" t="s">
        <v>1181</v>
      </c>
      <c r="J1395" s="16" t="s">
        <v>1180</v>
      </c>
      <c r="K1395" s="16" t="s">
        <v>1179</v>
      </c>
      <c r="L1395" s="16" t="s">
        <v>6226</v>
      </c>
      <c r="M1395" s="16">
        <v>10492</v>
      </c>
      <c r="N1395" s="16" t="s">
        <v>1177</v>
      </c>
      <c r="O1395" s="16" t="s">
        <v>1107</v>
      </c>
      <c r="P1395" s="16" t="s">
        <v>1176</v>
      </c>
      <c r="Q1395" s="16" t="s">
        <v>1175</v>
      </c>
      <c r="R1395" s="16" t="s">
        <v>1174</v>
      </c>
    </row>
    <row r="1396" spans="1:18">
      <c r="A1396" s="16" t="s">
        <v>6225</v>
      </c>
      <c r="B1396" s="16" t="s">
        <v>1183</v>
      </c>
      <c r="C1396" s="16" t="s">
        <v>319</v>
      </c>
      <c r="D1396" s="16">
        <v>10088</v>
      </c>
      <c r="E1396" s="16" t="str">
        <f>VLOOKUP(D1396,'Schools Data'!$F$4:$I$105,4,FALSE)</f>
        <v>St Catherine's R C Primary</v>
      </c>
      <c r="F1396" s="16">
        <v>138110</v>
      </c>
      <c r="G1396" s="16" t="str">
        <f t="shared" si="48"/>
        <v>E10</v>
      </c>
      <c r="H1396" s="16" t="s">
        <v>6224</v>
      </c>
      <c r="I1396" s="16" t="s">
        <v>1181</v>
      </c>
      <c r="J1396" s="16" t="s">
        <v>1180</v>
      </c>
      <c r="K1396" s="16" t="s">
        <v>1179</v>
      </c>
      <c r="L1396" s="16" t="s">
        <v>6223</v>
      </c>
      <c r="M1396" s="16">
        <v>11652</v>
      </c>
      <c r="N1396" s="16" t="s">
        <v>1177</v>
      </c>
      <c r="O1396" s="16" t="s">
        <v>1107</v>
      </c>
      <c r="P1396" s="16" t="s">
        <v>1176</v>
      </c>
      <c r="Q1396" s="16" t="s">
        <v>1175</v>
      </c>
      <c r="R1396" s="16" t="s">
        <v>1174</v>
      </c>
    </row>
    <row r="1397" spans="1:18">
      <c r="A1397" s="16" t="s">
        <v>6222</v>
      </c>
      <c r="B1397" s="16" t="s">
        <v>1183</v>
      </c>
      <c r="C1397" s="16" t="s">
        <v>319</v>
      </c>
      <c r="D1397" s="16">
        <v>10088</v>
      </c>
      <c r="E1397" s="16" t="str">
        <f>VLOOKUP(D1397,'Schools Data'!$F$4:$I$105,4,FALSE)</f>
        <v>St Catherine's R C Primary</v>
      </c>
      <c r="F1397" s="16">
        <v>210000</v>
      </c>
      <c r="G1397" s="16" t="str">
        <f t="shared" si="48"/>
        <v>E12</v>
      </c>
      <c r="H1397" s="16" t="s">
        <v>6221</v>
      </c>
      <c r="I1397" s="16" t="s">
        <v>1181</v>
      </c>
      <c r="J1397" s="16" t="s">
        <v>1180</v>
      </c>
      <c r="K1397" s="16" t="s">
        <v>1179</v>
      </c>
      <c r="L1397" s="16" t="s">
        <v>6220</v>
      </c>
      <c r="M1397" s="16">
        <v>18841</v>
      </c>
      <c r="N1397" s="16" t="s">
        <v>1177</v>
      </c>
      <c r="O1397" s="16" t="s">
        <v>1107</v>
      </c>
      <c r="P1397" s="16" t="s">
        <v>1176</v>
      </c>
      <c r="Q1397" s="16" t="s">
        <v>1175</v>
      </c>
      <c r="R1397" s="16" t="s">
        <v>1174</v>
      </c>
    </row>
    <row r="1398" spans="1:18">
      <c r="A1398" s="16" t="s">
        <v>6219</v>
      </c>
      <c r="B1398" s="16" t="s">
        <v>1183</v>
      </c>
      <c r="C1398" s="16" t="s">
        <v>319</v>
      </c>
      <c r="D1398" s="16">
        <v>10088</v>
      </c>
      <c r="E1398" s="16" t="str">
        <f>VLOOKUP(D1398,'Schools Data'!$F$4:$I$105,4,FALSE)</f>
        <v>St Catherine's R C Primary</v>
      </c>
      <c r="F1398" s="16">
        <v>213020</v>
      </c>
      <c r="G1398" s="16" t="str">
        <f t="shared" si="48"/>
        <v>E16</v>
      </c>
      <c r="H1398" s="16" t="s">
        <v>6218</v>
      </c>
      <c r="I1398" s="16" t="s">
        <v>1181</v>
      </c>
      <c r="J1398" s="16" t="s">
        <v>1180</v>
      </c>
      <c r="K1398" s="16" t="s">
        <v>1179</v>
      </c>
      <c r="L1398" s="16" t="s">
        <v>6217</v>
      </c>
      <c r="M1398" s="16">
        <v>20790</v>
      </c>
      <c r="N1398" s="16" t="s">
        <v>1177</v>
      </c>
      <c r="O1398" s="16" t="s">
        <v>1107</v>
      </c>
      <c r="P1398" s="16" t="s">
        <v>1176</v>
      </c>
      <c r="Q1398" s="16" t="s">
        <v>1175</v>
      </c>
      <c r="R1398" s="16" t="s">
        <v>1174</v>
      </c>
    </row>
    <row r="1399" spans="1:18">
      <c r="A1399" s="16" t="s">
        <v>6216</v>
      </c>
      <c r="B1399" s="16" t="s">
        <v>1183</v>
      </c>
      <c r="C1399" s="16" t="s">
        <v>319</v>
      </c>
      <c r="D1399" s="16">
        <v>10088</v>
      </c>
      <c r="E1399" s="16" t="str">
        <f>VLOOKUP(D1399,'Schools Data'!$F$4:$I$105,4,FALSE)</f>
        <v>St Catherine's R C Primary</v>
      </c>
      <c r="F1399" s="16">
        <v>215000</v>
      </c>
      <c r="G1399" s="16" t="str">
        <f t="shared" si="48"/>
        <v>E17</v>
      </c>
      <c r="H1399" s="16" t="s">
        <v>6215</v>
      </c>
      <c r="I1399" s="16" t="s">
        <v>1181</v>
      </c>
      <c r="J1399" s="16" t="s">
        <v>1180</v>
      </c>
      <c r="K1399" s="16" t="s">
        <v>1179</v>
      </c>
      <c r="L1399" s="16" t="s">
        <v>6214</v>
      </c>
      <c r="M1399" s="16">
        <v>6746</v>
      </c>
      <c r="N1399" s="16" t="s">
        <v>1177</v>
      </c>
      <c r="O1399" s="16" t="s">
        <v>1107</v>
      </c>
      <c r="P1399" s="16" t="s">
        <v>1176</v>
      </c>
      <c r="Q1399" s="16" t="s">
        <v>1175</v>
      </c>
      <c r="R1399" s="16" t="s">
        <v>1174</v>
      </c>
    </row>
    <row r="1400" spans="1:18">
      <c r="A1400" s="16" t="s">
        <v>6213</v>
      </c>
      <c r="B1400" s="16" t="s">
        <v>1183</v>
      </c>
      <c r="C1400" s="16" t="s">
        <v>319</v>
      </c>
      <c r="D1400" s="16">
        <v>10088</v>
      </c>
      <c r="E1400" s="16" t="str">
        <f>VLOOKUP(D1400,'Schools Data'!$F$4:$I$105,4,FALSE)</f>
        <v>St Catherine's R C Primary</v>
      </c>
      <c r="F1400" s="16">
        <v>216000</v>
      </c>
      <c r="G1400" s="16" t="str">
        <f t="shared" si="48"/>
        <v>E15</v>
      </c>
      <c r="H1400" s="16" t="s">
        <v>6212</v>
      </c>
      <c r="I1400" s="16" t="s">
        <v>1181</v>
      </c>
      <c r="J1400" s="16" t="s">
        <v>1180</v>
      </c>
      <c r="K1400" s="16" t="s">
        <v>1179</v>
      </c>
      <c r="L1400" s="16" t="s">
        <v>6211</v>
      </c>
      <c r="M1400" s="16">
        <v>4562</v>
      </c>
      <c r="N1400" s="16" t="s">
        <v>1177</v>
      </c>
      <c r="O1400" s="16" t="s">
        <v>1107</v>
      </c>
      <c r="P1400" s="16" t="s">
        <v>1176</v>
      </c>
      <c r="Q1400" s="16" t="s">
        <v>1175</v>
      </c>
      <c r="R1400" s="16" t="s">
        <v>1174</v>
      </c>
    </row>
    <row r="1401" spans="1:18">
      <c r="A1401" s="16" t="s">
        <v>6210</v>
      </c>
      <c r="B1401" s="16" t="s">
        <v>1183</v>
      </c>
      <c r="C1401" s="16" t="s">
        <v>319</v>
      </c>
      <c r="D1401" s="16">
        <v>10088</v>
      </c>
      <c r="E1401" s="16" t="str">
        <f>VLOOKUP(D1401,'Schools Data'!$F$4:$I$105,4,FALSE)</f>
        <v>St Catherine's R C Primary</v>
      </c>
      <c r="F1401" s="16">
        <v>219010</v>
      </c>
      <c r="G1401" s="16" t="str">
        <f t="shared" si="48"/>
        <v>E14</v>
      </c>
      <c r="H1401" s="16" t="s">
        <v>6209</v>
      </c>
      <c r="I1401" s="16" t="s">
        <v>1181</v>
      </c>
      <c r="J1401" s="16" t="s">
        <v>1180</v>
      </c>
      <c r="K1401" s="16" t="s">
        <v>1179</v>
      </c>
      <c r="L1401" s="16" t="s">
        <v>6208</v>
      </c>
      <c r="M1401" s="16">
        <v>31970</v>
      </c>
      <c r="N1401" s="16" t="s">
        <v>1177</v>
      </c>
      <c r="O1401" s="16" t="s">
        <v>1107</v>
      </c>
      <c r="P1401" s="16" t="s">
        <v>1176</v>
      </c>
      <c r="Q1401" s="16" t="s">
        <v>1175</v>
      </c>
      <c r="R1401" s="16" t="s">
        <v>1174</v>
      </c>
    </row>
    <row r="1402" spans="1:18">
      <c r="A1402" s="16" t="s">
        <v>6207</v>
      </c>
      <c r="B1402" s="16" t="s">
        <v>1183</v>
      </c>
      <c r="C1402" s="16" t="s">
        <v>319</v>
      </c>
      <c r="D1402" s="16">
        <v>10088</v>
      </c>
      <c r="E1402" s="16" t="str">
        <f>VLOOKUP(D1402,'Schools Data'!$F$4:$I$105,4,FALSE)</f>
        <v>St Catherine's R C Primary</v>
      </c>
      <c r="F1402" s="16">
        <v>219030</v>
      </c>
      <c r="G1402" s="16" t="str">
        <f t="shared" si="48"/>
        <v>E18</v>
      </c>
      <c r="H1402" s="16" t="s">
        <v>6206</v>
      </c>
      <c r="I1402" s="16" t="s">
        <v>1181</v>
      </c>
      <c r="J1402" s="16" t="s">
        <v>1180</v>
      </c>
      <c r="K1402" s="16" t="s">
        <v>1179</v>
      </c>
      <c r="L1402" s="16" t="s">
        <v>6205</v>
      </c>
      <c r="M1402" s="16">
        <v>12230</v>
      </c>
      <c r="N1402" s="16" t="s">
        <v>1177</v>
      </c>
      <c r="O1402" s="16" t="s">
        <v>1107</v>
      </c>
      <c r="P1402" s="16" t="s">
        <v>1176</v>
      </c>
      <c r="Q1402" s="16" t="s">
        <v>1175</v>
      </c>
      <c r="R1402" s="16" t="s">
        <v>1174</v>
      </c>
    </row>
    <row r="1403" spans="1:18">
      <c r="A1403" s="16" t="s">
        <v>6204</v>
      </c>
      <c r="B1403" s="16" t="s">
        <v>1183</v>
      </c>
      <c r="C1403" s="16" t="s">
        <v>319</v>
      </c>
      <c r="D1403" s="16">
        <v>10088</v>
      </c>
      <c r="E1403" s="16" t="str">
        <f>VLOOKUP(D1403,'Schools Data'!$F$4:$I$105,4,FALSE)</f>
        <v>St Catherine's R C Primary</v>
      </c>
      <c r="F1403" s="16">
        <v>220000</v>
      </c>
      <c r="G1403" s="16" t="str">
        <f t="shared" si="48"/>
        <v>E13</v>
      </c>
      <c r="H1403" s="16" t="s">
        <v>6203</v>
      </c>
      <c r="I1403" s="16" t="s">
        <v>1181</v>
      </c>
      <c r="J1403" s="16" t="s">
        <v>1180</v>
      </c>
      <c r="K1403" s="16" t="s">
        <v>1179</v>
      </c>
      <c r="L1403" s="16" t="s">
        <v>6202</v>
      </c>
      <c r="M1403" s="16">
        <v>12975</v>
      </c>
      <c r="N1403" s="16" t="s">
        <v>1177</v>
      </c>
      <c r="O1403" s="16" t="s">
        <v>1107</v>
      </c>
      <c r="P1403" s="16" t="s">
        <v>1176</v>
      </c>
      <c r="Q1403" s="16" t="s">
        <v>1175</v>
      </c>
      <c r="R1403" s="16" t="s">
        <v>1174</v>
      </c>
    </row>
    <row r="1404" spans="1:18">
      <c r="A1404" s="16" t="s">
        <v>6201</v>
      </c>
      <c r="B1404" s="16" t="s">
        <v>1183</v>
      </c>
      <c r="C1404" s="16" t="s">
        <v>319</v>
      </c>
      <c r="D1404" s="16">
        <v>10088</v>
      </c>
      <c r="E1404" s="16" t="str">
        <f>VLOOKUP(D1404,'Schools Data'!$F$4:$I$105,4,FALSE)</f>
        <v>St Catherine's R C Primary</v>
      </c>
      <c r="F1404" s="16">
        <v>221000</v>
      </c>
      <c r="G1404" s="16" t="str">
        <f t="shared" si="48"/>
        <v>E23</v>
      </c>
      <c r="H1404" s="16" t="s">
        <v>6200</v>
      </c>
      <c r="I1404" s="16" t="s">
        <v>1181</v>
      </c>
      <c r="J1404" s="16" t="s">
        <v>1180</v>
      </c>
      <c r="K1404" s="16" t="s">
        <v>1179</v>
      </c>
      <c r="L1404" s="16" t="s">
        <v>6199</v>
      </c>
      <c r="M1404" s="16">
        <v>16934</v>
      </c>
      <c r="N1404" s="16" t="s">
        <v>1177</v>
      </c>
      <c r="O1404" s="16" t="s">
        <v>1107</v>
      </c>
      <c r="P1404" s="16" t="s">
        <v>1176</v>
      </c>
      <c r="Q1404" s="16" t="s">
        <v>1175</v>
      </c>
      <c r="R1404" s="16" t="s">
        <v>1174</v>
      </c>
    </row>
    <row r="1405" spans="1:18">
      <c r="A1405" s="16" t="s">
        <v>6198</v>
      </c>
      <c r="B1405" s="16" t="s">
        <v>1183</v>
      </c>
      <c r="C1405" s="16" t="s">
        <v>319</v>
      </c>
      <c r="D1405" s="16">
        <v>10088</v>
      </c>
      <c r="E1405" s="16" t="str">
        <f>VLOOKUP(D1405,'Schools Data'!$F$4:$I$105,4,FALSE)</f>
        <v>St Catherine's R C Primary</v>
      </c>
      <c r="F1405" s="16">
        <v>411020</v>
      </c>
      <c r="G1405" s="16" t="str">
        <f t="shared" si="48"/>
        <v>E25</v>
      </c>
      <c r="H1405" s="16" t="s">
        <v>6197</v>
      </c>
      <c r="I1405" s="16" t="s">
        <v>1181</v>
      </c>
      <c r="J1405" s="16" t="s">
        <v>1180</v>
      </c>
      <c r="K1405" s="16" t="s">
        <v>1179</v>
      </c>
      <c r="L1405" s="16" t="s">
        <v>6183</v>
      </c>
      <c r="M1405" s="16">
        <v>137392</v>
      </c>
      <c r="N1405" s="16" t="s">
        <v>1177</v>
      </c>
      <c r="O1405" s="16" t="s">
        <v>1107</v>
      </c>
      <c r="P1405" s="16" t="s">
        <v>1176</v>
      </c>
      <c r="Q1405" s="16" t="s">
        <v>1175</v>
      </c>
      <c r="R1405" s="16" t="s">
        <v>1174</v>
      </c>
    </row>
    <row r="1406" spans="1:18">
      <c r="A1406" s="16" t="s">
        <v>6196</v>
      </c>
      <c r="B1406" s="16" t="s">
        <v>1183</v>
      </c>
      <c r="C1406" s="16" t="s">
        <v>319</v>
      </c>
      <c r="D1406" s="16">
        <v>10088</v>
      </c>
      <c r="E1406" s="16" t="str">
        <f>VLOOKUP(D1406,'Schools Data'!$F$4:$I$105,4,FALSE)</f>
        <v>St Catherine's R C Primary</v>
      </c>
      <c r="F1406" s="16">
        <v>413050</v>
      </c>
      <c r="G1406" s="16" t="str">
        <f t="shared" si="48"/>
        <v>E19</v>
      </c>
      <c r="H1406" s="16" t="s">
        <v>6195</v>
      </c>
      <c r="I1406" s="16" t="s">
        <v>1181</v>
      </c>
      <c r="J1406" s="16" t="s">
        <v>1180</v>
      </c>
      <c r="K1406" s="16" t="s">
        <v>1179</v>
      </c>
      <c r="L1406" s="16" t="s">
        <v>6194</v>
      </c>
      <c r="M1406" s="16">
        <v>107910</v>
      </c>
      <c r="N1406" s="16" t="s">
        <v>1177</v>
      </c>
      <c r="O1406" s="16" t="s">
        <v>1107</v>
      </c>
      <c r="P1406" s="16" t="s">
        <v>1176</v>
      </c>
      <c r="Q1406" s="16" t="s">
        <v>1175</v>
      </c>
      <c r="R1406" s="16" t="s">
        <v>1174</v>
      </c>
    </row>
    <row r="1407" spans="1:18">
      <c r="A1407" s="16" t="s">
        <v>6193</v>
      </c>
      <c r="B1407" s="16" t="s">
        <v>1183</v>
      </c>
      <c r="C1407" s="16" t="s">
        <v>319</v>
      </c>
      <c r="D1407" s="16">
        <v>10088</v>
      </c>
      <c r="E1407" s="16" t="str">
        <f>VLOOKUP(D1407,'Schools Data'!$F$4:$I$105,4,FALSE)</f>
        <v>St Catherine's R C Primary</v>
      </c>
      <c r="F1407" s="16">
        <v>413060</v>
      </c>
      <c r="G1407" s="16" t="str">
        <f t="shared" si="48"/>
        <v>E22</v>
      </c>
      <c r="H1407" s="16" t="s">
        <v>6192</v>
      </c>
      <c r="I1407" s="16" t="s">
        <v>1181</v>
      </c>
      <c r="J1407" s="16" t="s">
        <v>1180</v>
      </c>
      <c r="K1407" s="16" t="s">
        <v>1179</v>
      </c>
      <c r="L1407" s="16" t="s">
        <v>6191</v>
      </c>
      <c r="M1407" s="16">
        <v>16882</v>
      </c>
      <c r="N1407" s="16" t="s">
        <v>1177</v>
      </c>
      <c r="O1407" s="16" t="s">
        <v>1107</v>
      </c>
      <c r="P1407" s="16" t="s">
        <v>1176</v>
      </c>
      <c r="Q1407" s="16" t="s">
        <v>1175</v>
      </c>
      <c r="R1407" s="16" t="s">
        <v>1174</v>
      </c>
    </row>
    <row r="1408" spans="1:18">
      <c r="A1408" s="16" t="s">
        <v>6190</v>
      </c>
      <c r="B1408" s="16" t="s">
        <v>1183</v>
      </c>
      <c r="C1408" s="16" t="s">
        <v>319</v>
      </c>
      <c r="D1408" s="16">
        <v>10088</v>
      </c>
      <c r="E1408" s="16" t="str">
        <f>VLOOKUP(D1408,'Schools Data'!$F$4:$I$105,4,FALSE)</f>
        <v>St Catherine's R C Primary</v>
      </c>
      <c r="F1408" s="16">
        <v>413070</v>
      </c>
      <c r="G1408" s="16" t="str">
        <f t="shared" si="48"/>
        <v>E24</v>
      </c>
      <c r="H1408" s="16" t="s">
        <v>6189</v>
      </c>
      <c r="I1408" s="16" t="s">
        <v>1181</v>
      </c>
      <c r="J1408" s="16" t="s">
        <v>1180</v>
      </c>
      <c r="K1408" s="16" t="s">
        <v>1179</v>
      </c>
      <c r="L1408" s="16" t="s">
        <v>6114</v>
      </c>
      <c r="M1408" s="16">
        <v>27415</v>
      </c>
      <c r="N1408" s="16" t="s">
        <v>1177</v>
      </c>
      <c r="O1408" s="16" t="s">
        <v>1107</v>
      </c>
      <c r="P1408" s="16" t="s">
        <v>1176</v>
      </c>
      <c r="Q1408" s="16" t="s">
        <v>1175</v>
      </c>
      <c r="R1408" s="16" t="s">
        <v>1174</v>
      </c>
    </row>
    <row r="1409" spans="1:18">
      <c r="A1409" s="16" t="s">
        <v>6188</v>
      </c>
      <c r="B1409" s="16" t="s">
        <v>1183</v>
      </c>
      <c r="C1409" s="16" t="s">
        <v>319</v>
      </c>
      <c r="D1409" s="16">
        <v>10088</v>
      </c>
      <c r="E1409" s="16" t="str">
        <f>VLOOKUP(D1409,'Schools Data'!$F$4:$I$105,4,FALSE)</f>
        <v>St Catherine's R C Primary</v>
      </c>
      <c r="F1409" s="16">
        <v>420060</v>
      </c>
      <c r="G1409" s="16" t="str">
        <f t="shared" si="48"/>
        <v>E26</v>
      </c>
      <c r="H1409" s="16" t="s">
        <v>6187</v>
      </c>
      <c r="I1409" s="16" t="s">
        <v>1181</v>
      </c>
      <c r="J1409" s="16" t="s">
        <v>1180</v>
      </c>
      <c r="K1409" s="16" t="s">
        <v>1179</v>
      </c>
      <c r="L1409" s="16" t="s">
        <v>6186</v>
      </c>
      <c r="M1409" s="16">
        <v>2301</v>
      </c>
      <c r="N1409" s="16" t="s">
        <v>1177</v>
      </c>
      <c r="O1409" s="16" t="s">
        <v>1107</v>
      </c>
      <c r="P1409" s="16" t="s">
        <v>1176</v>
      </c>
      <c r="Q1409" s="16" t="s">
        <v>1175</v>
      </c>
      <c r="R1409" s="16" t="s">
        <v>1174</v>
      </c>
    </row>
    <row r="1410" spans="1:18">
      <c r="A1410" s="16" t="s">
        <v>6185</v>
      </c>
      <c r="B1410" s="16" t="s">
        <v>1183</v>
      </c>
      <c r="C1410" s="16" t="s">
        <v>319</v>
      </c>
      <c r="D1410" s="16">
        <v>10088</v>
      </c>
      <c r="E1410" s="16" t="str">
        <f>VLOOKUP(D1410,'Schools Data'!$F$4:$I$105,4,FALSE)</f>
        <v>St Catherine's R C Primary</v>
      </c>
      <c r="F1410" s="16">
        <v>422620</v>
      </c>
      <c r="G1410" s="16" t="str">
        <f t="shared" si="48"/>
        <v>E20</v>
      </c>
      <c r="H1410" s="16" t="s">
        <v>6184</v>
      </c>
      <c r="I1410" s="16" t="s">
        <v>1181</v>
      </c>
      <c r="J1410" s="16" t="s">
        <v>1180</v>
      </c>
      <c r="K1410" s="16" t="s">
        <v>1179</v>
      </c>
      <c r="L1410" s="16" t="s">
        <v>6183</v>
      </c>
      <c r="M1410" s="16">
        <v>16393</v>
      </c>
      <c r="N1410" s="16" t="s">
        <v>1177</v>
      </c>
      <c r="O1410" s="16" t="s">
        <v>1107</v>
      </c>
      <c r="P1410" s="16" t="s">
        <v>1176</v>
      </c>
      <c r="Q1410" s="16" t="s">
        <v>1175</v>
      </c>
      <c r="R1410" s="16" t="s">
        <v>1174</v>
      </c>
    </row>
    <row r="1411" spans="1:18">
      <c r="A1411" s="16" t="s">
        <v>6182</v>
      </c>
      <c r="B1411" s="16" t="s">
        <v>1183</v>
      </c>
      <c r="C1411" s="16" t="s">
        <v>319</v>
      </c>
      <c r="D1411" s="16">
        <v>10088</v>
      </c>
      <c r="E1411" s="16" t="str">
        <f>VLOOKUP(D1411,'Schools Data'!$F$4:$I$105,4,FALSE)</f>
        <v>St Catherine's R C Primary</v>
      </c>
      <c r="F1411" s="16">
        <v>543950</v>
      </c>
      <c r="G1411" s="16" t="s">
        <v>1211</v>
      </c>
      <c r="H1411" s="16" t="s">
        <v>6181</v>
      </c>
      <c r="I1411" s="16" t="s">
        <v>1181</v>
      </c>
      <c r="J1411" s="16" t="s">
        <v>1180</v>
      </c>
      <c r="K1411" s="16" t="s">
        <v>1179</v>
      </c>
      <c r="L1411" s="16" t="s">
        <v>6180</v>
      </c>
      <c r="M1411" s="16">
        <v>1685</v>
      </c>
      <c r="N1411" s="16" t="s">
        <v>1177</v>
      </c>
      <c r="O1411" s="16" t="s">
        <v>1107</v>
      </c>
      <c r="P1411" s="16" t="s">
        <v>1176</v>
      </c>
      <c r="Q1411" s="16" t="s">
        <v>1175</v>
      </c>
      <c r="R1411" s="16" t="s">
        <v>1174</v>
      </c>
    </row>
    <row r="1412" spans="1:18">
      <c r="A1412" s="16" t="s">
        <v>6179</v>
      </c>
      <c r="B1412" s="16" t="s">
        <v>1183</v>
      </c>
      <c r="C1412" s="16" t="s">
        <v>319</v>
      </c>
      <c r="D1412" s="16">
        <v>10088</v>
      </c>
      <c r="E1412" s="16" t="str">
        <f>VLOOKUP(D1412,'Schools Data'!$F$4:$I$105,4,FALSE)</f>
        <v>St Catherine's R C Primary</v>
      </c>
      <c r="F1412" s="16">
        <v>543970</v>
      </c>
      <c r="G1412" s="16" t="str">
        <f t="shared" ref="G1412:G1447" si="49">VLOOKUP(F1412,$W$2:$X$62,2,FALSE)</f>
        <v>I01</v>
      </c>
      <c r="H1412" s="16" t="s">
        <v>6178</v>
      </c>
      <c r="I1412" s="16" t="s">
        <v>1181</v>
      </c>
      <c r="J1412" s="16" t="s">
        <v>1180</v>
      </c>
      <c r="K1412" s="16" t="s">
        <v>1179</v>
      </c>
      <c r="L1412" s="16" t="s">
        <v>6177</v>
      </c>
      <c r="M1412" s="16">
        <v>-1973028</v>
      </c>
      <c r="N1412" s="16" t="s">
        <v>1177</v>
      </c>
      <c r="O1412" s="16" t="s">
        <v>1107</v>
      </c>
      <c r="P1412" s="16" t="s">
        <v>1176</v>
      </c>
      <c r="Q1412" s="16" t="s">
        <v>1175</v>
      </c>
      <c r="R1412" s="16" t="s">
        <v>1174</v>
      </c>
    </row>
    <row r="1413" spans="1:18">
      <c r="A1413" s="16" t="s">
        <v>6176</v>
      </c>
      <c r="B1413" s="16" t="s">
        <v>1183</v>
      </c>
      <c r="C1413" s="16" t="s">
        <v>319</v>
      </c>
      <c r="D1413" s="16">
        <v>10088</v>
      </c>
      <c r="E1413" s="16" t="str">
        <f>VLOOKUP(D1413,'Schools Data'!$F$4:$I$105,4,FALSE)</f>
        <v>St Catherine's R C Primary</v>
      </c>
      <c r="F1413" s="16">
        <v>543972</v>
      </c>
      <c r="G1413" s="16" t="str">
        <f t="shared" si="49"/>
        <v>I03</v>
      </c>
      <c r="H1413" s="16" t="s">
        <v>6175</v>
      </c>
      <c r="I1413" s="16" t="s">
        <v>1181</v>
      </c>
      <c r="J1413" s="16" t="s">
        <v>1180</v>
      </c>
      <c r="K1413" s="16" t="s">
        <v>1179</v>
      </c>
      <c r="L1413" s="16" t="s">
        <v>6174</v>
      </c>
      <c r="M1413" s="16">
        <v>-58570</v>
      </c>
      <c r="N1413" s="16" t="s">
        <v>1177</v>
      </c>
      <c r="O1413" s="16" t="s">
        <v>1107</v>
      </c>
      <c r="P1413" s="16" t="s">
        <v>1176</v>
      </c>
      <c r="Q1413" s="16" t="s">
        <v>1175</v>
      </c>
      <c r="R1413" s="16" t="s">
        <v>1174</v>
      </c>
    </row>
    <row r="1414" spans="1:18">
      <c r="A1414" s="16" t="s">
        <v>6173</v>
      </c>
      <c r="B1414" s="16" t="s">
        <v>1183</v>
      </c>
      <c r="C1414" s="16" t="s">
        <v>319</v>
      </c>
      <c r="D1414" s="16">
        <v>10088</v>
      </c>
      <c r="E1414" s="16" t="str">
        <f>VLOOKUP(D1414,'Schools Data'!$F$4:$I$105,4,FALSE)</f>
        <v>St Catherine's R C Primary</v>
      </c>
      <c r="F1414" s="16">
        <v>543975</v>
      </c>
      <c r="G1414" s="16" t="str">
        <f t="shared" si="49"/>
        <v>I05</v>
      </c>
      <c r="H1414" s="16" t="s">
        <v>6172</v>
      </c>
      <c r="I1414" s="16" t="s">
        <v>1181</v>
      </c>
      <c r="J1414" s="16" t="s">
        <v>1180</v>
      </c>
      <c r="K1414" s="16" t="s">
        <v>1179</v>
      </c>
      <c r="L1414" s="16" t="s">
        <v>6171</v>
      </c>
      <c r="M1414" s="16">
        <v>-56800</v>
      </c>
      <c r="N1414" s="16" t="s">
        <v>1177</v>
      </c>
      <c r="O1414" s="16" t="s">
        <v>1107</v>
      </c>
      <c r="P1414" s="16" t="s">
        <v>1176</v>
      </c>
      <c r="Q1414" s="16" t="s">
        <v>1175</v>
      </c>
      <c r="R1414" s="16" t="s">
        <v>1174</v>
      </c>
    </row>
    <row r="1415" spans="1:18">
      <c r="A1415" s="16" t="s">
        <v>6170</v>
      </c>
      <c r="B1415" s="16" t="s">
        <v>1183</v>
      </c>
      <c r="C1415" s="16" t="s">
        <v>319</v>
      </c>
      <c r="D1415" s="16">
        <v>10088</v>
      </c>
      <c r="E1415" s="16" t="str">
        <f>VLOOKUP(D1415,'Schools Data'!$F$4:$I$105,4,FALSE)</f>
        <v>St Catherine's R C Primary</v>
      </c>
      <c r="F1415" s="16">
        <v>569000</v>
      </c>
      <c r="G1415" s="16" t="str">
        <f t="shared" si="49"/>
        <v>E28a</v>
      </c>
      <c r="H1415" s="16" t="s">
        <v>6169</v>
      </c>
      <c r="I1415" s="16" t="s">
        <v>1181</v>
      </c>
      <c r="J1415" s="16" t="s">
        <v>1180</v>
      </c>
      <c r="K1415" s="16" t="s">
        <v>1179</v>
      </c>
      <c r="L1415" s="16" t="s">
        <v>6168</v>
      </c>
      <c r="M1415" s="16">
        <v>63128</v>
      </c>
      <c r="N1415" s="16" t="s">
        <v>1177</v>
      </c>
      <c r="O1415" s="16" t="s">
        <v>1107</v>
      </c>
      <c r="P1415" s="16" t="s">
        <v>1176</v>
      </c>
      <c r="Q1415" s="16" t="s">
        <v>1175</v>
      </c>
      <c r="R1415" s="16" t="s">
        <v>1174</v>
      </c>
    </row>
    <row r="1416" spans="1:18">
      <c r="A1416" s="16" t="s">
        <v>6167</v>
      </c>
      <c r="B1416" s="16" t="s">
        <v>1183</v>
      </c>
      <c r="C1416" s="16" t="s">
        <v>319</v>
      </c>
      <c r="D1416" s="16">
        <v>10088</v>
      </c>
      <c r="E1416" s="16" t="str">
        <f>VLOOKUP(D1416,'Schools Data'!$F$4:$I$105,4,FALSE)</f>
        <v>St Catherine's R C Primary</v>
      </c>
      <c r="F1416" s="16">
        <v>569010</v>
      </c>
      <c r="G1416" s="16" t="str">
        <f t="shared" si="49"/>
        <v>E27</v>
      </c>
      <c r="H1416" s="16" t="s">
        <v>6166</v>
      </c>
      <c r="I1416" s="16" t="s">
        <v>1181</v>
      </c>
      <c r="J1416" s="16" t="s">
        <v>1180</v>
      </c>
      <c r="K1416" s="16" t="s">
        <v>1179</v>
      </c>
      <c r="L1416" s="16" t="s">
        <v>6165</v>
      </c>
      <c r="M1416" s="16">
        <v>54721</v>
      </c>
      <c r="N1416" s="16" t="s">
        <v>1177</v>
      </c>
      <c r="O1416" s="16" t="s">
        <v>1107</v>
      </c>
      <c r="P1416" s="16" t="s">
        <v>1176</v>
      </c>
      <c r="Q1416" s="16" t="s">
        <v>1175</v>
      </c>
      <c r="R1416" s="16" t="s">
        <v>1174</v>
      </c>
    </row>
    <row r="1417" spans="1:18">
      <c r="A1417" s="16" t="s">
        <v>6164</v>
      </c>
      <c r="B1417" s="16" t="s">
        <v>1183</v>
      </c>
      <c r="C1417" s="16" t="s">
        <v>319</v>
      </c>
      <c r="D1417" s="16">
        <v>10088</v>
      </c>
      <c r="E1417" s="16" t="str">
        <f>VLOOKUP(D1417,'Schools Data'!$F$4:$I$105,4,FALSE)</f>
        <v>St Catherine's R C Primary</v>
      </c>
      <c r="F1417" s="16">
        <v>720010</v>
      </c>
      <c r="G1417" s="16" t="str">
        <f t="shared" si="49"/>
        <v>I18d</v>
      </c>
      <c r="H1417" s="16" t="s">
        <v>6163</v>
      </c>
      <c r="I1417" s="16" t="s">
        <v>1181</v>
      </c>
      <c r="J1417" s="16" t="s">
        <v>1180</v>
      </c>
      <c r="K1417" s="16" t="s">
        <v>1179</v>
      </c>
      <c r="L1417" s="16" t="s">
        <v>6162</v>
      </c>
      <c r="M1417" s="16">
        <v>-91081</v>
      </c>
      <c r="N1417" s="16" t="s">
        <v>1177</v>
      </c>
      <c r="O1417" s="16" t="s">
        <v>1107</v>
      </c>
      <c r="P1417" s="16" t="s">
        <v>1176</v>
      </c>
      <c r="Q1417" s="16" t="s">
        <v>1175</v>
      </c>
      <c r="R1417" s="16" t="s">
        <v>1174</v>
      </c>
    </row>
    <row r="1418" spans="1:18">
      <c r="A1418" s="16" t="s">
        <v>6161</v>
      </c>
      <c r="B1418" s="16" t="s">
        <v>1183</v>
      </c>
      <c r="C1418" s="16" t="s">
        <v>319</v>
      </c>
      <c r="D1418" s="16">
        <v>10088</v>
      </c>
      <c r="E1418" s="16" t="str">
        <f>VLOOKUP(D1418,'Schools Data'!$F$4:$I$105,4,FALSE)</f>
        <v>St Catherine's R C Primary</v>
      </c>
      <c r="F1418" s="16">
        <v>739001</v>
      </c>
      <c r="G1418" s="16" t="str">
        <f t="shared" si="49"/>
        <v>I08a</v>
      </c>
      <c r="H1418" s="16" t="s">
        <v>6160</v>
      </c>
      <c r="I1418" s="16" t="s">
        <v>1181</v>
      </c>
      <c r="J1418" s="16" t="s">
        <v>1180</v>
      </c>
      <c r="K1418" s="16" t="s">
        <v>1179</v>
      </c>
      <c r="L1418" s="16" t="s">
        <v>6159</v>
      </c>
      <c r="M1418" s="16">
        <v>-1885</v>
      </c>
      <c r="N1418" s="16" t="s">
        <v>1177</v>
      </c>
      <c r="O1418" s="16" t="s">
        <v>1107</v>
      </c>
      <c r="P1418" s="16" t="s">
        <v>1176</v>
      </c>
      <c r="Q1418" s="16" t="s">
        <v>1175</v>
      </c>
      <c r="R1418" s="16" t="s">
        <v>1174</v>
      </c>
    </row>
    <row r="1419" spans="1:18">
      <c r="A1419" s="16" t="s">
        <v>6158</v>
      </c>
      <c r="B1419" s="16" t="s">
        <v>1183</v>
      </c>
      <c r="C1419" s="16" t="s">
        <v>319</v>
      </c>
      <c r="D1419" s="16">
        <v>10088</v>
      </c>
      <c r="E1419" s="16" t="str">
        <f>VLOOKUP(D1419,'Schools Data'!$F$4:$I$105,4,FALSE)</f>
        <v>St Catherine's R C Primary</v>
      </c>
      <c r="F1419" s="16">
        <v>739002</v>
      </c>
      <c r="G1419" s="16" t="str">
        <f t="shared" si="49"/>
        <v>I08b</v>
      </c>
      <c r="H1419" s="16" t="s">
        <v>6157</v>
      </c>
      <c r="I1419" s="16" t="s">
        <v>1181</v>
      </c>
      <c r="J1419" s="16" t="s">
        <v>1180</v>
      </c>
      <c r="K1419" s="16" t="s">
        <v>1179</v>
      </c>
      <c r="L1419" s="16" t="s">
        <v>6156</v>
      </c>
      <c r="M1419" s="16">
        <v>-271500</v>
      </c>
      <c r="N1419" s="16" t="s">
        <v>1177</v>
      </c>
      <c r="O1419" s="16" t="s">
        <v>1107</v>
      </c>
      <c r="P1419" s="16" t="s">
        <v>1176</v>
      </c>
      <c r="Q1419" s="16" t="s">
        <v>1175</v>
      </c>
      <c r="R1419" s="16" t="s">
        <v>1174</v>
      </c>
    </row>
    <row r="1420" spans="1:18">
      <c r="A1420" s="16" t="s">
        <v>6155</v>
      </c>
      <c r="B1420" s="16" t="s">
        <v>1183</v>
      </c>
      <c r="C1420" s="16" t="s">
        <v>319</v>
      </c>
      <c r="D1420" s="16">
        <v>10088</v>
      </c>
      <c r="E1420" s="16" t="str">
        <f>VLOOKUP(D1420,'Schools Data'!$F$4:$I$105,4,FALSE)</f>
        <v>St Catherine's R C Primary</v>
      </c>
      <c r="F1420" s="16">
        <v>739010</v>
      </c>
      <c r="G1420" s="16" t="str">
        <f t="shared" si="49"/>
        <v>I09</v>
      </c>
      <c r="H1420" s="16" t="s">
        <v>6154</v>
      </c>
      <c r="I1420" s="16" t="s">
        <v>1181</v>
      </c>
      <c r="J1420" s="16" t="s">
        <v>1180</v>
      </c>
      <c r="K1420" s="16" t="s">
        <v>1179</v>
      </c>
      <c r="L1420" s="16" t="s">
        <v>6153</v>
      </c>
      <c r="M1420" s="16">
        <v>-52515</v>
      </c>
      <c r="N1420" s="16" t="s">
        <v>1177</v>
      </c>
      <c r="O1420" s="16" t="s">
        <v>1107</v>
      </c>
      <c r="P1420" s="16" t="s">
        <v>1176</v>
      </c>
      <c r="Q1420" s="16" t="s">
        <v>1175</v>
      </c>
      <c r="R1420" s="16" t="s">
        <v>1174</v>
      </c>
    </row>
    <row r="1421" spans="1:18">
      <c r="A1421" s="16" t="s">
        <v>6152</v>
      </c>
      <c r="B1421" s="16" t="s">
        <v>1183</v>
      </c>
      <c r="C1421" s="16" t="s">
        <v>319</v>
      </c>
      <c r="D1421" s="16">
        <v>10088</v>
      </c>
      <c r="E1421" s="16" t="str">
        <f>VLOOKUP(D1421,'Schools Data'!$F$4:$I$105,4,FALSE)</f>
        <v>St Catherine's R C Primary</v>
      </c>
      <c r="F1421" s="16">
        <v>739020</v>
      </c>
      <c r="G1421" s="16" t="str">
        <f t="shared" si="49"/>
        <v>I10</v>
      </c>
      <c r="H1421" s="16" t="s">
        <v>6151</v>
      </c>
      <c r="I1421" s="16" t="s">
        <v>1181</v>
      </c>
      <c r="J1421" s="16" t="s">
        <v>1180</v>
      </c>
      <c r="K1421" s="16" t="s">
        <v>1179</v>
      </c>
      <c r="L1421" s="16" t="s">
        <v>6150</v>
      </c>
      <c r="M1421" s="16">
        <v>-2000</v>
      </c>
      <c r="N1421" s="16" t="s">
        <v>1177</v>
      </c>
      <c r="O1421" s="16" t="s">
        <v>1107</v>
      </c>
      <c r="P1421" s="16" t="s">
        <v>1176</v>
      </c>
      <c r="Q1421" s="16" t="s">
        <v>1175</v>
      </c>
      <c r="R1421" s="16" t="s">
        <v>1174</v>
      </c>
    </row>
    <row r="1422" spans="1:18">
      <c r="A1422" s="16" t="s">
        <v>6149</v>
      </c>
      <c r="B1422" s="16" t="s">
        <v>1183</v>
      </c>
      <c r="C1422" s="16" t="s">
        <v>319</v>
      </c>
      <c r="D1422" s="16">
        <v>10088</v>
      </c>
      <c r="E1422" s="16" t="str">
        <f>VLOOKUP(D1422,'Schools Data'!$F$4:$I$105,4,FALSE)</f>
        <v>St Catherine's R C Primary</v>
      </c>
      <c r="F1422" s="16">
        <v>739040</v>
      </c>
      <c r="G1422" s="16" t="str">
        <f t="shared" si="49"/>
        <v>I12</v>
      </c>
      <c r="H1422" s="16" t="s">
        <v>6148</v>
      </c>
      <c r="I1422" s="16" t="s">
        <v>1181</v>
      </c>
      <c r="J1422" s="16" t="s">
        <v>1180</v>
      </c>
      <c r="K1422" s="16" t="s">
        <v>1179</v>
      </c>
      <c r="L1422" s="16" t="s">
        <v>6147</v>
      </c>
      <c r="M1422" s="16">
        <v>-29940</v>
      </c>
      <c r="N1422" s="16" t="s">
        <v>1177</v>
      </c>
      <c r="O1422" s="16" t="s">
        <v>1107</v>
      </c>
      <c r="P1422" s="16" t="s">
        <v>1176</v>
      </c>
      <c r="Q1422" s="16" t="s">
        <v>1175</v>
      </c>
      <c r="R1422" s="16" t="s">
        <v>1174</v>
      </c>
    </row>
    <row r="1423" spans="1:18">
      <c r="A1423" s="16" t="s">
        <v>6146</v>
      </c>
      <c r="B1423" s="16" t="s">
        <v>1183</v>
      </c>
      <c r="C1423" s="16" t="s">
        <v>319</v>
      </c>
      <c r="D1423" s="16">
        <v>10088</v>
      </c>
      <c r="E1423" s="16" t="str">
        <f>VLOOKUP(D1423,'Schools Data'!$F$4:$I$105,4,FALSE)</f>
        <v>St Catherine's R C Primary</v>
      </c>
      <c r="F1423" s="16">
        <v>739050</v>
      </c>
      <c r="G1423" s="16" t="str">
        <f t="shared" si="49"/>
        <v>I13</v>
      </c>
      <c r="H1423" s="16" t="s">
        <v>6145</v>
      </c>
      <c r="I1423" s="16" t="s">
        <v>1181</v>
      </c>
      <c r="J1423" s="16" t="s">
        <v>1180</v>
      </c>
      <c r="K1423" s="16" t="s">
        <v>1179</v>
      </c>
      <c r="L1423" s="16" t="s">
        <v>6144</v>
      </c>
      <c r="M1423" s="16">
        <v>-4000</v>
      </c>
      <c r="N1423" s="16" t="s">
        <v>1177</v>
      </c>
      <c r="O1423" s="16" t="s">
        <v>1107</v>
      </c>
      <c r="P1423" s="16" t="s">
        <v>1176</v>
      </c>
      <c r="Q1423" s="16" t="s">
        <v>1175</v>
      </c>
      <c r="R1423" s="16" t="s">
        <v>1174</v>
      </c>
    </row>
    <row r="1424" spans="1:18">
      <c r="A1424" s="16" t="s">
        <v>6143</v>
      </c>
      <c r="B1424" s="16" t="s">
        <v>1183</v>
      </c>
      <c r="C1424" s="16" t="s">
        <v>319</v>
      </c>
      <c r="D1424" s="16">
        <v>10089</v>
      </c>
      <c r="E1424" s="16" t="str">
        <f>VLOOKUP(D1424,'Schools Data'!$F$4:$I$105,4,FALSE)</f>
        <v>St John's CE School N11</v>
      </c>
      <c r="F1424" s="16">
        <v>111100</v>
      </c>
      <c r="G1424" s="16" t="str">
        <f t="shared" si="49"/>
        <v>E05</v>
      </c>
      <c r="H1424" s="16" t="s">
        <v>6142</v>
      </c>
      <c r="I1424" s="16" t="s">
        <v>1181</v>
      </c>
      <c r="J1424" s="16" t="s">
        <v>1180</v>
      </c>
      <c r="K1424" s="16" t="s">
        <v>1179</v>
      </c>
      <c r="L1424" s="16" t="s">
        <v>6141</v>
      </c>
      <c r="M1424" s="16">
        <v>43617</v>
      </c>
      <c r="N1424" s="16" t="s">
        <v>1177</v>
      </c>
      <c r="O1424" s="16" t="s">
        <v>1107</v>
      </c>
      <c r="P1424" s="16" t="s">
        <v>1176</v>
      </c>
      <c r="Q1424" s="16" t="s">
        <v>1175</v>
      </c>
      <c r="R1424" s="16" t="s">
        <v>1174</v>
      </c>
    </row>
    <row r="1425" spans="1:18">
      <c r="A1425" s="16" t="s">
        <v>6140</v>
      </c>
      <c r="B1425" s="16" t="s">
        <v>1183</v>
      </c>
      <c r="C1425" s="16" t="s">
        <v>319</v>
      </c>
      <c r="D1425" s="16">
        <v>10089</v>
      </c>
      <c r="E1425" s="16" t="str">
        <f>VLOOKUP(D1425,'Schools Data'!$F$4:$I$105,4,FALSE)</f>
        <v>St John's CE School N11</v>
      </c>
      <c r="F1425" s="16">
        <v>111200</v>
      </c>
      <c r="G1425" s="16" t="str">
        <f t="shared" si="49"/>
        <v>E04</v>
      </c>
      <c r="H1425" s="16" t="s">
        <v>6139</v>
      </c>
      <c r="I1425" s="16" t="s">
        <v>1181</v>
      </c>
      <c r="J1425" s="16" t="s">
        <v>1180</v>
      </c>
      <c r="K1425" s="16" t="s">
        <v>1179</v>
      </c>
      <c r="L1425" s="16" t="s">
        <v>6138</v>
      </c>
      <c r="M1425" s="16">
        <v>60899</v>
      </c>
      <c r="N1425" s="16" t="s">
        <v>1177</v>
      </c>
      <c r="O1425" s="16" t="s">
        <v>1107</v>
      </c>
      <c r="P1425" s="16" t="s">
        <v>1176</v>
      </c>
      <c r="Q1425" s="16" t="s">
        <v>1175</v>
      </c>
      <c r="R1425" s="16" t="s">
        <v>1174</v>
      </c>
    </row>
    <row r="1426" spans="1:18">
      <c r="A1426" s="16" t="s">
        <v>6137</v>
      </c>
      <c r="B1426" s="16" t="s">
        <v>1183</v>
      </c>
      <c r="C1426" s="16" t="s">
        <v>319</v>
      </c>
      <c r="D1426" s="16">
        <v>10089</v>
      </c>
      <c r="E1426" s="16" t="str">
        <f>VLOOKUP(D1426,'Schools Data'!$F$4:$I$105,4,FALSE)</f>
        <v>St John's CE School N11</v>
      </c>
      <c r="F1426" s="16">
        <v>111400</v>
      </c>
      <c r="G1426" s="16" t="str">
        <f t="shared" si="49"/>
        <v>E01</v>
      </c>
      <c r="H1426" s="16" t="s">
        <v>6136</v>
      </c>
      <c r="I1426" s="16" t="s">
        <v>1181</v>
      </c>
      <c r="J1426" s="16" t="s">
        <v>1180</v>
      </c>
      <c r="K1426" s="16" t="s">
        <v>1179</v>
      </c>
      <c r="L1426" s="16" t="s">
        <v>6135</v>
      </c>
      <c r="M1426" s="16">
        <v>668240</v>
      </c>
      <c r="N1426" s="16" t="s">
        <v>1177</v>
      </c>
      <c r="O1426" s="16" t="s">
        <v>1107</v>
      </c>
      <c r="P1426" s="16" t="s">
        <v>1176</v>
      </c>
      <c r="Q1426" s="16" t="s">
        <v>1175</v>
      </c>
      <c r="R1426" s="16" t="s">
        <v>1174</v>
      </c>
    </row>
    <row r="1427" spans="1:18">
      <c r="A1427" s="16" t="s">
        <v>6134</v>
      </c>
      <c r="B1427" s="16" t="s">
        <v>1183</v>
      </c>
      <c r="C1427" s="16" t="s">
        <v>319</v>
      </c>
      <c r="D1427" s="16">
        <v>10089</v>
      </c>
      <c r="E1427" s="16" t="str">
        <f>VLOOKUP(D1427,'Schools Data'!$F$4:$I$105,4,FALSE)</f>
        <v>St John's CE School N11</v>
      </c>
      <c r="F1427" s="16">
        <v>111500</v>
      </c>
      <c r="G1427" s="16" t="str">
        <f t="shared" si="49"/>
        <v>E02</v>
      </c>
      <c r="H1427" s="16" t="s">
        <v>6133</v>
      </c>
      <c r="I1427" s="16" t="s">
        <v>1181</v>
      </c>
      <c r="J1427" s="16" t="s">
        <v>1180</v>
      </c>
      <c r="K1427" s="16" t="s">
        <v>1179</v>
      </c>
      <c r="L1427" s="16" t="s">
        <v>6132</v>
      </c>
      <c r="M1427" s="16">
        <v>3420</v>
      </c>
      <c r="N1427" s="16" t="s">
        <v>1177</v>
      </c>
      <c r="O1427" s="16" t="s">
        <v>1107</v>
      </c>
      <c r="P1427" s="16" t="s">
        <v>1176</v>
      </c>
      <c r="Q1427" s="16" t="s">
        <v>1175</v>
      </c>
      <c r="R1427" s="16" t="s">
        <v>1174</v>
      </c>
    </row>
    <row r="1428" spans="1:18">
      <c r="A1428" s="16" t="s">
        <v>6131</v>
      </c>
      <c r="B1428" s="16" t="s">
        <v>1183</v>
      </c>
      <c r="C1428" s="16" t="s">
        <v>319</v>
      </c>
      <c r="D1428" s="16">
        <v>10089</v>
      </c>
      <c r="E1428" s="16" t="str">
        <f>VLOOKUP(D1428,'Schools Data'!$F$4:$I$105,4,FALSE)</f>
        <v>St John's CE School N11</v>
      </c>
      <c r="F1428" s="16">
        <v>111600</v>
      </c>
      <c r="G1428" s="16" t="str">
        <f t="shared" si="49"/>
        <v>E03</v>
      </c>
      <c r="H1428" s="16" t="s">
        <v>6130</v>
      </c>
      <c r="I1428" s="16" t="s">
        <v>1181</v>
      </c>
      <c r="J1428" s="16" t="s">
        <v>1180</v>
      </c>
      <c r="K1428" s="16" t="s">
        <v>1179</v>
      </c>
      <c r="L1428" s="16" t="s">
        <v>6129</v>
      </c>
      <c r="M1428" s="16">
        <v>193752</v>
      </c>
      <c r="N1428" s="16" t="s">
        <v>1177</v>
      </c>
      <c r="O1428" s="16" t="s">
        <v>1107</v>
      </c>
      <c r="P1428" s="16" t="s">
        <v>1176</v>
      </c>
      <c r="Q1428" s="16" t="s">
        <v>1175</v>
      </c>
      <c r="R1428" s="16" t="s">
        <v>1174</v>
      </c>
    </row>
    <row r="1429" spans="1:18">
      <c r="A1429" s="16" t="s">
        <v>6128</v>
      </c>
      <c r="B1429" s="16" t="s">
        <v>1183</v>
      </c>
      <c r="C1429" s="16" t="s">
        <v>319</v>
      </c>
      <c r="D1429" s="16">
        <v>10089</v>
      </c>
      <c r="E1429" s="16" t="str">
        <f>VLOOKUP(D1429,'Schools Data'!$F$4:$I$105,4,FALSE)</f>
        <v>St John's CE School N11</v>
      </c>
      <c r="F1429" s="16">
        <v>111700</v>
      </c>
      <c r="G1429" s="16" t="str">
        <f t="shared" si="49"/>
        <v>E07</v>
      </c>
      <c r="H1429" s="16" t="s">
        <v>6127</v>
      </c>
      <c r="I1429" s="16" t="s">
        <v>1181</v>
      </c>
      <c r="J1429" s="16" t="s">
        <v>1180</v>
      </c>
      <c r="K1429" s="16" t="s">
        <v>1179</v>
      </c>
      <c r="L1429" s="16" t="s">
        <v>6126</v>
      </c>
      <c r="M1429" s="16">
        <v>17871</v>
      </c>
      <c r="N1429" s="16" t="s">
        <v>1177</v>
      </c>
      <c r="O1429" s="16" t="s">
        <v>1107</v>
      </c>
      <c r="P1429" s="16" t="s">
        <v>1176</v>
      </c>
      <c r="Q1429" s="16" t="s">
        <v>1175</v>
      </c>
      <c r="R1429" s="16" t="s">
        <v>1174</v>
      </c>
    </row>
    <row r="1430" spans="1:18">
      <c r="A1430" s="16" t="s">
        <v>6125</v>
      </c>
      <c r="B1430" s="16" t="s">
        <v>1183</v>
      </c>
      <c r="C1430" s="16" t="s">
        <v>319</v>
      </c>
      <c r="D1430" s="16">
        <v>10089</v>
      </c>
      <c r="E1430" s="16" t="str">
        <f>VLOOKUP(D1430,'Schools Data'!$F$4:$I$105,4,FALSE)</f>
        <v>St John's CE School N11</v>
      </c>
      <c r="F1430" s="16">
        <v>133100</v>
      </c>
      <c r="G1430" s="16" t="str">
        <f t="shared" si="49"/>
        <v>E09</v>
      </c>
      <c r="H1430" s="16" t="s">
        <v>6124</v>
      </c>
      <c r="I1430" s="16" t="s">
        <v>1181</v>
      </c>
      <c r="J1430" s="16" t="s">
        <v>1180</v>
      </c>
      <c r="K1430" s="16" t="s">
        <v>1179</v>
      </c>
      <c r="L1430" s="16" t="s">
        <v>6123</v>
      </c>
      <c r="M1430" s="16">
        <v>1160</v>
      </c>
      <c r="N1430" s="16" t="s">
        <v>1177</v>
      </c>
      <c r="O1430" s="16" t="s">
        <v>1107</v>
      </c>
      <c r="P1430" s="16" t="s">
        <v>1176</v>
      </c>
      <c r="Q1430" s="16" t="s">
        <v>1175</v>
      </c>
      <c r="R1430" s="16" t="s">
        <v>1174</v>
      </c>
    </row>
    <row r="1431" spans="1:18">
      <c r="A1431" s="16" t="s">
        <v>6122</v>
      </c>
      <c r="B1431" s="16" t="s">
        <v>1183</v>
      </c>
      <c r="C1431" s="16" t="s">
        <v>319</v>
      </c>
      <c r="D1431" s="16">
        <v>10089</v>
      </c>
      <c r="E1431" s="16" t="str">
        <f>VLOOKUP(D1431,'Schools Data'!$F$4:$I$105,4,FALSE)</f>
        <v>St John's CE School N11</v>
      </c>
      <c r="F1431" s="16">
        <v>138100</v>
      </c>
      <c r="G1431" s="16" t="str">
        <f t="shared" si="49"/>
        <v>E08</v>
      </c>
      <c r="H1431" s="16" t="s">
        <v>6121</v>
      </c>
      <c r="I1431" s="16" t="s">
        <v>1181</v>
      </c>
      <c r="J1431" s="16" t="s">
        <v>1180</v>
      </c>
      <c r="K1431" s="16" t="s">
        <v>1179</v>
      </c>
      <c r="L1431" s="16" t="s">
        <v>6120</v>
      </c>
      <c r="M1431" s="16">
        <v>700</v>
      </c>
      <c r="N1431" s="16" t="s">
        <v>1177</v>
      </c>
      <c r="O1431" s="16" t="s">
        <v>1107</v>
      </c>
      <c r="P1431" s="16" t="s">
        <v>1176</v>
      </c>
      <c r="Q1431" s="16" t="s">
        <v>1175</v>
      </c>
      <c r="R1431" s="16" t="s">
        <v>1174</v>
      </c>
    </row>
    <row r="1432" spans="1:18">
      <c r="A1432" s="16" t="s">
        <v>6119</v>
      </c>
      <c r="B1432" s="16" t="s">
        <v>1183</v>
      </c>
      <c r="C1432" s="16" t="s">
        <v>319</v>
      </c>
      <c r="D1432" s="16">
        <v>10089</v>
      </c>
      <c r="E1432" s="16" t="str">
        <f>VLOOKUP(D1432,'Schools Data'!$F$4:$I$105,4,FALSE)</f>
        <v>St John's CE School N11</v>
      </c>
      <c r="F1432" s="16">
        <v>138110</v>
      </c>
      <c r="G1432" s="16" t="str">
        <f t="shared" si="49"/>
        <v>E10</v>
      </c>
      <c r="H1432" s="16" t="s">
        <v>6118</v>
      </c>
      <c r="I1432" s="16" t="s">
        <v>1181</v>
      </c>
      <c r="J1432" s="16" t="s">
        <v>1180</v>
      </c>
      <c r="K1432" s="16" t="s">
        <v>1179</v>
      </c>
      <c r="L1432" s="16" t="s">
        <v>6117</v>
      </c>
      <c r="M1432" s="16">
        <v>7459</v>
      </c>
      <c r="N1432" s="16" t="s">
        <v>1177</v>
      </c>
      <c r="O1432" s="16" t="s">
        <v>1107</v>
      </c>
      <c r="P1432" s="16" t="s">
        <v>1176</v>
      </c>
      <c r="Q1432" s="16" t="s">
        <v>1175</v>
      </c>
      <c r="R1432" s="16" t="s">
        <v>1174</v>
      </c>
    </row>
    <row r="1433" spans="1:18">
      <c r="A1433" s="16" t="s">
        <v>6116</v>
      </c>
      <c r="B1433" s="16" t="s">
        <v>1183</v>
      </c>
      <c r="C1433" s="16" t="s">
        <v>319</v>
      </c>
      <c r="D1433" s="16">
        <v>10089</v>
      </c>
      <c r="E1433" s="16" t="str">
        <f>VLOOKUP(D1433,'Schools Data'!$F$4:$I$105,4,FALSE)</f>
        <v>St John's CE School N11</v>
      </c>
      <c r="F1433" s="16">
        <v>138120</v>
      </c>
      <c r="G1433" s="16" t="str">
        <f t="shared" si="49"/>
        <v>E11</v>
      </c>
      <c r="H1433" s="16" t="s">
        <v>6115</v>
      </c>
      <c r="I1433" s="16" t="s">
        <v>1181</v>
      </c>
      <c r="J1433" s="16" t="s">
        <v>1180</v>
      </c>
      <c r="K1433" s="16" t="s">
        <v>1179</v>
      </c>
      <c r="L1433" s="16" t="s">
        <v>6114</v>
      </c>
      <c r="M1433" s="16">
        <v>3043</v>
      </c>
      <c r="N1433" s="16" t="s">
        <v>1177</v>
      </c>
      <c r="O1433" s="16" t="s">
        <v>1107</v>
      </c>
      <c r="P1433" s="16" t="s">
        <v>1176</v>
      </c>
      <c r="Q1433" s="16" t="s">
        <v>1175</v>
      </c>
      <c r="R1433" s="16" t="s">
        <v>1174</v>
      </c>
    </row>
    <row r="1434" spans="1:18">
      <c r="A1434" s="16" t="s">
        <v>6113</v>
      </c>
      <c r="B1434" s="16" t="s">
        <v>1183</v>
      </c>
      <c r="C1434" s="16" t="s">
        <v>319</v>
      </c>
      <c r="D1434" s="16">
        <v>10089</v>
      </c>
      <c r="E1434" s="16" t="str">
        <f>VLOOKUP(D1434,'Schools Data'!$F$4:$I$105,4,FALSE)</f>
        <v>St John's CE School N11</v>
      </c>
      <c r="F1434" s="16">
        <v>210000</v>
      </c>
      <c r="G1434" s="16" t="str">
        <f t="shared" si="49"/>
        <v>E12</v>
      </c>
      <c r="H1434" s="16" t="s">
        <v>6112</v>
      </c>
      <c r="I1434" s="16" t="s">
        <v>1181</v>
      </c>
      <c r="J1434" s="16" t="s">
        <v>1180</v>
      </c>
      <c r="K1434" s="16" t="s">
        <v>1179</v>
      </c>
      <c r="L1434" s="16" t="s">
        <v>6111</v>
      </c>
      <c r="M1434" s="16">
        <v>23983</v>
      </c>
      <c r="N1434" s="16" t="s">
        <v>1177</v>
      </c>
      <c r="O1434" s="16" t="s">
        <v>1107</v>
      </c>
      <c r="P1434" s="16" t="s">
        <v>1176</v>
      </c>
      <c r="Q1434" s="16" t="s">
        <v>1175</v>
      </c>
      <c r="R1434" s="16" t="s">
        <v>1174</v>
      </c>
    </row>
    <row r="1435" spans="1:18">
      <c r="A1435" s="16" t="s">
        <v>6110</v>
      </c>
      <c r="B1435" s="16" t="s">
        <v>1183</v>
      </c>
      <c r="C1435" s="16" t="s">
        <v>319</v>
      </c>
      <c r="D1435" s="16">
        <v>10089</v>
      </c>
      <c r="E1435" s="16" t="str">
        <f>VLOOKUP(D1435,'Schools Data'!$F$4:$I$105,4,FALSE)</f>
        <v>St John's CE School N11</v>
      </c>
      <c r="F1435" s="16">
        <v>213020</v>
      </c>
      <c r="G1435" s="16" t="str">
        <f t="shared" si="49"/>
        <v>E16</v>
      </c>
      <c r="H1435" s="16" t="s">
        <v>6109</v>
      </c>
      <c r="I1435" s="16" t="s">
        <v>1181</v>
      </c>
      <c r="J1435" s="16" t="s">
        <v>1180</v>
      </c>
      <c r="K1435" s="16" t="s">
        <v>1179</v>
      </c>
      <c r="L1435" s="16" t="s">
        <v>6108</v>
      </c>
      <c r="M1435" s="16">
        <v>27612</v>
      </c>
      <c r="N1435" s="16" t="s">
        <v>1177</v>
      </c>
      <c r="O1435" s="16" t="s">
        <v>1107</v>
      </c>
      <c r="P1435" s="16" t="s">
        <v>1176</v>
      </c>
      <c r="Q1435" s="16" t="s">
        <v>1175</v>
      </c>
      <c r="R1435" s="16" t="s">
        <v>1174</v>
      </c>
    </row>
    <row r="1436" spans="1:18">
      <c r="A1436" s="16" t="s">
        <v>6107</v>
      </c>
      <c r="B1436" s="16" t="s">
        <v>1183</v>
      </c>
      <c r="C1436" s="16" t="s">
        <v>319</v>
      </c>
      <c r="D1436" s="16">
        <v>10089</v>
      </c>
      <c r="E1436" s="16" t="str">
        <f>VLOOKUP(D1436,'Schools Data'!$F$4:$I$105,4,FALSE)</f>
        <v>St John's CE School N11</v>
      </c>
      <c r="F1436" s="16">
        <v>215000</v>
      </c>
      <c r="G1436" s="16" t="str">
        <f t="shared" si="49"/>
        <v>E17</v>
      </c>
      <c r="H1436" s="16" t="s">
        <v>6106</v>
      </c>
      <c r="I1436" s="16" t="s">
        <v>1181</v>
      </c>
      <c r="J1436" s="16" t="s">
        <v>1180</v>
      </c>
      <c r="K1436" s="16" t="s">
        <v>1179</v>
      </c>
      <c r="L1436" s="16" t="s">
        <v>6105</v>
      </c>
      <c r="M1436" s="16">
        <v>4187</v>
      </c>
      <c r="N1436" s="16" t="s">
        <v>1177</v>
      </c>
      <c r="O1436" s="16" t="s">
        <v>1107</v>
      </c>
      <c r="P1436" s="16" t="s">
        <v>1176</v>
      </c>
      <c r="Q1436" s="16" t="s">
        <v>1175</v>
      </c>
      <c r="R1436" s="16" t="s">
        <v>1174</v>
      </c>
    </row>
    <row r="1437" spans="1:18">
      <c r="A1437" s="16" t="s">
        <v>6104</v>
      </c>
      <c r="B1437" s="16" t="s">
        <v>1183</v>
      </c>
      <c r="C1437" s="16" t="s">
        <v>319</v>
      </c>
      <c r="D1437" s="16">
        <v>10089</v>
      </c>
      <c r="E1437" s="16" t="str">
        <f>VLOOKUP(D1437,'Schools Data'!$F$4:$I$105,4,FALSE)</f>
        <v>St John's CE School N11</v>
      </c>
      <c r="F1437" s="16">
        <v>216000</v>
      </c>
      <c r="G1437" s="16" t="str">
        <f t="shared" si="49"/>
        <v>E15</v>
      </c>
      <c r="H1437" s="16" t="s">
        <v>6103</v>
      </c>
      <c r="I1437" s="16" t="s">
        <v>1181</v>
      </c>
      <c r="J1437" s="16" t="s">
        <v>1180</v>
      </c>
      <c r="K1437" s="16" t="s">
        <v>1179</v>
      </c>
      <c r="L1437" s="16" t="s">
        <v>6102</v>
      </c>
      <c r="M1437" s="16">
        <v>7070</v>
      </c>
      <c r="N1437" s="16" t="s">
        <v>1177</v>
      </c>
      <c r="O1437" s="16" t="s">
        <v>1107</v>
      </c>
      <c r="P1437" s="16" t="s">
        <v>1176</v>
      </c>
      <c r="Q1437" s="16" t="s">
        <v>1175</v>
      </c>
      <c r="R1437" s="16" t="s">
        <v>1174</v>
      </c>
    </row>
    <row r="1438" spans="1:18">
      <c r="A1438" s="16" t="s">
        <v>6101</v>
      </c>
      <c r="B1438" s="16" t="s">
        <v>1183</v>
      </c>
      <c r="C1438" s="16" t="s">
        <v>319</v>
      </c>
      <c r="D1438" s="16">
        <v>10089</v>
      </c>
      <c r="E1438" s="16" t="str">
        <f>VLOOKUP(D1438,'Schools Data'!$F$4:$I$105,4,FALSE)</f>
        <v>St John's CE School N11</v>
      </c>
      <c r="F1438" s="16">
        <v>219010</v>
      </c>
      <c r="G1438" s="16" t="str">
        <f t="shared" si="49"/>
        <v>E14</v>
      </c>
      <c r="H1438" s="16" t="s">
        <v>6100</v>
      </c>
      <c r="I1438" s="16" t="s">
        <v>1181</v>
      </c>
      <c r="J1438" s="16" t="s">
        <v>1180</v>
      </c>
      <c r="K1438" s="16" t="s">
        <v>1179</v>
      </c>
      <c r="L1438" s="16" t="s">
        <v>6099</v>
      </c>
      <c r="M1438" s="16">
        <v>3200</v>
      </c>
      <c r="N1438" s="16" t="s">
        <v>1177</v>
      </c>
      <c r="O1438" s="16" t="s">
        <v>1107</v>
      </c>
      <c r="P1438" s="16" t="s">
        <v>1176</v>
      </c>
      <c r="Q1438" s="16" t="s">
        <v>1175</v>
      </c>
      <c r="R1438" s="16" t="s">
        <v>1174</v>
      </c>
    </row>
    <row r="1439" spans="1:18">
      <c r="A1439" s="16" t="s">
        <v>6098</v>
      </c>
      <c r="B1439" s="16" t="s">
        <v>1183</v>
      </c>
      <c r="C1439" s="16" t="s">
        <v>319</v>
      </c>
      <c r="D1439" s="16">
        <v>10089</v>
      </c>
      <c r="E1439" s="16" t="str">
        <f>VLOOKUP(D1439,'Schools Data'!$F$4:$I$105,4,FALSE)</f>
        <v>St John's CE School N11</v>
      </c>
      <c r="F1439" s="16">
        <v>219030</v>
      </c>
      <c r="G1439" s="16" t="str">
        <f t="shared" si="49"/>
        <v>E18</v>
      </c>
      <c r="H1439" s="16" t="s">
        <v>6097</v>
      </c>
      <c r="I1439" s="16" t="s">
        <v>1181</v>
      </c>
      <c r="J1439" s="16" t="s">
        <v>1180</v>
      </c>
      <c r="K1439" s="16" t="s">
        <v>1179</v>
      </c>
      <c r="L1439" s="16" t="s">
        <v>6096</v>
      </c>
      <c r="M1439" s="16">
        <v>9512</v>
      </c>
      <c r="N1439" s="16" t="s">
        <v>1177</v>
      </c>
      <c r="O1439" s="16" t="s">
        <v>1107</v>
      </c>
      <c r="P1439" s="16" t="s">
        <v>1176</v>
      </c>
      <c r="Q1439" s="16" t="s">
        <v>1175</v>
      </c>
      <c r="R1439" s="16" t="s">
        <v>1174</v>
      </c>
    </row>
    <row r="1440" spans="1:18">
      <c r="A1440" s="16" t="s">
        <v>6095</v>
      </c>
      <c r="B1440" s="16" t="s">
        <v>1183</v>
      </c>
      <c r="C1440" s="16" t="s">
        <v>319</v>
      </c>
      <c r="D1440" s="16">
        <v>10089</v>
      </c>
      <c r="E1440" s="16" t="str">
        <f>VLOOKUP(D1440,'Schools Data'!$F$4:$I$105,4,FALSE)</f>
        <v>St John's CE School N11</v>
      </c>
      <c r="F1440" s="16">
        <v>220000</v>
      </c>
      <c r="G1440" s="16" t="str">
        <f t="shared" si="49"/>
        <v>E13</v>
      </c>
      <c r="H1440" s="16" t="s">
        <v>6094</v>
      </c>
      <c r="I1440" s="16" t="s">
        <v>1181</v>
      </c>
      <c r="J1440" s="16" t="s">
        <v>1180</v>
      </c>
      <c r="K1440" s="16" t="s">
        <v>1179</v>
      </c>
      <c r="L1440" s="16" t="s">
        <v>6093</v>
      </c>
      <c r="M1440" s="16">
        <v>3320</v>
      </c>
      <c r="N1440" s="16" t="s">
        <v>1177</v>
      </c>
      <c r="O1440" s="16" t="s">
        <v>1107</v>
      </c>
      <c r="P1440" s="16" t="s">
        <v>1176</v>
      </c>
      <c r="Q1440" s="16" t="s">
        <v>1175</v>
      </c>
      <c r="R1440" s="16" t="s">
        <v>1174</v>
      </c>
    </row>
    <row r="1441" spans="1:18">
      <c r="A1441" s="16" t="s">
        <v>6092</v>
      </c>
      <c r="B1441" s="16" t="s">
        <v>1183</v>
      </c>
      <c r="C1441" s="16" t="s">
        <v>319</v>
      </c>
      <c r="D1441" s="16">
        <v>10089</v>
      </c>
      <c r="E1441" s="16" t="str">
        <f>VLOOKUP(D1441,'Schools Data'!$F$4:$I$105,4,FALSE)</f>
        <v>St John's CE School N11</v>
      </c>
      <c r="F1441" s="16">
        <v>221000</v>
      </c>
      <c r="G1441" s="16" t="str">
        <f t="shared" si="49"/>
        <v>E23</v>
      </c>
      <c r="H1441" s="16" t="s">
        <v>6091</v>
      </c>
      <c r="I1441" s="16" t="s">
        <v>1181</v>
      </c>
      <c r="J1441" s="16" t="s">
        <v>1180</v>
      </c>
      <c r="K1441" s="16" t="s">
        <v>1179</v>
      </c>
      <c r="L1441" s="16" t="s">
        <v>6090</v>
      </c>
      <c r="M1441" s="16">
        <v>11373</v>
      </c>
      <c r="N1441" s="16" t="s">
        <v>1177</v>
      </c>
      <c r="O1441" s="16" t="s">
        <v>1107</v>
      </c>
      <c r="P1441" s="16" t="s">
        <v>1176</v>
      </c>
      <c r="Q1441" s="16" t="s">
        <v>1175</v>
      </c>
      <c r="R1441" s="16" t="s">
        <v>1174</v>
      </c>
    </row>
    <row r="1442" spans="1:18">
      <c r="A1442" s="16" t="s">
        <v>6089</v>
      </c>
      <c r="B1442" s="16" t="s">
        <v>1183</v>
      </c>
      <c r="C1442" s="16" t="s">
        <v>319</v>
      </c>
      <c r="D1442" s="16">
        <v>10089</v>
      </c>
      <c r="E1442" s="16" t="str">
        <f>VLOOKUP(D1442,'Schools Data'!$F$4:$I$105,4,FALSE)</f>
        <v>St John's CE School N11</v>
      </c>
      <c r="F1442" s="16">
        <v>411020</v>
      </c>
      <c r="G1442" s="16" t="str">
        <f t="shared" si="49"/>
        <v>E25</v>
      </c>
      <c r="H1442" s="16" t="s">
        <v>6088</v>
      </c>
      <c r="I1442" s="16" t="s">
        <v>1181</v>
      </c>
      <c r="J1442" s="16" t="s">
        <v>1180</v>
      </c>
      <c r="K1442" s="16" t="s">
        <v>1179</v>
      </c>
      <c r="L1442" s="16" t="s">
        <v>6087</v>
      </c>
      <c r="M1442" s="16">
        <v>55915</v>
      </c>
      <c r="N1442" s="16" t="s">
        <v>1177</v>
      </c>
      <c r="O1442" s="16" t="s">
        <v>1107</v>
      </c>
      <c r="P1442" s="16" t="s">
        <v>1176</v>
      </c>
      <c r="Q1442" s="16" t="s">
        <v>1175</v>
      </c>
      <c r="R1442" s="16" t="s">
        <v>1174</v>
      </c>
    </row>
    <row r="1443" spans="1:18">
      <c r="A1443" s="16" t="s">
        <v>6086</v>
      </c>
      <c r="B1443" s="16" t="s">
        <v>1183</v>
      </c>
      <c r="C1443" s="16" t="s">
        <v>319</v>
      </c>
      <c r="D1443" s="16">
        <v>10089</v>
      </c>
      <c r="E1443" s="16" t="str">
        <f>VLOOKUP(D1443,'Schools Data'!$F$4:$I$105,4,FALSE)</f>
        <v>St John's CE School N11</v>
      </c>
      <c r="F1443" s="16">
        <v>413050</v>
      </c>
      <c r="G1443" s="16" t="str">
        <f t="shared" si="49"/>
        <v>E19</v>
      </c>
      <c r="H1443" s="16" t="s">
        <v>6085</v>
      </c>
      <c r="I1443" s="16" t="s">
        <v>1181</v>
      </c>
      <c r="J1443" s="16" t="s">
        <v>1180</v>
      </c>
      <c r="K1443" s="16" t="s">
        <v>1179</v>
      </c>
      <c r="L1443" s="16" t="s">
        <v>6084</v>
      </c>
      <c r="M1443" s="16">
        <v>73436</v>
      </c>
      <c r="N1443" s="16" t="s">
        <v>1177</v>
      </c>
      <c r="O1443" s="16" t="s">
        <v>1107</v>
      </c>
      <c r="P1443" s="16" t="s">
        <v>1176</v>
      </c>
      <c r="Q1443" s="16" t="s">
        <v>1175</v>
      </c>
      <c r="R1443" s="16" t="s">
        <v>1174</v>
      </c>
    </row>
    <row r="1444" spans="1:18">
      <c r="A1444" s="16" t="s">
        <v>6083</v>
      </c>
      <c r="B1444" s="16" t="s">
        <v>1183</v>
      </c>
      <c r="C1444" s="16" t="s">
        <v>319</v>
      </c>
      <c r="D1444" s="16">
        <v>10089</v>
      </c>
      <c r="E1444" s="16" t="str">
        <f>VLOOKUP(D1444,'Schools Data'!$F$4:$I$105,4,FALSE)</f>
        <v>St John's CE School N11</v>
      </c>
      <c r="F1444" s="16">
        <v>413060</v>
      </c>
      <c r="G1444" s="16" t="str">
        <f t="shared" si="49"/>
        <v>E22</v>
      </c>
      <c r="H1444" s="16" t="s">
        <v>6082</v>
      </c>
      <c r="I1444" s="16" t="s">
        <v>1181</v>
      </c>
      <c r="J1444" s="16" t="s">
        <v>1180</v>
      </c>
      <c r="K1444" s="16" t="s">
        <v>1179</v>
      </c>
      <c r="L1444" s="16" t="s">
        <v>6081</v>
      </c>
      <c r="M1444" s="16">
        <v>9449</v>
      </c>
      <c r="N1444" s="16" t="s">
        <v>1177</v>
      </c>
      <c r="O1444" s="16" t="s">
        <v>1107</v>
      </c>
      <c r="P1444" s="16" t="s">
        <v>1176</v>
      </c>
      <c r="Q1444" s="16" t="s">
        <v>1175</v>
      </c>
      <c r="R1444" s="16" t="s">
        <v>1174</v>
      </c>
    </row>
    <row r="1445" spans="1:18">
      <c r="A1445" s="16" t="s">
        <v>6080</v>
      </c>
      <c r="B1445" s="16" t="s">
        <v>1183</v>
      </c>
      <c r="C1445" s="16" t="s">
        <v>319</v>
      </c>
      <c r="D1445" s="16">
        <v>10089</v>
      </c>
      <c r="E1445" s="16" t="str">
        <f>VLOOKUP(D1445,'Schools Data'!$F$4:$I$105,4,FALSE)</f>
        <v>St John's CE School N11</v>
      </c>
      <c r="F1445" s="16">
        <v>413070</v>
      </c>
      <c r="G1445" s="16" t="str">
        <f t="shared" si="49"/>
        <v>E24</v>
      </c>
      <c r="H1445" s="16" t="s">
        <v>6079</v>
      </c>
      <c r="I1445" s="16" t="s">
        <v>1181</v>
      </c>
      <c r="J1445" s="16" t="s">
        <v>1180</v>
      </c>
      <c r="K1445" s="16" t="s">
        <v>1179</v>
      </c>
      <c r="L1445" s="16" t="s">
        <v>6078</v>
      </c>
      <c r="M1445" s="16">
        <v>3036</v>
      </c>
      <c r="N1445" s="16" t="s">
        <v>1177</v>
      </c>
      <c r="O1445" s="16" t="s">
        <v>1107</v>
      </c>
      <c r="P1445" s="16" t="s">
        <v>1176</v>
      </c>
      <c r="Q1445" s="16" t="s">
        <v>1175</v>
      </c>
      <c r="R1445" s="16" t="s">
        <v>1174</v>
      </c>
    </row>
    <row r="1446" spans="1:18">
      <c r="A1446" s="16" t="s">
        <v>6077</v>
      </c>
      <c r="B1446" s="16" t="s">
        <v>1183</v>
      </c>
      <c r="C1446" s="16" t="s">
        <v>319</v>
      </c>
      <c r="D1446" s="16">
        <v>10089</v>
      </c>
      <c r="E1446" s="16" t="str">
        <f>VLOOKUP(D1446,'Schools Data'!$F$4:$I$105,4,FALSE)</f>
        <v>St John's CE School N11</v>
      </c>
      <c r="F1446" s="16">
        <v>420060</v>
      </c>
      <c r="G1446" s="16" t="str">
        <f t="shared" si="49"/>
        <v>E26</v>
      </c>
      <c r="H1446" s="16" t="s">
        <v>6076</v>
      </c>
      <c r="I1446" s="16" t="s">
        <v>1181</v>
      </c>
      <c r="J1446" s="16" t="s">
        <v>1180</v>
      </c>
      <c r="K1446" s="16" t="s">
        <v>1179</v>
      </c>
      <c r="L1446" s="16" t="s">
        <v>6075</v>
      </c>
      <c r="M1446" s="16">
        <v>12700</v>
      </c>
      <c r="N1446" s="16" t="s">
        <v>1177</v>
      </c>
      <c r="O1446" s="16" t="s">
        <v>1107</v>
      </c>
      <c r="P1446" s="16" t="s">
        <v>1176</v>
      </c>
      <c r="Q1446" s="16" t="s">
        <v>1175</v>
      </c>
      <c r="R1446" s="16" t="s">
        <v>1174</v>
      </c>
    </row>
    <row r="1447" spans="1:18">
      <c r="A1447" s="16" t="s">
        <v>6074</v>
      </c>
      <c r="B1447" s="16" t="s">
        <v>1183</v>
      </c>
      <c r="C1447" s="16" t="s">
        <v>319</v>
      </c>
      <c r="D1447" s="16">
        <v>10089</v>
      </c>
      <c r="E1447" s="16" t="str">
        <f>VLOOKUP(D1447,'Schools Data'!$F$4:$I$105,4,FALSE)</f>
        <v>St John's CE School N11</v>
      </c>
      <c r="F1447" s="16">
        <v>422620</v>
      </c>
      <c r="G1447" s="16" t="str">
        <f t="shared" si="49"/>
        <v>E20</v>
      </c>
      <c r="H1447" s="16" t="s">
        <v>6073</v>
      </c>
      <c r="I1447" s="16" t="s">
        <v>1181</v>
      </c>
      <c r="J1447" s="16" t="s">
        <v>1180</v>
      </c>
      <c r="K1447" s="16" t="s">
        <v>1179</v>
      </c>
      <c r="L1447" s="16" t="s">
        <v>6072</v>
      </c>
      <c r="M1447" s="16">
        <v>30483</v>
      </c>
      <c r="N1447" s="16" t="s">
        <v>1177</v>
      </c>
      <c r="O1447" s="16" t="s">
        <v>1107</v>
      </c>
      <c r="P1447" s="16" t="s">
        <v>1176</v>
      </c>
      <c r="Q1447" s="16" t="s">
        <v>1175</v>
      </c>
      <c r="R1447" s="16" t="s">
        <v>1174</v>
      </c>
    </row>
    <row r="1448" spans="1:18">
      <c r="A1448" s="16" t="s">
        <v>6071</v>
      </c>
      <c r="B1448" s="16" t="s">
        <v>1183</v>
      </c>
      <c r="C1448" s="16" t="s">
        <v>319</v>
      </c>
      <c r="D1448" s="16">
        <v>10089</v>
      </c>
      <c r="E1448" s="16" t="str">
        <f>VLOOKUP(D1448,'Schools Data'!$F$4:$I$105,4,FALSE)</f>
        <v>St John's CE School N11</v>
      </c>
      <c r="F1448" s="16">
        <v>543950</v>
      </c>
      <c r="G1448" s="16" t="s">
        <v>1211</v>
      </c>
      <c r="H1448" s="16" t="s">
        <v>6070</v>
      </c>
      <c r="I1448" s="16" t="s">
        <v>1181</v>
      </c>
      <c r="J1448" s="16" t="s">
        <v>1180</v>
      </c>
      <c r="K1448" s="16" t="s">
        <v>1179</v>
      </c>
      <c r="L1448" s="16" t="s">
        <v>6069</v>
      </c>
      <c r="M1448" s="16">
        <v>31607</v>
      </c>
      <c r="N1448" s="16" t="s">
        <v>1177</v>
      </c>
      <c r="O1448" s="16" t="s">
        <v>1107</v>
      </c>
      <c r="P1448" s="16" t="s">
        <v>1176</v>
      </c>
      <c r="Q1448" s="16" t="s">
        <v>1175</v>
      </c>
      <c r="R1448" s="16" t="s">
        <v>1174</v>
      </c>
    </row>
    <row r="1449" spans="1:18">
      <c r="A1449" s="16" t="s">
        <v>6068</v>
      </c>
      <c r="B1449" s="16" t="s">
        <v>1183</v>
      </c>
      <c r="C1449" s="16" t="s">
        <v>319</v>
      </c>
      <c r="D1449" s="16">
        <v>10089</v>
      </c>
      <c r="E1449" s="16" t="str">
        <f>VLOOKUP(D1449,'Schools Data'!$F$4:$I$105,4,FALSE)</f>
        <v>St John's CE School N11</v>
      </c>
      <c r="F1449" s="16">
        <v>543970</v>
      </c>
      <c r="G1449" s="16" t="str">
        <f t="shared" ref="G1449:G1482" si="50">VLOOKUP(F1449,$W$2:$X$62,2,FALSE)</f>
        <v>I01</v>
      </c>
      <c r="H1449" s="16" t="s">
        <v>6067</v>
      </c>
      <c r="I1449" s="16" t="s">
        <v>1181</v>
      </c>
      <c r="J1449" s="16" t="s">
        <v>1180</v>
      </c>
      <c r="K1449" s="16" t="s">
        <v>1179</v>
      </c>
      <c r="L1449" s="16" t="s">
        <v>6066</v>
      </c>
      <c r="M1449" s="16">
        <v>-1072801</v>
      </c>
      <c r="N1449" s="16" t="s">
        <v>1177</v>
      </c>
      <c r="O1449" s="16" t="s">
        <v>1107</v>
      </c>
      <c r="P1449" s="16" t="s">
        <v>1176</v>
      </c>
      <c r="Q1449" s="16" t="s">
        <v>1175</v>
      </c>
      <c r="R1449" s="16" t="s">
        <v>1174</v>
      </c>
    </row>
    <row r="1450" spans="1:18">
      <c r="A1450" s="16" t="s">
        <v>6065</v>
      </c>
      <c r="B1450" s="16" t="s">
        <v>1183</v>
      </c>
      <c r="C1450" s="16" t="s">
        <v>319</v>
      </c>
      <c r="D1450" s="16">
        <v>10089</v>
      </c>
      <c r="E1450" s="16" t="str">
        <f>VLOOKUP(D1450,'Schools Data'!$F$4:$I$105,4,FALSE)</f>
        <v>St John's CE School N11</v>
      </c>
      <c r="F1450" s="16">
        <v>543972</v>
      </c>
      <c r="G1450" s="16" t="str">
        <f t="shared" si="50"/>
        <v>I03</v>
      </c>
      <c r="H1450" s="16" t="s">
        <v>6064</v>
      </c>
      <c r="I1450" s="16" t="s">
        <v>1181</v>
      </c>
      <c r="J1450" s="16" t="s">
        <v>1180</v>
      </c>
      <c r="K1450" s="16" t="s">
        <v>1179</v>
      </c>
      <c r="L1450" s="16" t="s">
        <v>6063</v>
      </c>
      <c r="M1450" s="16">
        <v>-10570</v>
      </c>
      <c r="N1450" s="16" t="s">
        <v>1177</v>
      </c>
      <c r="O1450" s="16" t="s">
        <v>1107</v>
      </c>
      <c r="P1450" s="16" t="s">
        <v>1176</v>
      </c>
      <c r="Q1450" s="16" t="s">
        <v>1175</v>
      </c>
      <c r="R1450" s="16" t="s">
        <v>1174</v>
      </c>
    </row>
    <row r="1451" spans="1:18">
      <c r="A1451" s="16" t="s">
        <v>6062</v>
      </c>
      <c r="B1451" s="16" t="s">
        <v>1183</v>
      </c>
      <c r="C1451" s="16" t="s">
        <v>319</v>
      </c>
      <c r="D1451" s="16">
        <v>10089</v>
      </c>
      <c r="E1451" s="16" t="str">
        <f>VLOOKUP(D1451,'Schools Data'!$F$4:$I$105,4,FALSE)</f>
        <v>St John's CE School N11</v>
      </c>
      <c r="F1451" s="16">
        <v>543975</v>
      </c>
      <c r="G1451" s="16" t="str">
        <f t="shared" si="50"/>
        <v>I05</v>
      </c>
      <c r="H1451" s="16" t="s">
        <v>6061</v>
      </c>
      <c r="I1451" s="16" t="s">
        <v>1181</v>
      </c>
      <c r="J1451" s="16" t="s">
        <v>1180</v>
      </c>
      <c r="K1451" s="16" t="s">
        <v>1179</v>
      </c>
      <c r="L1451" s="16" t="s">
        <v>6060</v>
      </c>
      <c r="M1451" s="16">
        <v>-32245</v>
      </c>
      <c r="N1451" s="16" t="s">
        <v>1177</v>
      </c>
      <c r="O1451" s="16" t="s">
        <v>1107</v>
      </c>
      <c r="P1451" s="16" t="s">
        <v>1176</v>
      </c>
      <c r="Q1451" s="16" t="s">
        <v>1175</v>
      </c>
      <c r="R1451" s="16" t="s">
        <v>1174</v>
      </c>
    </row>
    <row r="1452" spans="1:18">
      <c r="A1452" s="16" t="s">
        <v>6059</v>
      </c>
      <c r="B1452" s="16" t="s">
        <v>1183</v>
      </c>
      <c r="C1452" s="16" t="s">
        <v>319</v>
      </c>
      <c r="D1452" s="16">
        <v>10089</v>
      </c>
      <c r="E1452" s="16" t="str">
        <f>VLOOKUP(D1452,'Schools Data'!$F$4:$I$105,4,FALSE)</f>
        <v>St John's CE School N11</v>
      </c>
      <c r="F1452" s="16">
        <v>569000</v>
      </c>
      <c r="G1452" s="16" t="str">
        <f t="shared" si="50"/>
        <v>E28a</v>
      </c>
      <c r="H1452" s="16" t="s">
        <v>6058</v>
      </c>
      <c r="I1452" s="16" t="s">
        <v>1181</v>
      </c>
      <c r="J1452" s="16" t="s">
        <v>1180</v>
      </c>
      <c r="K1452" s="16" t="s">
        <v>1179</v>
      </c>
      <c r="L1452" s="16" t="s">
        <v>6057</v>
      </c>
      <c r="M1452" s="16">
        <v>37972</v>
      </c>
      <c r="N1452" s="16" t="s">
        <v>1177</v>
      </c>
      <c r="O1452" s="16" t="s">
        <v>1107</v>
      </c>
      <c r="P1452" s="16" t="s">
        <v>1176</v>
      </c>
      <c r="Q1452" s="16" t="s">
        <v>1175</v>
      </c>
      <c r="R1452" s="16" t="s">
        <v>1174</v>
      </c>
    </row>
    <row r="1453" spans="1:18">
      <c r="A1453" s="16" t="s">
        <v>6056</v>
      </c>
      <c r="B1453" s="16" t="s">
        <v>1183</v>
      </c>
      <c r="C1453" s="16" t="s">
        <v>319</v>
      </c>
      <c r="D1453" s="16">
        <v>10089</v>
      </c>
      <c r="E1453" s="16" t="str">
        <f>VLOOKUP(D1453,'Schools Data'!$F$4:$I$105,4,FALSE)</f>
        <v>St John's CE School N11</v>
      </c>
      <c r="F1453" s="16">
        <v>569010</v>
      </c>
      <c r="G1453" s="16" t="str">
        <f t="shared" si="50"/>
        <v>E27</v>
      </c>
      <c r="H1453" s="16" t="s">
        <v>6055</v>
      </c>
      <c r="I1453" s="16" t="s">
        <v>1181</v>
      </c>
      <c r="J1453" s="16" t="s">
        <v>1180</v>
      </c>
      <c r="K1453" s="16" t="s">
        <v>1179</v>
      </c>
      <c r="L1453" s="16" t="s">
        <v>6054</v>
      </c>
      <c r="M1453" s="16">
        <v>47644</v>
      </c>
      <c r="N1453" s="16" t="s">
        <v>1177</v>
      </c>
      <c r="O1453" s="16" t="s">
        <v>1107</v>
      </c>
      <c r="P1453" s="16" t="s">
        <v>1176</v>
      </c>
      <c r="Q1453" s="16" t="s">
        <v>1175</v>
      </c>
      <c r="R1453" s="16" t="s">
        <v>1174</v>
      </c>
    </row>
    <row r="1454" spans="1:18">
      <c r="A1454" s="16" t="s">
        <v>6053</v>
      </c>
      <c r="B1454" s="16" t="s">
        <v>1183</v>
      </c>
      <c r="C1454" s="16" t="s">
        <v>319</v>
      </c>
      <c r="D1454" s="16">
        <v>10089</v>
      </c>
      <c r="E1454" s="16" t="str">
        <f>VLOOKUP(D1454,'Schools Data'!$F$4:$I$105,4,FALSE)</f>
        <v>St John's CE School N11</v>
      </c>
      <c r="F1454" s="16">
        <v>710020</v>
      </c>
      <c r="G1454" s="16" t="str">
        <f t="shared" si="50"/>
        <v>I06</v>
      </c>
      <c r="H1454" s="16" t="s">
        <v>6052</v>
      </c>
      <c r="I1454" s="16" t="s">
        <v>1181</v>
      </c>
      <c r="J1454" s="16" t="s">
        <v>1180</v>
      </c>
      <c r="K1454" s="16" t="s">
        <v>1179</v>
      </c>
      <c r="L1454" s="16" t="s">
        <v>6051</v>
      </c>
      <c r="M1454" s="16">
        <v>-2300</v>
      </c>
      <c r="N1454" s="16" t="s">
        <v>1177</v>
      </c>
      <c r="O1454" s="16" t="s">
        <v>1107</v>
      </c>
      <c r="P1454" s="16" t="s">
        <v>1176</v>
      </c>
      <c r="Q1454" s="16" t="s">
        <v>1175</v>
      </c>
      <c r="R1454" s="16" t="s">
        <v>1174</v>
      </c>
    </row>
    <row r="1455" spans="1:18">
      <c r="A1455" s="16" t="s">
        <v>6050</v>
      </c>
      <c r="B1455" s="16" t="s">
        <v>1183</v>
      </c>
      <c r="C1455" s="16" t="s">
        <v>319</v>
      </c>
      <c r="D1455" s="16">
        <v>10089</v>
      </c>
      <c r="E1455" s="16" t="str">
        <f>VLOOKUP(D1455,'Schools Data'!$F$4:$I$105,4,FALSE)</f>
        <v>St John's CE School N11</v>
      </c>
      <c r="F1455" s="16">
        <v>720010</v>
      </c>
      <c r="G1455" s="16" t="str">
        <f t="shared" si="50"/>
        <v>I18d</v>
      </c>
      <c r="H1455" s="16" t="s">
        <v>6049</v>
      </c>
      <c r="I1455" s="16" t="s">
        <v>1181</v>
      </c>
      <c r="J1455" s="16" t="s">
        <v>1180</v>
      </c>
      <c r="K1455" s="16" t="s">
        <v>1179</v>
      </c>
      <c r="L1455" s="16" t="s">
        <v>6048</v>
      </c>
      <c r="M1455" s="16">
        <v>-49002</v>
      </c>
      <c r="N1455" s="16" t="s">
        <v>1177</v>
      </c>
      <c r="O1455" s="16" t="s">
        <v>1107</v>
      </c>
      <c r="P1455" s="16" t="s">
        <v>1176</v>
      </c>
      <c r="Q1455" s="16" t="s">
        <v>1175</v>
      </c>
      <c r="R1455" s="16" t="s">
        <v>1174</v>
      </c>
    </row>
    <row r="1456" spans="1:18">
      <c r="A1456" s="16" t="s">
        <v>6047</v>
      </c>
      <c r="B1456" s="16" t="s">
        <v>1183</v>
      </c>
      <c r="C1456" s="16" t="s">
        <v>319</v>
      </c>
      <c r="D1456" s="16">
        <v>10089</v>
      </c>
      <c r="E1456" s="16" t="str">
        <f>VLOOKUP(D1456,'Schools Data'!$F$4:$I$105,4,FALSE)</f>
        <v>St John's CE School N11</v>
      </c>
      <c r="F1456" s="16">
        <v>739001</v>
      </c>
      <c r="G1456" s="16" t="str">
        <f t="shared" si="50"/>
        <v>I08a</v>
      </c>
      <c r="H1456" s="16" t="s">
        <v>6046</v>
      </c>
      <c r="I1456" s="16" t="s">
        <v>1181</v>
      </c>
      <c r="J1456" s="16" t="s">
        <v>1180</v>
      </c>
      <c r="K1456" s="16" t="s">
        <v>1179</v>
      </c>
      <c r="L1456" s="16" t="s">
        <v>6045</v>
      </c>
      <c r="M1456" s="16">
        <v>-43900</v>
      </c>
      <c r="N1456" s="16" t="s">
        <v>1177</v>
      </c>
      <c r="O1456" s="16" t="s">
        <v>1107</v>
      </c>
      <c r="P1456" s="16" t="s">
        <v>1176</v>
      </c>
      <c r="Q1456" s="16" t="s">
        <v>1175</v>
      </c>
      <c r="R1456" s="16" t="s">
        <v>1174</v>
      </c>
    </row>
    <row r="1457" spans="1:18">
      <c r="A1457" s="16" t="s">
        <v>6044</v>
      </c>
      <c r="B1457" s="16" t="s">
        <v>1183</v>
      </c>
      <c r="C1457" s="16" t="s">
        <v>319</v>
      </c>
      <c r="D1457" s="16">
        <v>10089</v>
      </c>
      <c r="E1457" s="16" t="str">
        <f>VLOOKUP(D1457,'Schools Data'!$F$4:$I$105,4,FALSE)</f>
        <v>St John's CE School N11</v>
      </c>
      <c r="F1457" s="16">
        <v>739002</v>
      </c>
      <c r="G1457" s="16" t="str">
        <f t="shared" si="50"/>
        <v>I08b</v>
      </c>
      <c r="H1457" s="16" t="s">
        <v>6043</v>
      </c>
      <c r="I1457" s="16" t="s">
        <v>1181</v>
      </c>
      <c r="J1457" s="16" t="s">
        <v>1180</v>
      </c>
      <c r="K1457" s="16" t="s">
        <v>1179</v>
      </c>
      <c r="L1457" s="16" t="s">
        <v>6042</v>
      </c>
      <c r="M1457" s="16">
        <v>-12303</v>
      </c>
      <c r="N1457" s="16" t="s">
        <v>1177</v>
      </c>
      <c r="O1457" s="16" t="s">
        <v>1107</v>
      </c>
      <c r="P1457" s="16" t="s">
        <v>1176</v>
      </c>
      <c r="Q1457" s="16" t="s">
        <v>1175</v>
      </c>
      <c r="R1457" s="16" t="s">
        <v>1174</v>
      </c>
    </row>
    <row r="1458" spans="1:18">
      <c r="A1458" s="16" t="s">
        <v>6041</v>
      </c>
      <c r="B1458" s="16" t="s">
        <v>1183</v>
      </c>
      <c r="C1458" s="16" t="s">
        <v>319</v>
      </c>
      <c r="D1458" s="16">
        <v>10089</v>
      </c>
      <c r="E1458" s="16" t="str">
        <f>VLOOKUP(D1458,'Schools Data'!$F$4:$I$105,4,FALSE)</f>
        <v>St John's CE School N11</v>
      </c>
      <c r="F1458" s="16">
        <v>739010</v>
      </c>
      <c r="G1458" s="16" t="str">
        <f t="shared" si="50"/>
        <v>I09</v>
      </c>
      <c r="H1458" s="16" t="s">
        <v>6040</v>
      </c>
      <c r="I1458" s="16" t="s">
        <v>1181</v>
      </c>
      <c r="J1458" s="16" t="s">
        <v>1180</v>
      </c>
      <c r="K1458" s="16" t="s">
        <v>1179</v>
      </c>
      <c r="L1458" s="16" t="s">
        <v>6039</v>
      </c>
      <c r="M1458" s="16">
        <v>-15276</v>
      </c>
      <c r="N1458" s="16" t="s">
        <v>1177</v>
      </c>
      <c r="O1458" s="16" t="s">
        <v>1107</v>
      </c>
      <c r="P1458" s="16" t="s">
        <v>1176</v>
      </c>
      <c r="Q1458" s="16" t="s">
        <v>1175</v>
      </c>
      <c r="R1458" s="16" t="s">
        <v>1174</v>
      </c>
    </row>
    <row r="1459" spans="1:18">
      <c r="A1459" s="16" t="s">
        <v>6038</v>
      </c>
      <c r="B1459" s="16" t="s">
        <v>1183</v>
      </c>
      <c r="C1459" s="16" t="s">
        <v>319</v>
      </c>
      <c r="D1459" s="16">
        <v>10089</v>
      </c>
      <c r="E1459" s="16" t="str">
        <f>VLOOKUP(D1459,'Schools Data'!$F$4:$I$105,4,FALSE)</f>
        <v>St John's CE School N11</v>
      </c>
      <c r="F1459" s="16">
        <v>739040</v>
      </c>
      <c r="G1459" s="16" t="str">
        <f t="shared" si="50"/>
        <v>I12</v>
      </c>
      <c r="H1459" s="16" t="s">
        <v>6037</v>
      </c>
      <c r="I1459" s="16" t="s">
        <v>1181</v>
      </c>
      <c r="J1459" s="16" t="s">
        <v>1180</v>
      </c>
      <c r="K1459" s="16" t="s">
        <v>1179</v>
      </c>
      <c r="L1459" s="16" t="s">
        <v>6036</v>
      </c>
      <c r="M1459" s="16">
        <v>-44600</v>
      </c>
      <c r="N1459" s="16" t="s">
        <v>1177</v>
      </c>
      <c r="O1459" s="16" t="s">
        <v>1107</v>
      </c>
      <c r="P1459" s="16" t="s">
        <v>1176</v>
      </c>
      <c r="Q1459" s="16" t="s">
        <v>1175</v>
      </c>
      <c r="R1459" s="16" t="s">
        <v>1174</v>
      </c>
    </row>
    <row r="1460" spans="1:18">
      <c r="A1460" s="16" t="s">
        <v>6035</v>
      </c>
      <c r="B1460" s="16" t="s">
        <v>1183</v>
      </c>
      <c r="C1460" s="16" t="s">
        <v>319</v>
      </c>
      <c r="D1460" s="16">
        <v>10089</v>
      </c>
      <c r="E1460" s="16" t="str">
        <f>VLOOKUP(D1460,'Schools Data'!$F$4:$I$105,4,FALSE)</f>
        <v>St John's CE School N11</v>
      </c>
      <c r="F1460" s="16">
        <v>739050</v>
      </c>
      <c r="G1460" s="16" t="str">
        <f t="shared" si="50"/>
        <v>I13</v>
      </c>
      <c r="H1460" s="16" t="s">
        <v>6034</v>
      </c>
      <c r="I1460" s="16" t="s">
        <v>1181</v>
      </c>
      <c r="J1460" s="16" t="s">
        <v>1180</v>
      </c>
      <c r="K1460" s="16" t="s">
        <v>1179</v>
      </c>
      <c r="L1460" s="16" t="s">
        <v>6033</v>
      </c>
      <c r="M1460" s="16">
        <v>-14600</v>
      </c>
      <c r="N1460" s="16" t="s">
        <v>1177</v>
      </c>
      <c r="O1460" s="16" t="s">
        <v>1107</v>
      </c>
      <c r="P1460" s="16" t="s">
        <v>1176</v>
      </c>
      <c r="Q1460" s="16" t="s">
        <v>1175</v>
      </c>
      <c r="R1460" s="16" t="s">
        <v>1174</v>
      </c>
    </row>
    <row r="1461" spans="1:18">
      <c r="A1461" s="16" t="s">
        <v>6032</v>
      </c>
      <c r="B1461" s="16" t="s">
        <v>1183</v>
      </c>
      <c r="C1461" s="16" t="s">
        <v>319</v>
      </c>
      <c r="D1461" s="16">
        <v>10092</v>
      </c>
      <c r="E1461" s="16" t="str">
        <f>VLOOKUP(D1461,'Schools Data'!$F$4:$I$105,4,FALSE)</f>
        <v>St Mary's C E Primary School N3</v>
      </c>
      <c r="F1461" s="16">
        <v>111100</v>
      </c>
      <c r="G1461" s="16" t="str">
        <f t="shared" si="50"/>
        <v>E05</v>
      </c>
      <c r="H1461" s="16" t="s">
        <v>6031</v>
      </c>
      <c r="I1461" s="16" t="s">
        <v>1181</v>
      </c>
      <c r="J1461" s="16" t="s">
        <v>1180</v>
      </c>
      <c r="K1461" s="16" t="s">
        <v>1179</v>
      </c>
      <c r="L1461" s="16" t="s">
        <v>6030</v>
      </c>
      <c r="M1461" s="16">
        <v>86761</v>
      </c>
      <c r="N1461" s="16" t="s">
        <v>1177</v>
      </c>
      <c r="O1461" s="16" t="s">
        <v>1107</v>
      </c>
      <c r="P1461" s="16" t="s">
        <v>1176</v>
      </c>
      <c r="Q1461" s="16" t="s">
        <v>1175</v>
      </c>
      <c r="R1461" s="16" t="s">
        <v>1174</v>
      </c>
    </row>
    <row r="1462" spans="1:18">
      <c r="A1462" s="16" t="s">
        <v>6029</v>
      </c>
      <c r="B1462" s="16" t="s">
        <v>1183</v>
      </c>
      <c r="C1462" s="16" t="s">
        <v>319</v>
      </c>
      <c r="D1462" s="16">
        <v>10092</v>
      </c>
      <c r="E1462" s="16" t="str">
        <f>VLOOKUP(D1462,'Schools Data'!$F$4:$I$105,4,FALSE)</f>
        <v>St Mary's C E Primary School N3</v>
      </c>
      <c r="F1462" s="16">
        <v>111200</v>
      </c>
      <c r="G1462" s="16" t="str">
        <f t="shared" si="50"/>
        <v>E04</v>
      </c>
      <c r="H1462" s="16" t="s">
        <v>6028</v>
      </c>
      <c r="I1462" s="16" t="s">
        <v>1181</v>
      </c>
      <c r="J1462" s="16" t="s">
        <v>1180</v>
      </c>
      <c r="K1462" s="16" t="s">
        <v>1179</v>
      </c>
      <c r="L1462" s="16" t="s">
        <v>6027</v>
      </c>
      <c r="M1462" s="16">
        <v>33678</v>
      </c>
      <c r="N1462" s="16" t="s">
        <v>1177</v>
      </c>
      <c r="O1462" s="16" t="s">
        <v>1107</v>
      </c>
      <c r="P1462" s="16" t="s">
        <v>1176</v>
      </c>
      <c r="Q1462" s="16" t="s">
        <v>1175</v>
      </c>
      <c r="R1462" s="16" t="s">
        <v>1174</v>
      </c>
    </row>
    <row r="1463" spans="1:18">
      <c r="A1463" s="16" t="s">
        <v>6026</v>
      </c>
      <c r="B1463" s="16" t="s">
        <v>1183</v>
      </c>
      <c r="C1463" s="16" t="s">
        <v>319</v>
      </c>
      <c r="D1463" s="16">
        <v>10092</v>
      </c>
      <c r="E1463" s="16" t="str">
        <f>VLOOKUP(D1463,'Schools Data'!$F$4:$I$105,4,FALSE)</f>
        <v>St Mary's C E Primary School N3</v>
      </c>
      <c r="F1463" s="16">
        <v>111400</v>
      </c>
      <c r="G1463" s="16" t="str">
        <f t="shared" si="50"/>
        <v>E01</v>
      </c>
      <c r="H1463" s="16" t="s">
        <v>6025</v>
      </c>
      <c r="I1463" s="16" t="s">
        <v>1181</v>
      </c>
      <c r="J1463" s="16" t="s">
        <v>1180</v>
      </c>
      <c r="K1463" s="16" t="s">
        <v>1179</v>
      </c>
      <c r="L1463" s="16" t="s">
        <v>6024</v>
      </c>
      <c r="M1463" s="16">
        <v>1206698</v>
      </c>
      <c r="N1463" s="16" t="s">
        <v>1177</v>
      </c>
      <c r="O1463" s="16" t="s">
        <v>1107</v>
      </c>
      <c r="P1463" s="16" t="s">
        <v>1176</v>
      </c>
      <c r="Q1463" s="16" t="s">
        <v>1175</v>
      </c>
      <c r="R1463" s="16" t="s">
        <v>1174</v>
      </c>
    </row>
    <row r="1464" spans="1:18">
      <c r="A1464" s="16" t="s">
        <v>6023</v>
      </c>
      <c r="B1464" s="16" t="s">
        <v>1183</v>
      </c>
      <c r="C1464" s="16" t="s">
        <v>319</v>
      </c>
      <c r="D1464" s="16">
        <v>10092</v>
      </c>
      <c r="E1464" s="16" t="str">
        <f>VLOOKUP(D1464,'Schools Data'!$F$4:$I$105,4,FALSE)</f>
        <v>St Mary's C E Primary School N3</v>
      </c>
      <c r="F1464" s="16">
        <v>111600</v>
      </c>
      <c r="G1464" s="16" t="str">
        <f t="shared" si="50"/>
        <v>E03</v>
      </c>
      <c r="H1464" s="16" t="s">
        <v>6022</v>
      </c>
      <c r="I1464" s="16" t="s">
        <v>1181</v>
      </c>
      <c r="J1464" s="16" t="s">
        <v>1180</v>
      </c>
      <c r="K1464" s="16" t="s">
        <v>1179</v>
      </c>
      <c r="L1464" s="16" t="s">
        <v>6021</v>
      </c>
      <c r="M1464" s="16">
        <v>524961</v>
      </c>
      <c r="N1464" s="16" t="s">
        <v>1177</v>
      </c>
      <c r="O1464" s="16" t="s">
        <v>1107</v>
      </c>
      <c r="P1464" s="16" t="s">
        <v>1176</v>
      </c>
      <c r="Q1464" s="16" t="s">
        <v>1175</v>
      </c>
      <c r="R1464" s="16" t="s">
        <v>1174</v>
      </c>
    </row>
    <row r="1465" spans="1:18">
      <c r="A1465" s="16" t="s">
        <v>6020</v>
      </c>
      <c r="B1465" s="16" t="s">
        <v>1183</v>
      </c>
      <c r="C1465" s="16" t="s">
        <v>319</v>
      </c>
      <c r="D1465" s="16">
        <v>10092</v>
      </c>
      <c r="E1465" s="16" t="str">
        <f>VLOOKUP(D1465,'Schools Data'!$F$4:$I$105,4,FALSE)</f>
        <v>St Mary's C E Primary School N3</v>
      </c>
      <c r="F1465" s="16">
        <v>111700</v>
      </c>
      <c r="G1465" s="16" t="str">
        <f t="shared" si="50"/>
        <v>E07</v>
      </c>
      <c r="H1465" s="16" t="s">
        <v>6019</v>
      </c>
      <c r="I1465" s="16" t="s">
        <v>1181</v>
      </c>
      <c r="J1465" s="16" t="s">
        <v>1180</v>
      </c>
      <c r="K1465" s="16" t="s">
        <v>1179</v>
      </c>
      <c r="L1465" s="16" t="s">
        <v>6018</v>
      </c>
      <c r="M1465" s="16">
        <v>30141</v>
      </c>
      <c r="N1465" s="16" t="s">
        <v>1177</v>
      </c>
      <c r="O1465" s="16" t="s">
        <v>1107</v>
      </c>
      <c r="P1465" s="16" t="s">
        <v>1176</v>
      </c>
      <c r="Q1465" s="16" t="s">
        <v>1175</v>
      </c>
      <c r="R1465" s="16" t="s">
        <v>1174</v>
      </c>
    </row>
    <row r="1466" spans="1:18">
      <c r="A1466" s="16" t="s">
        <v>6017</v>
      </c>
      <c r="B1466" s="16" t="s">
        <v>1183</v>
      </c>
      <c r="C1466" s="16" t="s">
        <v>319</v>
      </c>
      <c r="D1466" s="16">
        <v>10092</v>
      </c>
      <c r="E1466" s="16" t="str">
        <f>VLOOKUP(D1466,'Schools Data'!$F$4:$I$105,4,FALSE)</f>
        <v>St Mary's C E Primary School N3</v>
      </c>
      <c r="F1466" s="16">
        <v>133100</v>
      </c>
      <c r="G1466" s="16" t="str">
        <f t="shared" si="50"/>
        <v>E09</v>
      </c>
      <c r="H1466" s="16" t="s">
        <v>6016</v>
      </c>
      <c r="I1466" s="16" t="s">
        <v>1181</v>
      </c>
      <c r="J1466" s="16" t="s">
        <v>1180</v>
      </c>
      <c r="K1466" s="16" t="s">
        <v>1179</v>
      </c>
      <c r="L1466" s="16" t="s">
        <v>6015</v>
      </c>
      <c r="M1466" s="16">
        <v>6200</v>
      </c>
      <c r="N1466" s="16" t="s">
        <v>1177</v>
      </c>
      <c r="O1466" s="16" t="s">
        <v>1107</v>
      </c>
      <c r="P1466" s="16" t="s">
        <v>1176</v>
      </c>
      <c r="Q1466" s="16" t="s">
        <v>1175</v>
      </c>
      <c r="R1466" s="16" t="s">
        <v>1174</v>
      </c>
    </row>
    <row r="1467" spans="1:18">
      <c r="A1467" s="16" t="s">
        <v>6014</v>
      </c>
      <c r="B1467" s="16" t="s">
        <v>1183</v>
      </c>
      <c r="C1467" s="16" t="s">
        <v>319</v>
      </c>
      <c r="D1467" s="16">
        <v>10092</v>
      </c>
      <c r="E1467" s="16" t="str">
        <f>VLOOKUP(D1467,'Schools Data'!$F$4:$I$105,4,FALSE)</f>
        <v>St Mary's C E Primary School N3</v>
      </c>
      <c r="F1467" s="16">
        <v>138100</v>
      </c>
      <c r="G1467" s="16" t="str">
        <f t="shared" si="50"/>
        <v>E08</v>
      </c>
      <c r="H1467" s="16" t="s">
        <v>6013</v>
      </c>
      <c r="I1467" s="16" t="s">
        <v>1181</v>
      </c>
      <c r="J1467" s="16" t="s">
        <v>1180</v>
      </c>
      <c r="K1467" s="16" t="s">
        <v>1179</v>
      </c>
      <c r="L1467" s="16" t="s">
        <v>6012</v>
      </c>
      <c r="M1467" s="16">
        <v>8750</v>
      </c>
      <c r="N1467" s="16" t="s">
        <v>1177</v>
      </c>
      <c r="O1467" s="16" t="s">
        <v>1107</v>
      </c>
      <c r="P1467" s="16" t="s">
        <v>1176</v>
      </c>
      <c r="Q1467" s="16" t="s">
        <v>1175</v>
      </c>
      <c r="R1467" s="16" t="s">
        <v>1174</v>
      </c>
    </row>
    <row r="1468" spans="1:18">
      <c r="A1468" s="16" t="s">
        <v>6011</v>
      </c>
      <c r="B1468" s="16" t="s">
        <v>1183</v>
      </c>
      <c r="C1468" s="16" t="s">
        <v>319</v>
      </c>
      <c r="D1468" s="16">
        <v>10092</v>
      </c>
      <c r="E1468" s="16" t="str">
        <f>VLOOKUP(D1468,'Schools Data'!$F$4:$I$105,4,FALSE)</f>
        <v>St Mary's C E Primary School N3</v>
      </c>
      <c r="F1468" s="16">
        <v>138110</v>
      </c>
      <c r="G1468" s="16" t="str">
        <f t="shared" si="50"/>
        <v>E10</v>
      </c>
      <c r="H1468" s="16" t="s">
        <v>6010</v>
      </c>
      <c r="I1468" s="16" t="s">
        <v>1181</v>
      </c>
      <c r="J1468" s="16" t="s">
        <v>1180</v>
      </c>
      <c r="K1468" s="16" t="s">
        <v>1179</v>
      </c>
      <c r="L1468" s="16" t="s">
        <v>6009</v>
      </c>
      <c r="M1468" s="16">
        <v>674</v>
      </c>
      <c r="N1468" s="16" t="s">
        <v>1177</v>
      </c>
      <c r="O1468" s="16" t="s">
        <v>1107</v>
      </c>
      <c r="P1468" s="16" t="s">
        <v>1176</v>
      </c>
      <c r="Q1468" s="16" t="s">
        <v>1175</v>
      </c>
      <c r="R1468" s="16" t="s">
        <v>1174</v>
      </c>
    </row>
    <row r="1469" spans="1:18">
      <c r="A1469" s="16" t="s">
        <v>6008</v>
      </c>
      <c r="B1469" s="16" t="s">
        <v>1183</v>
      </c>
      <c r="C1469" s="16" t="s">
        <v>319</v>
      </c>
      <c r="D1469" s="16">
        <v>10092</v>
      </c>
      <c r="E1469" s="16" t="str">
        <f>VLOOKUP(D1469,'Schools Data'!$F$4:$I$105,4,FALSE)</f>
        <v>St Mary's C E Primary School N3</v>
      </c>
      <c r="F1469" s="16">
        <v>210000</v>
      </c>
      <c r="G1469" s="16" t="str">
        <f t="shared" si="50"/>
        <v>E12</v>
      </c>
      <c r="H1469" s="16" t="s">
        <v>6007</v>
      </c>
      <c r="I1469" s="16" t="s">
        <v>1181</v>
      </c>
      <c r="J1469" s="16" t="s">
        <v>1180</v>
      </c>
      <c r="K1469" s="16" t="s">
        <v>1179</v>
      </c>
      <c r="L1469" s="16" t="s">
        <v>6006</v>
      </c>
      <c r="M1469" s="16">
        <v>26000</v>
      </c>
      <c r="N1469" s="16" t="s">
        <v>1177</v>
      </c>
      <c r="O1469" s="16" t="s">
        <v>1107</v>
      </c>
      <c r="P1469" s="16" t="s">
        <v>1176</v>
      </c>
      <c r="Q1469" s="16" t="s">
        <v>1175</v>
      </c>
      <c r="R1469" s="16" t="s">
        <v>1174</v>
      </c>
    </row>
    <row r="1470" spans="1:18">
      <c r="A1470" s="16" t="s">
        <v>6005</v>
      </c>
      <c r="B1470" s="16" t="s">
        <v>1183</v>
      </c>
      <c r="C1470" s="16" t="s">
        <v>319</v>
      </c>
      <c r="D1470" s="16">
        <v>10092</v>
      </c>
      <c r="E1470" s="16" t="str">
        <f>VLOOKUP(D1470,'Schools Data'!$F$4:$I$105,4,FALSE)</f>
        <v>St Mary's C E Primary School N3</v>
      </c>
      <c r="F1470" s="16">
        <v>213020</v>
      </c>
      <c r="G1470" s="16" t="str">
        <f t="shared" si="50"/>
        <v>E16</v>
      </c>
      <c r="H1470" s="16" t="s">
        <v>6004</v>
      </c>
      <c r="I1470" s="16" t="s">
        <v>1181</v>
      </c>
      <c r="J1470" s="16" t="s">
        <v>1180</v>
      </c>
      <c r="K1470" s="16" t="s">
        <v>1179</v>
      </c>
      <c r="L1470" s="16" t="s">
        <v>6003</v>
      </c>
      <c r="M1470" s="16">
        <v>21000</v>
      </c>
      <c r="N1470" s="16" t="s">
        <v>1177</v>
      </c>
      <c r="O1470" s="16" t="s">
        <v>1107</v>
      </c>
      <c r="P1470" s="16" t="s">
        <v>1176</v>
      </c>
      <c r="Q1470" s="16" t="s">
        <v>1175</v>
      </c>
      <c r="R1470" s="16" t="s">
        <v>1174</v>
      </c>
    </row>
    <row r="1471" spans="1:18">
      <c r="A1471" s="16" t="s">
        <v>6002</v>
      </c>
      <c r="B1471" s="16" t="s">
        <v>1183</v>
      </c>
      <c r="C1471" s="16" t="s">
        <v>319</v>
      </c>
      <c r="D1471" s="16">
        <v>10092</v>
      </c>
      <c r="E1471" s="16" t="str">
        <f>VLOOKUP(D1471,'Schools Data'!$F$4:$I$105,4,FALSE)</f>
        <v>St Mary's C E Primary School N3</v>
      </c>
      <c r="F1471" s="16">
        <v>215000</v>
      </c>
      <c r="G1471" s="16" t="str">
        <f t="shared" si="50"/>
        <v>E17</v>
      </c>
      <c r="H1471" s="16" t="s">
        <v>6001</v>
      </c>
      <c r="I1471" s="16" t="s">
        <v>1181</v>
      </c>
      <c r="J1471" s="16" t="s">
        <v>1180</v>
      </c>
      <c r="K1471" s="16" t="s">
        <v>1179</v>
      </c>
      <c r="L1471" s="16" t="s">
        <v>6000</v>
      </c>
      <c r="M1471" s="16">
        <v>23712</v>
      </c>
      <c r="N1471" s="16" t="s">
        <v>1177</v>
      </c>
      <c r="O1471" s="16" t="s">
        <v>1107</v>
      </c>
      <c r="P1471" s="16" t="s">
        <v>1176</v>
      </c>
      <c r="Q1471" s="16" t="s">
        <v>1175</v>
      </c>
      <c r="R1471" s="16" t="s">
        <v>1174</v>
      </c>
    </row>
    <row r="1472" spans="1:18">
      <c r="A1472" s="16" t="s">
        <v>5999</v>
      </c>
      <c r="B1472" s="16" t="s">
        <v>1183</v>
      </c>
      <c r="C1472" s="16" t="s">
        <v>319</v>
      </c>
      <c r="D1472" s="16">
        <v>10092</v>
      </c>
      <c r="E1472" s="16" t="str">
        <f>VLOOKUP(D1472,'Schools Data'!$F$4:$I$105,4,FALSE)</f>
        <v>St Mary's C E Primary School N3</v>
      </c>
      <c r="F1472" s="16">
        <v>216000</v>
      </c>
      <c r="G1472" s="16" t="str">
        <f t="shared" si="50"/>
        <v>E15</v>
      </c>
      <c r="H1472" s="16" t="s">
        <v>5998</v>
      </c>
      <c r="I1472" s="16" t="s">
        <v>1181</v>
      </c>
      <c r="J1472" s="16" t="s">
        <v>1180</v>
      </c>
      <c r="K1472" s="16" t="s">
        <v>1179</v>
      </c>
      <c r="L1472" s="16" t="s">
        <v>5997</v>
      </c>
      <c r="M1472" s="16">
        <v>7500</v>
      </c>
      <c r="N1472" s="16" t="s">
        <v>1177</v>
      </c>
      <c r="O1472" s="16" t="s">
        <v>1107</v>
      </c>
      <c r="P1472" s="16" t="s">
        <v>1176</v>
      </c>
      <c r="Q1472" s="16" t="s">
        <v>1175</v>
      </c>
      <c r="R1472" s="16" t="s">
        <v>1174</v>
      </c>
    </row>
    <row r="1473" spans="1:18">
      <c r="A1473" s="16" t="s">
        <v>5996</v>
      </c>
      <c r="B1473" s="16" t="s">
        <v>1183</v>
      </c>
      <c r="C1473" s="16" t="s">
        <v>319</v>
      </c>
      <c r="D1473" s="16">
        <v>10092</v>
      </c>
      <c r="E1473" s="16" t="str">
        <f>VLOOKUP(D1473,'Schools Data'!$F$4:$I$105,4,FALSE)</f>
        <v>St Mary's C E Primary School N3</v>
      </c>
      <c r="F1473" s="16">
        <v>219010</v>
      </c>
      <c r="G1473" s="16" t="str">
        <f t="shared" si="50"/>
        <v>E14</v>
      </c>
      <c r="H1473" s="16" t="s">
        <v>5995</v>
      </c>
      <c r="I1473" s="16" t="s">
        <v>1181</v>
      </c>
      <c r="J1473" s="16" t="s">
        <v>1180</v>
      </c>
      <c r="K1473" s="16" t="s">
        <v>1179</v>
      </c>
      <c r="L1473" s="16" t="s">
        <v>5994</v>
      </c>
      <c r="M1473" s="16">
        <v>51500</v>
      </c>
      <c r="N1473" s="16" t="s">
        <v>1177</v>
      </c>
      <c r="O1473" s="16" t="s">
        <v>1107</v>
      </c>
      <c r="P1473" s="16" t="s">
        <v>1176</v>
      </c>
      <c r="Q1473" s="16" t="s">
        <v>1175</v>
      </c>
      <c r="R1473" s="16" t="s">
        <v>1174</v>
      </c>
    </row>
    <row r="1474" spans="1:18">
      <c r="A1474" s="16" t="s">
        <v>5993</v>
      </c>
      <c r="B1474" s="16" t="s">
        <v>1183</v>
      </c>
      <c r="C1474" s="16" t="s">
        <v>319</v>
      </c>
      <c r="D1474" s="16">
        <v>10092</v>
      </c>
      <c r="E1474" s="16" t="str">
        <f>VLOOKUP(D1474,'Schools Data'!$F$4:$I$105,4,FALSE)</f>
        <v>St Mary's C E Primary School N3</v>
      </c>
      <c r="F1474" s="16">
        <v>219030</v>
      </c>
      <c r="G1474" s="16" t="str">
        <f t="shared" si="50"/>
        <v>E18</v>
      </c>
      <c r="H1474" s="16" t="s">
        <v>5992</v>
      </c>
      <c r="I1474" s="16" t="s">
        <v>1181</v>
      </c>
      <c r="J1474" s="16" t="s">
        <v>1180</v>
      </c>
      <c r="K1474" s="16" t="s">
        <v>1179</v>
      </c>
      <c r="L1474" s="16" t="s">
        <v>5991</v>
      </c>
      <c r="M1474" s="16">
        <v>19865</v>
      </c>
      <c r="N1474" s="16" t="s">
        <v>1177</v>
      </c>
      <c r="O1474" s="16" t="s">
        <v>1107</v>
      </c>
      <c r="P1474" s="16" t="s">
        <v>1176</v>
      </c>
      <c r="Q1474" s="16" t="s">
        <v>1175</v>
      </c>
      <c r="R1474" s="16" t="s">
        <v>1174</v>
      </c>
    </row>
    <row r="1475" spans="1:18">
      <c r="A1475" s="16" t="s">
        <v>5990</v>
      </c>
      <c r="B1475" s="16" t="s">
        <v>1183</v>
      </c>
      <c r="C1475" s="16" t="s">
        <v>319</v>
      </c>
      <c r="D1475" s="16">
        <v>10092</v>
      </c>
      <c r="E1475" s="16" t="str">
        <f>VLOOKUP(D1475,'Schools Data'!$F$4:$I$105,4,FALSE)</f>
        <v>St Mary's C E Primary School N3</v>
      </c>
      <c r="F1475" s="16">
        <v>220000</v>
      </c>
      <c r="G1475" s="16" t="str">
        <f t="shared" si="50"/>
        <v>E13</v>
      </c>
      <c r="H1475" s="16" t="s">
        <v>5989</v>
      </c>
      <c r="I1475" s="16" t="s">
        <v>1181</v>
      </c>
      <c r="J1475" s="16" t="s">
        <v>1180</v>
      </c>
      <c r="K1475" s="16" t="s">
        <v>1179</v>
      </c>
      <c r="L1475" s="16" t="s">
        <v>5988</v>
      </c>
      <c r="M1475" s="16">
        <v>8000</v>
      </c>
      <c r="N1475" s="16" t="s">
        <v>1177</v>
      </c>
      <c r="O1475" s="16" t="s">
        <v>1107</v>
      </c>
      <c r="P1475" s="16" t="s">
        <v>1176</v>
      </c>
      <c r="Q1475" s="16" t="s">
        <v>1175</v>
      </c>
      <c r="R1475" s="16" t="s">
        <v>1174</v>
      </c>
    </row>
    <row r="1476" spans="1:18">
      <c r="A1476" s="16" t="s">
        <v>5987</v>
      </c>
      <c r="B1476" s="16" t="s">
        <v>1183</v>
      </c>
      <c r="C1476" s="16" t="s">
        <v>319</v>
      </c>
      <c r="D1476" s="16">
        <v>10092</v>
      </c>
      <c r="E1476" s="16" t="str">
        <f>VLOOKUP(D1476,'Schools Data'!$F$4:$I$105,4,FALSE)</f>
        <v>St Mary's C E Primary School N3</v>
      </c>
      <c r="F1476" s="16">
        <v>221000</v>
      </c>
      <c r="G1476" s="16" t="str">
        <f t="shared" si="50"/>
        <v>E23</v>
      </c>
      <c r="H1476" s="16" t="s">
        <v>5986</v>
      </c>
      <c r="I1476" s="16" t="s">
        <v>1181</v>
      </c>
      <c r="J1476" s="16" t="s">
        <v>1180</v>
      </c>
      <c r="K1476" s="16" t="s">
        <v>1179</v>
      </c>
      <c r="L1476" s="16" t="s">
        <v>5985</v>
      </c>
      <c r="M1476" s="16">
        <v>12481</v>
      </c>
      <c r="N1476" s="16" t="s">
        <v>1177</v>
      </c>
      <c r="O1476" s="16" t="s">
        <v>1107</v>
      </c>
      <c r="P1476" s="16" t="s">
        <v>1176</v>
      </c>
      <c r="Q1476" s="16" t="s">
        <v>1175</v>
      </c>
      <c r="R1476" s="16" t="s">
        <v>1174</v>
      </c>
    </row>
    <row r="1477" spans="1:18">
      <c r="A1477" s="16" t="s">
        <v>5984</v>
      </c>
      <c r="B1477" s="16" t="s">
        <v>1183</v>
      </c>
      <c r="C1477" s="16" t="s">
        <v>319</v>
      </c>
      <c r="D1477" s="16">
        <v>10092</v>
      </c>
      <c r="E1477" s="16" t="str">
        <f>VLOOKUP(D1477,'Schools Data'!$F$4:$I$105,4,FALSE)</f>
        <v>St Mary's C E Primary School N3</v>
      </c>
      <c r="F1477" s="16">
        <v>411020</v>
      </c>
      <c r="G1477" s="16" t="str">
        <f t="shared" si="50"/>
        <v>E25</v>
      </c>
      <c r="H1477" s="16" t="s">
        <v>5983</v>
      </c>
      <c r="I1477" s="16" t="s">
        <v>1181</v>
      </c>
      <c r="J1477" s="16" t="s">
        <v>1180</v>
      </c>
      <c r="K1477" s="16" t="s">
        <v>1179</v>
      </c>
      <c r="L1477" s="16" t="s">
        <v>5982</v>
      </c>
      <c r="M1477" s="16">
        <v>141405</v>
      </c>
      <c r="N1477" s="16" t="s">
        <v>1177</v>
      </c>
      <c r="O1477" s="16" t="s">
        <v>1107</v>
      </c>
      <c r="P1477" s="16" t="s">
        <v>1176</v>
      </c>
      <c r="Q1477" s="16" t="s">
        <v>1175</v>
      </c>
      <c r="R1477" s="16" t="s">
        <v>1174</v>
      </c>
    </row>
    <row r="1478" spans="1:18">
      <c r="A1478" s="16" t="s">
        <v>5981</v>
      </c>
      <c r="B1478" s="16" t="s">
        <v>1183</v>
      </c>
      <c r="C1478" s="16" t="s">
        <v>319</v>
      </c>
      <c r="D1478" s="16">
        <v>10092</v>
      </c>
      <c r="E1478" s="16" t="str">
        <f>VLOOKUP(D1478,'Schools Data'!$F$4:$I$105,4,FALSE)</f>
        <v>St Mary's C E Primary School N3</v>
      </c>
      <c r="F1478" s="16">
        <v>413050</v>
      </c>
      <c r="G1478" s="16" t="str">
        <f t="shared" si="50"/>
        <v>E19</v>
      </c>
      <c r="H1478" s="16" t="s">
        <v>5980</v>
      </c>
      <c r="I1478" s="16" t="s">
        <v>1181</v>
      </c>
      <c r="J1478" s="16" t="s">
        <v>1180</v>
      </c>
      <c r="K1478" s="16" t="s">
        <v>1179</v>
      </c>
      <c r="L1478" s="16" t="s">
        <v>5979</v>
      </c>
      <c r="M1478" s="16">
        <v>132269</v>
      </c>
      <c r="N1478" s="16" t="s">
        <v>1177</v>
      </c>
      <c r="O1478" s="16" t="s">
        <v>1107</v>
      </c>
      <c r="P1478" s="16" t="s">
        <v>1176</v>
      </c>
      <c r="Q1478" s="16" t="s">
        <v>1175</v>
      </c>
      <c r="R1478" s="16" t="s">
        <v>1174</v>
      </c>
    </row>
    <row r="1479" spans="1:18">
      <c r="A1479" s="16" t="s">
        <v>5978</v>
      </c>
      <c r="B1479" s="16" t="s">
        <v>1183</v>
      </c>
      <c r="C1479" s="16" t="s">
        <v>319</v>
      </c>
      <c r="D1479" s="16">
        <v>10092</v>
      </c>
      <c r="E1479" s="16" t="str">
        <f>VLOOKUP(D1479,'Schools Data'!$F$4:$I$105,4,FALSE)</f>
        <v>St Mary's C E Primary School N3</v>
      </c>
      <c r="F1479" s="16">
        <v>413060</v>
      </c>
      <c r="G1479" s="16" t="str">
        <f t="shared" si="50"/>
        <v>E22</v>
      </c>
      <c r="H1479" s="16" t="s">
        <v>5977</v>
      </c>
      <c r="I1479" s="16" t="s">
        <v>1181</v>
      </c>
      <c r="J1479" s="16" t="s">
        <v>1180</v>
      </c>
      <c r="K1479" s="16" t="s">
        <v>1179</v>
      </c>
      <c r="L1479" s="16" t="s">
        <v>5976</v>
      </c>
      <c r="M1479" s="16">
        <v>16200</v>
      </c>
      <c r="N1479" s="16" t="s">
        <v>1177</v>
      </c>
      <c r="O1479" s="16" t="s">
        <v>1107</v>
      </c>
      <c r="P1479" s="16" t="s">
        <v>1176</v>
      </c>
      <c r="Q1479" s="16" t="s">
        <v>1175</v>
      </c>
      <c r="R1479" s="16" t="s">
        <v>1174</v>
      </c>
    </row>
    <row r="1480" spans="1:18">
      <c r="A1480" s="16" t="s">
        <v>5975</v>
      </c>
      <c r="B1480" s="16" t="s">
        <v>1183</v>
      </c>
      <c r="C1480" s="16" t="s">
        <v>319</v>
      </c>
      <c r="D1480" s="16">
        <v>10092</v>
      </c>
      <c r="E1480" s="16" t="str">
        <f>VLOOKUP(D1480,'Schools Data'!$F$4:$I$105,4,FALSE)</f>
        <v>St Mary's C E Primary School N3</v>
      </c>
      <c r="F1480" s="16">
        <v>413070</v>
      </c>
      <c r="G1480" s="16" t="str">
        <f t="shared" si="50"/>
        <v>E24</v>
      </c>
      <c r="H1480" s="16" t="s">
        <v>5974</v>
      </c>
      <c r="I1480" s="16" t="s">
        <v>1181</v>
      </c>
      <c r="J1480" s="16" t="s">
        <v>1180</v>
      </c>
      <c r="K1480" s="16" t="s">
        <v>1179</v>
      </c>
      <c r="L1480" s="16" t="s">
        <v>5896</v>
      </c>
      <c r="M1480" s="16">
        <v>8130</v>
      </c>
      <c r="N1480" s="16" t="s">
        <v>1177</v>
      </c>
      <c r="O1480" s="16" t="s">
        <v>1107</v>
      </c>
      <c r="P1480" s="16" t="s">
        <v>1176</v>
      </c>
      <c r="Q1480" s="16" t="s">
        <v>1175</v>
      </c>
      <c r="R1480" s="16" t="s">
        <v>1174</v>
      </c>
    </row>
    <row r="1481" spans="1:18">
      <c r="A1481" s="16" t="s">
        <v>5973</v>
      </c>
      <c r="B1481" s="16" t="s">
        <v>1183</v>
      </c>
      <c r="C1481" s="16" t="s">
        <v>319</v>
      </c>
      <c r="D1481" s="16">
        <v>10092</v>
      </c>
      <c r="E1481" s="16" t="str">
        <f>VLOOKUP(D1481,'Schools Data'!$F$4:$I$105,4,FALSE)</f>
        <v>St Mary's C E Primary School N3</v>
      </c>
      <c r="F1481" s="16">
        <v>420060</v>
      </c>
      <c r="G1481" s="16" t="str">
        <f t="shared" si="50"/>
        <v>E26</v>
      </c>
      <c r="H1481" s="16" t="s">
        <v>5972</v>
      </c>
      <c r="I1481" s="16" t="s">
        <v>1181</v>
      </c>
      <c r="J1481" s="16" t="s">
        <v>1180</v>
      </c>
      <c r="K1481" s="16" t="s">
        <v>1179</v>
      </c>
      <c r="L1481" s="16" t="s">
        <v>5971</v>
      </c>
      <c r="M1481" s="16">
        <v>30000</v>
      </c>
      <c r="N1481" s="16" t="s">
        <v>1177</v>
      </c>
      <c r="O1481" s="16" t="s">
        <v>1107</v>
      </c>
      <c r="P1481" s="16" t="s">
        <v>1176</v>
      </c>
      <c r="Q1481" s="16" t="s">
        <v>1175</v>
      </c>
      <c r="R1481" s="16" t="s">
        <v>1174</v>
      </c>
    </row>
    <row r="1482" spans="1:18">
      <c r="A1482" s="16" t="s">
        <v>5970</v>
      </c>
      <c r="B1482" s="16" t="s">
        <v>1183</v>
      </c>
      <c r="C1482" s="16" t="s">
        <v>319</v>
      </c>
      <c r="D1482" s="16">
        <v>10092</v>
      </c>
      <c r="E1482" s="16" t="str">
        <f>VLOOKUP(D1482,'Schools Data'!$F$4:$I$105,4,FALSE)</f>
        <v>St Mary's C E Primary School N3</v>
      </c>
      <c r="F1482" s="16">
        <v>422620</v>
      </c>
      <c r="G1482" s="16" t="str">
        <f t="shared" si="50"/>
        <v>E20</v>
      </c>
      <c r="H1482" s="16" t="s">
        <v>5969</v>
      </c>
      <c r="I1482" s="16" t="s">
        <v>1181</v>
      </c>
      <c r="J1482" s="16" t="s">
        <v>1180</v>
      </c>
      <c r="K1482" s="16" t="s">
        <v>1179</v>
      </c>
      <c r="L1482" s="16" t="s">
        <v>5968</v>
      </c>
      <c r="M1482" s="16">
        <v>20200</v>
      </c>
      <c r="N1482" s="16" t="s">
        <v>1177</v>
      </c>
      <c r="O1482" s="16" t="s">
        <v>1107</v>
      </c>
      <c r="P1482" s="16" t="s">
        <v>1176</v>
      </c>
      <c r="Q1482" s="16" t="s">
        <v>1175</v>
      </c>
      <c r="R1482" s="16" t="s">
        <v>1174</v>
      </c>
    </row>
    <row r="1483" spans="1:18">
      <c r="A1483" s="16" t="s">
        <v>5967</v>
      </c>
      <c r="B1483" s="16" t="s">
        <v>1183</v>
      </c>
      <c r="C1483" s="16" t="s">
        <v>319</v>
      </c>
      <c r="D1483" s="16">
        <v>10092</v>
      </c>
      <c r="E1483" s="16" t="str">
        <f>VLOOKUP(D1483,'Schools Data'!$F$4:$I$105,4,FALSE)</f>
        <v>St Mary's C E Primary School N3</v>
      </c>
      <c r="F1483" s="16">
        <v>543950</v>
      </c>
      <c r="G1483" s="16" t="s">
        <v>1211</v>
      </c>
      <c r="H1483" s="16" t="s">
        <v>5966</v>
      </c>
      <c r="I1483" s="16" t="s">
        <v>1181</v>
      </c>
      <c r="J1483" s="16" t="s">
        <v>1180</v>
      </c>
      <c r="K1483" s="16" t="s">
        <v>1179</v>
      </c>
      <c r="L1483" s="16" t="s">
        <v>5965</v>
      </c>
      <c r="M1483" s="16">
        <v>39242</v>
      </c>
      <c r="N1483" s="16" t="s">
        <v>1177</v>
      </c>
      <c r="O1483" s="16" t="s">
        <v>1107</v>
      </c>
      <c r="P1483" s="16" t="s">
        <v>1176</v>
      </c>
      <c r="Q1483" s="16" t="s">
        <v>1175</v>
      </c>
      <c r="R1483" s="16" t="s">
        <v>1174</v>
      </c>
    </row>
    <row r="1484" spans="1:18">
      <c r="A1484" s="16" t="s">
        <v>5964</v>
      </c>
      <c r="B1484" s="16" t="s">
        <v>1183</v>
      </c>
      <c r="C1484" s="16" t="s">
        <v>319</v>
      </c>
      <c r="D1484" s="16">
        <v>10092</v>
      </c>
      <c r="E1484" s="16" t="str">
        <f>VLOOKUP(D1484,'Schools Data'!$F$4:$I$105,4,FALSE)</f>
        <v>St Mary's C E Primary School N3</v>
      </c>
      <c r="F1484" s="16">
        <v>543970</v>
      </c>
      <c r="G1484" s="16" t="str">
        <f t="shared" ref="G1484:G1502" si="51">VLOOKUP(F1484,$W$2:$X$62,2,FALSE)</f>
        <v>I01</v>
      </c>
      <c r="H1484" s="16" t="s">
        <v>5963</v>
      </c>
      <c r="I1484" s="16" t="s">
        <v>1181</v>
      </c>
      <c r="J1484" s="16" t="s">
        <v>1180</v>
      </c>
      <c r="K1484" s="16" t="s">
        <v>1179</v>
      </c>
      <c r="L1484" s="16" t="s">
        <v>5962</v>
      </c>
      <c r="M1484" s="16">
        <v>-2034734</v>
      </c>
      <c r="N1484" s="16" t="s">
        <v>1177</v>
      </c>
      <c r="O1484" s="16" t="s">
        <v>1107</v>
      </c>
      <c r="P1484" s="16" t="s">
        <v>1176</v>
      </c>
      <c r="Q1484" s="16" t="s">
        <v>1175</v>
      </c>
      <c r="R1484" s="16" t="s">
        <v>1174</v>
      </c>
    </row>
    <row r="1485" spans="1:18">
      <c r="A1485" s="16" t="s">
        <v>5961</v>
      </c>
      <c r="B1485" s="16" t="s">
        <v>1183</v>
      </c>
      <c r="C1485" s="16" t="s">
        <v>319</v>
      </c>
      <c r="D1485" s="16">
        <v>10092</v>
      </c>
      <c r="E1485" s="16" t="str">
        <f>VLOOKUP(D1485,'Schools Data'!$F$4:$I$105,4,FALSE)</f>
        <v>St Mary's C E Primary School N3</v>
      </c>
      <c r="F1485" s="16">
        <v>543972</v>
      </c>
      <c r="G1485" s="16" t="str">
        <f t="shared" si="51"/>
        <v>I03</v>
      </c>
      <c r="H1485" s="16" t="s">
        <v>5960</v>
      </c>
      <c r="I1485" s="16" t="s">
        <v>1181</v>
      </c>
      <c r="J1485" s="16" t="s">
        <v>1180</v>
      </c>
      <c r="K1485" s="16" t="s">
        <v>1179</v>
      </c>
      <c r="L1485" s="16" t="s">
        <v>5959</v>
      </c>
      <c r="M1485" s="16">
        <v>-65940</v>
      </c>
      <c r="N1485" s="16" t="s">
        <v>1177</v>
      </c>
      <c r="O1485" s="16" t="s">
        <v>1107</v>
      </c>
      <c r="P1485" s="16" t="s">
        <v>1176</v>
      </c>
      <c r="Q1485" s="16" t="s">
        <v>1175</v>
      </c>
      <c r="R1485" s="16" t="s">
        <v>1174</v>
      </c>
    </row>
    <row r="1486" spans="1:18">
      <c r="A1486" s="16" t="s">
        <v>5958</v>
      </c>
      <c r="B1486" s="16" t="s">
        <v>1183</v>
      </c>
      <c r="C1486" s="16" t="s">
        <v>319</v>
      </c>
      <c r="D1486" s="16">
        <v>10092</v>
      </c>
      <c r="E1486" s="16" t="str">
        <f>VLOOKUP(D1486,'Schools Data'!$F$4:$I$105,4,FALSE)</f>
        <v>St Mary's C E Primary School N3</v>
      </c>
      <c r="F1486" s="16">
        <v>543975</v>
      </c>
      <c r="G1486" s="16" t="str">
        <f t="shared" si="51"/>
        <v>I05</v>
      </c>
      <c r="H1486" s="16" t="s">
        <v>5957</v>
      </c>
      <c r="I1486" s="16" t="s">
        <v>1181</v>
      </c>
      <c r="J1486" s="16" t="s">
        <v>1180</v>
      </c>
      <c r="K1486" s="16" t="s">
        <v>1179</v>
      </c>
      <c r="L1486" s="16" t="s">
        <v>5956</v>
      </c>
      <c r="M1486" s="16">
        <v>-100830</v>
      </c>
      <c r="N1486" s="16" t="s">
        <v>1177</v>
      </c>
      <c r="O1486" s="16" t="s">
        <v>1107</v>
      </c>
      <c r="P1486" s="16" t="s">
        <v>1176</v>
      </c>
      <c r="Q1486" s="16" t="s">
        <v>1175</v>
      </c>
      <c r="R1486" s="16" t="s">
        <v>1174</v>
      </c>
    </row>
    <row r="1487" spans="1:18">
      <c r="A1487" s="16" t="s">
        <v>5955</v>
      </c>
      <c r="B1487" s="16" t="s">
        <v>1183</v>
      </c>
      <c r="C1487" s="16" t="s">
        <v>319</v>
      </c>
      <c r="D1487" s="16">
        <v>10092</v>
      </c>
      <c r="E1487" s="16" t="str">
        <f>VLOOKUP(D1487,'Schools Data'!$F$4:$I$105,4,FALSE)</f>
        <v>St Mary's C E Primary School N3</v>
      </c>
      <c r="F1487" s="16">
        <v>569000</v>
      </c>
      <c r="G1487" s="16" t="str">
        <f t="shared" si="51"/>
        <v>E28a</v>
      </c>
      <c r="H1487" s="16" t="s">
        <v>5954</v>
      </c>
      <c r="I1487" s="16" t="s">
        <v>1181</v>
      </c>
      <c r="J1487" s="16" t="s">
        <v>1180</v>
      </c>
      <c r="K1487" s="16" t="s">
        <v>1179</v>
      </c>
      <c r="L1487" s="16" t="s">
        <v>5953</v>
      </c>
      <c r="M1487" s="16">
        <v>38689</v>
      </c>
      <c r="N1487" s="16" t="s">
        <v>1177</v>
      </c>
      <c r="O1487" s="16" t="s">
        <v>1107</v>
      </c>
      <c r="P1487" s="16" t="s">
        <v>1176</v>
      </c>
      <c r="Q1487" s="16" t="s">
        <v>1175</v>
      </c>
      <c r="R1487" s="16" t="s">
        <v>1174</v>
      </c>
    </row>
    <row r="1488" spans="1:18">
      <c r="A1488" s="16" t="s">
        <v>5952</v>
      </c>
      <c r="B1488" s="16" t="s">
        <v>1183</v>
      </c>
      <c r="C1488" s="16" t="s">
        <v>319</v>
      </c>
      <c r="D1488" s="16">
        <v>10092</v>
      </c>
      <c r="E1488" s="16" t="str">
        <f>VLOOKUP(D1488,'Schools Data'!$F$4:$I$105,4,FALSE)</f>
        <v>St Mary's C E Primary School N3</v>
      </c>
      <c r="F1488" s="16">
        <v>569010</v>
      </c>
      <c r="G1488" s="16" t="str">
        <f t="shared" si="51"/>
        <v>E27</v>
      </c>
      <c r="H1488" s="16" t="s">
        <v>5951</v>
      </c>
      <c r="I1488" s="16" t="s">
        <v>1181</v>
      </c>
      <c r="J1488" s="16" t="s">
        <v>1180</v>
      </c>
      <c r="K1488" s="16" t="s">
        <v>1179</v>
      </c>
      <c r="L1488" s="16" t="s">
        <v>5950</v>
      </c>
      <c r="M1488" s="16">
        <v>65377</v>
      </c>
      <c r="N1488" s="16" t="s">
        <v>1177</v>
      </c>
      <c r="O1488" s="16" t="s">
        <v>1107</v>
      </c>
      <c r="P1488" s="16" t="s">
        <v>1176</v>
      </c>
      <c r="Q1488" s="16" t="s">
        <v>1175</v>
      </c>
      <c r="R1488" s="16" t="s">
        <v>1174</v>
      </c>
    </row>
    <row r="1489" spans="1:18">
      <c r="A1489" s="16" t="s">
        <v>5949</v>
      </c>
      <c r="B1489" s="16" t="s">
        <v>1183</v>
      </c>
      <c r="C1489" s="16" t="s">
        <v>319</v>
      </c>
      <c r="D1489" s="16">
        <v>10092</v>
      </c>
      <c r="E1489" s="16" t="str">
        <f>VLOOKUP(D1489,'Schools Data'!$F$4:$I$105,4,FALSE)</f>
        <v>St Mary's C E Primary School N3</v>
      </c>
      <c r="F1489" s="16">
        <v>710020</v>
      </c>
      <c r="G1489" s="16" t="str">
        <f t="shared" si="51"/>
        <v>I06</v>
      </c>
      <c r="H1489" s="16" t="s">
        <v>5948</v>
      </c>
      <c r="I1489" s="16" t="s">
        <v>1181</v>
      </c>
      <c r="J1489" s="16" t="s">
        <v>1180</v>
      </c>
      <c r="K1489" s="16" t="s">
        <v>1179</v>
      </c>
      <c r="L1489" s="16" t="s">
        <v>5947</v>
      </c>
      <c r="M1489" s="16">
        <v>-3400</v>
      </c>
      <c r="N1489" s="16" t="s">
        <v>1177</v>
      </c>
      <c r="O1489" s="16" t="s">
        <v>1107</v>
      </c>
      <c r="P1489" s="16" t="s">
        <v>1176</v>
      </c>
      <c r="Q1489" s="16" t="s">
        <v>1175</v>
      </c>
      <c r="R1489" s="16" t="s">
        <v>1174</v>
      </c>
    </row>
    <row r="1490" spans="1:18">
      <c r="A1490" s="16" t="s">
        <v>5946</v>
      </c>
      <c r="B1490" s="16" t="s">
        <v>1183</v>
      </c>
      <c r="C1490" s="16" t="s">
        <v>319</v>
      </c>
      <c r="D1490" s="16">
        <v>10092</v>
      </c>
      <c r="E1490" s="16" t="str">
        <f>VLOOKUP(D1490,'Schools Data'!$F$4:$I$105,4,FALSE)</f>
        <v>St Mary's C E Primary School N3</v>
      </c>
      <c r="F1490" s="16">
        <v>720000</v>
      </c>
      <c r="G1490" s="16" t="str">
        <f t="shared" si="51"/>
        <v>I07</v>
      </c>
      <c r="H1490" s="16" t="s">
        <v>5945</v>
      </c>
      <c r="I1490" s="16" t="s">
        <v>1181</v>
      </c>
      <c r="J1490" s="16" t="s">
        <v>1180</v>
      </c>
      <c r="K1490" s="16" t="s">
        <v>1179</v>
      </c>
      <c r="L1490" s="16" t="s">
        <v>5944</v>
      </c>
      <c r="M1490" s="16">
        <v>-500</v>
      </c>
      <c r="N1490" s="16" t="s">
        <v>1177</v>
      </c>
      <c r="O1490" s="16" t="s">
        <v>1107</v>
      </c>
      <c r="P1490" s="16" t="s">
        <v>1176</v>
      </c>
      <c r="Q1490" s="16" t="s">
        <v>1175</v>
      </c>
      <c r="R1490" s="16" t="s">
        <v>1174</v>
      </c>
    </row>
    <row r="1491" spans="1:18">
      <c r="A1491" s="16" t="s">
        <v>5943</v>
      </c>
      <c r="B1491" s="16" t="s">
        <v>1183</v>
      </c>
      <c r="C1491" s="16" t="s">
        <v>319</v>
      </c>
      <c r="D1491" s="16">
        <v>10092</v>
      </c>
      <c r="E1491" s="16" t="str">
        <f>VLOOKUP(D1491,'Schools Data'!$F$4:$I$105,4,FALSE)</f>
        <v>St Mary's C E Primary School N3</v>
      </c>
      <c r="F1491" s="16">
        <v>720010</v>
      </c>
      <c r="G1491" s="16" t="str">
        <f t="shared" si="51"/>
        <v>I18d</v>
      </c>
      <c r="H1491" s="16" t="s">
        <v>5942</v>
      </c>
      <c r="I1491" s="16" t="s">
        <v>1181</v>
      </c>
      <c r="J1491" s="16" t="s">
        <v>1180</v>
      </c>
      <c r="K1491" s="16" t="s">
        <v>1179</v>
      </c>
      <c r="L1491" s="16" t="s">
        <v>5941</v>
      </c>
      <c r="M1491" s="16">
        <v>-85939</v>
      </c>
      <c r="N1491" s="16" t="s">
        <v>1177</v>
      </c>
      <c r="O1491" s="16" t="s">
        <v>1107</v>
      </c>
      <c r="P1491" s="16" t="s">
        <v>1176</v>
      </c>
      <c r="Q1491" s="16" t="s">
        <v>1175</v>
      </c>
      <c r="R1491" s="16" t="s">
        <v>1174</v>
      </c>
    </row>
    <row r="1492" spans="1:18">
      <c r="A1492" s="16" t="s">
        <v>5940</v>
      </c>
      <c r="B1492" s="16" t="s">
        <v>1183</v>
      </c>
      <c r="C1492" s="16" t="s">
        <v>319</v>
      </c>
      <c r="D1492" s="16">
        <v>10092</v>
      </c>
      <c r="E1492" s="16" t="str">
        <f>VLOOKUP(D1492,'Schools Data'!$F$4:$I$105,4,FALSE)</f>
        <v>St Mary's C E Primary School N3</v>
      </c>
      <c r="F1492" s="16">
        <v>739001</v>
      </c>
      <c r="G1492" s="16" t="str">
        <f t="shared" si="51"/>
        <v>I08a</v>
      </c>
      <c r="H1492" s="16" t="s">
        <v>5939</v>
      </c>
      <c r="I1492" s="16" t="s">
        <v>1181</v>
      </c>
      <c r="J1492" s="16" t="s">
        <v>1180</v>
      </c>
      <c r="K1492" s="16" t="s">
        <v>1179</v>
      </c>
      <c r="L1492" s="16" t="s">
        <v>5938</v>
      </c>
      <c r="M1492" s="16">
        <v>-5000</v>
      </c>
      <c r="N1492" s="16" t="s">
        <v>1177</v>
      </c>
      <c r="O1492" s="16" t="s">
        <v>1107</v>
      </c>
      <c r="P1492" s="16" t="s">
        <v>1176</v>
      </c>
      <c r="Q1492" s="16" t="s">
        <v>1175</v>
      </c>
      <c r="R1492" s="16" t="s">
        <v>1174</v>
      </c>
    </row>
    <row r="1493" spans="1:18">
      <c r="A1493" s="16" t="s">
        <v>5937</v>
      </c>
      <c r="B1493" s="16" t="s">
        <v>1183</v>
      </c>
      <c r="C1493" s="16" t="s">
        <v>319</v>
      </c>
      <c r="D1493" s="16">
        <v>10092</v>
      </c>
      <c r="E1493" s="16" t="str">
        <f>VLOOKUP(D1493,'Schools Data'!$F$4:$I$105,4,FALSE)</f>
        <v>St Mary's C E Primary School N3</v>
      </c>
      <c r="F1493" s="16">
        <v>739002</v>
      </c>
      <c r="G1493" s="16" t="str">
        <f t="shared" si="51"/>
        <v>I08b</v>
      </c>
      <c r="H1493" s="16" t="s">
        <v>5936</v>
      </c>
      <c r="I1493" s="16" t="s">
        <v>1181</v>
      </c>
      <c r="J1493" s="16" t="s">
        <v>1180</v>
      </c>
      <c r="K1493" s="16" t="s">
        <v>1179</v>
      </c>
      <c r="L1493" s="16" t="s">
        <v>5935</v>
      </c>
      <c r="M1493" s="16">
        <v>-49898</v>
      </c>
      <c r="N1493" s="16" t="s">
        <v>1177</v>
      </c>
      <c r="O1493" s="16" t="s">
        <v>1107</v>
      </c>
      <c r="P1493" s="16" t="s">
        <v>1176</v>
      </c>
      <c r="Q1493" s="16" t="s">
        <v>1175</v>
      </c>
      <c r="R1493" s="16" t="s">
        <v>1174</v>
      </c>
    </row>
    <row r="1494" spans="1:18">
      <c r="A1494" s="16" t="s">
        <v>5934</v>
      </c>
      <c r="B1494" s="16" t="s">
        <v>1183</v>
      </c>
      <c r="C1494" s="16" t="s">
        <v>319</v>
      </c>
      <c r="D1494" s="16">
        <v>10092</v>
      </c>
      <c r="E1494" s="16" t="str">
        <f>VLOOKUP(D1494,'Schools Data'!$F$4:$I$105,4,FALSE)</f>
        <v>St Mary's C E Primary School N3</v>
      </c>
      <c r="F1494" s="16">
        <v>739010</v>
      </c>
      <c r="G1494" s="16" t="str">
        <f t="shared" si="51"/>
        <v>I09</v>
      </c>
      <c r="H1494" s="16" t="s">
        <v>5933</v>
      </c>
      <c r="I1494" s="16" t="s">
        <v>1181</v>
      </c>
      <c r="J1494" s="16" t="s">
        <v>1180</v>
      </c>
      <c r="K1494" s="16" t="s">
        <v>1179</v>
      </c>
      <c r="L1494" s="16" t="s">
        <v>5932</v>
      </c>
      <c r="M1494" s="16">
        <v>-62500</v>
      </c>
      <c r="N1494" s="16" t="s">
        <v>1177</v>
      </c>
      <c r="O1494" s="16" t="s">
        <v>1107</v>
      </c>
      <c r="P1494" s="16" t="s">
        <v>1176</v>
      </c>
      <c r="Q1494" s="16" t="s">
        <v>1175</v>
      </c>
      <c r="R1494" s="16" t="s">
        <v>1174</v>
      </c>
    </row>
    <row r="1495" spans="1:18">
      <c r="A1495" s="16" t="s">
        <v>5931</v>
      </c>
      <c r="B1495" s="16" t="s">
        <v>1183</v>
      </c>
      <c r="C1495" s="16" t="s">
        <v>319</v>
      </c>
      <c r="D1495" s="16">
        <v>10092</v>
      </c>
      <c r="E1495" s="16" t="str">
        <f>VLOOKUP(D1495,'Schools Data'!$F$4:$I$105,4,FALSE)</f>
        <v>St Mary's C E Primary School N3</v>
      </c>
      <c r="F1495" s="16">
        <v>739040</v>
      </c>
      <c r="G1495" s="16" t="str">
        <f t="shared" si="51"/>
        <v>I12</v>
      </c>
      <c r="H1495" s="16" t="s">
        <v>5930</v>
      </c>
      <c r="I1495" s="16" t="s">
        <v>1181</v>
      </c>
      <c r="J1495" s="16" t="s">
        <v>1180</v>
      </c>
      <c r="K1495" s="16" t="s">
        <v>1179</v>
      </c>
      <c r="L1495" s="16" t="s">
        <v>5929</v>
      </c>
      <c r="M1495" s="16">
        <v>-47266</v>
      </c>
      <c r="N1495" s="16" t="s">
        <v>1177</v>
      </c>
      <c r="O1495" s="16" t="s">
        <v>1107</v>
      </c>
      <c r="P1495" s="16" t="s">
        <v>1176</v>
      </c>
      <c r="Q1495" s="16" t="s">
        <v>1175</v>
      </c>
      <c r="R1495" s="16" t="s">
        <v>1174</v>
      </c>
    </row>
    <row r="1496" spans="1:18">
      <c r="A1496" s="16" t="s">
        <v>5928</v>
      </c>
      <c r="B1496" s="16" t="s">
        <v>1183</v>
      </c>
      <c r="C1496" s="16" t="s">
        <v>319</v>
      </c>
      <c r="D1496" s="16">
        <v>10092</v>
      </c>
      <c r="E1496" s="16" t="str">
        <f>VLOOKUP(D1496,'Schools Data'!$F$4:$I$105,4,FALSE)</f>
        <v>St Mary's C E Primary School N3</v>
      </c>
      <c r="F1496" s="16">
        <v>739050</v>
      </c>
      <c r="G1496" s="16" t="str">
        <f t="shared" si="51"/>
        <v>I13</v>
      </c>
      <c r="H1496" s="16" t="s">
        <v>5927</v>
      </c>
      <c r="I1496" s="16" t="s">
        <v>1181</v>
      </c>
      <c r="J1496" s="16" t="s">
        <v>1180</v>
      </c>
      <c r="K1496" s="16" t="s">
        <v>1179</v>
      </c>
      <c r="L1496" s="16" t="s">
        <v>5926</v>
      </c>
      <c r="M1496" s="16">
        <v>-24300</v>
      </c>
      <c r="N1496" s="16" t="s">
        <v>1177</v>
      </c>
      <c r="O1496" s="16" t="s">
        <v>1107</v>
      </c>
      <c r="P1496" s="16" t="s">
        <v>1176</v>
      </c>
      <c r="Q1496" s="16" t="s">
        <v>1175</v>
      </c>
      <c r="R1496" s="16" t="s">
        <v>1174</v>
      </c>
    </row>
    <row r="1497" spans="1:18">
      <c r="A1497" s="16" t="s">
        <v>5925</v>
      </c>
      <c r="B1497" s="16" t="s">
        <v>1183</v>
      </c>
      <c r="C1497" s="16" t="s">
        <v>319</v>
      </c>
      <c r="D1497" s="16">
        <v>10093</v>
      </c>
      <c r="E1497" s="16" t="str">
        <f>VLOOKUP(D1497,'Schools Data'!$F$4:$I$105,4,FALSE)</f>
        <v>St Mary's School EN4</v>
      </c>
      <c r="F1497" s="16">
        <v>111400</v>
      </c>
      <c r="G1497" s="16" t="str">
        <f t="shared" si="51"/>
        <v>E01</v>
      </c>
      <c r="H1497" s="16" t="s">
        <v>5924</v>
      </c>
      <c r="I1497" s="16" t="s">
        <v>1181</v>
      </c>
      <c r="J1497" s="16" t="s">
        <v>1180</v>
      </c>
      <c r="K1497" s="16" t="s">
        <v>1179</v>
      </c>
      <c r="L1497" s="16" t="s">
        <v>5923</v>
      </c>
      <c r="M1497" s="16">
        <v>613304</v>
      </c>
      <c r="N1497" s="16" t="s">
        <v>1177</v>
      </c>
      <c r="O1497" s="16" t="s">
        <v>1107</v>
      </c>
      <c r="P1497" s="16" t="s">
        <v>1176</v>
      </c>
      <c r="Q1497" s="16" t="s">
        <v>1175</v>
      </c>
      <c r="R1497" s="16" t="s">
        <v>1174</v>
      </c>
    </row>
    <row r="1498" spans="1:18">
      <c r="A1498" s="16" t="s">
        <v>5922</v>
      </c>
      <c r="B1498" s="16" t="s">
        <v>1183</v>
      </c>
      <c r="C1498" s="16" t="s">
        <v>319</v>
      </c>
      <c r="D1498" s="16">
        <v>10093</v>
      </c>
      <c r="E1498" s="16" t="str">
        <f>VLOOKUP(D1498,'Schools Data'!$F$4:$I$105,4,FALSE)</f>
        <v>St Mary's School EN4</v>
      </c>
      <c r="F1498" s="16">
        <v>111600</v>
      </c>
      <c r="G1498" s="16" t="str">
        <f t="shared" si="51"/>
        <v>E03</v>
      </c>
      <c r="H1498" s="16" t="s">
        <v>5921</v>
      </c>
      <c r="I1498" s="16" t="s">
        <v>1181</v>
      </c>
      <c r="J1498" s="16" t="s">
        <v>1180</v>
      </c>
      <c r="K1498" s="16" t="s">
        <v>1179</v>
      </c>
      <c r="L1498" s="16" t="s">
        <v>5920</v>
      </c>
      <c r="M1498" s="16">
        <v>289603</v>
      </c>
      <c r="N1498" s="16" t="s">
        <v>1177</v>
      </c>
      <c r="O1498" s="16" t="s">
        <v>1107</v>
      </c>
      <c r="P1498" s="16" t="s">
        <v>1176</v>
      </c>
      <c r="Q1498" s="16" t="s">
        <v>1175</v>
      </c>
      <c r="R1498" s="16" t="s">
        <v>1174</v>
      </c>
    </row>
    <row r="1499" spans="1:18">
      <c r="A1499" s="16" t="s">
        <v>5919</v>
      </c>
      <c r="B1499" s="16" t="s">
        <v>1183</v>
      </c>
      <c r="C1499" s="16" t="s">
        <v>319</v>
      </c>
      <c r="D1499" s="16">
        <v>10093</v>
      </c>
      <c r="E1499" s="16" t="str">
        <f>VLOOKUP(D1499,'Schools Data'!$F$4:$I$105,4,FALSE)</f>
        <v>St Mary's School EN4</v>
      </c>
      <c r="F1499" s="16">
        <v>138100</v>
      </c>
      <c r="G1499" s="16" t="str">
        <f t="shared" si="51"/>
        <v>E08</v>
      </c>
      <c r="H1499" s="16" t="s">
        <v>5918</v>
      </c>
      <c r="I1499" s="16" t="s">
        <v>1181</v>
      </c>
      <c r="J1499" s="16" t="s">
        <v>1180</v>
      </c>
      <c r="K1499" s="16" t="s">
        <v>1179</v>
      </c>
      <c r="L1499" s="16" t="s">
        <v>5917</v>
      </c>
      <c r="M1499" s="16">
        <v>12013</v>
      </c>
      <c r="N1499" s="16" t="s">
        <v>1177</v>
      </c>
      <c r="O1499" s="16" t="s">
        <v>1107</v>
      </c>
      <c r="P1499" s="16" t="s">
        <v>1176</v>
      </c>
      <c r="Q1499" s="16" t="s">
        <v>1175</v>
      </c>
      <c r="R1499" s="16" t="s">
        <v>1174</v>
      </c>
    </row>
    <row r="1500" spans="1:18">
      <c r="A1500" s="16" t="s">
        <v>5916</v>
      </c>
      <c r="B1500" s="16" t="s">
        <v>1183</v>
      </c>
      <c r="C1500" s="16" t="s">
        <v>319</v>
      </c>
      <c r="D1500" s="16">
        <v>10093</v>
      </c>
      <c r="E1500" s="16" t="str">
        <f>VLOOKUP(D1500,'Schools Data'!$F$4:$I$105,4,FALSE)</f>
        <v>St Mary's School EN4</v>
      </c>
      <c r="F1500" s="16">
        <v>210000</v>
      </c>
      <c r="G1500" s="16" t="str">
        <f t="shared" si="51"/>
        <v>E12</v>
      </c>
      <c r="H1500" s="16" t="s">
        <v>5915</v>
      </c>
      <c r="I1500" s="16" t="s">
        <v>1181</v>
      </c>
      <c r="J1500" s="16" t="s">
        <v>1180</v>
      </c>
      <c r="K1500" s="16" t="s">
        <v>1179</v>
      </c>
      <c r="L1500" s="16" t="s">
        <v>5914</v>
      </c>
      <c r="M1500" s="16">
        <v>66045</v>
      </c>
      <c r="N1500" s="16" t="s">
        <v>1177</v>
      </c>
      <c r="O1500" s="16" t="s">
        <v>1107</v>
      </c>
      <c r="P1500" s="16" t="s">
        <v>1176</v>
      </c>
      <c r="Q1500" s="16" t="s">
        <v>1175</v>
      </c>
      <c r="R1500" s="16" t="s">
        <v>1174</v>
      </c>
    </row>
    <row r="1501" spans="1:18">
      <c r="A1501" s="16" t="s">
        <v>5913</v>
      </c>
      <c r="B1501" s="16" t="s">
        <v>1183</v>
      </c>
      <c r="C1501" s="16" t="s">
        <v>319</v>
      </c>
      <c r="D1501" s="16">
        <v>10093</v>
      </c>
      <c r="E1501" s="16" t="str">
        <f>VLOOKUP(D1501,'Schools Data'!$F$4:$I$105,4,FALSE)</f>
        <v>St Mary's School EN4</v>
      </c>
      <c r="F1501" s="16">
        <v>411020</v>
      </c>
      <c r="G1501" s="16" t="str">
        <f t="shared" si="51"/>
        <v>E25</v>
      </c>
      <c r="H1501" s="16" t="s">
        <v>5912</v>
      </c>
      <c r="I1501" s="16" t="s">
        <v>1181</v>
      </c>
      <c r="J1501" s="16" t="s">
        <v>1180</v>
      </c>
      <c r="K1501" s="16" t="s">
        <v>1179</v>
      </c>
      <c r="L1501" s="16" t="s">
        <v>5911</v>
      </c>
      <c r="M1501" s="16">
        <v>148924</v>
      </c>
      <c r="N1501" s="16" t="s">
        <v>1177</v>
      </c>
      <c r="O1501" s="16" t="s">
        <v>1107</v>
      </c>
      <c r="P1501" s="16" t="s">
        <v>1176</v>
      </c>
      <c r="Q1501" s="16" t="s">
        <v>1175</v>
      </c>
      <c r="R1501" s="16" t="s">
        <v>1174</v>
      </c>
    </row>
    <row r="1502" spans="1:18">
      <c r="A1502" s="16" t="s">
        <v>5910</v>
      </c>
      <c r="B1502" s="16" t="s">
        <v>1183</v>
      </c>
      <c r="C1502" s="16" t="s">
        <v>319</v>
      </c>
      <c r="D1502" s="16">
        <v>10093</v>
      </c>
      <c r="E1502" s="16" t="str">
        <f>VLOOKUP(D1502,'Schools Data'!$F$4:$I$105,4,FALSE)</f>
        <v>St Mary's School EN4</v>
      </c>
      <c r="F1502" s="16">
        <v>413050</v>
      </c>
      <c r="G1502" s="16" t="str">
        <f t="shared" si="51"/>
        <v>E19</v>
      </c>
      <c r="H1502" s="16" t="s">
        <v>5909</v>
      </c>
      <c r="I1502" s="16" t="s">
        <v>1181</v>
      </c>
      <c r="J1502" s="16" t="s">
        <v>1180</v>
      </c>
      <c r="K1502" s="16" t="s">
        <v>1179</v>
      </c>
      <c r="L1502" s="16" t="s">
        <v>5908</v>
      </c>
      <c r="M1502" s="16">
        <v>32519</v>
      </c>
      <c r="N1502" s="16" t="s">
        <v>1177</v>
      </c>
      <c r="O1502" s="16" t="s">
        <v>1107</v>
      </c>
      <c r="P1502" s="16" t="s">
        <v>1176</v>
      </c>
      <c r="Q1502" s="16" t="s">
        <v>1175</v>
      </c>
      <c r="R1502" s="16" t="s">
        <v>1174</v>
      </c>
    </row>
    <row r="1503" spans="1:18">
      <c r="A1503" s="16" t="s">
        <v>5907</v>
      </c>
      <c r="B1503" s="16" t="s">
        <v>1183</v>
      </c>
      <c r="C1503" s="16" t="s">
        <v>319</v>
      </c>
      <c r="D1503" s="16">
        <v>10093</v>
      </c>
      <c r="E1503" s="16" t="str">
        <f>VLOOKUP(D1503,'Schools Data'!$F$4:$I$105,4,FALSE)</f>
        <v>St Mary's School EN4</v>
      </c>
      <c r="F1503" s="16">
        <v>543950</v>
      </c>
      <c r="G1503" s="16" t="s">
        <v>1211</v>
      </c>
      <c r="H1503" s="16" t="s">
        <v>5906</v>
      </c>
      <c r="I1503" s="16" t="s">
        <v>1181</v>
      </c>
      <c r="J1503" s="16" t="s">
        <v>1180</v>
      </c>
      <c r="K1503" s="16" t="s">
        <v>1179</v>
      </c>
      <c r="L1503" s="16" t="s">
        <v>5905</v>
      </c>
      <c r="M1503" s="16">
        <v>19915</v>
      </c>
      <c r="N1503" s="16" t="s">
        <v>1177</v>
      </c>
      <c r="O1503" s="16" t="s">
        <v>1107</v>
      </c>
      <c r="P1503" s="16" t="s">
        <v>1176</v>
      </c>
      <c r="Q1503" s="16" t="s">
        <v>1175</v>
      </c>
      <c r="R1503" s="16" t="s">
        <v>1174</v>
      </c>
    </row>
    <row r="1504" spans="1:18">
      <c r="A1504" s="16" t="s">
        <v>5904</v>
      </c>
      <c r="B1504" s="16" t="s">
        <v>1183</v>
      </c>
      <c r="C1504" s="16" t="s">
        <v>319</v>
      </c>
      <c r="D1504" s="16">
        <v>10093</v>
      </c>
      <c r="E1504" s="16" t="str">
        <f>VLOOKUP(D1504,'Schools Data'!$F$4:$I$105,4,FALSE)</f>
        <v>St Mary's School EN4</v>
      </c>
      <c r="F1504" s="16">
        <v>543970</v>
      </c>
      <c r="G1504" s="16" t="str">
        <f t="shared" ref="G1504:G1530" si="52">VLOOKUP(F1504,$W$2:$X$62,2,FALSE)</f>
        <v>I01</v>
      </c>
      <c r="H1504" s="16" t="s">
        <v>5903</v>
      </c>
      <c r="I1504" s="16" t="s">
        <v>1181</v>
      </c>
      <c r="J1504" s="16" t="s">
        <v>1180</v>
      </c>
      <c r="K1504" s="16" t="s">
        <v>1179</v>
      </c>
      <c r="L1504" s="16" t="s">
        <v>5902</v>
      </c>
      <c r="M1504" s="16">
        <v>-1006217</v>
      </c>
      <c r="N1504" s="16" t="s">
        <v>1177</v>
      </c>
      <c r="O1504" s="16" t="s">
        <v>1107</v>
      </c>
      <c r="P1504" s="16" t="s">
        <v>1176</v>
      </c>
      <c r="Q1504" s="16" t="s">
        <v>1175</v>
      </c>
      <c r="R1504" s="16" t="s">
        <v>1174</v>
      </c>
    </row>
    <row r="1505" spans="1:18">
      <c r="A1505" s="16" t="s">
        <v>5901</v>
      </c>
      <c r="B1505" s="16" t="s">
        <v>1183</v>
      </c>
      <c r="C1505" s="16" t="s">
        <v>319</v>
      </c>
      <c r="D1505" s="16">
        <v>10093</v>
      </c>
      <c r="E1505" s="16" t="str">
        <f>VLOOKUP(D1505,'Schools Data'!$F$4:$I$105,4,FALSE)</f>
        <v>St Mary's School EN4</v>
      </c>
      <c r="F1505" s="16">
        <v>543975</v>
      </c>
      <c r="G1505" s="16" t="str">
        <f t="shared" si="52"/>
        <v>I05</v>
      </c>
      <c r="H1505" s="16" t="s">
        <v>5900</v>
      </c>
      <c r="I1505" s="16" t="s">
        <v>1181</v>
      </c>
      <c r="J1505" s="16" t="s">
        <v>1180</v>
      </c>
      <c r="K1505" s="16" t="s">
        <v>1179</v>
      </c>
      <c r="L1505" s="16" t="s">
        <v>5899</v>
      </c>
      <c r="M1505" s="16">
        <v>-26900</v>
      </c>
      <c r="N1505" s="16" t="s">
        <v>1177</v>
      </c>
      <c r="O1505" s="16" t="s">
        <v>1107</v>
      </c>
      <c r="P1505" s="16" t="s">
        <v>1176</v>
      </c>
      <c r="Q1505" s="16" t="s">
        <v>1175</v>
      </c>
      <c r="R1505" s="16" t="s">
        <v>1174</v>
      </c>
    </row>
    <row r="1506" spans="1:18">
      <c r="A1506" s="16" t="s">
        <v>5898</v>
      </c>
      <c r="B1506" s="16" t="s">
        <v>1183</v>
      </c>
      <c r="C1506" s="16" t="s">
        <v>319</v>
      </c>
      <c r="D1506" s="16">
        <v>10093</v>
      </c>
      <c r="E1506" s="16" t="str">
        <f>VLOOKUP(D1506,'Schools Data'!$F$4:$I$105,4,FALSE)</f>
        <v>St Mary's School EN4</v>
      </c>
      <c r="F1506" s="16">
        <v>720010</v>
      </c>
      <c r="G1506" s="16" t="str">
        <f t="shared" si="52"/>
        <v>I18d</v>
      </c>
      <c r="H1506" s="16" t="s">
        <v>5897</v>
      </c>
      <c r="I1506" s="16" t="s">
        <v>1181</v>
      </c>
      <c r="J1506" s="16" t="s">
        <v>1180</v>
      </c>
      <c r="K1506" s="16" t="s">
        <v>1179</v>
      </c>
      <c r="L1506" s="16" t="s">
        <v>5896</v>
      </c>
      <c r="M1506" s="16">
        <v>-59321</v>
      </c>
      <c r="N1506" s="16" t="s">
        <v>1177</v>
      </c>
      <c r="O1506" s="16" t="s">
        <v>1107</v>
      </c>
      <c r="P1506" s="16" t="s">
        <v>1176</v>
      </c>
      <c r="Q1506" s="16" t="s">
        <v>1175</v>
      </c>
      <c r="R1506" s="16" t="s">
        <v>1174</v>
      </c>
    </row>
    <row r="1507" spans="1:18">
      <c r="A1507" s="16" t="s">
        <v>5895</v>
      </c>
      <c r="B1507" s="16" t="s">
        <v>1183</v>
      </c>
      <c r="C1507" s="16" t="s">
        <v>319</v>
      </c>
      <c r="D1507" s="16">
        <v>10093</v>
      </c>
      <c r="E1507" s="16" t="str">
        <f>VLOOKUP(D1507,'Schools Data'!$F$4:$I$105,4,FALSE)</f>
        <v>St Mary's School EN4</v>
      </c>
      <c r="F1507" s="16">
        <v>739002</v>
      </c>
      <c r="G1507" s="16" t="str">
        <f t="shared" si="52"/>
        <v>I08b</v>
      </c>
      <c r="H1507" s="16" t="s">
        <v>5894</v>
      </c>
      <c r="I1507" s="16" t="s">
        <v>1181</v>
      </c>
      <c r="J1507" s="16" t="s">
        <v>1180</v>
      </c>
      <c r="K1507" s="16" t="s">
        <v>1179</v>
      </c>
      <c r="L1507" s="16" t="s">
        <v>5893</v>
      </c>
      <c r="M1507" s="16">
        <v>-36686</v>
      </c>
      <c r="N1507" s="16" t="s">
        <v>1177</v>
      </c>
      <c r="O1507" s="16" t="s">
        <v>1107</v>
      </c>
      <c r="P1507" s="16" t="s">
        <v>1176</v>
      </c>
      <c r="Q1507" s="16" t="s">
        <v>1175</v>
      </c>
      <c r="R1507" s="16" t="s">
        <v>1174</v>
      </c>
    </row>
    <row r="1508" spans="1:18">
      <c r="A1508" s="16" t="s">
        <v>5892</v>
      </c>
      <c r="B1508" s="16" t="s">
        <v>1183</v>
      </c>
      <c r="C1508" s="16" t="s">
        <v>319</v>
      </c>
      <c r="D1508" s="16">
        <v>10094</v>
      </c>
      <c r="E1508" s="16" t="str">
        <f>VLOOKUP(D1508,'Schools Data'!$F$4:$I$105,4,FALSE)</f>
        <v>St Paul's School, N11</v>
      </c>
      <c r="F1508" s="16">
        <v>111100</v>
      </c>
      <c r="G1508" s="16" t="str">
        <f t="shared" si="52"/>
        <v>E05</v>
      </c>
      <c r="H1508" s="16" t="s">
        <v>5891</v>
      </c>
      <c r="I1508" s="16" t="s">
        <v>1181</v>
      </c>
      <c r="J1508" s="16" t="s">
        <v>1180</v>
      </c>
      <c r="K1508" s="16" t="s">
        <v>1179</v>
      </c>
      <c r="L1508" s="16" t="s">
        <v>5890</v>
      </c>
      <c r="M1508" s="16">
        <v>55788</v>
      </c>
      <c r="N1508" s="16" t="s">
        <v>1177</v>
      </c>
      <c r="O1508" s="16" t="s">
        <v>1107</v>
      </c>
      <c r="P1508" s="16" t="s">
        <v>1176</v>
      </c>
      <c r="Q1508" s="16" t="s">
        <v>1175</v>
      </c>
      <c r="R1508" s="16" t="s">
        <v>1174</v>
      </c>
    </row>
    <row r="1509" spans="1:18">
      <c r="A1509" s="16" t="s">
        <v>5889</v>
      </c>
      <c r="B1509" s="16" t="s">
        <v>1183</v>
      </c>
      <c r="C1509" s="16" t="s">
        <v>319</v>
      </c>
      <c r="D1509" s="16">
        <v>10094</v>
      </c>
      <c r="E1509" s="16" t="str">
        <f>VLOOKUP(D1509,'Schools Data'!$F$4:$I$105,4,FALSE)</f>
        <v>St Paul's School, N11</v>
      </c>
      <c r="F1509" s="16">
        <v>111200</v>
      </c>
      <c r="G1509" s="16" t="str">
        <f t="shared" si="52"/>
        <v>E04</v>
      </c>
      <c r="H1509" s="16" t="s">
        <v>5888</v>
      </c>
      <c r="I1509" s="16" t="s">
        <v>1181</v>
      </c>
      <c r="J1509" s="16" t="s">
        <v>1180</v>
      </c>
      <c r="K1509" s="16" t="s">
        <v>1179</v>
      </c>
      <c r="L1509" s="16" t="s">
        <v>5887</v>
      </c>
      <c r="M1509" s="16">
        <v>33991</v>
      </c>
      <c r="N1509" s="16" t="s">
        <v>1177</v>
      </c>
      <c r="O1509" s="16" t="s">
        <v>1107</v>
      </c>
      <c r="P1509" s="16" t="s">
        <v>1176</v>
      </c>
      <c r="Q1509" s="16" t="s">
        <v>1175</v>
      </c>
      <c r="R1509" s="16" t="s">
        <v>1174</v>
      </c>
    </row>
    <row r="1510" spans="1:18">
      <c r="A1510" s="16" t="s">
        <v>5886</v>
      </c>
      <c r="B1510" s="16" t="s">
        <v>1183</v>
      </c>
      <c r="C1510" s="16" t="s">
        <v>319</v>
      </c>
      <c r="D1510" s="16">
        <v>10094</v>
      </c>
      <c r="E1510" s="16" t="str">
        <f>VLOOKUP(D1510,'Schools Data'!$F$4:$I$105,4,FALSE)</f>
        <v>St Paul's School, N11</v>
      </c>
      <c r="F1510" s="16">
        <v>111400</v>
      </c>
      <c r="G1510" s="16" t="str">
        <f t="shared" si="52"/>
        <v>E01</v>
      </c>
      <c r="H1510" s="16" t="s">
        <v>5885</v>
      </c>
      <c r="I1510" s="16" t="s">
        <v>1181</v>
      </c>
      <c r="J1510" s="16" t="s">
        <v>1180</v>
      </c>
      <c r="K1510" s="16" t="s">
        <v>1179</v>
      </c>
      <c r="L1510" s="16" t="s">
        <v>5884</v>
      </c>
      <c r="M1510" s="16">
        <v>555347</v>
      </c>
      <c r="N1510" s="16" t="s">
        <v>1177</v>
      </c>
      <c r="O1510" s="16" t="s">
        <v>1107</v>
      </c>
      <c r="P1510" s="16" t="s">
        <v>1176</v>
      </c>
      <c r="Q1510" s="16" t="s">
        <v>1175</v>
      </c>
      <c r="R1510" s="16" t="s">
        <v>1174</v>
      </c>
    </row>
    <row r="1511" spans="1:18">
      <c r="A1511" s="16" t="s">
        <v>5883</v>
      </c>
      <c r="B1511" s="16" t="s">
        <v>1183</v>
      </c>
      <c r="C1511" s="16" t="s">
        <v>319</v>
      </c>
      <c r="D1511" s="16">
        <v>10094</v>
      </c>
      <c r="E1511" s="16" t="str">
        <f>VLOOKUP(D1511,'Schools Data'!$F$4:$I$105,4,FALSE)</f>
        <v>St Paul's School, N11</v>
      </c>
      <c r="F1511" s="16">
        <v>111500</v>
      </c>
      <c r="G1511" s="16" t="str">
        <f t="shared" si="52"/>
        <v>E02</v>
      </c>
      <c r="H1511" s="16" t="s">
        <v>5882</v>
      </c>
      <c r="I1511" s="16" t="s">
        <v>1181</v>
      </c>
      <c r="J1511" s="16" t="s">
        <v>1180</v>
      </c>
      <c r="K1511" s="16" t="s">
        <v>1179</v>
      </c>
      <c r="L1511" s="16" t="s">
        <v>5881</v>
      </c>
      <c r="M1511" s="16">
        <v>29628</v>
      </c>
      <c r="N1511" s="16" t="s">
        <v>1177</v>
      </c>
      <c r="O1511" s="16" t="s">
        <v>1107</v>
      </c>
      <c r="P1511" s="16" t="s">
        <v>1176</v>
      </c>
      <c r="Q1511" s="16" t="s">
        <v>1175</v>
      </c>
      <c r="R1511" s="16" t="s">
        <v>1174</v>
      </c>
    </row>
    <row r="1512" spans="1:18">
      <c r="A1512" s="16" t="s">
        <v>5880</v>
      </c>
      <c r="B1512" s="16" t="s">
        <v>1183</v>
      </c>
      <c r="C1512" s="16" t="s">
        <v>319</v>
      </c>
      <c r="D1512" s="16">
        <v>10094</v>
      </c>
      <c r="E1512" s="16" t="str">
        <f>VLOOKUP(D1512,'Schools Data'!$F$4:$I$105,4,FALSE)</f>
        <v>St Paul's School, N11</v>
      </c>
      <c r="F1512" s="16">
        <v>111600</v>
      </c>
      <c r="G1512" s="16" t="str">
        <f t="shared" si="52"/>
        <v>E03</v>
      </c>
      <c r="H1512" s="16" t="s">
        <v>5879</v>
      </c>
      <c r="I1512" s="16" t="s">
        <v>1181</v>
      </c>
      <c r="J1512" s="16" t="s">
        <v>1180</v>
      </c>
      <c r="K1512" s="16" t="s">
        <v>1179</v>
      </c>
      <c r="L1512" s="16" t="s">
        <v>5878</v>
      </c>
      <c r="M1512" s="16">
        <v>263631</v>
      </c>
      <c r="N1512" s="16" t="s">
        <v>1177</v>
      </c>
      <c r="O1512" s="16" t="s">
        <v>1107</v>
      </c>
      <c r="P1512" s="16" t="s">
        <v>1176</v>
      </c>
      <c r="Q1512" s="16" t="s">
        <v>1175</v>
      </c>
      <c r="R1512" s="16" t="s">
        <v>1174</v>
      </c>
    </row>
    <row r="1513" spans="1:18">
      <c r="A1513" s="16" t="s">
        <v>5877</v>
      </c>
      <c r="B1513" s="16" t="s">
        <v>1183</v>
      </c>
      <c r="C1513" s="16" t="s">
        <v>319</v>
      </c>
      <c r="D1513" s="16">
        <v>10094</v>
      </c>
      <c r="E1513" s="16" t="str">
        <f>VLOOKUP(D1513,'Schools Data'!$F$4:$I$105,4,FALSE)</f>
        <v>St Paul's School, N11</v>
      </c>
      <c r="F1513" s="16">
        <v>111700</v>
      </c>
      <c r="G1513" s="16" t="str">
        <f t="shared" si="52"/>
        <v>E07</v>
      </c>
      <c r="H1513" s="16" t="s">
        <v>5876</v>
      </c>
      <c r="I1513" s="16" t="s">
        <v>1181</v>
      </c>
      <c r="J1513" s="16" t="s">
        <v>1180</v>
      </c>
      <c r="K1513" s="16" t="s">
        <v>1179</v>
      </c>
      <c r="L1513" s="16" t="s">
        <v>5875</v>
      </c>
      <c r="M1513" s="16">
        <v>15131</v>
      </c>
      <c r="N1513" s="16" t="s">
        <v>1177</v>
      </c>
      <c r="O1513" s="16" t="s">
        <v>1107</v>
      </c>
      <c r="P1513" s="16" t="s">
        <v>1176</v>
      </c>
      <c r="Q1513" s="16" t="s">
        <v>1175</v>
      </c>
      <c r="R1513" s="16" t="s">
        <v>1174</v>
      </c>
    </row>
    <row r="1514" spans="1:18">
      <c r="A1514" s="16" t="s">
        <v>5874</v>
      </c>
      <c r="B1514" s="16" t="s">
        <v>1183</v>
      </c>
      <c r="C1514" s="16" t="s">
        <v>319</v>
      </c>
      <c r="D1514" s="16">
        <v>10094</v>
      </c>
      <c r="E1514" s="16" t="str">
        <f>VLOOKUP(D1514,'Schools Data'!$F$4:$I$105,4,FALSE)</f>
        <v>St Paul's School, N11</v>
      </c>
      <c r="F1514" s="16">
        <v>133100</v>
      </c>
      <c r="G1514" s="16" t="str">
        <f t="shared" si="52"/>
        <v>E09</v>
      </c>
      <c r="H1514" s="16" t="s">
        <v>5873</v>
      </c>
      <c r="I1514" s="16" t="s">
        <v>1181</v>
      </c>
      <c r="J1514" s="16" t="s">
        <v>1180</v>
      </c>
      <c r="K1514" s="16" t="s">
        <v>1179</v>
      </c>
      <c r="L1514" s="16" t="s">
        <v>5847</v>
      </c>
      <c r="M1514" s="16">
        <v>8150</v>
      </c>
      <c r="N1514" s="16" t="s">
        <v>1177</v>
      </c>
      <c r="O1514" s="16" t="s">
        <v>1107</v>
      </c>
      <c r="P1514" s="16" t="s">
        <v>1176</v>
      </c>
      <c r="Q1514" s="16" t="s">
        <v>1175</v>
      </c>
      <c r="R1514" s="16" t="s">
        <v>1174</v>
      </c>
    </row>
    <row r="1515" spans="1:18">
      <c r="A1515" s="16" t="s">
        <v>5872</v>
      </c>
      <c r="B1515" s="16" t="s">
        <v>1183</v>
      </c>
      <c r="C1515" s="16" t="s">
        <v>319</v>
      </c>
      <c r="D1515" s="16">
        <v>10094</v>
      </c>
      <c r="E1515" s="16" t="str">
        <f>VLOOKUP(D1515,'Schools Data'!$F$4:$I$105,4,FALSE)</f>
        <v>St Paul's School, N11</v>
      </c>
      <c r="F1515" s="16">
        <v>138100</v>
      </c>
      <c r="G1515" s="16" t="str">
        <f t="shared" si="52"/>
        <v>E08</v>
      </c>
      <c r="H1515" s="16" t="s">
        <v>5871</v>
      </c>
      <c r="I1515" s="16" t="s">
        <v>1181</v>
      </c>
      <c r="J1515" s="16" t="s">
        <v>1180</v>
      </c>
      <c r="K1515" s="16" t="s">
        <v>1179</v>
      </c>
      <c r="L1515" s="16" t="s">
        <v>5817</v>
      </c>
      <c r="M1515" s="16">
        <v>13250</v>
      </c>
      <c r="N1515" s="16" t="s">
        <v>1177</v>
      </c>
      <c r="O1515" s="16" t="s">
        <v>1107</v>
      </c>
      <c r="P1515" s="16" t="s">
        <v>1176</v>
      </c>
      <c r="Q1515" s="16" t="s">
        <v>1175</v>
      </c>
      <c r="R1515" s="16" t="s">
        <v>1174</v>
      </c>
    </row>
    <row r="1516" spans="1:18">
      <c r="A1516" s="16" t="s">
        <v>5870</v>
      </c>
      <c r="B1516" s="16" t="s">
        <v>1183</v>
      </c>
      <c r="C1516" s="16" t="s">
        <v>319</v>
      </c>
      <c r="D1516" s="16">
        <v>10094</v>
      </c>
      <c r="E1516" s="16" t="str">
        <f>VLOOKUP(D1516,'Schools Data'!$F$4:$I$105,4,FALSE)</f>
        <v>St Paul's School, N11</v>
      </c>
      <c r="F1516" s="16">
        <v>138110</v>
      </c>
      <c r="G1516" s="16" t="str">
        <f t="shared" si="52"/>
        <v>E10</v>
      </c>
      <c r="H1516" s="16" t="s">
        <v>5869</v>
      </c>
      <c r="I1516" s="16" t="s">
        <v>1181</v>
      </c>
      <c r="J1516" s="16" t="s">
        <v>1180</v>
      </c>
      <c r="K1516" s="16" t="s">
        <v>1179</v>
      </c>
      <c r="L1516" s="16" t="s">
        <v>5868</v>
      </c>
      <c r="M1516" s="16">
        <v>12875</v>
      </c>
      <c r="N1516" s="16" t="s">
        <v>1177</v>
      </c>
      <c r="O1516" s="16" t="s">
        <v>1107</v>
      </c>
      <c r="P1516" s="16" t="s">
        <v>1176</v>
      </c>
      <c r="Q1516" s="16" t="s">
        <v>1175</v>
      </c>
      <c r="R1516" s="16" t="s">
        <v>1174</v>
      </c>
    </row>
    <row r="1517" spans="1:18">
      <c r="A1517" s="16" t="s">
        <v>5867</v>
      </c>
      <c r="B1517" s="16" t="s">
        <v>1183</v>
      </c>
      <c r="C1517" s="16" t="s">
        <v>319</v>
      </c>
      <c r="D1517" s="16">
        <v>10094</v>
      </c>
      <c r="E1517" s="16" t="str">
        <f>VLOOKUP(D1517,'Schools Data'!$F$4:$I$105,4,FALSE)</f>
        <v>St Paul's School, N11</v>
      </c>
      <c r="F1517" s="16">
        <v>210000</v>
      </c>
      <c r="G1517" s="16" t="str">
        <f t="shared" si="52"/>
        <v>E12</v>
      </c>
      <c r="H1517" s="16" t="s">
        <v>5866</v>
      </c>
      <c r="I1517" s="16" t="s">
        <v>1181</v>
      </c>
      <c r="J1517" s="16" t="s">
        <v>1180</v>
      </c>
      <c r="K1517" s="16" t="s">
        <v>1179</v>
      </c>
      <c r="L1517" s="16" t="s">
        <v>5865</v>
      </c>
      <c r="M1517" s="16">
        <v>15000</v>
      </c>
      <c r="N1517" s="16" t="s">
        <v>1177</v>
      </c>
      <c r="O1517" s="16" t="s">
        <v>1107</v>
      </c>
      <c r="P1517" s="16" t="s">
        <v>1176</v>
      </c>
      <c r="Q1517" s="16" t="s">
        <v>1175</v>
      </c>
      <c r="R1517" s="16" t="s">
        <v>1174</v>
      </c>
    </row>
    <row r="1518" spans="1:18">
      <c r="A1518" s="16" t="s">
        <v>5864</v>
      </c>
      <c r="B1518" s="16" t="s">
        <v>1183</v>
      </c>
      <c r="C1518" s="16" t="s">
        <v>319</v>
      </c>
      <c r="D1518" s="16">
        <v>10094</v>
      </c>
      <c r="E1518" s="16" t="str">
        <f>VLOOKUP(D1518,'Schools Data'!$F$4:$I$105,4,FALSE)</f>
        <v>St Paul's School, N11</v>
      </c>
      <c r="F1518" s="16">
        <v>213020</v>
      </c>
      <c r="G1518" s="16" t="str">
        <f t="shared" si="52"/>
        <v>E16</v>
      </c>
      <c r="H1518" s="16" t="s">
        <v>5863</v>
      </c>
      <c r="I1518" s="16" t="s">
        <v>1181</v>
      </c>
      <c r="J1518" s="16" t="s">
        <v>1180</v>
      </c>
      <c r="K1518" s="16" t="s">
        <v>1179</v>
      </c>
      <c r="L1518" s="16" t="s">
        <v>5862</v>
      </c>
      <c r="M1518" s="16">
        <v>14500</v>
      </c>
      <c r="N1518" s="16" t="s">
        <v>1177</v>
      </c>
      <c r="O1518" s="16" t="s">
        <v>1107</v>
      </c>
      <c r="P1518" s="16" t="s">
        <v>1176</v>
      </c>
      <c r="Q1518" s="16" t="s">
        <v>1175</v>
      </c>
      <c r="R1518" s="16" t="s">
        <v>1174</v>
      </c>
    </row>
    <row r="1519" spans="1:18">
      <c r="A1519" s="16" t="s">
        <v>5861</v>
      </c>
      <c r="B1519" s="16" t="s">
        <v>1183</v>
      </c>
      <c r="C1519" s="16" t="s">
        <v>319</v>
      </c>
      <c r="D1519" s="16">
        <v>10094</v>
      </c>
      <c r="E1519" s="16" t="str">
        <f>VLOOKUP(D1519,'Schools Data'!$F$4:$I$105,4,FALSE)</f>
        <v>St Paul's School, N11</v>
      </c>
      <c r="F1519" s="16">
        <v>215000</v>
      </c>
      <c r="G1519" s="16" t="str">
        <f t="shared" si="52"/>
        <v>E17</v>
      </c>
      <c r="H1519" s="16" t="s">
        <v>5860</v>
      </c>
      <c r="I1519" s="16" t="s">
        <v>1181</v>
      </c>
      <c r="J1519" s="16" t="s">
        <v>1180</v>
      </c>
      <c r="K1519" s="16" t="s">
        <v>1179</v>
      </c>
      <c r="L1519" s="16" t="s">
        <v>5859</v>
      </c>
      <c r="M1519" s="16">
        <v>3388</v>
      </c>
      <c r="N1519" s="16" t="s">
        <v>1177</v>
      </c>
      <c r="O1519" s="16" t="s">
        <v>1107</v>
      </c>
      <c r="P1519" s="16" t="s">
        <v>1176</v>
      </c>
      <c r="Q1519" s="16" t="s">
        <v>1175</v>
      </c>
      <c r="R1519" s="16" t="s">
        <v>1174</v>
      </c>
    </row>
    <row r="1520" spans="1:18">
      <c r="A1520" s="16" t="s">
        <v>5858</v>
      </c>
      <c r="B1520" s="16" t="s">
        <v>1183</v>
      </c>
      <c r="C1520" s="16" t="s">
        <v>319</v>
      </c>
      <c r="D1520" s="16">
        <v>10094</v>
      </c>
      <c r="E1520" s="16" t="str">
        <f>VLOOKUP(D1520,'Schools Data'!$F$4:$I$105,4,FALSE)</f>
        <v>St Paul's School, N11</v>
      </c>
      <c r="F1520" s="16">
        <v>216000</v>
      </c>
      <c r="G1520" s="16" t="str">
        <f t="shared" si="52"/>
        <v>E15</v>
      </c>
      <c r="H1520" s="16" t="s">
        <v>5857</v>
      </c>
      <c r="I1520" s="16" t="s">
        <v>1181</v>
      </c>
      <c r="J1520" s="16" t="s">
        <v>1180</v>
      </c>
      <c r="K1520" s="16" t="s">
        <v>1179</v>
      </c>
      <c r="L1520" s="16" t="s">
        <v>5856</v>
      </c>
      <c r="M1520" s="16">
        <v>3300</v>
      </c>
      <c r="N1520" s="16" t="s">
        <v>1177</v>
      </c>
      <c r="O1520" s="16" t="s">
        <v>1107</v>
      </c>
      <c r="P1520" s="16" t="s">
        <v>1176</v>
      </c>
      <c r="Q1520" s="16" t="s">
        <v>1175</v>
      </c>
      <c r="R1520" s="16" t="s">
        <v>1174</v>
      </c>
    </row>
    <row r="1521" spans="1:18">
      <c r="A1521" s="16" t="s">
        <v>5855</v>
      </c>
      <c r="B1521" s="16" t="s">
        <v>1183</v>
      </c>
      <c r="C1521" s="16" t="s">
        <v>319</v>
      </c>
      <c r="D1521" s="16">
        <v>10094</v>
      </c>
      <c r="E1521" s="16" t="str">
        <f>VLOOKUP(D1521,'Schools Data'!$F$4:$I$105,4,FALSE)</f>
        <v>St Paul's School, N11</v>
      </c>
      <c r="F1521" s="16">
        <v>219010</v>
      </c>
      <c r="G1521" s="16" t="str">
        <f t="shared" si="52"/>
        <v>E14</v>
      </c>
      <c r="H1521" s="16" t="s">
        <v>5854</v>
      </c>
      <c r="I1521" s="16" t="s">
        <v>1181</v>
      </c>
      <c r="J1521" s="16" t="s">
        <v>1180</v>
      </c>
      <c r="K1521" s="16" t="s">
        <v>1179</v>
      </c>
      <c r="L1521" s="16" t="s">
        <v>5853</v>
      </c>
      <c r="M1521" s="16">
        <v>20700</v>
      </c>
      <c r="N1521" s="16" t="s">
        <v>1177</v>
      </c>
      <c r="O1521" s="16" t="s">
        <v>1107</v>
      </c>
      <c r="P1521" s="16" t="s">
        <v>1176</v>
      </c>
      <c r="Q1521" s="16" t="s">
        <v>1175</v>
      </c>
      <c r="R1521" s="16" t="s">
        <v>1174</v>
      </c>
    </row>
    <row r="1522" spans="1:18">
      <c r="A1522" s="16" t="s">
        <v>5852</v>
      </c>
      <c r="B1522" s="16" t="s">
        <v>1183</v>
      </c>
      <c r="C1522" s="16" t="s">
        <v>319</v>
      </c>
      <c r="D1522" s="16">
        <v>10094</v>
      </c>
      <c r="E1522" s="16" t="str">
        <f>VLOOKUP(D1522,'Schools Data'!$F$4:$I$105,4,FALSE)</f>
        <v>St Paul's School, N11</v>
      </c>
      <c r="F1522" s="16">
        <v>219030</v>
      </c>
      <c r="G1522" s="16" t="str">
        <f t="shared" si="52"/>
        <v>E18</v>
      </c>
      <c r="H1522" s="16" t="s">
        <v>5851</v>
      </c>
      <c r="I1522" s="16" t="s">
        <v>1181</v>
      </c>
      <c r="J1522" s="16" t="s">
        <v>1180</v>
      </c>
      <c r="K1522" s="16" t="s">
        <v>1179</v>
      </c>
      <c r="L1522" s="16" t="s">
        <v>5850</v>
      </c>
      <c r="M1522" s="16">
        <v>6000</v>
      </c>
      <c r="N1522" s="16" t="s">
        <v>1177</v>
      </c>
      <c r="O1522" s="16" t="s">
        <v>1107</v>
      </c>
      <c r="P1522" s="16" t="s">
        <v>1176</v>
      </c>
      <c r="Q1522" s="16" t="s">
        <v>1175</v>
      </c>
      <c r="R1522" s="16" t="s">
        <v>1174</v>
      </c>
    </row>
    <row r="1523" spans="1:18">
      <c r="A1523" s="16" t="s">
        <v>5849</v>
      </c>
      <c r="B1523" s="16" t="s">
        <v>1183</v>
      </c>
      <c r="C1523" s="16" t="s">
        <v>319</v>
      </c>
      <c r="D1523" s="16">
        <v>10094</v>
      </c>
      <c r="E1523" s="16" t="str">
        <f>VLOOKUP(D1523,'Schools Data'!$F$4:$I$105,4,FALSE)</f>
        <v>St Paul's School, N11</v>
      </c>
      <c r="F1523" s="16">
        <v>220000</v>
      </c>
      <c r="G1523" s="16" t="str">
        <f t="shared" si="52"/>
        <v>E13</v>
      </c>
      <c r="H1523" s="16" t="s">
        <v>5848</v>
      </c>
      <c r="I1523" s="16" t="s">
        <v>1181</v>
      </c>
      <c r="J1523" s="16" t="s">
        <v>1180</v>
      </c>
      <c r="K1523" s="16" t="s">
        <v>1179</v>
      </c>
      <c r="L1523" s="16" t="s">
        <v>5847</v>
      </c>
      <c r="M1523" s="16">
        <v>10500</v>
      </c>
      <c r="N1523" s="16" t="s">
        <v>1177</v>
      </c>
      <c r="O1523" s="16" t="s">
        <v>1107</v>
      </c>
      <c r="P1523" s="16" t="s">
        <v>1176</v>
      </c>
      <c r="Q1523" s="16" t="s">
        <v>1175</v>
      </c>
      <c r="R1523" s="16" t="s">
        <v>1174</v>
      </c>
    </row>
    <row r="1524" spans="1:18">
      <c r="A1524" s="16" t="s">
        <v>5846</v>
      </c>
      <c r="B1524" s="16" t="s">
        <v>1183</v>
      </c>
      <c r="C1524" s="16" t="s">
        <v>319</v>
      </c>
      <c r="D1524" s="16">
        <v>10094</v>
      </c>
      <c r="E1524" s="16" t="str">
        <f>VLOOKUP(D1524,'Schools Data'!$F$4:$I$105,4,FALSE)</f>
        <v>St Paul's School, N11</v>
      </c>
      <c r="F1524" s="16">
        <v>221000</v>
      </c>
      <c r="G1524" s="16" t="str">
        <f t="shared" si="52"/>
        <v>E23</v>
      </c>
      <c r="H1524" s="16" t="s">
        <v>5845</v>
      </c>
      <c r="I1524" s="16" t="s">
        <v>1181</v>
      </c>
      <c r="J1524" s="16" t="s">
        <v>1180</v>
      </c>
      <c r="K1524" s="16" t="s">
        <v>1179</v>
      </c>
      <c r="L1524" s="16" t="s">
        <v>5844</v>
      </c>
      <c r="M1524" s="16">
        <v>7624</v>
      </c>
      <c r="N1524" s="16" t="s">
        <v>1177</v>
      </c>
      <c r="O1524" s="16" t="s">
        <v>1107</v>
      </c>
      <c r="P1524" s="16" t="s">
        <v>1176</v>
      </c>
      <c r="Q1524" s="16" t="s">
        <v>1175</v>
      </c>
      <c r="R1524" s="16" t="s">
        <v>1174</v>
      </c>
    </row>
    <row r="1525" spans="1:18">
      <c r="A1525" s="16" t="s">
        <v>5843</v>
      </c>
      <c r="B1525" s="16" t="s">
        <v>1183</v>
      </c>
      <c r="C1525" s="16" t="s">
        <v>319</v>
      </c>
      <c r="D1525" s="16">
        <v>10094</v>
      </c>
      <c r="E1525" s="16" t="str">
        <f>VLOOKUP(D1525,'Schools Data'!$F$4:$I$105,4,FALSE)</f>
        <v>St Paul's School, N11</v>
      </c>
      <c r="F1525" s="16">
        <v>411020</v>
      </c>
      <c r="G1525" s="16" t="str">
        <f t="shared" si="52"/>
        <v>E25</v>
      </c>
      <c r="H1525" s="16" t="s">
        <v>5842</v>
      </c>
      <c r="I1525" s="16" t="s">
        <v>1181</v>
      </c>
      <c r="J1525" s="16" t="s">
        <v>1180</v>
      </c>
      <c r="K1525" s="16" t="s">
        <v>1179</v>
      </c>
      <c r="L1525" s="16" t="s">
        <v>5841</v>
      </c>
      <c r="M1525" s="16">
        <v>44800</v>
      </c>
      <c r="N1525" s="16" t="s">
        <v>1177</v>
      </c>
      <c r="O1525" s="16" t="s">
        <v>1107</v>
      </c>
      <c r="P1525" s="16" t="s">
        <v>1176</v>
      </c>
      <c r="Q1525" s="16" t="s">
        <v>1175</v>
      </c>
      <c r="R1525" s="16" t="s">
        <v>1174</v>
      </c>
    </row>
    <row r="1526" spans="1:18">
      <c r="A1526" s="16" t="s">
        <v>5840</v>
      </c>
      <c r="B1526" s="16" t="s">
        <v>1183</v>
      </c>
      <c r="C1526" s="16" t="s">
        <v>319</v>
      </c>
      <c r="D1526" s="16">
        <v>10094</v>
      </c>
      <c r="E1526" s="16" t="str">
        <f>VLOOKUP(D1526,'Schools Data'!$F$4:$I$105,4,FALSE)</f>
        <v>St Paul's School, N11</v>
      </c>
      <c r="F1526" s="16">
        <v>413050</v>
      </c>
      <c r="G1526" s="16" t="str">
        <f t="shared" si="52"/>
        <v>E19</v>
      </c>
      <c r="H1526" s="16" t="s">
        <v>5839</v>
      </c>
      <c r="I1526" s="16" t="s">
        <v>1181</v>
      </c>
      <c r="J1526" s="16" t="s">
        <v>1180</v>
      </c>
      <c r="K1526" s="16" t="s">
        <v>1179</v>
      </c>
      <c r="L1526" s="16" t="s">
        <v>5838</v>
      </c>
      <c r="M1526" s="16">
        <v>45752</v>
      </c>
      <c r="N1526" s="16" t="s">
        <v>1177</v>
      </c>
      <c r="O1526" s="16" t="s">
        <v>1107</v>
      </c>
      <c r="P1526" s="16" t="s">
        <v>1176</v>
      </c>
      <c r="Q1526" s="16" t="s">
        <v>1175</v>
      </c>
      <c r="R1526" s="16" t="s">
        <v>1174</v>
      </c>
    </row>
    <row r="1527" spans="1:18">
      <c r="A1527" s="16" t="s">
        <v>5837</v>
      </c>
      <c r="B1527" s="16" t="s">
        <v>1183</v>
      </c>
      <c r="C1527" s="16" t="s">
        <v>319</v>
      </c>
      <c r="D1527" s="16">
        <v>10094</v>
      </c>
      <c r="E1527" s="16" t="str">
        <f>VLOOKUP(D1527,'Schools Data'!$F$4:$I$105,4,FALSE)</f>
        <v>St Paul's School, N11</v>
      </c>
      <c r="F1527" s="16">
        <v>413060</v>
      </c>
      <c r="G1527" s="16" t="str">
        <f t="shared" si="52"/>
        <v>E22</v>
      </c>
      <c r="H1527" s="16" t="s">
        <v>5836</v>
      </c>
      <c r="I1527" s="16" t="s">
        <v>1181</v>
      </c>
      <c r="J1527" s="16" t="s">
        <v>1180</v>
      </c>
      <c r="K1527" s="16" t="s">
        <v>1179</v>
      </c>
      <c r="L1527" s="16" t="s">
        <v>5835</v>
      </c>
      <c r="M1527" s="16">
        <v>8680</v>
      </c>
      <c r="N1527" s="16" t="s">
        <v>1177</v>
      </c>
      <c r="O1527" s="16" t="s">
        <v>1107</v>
      </c>
      <c r="P1527" s="16" t="s">
        <v>1176</v>
      </c>
      <c r="Q1527" s="16" t="s">
        <v>1175</v>
      </c>
      <c r="R1527" s="16" t="s">
        <v>1174</v>
      </c>
    </row>
    <row r="1528" spans="1:18">
      <c r="A1528" s="16" t="s">
        <v>5834</v>
      </c>
      <c r="B1528" s="16" t="s">
        <v>1183</v>
      </c>
      <c r="C1528" s="16" t="s">
        <v>319</v>
      </c>
      <c r="D1528" s="16">
        <v>10094</v>
      </c>
      <c r="E1528" s="16" t="str">
        <f>VLOOKUP(D1528,'Schools Data'!$F$4:$I$105,4,FALSE)</f>
        <v>St Paul's School, N11</v>
      </c>
      <c r="F1528" s="16">
        <v>413070</v>
      </c>
      <c r="G1528" s="16" t="str">
        <f t="shared" si="52"/>
        <v>E24</v>
      </c>
      <c r="H1528" s="16" t="s">
        <v>5833</v>
      </c>
      <c r="I1528" s="16" t="s">
        <v>1181</v>
      </c>
      <c r="J1528" s="16" t="s">
        <v>1180</v>
      </c>
      <c r="K1528" s="16" t="s">
        <v>1179</v>
      </c>
      <c r="L1528" s="16" t="s">
        <v>5832</v>
      </c>
      <c r="M1528" s="16">
        <v>3000</v>
      </c>
      <c r="N1528" s="16" t="s">
        <v>1177</v>
      </c>
      <c r="O1528" s="16" t="s">
        <v>1107</v>
      </c>
      <c r="P1528" s="16" t="s">
        <v>1176</v>
      </c>
      <c r="Q1528" s="16" t="s">
        <v>1175</v>
      </c>
      <c r="R1528" s="16" t="s">
        <v>1174</v>
      </c>
    </row>
    <row r="1529" spans="1:18">
      <c r="A1529" s="16" t="s">
        <v>5831</v>
      </c>
      <c r="B1529" s="16" t="s">
        <v>1183</v>
      </c>
      <c r="C1529" s="16" t="s">
        <v>319</v>
      </c>
      <c r="D1529" s="16">
        <v>10094</v>
      </c>
      <c r="E1529" s="16" t="str">
        <f>VLOOKUP(D1529,'Schools Data'!$F$4:$I$105,4,FALSE)</f>
        <v>St Paul's School, N11</v>
      </c>
      <c r="F1529" s="16">
        <v>420060</v>
      </c>
      <c r="G1529" s="16" t="str">
        <f t="shared" si="52"/>
        <v>E26</v>
      </c>
      <c r="H1529" s="16" t="s">
        <v>5830</v>
      </c>
      <c r="I1529" s="16" t="s">
        <v>1181</v>
      </c>
      <c r="J1529" s="16" t="s">
        <v>1180</v>
      </c>
      <c r="K1529" s="16" t="s">
        <v>1179</v>
      </c>
      <c r="L1529" s="16" t="s">
        <v>5829</v>
      </c>
      <c r="M1529" s="16">
        <v>34794</v>
      </c>
      <c r="N1529" s="16" t="s">
        <v>1177</v>
      </c>
      <c r="O1529" s="16" t="s">
        <v>1107</v>
      </c>
      <c r="P1529" s="16" t="s">
        <v>1176</v>
      </c>
      <c r="Q1529" s="16" t="s">
        <v>1175</v>
      </c>
      <c r="R1529" s="16" t="s">
        <v>1174</v>
      </c>
    </row>
    <row r="1530" spans="1:18">
      <c r="A1530" s="16" t="s">
        <v>5828</v>
      </c>
      <c r="B1530" s="16" t="s">
        <v>1183</v>
      </c>
      <c r="C1530" s="16" t="s">
        <v>319</v>
      </c>
      <c r="D1530" s="16">
        <v>10094</v>
      </c>
      <c r="E1530" s="16" t="str">
        <f>VLOOKUP(D1530,'Schools Data'!$F$4:$I$105,4,FALSE)</f>
        <v>St Paul's School, N11</v>
      </c>
      <c r="F1530" s="16">
        <v>422620</v>
      </c>
      <c r="G1530" s="16" t="str">
        <f t="shared" si="52"/>
        <v>E20</v>
      </c>
      <c r="H1530" s="16" t="s">
        <v>5827</v>
      </c>
      <c r="I1530" s="16" t="s">
        <v>1181</v>
      </c>
      <c r="J1530" s="16" t="s">
        <v>1180</v>
      </c>
      <c r="K1530" s="16" t="s">
        <v>1179</v>
      </c>
      <c r="L1530" s="16" t="s">
        <v>5826</v>
      </c>
      <c r="M1530" s="16">
        <v>10698</v>
      </c>
      <c r="N1530" s="16" t="s">
        <v>1177</v>
      </c>
      <c r="O1530" s="16" t="s">
        <v>1107</v>
      </c>
      <c r="P1530" s="16" t="s">
        <v>1176</v>
      </c>
      <c r="Q1530" s="16" t="s">
        <v>1175</v>
      </c>
      <c r="R1530" s="16" t="s">
        <v>1174</v>
      </c>
    </row>
    <row r="1531" spans="1:18">
      <c r="A1531" s="16" t="s">
        <v>5825</v>
      </c>
      <c r="B1531" s="16" t="s">
        <v>1183</v>
      </c>
      <c r="C1531" s="16" t="s">
        <v>319</v>
      </c>
      <c r="D1531" s="16">
        <v>10094</v>
      </c>
      <c r="E1531" s="16" t="str">
        <f>VLOOKUP(D1531,'Schools Data'!$F$4:$I$105,4,FALSE)</f>
        <v>St Paul's School, N11</v>
      </c>
      <c r="F1531" s="16">
        <v>543950</v>
      </c>
      <c r="G1531" s="16" t="s">
        <v>1211</v>
      </c>
      <c r="H1531" s="16" t="s">
        <v>5824</v>
      </c>
      <c r="I1531" s="16" t="s">
        <v>1181</v>
      </c>
      <c r="J1531" s="16" t="s">
        <v>1180</v>
      </c>
      <c r="K1531" s="16" t="s">
        <v>1179</v>
      </c>
      <c r="L1531" s="16" t="s">
        <v>5823</v>
      </c>
      <c r="M1531" s="16">
        <v>61420</v>
      </c>
      <c r="N1531" s="16" t="s">
        <v>1177</v>
      </c>
      <c r="O1531" s="16" t="s">
        <v>1107</v>
      </c>
      <c r="P1531" s="16" t="s">
        <v>1176</v>
      </c>
      <c r="Q1531" s="16" t="s">
        <v>1175</v>
      </c>
      <c r="R1531" s="16" t="s">
        <v>1174</v>
      </c>
    </row>
    <row r="1532" spans="1:18">
      <c r="A1532" s="16" t="s">
        <v>5822</v>
      </c>
      <c r="B1532" s="16" t="s">
        <v>1183</v>
      </c>
      <c r="C1532" s="16" t="s">
        <v>319</v>
      </c>
      <c r="D1532" s="16">
        <v>10094</v>
      </c>
      <c r="E1532" s="16" t="str">
        <f>VLOOKUP(D1532,'Schools Data'!$F$4:$I$105,4,FALSE)</f>
        <v>St Paul's School, N11</v>
      </c>
      <c r="F1532" s="16">
        <v>543970</v>
      </c>
      <c r="G1532" s="16" t="str">
        <f t="shared" ref="G1532:G1565" si="53">VLOOKUP(F1532,$W$2:$X$62,2,FALSE)</f>
        <v>I01</v>
      </c>
      <c r="H1532" s="16" t="s">
        <v>5821</v>
      </c>
      <c r="I1532" s="16" t="s">
        <v>1181</v>
      </c>
      <c r="J1532" s="16" t="s">
        <v>1180</v>
      </c>
      <c r="K1532" s="16" t="s">
        <v>1179</v>
      </c>
      <c r="L1532" s="16" t="s">
        <v>5820</v>
      </c>
      <c r="M1532" s="16">
        <v>-1027840</v>
      </c>
      <c r="N1532" s="16" t="s">
        <v>1177</v>
      </c>
      <c r="O1532" s="16" t="s">
        <v>1107</v>
      </c>
      <c r="P1532" s="16" t="s">
        <v>1176</v>
      </c>
      <c r="Q1532" s="16" t="s">
        <v>1175</v>
      </c>
      <c r="R1532" s="16" t="s">
        <v>1174</v>
      </c>
    </row>
    <row r="1533" spans="1:18">
      <c r="A1533" s="16" t="s">
        <v>5819</v>
      </c>
      <c r="B1533" s="16" t="s">
        <v>1183</v>
      </c>
      <c r="C1533" s="16" t="s">
        <v>319</v>
      </c>
      <c r="D1533" s="16">
        <v>10094</v>
      </c>
      <c r="E1533" s="16" t="str">
        <f>VLOOKUP(D1533,'Schools Data'!$F$4:$I$105,4,FALSE)</f>
        <v>St Paul's School, N11</v>
      </c>
      <c r="F1533" s="16">
        <v>543972</v>
      </c>
      <c r="G1533" s="16" t="str">
        <f t="shared" si="53"/>
        <v>I03</v>
      </c>
      <c r="H1533" s="16" t="s">
        <v>5818</v>
      </c>
      <c r="I1533" s="16" t="s">
        <v>1181</v>
      </c>
      <c r="J1533" s="16" t="s">
        <v>1180</v>
      </c>
      <c r="K1533" s="16" t="s">
        <v>1179</v>
      </c>
      <c r="L1533" s="16" t="s">
        <v>5817</v>
      </c>
      <c r="M1533" s="16">
        <v>-35402</v>
      </c>
      <c r="N1533" s="16" t="s">
        <v>1177</v>
      </c>
      <c r="O1533" s="16" t="s">
        <v>1107</v>
      </c>
      <c r="P1533" s="16" t="s">
        <v>1176</v>
      </c>
      <c r="Q1533" s="16" t="s">
        <v>1175</v>
      </c>
      <c r="R1533" s="16" t="s">
        <v>1174</v>
      </c>
    </row>
    <row r="1534" spans="1:18">
      <c r="A1534" s="16" t="s">
        <v>5816</v>
      </c>
      <c r="B1534" s="16" t="s">
        <v>1183</v>
      </c>
      <c r="C1534" s="16" t="s">
        <v>319</v>
      </c>
      <c r="D1534" s="16">
        <v>10094</v>
      </c>
      <c r="E1534" s="16" t="str">
        <f>VLOOKUP(D1534,'Schools Data'!$F$4:$I$105,4,FALSE)</f>
        <v>St Paul's School, N11</v>
      </c>
      <c r="F1534" s="16">
        <v>543975</v>
      </c>
      <c r="G1534" s="16" t="str">
        <f t="shared" si="53"/>
        <v>I05</v>
      </c>
      <c r="H1534" s="16" t="s">
        <v>5815</v>
      </c>
      <c r="I1534" s="16" t="s">
        <v>1181</v>
      </c>
      <c r="J1534" s="16" t="s">
        <v>1180</v>
      </c>
      <c r="K1534" s="16" t="s">
        <v>1179</v>
      </c>
      <c r="L1534" s="16" t="s">
        <v>5814</v>
      </c>
      <c r="M1534" s="16">
        <v>-73285</v>
      </c>
      <c r="N1534" s="16" t="s">
        <v>1177</v>
      </c>
      <c r="O1534" s="16" t="s">
        <v>1107</v>
      </c>
      <c r="P1534" s="16" t="s">
        <v>1176</v>
      </c>
      <c r="Q1534" s="16" t="s">
        <v>1175</v>
      </c>
      <c r="R1534" s="16" t="s">
        <v>1174</v>
      </c>
    </row>
    <row r="1535" spans="1:18">
      <c r="A1535" s="16" t="s">
        <v>5813</v>
      </c>
      <c r="B1535" s="16" t="s">
        <v>1183</v>
      </c>
      <c r="C1535" s="16" t="s">
        <v>319</v>
      </c>
      <c r="D1535" s="16">
        <v>10094</v>
      </c>
      <c r="E1535" s="16" t="str">
        <f>VLOOKUP(D1535,'Schools Data'!$F$4:$I$105,4,FALSE)</f>
        <v>St Paul's School, N11</v>
      </c>
      <c r="F1535" s="16">
        <v>569000</v>
      </c>
      <c r="G1535" s="16" t="str">
        <f t="shared" si="53"/>
        <v>E28a</v>
      </c>
      <c r="H1535" s="16" t="s">
        <v>5812</v>
      </c>
      <c r="I1535" s="16" t="s">
        <v>1181</v>
      </c>
      <c r="J1535" s="16" t="s">
        <v>1180</v>
      </c>
      <c r="K1535" s="16" t="s">
        <v>1179</v>
      </c>
      <c r="L1535" s="16" t="s">
        <v>5811</v>
      </c>
      <c r="M1535" s="16">
        <v>32980</v>
      </c>
      <c r="N1535" s="16" t="s">
        <v>1177</v>
      </c>
      <c r="O1535" s="16" t="s">
        <v>1107</v>
      </c>
      <c r="P1535" s="16" t="s">
        <v>1176</v>
      </c>
      <c r="Q1535" s="16" t="s">
        <v>1175</v>
      </c>
      <c r="R1535" s="16" t="s">
        <v>1174</v>
      </c>
    </row>
    <row r="1536" spans="1:18">
      <c r="A1536" s="16" t="s">
        <v>5810</v>
      </c>
      <c r="B1536" s="16" t="s">
        <v>1183</v>
      </c>
      <c r="C1536" s="16" t="s">
        <v>319</v>
      </c>
      <c r="D1536" s="16">
        <v>10094</v>
      </c>
      <c r="E1536" s="16" t="str">
        <f>VLOOKUP(D1536,'Schools Data'!$F$4:$I$105,4,FALSE)</f>
        <v>St Paul's School, N11</v>
      </c>
      <c r="F1536" s="16">
        <v>569010</v>
      </c>
      <c r="G1536" s="16" t="str">
        <f t="shared" si="53"/>
        <v>E27</v>
      </c>
      <c r="H1536" s="16" t="s">
        <v>5809</v>
      </c>
      <c r="I1536" s="16" t="s">
        <v>1181</v>
      </c>
      <c r="J1536" s="16" t="s">
        <v>1180</v>
      </c>
      <c r="K1536" s="16" t="s">
        <v>1179</v>
      </c>
      <c r="L1536" s="16" t="s">
        <v>5808</v>
      </c>
      <c r="M1536" s="16">
        <v>48228</v>
      </c>
      <c r="N1536" s="16" t="s">
        <v>1177</v>
      </c>
      <c r="O1536" s="16" t="s">
        <v>1107</v>
      </c>
      <c r="P1536" s="16" t="s">
        <v>1176</v>
      </c>
      <c r="Q1536" s="16" t="s">
        <v>1175</v>
      </c>
      <c r="R1536" s="16" t="s">
        <v>1174</v>
      </c>
    </row>
    <row r="1537" spans="1:18">
      <c r="A1537" s="16" t="s">
        <v>5807</v>
      </c>
      <c r="B1537" s="16" t="s">
        <v>1183</v>
      </c>
      <c r="C1537" s="16" t="s">
        <v>319</v>
      </c>
      <c r="D1537" s="16">
        <v>10094</v>
      </c>
      <c r="E1537" s="16" t="str">
        <f>VLOOKUP(D1537,'Schools Data'!$F$4:$I$105,4,FALSE)</f>
        <v>St Paul's School, N11</v>
      </c>
      <c r="F1537" s="16">
        <v>720010</v>
      </c>
      <c r="G1537" s="16" t="str">
        <f t="shared" si="53"/>
        <v>I18d</v>
      </c>
      <c r="H1537" s="16" t="s">
        <v>5806</v>
      </c>
      <c r="I1537" s="16" t="s">
        <v>1181</v>
      </c>
      <c r="J1537" s="16" t="s">
        <v>1180</v>
      </c>
      <c r="K1537" s="16" t="s">
        <v>1179</v>
      </c>
      <c r="L1537" s="16" t="s">
        <v>5805</v>
      </c>
      <c r="M1537" s="16">
        <v>-39918</v>
      </c>
      <c r="N1537" s="16" t="s">
        <v>1177</v>
      </c>
      <c r="O1537" s="16" t="s">
        <v>1107</v>
      </c>
      <c r="P1537" s="16" t="s">
        <v>1176</v>
      </c>
      <c r="Q1537" s="16" t="s">
        <v>1175</v>
      </c>
      <c r="R1537" s="16" t="s">
        <v>1174</v>
      </c>
    </row>
    <row r="1538" spans="1:18">
      <c r="A1538" s="16" t="s">
        <v>5804</v>
      </c>
      <c r="B1538" s="16" t="s">
        <v>1183</v>
      </c>
      <c r="C1538" s="16" t="s">
        <v>319</v>
      </c>
      <c r="D1538" s="16">
        <v>10094</v>
      </c>
      <c r="E1538" s="16" t="str">
        <f>VLOOKUP(D1538,'Schools Data'!$F$4:$I$105,4,FALSE)</f>
        <v>St Paul's School, N11</v>
      </c>
      <c r="F1538" s="16">
        <v>739002</v>
      </c>
      <c r="G1538" s="16" t="str">
        <f t="shared" si="53"/>
        <v>I08b</v>
      </c>
      <c r="H1538" s="16" t="s">
        <v>5803</v>
      </c>
      <c r="I1538" s="16" t="s">
        <v>1181</v>
      </c>
      <c r="J1538" s="16" t="s">
        <v>1180</v>
      </c>
      <c r="K1538" s="16" t="s">
        <v>1179</v>
      </c>
      <c r="L1538" s="16" t="s">
        <v>5802</v>
      </c>
      <c r="M1538" s="16">
        <v>-6300</v>
      </c>
      <c r="N1538" s="16" t="s">
        <v>1177</v>
      </c>
      <c r="O1538" s="16" t="s">
        <v>1107</v>
      </c>
      <c r="P1538" s="16" t="s">
        <v>1176</v>
      </c>
      <c r="Q1538" s="16" t="s">
        <v>1175</v>
      </c>
      <c r="R1538" s="16" t="s">
        <v>1174</v>
      </c>
    </row>
    <row r="1539" spans="1:18">
      <c r="A1539" s="16" t="s">
        <v>5801</v>
      </c>
      <c r="B1539" s="16" t="s">
        <v>1183</v>
      </c>
      <c r="C1539" s="16" t="s">
        <v>319</v>
      </c>
      <c r="D1539" s="16">
        <v>10094</v>
      </c>
      <c r="E1539" s="16" t="str">
        <f>VLOOKUP(D1539,'Schools Data'!$F$4:$I$105,4,FALSE)</f>
        <v>St Paul's School, N11</v>
      </c>
      <c r="F1539" s="16">
        <v>739010</v>
      </c>
      <c r="G1539" s="16" t="str">
        <f t="shared" si="53"/>
        <v>I09</v>
      </c>
      <c r="H1539" s="16" t="s">
        <v>5800</v>
      </c>
      <c r="I1539" s="16" t="s">
        <v>1181</v>
      </c>
      <c r="J1539" s="16" t="s">
        <v>1180</v>
      </c>
      <c r="K1539" s="16" t="s">
        <v>1179</v>
      </c>
      <c r="L1539" s="16" t="s">
        <v>5799</v>
      </c>
      <c r="M1539" s="16">
        <v>-18300</v>
      </c>
      <c r="N1539" s="16" t="s">
        <v>1177</v>
      </c>
      <c r="O1539" s="16" t="s">
        <v>1107</v>
      </c>
      <c r="P1539" s="16" t="s">
        <v>1176</v>
      </c>
      <c r="Q1539" s="16" t="s">
        <v>1175</v>
      </c>
      <c r="R1539" s="16" t="s">
        <v>1174</v>
      </c>
    </row>
    <row r="1540" spans="1:18">
      <c r="A1540" s="16" t="s">
        <v>5798</v>
      </c>
      <c r="B1540" s="16" t="s">
        <v>1183</v>
      </c>
      <c r="C1540" s="16" t="s">
        <v>319</v>
      </c>
      <c r="D1540" s="16">
        <v>10094</v>
      </c>
      <c r="E1540" s="16" t="str">
        <f>VLOOKUP(D1540,'Schools Data'!$F$4:$I$105,4,FALSE)</f>
        <v>St Paul's School, N11</v>
      </c>
      <c r="F1540" s="16">
        <v>739020</v>
      </c>
      <c r="G1540" s="16" t="str">
        <f t="shared" si="53"/>
        <v>I10</v>
      </c>
      <c r="H1540" s="16" t="s">
        <v>5797</v>
      </c>
      <c r="I1540" s="16" t="s">
        <v>1181</v>
      </c>
      <c r="J1540" s="16" t="s">
        <v>1180</v>
      </c>
      <c r="K1540" s="16" t="s">
        <v>1179</v>
      </c>
      <c r="L1540" s="16" t="s">
        <v>5796</v>
      </c>
      <c r="M1540" s="16">
        <v>-8000</v>
      </c>
      <c r="N1540" s="16" t="s">
        <v>1177</v>
      </c>
      <c r="O1540" s="16" t="s">
        <v>1107</v>
      </c>
      <c r="P1540" s="16" t="s">
        <v>1176</v>
      </c>
      <c r="Q1540" s="16" t="s">
        <v>1175</v>
      </c>
      <c r="R1540" s="16" t="s">
        <v>1174</v>
      </c>
    </row>
    <row r="1541" spans="1:18">
      <c r="A1541" s="16" t="s">
        <v>5795</v>
      </c>
      <c r="B1541" s="16" t="s">
        <v>1183</v>
      </c>
      <c r="C1541" s="16" t="s">
        <v>319</v>
      </c>
      <c r="D1541" s="16">
        <v>10094</v>
      </c>
      <c r="E1541" s="16" t="str">
        <f>VLOOKUP(D1541,'Schools Data'!$F$4:$I$105,4,FALSE)</f>
        <v>St Paul's School, N11</v>
      </c>
      <c r="F1541" s="16">
        <v>739040</v>
      </c>
      <c r="G1541" s="16" t="str">
        <f t="shared" si="53"/>
        <v>I12</v>
      </c>
      <c r="H1541" s="16" t="s">
        <v>5794</v>
      </c>
      <c r="I1541" s="16" t="s">
        <v>1181</v>
      </c>
      <c r="J1541" s="16" t="s">
        <v>1180</v>
      </c>
      <c r="K1541" s="16" t="s">
        <v>1179</v>
      </c>
      <c r="L1541" s="16" t="s">
        <v>5793</v>
      </c>
      <c r="M1541" s="16">
        <v>-5060</v>
      </c>
      <c r="N1541" s="16" t="s">
        <v>1177</v>
      </c>
      <c r="O1541" s="16" t="s">
        <v>1107</v>
      </c>
      <c r="P1541" s="16" t="s">
        <v>1176</v>
      </c>
      <c r="Q1541" s="16" t="s">
        <v>1175</v>
      </c>
      <c r="R1541" s="16" t="s">
        <v>1174</v>
      </c>
    </row>
    <row r="1542" spans="1:18">
      <c r="A1542" s="16" t="s">
        <v>5792</v>
      </c>
      <c r="B1542" s="16" t="s">
        <v>1183</v>
      </c>
      <c r="C1542" s="16" t="s">
        <v>319</v>
      </c>
      <c r="D1542" s="16">
        <v>10094</v>
      </c>
      <c r="E1542" s="16" t="str">
        <f>VLOOKUP(D1542,'Schools Data'!$F$4:$I$105,4,FALSE)</f>
        <v>St Paul's School, N11</v>
      </c>
      <c r="F1542" s="16">
        <v>739050</v>
      </c>
      <c r="G1542" s="16" t="str">
        <f t="shared" si="53"/>
        <v>I13</v>
      </c>
      <c r="H1542" s="16" t="s">
        <v>5791</v>
      </c>
      <c r="I1542" s="16" t="s">
        <v>1181</v>
      </c>
      <c r="J1542" s="16" t="s">
        <v>1180</v>
      </c>
      <c r="K1542" s="16" t="s">
        <v>1179</v>
      </c>
      <c r="L1542" s="16" t="s">
        <v>5790</v>
      </c>
      <c r="M1542" s="16">
        <v>-5200</v>
      </c>
      <c r="N1542" s="16" t="s">
        <v>1177</v>
      </c>
      <c r="O1542" s="16" t="s">
        <v>1107</v>
      </c>
      <c r="P1542" s="16" t="s">
        <v>1176</v>
      </c>
      <c r="Q1542" s="16" t="s">
        <v>1175</v>
      </c>
      <c r="R1542" s="16" t="s">
        <v>1174</v>
      </c>
    </row>
    <row r="1543" spans="1:18">
      <c r="A1543" s="16" t="s">
        <v>5789</v>
      </c>
      <c r="B1543" s="16" t="s">
        <v>1183</v>
      </c>
      <c r="C1543" s="16" t="s">
        <v>319</v>
      </c>
      <c r="D1543" s="16">
        <v>10095</v>
      </c>
      <c r="E1543" s="16" t="str">
        <f>VLOOKUP(D1543,'Schools Data'!$F$4:$I$105,4,FALSE)</f>
        <v>St Paul's CE Primary, NW7</v>
      </c>
      <c r="F1543" s="16">
        <v>111100</v>
      </c>
      <c r="G1543" s="16" t="str">
        <f t="shared" si="53"/>
        <v>E05</v>
      </c>
      <c r="H1543" s="16" t="s">
        <v>5788</v>
      </c>
      <c r="I1543" s="16" t="s">
        <v>1181</v>
      </c>
      <c r="J1543" s="16" t="s">
        <v>1180</v>
      </c>
      <c r="K1543" s="16" t="s">
        <v>1179</v>
      </c>
      <c r="L1543" s="16" t="s">
        <v>5787</v>
      </c>
      <c r="M1543" s="16">
        <v>48243</v>
      </c>
      <c r="N1543" s="16" t="s">
        <v>1177</v>
      </c>
      <c r="O1543" s="16" t="s">
        <v>1107</v>
      </c>
      <c r="P1543" s="16" t="s">
        <v>1176</v>
      </c>
      <c r="Q1543" s="16" t="s">
        <v>1175</v>
      </c>
      <c r="R1543" s="16" t="s">
        <v>1174</v>
      </c>
    </row>
    <row r="1544" spans="1:18">
      <c r="A1544" s="16" t="s">
        <v>5786</v>
      </c>
      <c r="B1544" s="16" t="s">
        <v>1183</v>
      </c>
      <c r="C1544" s="16" t="s">
        <v>319</v>
      </c>
      <c r="D1544" s="16">
        <v>10095</v>
      </c>
      <c r="E1544" s="16" t="str">
        <f>VLOOKUP(D1544,'Schools Data'!$F$4:$I$105,4,FALSE)</f>
        <v>St Paul's CE Primary, NW7</v>
      </c>
      <c r="F1544" s="16">
        <v>111200</v>
      </c>
      <c r="G1544" s="16" t="str">
        <f t="shared" si="53"/>
        <v>E04</v>
      </c>
      <c r="H1544" s="16" t="s">
        <v>5785</v>
      </c>
      <c r="I1544" s="16" t="s">
        <v>1181</v>
      </c>
      <c r="J1544" s="16" t="s">
        <v>1180</v>
      </c>
      <c r="K1544" s="16" t="s">
        <v>1179</v>
      </c>
      <c r="L1544" s="16" t="s">
        <v>5784</v>
      </c>
      <c r="M1544" s="16">
        <v>39369</v>
      </c>
      <c r="N1544" s="16" t="s">
        <v>1177</v>
      </c>
      <c r="O1544" s="16" t="s">
        <v>1107</v>
      </c>
      <c r="P1544" s="16" t="s">
        <v>1176</v>
      </c>
      <c r="Q1544" s="16" t="s">
        <v>1175</v>
      </c>
      <c r="R1544" s="16" t="s">
        <v>1174</v>
      </c>
    </row>
    <row r="1545" spans="1:18">
      <c r="A1545" s="16" t="s">
        <v>5783</v>
      </c>
      <c r="B1545" s="16" t="s">
        <v>1183</v>
      </c>
      <c r="C1545" s="16" t="s">
        <v>319</v>
      </c>
      <c r="D1545" s="16">
        <v>10095</v>
      </c>
      <c r="E1545" s="16" t="str">
        <f>VLOOKUP(D1545,'Schools Data'!$F$4:$I$105,4,FALSE)</f>
        <v>St Paul's CE Primary, NW7</v>
      </c>
      <c r="F1545" s="16">
        <v>111400</v>
      </c>
      <c r="G1545" s="16" t="str">
        <f t="shared" si="53"/>
        <v>E01</v>
      </c>
      <c r="H1545" s="16" t="s">
        <v>5782</v>
      </c>
      <c r="I1545" s="16" t="s">
        <v>1181</v>
      </c>
      <c r="J1545" s="16" t="s">
        <v>1180</v>
      </c>
      <c r="K1545" s="16" t="s">
        <v>1179</v>
      </c>
      <c r="L1545" s="16" t="s">
        <v>5781</v>
      </c>
      <c r="M1545" s="16">
        <v>637743</v>
      </c>
      <c r="N1545" s="16" t="s">
        <v>1177</v>
      </c>
      <c r="O1545" s="16" t="s">
        <v>1107</v>
      </c>
      <c r="P1545" s="16" t="s">
        <v>1176</v>
      </c>
      <c r="Q1545" s="16" t="s">
        <v>1175</v>
      </c>
      <c r="R1545" s="16" t="s">
        <v>1174</v>
      </c>
    </row>
    <row r="1546" spans="1:18">
      <c r="A1546" s="16" t="s">
        <v>5780</v>
      </c>
      <c r="B1546" s="16" t="s">
        <v>1183</v>
      </c>
      <c r="C1546" s="16" t="s">
        <v>319</v>
      </c>
      <c r="D1546" s="16">
        <v>10095</v>
      </c>
      <c r="E1546" s="16" t="str">
        <f>VLOOKUP(D1546,'Schools Data'!$F$4:$I$105,4,FALSE)</f>
        <v>St Paul's CE Primary, NW7</v>
      </c>
      <c r="F1546" s="16">
        <v>111500</v>
      </c>
      <c r="G1546" s="16" t="str">
        <f t="shared" si="53"/>
        <v>E02</v>
      </c>
      <c r="H1546" s="16" t="s">
        <v>5779</v>
      </c>
      <c r="I1546" s="16" t="s">
        <v>1181</v>
      </c>
      <c r="J1546" s="16" t="s">
        <v>1180</v>
      </c>
      <c r="K1546" s="16" t="s">
        <v>1179</v>
      </c>
      <c r="L1546" s="16" t="s">
        <v>5778</v>
      </c>
      <c r="M1546" s="16">
        <v>4400</v>
      </c>
      <c r="N1546" s="16" t="s">
        <v>1177</v>
      </c>
      <c r="O1546" s="16" t="s">
        <v>1107</v>
      </c>
      <c r="P1546" s="16" t="s">
        <v>1176</v>
      </c>
      <c r="Q1546" s="16" t="s">
        <v>1175</v>
      </c>
      <c r="R1546" s="16" t="s">
        <v>1174</v>
      </c>
    </row>
    <row r="1547" spans="1:18">
      <c r="A1547" s="16" t="s">
        <v>5777</v>
      </c>
      <c r="B1547" s="16" t="s">
        <v>1183</v>
      </c>
      <c r="C1547" s="16" t="s">
        <v>319</v>
      </c>
      <c r="D1547" s="16">
        <v>10095</v>
      </c>
      <c r="E1547" s="16" t="str">
        <f>VLOOKUP(D1547,'Schools Data'!$F$4:$I$105,4,FALSE)</f>
        <v>St Paul's CE Primary, NW7</v>
      </c>
      <c r="F1547" s="16">
        <v>111600</v>
      </c>
      <c r="G1547" s="16" t="str">
        <f t="shared" si="53"/>
        <v>E03</v>
      </c>
      <c r="H1547" s="16" t="s">
        <v>5776</v>
      </c>
      <c r="I1547" s="16" t="s">
        <v>1181</v>
      </c>
      <c r="J1547" s="16" t="s">
        <v>1180</v>
      </c>
      <c r="K1547" s="16" t="s">
        <v>1179</v>
      </c>
      <c r="L1547" s="16" t="s">
        <v>5775</v>
      </c>
      <c r="M1547" s="16">
        <v>156099</v>
      </c>
      <c r="N1547" s="16" t="s">
        <v>1177</v>
      </c>
      <c r="O1547" s="16" t="s">
        <v>1107</v>
      </c>
      <c r="P1547" s="16" t="s">
        <v>1176</v>
      </c>
      <c r="Q1547" s="16" t="s">
        <v>1175</v>
      </c>
      <c r="R1547" s="16" t="s">
        <v>1174</v>
      </c>
    </row>
    <row r="1548" spans="1:18">
      <c r="A1548" s="16" t="s">
        <v>5774</v>
      </c>
      <c r="B1548" s="16" t="s">
        <v>1183</v>
      </c>
      <c r="C1548" s="16" t="s">
        <v>319</v>
      </c>
      <c r="D1548" s="16">
        <v>10095</v>
      </c>
      <c r="E1548" s="16" t="str">
        <f>VLOOKUP(D1548,'Schools Data'!$F$4:$I$105,4,FALSE)</f>
        <v>St Paul's CE Primary, NW7</v>
      </c>
      <c r="F1548" s="16">
        <v>111700</v>
      </c>
      <c r="G1548" s="16" t="str">
        <f t="shared" si="53"/>
        <v>E07</v>
      </c>
      <c r="H1548" s="16" t="s">
        <v>5773</v>
      </c>
      <c r="I1548" s="16" t="s">
        <v>1181</v>
      </c>
      <c r="J1548" s="16" t="s">
        <v>1180</v>
      </c>
      <c r="K1548" s="16" t="s">
        <v>1179</v>
      </c>
      <c r="L1548" s="16" t="s">
        <v>5772</v>
      </c>
      <c r="M1548" s="16">
        <v>28196</v>
      </c>
      <c r="N1548" s="16" t="s">
        <v>1177</v>
      </c>
      <c r="O1548" s="16" t="s">
        <v>1107</v>
      </c>
      <c r="P1548" s="16" t="s">
        <v>1176</v>
      </c>
      <c r="Q1548" s="16" t="s">
        <v>1175</v>
      </c>
      <c r="R1548" s="16" t="s">
        <v>1174</v>
      </c>
    </row>
    <row r="1549" spans="1:18">
      <c r="A1549" s="16" t="s">
        <v>5771</v>
      </c>
      <c r="B1549" s="16" t="s">
        <v>1183</v>
      </c>
      <c r="C1549" s="16" t="s">
        <v>319</v>
      </c>
      <c r="D1549" s="16">
        <v>10095</v>
      </c>
      <c r="E1549" s="16" t="str">
        <f>VLOOKUP(D1549,'Schools Data'!$F$4:$I$105,4,FALSE)</f>
        <v>St Paul's CE Primary, NW7</v>
      </c>
      <c r="F1549" s="16">
        <v>133100</v>
      </c>
      <c r="G1549" s="16" t="str">
        <f t="shared" si="53"/>
        <v>E09</v>
      </c>
      <c r="H1549" s="16" t="s">
        <v>5770</v>
      </c>
      <c r="I1549" s="16" t="s">
        <v>1181</v>
      </c>
      <c r="J1549" s="16" t="s">
        <v>1180</v>
      </c>
      <c r="K1549" s="16" t="s">
        <v>1179</v>
      </c>
      <c r="L1549" s="16" t="s">
        <v>5769</v>
      </c>
      <c r="M1549" s="16">
        <v>4293</v>
      </c>
      <c r="N1549" s="16" t="s">
        <v>1177</v>
      </c>
      <c r="O1549" s="16" t="s">
        <v>1107</v>
      </c>
      <c r="P1549" s="16" t="s">
        <v>1176</v>
      </c>
      <c r="Q1549" s="16" t="s">
        <v>1175</v>
      </c>
      <c r="R1549" s="16" t="s">
        <v>1174</v>
      </c>
    </row>
    <row r="1550" spans="1:18">
      <c r="A1550" s="16" t="s">
        <v>5768</v>
      </c>
      <c r="B1550" s="16" t="s">
        <v>1183</v>
      </c>
      <c r="C1550" s="16" t="s">
        <v>319</v>
      </c>
      <c r="D1550" s="16">
        <v>10095</v>
      </c>
      <c r="E1550" s="16" t="str">
        <f>VLOOKUP(D1550,'Schools Data'!$F$4:$I$105,4,FALSE)</f>
        <v>St Paul's CE Primary, NW7</v>
      </c>
      <c r="F1550" s="16">
        <v>138110</v>
      </c>
      <c r="G1550" s="16" t="str">
        <f t="shared" si="53"/>
        <v>E10</v>
      </c>
      <c r="H1550" s="16" t="s">
        <v>5767</v>
      </c>
      <c r="I1550" s="16" t="s">
        <v>1181</v>
      </c>
      <c r="J1550" s="16" t="s">
        <v>1180</v>
      </c>
      <c r="K1550" s="16" t="s">
        <v>1179</v>
      </c>
      <c r="L1550" s="16" t="s">
        <v>5766</v>
      </c>
      <c r="M1550" s="16">
        <v>4550</v>
      </c>
      <c r="N1550" s="16" t="s">
        <v>1177</v>
      </c>
      <c r="O1550" s="16" t="s">
        <v>1107</v>
      </c>
      <c r="P1550" s="16" t="s">
        <v>1176</v>
      </c>
      <c r="Q1550" s="16" t="s">
        <v>1175</v>
      </c>
      <c r="R1550" s="16" t="s">
        <v>1174</v>
      </c>
    </row>
    <row r="1551" spans="1:18">
      <c r="A1551" s="16" t="s">
        <v>5765</v>
      </c>
      <c r="B1551" s="16" t="s">
        <v>1183</v>
      </c>
      <c r="C1551" s="16" t="s">
        <v>319</v>
      </c>
      <c r="D1551" s="16">
        <v>10095</v>
      </c>
      <c r="E1551" s="16" t="str">
        <f>VLOOKUP(D1551,'Schools Data'!$F$4:$I$105,4,FALSE)</f>
        <v>St Paul's CE Primary, NW7</v>
      </c>
      <c r="F1551" s="16">
        <v>138120</v>
      </c>
      <c r="G1551" s="16" t="str">
        <f t="shared" si="53"/>
        <v>E11</v>
      </c>
      <c r="H1551" s="16" t="s">
        <v>5764</v>
      </c>
      <c r="I1551" s="16" t="s">
        <v>1181</v>
      </c>
      <c r="J1551" s="16" t="s">
        <v>1180</v>
      </c>
      <c r="K1551" s="16" t="s">
        <v>1179</v>
      </c>
      <c r="L1551" s="16" t="s">
        <v>5726</v>
      </c>
      <c r="M1551" s="16">
        <v>7238</v>
      </c>
      <c r="N1551" s="16" t="s">
        <v>1177</v>
      </c>
      <c r="O1551" s="16" t="s">
        <v>1107</v>
      </c>
      <c r="P1551" s="16" t="s">
        <v>1176</v>
      </c>
      <c r="Q1551" s="16" t="s">
        <v>1175</v>
      </c>
      <c r="R1551" s="16" t="s">
        <v>1174</v>
      </c>
    </row>
    <row r="1552" spans="1:18">
      <c r="A1552" s="16" t="s">
        <v>5763</v>
      </c>
      <c r="B1552" s="16" t="s">
        <v>1183</v>
      </c>
      <c r="C1552" s="16" t="s">
        <v>319</v>
      </c>
      <c r="D1552" s="16">
        <v>10095</v>
      </c>
      <c r="E1552" s="16" t="str">
        <f>VLOOKUP(D1552,'Schools Data'!$F$4:$I$105,4,FALSE)</f>
        <v>St Paul's CE Primary, NW7</v>
      </c>
      <c r="F1552" s="16">
        <v>210000</v>
      </c>
      <c r="G1552" s="16" t="str">
        <f t="shared" si="53"/>
        <v>E12</v>
      </c>
      <c r="H1552" s="16" t="s">
        <v>5762</v>
      </c>
      <c r="I1552" s="16" t="s">
        <v>1181</v>
      </c>
      <c r="J1552" s="16" t="s">
        <v>1180</v>
      </c>
      <c r="K1552" s="16" t="s">
        <v>1179</v>
      </c>
      <c r="L1552" s="16" t="s">
        <v>5666</v>
      </c>
      <c r="M1552" s="16">
        <v>11130</v>
      </c>
      <c r="N1552" s="16" t="s">
        <v>1177</v>
      </c>
      <c r="O1552" s="16" t="s">
        <v>1107</v>
      </c>
      <c r="P1552" s="16" t="s">
        <v>1176</v>
      </c>
      <c r="Q1552" s="16" t="s">
        <v>1175</v>
      </c>
      <c r="R1552" s="16" t="s">
        <v>1174</v>
      </c>
    </row>
    <row r="1553" spans="1:18">
      <c r="A1553" s="16" t="s">
        <v>5761</v>
      </c>
      <c r="B1553" s="16" t="s">
        <v>1183</v>
      </c>
      <c r="C1553" s="16" t="s">
        <v>319</v>
      </c>
      <c r="D1553" s="16">
        <v>10095</v>
      </c>
      <c r="E1553" s="16" t="str">
        <f>VLOOKUP(D1553,'Schools Data'!$F$4:$I$105,4,FALSE)</f>
        <v>St Paul's CE Primary, NW7</v>
      </c>
      <c r="F1553" s="16">
        <v>213020</v>
      </c>
      <c r="G1553" s="16" t="str">
        <f t="shared" si="53"/>
        <v>E16</v>
      </c>
      <c r="H1553" s="16" t="s">
        <v>5760</v>
      </c>
      <c r="I1553" s="16" t="s">
        <v>1181</v>
      </c>
      <c r="J1553" s="16" t="s">
        <v>1180</v>
      </c>
      <c r="K1553" s="16" t="s">
        <v>1179</v>
      </c>
      <c r="L1553" s="16" t="s">
        <v>5759</v>
      </c>
      <c r="M1553" s="16">
        <v>20000</v>
      </c>
      <c r="N1553" s="16" t="s">
        <v>1177</v>
      </c>
      <c r="O1553" s="16" t="s">
        <v>1107</v>
      </c>
      <c r="P1553" s="16" t="s">
        <v>1176</v>
      </c>
      <c r="Q1553" s="16" t="s">
        <v>1175</v>
      </c>
      <c r="R1553" s="16" t="s">
        <v>1174</v>
      </c>
    </row>
    <row r="1554" spans="1:18">
      <c r="A1554" s="16" t="s">
        <v>5758</v>
      </c>
      <c r="B1554" s="16" t="s">
        <v>1183</v>
      </c>
      <c r="C1554" s="16" t="s">
        <v>319</v>
      </c>
      <c r="D1554" s="16">
        <v>10095</v>
      </c>
      <c r="E1554" s="16" t="str">
        <f>VLOOKUP(D1554,'Schools Data'!$F$4:$I$105,4,FALSE)</f>
        <v>St Paul's CE Primary, NW7</v>
      </c>
      <c r="F1554" s="16">
        <v>215000</v>
      </c>
      <c r="G1554" s="16" t="str">
        <f t="shared" si="53"/>
        <v>E17</v>
      </c>
      <c r="H1554" s="16" t="s">
        <v>5757</v>
      </c>
      <c r="I1554" s="16" t="s">
        <v>1181</v>
      </c>
      <c r="J1554" s="16" t="s">
        <v>1180</v>
      </c>
      <c r="K1554" s="16" t="s">
        <v>1179</v>
      </c>
      <c r="L1554" s="16" t="s">
        <v>5756</v>
      </c>
      <c r="M1554" s="16">
        <v>3068</v>
      </c>
      <c r="N1554" s="16" t="s">
        <v>1177</v>
      </c>
      <c r="O1554" s="16" t="s">
        <v>1107</v>
      </c>
      <c r="P1554" s="16" t="s">
        <v>1176</v>
      </c>
      <c r="Q1554" s="16" t="s">
        <v>1175</v>
      </c>
      <c r="R1554" s="16" t="s">
        <v>1174</v>
      </c>
    </row>
    <row r="1555" spans="1:18">
      <c r="A1555" s="16" t="s">
        <v>5755</v>
      </c>
      <c r="B1555" s="16" t="s">
        <v>1183</v>
      </c>
      <c r="C1555" s="16" t="s">
        <v>319</v>
      </c>
      <c r="D1555" s="16">
        <v>10095</v>
      </c>
      <c r="E1555" s="16" t="str">
        <f>VLOOKUP(D1555,'Schools Data'!$F$4:$I$105,4,FALSE)</f>
        <v>St Paul's CE Primary, NW7</v>
      </c>
      <c r="F1555" s="16">
        <v>216000</v>
      </c>
      <c r="G1555" s="16" t="str">
        <f t="shared" si="53"/>
        <v>E15</v>
      </c>
      <c r="H1555" s="16" t="s">
        <v>5754</v>
      </c>
      <c r="I1555" s="16" t="s">
        <v>1181</v>
      </c>
      <c r="J1555" s="16" t="s">
        <v>1180</v>
      </c>
      <c r="K1555" s="16" t="s">
        <v>1179</v>
      </c>
      <c r="L1555" s="16" t="s">
        <v>5753</v>
      </c>
      <c r="M1555" s="16">
        <v>4350</v>
      </c>
      <c r="N1555" s="16" t="s">
        <v>1177</v>
      </c>
      <c r="O1555" s="16" t="s">
        <v>1107</v>
      </c>
      <c r="P1555" s="16" t="s">
        <v>1176</v>
      </c>
      <c r="Q1555" s="16" t="s">
        <v>1175</v>
      </c>
      <c r="R1555" s="16" t="s">
        <v>1174</v>
      </c>
    </row>
    <row r="1556" spans="1:18">
      <c r="A1556" s="16" t="s">
        <v>5752</v>
      </c>
      <c r="B1556" s="16" t="s">
        <v>1183</v>
      </c>
      <c r="C1556" s="16" t="s">
        <v>319</v>
      </c>
      <c r="D1556" s="16">
        <v>10095</v>
      </c>
      <c r="E1556" s="16" t="str">
        <f>VLOOKUP(D1556,'Schools Data'!$F$4:$I$105,4,FALSE)</f>
        <v>St Paul's CE Primary, NW7</v>
      </c>
      <c r="F1556" s="16">
        <v>219010</v>
      </c>
      <c r="G1556" s="16" t="str">
        <f t="shared" si="53"/>
        <v>E14</v>
      </c>
      <c r="H1556" s="16" t="s">
        <v>5751</v>
      </c>
      <c r="I1556" s="16" t="s">
        <v>1181</v>
      </c>
      <c r="J1556" s="16" t="s">
        <v>1180</v>
      </c>
      <c r="K1556" s="16" t="s">
        <v>1179</v>
      </c>
      <c r="L1556" s="16" t="s">
        <v>5750</v>
      </c>
      <c r="M1556" s="16">
        <v>18940</v>
      </c>
      <c r="N1556" s="16" t="s">
        <v>1177</v>
      </c>
      <c r="O1556" s="16" t="s">
        <v>1107</v>
      </c>
      <c r="P1556" s="16" t="s">
        <v>1176</v>
      </c>
      <c r="Q1556" s="16" t="s">
        <v>1175</v>
      </c>
      <c r="R1556" s="16" t="s">
        <v>1174</v>
      </c>
    </row>
    <row r="1557" spans="1:18">
      <c r="A1557" s="16" t="s">
        <v>5749</v>
      </c>
      <c r="B1557" s="16" t="s">
        <v>1183</v>
      </c>
      <c r="C1557" s="16" t="s">
        <v>319</v>
      </c>
      <c r="D1557" s="16">
        <v>10095</v>
      </c>
      <c r="E1557" s="16" t="str">
        <f>VLOOKUP(D1557,'Schools Data'!$F$4:$I$105,4,FALSE)</f>
        <v>St Paul's CE Primary, NW7</v>
      </c>
      <c r="F1557" s="16">
        <v>219030</v>
      </c>
      <c r="G1557" s="16" t="str">
        <f t="shared" si="53"/>
        <v>E18</v>
      </c>
      <c r="H1557" s="16" t="s">
        <v>5748</v>
      </c>
      <c r="I1557" s="16" t="s">
        <v>1181</v>
      </c>
      <c r="J1557" s="16" t="s">
        <v>1180</v>
      </c>
      <c r="K1557" s="16" t="s">
        <v>1179</v>
      </c>
      <c r="L1557" s="16" t="s">
        <v>5747</v>
      </c>
      <c r="M1557" s="16">
        <v>6755</v>
      </c>
      <c r="N1557" s="16" t="s">
        <v>1177</v>
      </c>
      <c r="O1557" s="16" t="s">
        <v>1107</v>
      </c>
      <c r="P1557" s="16" t="s">
        <v>1176</v>
      </c>
      <c r="Q1557" s="16" t="s">
        <v>1175</v>
      </c>
      <c r="R1557" s="16" t="s">
        <v>1174</v>
      </c>
    </row>
    <row r="1558" spans="1:18">
      <c r="A1558" s="16" t="s">
        <v>5746</v>
      </c>
      <c r="B1558" s="16" t="s">
        <v>1183</v>
      </c>
      <c r="C1558" s="16" t="s">
        <v>319</v>
      </c>
      <c r="D1558" s="16">
        <v>10095</v>
      </c>
      <c r="E1558" s="16" t="str">
        <f>VLOOKUP(D1558,'Schools Data'!$F$4:$I$105,4,FALSE)</f>
        <v>St Paul's CE Primary, NW7</v>
      </c>
      <c r="F1558" s="16">
        <v>220000</v>
      </c>
      <c r="G1558" s="16" t="str">
        <f t="shared" si="53"/>
        <v>E13</v>
      </c>
      <c r="H1558" s="16" t="s">
        <v>5745</v>
      </c>
      <c r="I1558" s="16" t="s">
        <v>1181</v>
      </c>
      <c r="J1558" s="16" t="s">
        <v>1180</v>
      </c>
      <c r="K1558" s="16" t="s">
        <v>1179</v>
      </c>
      <c r="L1558" s="16" t="s">
        <v>5744</v>
      </c>
      <c r="M1558" s="16">
        <v>500</v>
      </c>
      <c r="N1558" s="16" t="s">
        <v>1177</v>
      </c>
      <c r="O1558" s="16" t="s">
        <v>1107</v>
      </c>
      <c r="P1558" s="16" t="s">
        <v>1176</v>
      </c>
      <c r="Q1558" s="16" t="s">
        <v>1175</v>
      </c>
      <c r="R1558" s="16" t="s">
        <v>1174</v>
      </c>
    </row>
    <row r="1559" spans="1:18">
      <c r="A1559" s="16" t="s">
        <v>5743</v>
      </c>
      <c r="B1559" s="16" t="s">
        <v>1183</v>
      </c>
      <c r="C1559" s="16" t="s">
        <v>319</v>
      </c>
      <c r="D1559" s="16">
        <v>10095</v>
      </c>
      <c r="E1559" s="16" t="str">
        <f>VLOOKUP(D1559,'Schools Data'!$F$4:$I$105,4,FALSE)</f>
        <v>St Paul's CE Primary, NW7</v>
      </c>
      <c r="F1559" s="16">
        <v>221000</v>
      </c>
      <c r="G1559" s="16" t="str">
        <f t="shared" si="53"/>
        <v>E23</v>
      </c>
      <c r="H1559" s="16" t="s">
        <v>5742</v>
      </c>
      <c r="I1559" s="16" t="s">
        <v>1181</v>
      </c>
      <c r="J1559" s="16" t="s">
        <v>1180</v>
      </c>
      <c r="K1559" s="16" t="s">
        <v>1179</v>
      </c>
      <c r="L1559" s="16" t="s">
        <v>5741</v>
      </c>
      <c r="M1559" s="16">
        <v>5127</v>
      </c>
      <c r="N1559" s="16" t="s">
        <v>1177</v>
      </c>
      <c r="O1559" s="16" t="s">
        <v>1107</v>
      </c>
      <c r="P1559" s="16" t="s">
        <v>1176</v>
      </c>
      <c r="Q1559" s="16" t="s">
        <v>1175</v>
      </c>
      <c r="R1559" s="16" t="s">
        <v>1174</v>
      </c>
    </row>
    <row r="1560" spans="1:18">
      <c r="A1560" s="16" t="s">
        <v>5740</v>
      </c>
      <c r="B1560" s="16" t="s">
        <v>1183</v>
      </c>
      <c r="C1560" s="16" t="s">
        <v>319</v>
      </c>
      <c r="D1560" s="16">
        <v>10095</v>
      </c>
      <c r="E1560" s="16" t="str">
        <f>VLOOKUP(D1560,'Schools Data'!$F$4:$I$105,4,FALSE)</f>
        <v>St Paul's CE Primary, NW7</v>
      </c>
      <c r="F1560" s="16">
        <v>411020</v>
      </c>
      <c r="G1560" s="16" t="str">
        <f t="shared" si="53"/>
        <v>E25</v>
      </c>
      <c r="H1560" s="16" t="s">
        <v>5739</v>
      </c>
      <c r="I1560" s="16" t="s">
        <v>1181</v>
      </c>
      <c r="J1560" s="16" t="s">
        <v>1180</v>
      </c>
      <c r="K1560" s="16" t="s">
        <v>1179</v>
      </c>
      <c r="L1560" s="16" t="s">
        <v>5738</v>
      </c>
      <c r="M1560" s="16">
        <v>62072</v>
      </c>
      <c r="N1560" s="16" t="s">
        <v>1177</v>
      </c>
      <c r="O1560" s="16" t="s">
        <v>1107</v>
      </c>
      <c r="P1560" s="16" t="s">
        <v>1176</v>
      </c>
      <c r="Q1560" s="16" t="s">
        <v>1175</v>
      </c>
      <c r="R1560" s="16" t="s">
        <v>1174</v>
      </c>
    </row>
    <row r="1561" spans="1:18">
      <c r="A1561" s="16" t="s">
        <v>5737</v>
      </c>
      <c r="B1561" s="16" t="s">
        <v>1183</v>
      </c>
      <c r="C1561" s="16" t="s">
        <v>319</v>
      </c>
      <c r="D1561" s="16">
        <v>10095</v>
      </c>
      <c r="E1561" s="16" t="str">
        <f>VLOOKUP(D1561,'Schools Data'!$F$4:$I$105,4,FALSE)</f>
        <v>St Paul's CE Primary, NW7</v>
      </c>
      <c r="F1561" s="16">
        <v>413050</v>
      </c>
      <c r="G1561" s="16" t="str">
        <f t="shared" si="53"/>
        <v>E19</v>
      </c>
      <c r="H1561" s="16" t="s">
        <v>5736</v>
      </c>
      <c r="I1561" s="16" t="s">
        <v>1181</v>
      </c>
      <c r="J1561" s="16" t="s">
        <v>1180</v>
      </c>
      <c r="K1561" s="16" t="s">
        <v>1179</v>
      </c>
      <c r="L1561" s="16" t="s">
        <v>5735</v>
      </c>
      <c r="M1561" s="16">
        <v>38840</v>
      </c>
      <c r="N1561" s="16" t="s">
        <v>1177</v>
      </c>
      <c r="O1561" s="16" t="s">
        <v>1107</v>
      </c>
      <c r="P1561" s="16" t="s">
        <v>1176</v>
      </c>
      <c r="Q1561" s="16" t="s">
        <v>1175</v>
      </c>
      <c r="R1561" s="16" t="s">
        <v>1174</v>
      </c>
    </row>
    <row r="1562" spans="1:18">
      <c r="A1562" s="16" t="s">
        <v>5734</v>
      </c>
      <c r="B1562" s="16" t="s">
        <v>1183</v>
      </c>
      <c r="C1562" s="16" t="s">
        <v>319</v>
      </c>
      <c r="D1562" s="16">
        <v>10095</v>
      </c>
      <c r="E1562" s="16" t="str">
        <f>VLOOKUP(D1562,'Schools Data'!$F$4:$I$105,4,FALSE)</f>
        <v>St Paul's CE Primary, NW7</v>
      </c>
      <c r="F1562" s="16">
        <v>413060</v>
      </c>
      <c r="G1562" s="16" t="str">
        <f t="shared" si="53"/>
        <v>E22</v>
      </c>
      <c r="H1562" s="16" t="s">
        <v>5733</v>
      </c>
      <c r="I1562" s="16" t="s">
        <v>1181</v>
      </c>
      <c r="J1562" s="16" t="s">
        <v>1180</v>
      </c>
      <c r="K1562" s="16" t="s">
        <v>1179</v>
      </c>
      <c r="L1562" s="16" t="s">
        <v>5732</v>
      </c>
      <c r="M1562" s="16">
        <v>14322</v>
      </c>
      <c r="N1562" s="16" t="s">
        <v>1177</v>
      </c>
      <c r="O1562" s="16" t="s">
        <v>1107</v>
      </c>
      <c r="P1562" s="16" t="s">
        <v>1176</v>
      </c>
      <c r="Q1562" s="16" t="s">
        <v>1175</v>
      </c>
      <c r="R1562" s="16" t="s">
        <v>1174</v>
      </c>
    </row>
    <row r="1563" spans="1:18">
      <c r="A1563" s="16" t="s">
        <v>5731</v>
      </c>
      <c r="B1563" s="16" t="s">
        <v>1183</v>
      </c>
      <c r="C1563" s="16" t="s">
        <v>319</v>
      </c>
      <c r="D1563" s="16">
        <v>10095</v>
      </c>
      <c r="E1563" s="16" t="str">
        <f>VLOOKUP(D1563,'Schools Data'!$F$4:$I$105,4,FALSE)</f>
        <v>St Paul's CE Primary, NW7</v>
      </c>
      <c r="F1563" s="16">
        <v>413070</v>
      </c>
      <c r="G1563" s="16" t="str">
        <f t="shared" si="53"/>
        <v>E24</v>
      </c>
      <c r="H1563" s="16" t="s">
        <v>5730</v>
      </c>
      <c r="I1563" s="16" t="s">
        <v>1181</v>
      </c>
      <c r="J1563" s="16" t="s">
        <v>1180</v>
      </c>
      <c r="K1563" s="16" t="s">
        <v>1179</v>
      </c>
      <c r="L1563" s="16" t="s">
        <v>5729</v>
      </c>
      <c r="M1563" s="16">
        <v>12015</v>
      </c>
      <c r="N1563" s="16" t="s">
        <v>1177</v>
      </c>
      <c r="O1563" s="16" t="s">
        <v>1107</v>
      </c>
      <c r="P1563" s="16" t="s">
        <v>1176</v>
      </c>
      <c r="Q1563" s="16" t="s">
        <v>1175</v>
      </c>
      <c r="R1563" s="16" t="s">
        <v>1174</v>
      </c>
    </row>
    <row r="1564" spans="1:18">
      <c r="A1564" s="16" t="s">
        <v>5728</v>
      </c>
      <c r="B1564" s="16" t="s">
        <v>1183</v>
      </c>
      <c r="C1564" s="16" t="s">
        <v>319</v>
      </c>
      <c r="D1564" s="16">
        <v>10095</v>
      </c>
      <c r="E1564" s="16" t="str">
        <f>VLOOKUP(D1564,'Schools Data'!$F$4:$I$105,4,FALSE)</f>
        <v>St Paul's CE Primary, NW7</v>
      </c>
      <c r="F1564" s="16">
        <v>420060</v>
      </c>
      <c r="G1564" s="16" t="str">
        <f t="shared" si="53"/>
        <v>E26</v>
      </c>
      <c r="H1564" s="16" t="s">
        <v>5727</v>
      </c>
      <c r="I1564" s="16" t="s">
        <v>1181</v>
      </c>
      <c r="J1564" s="16" t="s">
        <v>1180</v>
      </c>
      <c r="K1564" s="16" t="s">
        <v>1179</v>
      </c>
      <c r="L1564" s="16" t="s">
        <v>5726</v>
      </c>
      <c r="M1564" s="16">
        <v>8360</v>
      </c>
      <c r="N1564" s="16" t="s">
        <v>1177</v>
      </c>
      <c r="O1564" s="16" t="s">
        <v>1107</v>
      </c>
      <c r="P1564" s="16" t="s">
        <v>1176</v>
      </c>
      <c r="Q1564" s="16" t="s">
        <v>1175</v>
      </c>
      <c r="R1564" s="16" t="s">
        <v>1174</v>
      </c>
    </row>
    <row r="1565" spans="1:18">
      <c r="A1565" s="16" t="s">
        <v>5725</v>
      </c>
      <c r="B1565" s="16" t="s">
        <v>1183</v>
      </c>
      <c r="C1565" s="16" t="s">
        <v>319</v>
      </c>
      <c r="D1565" s="16">
        <v>10095</v>
      </c>
      <c r="E1565" s="16" t="str">
        <f>VLOOKUP(D1565,'Schools Data'!$F$4:$I$105,4,FALSE)</f>
        <v>St Paul's CE Primary, NW7</v>
      </c>
      <c r="F1565" s="16">
        <v>422620</v>
      </c>
      <c r="G1565" s="16" t="str">
        <f t="shared" si="53"/>
        <v>E20</v>
      </c>
      <c r="H1565" s="16" t="s">
        <v>5724</v>
      </c>
      <c r="I1565" s="16" t="s">
        <v>1181</v>
      </c>
      <c r="J1565" s="16" t="s">
        <v>1180</v>
      </c>
      <c r="K1565" s="16" t="s">
        <v>1179</v>
      </c>
      <c r="L1565" s="16" t="s">
        <v>5723</v>
      </c>
      <c r="M1565" s="16">
        <v>16427</v>
      </c>
      <c r="N1565" s="16" t="s">
        <v>1177</v>
      </c>
      <c r="O1565" s="16" t="s">
        <v>1107</v>
      </c>
      <c r="P1565" s="16" t="s">
        <v>1176</v>
      </c>
      <c r="Q1565" s="16" t="s">
        <v>1175</v>
      </c>
      <c r="R1565" s="16" t="s">
        <v>1174</v>
      </c>
    </row>
    <row r="1566" spans="1:18">
      <c r="A1566" s="16" t="s">
        <v>5722</v>
      </c>
      <c r="B1566" s="16" t="s">
        <v>1183</v>
      </c>
      <c r="C1566" s="16" t="s">
        <v>319</v>
      </c>
      <c r="D1566" s="16">
        <v>10095</v>
      </c>
      <c r="E1566" s="16" t="str">
        <f>VLOOKUP(D1566,'Schools Data'!$F$4:$I$105,4,FALSE)</f>
        <v>St Paul's CE Primary, NW7</v>
      </c>
      <c r="F1566" s="16">
        <v>543950</v>
      </c>
      <c r="G1566" s="16" t="s">
        <v>1211</v>
      </c>
      <c r="H1566" s="16" t="s">
        <v>5721</v>
      </c>
      <c r="I1566" s="16" t="s">
        <v>1181</v>
      </c>
      <c r="J1566" s="16" t="s">
        <v>1180</v>
      </c>
      <c r="K1566" s="16" t="s">
        <v>1179</v>
      </c>
      <c r="L1566" s="16" t="s">
        <v>5720</v>
      </c>
      <c r="M1566" s="16">
        <v>45822</v>
      </c>
      <c r="N1566" s="16" t="s">
        <v>1177</v>
      </c>
      <c r="O1566" s="16" t="s">
        <v>1107</v>
      </c>
      <c r="P1566" s="16" t="s">
        <v>1176</v>
      </c>
      <c r="Q1566" s="16" t="s">
        <v>1175</v>
      </c>
      <c r="R1566" s="16" t="s">
        <v>1174</v>
      </c>
    </row>
    <row r="1567" spans="1:18">
      <c r="A1567" s="16" t="s">
        <v>5719</v>
      </c>
      <c r="B1567" s="16" t="s">
        <v>1183</v>
      </c>
      <c r="C1567" s="16" t="s">
        <v>319</v>
      </c>
      <c r="D1567" s="16">
        <v>10095</v>
      </c>
      <c r="E1567" s="16" t="str">
        <f>VLOOKUP(D1567,'Schools Data'!$F$4:$I$105,4,FALSE)</f>
        <v>St Paul's CE Primary, NW7</v>
      </c>
      <c r="F1567" s="16">
        <v>543970</v>
      </c>
      <c r="G1567" s="16" t="str">
        <f t="shared" ref="G1567:G1601" si="54">VLOOKUP(F1567,$W$2:$X$62,2,FALSE)</f>
        <v>I01</v>
      </c>
      <c r="H1567" s="16" t="s">
        <v>5718</v>
      </c>
      <c r="I1567" s="16" t="s">
        <v>1181</v>
      </c>
      <c r="J1567" s="16" t="s">
        <v>1180</v>
      </c>
      <c r="K1567" s="16" t="s">
        <v>1179</v>
      </c>
      <c r="L1567" s="16" t="s">
        <v>5717</v>
      </c>
      <c r="M1567" s="16">
        <v>-954742</v>
      </c>
      <c r="N1567" s="16" t="s">
        <v>1177</v>
      </c>
      <c r="O1567" s="16" t="s">
        <v>1107</v>
      </c>
      <c r="P1567" s="16" t="s">
        <v>1176</v>
      </c>
      <c r="Q1567" s="16" t="s">
        <v>1175</v>
      </c>
      <c r="R1567" s="16" t="s">
        <v>1174</v>
      </c>
    </row>
    <row r="1568" spans="1:18">
      <c r="A1568" s="16" t="s">
        <v>5716</v>
      </c>
      <c r="B1568" s="16" t="s">
        <v>1183</v>
      </c>
      <c r="C1568" s="16" t="s">
        <v>319</v>
      </c>
      <c r="D1568" s="16">
        <v>10095</v>
      </c>
      <c r="E1568" s="16" t="str">
        <f>VLOOKUP(D1568,'Schools Data'!$F$4:$I$105,4,FALSE)</f>
        <v>St Paul's CE Primary, NW7</v>
      </c>
      <c r="F1568" s="16">
        <v>543972</v>
      </c>
      <c r="G1568" s="16" t="str">
        <f t="shared" si="54"/>
        <v>I03</v>
      </c>
      <c r="H1568" s="16" t="s">
        <v>5715</v>
      </c>
      <c r="I1568" s="16" t="s">
        <v>1181</v>
      </c>
      <c r="J1568" s="16" t="s">
        <v>1180</v>
      </c>
      <c r="K1568" s="16" t="s">
        <v>1179</v>
      </c>
      <c r="L1568" s="16" t="s">
        <v>5714</v>
      </c>
      <c r="M1568" s="16">
        <v>-36283</v>
      </c>
      <c r="N1568" s="16" t="s">
        <v>1177</v>
      </c>
      <c r="O1568" s="16" t="s">
        <v>1107</v>
      </c>
      <c r="P1568" s="16" t="s">
        <v>1176</v>
      </c>
      <c r="Q1568" s="16" t="s">
        <v>1175</v>
      </c>
      <c r="R1568" s="16" t="s">
        <v>1174</v>
      </c>
    </row>
    <row r="1569" spans="1:18">
      <c r="A1569" s="16" t="s">
        <v>5713</v>
      </c>
      <c r="B1569" s="16" t="s">
        <v>1183</v>
      </c>
      <c r="C1569" s="16" t="s">
        <v>319</v>
      </c>
      <c r="D1569" s="16">
        <v>10095</v>
      </c>
      <c r="E1569" s="16" t="str">
        <f>VLOOKUP(D1569,'Schools Data'!$F$4:$I$105,4,FALSE)</f>
        <v>St Paul's CE Primary, NW7</v>
      </c>
      <c r="F1569" s="16">
        <v>543975</v>
      </c>
      <c r="G1569" s="16" t="str">
        <f t="shared" si="54"/>
        <v>I05</v>
      </c>
      <c r="H1569" s="16" t="s">
        <v>5712</v>
      </c>
      <c r="I1569" s="16" t="s">
        <v>1181</v>
      </c>
      <c r="J1569" s="16" t="s">
        <v>1180</v>
      </c>
      <c r="K1569" s="16" t="s">
        <v>1179</v>
      </c>
      <c r="L1569" s="16" t="s">
        <v>5711</v>
      </c>
      <c r="M1569" s="16">
        <v>-46005</v>
      </c>
      <c r="N1569" s="16" t="s">
        <v>1177</v>
      </c>
      <c r="O1569" s="16" t="s">
        <v>1107</v>
      </c>
      <c r="P1569" s="16" t="s">
        <v>1176</v>
      </c>
      <c r="Q1569" s="16" t="s">
        <v>1175</v>
      </c>
      <c r="R1569" s="16" t="s">
        <v>1174</v>
      </c>
    </row>
    <row r="1570" spans="1:18">
      <c r="A1570" s="16" t="s">
        <v>5710</v>
      </c>
      <c r="B1570" s="16" t="s">
        <v>1183</v>
      </c>
      <c r="C1570" s="16" t="s">
        <v>319</v>
      </c>
      <c r="D1570" s="16">
        <v>10095</v>
      </c>
      <c r="E1570" s="16" t="str">
        <f>VLOOKUP(D1570,'Schools Data'!$F$4:$I$105,4,FALSE)</f>
        <v>St Paul's CE Primary, NW7</v>
      </c>
      <c r="F1570" s="16">
        <v>569000</v>
      </c>
      <c r="G1570" s="16" t="str">
        <f t="shared" si="54"/>
        <v>E28a</v>
      </c>
      <c r="H1570" s="16" t="s">
        <v>5709</v>
      </c>
      <c r="I1570" s="16" t="s">
        <v>1181</v>
      </c>
      <c r="J1570" s="16" t="s">
        <v>1180</v>
      </c>
      <c r="K1570" s="16" t="s">
        <v>1179</v>
      </c>
      <c r="L1570" s="16" t="s">
        <v>5708</v>
      </c>
      <c r="M1570" s="16">
        <v>26792</v>
      </c>
      <c r="N1570" s="16" t="s">
        <v>1177</v>
      </c>
      <c r="O1570" s="16" t="s">
        <v>1107</v>
      </c>
      <c r="P1570" s="16" t="s">
        <v>1176</v>
      </c>
      <c r="Q1570" s="16" t="s">
        <v>1175</v>
      </c>
      <c r="R1570" s="16" t="s">
        <v>1174</v>
      </c>
    </row>
    <row r="1571" spans="1:18">
      <c r="A1571" s="16" t="s">
        <v>5707</v>
      </c>
      <c r="B1571" s="16" t="s">
        <v>1183</v>
      </c>
      <c r="C1571" s="16" t="s">
        <v>319</v>
      </c>
      <c r="D1571" s="16">
        <v>10095</v>
      </c>
      <c r="E1571" s="16" t="str">
        <f>VLOOKUP(D1571,'Schools Data'!$F$4:$I$105,4,FALSE)</f>
        <v>St Paul's CE Primary, NW7</v>
      </c>
      <c r="F1571" s="16">
        <v>569010</v>
      </c>
      <c r="G1571" s="16" t="str">
        <f t="shared" si="54"/>
        <v>E27</v>
      </c>
      <c r="H1571" s="16" t="s">
        <v>5706</v>
      </c>
      <c r="I1571" s="16" t="s">
        <v>1181</v>
      </c>
      <c r="J1571" s="16" t="s">
        <v>1180</v>
      </c>
      <c r="K1571" s="16" t="s">
        <v>1179</v>
      </c>
      <c r="L1571" s="16" t="s">
        <v>5705</v>
      </c>
      <c r="M1571" s="16">
        <v>63577</v>
      </c>
      <c r="N1571" s="16" t="s">
        <v>1177</v>
      </c>
      <c r="O1571" s="16" t="s">
        <v>1107</v>
      </c>
      <c r="P1571" s="16" t="s">
        <v>1176</v>
      </c>
      <c r="Q1571" s="16" t="s">
        <v>1175</v>
      </c>
      <c r="R1571" s="16" t="s">
        <v>1174</v>
      </c>
    </row>
    <row r="1572" spans="1:18">
      <c r="A1572" s="16" t="s">
        <v>5704</v>
      </c>
      <c r="B1572" s="16" t="s">
        <v>1183</v>
      </c>
      <c r="C1572" s="16" t="s">
        <v>319</v>
      </c>
      <c r="D1572" s="16">
        <v>10095</v>
      </c>
      <c r="E1572" s="16" t="str">
        <f>VLOOKUP(D1572,'Schools Data'!$F$4:$I$105,4,FALSE)</f>
        <v>St Paul's CE Primary, NW7</v>
      </c>
      <c r="F1572" s="16">
        <v>720000</v>
      </c>
      <c r="G1572" s="16" t="str">
        <f t="shared" si="54"/>
        <v>I07</v>
      </c>
      <c r="H1572" s="16" t="s">
        <v>5703</v>
      </c>
      <c r="I1572" s="16" t="s">
        <v>1181</v>
      </c>
      <c r="J1572" s="16" t="s">
        <v>1180</v>
      </c>
      <c r="K1572" s="16" t="s">
        <v>1179</v>
      </c>
      <c r="L1572" s="16" t="s">
        <v>5702</v>
      </c>
      <c r="M1572" s="16">
        <v>-80044</v>
      </c>
      <c r="N1572" s="16" t="s">
        <v>1177</v>
      </c>
      <c r="O1572" s="16" t="s">
        <v>1107</v>
      </c>
      <c r="P1572" s="16" t="s">
        <v>1176</v>
      </c>
      <c r="Q1572" s="16" t="s">
        <v>1175</v>
      </c>
      <c r="R1572" s="16" t="s">
        <v>1174</v>
      </c>
    </row>
    <row r="1573" spans="1:18">
      <c r="A1573" s="16" t="s">
        <v>5701</v>
      </c>
      <c r="B1573" s="16" t="s">
        <v>1183</v>
      </c>
      <c r="C1573" s="16" t="s">
        <v>319</v>
      </c>
      <c r="D1573" s="16">
        <v>10095</v>
      </c>
      <c r="E1573" s="16" t="str">
        <f>VLOOKUP(D1573,'Schools Data'!$F$4:$I$105,4,FALSE)</f>
        <v>St Paul's CE Primary, NW7</v>
      </c>
      <c r="F1573" s="16">
        <v>720010</v>
      </c>
      <c r="G1573" s="16" t="str">
        <f t="shared" si="54"/>
        <v>I18d</v>
      </c>
      <c r="H1573" s="16" t="s">
        <v>5700</v>
      </c>
      <c r="I1573" s="16" t="s">
        <v>1181</v>
      </c>
      <c r="J1573" s="16" t="s">
        <v>1180</v>
      </c>
      <c r="K1573" s="16" t="s">
        <v>1179</v>
      </c>
      <c r="L1573" s="16" t="s">
        <v>5699</v>
      </c>
      <c r="M1573" s="16">
        <v>-34864</v>
      </c>
      <c r="N1573" s="16" t="s">
        <v>1177</v>
      </c>
      <c r="O1573" s="16" t="s">
        <v>1107</v>
      </c>
      <c r="P1573" s="16" t="s">
        <v>1176</v>
      </c>
      <c r="Q1573" s="16" t="s">
        <v>1175</v>
      </c>
      <c r="R1573" s="16" t="s">
        <v>1174</v>
      </c>
    </row>
    <row r="1574" spans="1:18">
      <c r="A1574" s="16" t="s">
        <v>5698</v>
      </c>
      <c r="B1574" s="16" t="s">
        <v>1183</v>
      </c>
      <c r="C1574" s="16" t="s">
        <v>319</v>
      </c>
      <c r="D1574" s="16">
        <v>10095</v>
      </c>
      <c r="E1574" s="16" t="str">
        <f>VLOOKUP(D1574,'Schools Data'!$F$4:$I$105,4,FALSE)</f>
        <v>St Paul's CE Primary, NW7</v>
      </c>
      <c r="F1574" s="16">
        <v>739001</v>
      </c>
      <c r="G1574" s="16" t="str">
        <f t="shared" si="54"/>
        <v>I08a</v>
      </c>
      <c r="H1574" s="16" t="s">
        <v>5697</v>
      </c>
      <c r="I1574" s="16" t="s">
        <v>1181</v>
      </c>
      <c r="J1574" s="16" t="s">
        <v>1180</v>
      </c>
      <c r="K1574" s="16" t="s">
        <v>1179</v>
      </c>
      <c r="L1574" s="16" t="s">
        <v>5696</v>
      </c>
      <c r="M1574" s="16">
        <v>-1150</v>
      </c>
      <c r="N1574" s="16" t="s">
        <v>1177</v>
      </c>
      <c r="O1574" s="16" t="s">
        <v>1107</v>
      </c>
      <c r="P1574" s="16" t="s">
        <v>1176</v>
      </c>
      <c r="Q1574" s="16" t="s">
        <v>1175</v>
      </c>
      <c r="R1574" s="16" t="s">
        <v>1174</v>
      </c>
    </row>
    <row r="1575" spans="1:18">
      <c r="A1575" s="16" t="s">
        <v>5695</v>
      </c>
      <c r="B1575" s="16" t="s">
        <v>1183</v>
      </c>
      <c r="C1575" s="16" t="s">
        <v>319</v>
      </c>
      <c r="D1575" s="16">
        <v>10095</v>
      </c>
      <c r="E1575" s="16" t="str">
        <f>VLOOKUP(D1575,'Schools Data'!$F$4:$I$105,4,FALSE)</f>
        <v>St Paul's CE Primary, NW7</v>
      </c>
      <c r="F1575" s="16">
        <v>739002</v>
      </c>
      <c r="G1575" s="16" t="str">
        <f t="shared" si="54"/>
        <v>I08b</v>
      </c>
      <c r="H1575" s="16" t="s">
        <v>5694</v>
      </c>
      <c r="I1575" s="16" t="s">
        <v>1181</v>
      </c>
      <c r="J1575" s="16" t="s">
        <v>1180</v>
      </c>
      <c r="K1575" s="16" t="s">
        <v>1179</v>
      </c>
      <c r="L1575" s="16" t="s">
        <v>5693</v>
      </c>
      <c r="M1575" s="16">
        <v>-38010</v>
      </c>
      <c r="N1575" s="16" t="s">
        <v>1177</v>
      </c>
      <c r="O1575" s="16" t="s">
        <v>1107</v>
      </c>
      <c r="P1575" s="16" t="s">
        <v>1176</v>
      </c>
      <c r="Q1575" s="16" t="s">
        <v>1175</v>
      </c>
      <c r="R1575" s="16" t="s">
        <v>1174</v>
      </c>
    </row>
    <row r="1576" spans="1:18">
      <c r="A1576" s="16" t="s">
        <v>5692</v>
      </c>
      <c r="B1576" s="16" t="s">
        <v>1183</v>
      </c>
      <c r="C1576" s="16" t="s">
        <v>319</v>
      </c>
      <c r="D1576" s="16">
        <v>10095</v>
      </c>
      <c r="E1576" s="16" t="str">
        <f>VLOOKUP(D1576,'Schools Data'!$F$4:$I$105,4,FALSE)</f>
        <v>St Paul's CE Primary, NW7</v>
      </c>
      <c r="F1576" s="16">
        <v>739005</v>
      </c>
      <c r="G1576" s="16" t="str">
        <f t="shared" si="54"/>
        <v>I18c</v>
      </c>
      <c r="H1576" s="16" t="s">
        <v>5691</v>
      </c>
      <c r="I1576" s="16" t="s">
        <v>1181</v>
      </c>
      <c r="J1576" s="16" t="s">
        <v>1180</v>
      </c>
      <c r="K1576" s="16" t="s">
        <v>1179</v>
      </c>
      <c r="L1576" s="16" t="s">
        <v>5690</v>
      </c>
      <c r="M1576" s="16">
        <v>-6860</v>
      </c>
      <c r="N1576" s="16" t="s">
        <v>1177</v>
      </c>
      <c r="O1576" s="16" t="s">
        <v>1107</v>
      </c>
      <c r="P1576" s="16" t="s">
        <v>1176</v>
      </c>
      <c r="Q1576" s="16" t="s">
        <v>1175</v>
      </c>
      <c r="R1576" s="16" t="s">
        <v>1174</v>
      </c>
    </row>
    <row r="1577" spans="1:18">
      <c r="A1577" s="16" t="s">
        <v>5689</v>
      </c>
      <c r="B1577" s="16" t="s">
        <v>1183</v>
      </c>
      <c r="C1577" s="16" t="s">
        <v>319</v>
      </c>
      <c r="D1577" s="16">
        <v>10095</v>
      </c>
      <c r="E1577" s="16" t="str">
        <f>VLOOKUP(D1577,'Schools Data'!$F$4:$I$105,4,FALSE)</f>
        <v>St Paul's CE Primary, NW7</v>
      </c>
      <c r="F1577" s="16">
        <v>739010</v>
      </c>
      <c r="G1577" s="16" t="str">
        <f t="shared" si="54"/>
        <v>I09</v>
      </c>
      <c r="H1577" s="16" t="s">
        <v>5688</v>
      </c>
      <c r="I1577" s="16" t="s">
        <v>1181</v>
      </c>
      <c r="J1577" s="16" t="s">
        <v>1180</v>
      </c>
      <c r="K1577" s="16" t="s">
        <v>1179</v>
      </c>
      <c r="L1577" s="16" t="s">
        <v>5687</v>
      </c>
      <c r="M1577" s="16">
        <v>-27300</v>
      </c>
      <c r="N1577" s="16" t="s">
        <v>1177</v>
      </c>
      <c r="O1577" s="16" t="s">
        <v>1107</v>
      </c>
      <c r="P1577" s="16" t="s">
        <v>1176</v>
      </c>
      <c r="Q1577" s="16" t="s">
        <v>1175</v>
      </c>
      <c r="R1577" s="16" t="s">
        <v>1174</v>
      </c>
    </row>
    <row r="1578" spans="1:18">
      <c r="A1578" s="16" t="s">
        <v>5686</v>
      </c>
      <c r="B1578" s="16" t="s">
        <v>1183</v>
      </c>
      <c r="C1578" s="16" t="s">
        <v>319</v>
      </c>
      <c r="D1578" s="16">
        <v>10095</v>
      </c>
      <c r="E1578" s="16" t="str">
        <f>VLOOKUP(D1578,'Schools Data'!$F$4:$I$105,4,FALSE)</f>
        <v>St Paul's CE Primary, NW7</v>
      </c>
      <c r="F1578" s="16">
        <v>739040</v>
      </c>
      <c r="G1578" s="16" t="str">
        <f t="shared" si="54"/>
        <v>I12</v>
      </c>
      <c r="H1578" s="16" t="s">
        <v>5685</v>
      </c>
      <c r="I1578" s="16" t="s">
        <v>1181</v>
      </c>
      <c r="J1578" s="16" t="s">
        <v>1180</v>
      </c>
      <c r="K1578" s="16" t="s">
        <v>1179</v>
      </c>
      <c r="L1578" s="16" t="s">
        <v>5684</v>
      </c>
      <c r="M1578" s="16">
        <v>-25654</v>
      </c>
      <c r="N1578" s="16" t="s">
        <v>1177</v>
      </c>
      <c r="O1578" s="16" t="s">
        <v>1107</v>
      </c>
      <c r="P1578" s="16" t="s">
        <v>1176</v>
      </c>
      <c r="Q1578" s="16" t="s">
        <v>1175</v>
      </c>
      <c r="R1578" s="16" t="s">
        <v>1174</v>
      </c>
    </row>
    <row r="1579" spans="1:18">
      <c r="A1579" s="16" t="s">
        <v>5683</v>
      </c>
      <c r="B1579" s="16" t="s">
        <v>1183</v>
      </c>
      <c r="C1579" s="16" t="s">
        <v>319</v>
      </c>
      <c r="D1579" s="16">
        <v>10095</v>
      </c>
      <c r="E1579" s="16" t="str">
        <f>VLOOKUP(D1579,'Schools Data'!$F$4:$I$105,4,FALSE)</f>
        <v>St Paul's CE Primary, NW7</v>
      </c>
      <c r="F1579" s="16">
        <v>739050</v>
      </c>
      <c r="G1579" s="16" t="str">
        <f t="shared" si="54"/>
        <v>I13</v>
      </c>
      <c r="H1579" s="16" t="s">
        <v>5682</v>
      </c>
      <c r="I1579" s="16" t="s">
        <v>1181</v>
      </c>
      <c r="J1579" s="16" t="s">
        <v>1180</v>
      </c>
      <c r="K1579" s="16" t="s">
        <v>1179</v>
      </c>
      <c r="L1579" s="16" t="s">
        <v>5681</v>
      </c>
      <c r="M1579" s="16">
        <v>-12718</v>
      </c>
      <c r="N1579" s="16" t="s">
        <v>1177</v>
      </c>
      <c r="O1579" s="16" t="s">
        <v>1107</v>
      </c>
      <c r="P1579" s="16" t="s">
        <v>1176</v>
      </c>
      <c r="Q1579" s="16" t="s">
        <v>1175</v>
      </c>
      <c r="R1579" s="16" t="s">
        <v>1174</v>
      </c>
    </row>
    <row r="1580" spans="1:18">
      <c r="A1580" s="16" t="s">
        <v>5680</v>
      </c>
      <c r="B1580" s="16" t="s">
        <v>1183</v>
      </c>
      <c r="C1580" s="16" t="s">
        <v>319</v>
      </c>
      <c r="D1580" s="16">
        <v>10096</v>
      </c>
      <c r="E1580" s="16" t="str">
        <f>VLOOKUP(D1580,'Schools Data'!$F$4:$I$105,4,FALSE)</f>
        <v>St Vincent's Catholic Primary School</v>
      </c>
      <c r="F1580" s="16">
        <v>111100</v>
      </c>
      <c r="G1580" s="16" t="str">
        <f t="shared" si="54"/>
        <v>E05</v>
      </c>
      <c r="H1580" s="16" t="s">
        <v>5679</v>
      </c>
      <c r="I1580" s="16" t="s">
        <v>1181</v>
      </c>
      <c r="J1580" s="16" t="s">
        <v>1180</v>
      </c>
      <c r="K1580" s="16" t="s">
        <v>1179</v>
      </c>
      <c r="L1580" s="16" t="s">
        <v>5678</v>
      </c>
      <c r="M1580" s="16">
        <v>79053</v>
      </c>
      <c r="N1580" s="16" t="s">
        <v>1177</v>
      </c>
      <c r="O1580" s="16" t="s">
        <v>1107</v>
      </c>
      <c r="P1580" s="16" t="s">
        <v>1176</v>
      </c>
      <c r="Q1580" s="16" t="s">
        <v>1175</v>
      </c>
      <c r="R1580" s="16" t="s">
        <v>1174</v>
      </c>
    </row>
    <row r="1581" spans="1:18">
      <c r="A1581" s="16" t="s">
        <v>5677</v>
      </c>
      <c r="B1581" s="16" t="s">
        <v>1183</v>
      </c>
      <c r="C1581" s="16" t="s">
        <v>319</v>
      </c>
      <c r="D1581" s="16">
        <v>10096</v>
      </c>
      <c r="E1581" s="16" t="str">
        <f>VLOOKUP(D1581,'Schools Data'!$F$4:$I$105,4,FALSE)</f>
        <v>St Vincent's Catholic Primary School</v>
      </c>
      <c r="F1581" s="16">
        <v>111200</v>
      </c>
      <c r="G1581" s="16" t="str">
        <f t="shared" si="54"/>
        <v>E04</v>
      </c>
      <c r="H1581" s="16" t="s">
        <v>5676</v>
      </c>
      <c r="I1581" s="16" t="s">
        <v>1181</v>
      </c>
      <c r="J1581" s="16" t="s">
        <v>1180</v>
      </c>
      <c r="K1581" s="16" t="s">
        <v>1179</v>
      </c>
      <c r="L1581" s="16" t="s">
        <v>5675</v>
      </c>
      <c r="M1581" s="16">
        <v>72654</v>
      </c>
      <c r="N1581" s="16" t="s">
        <v>1177</v>
      </c>
      <c r="O1581" s="16" t="s">
        <v>1107</v>
      </c>
      <c r="P1581" s="16" t="s">
        <v>1176</v>
      </c>
      <c r="Q1581" s="16" t="s">
        <v>1175</v>
      </c>
      <c r="R1581" s="16" t="s">
        <v>1174</v>
      </c>
    </row>
    <row r="1582" spans="1:18">
      <c r="A1582" s="16" t="s">
        <v>5674</v>
      </c>
      <c r="B1582" s="16" t="s">
        <v>1183</v>
      </c>
      <c r="C1582" s="16" t="s">
        <v>319</v>
      </c>
      <c r="D1582" s="16">
        <v>10096</v>
      </c>
      <c r="E1582" s="16" t="str">
        <f>VLOOKUP(D1582,'Schools Data'!$F$4:$I$105,4,FALSE)</f>
        <v>St Vincent's Catholic Primary School</v>
      </c>
      <c r="F1582" s="16">
        <v>111400</v>
      </c>
      <c r="G1582" s="16" t="str">
        <f t="shared" si="54"/>
        <v>E01</v>
      </c>
      <c r="H1582" s="16" t="s">
        <v>5673</v>
      </c>
      <c r="I1582" s="16" t="s">
        <v>1181</v>
      </c>
      <c r="J1582" s="16" t="s">
        <v>1180</v>
      </c>
      <c r="K1582" s="16" t="s">
        <v>1179</v>
      </c>
      <c r="L1582" s="16" t="s">
        <v>5672</v>
      </c>
      <c r="M1582" s="16">
        <v>780633</v>
      </c>
      <c r="N1582" s="16" t="s">
        <v>1177</v>
      </c>
      <c r="O1582" s="16" t="s">
        <v>1107</v>
      </c>
      <c r="P1582" s="16" t="s">
        <v>1176</v>
      </c>
      <c r="Q1582" s="16" t="s">
        <v>1175</v>
      </c>
      <c r="R1582" s="16" t="s">
        <v>1174</v>
      </c>
    </row>
    <row r="1583" spans="1:18">
      <c r="A1583" s="16" t="s">
        <v>5671</v>
      </c>
      <c r="B1583" s="16" t="s">
        <v>1183</v>
      </c>
      <c r="C1583" s="16" t="s">
        <v>319</v>
      </c>
      <c r="D1583" s="16">
        <v>10096</v>
      </c>
      <c r="E1583" s="16" t="str">
        <f>VLOOKUP(D1583,'Schools Data'!$F$4:$I$105,4,FALSE)</f>
        <v>St Vincent's Catholic Primary School</v>
      </c>
      <c r="F1583" s="16">
        <v>111600</v>
      </c>
      <c r="G1583" s="16" t="str">
        <f t="shared" si="54"/>
        <v>E03</v>
      </c>
      <c r="H1583" s="16" t="s">
        <v>5670</v>
      </c>
      <c r="I1583" s="16" t="s">
        <v>1181</v>
      </c>
      <c r="J1583" s="16" t="s">
        <v>1180</v>
      </c>
      <c r="K1583" s="16" t="s">
        <v>1179</v>
      </c>
      <c r="L1583" s="16" t="s">
        <v>5669</v>
      </c>
      <c r="M1583" s="16">
        <v>348516</v>
      </c>
      <c r="N1583" s="16" t="s">
        <v>1177</v>
      </c>
      <c r="O1583" s="16" t="s">
        <v>1107</v>
      </c>
      <c r="P1583" s="16" t="s">
        <v>1176</v>
      </c>
      <c r="Q1583" s="16" t="s">
        <v>1175</v>
      </c>
      <c r="R1583" s="16" t="s">
        <v>1174</v>
      </c>
    </row>
    <row r="1584" spans="1:18">
      <c r="A1584" s="16" t="s">
        <v>5668</v>
      </c>
      <c r="B1584" s="16" t="s">
        <v>1183</v>
      </c>
      <c r="C1584" s="16" t="s">
        <v>319</v>
      </c>
      <c r="D1584" s="16">
        <v>10096</v>
      </c>
      <c r="E1584" s="16" t="str">
        <f>VLOOKUP(D1584,'Schools Data'!$F$4:$I$105,4,FALSE)</f>
        <v>St Vincent's Catholic Primary School</v>
      </c>
      <c r="F1584" s="16">
        <v>133100</v>
      </c>
      <c r="G1584" s="16" t="str">
        <f t="shared" si="54"/>
        <v>E09</v>
      </c>
      <c r="H1584" s="16" t="s">
        <v>5667</v>
      </c>
      <c r="I1584" s="16" t="s">
        <v>1181</v>
      </c>
      <c r="J1584" s="16" t="s">
        <v>1180</v>
      </c>
      <c r="K1584" s="16" t="s">
        <v>1179</v>
      </c>
      <c r="L1584" s="16" t="s">
        <v>5666</v>
      </c>
      <c r="M1584" s="16">
        <v>7520</v>
      </c>
      <c r="N1584" s="16" t="s">
        <v>1177</v>
      </c>
      <c r="O1584" s="16" t="s">
        <v>1107</v>
      </c>
      <c r="P1584" s="16" t="s">
        <v>1176</v>
      </c>
      <c r="Q1584" s="16" t="s">
        <v>1175</v>
      </c>
      <c r="R1584" s="16" t="s">
        <v>1174</v>
      </c>
    </row>
    <row r="1585" spans="1:18">
      <c r="A1585" s="16" t="s">
        <v>5665</v>
      </c>
      <c r="B1585" s="16" t="s">
        <v>1183</v>
      </c>
      <c r="C1585" s="16" t="s">
        <v>319</v>
      </c>
      <c r="D1585" s="16">
        <v>10096</v>
      </c>
      <c r="E1585" s="16" t="str">
        <f>VLOOKUP(D1585,'Schools Data'!$F$4:$I$105,4,FALSE)</f>
        <v>St Vincent's Catholic Primary School</v>
      </c>
      <c r="F1585" s="16">
        <v>138100</v>
      </c>
      <c r="G1585" s="16" t="str">
        <f t="shared" si="54"/>
        <v>E08</v>
      </c>
      <c r="H1585" s="16" t="s">
        <v>5664</v>
      </c>
      <c r="I1585" s="16" t="s">
        <v>1181</v>
      </c>
      <c r="J1585" s="16" t="s">
        <v>1180</v>
      </c>
      <c r="K1585" s="16" t="s">
        <v>1179</v>
      </c>
      <c r="L1585" s="16" t="s">
        <v>5663</v>
      </c>
      <c r="M1585" s="16">
        <v>4250</v>
      </c>
      <c r="N1585" s="16" t="s">
        <v>1177</v>
      </c>
      <c r="O1585" s="16" t="s">
        <v>1107</v>
      </c>
      <c r="P1585" s="16" t="s">
        <v>1176</v>
      </c>
      <c r="Q1585" s="16" t="s">
        <v>1175</v>
      </c>
      <c r="R1585" s="16" t="s">
        <v>1174</v>
      </c>
    </row>
    <row r="1586" spans="1:18">
      <c r="A1586" s="16" t="s">
        <v>5662</v>
      </c>
      <c r="B1586" s="16" t="s">
        <v>1183</v>
      </c>
      <c r="C1586" s="16" t="s">
        <v>319</v>
      </c>
      <c r="D1586" s="16">
        <v>10096</v>
      </c>
      <c r="E1586" s="16" t="str">
        <f>VLOOKUP(D1586,'Schools Data'!$F$4:$I$105,4,FALSE)</f>
        <v>St Vincent's Catholic Primary School</v>
      </c>
      <c r="F1586" s="16">
        <v>138110</v>
      </c>
      <c r="G1586" s="16" t="str">
        <f t="shared" si="54"/>
        <v>E10</v>
      </c>
      <c r="H1586" s="16" t="s">
        <v>5661</v>
      </c>
      <c r="I1586" s="16" t="s">
        <v>1181</v>
      </c>
      <c r="J1586" s="16" t="s">
        <v>1180</v>
      </c>
      <c r="K1586" s="16" t="s">
        <v>1179</v>
      </c>
      <c r="L1586" s="16" t="s">
        <v>5660</v>
      </c>
      <c r="M1586" s="16">
        <v>466</v>
      </c>
      <c r="N1586" s="16" t="s">
        <v>1177</v>
      </c>
      <c r="O1586" s="16" t="s">
        <v>1107</v>
      </c>
      <c r="P1586" s="16" t="s">
        <v>1176</v>
      </c>
      <c r="Q1586" s="16" t="s">
        <v>1175</v>
      </c>
      <c r="R1586" s="16" t="s">
        <v>1174</v>
      </c>
    </row>
    <row r="1587" spans="1:18">
      <c r="A1587" s="16" t="s">
        <v>5659</v>
      </c>
      <c r="B1587" s="16" t="s">
        <v>1183</v>
      </c>
      <c r="C1587" s="16" t="s">
        <v>319</v>
      </c>
      <c r="D1587" s="16">
        <v>10096</v>
      </c>
      <c r="E1587" s="16" t="str">
        <f>VLOOKUP(D1587,'Schools Data'!$F$4:$I$105,4,FALSE)</f>
        <v>St Vincent's Catholic Primary School</v>
      </c>
      <c r="F1587" s="16">
        <v>138120</v>
      </c>
      <c r="G1587" s="16" t="str">
        <f t="shared" si="54"/>
        <v>E11</v>
      </c>
      <c r="H1587" s="16" t="s">
        <v>5658</v>
      </c>
      <c r="I1587" s="16" t="s">
        <v>1181</v>
      </c>
      <c r="J1587" s="16" t="s">
        <v>1180</v>
      </c>
      <c r="K1587" s="16" t="s">
        <v>1179</v>
      </c>
      <c r="L1587" s="16" t="s">
        <v>5657</v>
      </c>
      <c r="M1587" s="16">
        <v>1906</v>
      </c>
      <c r="N1587" s="16" t="s">
        <v>1177</v>
      </c>
      <c r="O1587" s="16" t="s">
        <v>1107</v>
      </c>
      <c r="P1587" s="16" t="s">
        <v>1176</v>
      </c>
      <c r="Q1587" s="16" t="s">
        <v>1175</v>
      </c>
      <c r="R1587" s="16" t="s">
        <v>1174</v>
      </c>
    </row>
    <row r="1588" spans="1:18">
      <c r="A1588" s="16" t="s">
        <v>5656</v>
      </c>
      <c r="B1588" s="16" t="s">
        <v>1183</v>
      </c>
      <c r="C1588" s="16" t="s">
        <v>319</v>
      </c>
      <c r="D1588" s="16">
        <v>10096</v>
      </c>
      <c r="E1588" s="16" t="str">
        <f>VLOOKUP(D1588,'Schools Data'!$F$4:$I$105,4,FALSE)</f>
        <v>St Vincent's Catholic Primary School</v>
      </c>
      <c r="F1588" s="16">
        <v>210000</v>
      </c>
      <c r="G1588" s="16" t="str">
        <f t="shared" si="54"/>
        <v>E12</v>
      </c>
      <c r="H1588" s="16" t="s">
        <v>5655</v>
      </c>
      <c r="I1588" s="16" t="s">
        <v>1181</v>
      </c>
      <c r="J1588" s="16" t="s">
        <v>1180</v>
      </c>
      <c r="K1588" s="16" t="s">
        <v>1179</v>
      </c>
      <c r="L1588" s="16" t="s">
        <v>5654</v>
      </c>
      <c r="M1588" s="16">
        <v>19934</v>
      </c>
      <c r="N1588" s="16" t="s">
        <v>1177</v>
      </c>
      <c r="O1588" s="16" t="s">
        <v>1107</v>
      </c>
      <c r="P1588" s="16" t="s">
        <v>1176</v>
      </c>
      <c r="Q1588" s="16" t="s">
        <v>1175</v>
      </c>
      <c r="R1588" s="16" t="s">
        <v>1174</v>
      </c>
    </row>
    <row r="1589" spans="1:18">
      <c r="A1589" s="16" t="s">
        <v>5653</v>
      </c>
      <c r="B1589" s="16" t="s">
        <v>1183</v>
      </c>
      <c r="C1589" s="16" t="s">
        <v>319</v>
      </c>
      <c r="D1589" s="16">
        <v>10096</v>
      </c>
      <c r="E1589" s="16" t="str">
        <f>VLOOKUP(D1589,'Schools Data'!$F$4:$I$105,4,FALSE)</f>
        <v>St Vincent's Catholic Primary School</v>
      </c>
      <c r="F1589" s="16">
        <v>213020</v>
      </c>
      <c r="G1589" s="16" t="str">
        <f t="shared" si="54"/>
        <v>E16</v>
      </c>
      <c r="H1589" s="16" t="s">
        <v>5652</v>
      </c>
      <c r="I1589" s="16" t="s">
        <v>1181</v>
      </c>
      <c r="J1589" s="16" t="s">
        <v>1180</v>
      </c>
      <c r="K1589" s="16" t="s">
        <v>1179</v>
      </c>
      <c r="L1589" s="16" t="s">
        <v>5651</v>
      </c>
      <c r="M1589" s="16">
        <v>18641</v>
      </c>
      <c r="N1589" s="16" t="s">
        <v>1177</v>
      </c>
      <c r="O1589" s="16" t="s">
        <v>1107</v>
      </c>
      <c r="P1589" s="16" t="s">
        <v>1176</v>
      </c>
      <c r="Q1589" s="16" t="s">
        <v>1175</v>
      </c>
      <c r="R1589" s="16" t="s">
        <v>1174</v>
      </c>
    </row>
    <row r="1590" spans="1:18">
      <c r="A1590" s="16" t="s">
        <v>5650</v>
      </c>
      <c r="B1590" s="16" t="s">
        <v>1183</v>
      </c>
      <c r="C1590" s="16" t="s">
        <v>319</v>
      </c>
      <c r="D1590" s="16">
        <v>10096</v>
      </c>
      <c r="E1590" s="16" t="str">
        <f>VLOOKUP(D1590,'Schools Data'!$F$4:$I$105,4,FALSE)</f>
        <v>St Vincent's Catholic Primary School</v>
      </c>
      <c r="F1590" s="16">
        <v>215000</v>
      </c>
      <c r="G1590" s="16" t="str">
        <f t="shared" si="54"/>
        <v>E17</v>
      </c>
      <c r="H1590" s="16" t="s">
        <v>5649</v>
      </c>
      <c r="I1590" s="16" t="s">
        <v>1181</v>
      </c>
      <c r="J1590" s="16" t="s">
        <v>1180</v>
      </c>
      <c r="K1590" s="16" t="s">
        <v>1179</v>
      </c>
      <c r="L1590" s="16" t="s">
        <v>5648</v>
      </c>
      <c r="M1590" s="16">
        <v>3536</v>
      </c>
      <c r="N1590" s="16" t="s">
        <v>1177</v>
      </c>
      <c r="O1590" s="16" t="s">
        <v>1107</v>
      </c>
      <c r="P1590" s="16" t="s">
        <v>1176</v>
      </c>
      <c r="Q1590" s="16" t="s">
        <v>1175</v>
      </c>
      <c r="R1590" s="16" t="s">
        <v>1174</v>
      </c>
    </row>
    <row r="1591" spans="1:18">
      <c r="A1591" s="16" t="s">
        <v>5647</v>
      </c>
      <c r="B1591" s="16" t="s">
        <v>1183</v>
      </c>
      <c r="C1591" s="16" t="s">
        <v>319</v>
      </c>
      <c r="D1591" s="16">
        <v>10096</v>
      </c>
      <c r="E1591" s="16" t="str">
        <f>VLOOKUP(D1591,'Schools Data'!$F$4:$I$105,4,FALSE)</f>
        <v>St Vincent's Catholic Primary School</v>
      </c>
      <c r="F1591" s="16">
        <v>216000</v>
      </c>
      <c r="G1591" s="16" t="str">
        <f t="shared" si="54"/>
        <v>E15</v>
      </c>
      <c r="H1591" s="16" t="s">
        <v>5646</v>
      </c>
      <c r="I1591" s="16" t="s">
        <v>1181</v>
      </c>
      <c r="J1591" s="16" t="s">
        <v>1180</v>
      </c>
      <c r="K1591" s="16" t="s">
        <v>1179</v>
      </c>
      <c r="L1591" s="16" t="s">
        <v>5645</v>
      </c>
      <c r="M1591" s="16">
        <v>3672</v>
      </c>
      <c r="N1591" s="16" t="s">
        <v>1177</v>
      </c>
      <c r="O1591" s="16" t="s">
        <v>1107</v>
      </c>
      <c r="P1591" s="16" t="s">
        <v>1176</v>
      </c>
      <c r="Q1591" s="16" t="s">
        <v>1175</v>
      </c>
      <c r="R1591" s="16" t="s">
        <v>1174</v>
      </c>
    </row>
    <row r="1592" spans="1:18">
      <c r="A1592" s="16" t="s">
        <v>5644</v>
      </c>
      <c r="B1592" s="16" t="s">
        <v>1183</v>
      </c>
      <c r="C1592" s="16" t="s">
        <v>319</v>
      </c>
      <c r="D1592" s="16">
        <v>10096</v>
      </c>
      <c r="E1592" s="16" t="str">
        <f>VLOOKUP(D1592,'Schools Data'!$F$4:$I$105,4,FALSE)</f>
        <v>St Vincent's Catholic Primary School</v>
      </c>
      <c r="F1592" s="16">
        <v>219010</v>
      </c>
      <c r="G1592" s="16" t="str">
        <f t="shared" si="54"/>
        <v>E14</v>
      </c>
      <c r="H1592" s="16" t="s">
        <v>5643</v>
      </c>
      <c r="I1592" s="16" t="s">
        <v>1181</v>
      </c>
      <c r="J1592" s="16" t="s">
        <v>1180</v>
      </c>
      <c r="K1592" s="16" t="s">
        <v>1179</v>
      </c>
      <c r="L1592" s="16" t="s">
        <v>5642</v>
      </c>
      <c r="M1592" s="16">
        <v>4384</v>
      </c>
      <c r="N1592" s="16" t="s">
        <v>1177</v>
      </c>
      <c r="O1592" s="16" t="s">
        <v>1107</v>
      </c>
      <c r="P1592" s="16" t="s">
        <v>1176</v>
      </c>
      <c r="Q1592" s="16" t="s">
        <v>1175</v>
      </c>
      <c r="R1592" s="16" t="s">
        <v>1174</v>
      </c>
    </row>
    <row r="1593" spans="1:18">
      <c r="A1593" s="16" t="s">
        <v>5641</v>
      </c>
      <c r="B1593" s="16" t="s">
        <v>1183</v>
      </c>
      <c r="C1593" s="16" t="s">
        <v>319</v>
      </c>
      <c r="D1593" s="16">
        <v>10096</v>
      </c>
      <c r="E1593" s="16" t="str">
        <f>VLOOKUP(D1593,'Schools Data'!$F$4:$I$105,4,FALSE)</f>
        <v>St Vincent's Catholic Primary School</v>
      </c>
      <c r="F1593" s="16">
        <v>219030</v>
      </c>
      <c r="G1593" s="16" t="str">
        <f t="shared" si="54"/>
        <v>E18</v>
      </c>
      <c r="H1593" s="16" t="s">
        <v>5640</v>
      </c>
      <c r="I1593" s="16" t="s">
        <v>1181</v>
      </c>
      <c r="J1593" s="16" t="s">
        <v>1180</v>
      </c>
      <c r="K1593" s="16" t="s">
        <v>1179</v>
      </c>
      <c r="L1593" s="16" t="s">
        <v>5639</v>
      </c>
      <c r="M1593" s="16">
        <v>10069</v>
      </c>
      <c r="N1593" s="16" t="s">
        <v>1177</v>
      </c>
      <c r="O1593" s="16" t="s">
        <v>1107</v>
      </c>
      <c r="P1593" s="16" t="s">
        <v>1176</v>
      </c>
      <c r="Q1593" s="16" t="s">
        <v>1175</v>
      </c>
      <c r="R1593" s="16" t="s">
        <v>1174</v>
      </c>
    </row>
    <row r="1594" spans="1:18">
      <c r="A1594" s="16" t="s">
        <v>5638</v>
      </c>
      <c r="B1594" s="16" t="s">
        <v>1183</v>
      </c>
      <c r="C1594" s="16" t="s">
        <v>319</v>
      </c>
      <c r="D1594" s="16">
        <v>10096</v>
      </c>
      <c r="E1594" s="16" t="str">
        <f>VLOOKUP(D1594,'Schools Data'!$F$4:$I$105,4,FALSE)</f>
        <v>St Vincent's Catholic Primary School</v>
      </c>
      <c r="F1594" s="16">
        <v>220000</v>
      </c>
      <c r="G1594" s="16" t="str">
        <f t="shared" si="54"/>
        <v>E13</v>
      </c>
      <c r="H1594" s="16" t="s">
        <v>5637</v>
      </c>
      <c r="I1594" s="16" t="s">
        <v>1181</v>
      </c>
      <c r="J1594" s="16" t="s">
        <v>1180</v>
      </c>
      <c r="K1594" s="16" t="s">
        <v>1179</v>
      </c>
      <c r="L1594" s="16" t="s">
        <v>5636</v>
      </c>
      <c r="M1594" s="16">
        <v>7565</v>
      </c>
      <c r="N1594" s="16" t="s">
        <v>1177</v>
      </c>
      <c r="O1594" s="16" t="s">
        <v>1107</v>
      </c>
      <c r="P1594" s="16" t="s">
        <v>1176</v>
      </c>
      <c r="Q1594" s="16" t="s">
        <v>1175</v>
      </c>
      <c r="R1594" s="16" t="s">
        <v>1174</v>
      </c>
    </row>
    <row r="1595" spans="1:18">
      <c r="A1595" s="16" t="s">
        <v>5635</v>
      </c>
      <c r="B1595" s="16" t="s">
        <v>1183</v>
      </c>
      <c r="C1595" s="16" t="s">
        <v>319</v>
      </c>
      <c r="D1595" s="16">
        <v>10096</v>
      </c>
      <c r="E1595" s="16" t="str">
        <f>VLOOKUP(D1595,'Schools Data'!$F$4:$I$105,4,FALSE)</f>
        <v>St Vincent's Catholic Primary School</v>
      </c>
      <c r="F1595" s="16">
        <v>221000</v>
      </c>
      <c r="G1595" s="16" t="str">
        <f t="shared" si="54"/>
        <v>E23</v>
      </c>
      <c r="H1595" s="16" t="s">
        <v>5634</v>
      </c>
      <c r="I1595" s="16" t="s">
        <v>1181</v>
      </c>
      <c r="J1595" s="16" t="s">
        <v>1180</v>
      </c>
      <c r="K1595" s="16" t="s">
        <v>1179</v>
      </c>
      <c r="L1595" s="16" t="s">
        <v>5633</v>
      </c>
      <c r="M1595" s="16">
        <v>7121</v>
      </c>
      <c r="N1595" s="16" t="s">
        <v>1177</v>
      </c>
      <c r="O1595" s="16" t="s">
        <v>1107</v>
      </c>
      <c r="P1595" s="16" t="s">
        <v>1176</v>
      </c>
      <c r="Q1595" s="16" t="s">
        <v>1175</v>
      </c>
      <c r="R1595" s="16" t="s">
        <v>1174</v>
      </c>
    </row>
    <row r="1596" spans="1:18">
      <c r="A1596" s="16" t="s">
        <v>5632</v>
      </c>
      <c r="B1596" s="16" t="s">
        <v>1183</v>
      </c>
      <c r="C1596" s="16" t="s">
        <v>319</v>
      </c>
      <c r="D1596" s="16">
        <v>10096</v>
      </c>
      <c r="E1596" s="16" t="str">
        <f>VLOOKUP(D1596,'Schools Data'!$F$4:$I$105,4,FALSE)</f>
        <v>St Vincent's Catholic Primary School</v>
      </c>
      <c r="F1596" s="16">
        <v>411020</v>
      </c>
      <c r="G1596" s="16" t="str">
        <f t="shared" si="54"/>
        <v>E25</v>
      </c>
      <c r="H1596" s="16" t="s">
        <v>5631</v>
      </c>
      <c r="I1596" s="16" t="s">
        <v>1181</v>
      </c>
      <c r="J1596" s="16" t="s">
        <v>1180</v>
      </c>
      <c r="K1596" s="16" t="s">
        <v>1179</v>
      </c>
      <c r="L1596" s="16" t="s">
        <v>5630</v>
      </c>
      <c r="M1596" s="16">
        <v>70399</v>
      </c>
      <c r="N1596" s="16" t="s">
        <v>1177</v>
      </c>
      <c r="O1596" s="16" t="s">
        <v>1107</v>
      </c>
      <c r="P1596" s="16" t="s">
        <v>1176</v>
      </c>
      <c r="Q1596" s="16" t="s">
        <v>1175</v>
      </c>
      <c r="R1596" s="16" t="s">
        <v>1174</v>
      </c>
    </row>
    <row r="1597" spans="1:18">
      <c r="A1597" s="16" t="s">
        <v>5629</v>
      </c>
      <c r="B1597" s="16" t="s">
        <v>1183</v>
      </c>
      <c r="C1597" s="16" t="s">
        <v>319</v>
      </c>
      <c r="D1597" s="16">
        <v>10096</v>
      </c>
      <c r="E1597" s="16" t="str">
        <f>VLOOKUP(D1597,'Schools Data'!$F$4:$I$105,4,FALSE)</f>
        <v>St Vincent's Catholic Primary School</v>
      </c>
      <c r="F1597" s="16">
        <v>413050</v>
      </c>
      <c r="G1597" s="16" t="str">
        <f t="shared" si="54"/>
        <v>E19</v>
      </c>
      <c r="H1597" s="16" t="s">
        <v>5628</v>
      </c>
      <c r="I1597" s="16" t="s">
        <v>1181</v>
      </c>
      <c r="J1597" s="16" t="s">
        <v>1180</v>
      </c>
      <c r="K1597" s="16" t="s">
        <v>1179</v>
      </c>
      <c r="L1597" s="16" t="s">
        <v>5627</v>
      </c>
      <c r="M1597" s="16">
        <v>34248</v>
      </c>
      <c r="N1597" s="16" t="s">
        <v>1177</v>
      </c>
      <c r="O1597" s="16" t="s">
        <v>1107</v>
      </c>
      <c r="P1597" s="16" t="s">
        <v>1176</v>
      </c>
      <c r="Q1597" s="16" t="s">
        <v>1175</v>
      </c>
      <c r="R1597" s="16" t="s">
        <v>1174</v>
      </c>
    </row>
    <row r="1598" spans="1:18">
      <c r="A1598" s="16" t="s">
        <v>5626</v>
      </c>
      <c r="B1598" s="16" t="s">
        <v>1183</v>
      </c>
      <c r="C1598" s="16" t="s">
        <v>319</v>
      </c>
      <c r="D1598" s="16">
        <v>10096</v>
      </c>
      <c r="E1598" s="16" t="str">
        <f>VLOOKUP(D1598,'Schools Data'!$F$4:$I$105,4,FALSE)</f>
        <v>St Vincent's Catholic Primary School</v>
      </c>
      <c r="F1598" s="16">
        <v>413060</v>
      </c>
      <c r="G1598" s="16" t="str">
        <f t="shared" si="54"/>
        <v>E22</v>
      </c>
      <c r="H1598" s="16" t="s">
        <v>5625</v>
      </c>
      <c r="I1598" s="16" t="s">
        <v>1181</v>
      </c>
      <c r="J1598" s="16" t="s">
        <v>1180</v>
      </c>
      <c r="K1598" s="16" t="s">
        <v>1179</v>
      </c>
      <c r="L1598" s="16" t="s">
        <v>5624</v>
      </c>
      <c r="M1598" s="16">
        <v>11156</v>
      </c>
      <c r="N1598" s="16" t="s">
        <v>1177</v>
      </c>
      <c r="O1598" s="16" t="s">
        <v>1107</v>
      </c>
      <c r="P1598" s="16" t="s">
        <v>1176</v>
      </c>
      <c r="Q1598" s="16" t="s">
        <v>1175</v>
      </c>
      <c r="R1598" s="16" t="s">
        <v>1174</v>
      </c>
    </row>
    <row r="1599" spans="1:18">
      <c r="A1599" s="16" t="s">
        <v>5623</v>
      </c>
      <c r="B1599" s="16" t="s">
        <v>1183</v>
      </c>
      <c r="C1599" s="16" t="s">
        <v>319</v>
      </c>
      <c r="D1599" s="16">
        <v>10096</v>
      </c>
      <c r="E1599" s="16" t="str">
        <f>VLOOKUP(D1599,'Schools Data'!$F$4:$I$105,4,FALSE)</f>
        <v>St Vincent's Catholic Primary School</v>
      </c>
      <c r="F1599" s="16">
        <v>413070</v>
      </c>
      <c r="G1599" s="16" t="str">
        <f t="shared" si="54"/>
        <v>E24</v>
      </c>
      <c r="H1599" s="16" t="s">
        <v>5622</v>
      </c>
      <c r="I1599" s="16" t="s">
        <v>1181</v>
      </c>
      <c r="J1599" s="16" t="s">
        <v>1180</v>
      </c>
      <c r="K1599" s="16" t="s">
        <v>1179</v>
      </c>
      <c r="L1599" s="16" t="s">
        <v>5621</v>
      </c>
      <c r="M1599" s="16">
        <v>11250</v>
      </c>
      <c r="N1599" s="16" t="s">
        <v>1177</v>
      </c>
      <c r="O1599" s="16" t="s">
        <v>1107</v>
      </c>
      <c r="P1599" s="16" t="s">
        <v>1176</v>
      </c>
      <c r="Q1599" s="16" t="s">
        <v>1175</v>
      </c>
      <c r="R1599" s="16" t="s">
        <v>1174</v>
      </c>
    </row>
    <row r="1600" spans="1:18">
      <c r="A1600" s="16" t="s">
        <v>5620</v>
      </c>
      <c r="B1600" s="16" t="s">
        <v>1183</v>
      </c>
      <c r="C1600" s="16" t="s">
        <v>319</v>
      </c>
      <c r="D1600" s="16">
        <v>10096</v>
      </c>
      <c r="E1600" s="16" t="str">
        <f>VLOOKUP(D1600,'Schools Data'!$F$4:$I$105,4,FALSE)</f>
        <v>St Vincent's Catholic Primary School</v>
      </c>
      <c r="F1600" s="16">
        <v>420060</v>
      </c>
      <c r="G1600" s="16" t="str">
        <f t="shared" si="54"/>
        <v>E26</v>
      </c>
      <c r="H1600" s="16" t="s">
        <v>5619</v>
      </c>
      <c r="I1600" s="16" t="s">
        <v>1181</v>
      </c>
      <c r="J1600" s="16" t="s">
        <v>1180</v>
      </c>
      <c r="K1600" s="16" t="s">
        <v>1179</v>
      </c>
      <c r="L1600" s="16" t="s">
        <v>5618</v>
      </c>
      <c r="M1600" s="16">
        <v>27450</v>
      </c>
      <c r="N1600" s="16" t="s">
        <v>1177</v>
      </c>
      <c r="O1600" s="16" t="s">
        <v>1107</v>
      </c>
      <c r="P1600" s="16" t="s">
        <v>1176</v>
      </c>
      <c r="Q1600" s="16" t="s">
        <v>1175</v>
      </c>
      <c r="R1600" s="16" t="s">
        <v>1174</v>
      </c>
    </row>
    <row r="1601" spans="1:18">
      <c r="A1601" s="16" t="s">
        <v>5617</v>
      </c>
      <c r="B1601" s="16" t="s">
        <v>1183</v>
      </c>
      <c r="C1601" s="16" t="s">
        <v>319</v>
      </c>
      <c r="D1601" s="16">
        <v>10096</v>
      </c>
      <c r="E1601" s="16" t="str">
        <f>VLOOKUP(D1601,'Schools Data'!$F$4:$I$105,4,FALSE)</f>
        <v>St Vincent's Catholic Primary School</v>
      </c>
      <c r="F1601" s="16">
        <v>422620</v>
      </c>
      <c r="G1601" s="16" t="str">
        <f t="shared" si="54"/>
        <v>E20</v>
      </c>
      <c r="H1601" s="16" t="s">
        <v>5616</v>
      </c>
      <c r="I1601" s="16" t="s">
        <v>1181</v>
      </c>
      <c r="J1601" s="16" t="s">
        <v>1180</v>
      </c>
      <c r="K1601" s="16" t="s">
        <v>1179</v>
      </c>
      <c r="L1601" s="16" t="s">
        <v>5615</v>
      </c>
      <c r="M1601" s="16">
        <v>28728</v>
      </c>
      <c r="N1601" s="16" t="s">
        <v>1177</v>
      </c>
      <c r="O1601" s="16" t="s">
        <v>1107</v>
      </c>
      <c r="P1601" s="16" t="s">
        <v>1176</v>
      </c>
      <c r="Q1601" s="16" t="s">
        <v>1175</v>
      </c>
      <c r="R1601" s="16" t="s">
        <v>1174</v>
      </c>
    </row>
    <row r="1602" spans="1:18">
      <c r="A1602" s="16" t="s">
        <v>5614</v>
      </c>
      <c r="B1602" s="16" t="s">
        <v>1183</v>
      </c>
      <c r="C1602" s="16" t="s">
        <v>319</v>
      </c>
      <c r="D1602" s="16">
        <v>10096</v>
      </c>
      <c r="E1602" s="16" t="str">
        <f>VLOOKUP(D1602,'Schools Data'!$F$4:$I$105,4,FALSE)</f>
        <v>St Vincent's Catholic Primary School</v>
      </c>
      <c r="F1602" s="16">
        <v>543950</v>
      </c>
      <c r="G1602" s="16" t="s">
        <v>1211</v>
      </c>
      <c r="H1602" s="16" t="s">
        <v>5613</v>
      </c>
      <c r="I1602" s="16" t="s">
        <v>1181</v>
      </c>
      <c r="J1602" s="16" t="s">
        <v>1180</v>
      </c>
      <c r="K1602" s="16" t="s">
        <v>1179</v>
      </c>
      <c r="L1602" s="16" t="s">
        <v>5612</v>
      </c>
      <c r="M1602" s="16">
        <v>35389</v>
      </c>
      <c r="N1602" s="16" t="s">
        <v>1177</v>
      </c>
      <c r="O1602" s="16" t="s">
        <v>1107</v>
      </c>
      <c r="P1602" s="16" t="s">
        <v>1176</v>
      </c>
      <c r="Q1602" s="16" t="s">
        <v>1175</v>
      </c>
      <c r="R1602" s="16" t="s">
        <v>1174</v>
      </c>
    </row>
    <row r="1603" spans="1:18">
      <c r="A1603" s="16" t="s">
        <v>5611</v>
      </c>
      <c r="B1603" s="16" t="s">
        <v>1183</v>
      </c>
      <c r="C1603" s="16" t="s">
        <v>319</v>
      </c>
      <c r="D1603" s="16">
        <v>10096</v>
      </c>
      <c r="E1603" s="16" t="str">
        <f>VLOOKUP(D1603,'Schools Data'!$F$4:$I$105,4,FALSE)</f>
        <v>St Vincent's Catholic Primary School</v>
      </c>
      <c r="F1603" s="16">
        <v>543970</v>
      </c>
      <c r="G1603" s="16" t="str">
        <f t="shared" ref="G1603:G1637" si="55">VLOOKUP(F1603,$W$2:$X$62,2,FALSE)</f>
        <v>I01</v>
      </c>
      <c r="H1603" s="16" t="s">
        <v>5610</v>
      </c>
      <c r="I1603" s="16" t="s">
        <v>1181</v>
      </c>
      <c r="J1603" s="16" t="s">
        <v>1180</v>
      </c>
      <c r="K1603" s="16" t="s">
        <v>1179</v>
      </c>
      <c r="L1603" s="16" t="s">
        <v>5591</v>
      </c>
      <c r="M1603" s="16">
        <v>-1285155</v>
      </c>
      <c r="N1603" s="16" t="s">
        <v>1177</v>
      </c>
      <c r="O1603" s="16" t="s">
        <v>1107</v>
      </c>
      <c r="P1603" s="16" t="s">
        <v>1176</v>
      </c>
      <c r="Q1603" s="16" t="s">
        <v>1175</v>
      </c>
      <c r="R1603" s="16" t="s">
        <v>1174</v>
      </c>
    </row>
    <row r="1604" spans="1:18">
      <c r="A1604" s="16" t="s">
        <v>5609</v>
      </c>
      <c r="B1604" s="16" t="s">
        <v>1183</v>
      </c>
      <c r="C1604" s="16" t="s">
        <v>319</v>
      </c>
      <c r="D1604" s="16">
        <v>10096</v>
      </c>
      <c r="E1604" s="16" t="str">
        <f>VLOOKUP(D1604,'Schools Data'!$F$4:$I$105,4,FALSE)</f>
        <v>St Vincent's Catholic Primary School</v>
      </c>
      <c r="F1604" s="16">
        <v>543972</v>
      </c>
      <c r="G1604" s="16" t="str">
        <f t="shared" si="55"/>
        <v>I03</v>
      </c>
      <c r="H1604" s="16" t="s">
        <v>5608</v>
      </c>
      <c r="I1604" s="16" t="s">
        <v>1181</v>
      </c>
      <c r="J1604" s="16" t="s">
        <v>1180</v>
      </c>
      <c r="K1604" s="16" t="s">
        <v>1179</v>
      </c>
      <c r="L1604" s="16" t="s">
        <v>5607</v>
      </c>
      <c r="M1604" s="16">
        <v>-81793</v>
      </c>
      <c r="N1604" s="16" t="s">
        <v>1177</v>
      </c>
      <c r="O1604" s="16" t="s">
        <v>1107</v>
      </c>
      <c r="P1604" s="16" t="s">
        <v>1176</v>
      </c>
      <c r="Q1604" s="16" t="s">
        <v>1175</v>
      </c>
      <c r="R1604" s="16" t="s">
        <v>1174</v>
      </c>
    </row>
    <row r="1605" spans="1:18">
      <c r="A1605" s="16" t="s">
        <v>5606</v>
      </c>
      <c r="B1605" s="16" t="s">
        <v>1183</v>
      </c>
      <c r="C1605" s="16" t="s">
        <v>319</v>
      </c>
      <c r="D1605" s="16">
        <v>10096</v>
      </c>
      <c r="E1605" s="16" t="str">
        <f>VLOOKUP(D1605,'Schools Data'!$F$4:$I$105,4,FALSE)</f>
        <v>St Vincent's Catholic Primary School</v>
      </c>
      <c r="F1605" s="16">
        <v>543975</v>
      </c>
      <c r="G1605" s="16" t="str">
        <f t="shared" si="55"/>
        <v>I05</v>
      </c>
      <c r="H1605" s="16" t="s">
        <v>5605</v>
      </c>
      <c r="I1605" s="16" t="s">
        <v>1181</v>
      </c>
      <c r="J1605" s="16" t="s">
        <v>1180</v>
      </c>
      <c r="K1605" s="16" t="s">
        <v>1179</v>
      </c>
      <c r="L1605" s="16" t="s">
        <v>5537</v>
      </c>
      <c r="M1605" s="16">
        <v>-22175</v>
      </c>
      <c r="N1605" s="16" t="s">
        <v>1177</v>
      </c>
      <c r="O1605" s="16" t="s">
        <v>1107</v>
      </c>
      <c r="P1605" s="16" t="s">
        <v>1176</v>
      </c>
      <c r="Q1605" s="16" t="s">
        <v>1175</v>
      </c>
      <c r="R1605" s="16" t="s">
        <v>1174</v>
      </c>
    </row>
    <row r="1606" spans="1:18">
      <c r="A1606" s="16" t="s">
        <v>5604</v>
      </c>
      <c r="B1606" s="16" t="s">
        <v>1183</v>
      </c>
      <c r="C1606" s="16" t="s">
        <v>319</v>
      </c>
      <c r="D1606" s="16">
        <v>10096</v>
      </c>
      <c r="E1606" s="16" t="str">
        <f>VLOOKUP(D1606,'Schools Data'!$F$4:$I$105,4,FALSE)</f>
        <v>St Vincent's Catholic Primary School</v>
      </c>
      <c r="F1606" s="16">
        <v>569000</v>
      </c>
      <c r="G1606" s="16" t="str">
        <f t="shared" si="55"/>
        <v>E28a</v>
      </c>
      <c r="H1606" s="16" t="s">
        <v>5603</v>
      </c>
      <c r="I1606" s="16" t="s">
        <v>1181</v>
      </c>
      <c r="J1606" s="16" t="s">
        <v>1180</v>
      </c>
      <c r="K1606" s="16" t="s">
        <v>1179</v>
      </c>
      <c r="L1606" s="16" t="s">
        <v>5510</v>
      </c>
      <c r="M1606" s="16">
        <v>50510</v>
      </c>
      <c r="N1606" s="16" t="s">
        <v>1177</v>
      </c>
      <c r="O1606" s="16" t="s">
        <v>1107</v>
      </c>
      <c r="P1606" s="16" t="s">
        <v>1176</v>
      </c>
      <c r="Q1606" s="16" t="s">
        <v>1175</v>
      </c>
      <c r="R1606" s="16" t="s">
        <v>1174</v>
      </c>
    </row>
    <row r="1607" spans="1:18">
      <c r="A1607" s="16" t="s">
        <v>5602</v>
      </c>
      <c r="B1607" s="16" t="s">
        <v>1183</v>
      </c>
      <c r="C1607" s="16" t="s">
        <v>319</v>
      </c>
      <c r="D1607" s="16">
        <v>10096</v>
      </c>
      <c r="E1607" s="16" t="str">
        <f>VLOOKUP(D1607,'Schools Data'!$F$4:$I$105,4,FALSE)</f>
        <v>St Vincent's Catholic Primary School</v>
      </c>
      <c r="F1607" s="16">
        <v>569010</v>
      </c>
      <c r="G1607" s="16" t="str">
        <f t="shared" si="55"/>
        <v>E27</v>
      </c>
      <c r="H1607" s="16" t="s">
        <v>5601</v>
      </c>
      <c r="I1607" s="16" t="s">
        <v>1181</v>
      </c>
      <c r="J1607" s="16" t="s">
        <v>1180</v>
      </c>
      <c r="K1607" s="16" t="s">
        <v>1179</v>
      </c>
      <c r="L1607" s="16" t="s">
        <v>5600</v>
      </c>
      <c r="M1607" s="16">
        <v>65675</v>
      </c>
      <c r="N1607" s="16" t="s">
        <v>1177</v>
      </c>
      <c r="O1607" s="16" t="s">
        <v>1107</v>
      </c>
      <c r="P1607" s="16" t="s">
        <v>1176</v>
      </c>
      <c r="Q1607" s="16" t="s">
        <v>1175</v>
      </c>
      <c r="R1607" s="16" t="s">
        <v>1174</v>
      </c>
    </row>
    <row r="1608" spans="1:18">
      <c r="A1608" s="16" t="s">
        <v>5599</v>
      </c>
      <c r="B1608" s="16" t="s">
        <v>1183</v>
      </c>
      <c r="C1608" s="16" t="s">
        <v>319</v>
      </c>
      <c r="D1608" s="16">
        <v>10096</v>
      </c>
      <c r="E1608" s="16" t="str">
        <f>VLOOKUP(D1608,'Schools Data'!$F$4:$I$105,4,FALSE)</f>
        <v>St Vincent's Catholic Primary School</v>
      </c>
      <c r="F1608" s="16">
        <v>710020</v>
      </c>
      <c r="G1608" s="16" t="str">
        <f t="shared" si="55"/>
        <v>I06</v>
      </c>
      <c r="H1608" s="16" t="s">
        <v>5598</v>
      </c>
      <c r="I1608" s="16" t="s">
        <v>1181</v>
      </c>
      <c r="J1608" s="16" t="s">
        <v>1180</v>
      </c>
      <c r="K1608" s="16" t="s">
        <v>1179</v>
      </c>
      <c r="L1608" s="16" t="s">
        <v>5597</v>
      </c>
      <c r="M1608" s="16">
        <v>-1100</v>
      </c>
      <c r="N1608" s="16" t="s">
        <v>1177</v>
      </c>
      <c r="O1608" s="16" t="s">
        <v>1107</v>
      </c>
      <c r="P1608" s="16" t="s">
        <v>1176</v>
      </c>
      <c r="Q1608" s="16" t="s">
        <v>1175</v>
      </c>
      <c r="R1608" s="16" t="s">
        <v>1174</v>
      </c>
    </row>
    <row r="1609" spans="1:18">
      <c r="A1609" s="16" t="s">
        <v>5596</v>
      </c>
      <c r="B1609" s="16" t="s">
        <v>1183</v>
      </c>
      <c r="C1609" s="16" t="s">
        <v>319</v>
      </c>
      <c r="D1609" s="16">
        <v>10096</v>
      </c>
      <c r="E1609" s="16" t="str">
        <f>VLOOKUP(D1609,'Schools Data'!$F$4:$I$105,4,FALSE)</f>
        <v>St Vincent's Catholic Primary School</v>
      </c>
      <c r="F1609" s="16">
        <v>720010</v>
      </c>
      <c r="G1609" s="16" t="str">
        <f t="shared" si="55"/>
        <v>I18d</v>
      </c>
      <c r="H1609" s="16" t="s">
        <v>5595</v>
      </c>
      <c r="I1609" s="16" t="s">
        <v>1181</v>
      </c>
      <c r="J1609" s="16" t="s">
        <v>1180</v>
      </c>
      <c r="K1609" s="16" t="s">
        <v>1179</v>
      </c>
      <c r="L1609" s="16" t="s">
        <v>5594</v>
      </c>
      <c r="M1609" s="16">
        <v>-45620</v>
      </c>
      <c r="N1609" s="16" t="s">
        <v>1177</v>
      </c>
      <c r="O1609" s="16" t="s">
        <v>1107</v>
      </c>
      <c r="P1609" s="16" t="s">
        <v>1176</v>
      </c>
      <c r="Q1609" s="16" t="s">
        <v>1175</v>
      </c>
      <c r="R1609" s="16" t="s">
        <v>1174</v>
      </c>
    </row>
    <row r="1610" spans="1:18">
      <c r="A1610" s="16" t="s">
        <v>5593</v>
      </c>
      <c r="B1610" s="16" t="s">
        <v>1183</v>
      </c>
      <c r="C1610" s="16" t="s">
        <v>319</v>
      </c>
      <c r="D1610" s="16">
        <v>10096</v>
      </c>
      <c r="E1610" s="16" t="str">
        <f>VLOOKUP(D1610,'Schools Data'!$F$4:$I$105,4,FALSE)</f>
        <v>St Vincent's Catholic Primary School</v>
      </c>
      <c r="F1610" s="16">
        <v>739001</v>
      </c>
      <c r="G1610" s="16" t="str">
        <f t="shared" si="55"/>
        <v>I08a</v>
      </c>
      <c r="H1610" s="16" t="s">
        <v>5592</v>
      </c>
      <c r="I1610" s="16" t="s">
        <v>1181</v>
      </c>
      <c r="J1610" s="16" t="s">
        <v>1180</v>
      </c>
      <c r="K1610" s="16" t="s">
        <v>1179</v>
      </c>
      <c r="L1610" s="16" t="s">
        <v>5591</v>
      </c>
      <c r="M1610" s="16">
        <v>-14129</v>
      </c>
      <c r="N1610" s="16" t="s">
        <v>1177</v>
      </c>
      <c r="O1610" s="16" t="s">
        <v>1107</v>
      </c>
      <c r="P1610" s="16" t="s">
        <v>1176</v>
      </c>
      <c r="Q1610" s="16" t="s">
        <v>1175</v>
      </c>
      <c r="R1610" s="16" t="s">
        <v>1174</v>
      </c>
    </row>
    <row r="1611" spans="1:18">
      <c r="A1611" s="16" t="s">
        <v>5590</v>
      </c>
      <c r="B1611" s="16" t="s">
        <v>1183</v>
      </c>
      <c r="C1611" s="16" t="s">
        <v>319</v>
      </c>
      <c r="D1611" s="16">
        <v>10096</v>
      </c>
      <c r="E1611" s="16" t="str">
        <f>VLOOKUP(D1611,'Schools Data'!$F$4:$I$105,4,FALSE)</f>
        <v>St Vincent's Catholic Primary School</v>
      </c>
      <c r="F1611" s="16">
        <v>739002</v>
      </c>
      <c r="G1611" s="16" t="str">
        <f t="shared" si="55"/>
        <v>I08b</v>
      </c>
      <c r="H1611" s="16" t="s">
        <v>5589</v>
      </c>
      <c r="I1611" s="16" t="s">
        <v>1181</v>
      </c>
      <c r="J1611" s="16" t="s">
        <v>1180</v>
      </c>
      <c r="K1611" s="16" t="s">
        <v>1179</v>
      </c>
      <c r="L1611" s="16" t="s">
        <v>5588</v>
      </c>
      <c r="M1611" s="16">
        <v>-5320</v>
      </c>
      <c r="N1611" s="16" t="s">
        <v>1177</v>
      </c>
      <c r="O1611" s="16" t="s">
        <v>1107</v>
      </c>
      <c r="P1611" s="16" t="s">
        <v>1176</v>
      </c>
      <c r="Q1611" s="16" t="s">
        <v>1175</v>
      </c>
      <c r="R1611" s="16" t="s">
        <v>1174</v>
      </c>
    </row>
    <row r="1612" spans="1:18">
      <c r="A1612" s="16" t="s">
        <v>5587</v>
      </c>
      <c r="B1612" s="16" t="s">
        <v>1183</v>
      </c>
      <c r="C1612" s="16" t="s">
        <v>319</v>
      </c>
      <c r="D1612" s="16">
        <v>10096</v>
      </c>
      <c r="E1612" s="16" t="str">
        <f>VLOOKUP(D1612,'Schools Data'!$F$4:$I$105,4,FALSE)</f>
        <v>St Vincent's Catholic Primary School</v>
      </c>
      <c r="F1612" s="16">
        <v>739005</v>
      </c>
      <c r="G1612" s="16" t="str">
        <f t="shared" si="55"/>
        <v>I18c</v>
      </c>
      <c r="H1612" s="16" t="s">
        <v>5586</v>
      </c>
      <c r="I1612" s="16" t="s">
        <v>1181</v>
      </c>
      <c r="J1612" s="16" t="s">
        <v>1180</v>
      </c>
      <c r="K1612" s="16" t="s">
        <v>1179</v>
      </c>
      <c r="L1612" s="16" t="s">
        <v>5585</v>
      </c>
      <c r="M1612" s="16">
        <v>-9466</v>
      </c>
      <c r="N1612" s="16" t="s">
        <v>1177</v>
      </c>
      <c r="O1612" s="16" t="s">
        <v>1107</v>
      </c>
      <c r="P1612" s="16" t="s">
        <v>1176</v>
      </c>
      <c r="Q1612" s="16" t="s">
        <v>1175</v>
      </c>
      <c r="R1612" s="16" t="s">
        <v>1174</v>
      </c>
    </row>
    <row r="1613" spans="1:18">
      <c r="A1613" s="16" t="s">
        <v>5584</v>
      </c>
      <c r="B1613" s="16" t="s">
        <v>1183</v>
      </c>
      <c r="C1613" s="16" t="s">
        <v>319</v>
      </c>
      <c r="D1613" s="16">
        <v>10096</v>
      </c>
      <c r="E1613" s="16" t="str">
        <f>VLOOKUP(D1613,'Schools Data'!$F$4:$I$105,4,FALSE)</f>
        <v>St Vincent's Catholic Primary School</v>
      </c>
      <c r="F1613" s="16">
        <v>739010</v>
      </c>
      <c r="G1613" s="16" t="str">
        <f t="shared" si="55"/>
        <v>I09</v>
      </c>
      <c r="H1613" s="16" t="s">
        <v>5583</v>
      </c>
      <c r="I1613" s="16" t="s">
        <v>1181</v>
      </c>
      <c r="J1613" s="16" t="s">
        <v>1180</v>
      </c>
      <c r="K1613" s="16" t="s">
        <v>1179</v>
      </c>
      <c r="L1613" s="16" t="s">
        <v>5582</v>
      </c>
      <c r="M1613" s="16">
        <v>-23650</v>
      </c>
      <c r="N1613" s="16" t="s">
        <v>1177</v>
      </c>
      <c r="O1613" s="16" t="s">
        <v>1107</v>
      </c>
      <c r="P1613" s="16" t="s">
        <v>1176</v>
      </c>
      <c r="Q1613" s="16" t="s">
        <v>1175</v>
      </c>
      <c r="R1613" s="16" t="s">
        <v>1174</v>
      </c>
    </row>
    <row r="1614" spans="1:18">
      <c r="A1614" s="16" t="s">
        <v>5581</v>
      </c>
      <c r="B1614" s="16" t="s">
        <v>1183</v>
      </c>
      <c r="C1614" s="16" t="s">
        <v>319</v>
      </c>
      <c r="D1614" s="16">
        <v>10096</v>
      </c>
      <c r="E1614" s="16" t="str">
        <f>VLOOKUP(D1614,'Schools Data'!$F$4:$I$105,4,FALSE)</f>
        <v>St Vincent's Catholic Primary School</v>
      </c>
      <c r="F1614" s="16">
        <v>739040</v>
      </c>
      <c r="G1614" s="16" t="str">
        <f t="shared" si="55"/>
        <v>I12</v>
      </c>
      <c r="H1614" s="16" t="s">
        <v>5580</v>
      </c>
      <c r="I1614" s="16" t="s">
        <v>1181</v>
      </c>
      <c r="J1614" s="16" t="s">
        <v>1180</v>
      </c>
      <c r="K1614" s="16" t="s">
        <v>1179</v>
      </c>
      <c r="L1614" s="16" t="s">
        <v>5579</v>
      </c>
      <c r="M1614" s="16">
        <v>-13400</v>
      </c>
      <c r="N1614" s="16" t="s">
        <v>1177</v>
      </c>
      <c r="O1614" s="16" t="s">
        <v>1107</v>
      </c>
      <c r="P1614" s="16" t="s">
        <v>1176</v>
      </c>
      <c r="Q1614" s="16" t="s">
        <v>1175</v>
      </c>
      <c r="R1614" s="16" t="s">
        <v>1174</v>
      </c>
    </row>
    <row r="1615" spans="1:18">
      <c r="A1615" s="16" t="s">
        <v>5578</v>
      </c>
      <c r="B1615" s="16" t="s">
        <v>1183</v>
      </c>
      <c r="C1615" s="16" t="s">
        <v>319</v>
      </c>
      <c r="D1615" s="16">
        <v>10096</v>
      </c>
      <c r="E1615" s="16" t="str">
        <f>VLOOKUP(D1615,'Schools Data'!$F$4:$I$105,4,FALSE)</f>
        <v>St Vincent's Catholic Primary School</v>
      </c>
      <c r="F1615" s="16">
        <v>739050</v>
      </c>
      <c r="G1615" s="16" t="str">
        <f t="shared" si="55"/>
        <v>I13</v>
      </c>
      <c r="H1615" s="16" t="s">
        <v>5577</v>
      </c>
      <c r="I1615" s="16" t="s">
        <v>1181</v>
      </c>
      <c r="J1615" s="16" t="s">
        <v>1180</v>
      </c>
      <c r="K1615" s="16" t="s">
        <v>1179</v>
      </c>
      <c r="L1615" s="16" t="s">
        <v>5576</v>
      </c>
      <c r="M1615" s="16">
        <v>-4500</v>
      </c>
      <c r="N1615" s="16" t="s">
        <v>1177</v>
      </c>
      <c r="O1615" s="16" t="s">
        <v>1107</v>
      </c>
      <c r="P1615" s="16" t="s">
        <v>1176</v>
      </c>
      <c r="Q1615" s="16" t="s">
        <v>1175</v>
      </c>
      <c r="R1615" s="16" t="s">
        <v>1174</v>
      </c>
    </row>
    <row r="1616" spans="1:18">
      <c r="A1616" s="16" t="s">
        <v>5575</v>
      </c>
      <c r="B1616" s="16" t="s">
        <v>1183</v>
      </c>
      <c r="C1616" s="16" t="s">
        <v>319</v>
      </c>
      <c r="D1616" s="16">
        <v>10097</v>
      </c>
      <c r="E1616" s="16" t="str">
        <f>VLOOKUP(D1616,'Schools Data'!$F$4:$I$105,4,FALSE)</f>
        <v>Sunnyfields Primary School</v>
      </c>
      <c r="F1616" s="16">
        <v>111100</v>
      </c>
      <c r="G1616" s="16" t="str">
        <f t="shared" si="55"/>
        <v>E05</v>
      </c>
      <c r="H1616" s="16" t="s">
        <v>5574</v>
      </c>
      <c r="I1616" s="16" t="s">
        <v>1181</v>
      </c>
      <c r="J1616" s="16" t="s">
        <v>1180</v>
      </c>
      <c r="K1616" s="16" t="s">
        <v>1179</v>
      </c>
      <c r="L1616" s="16" t="s">
        <v>5573</v>
      </c>
      <c r="M1616" s="16">
        <v>121487</v>
      </c>
      <c r="N1616" s="16" t="s">
        <v>1177</v>
      </c>
      <c r="O1616" s="16" t="s">
        <v>1107</v>
      </c>
      <c r="P1616" s="16" t="s">
        <v>1176</v>
      </c>
      <c r="Q1616" s="16" t="s">
        <v>1175</v>
      </c>
      <c r="R1616" s="16" t="s">
        <v>1174</v>
      </c>
    </row>
    <row r="1617" spans="1:18">
      <c r="A1617" s="16" t="s">
        <v>5572</v>
      </c>
      <c r="B1617" s="16" t="s">
        <v>1183</v>
      </c>
      <c r="C1617" s="16" t="s">
        <v>319</v>
      </c>
      <c r="D1617" s="16">
        <v>10097</v>
      </c>
      <c r="E1617" s="16" t="str">
        <f>VLOOKUP(D1617,'Schools Data'!$F$4:$I$105,4,FALSE)</f>
        <v>Sunnyfields Primary School</v>
      </c>
      <c r="F1617" s="16">
        <v>111200</v>
      </c>
      <c r="G1617" s="16" t="str">
        <f t="shared" si="55"/>
        <v>E04</v>
      </c>
      <c r="H1617" s="16" t="s">
        <v>5571</v>
      </c>
      <c r="I1617" s="16" t="s">
        <v>1181</v>
      </c>
      <c r="J1617" s="16" t="s">
        <v>1180</v>
      </c>
      <c r="K1617" s="16" t="s">
        <v>1179</v>
      </c>
      <c r="L1617" s="16" t="s">
        <v>5570</v>
      </c>
      <c r="M1617" s="16">
        <v>72269</v>
      </c>
      <c r="N1617" s="16" t="s">
        <v>1177</v>
      </c>
      <c r="O1617" s="16" t="s">
        <v>1107</v>
      </c>
      <c r="P1617" s="16" t="s">
        <v>1176</v>
      </c>
      <c r="Q1617" s="16" t="s">
        <v>1175</v>
      </c>
      <c r="R1617" s="16" t="s">
        <v>1174</v>
      </c>
    </row>
    <row r="1618" spans="1:18">
      <c r="A1618" s="16" t="s">
        <v>5569</v>
      </c>
      <c r="B1618" s="16" t="s">
        <v>1183</v>
      </c>
      <c r="C1618" s="16" t="s">
        <v>319</v>
      </c>
      <c r="D1618" s="16">
        <v>10097</v>
      </c>
      <c r="E1618" s="16" t="str">
        <f>VLOOKUP(D1618,'Schools Data'!$F$4:$I$105,4,FALSE)</f>
        <v>Sunnyfields Primary School</v>
      </c>
      <c r="F1618" s="16">
        <v>111400</v>
      </c>
      <c r="G1618" s="16" t="str">
        <f t="shared" si="55"/>
        <v>E01</v>
      </c>
      <c r="H1618" s="16" t="s">
        <v>5568</v>
      </c>
      <c r="I1618" s="16" t="s">
        <v>1181</v>
      </c>
      <c r="J1618" s="16" t="s">
        <v>1180</v>
      </c>
      <c r="K1618" s="16" t="s">
        <v>1179</v>
      </c>
      <c r="L1618" s="16" t="s">
        <v>5567</v>
      </c>
      <c r="M1618" s="16">
        <v>744301</v>
      </c>
      <c r="N1618" s="16" t="s">
        <v>1177</v>
      </c>
      <c r="O1618" s="16" t="s">
        <v>1107</v>
      </c>
      <c r="P1618" s="16" t="s">
        <v>1176</v>
      </c>
      <c r="Q1618" s="16" t="s">
        <v>1175</v>
      </c>
      <c r="R1618" s="16" t="s">
        <v>1174</v>
      </c>
    </row>
    <row r="1619" spans="1:18">
      <c r="A1619" s="16" t="s">
        <v>5566</v>
      </c>
      <c r="B1619" s="16" t="s">
        <v>1183</v>
      </c>
      <c r="C1619" s="16" t="s">
        <v>319</v>
      </c>
      <c r="D1619" s="16">
        <v>10097</v>
      </c>
      <c r="E1619" s="16" t="str">
        <f>VLOOKUP(D1619,'Schools Data'!$F$4:$I$105,4,FALSE)</f>
        <v>Sunnyfields Primary School</v>
      </c>
      <c r="F1619" s="16">
        <v>111600</v>
      </c>
      <c r="G1619" s="16" t="str">
        <f t="shared" si="55"/>
        <v>E03</v>
      </c>
      <c r="H1619" s="16" t="s">
        <v>5565</v>
      </c>
      <c r="I1619" s="16" t="s">
        <v>1181</v>
      </c>
      <c r="J1619" s="16" t="s">
        <v>1180</v>
      </c>
      <c r="K1619" s="16" t="s">
        <v>1179</v>
      </c>
      <c r="L1619" s="16" t="s">
        <v>5564</v>
      </c>
      <c r="M1619" s="16">
        <v>346300</v>
      </c>
      <c r="N1619" s="16" t="s">
        <v>1177</v>
      </c>
      <c r="O1619" s="16" t="s">
        <v>1107</v>
      </c>
      <c r="P1619" s="16" t="s">
        <v>1176</v>
      </c>
      <c r="Q1619" s="16" t="s">
        <v>1175</v>
      </c>
      <c r="R1619" s="16" t="s">
        <v>1174</v>
      </c>
    </row>
    <row r="1620" spans="1:18">
      <c r="A1620" s="16" t="s">
        <v>5563</v>
      </c>
      <c r="B1620" s="16" t="s">
        <v>1183</v>
      </c>
      <c r="C1620" s="16" t="s">
        <v>319</v>
      </c>
      <c r="D1620" s="16">
        <v>10097</v>
      </c>
      <c r="E1620" s="16" t="str">
        <f>VLOOKUP(D1620,'Schools Data'!$F$4:$I$105,4,FALSE)</f>
        <v>Sunnyfields Primary School</v>
      </c>
      <c r="F1620" s="16">
        <v>111700</v>
      </c>
      <c r="G1620" s="16" t="str">
        <f t="shared" si="55"/>
        <v>E07</v>
      </c>
      <c r="H1620" s="16" t="s">
        <v>5562</v>
      </c>
      <c r="I1620" s="16" t="s">
        <v>1181</v>
      </c>
      <c r="J1620" s="16" t="s">
        <v>1180</v>
      </c>
      <c r="K1620" s="16" t="s">
        <v>1179</v>
      </c>
      <c r="L1620" s="16" t="s">
        <v>5561</v>
      </c>
      <c r="M1620" s="16">
        <v>45238</v>
      </c>
      <c r="N1620" s="16" t="s">
        <v>1177</v>
      </c>
      <c r="O1620" s="16" t="s">
        <v>1107</v>
      </c>
      <c r="P1620" s="16" t="s">
        <v>1176</v>
      </c>
      <c r="Q1620" s="16" t="s">
        <v>1175</v>
      </c>
      <c r="R1620" s="16" t="s">
        <v>1174</v>
      </c>
    </row>
    <row r="1621" spans="1:18">
      <c r="A1621" s="16" t="s">
        <v>5560</v>
      </c>
      <c r="B1621" s="16" t="s">
        <v>1183</v>
      </c>
      <c r="C1621" s="16" t="s">
        <v>319</v>
      </c>
      <c r="D1621" s="16">
        <v>10097</v>
      </c>
      <c r="E1621" s="16" t="str">
        <f>VLOOKUP(D1621,'Schools Data'!$F$4:$I$105,4,FALSE)</f>
        <v>Sunnyfields Primary School</v>
      </c>
      <c r="F1621" s="16">
        <v>133100</v>
      </c>
      <c r="G1621" s="16" t="str">
        <f t="shared" si="55"/>
        <v>E09</v>
      </c>
      <c r="H1621" s="16" t="s">
        <v>5559</v>
      </c>
      <c r="I1621" s="16" t="s">
        <v>1181</v>
      </c>
      <c r="J1621" s="16" t="s">
        <v>1180</v>
      </c>
      <c r="K1621" s="16" t="s">
        <v>1179</v>
      </c>
      <c r="L1621" s="16" t="s">
        <v>5558</v>
      </c>
      <c r="M1621" s="16">
        <v>8000</v>
      </c>
      <c r="N1621" s="16" t="s">
        <v>1177</v>
      </c>
      <c r="O1621" s="16" t="s">
        <v>1107</v>
      </c>
      <c r="P1621" s="16" t="s">
        <v>1176</v>
      </c>
      <c r="Q1621" s="16" t="s">
        <v>1175</v>
      </c>
      <c r="R1621" s="16" t="s">
        <v>1174</v>
      </c>
    </row>
    <row r="1622" spans="1:18">
      <c r="A1622" s="16" t="s">
        <v>5557</v>
      </c>
      <c r="B1622" s="16" t="s">
        <v>1183</v>
      </c>
      <c r="C1622" s="16" t="s">
        <v>319</v>
      </c>
      <c r="D1622" s="16">
        <v>10097</v>
      </c>
      <c r="E1622" s="16" t="str">
        <f>VLOOKUP(D1622,'Schools Data'!$F$4:$I$105,4,FALSE)</f>
        <v>Sunnyfields Primary School</v>
      </c>
      <c r="F1622" s="16">
        <v>138100</v>
      </c>
      <c r="G1622" s="16" t="str">
        <f t="shared" si="55"/>
        <v>E08</v>
      </c>
      <c r="H1622" s="16" t="s">
        <v>5556</v>
      </c>
      <c r="I1622" s="16" t="s">
        <v>1181</v>
      </c>
      <c r="J1622" s="16" t="s">
        <v>1180</v>
      </c>
      <c r="K1622" s="16" t="s">
        <v>1179</v>
      </c>
      <c r="L1622" s="16" t="s">
        <v>5555</v>
      </c>
      <c r="M1622" s="16">
        <v>13664</v>
      </c>
      <c r="N1622" s="16" t="s">
        <v>1177</v>
      </c>
      <c r="O1622" s="16" t="s">
        <v>1107</v>
      </c>
      <c r="P1622" s="16" t="s">
        <v>1176</v>
      </c>
      <c r="Q1622" s="16" t="s">
        <v>1175</v>
      </c>
      <c r="R1622" s="16" t="s">
        <v>1174</v>
      </c>
    </row>
    <row r="1623" spans="1:18">
      <c r="A1623" s="16" t="s">
        <v>5554</v>
      </c>
      <c r="B1623" s="16" t="s">
        <v>1183</v>
      </c>
      <c r="C1623" s="16" t="s">
        <v>319</v>
      </c>
      <c r="D1623" s="16">
        <v>10097</v>
      </c>
      <c r="E1623" s="16" t="str">
        <f>VLOOKUP(D1623,'Schools Data'!$F$4:$I$105,4,FALSE)</f>
        <v>Sunnyfields Primary School</v>
      </c>
      <c r="F1623" s="16">
        <v>138110</v>
      </c>
      <c r="G1623" s="16" t="str">
        <f t="shared" si="55"/>
        <v>E10</v>
      </c>
      <c r="H1623" s="16" t="s">
        <v>5553</v>
      </c>
      <c r="I1623" s="16" t="s">
        <v>1181</v>
      </c>
      <c r="J1623" s="16" t="s">
        <v>1180</v>
      </c>
      <c r="K1623" s="16" t="s">
        <v>1179</v>
      </c>
      <c r="L1623" s="16" t="s">
        <v>5552</v>
      </c>
      <c r="M1623" s="16">
        <v>331</v>
      </c>
      <c r="N1623" s="16" t="s">
        <v>1177</v>
      </c>
      <c r="O1623" s="16" t="s">
        <v>1107</v>
      </c>
      <c r="P1623" s="16" t="s">
        <v>1176</v>
      </c>
      <c r="Q1623" s="16" t="s">
        <v>1175</v>
      </c>
      <c r="R1623" s="16" t="s">
        <v>1174</v>
      </c>
    </row>
    <row r="1624" spans="1:18">
      <c r="A1624" s="16" t="s">
        <v>5551</v>
      </c>
      <c r="B1624" s="16" t="s">
        <v>1183</v>
      </c>
      <c r="C1624" s="16" t="s">
        <v>319</v>
      </c>
      <c r="D1624" s="16">
        <v>10097</v>
      </c>
      <c r="E1624" s="16" t="str">
        <f>VLOOKUP(D1624,'Schools Data'!$F$4:$I$105,4,FALSE)</f>
        <v>Sunnyfields Primary School</v>
      </c>
      <c r="F1624" s="16">
        <v>210000</v>
      </c>
      <c r="G1624" s="16" t="str">
        <f t="shared" si="55"/>
        <v>E12</v>
      </c>
      <c r="H1624" s="16" t="s">
        <v>5550</v>
      </c>
      <c r="I1624" s="16" t="s">
        <v>1181</v>
      </c>
      <c r="J1624" s="16" t="s">
        <v>1180</v>
      </c>
      <c r="K1624" s="16" t="s">
        <v>1179</v>
      </c>
      <c r="L1624" s="16" t="s">
        <v>5549</v>
      </c>
      <c r="M1624" s="16">
        <v>20750</v>
      </c>
      <c r="N1624" s="16" t="s">
        <v>1177</v>
      </c>
      <c r="O1624" s="16" t="s">
        <v>1107</v>
      </c>
      <c r="P1624" s="16" t="s">
        <v>1176</v>
      </c>
      <c r="Q1624" s="16" t="s">
        <v>1175</v>
      </c>
      <c r="R1624" s="16" t="s">
        <v>1174</v>
      </c>
    </row>
    <row r="1625" spans="1:18">
      <c r="A1625" s="16" t="s">
        <v>5548</v>
      </c>
      <c r="B1625" s="16" t="s">
        <v>1183</v>
      </c>
      <c r="C1625" s="16" t="s">
        <v>319</v>
      </c>
      <c r="D1625" s="16">
        <v>10097</v>
      </c>
      <c r="E1625" s="16" t="str">
        <f>VLOOKUP(D1625,'Schools Data'!$F$4:$I$105,4,FALSE)</f>
        <v>Sunnyfields Primary School</v>
      </c>
      <c r="F1625" s="16">
        <v>213020</v>
      </c>
      <c r="G1625" s="16" t="str">
        <f t="shared" si="55"/>
        <v>E16</v>
      </c>
      <c r="H1625" s="16" t="s">
        <v>5547</v>
      </c>
      <c r="I1625" s="16" t="s">
        <v>1181</v>
      </c>
      <c r="J1625" s="16" t="s">
        <v>1180</v>
      </c>
      <c r="K1625" s="16" t="s">
        <v>1179</v>
      </c>
      <c r="L1625" s="16" t="s">
        <v>5546</v>
      </c>
      <c r="M1625" s="16">
        <v>14300</v>
      </c>
      <c r="N1625" s="16" t="s">
        <v>1177</v>
      </c>
      <c r="O1625" s="16" t="s">
        <v>1107</v>
      </c>
      <c r="P1625" s="16" t="s">
        <v>1176</v>
      </c>
      <c r="Q1625" s="16" t="s">
        <v>1175</v>
      </c>
      <c r="R1625" s="16" t="s">
        <v>1174</v>
      </c>
    </row>
    <row r="1626" spans="1:18">
      <c r="A1626" s="16" t="s">
        <v>5545</v>
      </c>
      <c r="B1626" s="16" t="s">
        <v>1183</v>
      </c>
      <c r="C1626" s="16" t="s">
        <v>319</v>
      </c>
      <c r="D1626" s="16">
        <v>10097</v>
      </c>
      <c r="E1626" s="16" t="str">
        <f>VLOOKUP(D1626,'Schools Data'!$F$4:$I$105,4,FALSE)</f>
        <v>Sunnyfields Primary School</v>
      </c>
      <c r="F1626" s="16">
        <v>215000</v>
      </c>
      <c r="G1626" s="16" t="str">
        <f t="shared" si="55"/>
        <v>E17</v>
      </c>
      <c r="H1626" s="16" t="s">
        <v>5544</v>
      </c>
      <c r="I1626" s="16" t="s">
        <v>1181</v>
      </c>
      <c r="J1626" s="16" t="s">
        <v>1180</v>
      </c>
      <c r="K1626" s="16" t="s">
        <v>1179</v>
      </c>
      <c r="L1626" s="16" t="s">
        <v>5543</v>
      </c>
      <c r="M1626" s="16">
        <v>25199</v>
      </c>
      <c r="N1626" s="16" t="s">
        <v>1177</v>
      </c>
      <c r="O1626" s="16" t="s">
        <v>1107</v>
      </c>
      <c r="P1626" s="16" t="s">
        <v>1176</v>
      </c>
      <c r="Q1626" s="16" t="s">
        <v>1175</v>
      </c>
      <c r="R1626" s="16" t="s">
        <v>1174</v>
      </c>
    </row>
    <row r="1627" spans="1:18">
      <c r="A1627" s="16" t="s">
        <v>5542</v>
      </c>
      <c r="B1627" s="16" t="s">
        <v>1183</v>
      </c>
      <c r="C1627" s="16" t="s">
        <v>319</v>
      </c>
      <c r="D1627" s="16">
        <v>10097</v>
      </c>
      <c r="E1627" s="16" t="str">
        <f>VLOOKUP(D1627,'Schools Data'!$F$4:$I$105,4,FALSE)</f>
        <v>Sunnyfields Primary School</v>
      </c>
      <c r="F1627" s="16">
        <v>216000</v>
      </c>
      <c r="G1627" s="16" t="str">
        <f t="shared" si="55"/>
        <v>E15</v>
      </c>
      <c r="H1627" s="16" t="s">
        <v>5541</v>
      </c>
      <c r="I1627" s="16" t="s">
        <v>1181</v>
      </c>
      <c r="J1627" s="16" t="s">
        <v>1180</v>
      </c>
      <c r="K1627" s="16" t="s">
        <v>1179</v>
      </c>
      <c r="L1627" s="16" t="s">
        <v>5540</v>
      </c>
      <c r="M1627" s="16">
        <v>3250</v>
      </c>
      <c r="N1627" s="16" t="s">
        <v>1177</v>
      </c>
      <c r="O1627" s="16" t="s">
        <v>1107</v>
      </c>
      <c r="P1627" s="16" t="s">
        <v>1176</v>
      </c>
      <c r="Q1627" s="16" t="s">
        <v>1175</v>
      </c>
      <c r="R1627" s="16" t="s">
        <v>1174</v>
      </c>
    </row>
    <row r="1628" spans="1:18">
      <c r="A1628" s="16" t="s">
        <v>5539</v>
      </c>
      <c r="B1628" s="16" t="s">
        <v>1183</v>
      </c>
      <c r="C1628" s="16" t="s">
        <v>319</v>
      </c>
      <c r="D1628" s="16">
        <v>10097</v>
      </c>
      <c r="E1628" s="16" t="str">
        <f>VLOOKUP(D1628,'Schools Data'!$F$4:$I$105,4,FALSE)</f>
        <v>Sunnyfields Primary School</v>
      </c>
      <c r="F1628" s="16">
        <v>219010</v>
      </c>
      <c r="G1628" s="16" t="str">
        <f t="shared" si="55"/>
        <v>E14</v>
      </c>
      <c r="H1628" s="16" t="s">
        <v>5538</v>
      </c>
      <c r="I1628" s="16" t="s">
        <v>1181</v>
      </c>
      <c r="J1628" s="16" t="s">
        <v>1180</v>
      </c>
      <c r="K1628" s="16" t="s">
        <v>1179</v>
      </c>
      <c r="L1628" s="16" t="s">
        <v>5537</v>
      </c>
      <c r="M1628" s="16">
        <v>2500</v>
      </c>
      <c r="N1628" s="16" t="s">
        <v>1177</v>
      </c>
      <c r="O1628" s="16" t="s">
        <v>1107</v>
      </c>
      <c r="P1628" s="16" t="s">
        <v>1176</v>
      </c>
      <c r="Q1628" s="16" t="s">
        <v>1175</v>
      </c>
      <c r="R1628" s="16" t="s">
        <v>1174</v>
      </c>
    </row>
    <row r="1629" spans="1:18">
      <c r="A1629" s="16" t="s">
        <v>5536</v>
      </c>
      <c r="B1629" s="16" t="s">
        <v>1183</v>
      </c>
      <c r="C1629" s="16" t="s">
        <v>319</v>
      </c>
      <c r="D1629" s="16">
        <v>10097</v>
      </c>
      <c r="E1629" s="16" t="str">
        <f>VLOOKUP(D1629,'Schools Data'!$F$4:$I$105,4,FALSE)</f>
        <v>Sunnyfields Primary School</v>
      </c>
      <c r="F1629" s="16">
        <v>219030</v>
      </c>
      <c r="G1629" s="16" t="str">
        <f t="shared" si="55"/>
        <v>E18</v>
      </c>
      <c r="H1629" s="16" t="s">
        <v>5535</v>
      </c>
      <c r="I1629" s="16" t="s">
        <v>1181</v>
      </c>
      <c r="J1629" s="16" t="s">
        <v>1180</v>
      </c>
      <c r="K1629" s="16" t="s">
        <v>1179</v>
      </c>
      <c r="L1629" s="16" t="s">
        <v>5534</v>
      </c>
      <c r="M1629" s="16">
        <v>11340</v>
      </c>
      <c r="N1629" s="16" t="s">
        <v>1177</v>
      </c>
      <c r="O1629" s="16" t="s">
        <v>1107</v>
      </c>
      <c r="P1629" s="16" t="s">
        <v>1176</v>
      </c>
      <c r="Q1629" s="16" t="s">
        <v>1175</v>
      </c>
      <c r="R1629" s="16" t="s">
        <v>1174</v>
      </c>
    </row>
    <row r="1630" spans="1:18">
      <c r="A1630" s="16" t="s">
        <v>5533</v>
      </c>
      <c r="B1630" s="16" t="s">
        <v>1183</v>
      </c>
      <c r="C1630" s="16" t="s">
        <v>319</v>
      </c>
      <c r="D1630" s="16">
        <v>10097</v>
      </c>
      <c r="E1630" s="16" t="str">
        <f>VLOOKUP(D1630,'Schools Data'!$F$4:$I$105,4,FALSE)</f>
        <v>Sunnyfields Primary School</v>
      </c>
      <c r="F1630" s="16">
        <v>220000</v>
      </c>
      <c r="G1630" s="16" t="str">
        <f t="shared" si="55"/>
        <v>E13</v>
      </c>
      <c r="H1630" s="16" t="s">
        <v>5532</v>
      </c>
      <c r="I1630" s="16" t="s">
        <v>1181</v>
      </c>
      <c r="J1630" s="16" t="s">
        <v>1180</v>
      </c>
      <c r="K1630" s="16" t="s">
        <v>1179</v>
      </c>
      <c r="L1630" s="16" t="s">
        <v>5531</v>
      </c>
      <c r="M1630" s="16">
        <v>2200</v>
      </c>
      <c r="N1630" s="16" t="s">
        <v>1177</v>
      </c>
      <c r="O1630" s="16" t="s">
        <v>1107</v>
      </c>
      <c r="P1630" s="16" t="s">
        <v>1176</v>
      </c>
      <c r="Q1630" s="16" t="s">
        <v>1175</v>
      </c>
      <c r="R1630" s="16" t="s">
        <v>1174</v>
      </c>
    </row>
    <row r="1631" spans="1:18">
      <c r="A1631" s="16" t="s">
        <v>5530</v>
      </c>
      <c r="B1631" s="16" t="s">
        <v>1183</v>
      </c>
      <c r="C1631" s="16" t="s">
        <v>319</v>
      </c>
      <c r="D1631" s="16">
        <v>10097</v>
      </c>
      <c r="E1631" s="16" t="str">
        <f>VLOOKUP(D1631,'Schools Data'!$F$4:$I$105,4,FALSE)</f>
        <v>Sunnyfields Primary School</v>
      </c>
      <c r="F1631" s="16">
        <v>221000</v>
      </c>
      <c r="G1631" s="16" t="str">
        <f t="shared" si="55"/>
        <v>E23</v>
      </c>
      <c r="H1631" s="16" t="s">
        <v>5529</v>
      </c>
      <c r="I1631" s="16" t="s">
        <v>1181</v>
      </c>
      <c r="J1631" s="16" t="s">
        <v>1180</v>
      </c>
      <c r="K1631" s="16" t="s">
        <v>1179</v>
      </c>
      <c r="L1631" s="16" t="s">
        <v>5528</v>
      </c>
      <c r="M1631" s="16">
        <v>6540</v>
      </c>
      <c r="N1631" s="16" t="s">
        <v>1177</v>
      </c>
      <c r="O1631" s="16" t="s">
        <v>1107</v>
      </c>
      <c r="P1631" s="16" t="s">
        <v>1176</v>
      </c>
      <c r="Q1631" s="16" t="s">
        <v>1175</v>
      </c>
      <c r="R1631" s="16" t="s">
        <v>1174</v>
      </c>
    </row>
    <row r="1632" spans="1:18">
      <c r="A1632" s="16" t="s">
        <v>5527</v>
      </c>
      <c r="B1632" s="16" t="s">
        <v>1183</v>
      </c>
      <c r="C1632" s="16" t="s">
        <v>319</v>
      </c>
      <c r="D1632" s="16">
        <v>10097</v>
      </c>
      <c r="E1632" s="16" t="str">
        <f>VLOOKUP(D1632,'Schools Data'!$F$4:$I$105,4,FALSE)</f>
        <v>Sunnyfields Primary School</v>
      </c>
      <c r="F1632" s="16">
        <v>411020</v>
      </c>
      <c r="G1632" s="16" t="str">
        <f t="shared" si="55"/>
        <v>E25</v>
      </c>
      <c r="H1632" s="16" t="s">
        <v>5526</v>
      </c>
      <c r="I1632" s="16" t="s">
        <v>1181</v>
      </c>
      <c r="J1632" s="16" t="s">
        <v>1180</v>
      </c>
      <c r="K1632" s="16" t="s">
        <v>1179</v>
      </c>
      <c r="L1632" s="16" t="s">
        <v>5525</v>
      </c>
      <c r="M1632" s="16">
        <v>71761</v>
      </c>
      <c r="N1632" s="16" t="s">
        <v>1177</v>
      </c>
      <c r="O1632" s="16" t="s">
        <v>1107</v>
      </c>
      <c r="P1632" s="16" t="s">
        <v>1176</v>
      </c>
      <c r="Q1632" s="16" t="s">
        <v>1175</v>
      </c>
      <c r="R1632" s="16" t="s">
        <v>1174</v>
      </c>
    </row>
    <row r="1633" spans="1:18">
      <c r="A1633" s="16" t="s">
        <v>5524</v>
      </c>
      <c r="B1633" s="16" t="s">
        <v>1183</v>
      </c>
      <c r="C1633" s="16" t="s">
        <v>319</v>
      </c>
      <c r="D1633" s="16">
        <v>10097</v>
      </c>
      <c r="E1633" s="16" t="str">
        <f>VLOOKUP(D1633,'Schools Data'!$F$4:$I$105,4,FALSE)</f>
        <v>Sunnyfields Primary School</v>
      </c>
      <c r="F1633" s="16">
        <v>413050</v>
      </c>
      <c r="G1633" s="16" t="str">
        <f t="shared" si="55"/>
        <v>E19</v>
      </c>
      <c r="H1633" s="16" t="s">
        <v>5523</v>
      </c>
      <c r="I1633" s="16" t="s">
        <v>1181</v>
      </c>
      <c r="J1633" s="16" t="s">
        <v>1180</v>
      </c>
      <c r="K1633" s="16" t="s">
        <v>1179</v>
      </c>
      <c r="L1633" s="16" t="s">
        <v>5522</v>
      </c>
      <c r="M1633" s="16">
        <v>64316</v>
      </c>
      <c r="N1633" s="16" t="s">
        <v>1177</v>
      </c>
      <c r="O1633" s="16" t="s">
        <v>1107</v>
      </c>
      <c r="P1633" s="16" t="s">
        <v>1176</v>
      </c>
      <c r="Q1633" s="16" t="s">
        <v>1175</v>
      </c>
      <c r="R1633" s="16" t="s">
        <v>1174</v>
      </c>
    </row>
    <row r="1634" spans="1:18">
      <c r="A1634" s="16" t="s">
        <v>5521</v>
      </c>
      <c r="B1634" s="16" t="s">
        <v>1183</v>
      </c>
      <c r="C1634" s="16" t="s">
        <v>319</v>
      </c>
      <c r="D1634" s="16">
        <v>10097</v>
      </c>
      <c r="E1634" s="16" t="str">
        <f>VLOOKUP(D1634,'Schools Data'!$F$4:$I$105,4,FALSE)</f>
        <v>Sunnyfields Primary School</v>
      </c>
      <c r="F1634" s="16">
        <v>413060</v>
      </c>
      <c r="G1634" s="16" t="str">
        <f t="shared" si="55"/>
        <v>E22</v>
      </c>
      <c r="H1634" s="16" t="s">
        <v>5520</v>
      </c>
      <c r="I1634" s="16" t="s">
        <v>1181</v>
      </c>
      <c r="J1634" s="16" t="s">
        <v>1180</v>
      </c>
      <c r="K1634" s="16" t="s">
        <v>1179</v>
      </c>
      <c r="L1634" s="16" t="s">
        <v>5519</v>
      </c>
      <c r="M1634" s="16">
        <v>11000</v>
      </c>
      <c r="N1634" s="16" t="s">
        <v>1177</v>
      </c>
      <c r="O1634" s="16" t="s">
        <v>1107</v>
      </c>
      <c r="P1634" s="16" t="s">
        <v>1176</v>
      </c>
      <c r="Q1634" s="16" t="s">
        <v>1175</v>
      </c>
      <c r="R1634" s="16" t="s">
        <v>1174</v>
      </c>
    </row>
    <row r="1635" spans="1:18">
      <c r="A1635" s="16" t="s">
        <v>5518</v>
      </c>
      <c r="B1635" s="16" t="s">
        <v>1183</v>
      </c>
      <c r="C1635" s="16" t="s">
        <v>319</v>
      </c>
      <c r="D1635" s="16">
        <v>10097</v>
      </c>
      <c r="E1635" s="16" t="str">
        <f>VLOOKUP(D1635,'Schools Data'!$F$4:$I$105,4,FALSE)</f>
        <v>Sunnyfields Primary School</v>
      </c>
      <c r="F1635" s="16">
        <v>413070</v>
      </c>
      <c r="G1635" s="16" t="str">
        <f t="shared" si="55"/>
        <v>E24</v>
      </c>
      <c r="H1635" s="16" t="s">
        <v>5517</v>
      </c>
      <c r="I1635" s="16" t="s">
        <v>1181</v>
      </c>
      <c r="J1635" s="16" t="s">
        <v>1180</v>
      </c>
      <c r="K1635" s="16" t="s">
        <v>1179</v>
      </c>
      <c r="L1635" s="16" t="s">
        <v>5516</v>
      </c>
      <c r="M1635" s="16">
        <v>7470</v>
      </c>
      <c r="N1635" s="16" t="s">
        <v>1177</v>
      </c>
      <c r="O1635" s="16" t="s">
        <v>1107</v>
      </c>
      <c r="P1635" s="16" t="s">
        <v>1176</v>
      </c>
      <c r="Q1635" s="16" t="s">
        <v>1175</v>
      </c>
      <c r="R1635" s="16" t="s">
        <v>1174</v>
      </c>
    </row>
    <row r="1636" spans="1:18">
      <c r="A1636" s="16" t="s">
        <v>5515</v>
      </c>
      <c r="B1636" s="16" t="s">
        <v>1183</v>
      </c>
      <c r="C1636" s="16" t="s">
        <v>319</v>
      </c>
      <c r="D1636" s="16">
        <v>10097</v>
      </c>
      <c r="E1636" s="16" t="str">
        <f>VLOOKUP(D1636,'Schools Data'!$F$4:$I$105,4,FALSE)</f>
        <v>Sunnyfields Primary School</v>
      </c>
      <c r="F1636" s="16">
        <v>420060</v>
      </c>
      <c r="G1636" s="16" t="str">
        <f t="shared" si="55"/>
        <v>E26</v>
      </c>
      <c r="H1636" s="16" t="s">
        <v>5514</v>
      </c>
      <c r="I1636" s="16" t="s">
        <v>1181</v>
      </c>
      <c r="J1636" s="16" t="s">
        <v>1180</v>
      </c>
      <c r="K1636" s="16" t="s">
        <v>1179</v>
      </c>
      <c r="L1636" s="16" t="s">
        <v>5513</v>
      </c>
      <c r="M1636" s="16">
        <v>5000</v>
      </c>
      <c r="N1636" s="16" t="s">
        <v>1177</v>
      </c>
      <c r="O1636" s="16" t="s">
        <v>1107</v>
      </c>
      <c r="P1636" s="16" t="s">
        <v>1176</v>
      </c>
      <c r="Q1636" s="16" t="s">
        <v>1175</v>
      </c>
      <c r="R1636" s="16" t="s">
        <v>1174</v>
      </c>
    </row>
    <row r="1637" spans="1:18">
      <c r="A1637" s="16" t="s">
        <v>5512</v>
      </c>
      <c r="B1637" s="16" t="s">
        <v>1183</v>
      </c>
      <c r="C1637" s="16" t="s">
        <v>319</v>
      </c>
      <c r="D1637" s="16">
        <v>10097</v>
      </c>
      <c r="E1637" s="16" t="str">
        <f>VLOOKUP(D1637,'Schools Data'!$F$4:$I$105,4,FALSE)</f>
        <v>Sunnyfields Primary School</v>
      </c>
      <c r="F1637" s="16">
        <v>422620</v>
      </c>
      <c r="G1637" s="16" t="str">
        <f t="shared" si="55"/>
        <v>E20</v>
      </c>
      <c r="H1637" s="16" t="s">
        <v>5511</v>
      </c>
      <c r="I1637" s="16" t="s">
        <v>1181</v>
      </c>
      <c r="J1637" s="16" t="s">
        <v>1180</v>
      </c>
      <c r="K1637" s="16" t="s">
        <v>1179</v>
      </c>
      <c r="L1637" s="16" t="s">
        <v>5510</v>
      </c>
      <c r="M1637" s="16">
        <v>17757</v>
      </c>
      <c r="N1637" s="16" t="s">
        <v>1177</v>
      </c>
      <c r="O1637" s="16" t="s">
        <v>1107</v>
      </c>
      <c r="P1637" s="16" t="s">
        <v>1176</v>
      </c>
      <c r="Q1637" s="16" t="s">
        <v>1175</v>
      </c>
      <c r="R1637" s="16" t="s">
        <v>1174</v>
      </c>
    </row>
    <row r="1638" spans="1:18">
      <c r="A1638" s="16" t="s">
        <v>5509</v>
      </c>
      <c r="B1638" s="16" t="s">
        <v>1183</v>
      </c>
      <c r="C1638" s="16" t="s">
        <v>319</v>
      </c>
      <c r="D1638" s="16">
        <v>10097</v>
      </c>
      <c r="E1638" s="16" t="str">
        <f>VLOOKUP(D1638,'Schools Data'!$F$4:$I$105,4,FALSE)</f>
        <v>Sunnyfields Primary School</v>
      </c>
      <c r="F1638" s="16">
        <v>543950</v>
      </c>
      <c r="G1638" s="16" t="s">
        <v>1211</v>
      </c>
      <c r="H1638" s="16" t="s">
        <v>5508</v>
      </c>
      <c r="I1638" s="16" t="s">
        <v>1181</v>
      </c>
      <c r="J1638" s="16" t="s">
        <v>1180</v>
      </c>
      <c r="K1638" s="16" t="s">
        <v>1179</v>
      </c>
      <c r="L1638" s="16" t="s">
        <v>5507</v>
      </c>
      <c r="M1638" s="16">
        <v>193355</v>
      </c>
      <c r="N1638" s="16" t="s">
        <v>1177</v>
      </c>
      <c r="O1638" s="16" t="s">
        <v>1107</v>
      </c>
      <c r="P1638" s="16" t="s">
        <v>1176</v>
      </c>
      <c r="Q1638" s="16" t="s">
        <v>1175</v>
      </c>
      <c r="R1638" s="16" t="s">
        <v>1174</v>
      </c>
    </row>
    <row r="1639" spans="1:18">
      <c r="A1639" s="16" t="s">
        <v>5506</v>
      </c>
      <c r="B1639" s="16" t="s">
        <v>1183</v>
      </c>
      <c r="C1639" s="16" t="s">
        <v>319</v>
      </c>
      <c r="D1639" s="16">
        <v>10097</v>
      </c>
      <c r="E1639" s="16" t="str">
        <f>VLOOKUP(D1639,'Schools Data'!$F$4:$I$105,4,FALSE)</f>
        <v>Sunnyfields Primary School</v>
      </c>
      <c r="F1639" s="16">
        <v>543970</v>
      </c>
      <c r="G1639" s="16" t="str">
        <f t="shared" ref="G1639:G1644" si="56">VLOOKUP(F1639,$W$2:$X$62,2,FALSE)</f>
        <v>I01</v>
      </c>
      <c r="H1639" s="16" t="s">
        <v>5505</v>
      </c>
      <c r="I1639" s="16" t="s">
        <v>1181</v>
      </c>
      <c r="J1639" s="16" t="s">
        <v>1180</v>
      </c>
      <c r="K1639" s="16" t="s">
        <v>1179</v>
      </c>
      <c r="L1639" s="16" t="s">
        <v>5504</v>
      </c>
      <c r="M1639" s="16">
        <v>-1293179</v>
      </c>
      <c r="N1639" s="16" t="s">
        <v>1177</v>
      </c>
      <c r="O1639" s="16" t="s">
        <v>1107</v>
      </c>
      <c r="P1639" s="16" t="s">
        <v>1176</v>
      </c>
      <c r="Q1639" s="16" t="s">
        <v>1175</v>
      </c>
      <c r="R1639" s="16" t="s">
        <v>1174</v>
      </c>
    </row>
    <row r="1640" spans="1:18">
      <c r="A1640" s="16" t="s">
        <v>5503</v>
      </c>
      <c r="B1640" s="16" t="s">
        <v>1183</v>
      </c>
      <c r="C1640" s="16" t="s">
        <v>319</v>
      </c>
      <c r="D1640" s="16">
        <v>10097</v>
      </c>
      <c r="E1640" s="16" t="str">
        <f>VLOOKUP(D1640,'Schools Data'!$F$4:$I$105,4,FALSE)</f>
        <v>Sunnyfields Primary School</v>
      </c>
      <c r="F1640" s="16">
        <v>543972</v>
      </c>
      <c r="G1640" s="16" t="str">
        <f t="shared" si="56"/>
        <v>I03</v>
      </c>
      <c r="H1640" s="16" t="s">
        <v>5502</v>
      </c>
      <c r="I1640" s="16" t="s">
        <v>1181</v>
      </c>
      <c r="J1640" s="16" t="s">
        <v>1180</v>
      </c>
      <c r="K1640" s="16" t="s">
        <v>1179</v>
      </c>
      <c r="L1640" s="16" t="s">
        <v>5501</v>
      </c>
      <c r="M1640" s="16">
        <v>-54061</v>
      </c>
      <c r="N1640" s="16" t="s">
        <v>1177</v>
      </c>
      <c r="O1640" s="16" t="s">
        <v>1107</v>
      </c>
      <c r="P1640" s="16" t="s">
        <v>1176</v>
      </c>
      <c r="Q1640" s="16" t="s">
        <v>1175</v>
      </c>
      <c r="R1640" s="16" t="s">
        <v>1174</v>
      </c>
    </row>
    <row r="1641" spans="1:18">
      <c r="A1641" s="16" t="s">
        <v>5500</v>
      </c>
      <c r="B1641" s="16" t="s">
        <v>1183</v>
      </c>
      <c r="C1641" s="16" t="s">
        <v>319</v>
      </c>
      <c r="D1641" s="16">
        <v>10097</v>
      </c>
      <c r="E1641" s="16" t="str">
        <f>VLOOKUP(D1641,'Schools Data'!$F$4:$I$105,4,FALSE)</f>
        <v>Sunnyfields Primary School</v>
      </c>
      <c r="F1641" s="16">
        <v>543975</v>
      </c>
      <c r="G1641" s="16" t="str">
        <f t="shared" si="56"/>
        <v>I05</v>
      </c>
      <c r="H1641" s="16" t="s">
        <v>5499</v>
      </c>
      <c r="I1641" s="16" t="s">
        <v>1181</v>
      </c>
      <c r="J1641" s="16" t="s">
        <v>1180</v>
      </c>
      <c r="K1641" s="16" t="s">
        <v>1179</v>
      </c>
      <c r="L1641" s="16" t="s">
        <v>5498</v>
      </c>
      <c r="M1641" s="16">
        <v>-107600</v>
      </c>
      <c r="N1641" s="16" t="s">
        <v>1177</v>
      </c>
      <c r="O1641" s="16" t="s">
        <v>1107</v>
      </c>
      <c r="P1641" s="16" t="s">
        <v>1176</v>
      </c>
      <c r="Q1641" s="16" t="s">
        <v>1175</v>
      </c>
      <c r="R1641" s="16" t="s">
        <v>1174</v>
      </c>
    </row>
    <row r="1642" spans="1:18">
      <c r="A1642" s="16" t="s">
        <v>5497</v>
      </c>
      <c r="B1642" s="16" t="s">
        <v>1183</v>
      </c>
      <c r="C1642" s="16" t="s">
        <v>319</v>
      </c>
      <c r="D1642" s="16">
        <v>10097</v>
      </c>
      <c r="E1642" s="16" t="str">
        <f>VLOOKUP(D1642,'Schools Data'!$F$4:$I$105,4,FALSE)</f>
        <v>Sunnyfields Primary School</v>
      </c>
      <c r="F1642" s="16">
        <v>543980</v>
      </c>
      <c r="G1642" s="16" t="str">
        <f t="shared" si="56"/>
        <v>CI01</v>
      </c>
      <c r="H1642" s="16" t="s">
        <v>5496</v>
      </c>
      <c r="I1642" s="16" t="s">
        <v>1181</v>
      </c>
      <c r="J1642" s="16" t="s">
        <v>1180</v>
      </c>
      <c r="K1642" s="16" t="s">
        <v>1179</v>
      </c>
      <c r="L1642" s="16" t="s">
        <v>5495</v>
      </c>
      <c r="M1642" s="16">
        <v>-6835</v>
      </c>
      <c r="N1642" s="16" t="s">
        <v>1177</v>
      </c>
      <c r="O1642" s="16" t="s">
        <v>1107</v>
      </c>
      <c r="P1642" s="16" t="s">
        <v>1176</v>
      </c>
      <c r="Q1642" s="16" t="s">
        <v>1175</v>
      </c>
      <c r="R1642" s="16" t="s">
        <v>1174</v>
      </c>
    </row>
    <row r="1643" spans="1:18">
      <c r="A1643" s="16" t="s">
        <v>5494</v>
      </c>
      <c r="B1643" s="16" t="s">
        <v>1183</v>
      </c>
      <c r="C1643" s="16" t="s">
        <v>319</v>
      </c>
      <c r="D1643" s="16">
        <v>10097</v>
      </c>
      <c r="E1643" s="16" t="str">
        <f>VLOOKUP(D1643,'Schools Data'!$F$4:$I$105,4,FALSE)</f>
        <v>Sunnyfields Primary School</v>
      </c>
      <c r="F1643" s="16">
        <v>569000</v>
      </c>
      <c r="G1643" s="16" t="str">
        <f t="shared" si="56"/>
        <v>E28a</v>
      </c>
      <c r="H1643" s="16" t="s">
        <v>5493</v>
      </c>
      <c r="I1643" s="16" t="s">
        <v>1181</v>
      </c>
      <c r="J1643" s="16" t="s">
        <v>1180</v>
      </c>
      <c r="K1643" s="16" t="s">
        <v>1179</v>
      </c>
      <c r="L1643" s="16" t="s">
        <v>5475</v>
      </c>
      <c r="M1643" s="16">
        <v>17196</v>
      </c>
      <c r="N1643" s="16" t="s">
        <v>1177</v>
      </c>
      <c r="O1643" s="16" t="s">
        <v>1107</v>
      </c>
      <c r="P1643" s="16" t="s">
        <v>1176</v>
      </c>
      <c r="Q1643" s="16" t="s">
        <v>1175</v>
      </c>
      <c r="R1643" s="16" t="s">
        <v>1174</v>
      </c>
    </row>
    <row r="1644" spans="1:18">
      <c r="A1644" s="16" t="s">
        <v>5492</v>
      </c>
      <c r="B1644" s="16" t="s">
        <v>1183</v>
      </c>
      <c r="C1644" s="16" t="s">
        <v>319</v>
      </c>
      <c r="D1644" s="16">
        <v>10097</v>
      </c>
      <c r="E1644" s="16" t="str">
        <f>VLOOKUP(D1644,'Schools Data'!$F$4:$I$105,4,FALSE)</f>
        <v>Sunnyfields Primary School</v>
      </c>
      <c r="F1644" s="16">
        <v>569010</v>
      </c>
      <c r="G1644" s="16" t="str">
        <f t="shared" si="56"/>
        <v>E27</v>
      </c>
      <c r="H1644" s="16" t="s">
        <v>5491</v>
      </c>
      <c r="I1644" s="16" t="s">
        <v>1181</v>
      </c>
      <c r="J1644" s="16" t="s">
        <v>1180</v>
      </c>
      <c r="K1644" s="16" t="s">
        <v>1179</v>
      </c>
      <c r="L1644" s="16" t="s">
        <v>5490</v>
      </c>
      <c r="M1644" s="16">
        <v>35066</v>
      </c>
      <c r="N1644" s="16" t="s">
        <v>1177</v>
      </c>
      <c r="O1644" s="16" t="s">
        <v>1107</v>
      </c>
      <c r="P1644" s="16" t="s">
        <v>1176</v>
      </c>
      <c r="Q1644" s="16" t="s">
        <v>1175</v>
      </c>
      <c r="R1644" s="16" t="s">
        <v>1174</v>
      </c>
    </row>
    <row r="1645" spans="1:18">
      <c r="A1645" s="16" t="s">
        <v>5489</v>
      </c>
      <c r="B1645" s="16" t="s">
        <v>1183</v>
      </c>
      <c r="C1645" s="16" t="s">
        <v>319</v>
      </c>
      <c r="D1645" s="16">
        <v>10097</v>
      </c>
      <c r="E1645" s="16" t="str">
        <f>VLOOKUP(D1645,'Schools Data'!$F$4:$I$105,4,FALSE)</f>
        <v>Sunnyfields Primary School</v>
      </c>
      <c r="F1645" s="16">
        <v>599040</v>
      </c>
      <c r="G1645" s="16" t="s">
        <v>1819</v>
      </c>
      <c r="H1645" s="16" t="s">
        <v>5488</v>
      </c>
      <c r="I1645" s="16" t="s">
        <v>1181</v>
      </c>
      <c r="J1645" s="16" t="s">
        <v>1180</v>
      </c>
      <c r="K1645" s="16" t="s">
        <v>1179</v>
      </c>
      <c r="L1645" s="16" t="s">
        <v>5487</v>
      </c>
      <c r="M1645" s="16">
        <v>6835</v>
      </c>
      <c r="N1645" s="16" t="s">
        <v>1177</v>
      </c>
      <c r="O1645" s="16" t="s">
        <v>1107</v>
      </c>
      <c r="P1645" s="16" t="s">
        <v>1176</v>
      </c>
      <c r="Q1645" s="16" t="s">
        <v>1175</v>
      </c>
      <c r="R1645" s="16" t="s">
        <v>1174</v>
      </c>
    </row>
    <row r="1646" spans="1:18">
      <c r="A1646" s="16" t="s">
        <v>5486</v>
      </c>
      <c r="B1646" s="16" t="s">
        <v>1183</v>
      </c>
      <c r="C1646" s="16" t="s">
        <v>319</v>
      </c>
      <c r="D1646" s="16">
        <v>10097</v>
      </c>
      <c r="E1646" s="16" t="str">
        <f>VLOOKUP(D1646,'Schools Data'!$F$4:$I$105,4,FALSE)</f>
        <v>Sunnyfields Primary School</v>
      </c>
      <c r="F1646" s="16">
        <v>710020</v>
      </c>
      <c r="G1646" s="16" t="str">
        <f t="shared" ref="G1646:G1674" si="57">VLOOKUP(F1646,$W$2:$X$62,2,FALSE)</f>
        <v>I06</v>
      </c>
      <c r="H1646" s="16" t="s">
        <v>5485</v>
      </c>
      <c r="I1646" s="16" t="s">
        <v>1181</v>
      </c>
      <c r="J1646" s="16" t="s">
        <v>1180</v>
      </c>
      <c r="K1646" s="16" t="s">
        <v>1179</v>
      </c>
      <c r="L1646" s="16" t="s">
        <v>5484</v>
      </c>
      <c r="M1646" s="16">
        <v>-14820</v>
      </c>
      <c r="N1646" s="16" t="s">
        <v>1177</v>
      </c>
      <c r="O1646" s="16" t="s">
        <v>1107</v>
      </c>
      <c r="P1646" s="16" t="s">
        <v>1176</v>
      </c>
      <c r="Q1646" s="16" t="s">
        <v>1175</v>
      </c>
      <c r="R1646" s="16" t="s">
        <v>1174</v>
      </c>
    </row>
    <row r="1647" spans="1:18">
      <c r="A1647" s="16" t="s">
        <v>5483</v>
      </c>
      <c r="B1647" s="16" t="s">
        <v>1183</v>
      </c>
      <c r="C1647" s="16" t="s">
        <v>319</v>
      </c>
      <c r="D1647" s="16">
        <v>10097</v>
      </c>
      <c r="E1647" s="16" t="str">
        <f>VLOOKUP(D1647,'Schools Data'!$F$4:$I$105,4,FALSE)</f>
        <v>Sunnyfields Primary School</v>
      </c>
      <c r="F1647" s="16">
        <v>720000</v>
      </c>
      <c r="G1647" s="16" t="str">
        <f t="shared" si="57"/>
        <v>I07</v>
      </c>
      <c r="H1647" s="16" t="s">
        <v>5482</v>
      </c>
      <c r="I1647" s="16" t="s">
        <v>1181</v>
      </c>
      <c r="J1647" s="16" t="s">
        <v>1180</v>
      </c>
      <c r="K1647" s="16" t="s">
        <v>1179</v>
      </c>
      <c r="L1647" s="16" t="s">
        <v>5481</v>
      </c>
      <c r="M1647" s="16">
        <v>-4000</v>
      </c>
      <c r="N1647" s="16" t="s">
        <v>1177</v>
      </c>
      <c r="O1647" s="16" t="s">
        <v>1107</v>
      </c>
      <c r="P1647" s="16" t="s">
        <v>1176</v>
      </c>
      <c r="Q1647" s="16" t="s">
        <v>1175</v>
      </c>
      <c r="R1647" s="16" t="s">
        <v>1174</v>
      </c>
    </row>
    <row r="1648" spans="1:18">
      <c r="A1648" s="16" t="s">
        <v>5480</v>
      </c>
      <c r="B1648" s="16" t="s">
        <v>1183</v>
      </c>
      <c r="C1648" s="16" t="s">
        <v>319</v>
      </c>
      <c r="D1648" s="16">
        <v>10097</v>
      </c>
      <c r="E1648" s="16" t="str">
        <f>VLOOKUP(D1648,'Schools Data'!$F$4:$I$105,4,FALSE)</f>
        <v>Sunnyfields Primary School</v>
      </c>
      <c r="F1648" s="16">
        <v>720010</v>
      </c>
      <c r="G1648" s="16" t="str">
        <f t="shared" si="57"/>
        <v>I18d</v>
      </c>
      <c r="H1648" s="16" t="s">
        <v>5479</v>
      </c>
      <c r="I1648" s="16" t="s">
        <v>1181</v>
      </c>
      <c r="J1648" s="16" t="s">
        <v>1180</v>
      </c>
      <c r="K1648" s="16" t="s">
        <v>1179</v>
      </c>
      <c r="L1648" s="16" t="s">
        <v>5478</v>
      </c>
      <c r="M1648" s="16">
        <v>-47331</v>
      </c>
      <c r="N1648" s="16" t="s">
        <v>1177</v>
      </c>
      <c r="O1648" s="16" t="s">
        <v>1107</v>
      </c>
      <c r="P1648" s="16" t="s">
        <v>1176</v>
      </c>
      <c r="Q1648" s="16" t="s">
        <v>1175</v>
      </c>
      <c r="R1648" s="16" t="s">
        <v>1174</v>
      </c>
    </row>
    <row r="1649" spans="1:18">
      <c r="A1649" s="16" t="s">
        <v>5477</v>
      </c>
      <c r="B1649" s="16" t="s">
        <v>1183</v>
      </c>
      <c r="C1649" s="16" t="s">
        <v>319</v>
      </c>
      <c r="D1649" s="16">
        <v>10097</v>
      </c>
      <c r="E1649" s="16" t="str">
        <f>VLOOKUP(D1649,'Schools Data'!$F$4:$I$105,4,FALSE)</f>
        <v>Sunnyfields Primary School</v>
      </c>
      <c r="F1649" s="16">
        <v>739001</v>
      </c>
      <c r="G1649" s="16" t="str">
        <f t="shared" si="57"/>
        <v>I08a</v>
      </c>
      <c r="H1649" s="16" t="s">
        <v>5476</v>
      </c>
      <c r="I1649" s="16" t="s">
        <v>1181</v>
      </c>
      <c r="J1649" s="16" t="s">
        <v>1180</v>
      </c>
      <c r="K1649" s="16" t="s">
        <v>1179</v>
      </c>
      <c r="L1649" s="16" t="s">
        <v>5475</v>
      </c>
      <c r="M1649" s="16">
        <v>-7040</v>
      </c>
      <c r="N1649" s="16" t="s">
        <v>1177</v>
      </c>
      <c r="O1649" s="16" t="s">
        <v>1107</v>
      </c>
      <c r="P1649" s="16" t="s">
        <v>1176</v>
      </c>
      <c r="Q1649" s="16" t="s">
        <v>1175</v>
      </c>
      <c r="R1649" s="16" t="s">
        <v>1174</v>
      </c>
    </row>
    <row r="1650" spans="1:18">
      <c r="A1650" s="16" t="s">
        <v>5474</v>
      </c>
      <c r="B1650" s="16" t="s">
        <v>1183</v>
      </c>
      <c r="C1650" s="16" t="s">
        <v>319</v>
      </c>
      <c r="D1650" s="16">
        <v>10097</v>
      </c>
      <c r="E1650" s="16" t="str">
        <f>VLOOKUP(D1650,'Schools Data'!$F$4:$I$105,4,FALSE)</f>
        <v>Sunnyfields Primary School</v>
      </c>
      <c r="F1650" s="16">
        <v>739002</v>
      </c>
      <c r="G1650" s="16" t="str">
        <f t="shared" si="57"/>
        <v>I08b</v>
      </c>
      <c r="H1650" s="16" t="s">
        <v>5473</v>
      </c>
      <c r="I1650" s="16" t="s">
        <v>1181</v>
      </c>
      <c r="J1650" s="16" t="s">
        <v>1180</v>
      </c>
      <c r="K1650" s="16" t="s">
        <v>1179</v>
      </c>
      <c r="L1650" s="16" t="s">
        <v>5472</v>
      </c>
      <c r="M1650" s="16">
        <v>-10146</v>
      </c>
      <c r="N1650" s="16" t="s">
        <v>1177</v>
      </c>
      <c r="O1650" s="16" t="s">
        <v>1107</v>
      </c>
      <c r="P1650" s="16" t="s">
        <v>1176</v>
      </c>
      <c r="Q1650" s="16" t="s">
        <v>1175</v>
      </c>
      <c r="R1650" s="16" t="s">
        <v>1174</v>
      </c>
    </row>
    <row r="1651" spans="1:18">
      <c r="A1651" s="16" t="s">
        <v>5471</v>
      </c>
      <c r="B1651" s="16" t="s">
        <v>1183</v>
      </c>
      <c r="C1651" s="16" t="s">
        <v>319</v>
      </c>
      <c r="D1651" s="16">
        <v>10097</v>
      </c>
      <c r="E1651" s="16" t="str">
        <f>VLOOKUP(D1651,'Schools Data'!$F$4:$I$105,4,FALSE)</f>
        <v>Sunnyfields Primary School</v>
      </c>
      <c r="F1651" s="16">
        <v>739005</v>
      </c>
      <c r="G1651" s="16" t="str">
        <f t="shared" si="57"/>
        <v>I18c</v>
      </c>
      <c r="H1651" s="16" t="s">
        <v>5470</v>
      </c>
      <c r="I1651" s="16" t="s">
        <v>1181</v>
      </c>
      <c r="J1651" s="16" t="s">
        <v>1180</v>
      </c>
      <c r="K1651" s="16" t="s">
        <v>1179</v>
      </c>
      <c r="L1651" s="16" t="s">
        <v>5469</v>
      </c>
      <c r="M1651" s="16">
        <v>-6966</v>
      </c>
      <c r="N1651" s="16" t="s">
        <v>1177</v>
      </c>
      <c r="O1651" s="16" t="s">
        <v>1107</v>
      </c>
      <c r="P1651" s="16" t="s">
        <v>1176</v>
      </c>
      <c r="Q1651" s="16" t="s">
        <v>1175</v>
      </c>
      <c r="R1651" s="16" t="s">
        <v>1174</v>
      </c>
    </row>
    <row r="1652" spans="1:18">
      <c r="A1652" s="16" t="s">
        <v>5468</v>
      </c>
      <c r="B1652" s="16" t="s">
        <v>1183</v>
      </c>
      <c r="C1652" s="16" t="s">
        <v>319</v>
      </c>
      <c r="D1652" s="16">
        <v>10097</v>
      </c>
      <c r="E1652" s="16" t="str">
        <f>VLOOKUP(D1652,'Schools Data'!$F$4:$I$105,4,FALSE)</f>
        <v>Sunnyfields Primary School</v>
      </c>
      <c r="F1652" s="16">
        <v>739010</v>
      </c>
      <c r="G1652" s="16" t="str">
        <f t="shared" si="57"/>
        <v>I09</v>
      </c>
      <c r="H1652" s="16" t="s">
        <v>5467</v>
      </c>
      <c r="I1652" s="16" t="s">
        <v>1181</v>
      </c>
      <c r="J1652" s="16" t="s">
        <v>1180</v>
      </c>
      <c r="K1652" s="16" t="s">
        <v>1179</v>
      </c>
      <c r="L1652" s="16" t="s">
        <v>5466</v>
      </c>
      <c r="M1652" s="16">
        <v>-17500</v>
      </c>
      <c r="N1652" s="16" t="s">
        <v>1177</v>
      </c>
      <c r="O1652" s="16" t="s">
        <v>1107</v>
      </c>
      <c r="P1652" s="16" t="s">
        <v>1176</v>
      </c>
      <c r="Q1652" s="16" t="s">
        <v>1175</v>
      </c>
      <c r="R1652" s="16" t="s">
        <v>1174</v>
      </c>
    </row>
    <row r="1653" spans="1:18">
      <c r="A1653" s="16" t="s">
        <v>5465</v>
      </c>
      <c r="B1653" s="16" t="s">
        <v>1183</v>
      </c>
      <c r="C1653" s="16" t="s">
        <v>319</v>
      </c>
      <c r="D1653" s="16">
        <v>10097</v>
      </c>
      <c r="E1653" s="16" t="str">
        <f>VLOOKUP(D1653,'Schools Data'!$F$4:$I$105,4,FALSE)</f>
        <v>Sunnyfields Primary School</v>
      </c>
      <c r="F1653" s="16">
        <v>739040</v>
      </c>
      <c r="G1653" s="16" t="str">
        <f t="shared" si="57"/>
        <v>I12</v>
      </c>
      <c r="H1653" s="16" t="s">
        <v>5464</v>
      </c>
      <c r="I1653" s="16" t="s">
        <v>1181</v>
      </c>
      <c r="J1653" s="16" t="s">
        <v>1180</v>
      </c>
      <c r="K1653" s="16" t="s">
        <v>1179</v>
      </c>
      <c r="L1653" s="16" t="s">
        <v>5463</v>
      </c>
      <c r="M1653" s="16">
        <v>-7958</v>
      </c>
      <c r="N1653" s="16" t="s">
        <v>1177</v>
      </c>
      <c r="O1653" s="16" t="s">
        <v>1107</v>
      </c>
      <c r="P1653" s="16" t="s">
        <v>1176</v>
      </c>
      <c r="Q1653" s="16" t="s">
        <v>1175</v>
      </c>
      <c r="R1653" s="16" t="s">
        <v>1174</v>
      </c>
    </row>
    <row r="1654" spans="1:18">
      <c r="A1654" s="16" t="s">
        <v>5462</v>
      </c>
      <c r="B1654" s="16" t="s">
        <v>1183</v>
      </c>
      <c r="C1654" s="16" t="s">
        <v>319</v>
      </c>
      <c r="D1654" s="16">
        <v>10097</v>
      </c>
      <c r="E1654" s="16" t="str">
        <f>VLOOKUP(D1654,'Schools Data'!$F$4:$I$105,4,FALSE)</f>
        <v>Sunnyfields Primary School</v>
      </c>
      <c r="F1654" s="16">
        <v>739050</v>
      </c>
      <c r="G1654" s="16" t="str">
        <f t="shared" si="57"/>
        <v>I13</v>
      </c>
      <c r="H1654" s="16" t="s">
        <v>5461</v>
      </c>
      <c r="I1654" s="16" t="s">
        <v>1181</v>
      </c>
      <c r="J1654" s="16" t="s">
        <v>1180</v>
      </c>
      <c r="K1654" s="16" t="s">
        <v>1179</v>
      </c>
      <c r="L1654" s="16" t="s">
        <v>5460</v>
      </c>
      <c r="M1654" s="16">
        <v>-500</v>
      </c>
      <c r="N1654" s="16" t="s">
        <v>1177</v>
      </c>
      <c r="O1654" s="16" t="s">
        <v>1107</v>
      </c>
      <c r="P1654" s="16" t="s">
        <v>1176</v>
      </c>
      <c r="Q1654" s="16" t="s">
        <v>1175</v>
      </c>
      <c r="R1654" s="16" t="s">
        <v>1174</v>
      </c>
    </row>
    <row r="1655" spans="1:18">
      <c r="A1655" s="16" t="s">
        <v>5459</v>
      </c>
      <c r="B1655" s="16" t="s">
        <v>1183</v>
      </c>
      <c r="C1655" s="16" t="s">
        <v>319</v>
      </c>
      <c r="D1655" s="16">
        <v>10099</v>
      </c>
      <c r="E1655" s="16" t="str">
        <f>VLOOKUP(D1655,'Schools Data'!$F$4:$I$105,4,FALSE)</f>
        <v>St Andrew's C E</v>
      </c>
      <c r="F1655" s="16">
        <v>111100</v>
      </c>
      <c r="G1655" s="16" t="str">
        <f t="shared" si="57"/>
        <v>E05</v>
      </c>
      <c r="H1655" s="16" t="s">
        <v>5458</v>
      </c>
      <c r="I1655" s="16" t="s">
        <v>1181</v>
      </c>
      <c r="J1655" s="16" t="s">
        <v>1180</v>
      </c>
      <c r="K1655" s="16" t="s">
        <v>1179</v>
      </c>
      <c r="L1655" s="16" t="s">
        <v>5457</v>
      </c>
      <c r="M1655" s="16">
        <v>59786</v>
      </c>
      <c r="N1655" s="16" t="s">
        <v>1177</v>
      </c>
      <c r="O1655" s="16" t="s">
        <v>1107</v>
      </c>
      <c r="P1655" s="16" t="s">
        <v>1176</v>
      </c>
      <c r="Q1655" s="16" t="s">
        <v>1175</v>
      </c>
      <c r="R1655" s="16" t="s">
        <v>1174</v>
      </c>
    </row>
    <row r="1656" spans="1:18">
      <c r="A1656" s="16" t="s">
        <v>5456</v>
      </c>
      <c r="B1656" s="16" t="s">
        <v>1183</v>
      </c>
      <c r="C1656" s="16" t="s">
        <v>319</v>
      </c>
      <c r="D1656" s="16">
        <v>10099</v>
      </c>
      <c r="E1656" s="16" t="str">
        <f>VLOOKUP(D1656,'Schools Data'!$F$4:$I$105,4,FALSE)</f>
        <v>St Andrew's C E</v>
      </c>
      <c r="F1656" s="16">
        <v>111200</v>
      </c>
      <c r="G1656" s="16" t="str">
        <f t="shared" si="57"/>
        <v>E04</v>
      </c>
      <c r="H1656" s="16" t="s">
        <v>5455</v>
      </c>
      <c r="I1656" s="16" t="s">
        <v>1181</v>
      </c>
      <c r="J1656" s="16" t="s">
        <v>1180</v>
      </c>
      <c r="K1656" s="16" t="s">
        <v>1179</v>
      </c>
      <c r="L1656" s="16" t="s">
        <v>5454</v>
      </c>
      <c r="M1656" s="16">
        <v>36537</v>
      </c>
      <c r="N1656" s="16" t="s">
        <v>1177</v>
      </c>
      <c r="O1656" s="16" t="s">
        <v>1107</v>
      </c>
      <c r="P1656" s="16" t="s">
        <v>1176</v>
      </c>
      <c r="Q1656" s="16" t="s">
        <v>1175</v>
      </c>
      <c r="R1656" s="16" t="s">
        <v>1174</v>
      </c>
    </row>
    <row r="1657" spans="1:18">
      <c r="A1657" s="16" t="s">
        <v>5453</v>
      </c>
      <c r="B1657" s="16" t="s">
        <v>1183</v>
      </c>
      <c r="C1657" s="16" t="s">
        <v>319</v>
      </c>
      <c r="D1657" s="16">
        <v>10099</v>
      </c>
      <c r="E1657" s="16" t="str">
        <f>VLOOKUP(D1657,'Schools Data'!$F$4:$I$105,4,FALSE)</f>
        <v>St Andrew's C E</v>
      </c>
      <c r="F1657" s="16">
        <v>111400</v>
      </c>
      <c r="G1657" s="16" t="str">
        <f t="shared" si="57"/>
        <v>E01</v>
      </c>
      <c r="H1657" s="16" t="s">
        <v>5452</v>
      </c>
      <c r="I1657" s="16" t="s">
        <v>1181</v>
      </c>
      <c r="J1657" s="16" t="s">
        <v>1180</v>
      </c>
      <c r="K1657" s="16" t="s">
        <v>1179</v>
      </c>
      <c r="L1657" s="16" t="s">
        <v>5451</v>
      </c>
      <c r="M1657" s="16">
        <v>641653</v>
      </c>
      <c r="N1657" s="16" t="s">
        <v>1177</v>
      </c>
      <c r="O1657" s="16" t="s">
        <v>1107</v>
      </c>
      <c r="P1657" s="16" t="s">
        <v>1176</v>
      </c>
      <c r="Q1657" s="16" t="s">
        <v>1175</v>
      </c>
      <c r="R1657" s="16" t="s">
        <v>1174</v>
      </c>
    </row>
    <row r="1658" spans="1:18">
      <c r="A1658" s="16" t="s">
        <v>5450</v>
      </c>
      <c r="B1658" s="16" t="s">
        <v>1183</v>
      </c>
      <c r="C1658" s="16" t="s">
        <v>319</v>
      </c>
      <c r="D1658" s="16">
        <v>10099</v>
      </c>
      <c r="E1658" s="16" t="str">
        <f>VLOOKUP(D1658,'Schools Data'!$F$4:$I$105,4,FALSE)</f>
        <v>St Andrew's C E</v>
      </c>
      <c r="F1658" s="16">
        <v>111600</v>
      </c>
      <c r="G1658" s="16" t="str">
        <f t="shared" si="57"/>
        <v>E03</v>
      </c>
      <c r="H1658" s="16" t="s">
        <v>5449</v>
      </c>
      <c r="I1658" s="16" t="s">
        <v>1181</v>
      </c>
      <c r="J1658" s="16" t="s">
        <v>1180</v>
      </c>
      <c r="K1658" s="16" t="s">
        <v>1179</v>
      </c>
      <c r="L1658" s="16" t="s">
        <v>5448</v>
      </c>
      <c r="M1658" s="16">
        <v>181467</v>
      </c>
      <c r="N1658" s="16" t="s">
        <v>1177</v>
      </c>
      <c r="O1658" s="16" t="s">
        <v>1107</v>
      </c>
      <c r="P1658" s="16" t="s">
        <v>1176</v>
      </c>
      <c r="Q1658" s="16" t="s">
        <v>1175</v>
      </c>
      <c r="R1658" s="16" t="s">
        <v>1174</v>
      </c>
    </row>
    <row r="1659" spans="1:18">
      <c r="A1659" s="16" t="s">
        <v>5447</v>
      </c>
      <c r="B1659" s="16" t="s">
        <v>1183</v>
      </c>
      <c r="C1659" s="16" t="s">
        <v>319</v>
      </c>
      <c r="D1659" s="16">
        <v>10099</v>
      </c>
      <c r="E1659" s="16" t="str">
        <f>VLOOKUP(D1659,'Schools Data'!$F$4:$I$105,4,FALSE)</f>
        <v>St Andrew's C E</v>
      </c>
      <c r="F1659" s="16">
        <v>111700</v>
      </c>
      <c r="G1659" s="16" t="str">
        <f t="shared" si="57"/>
        <v>E07</v>
      </c>
      <c r="H1659" s="16" t="s">
        <v>5446</v>
      </c>
      <c r="I1659" s="16" t="s">
        <v>1181</v>
      </c>
      <c r="J1659" s="16" t="s">
        <v>1180</v>
      </c>
      <c r="K1659" s="16" t="s">
        <v>1179</v>
      </c>
      <c r="L1659" s="16" t="s">
        <v>5445</v>
      </c>
      <c r="M1659" s="16">
        <v>73822</v>
      </c>
      <c r="N1659" s="16" t="s">
        <v>1177</v>
      </c>
      <c r="O1659" s="16" t="s">
        <v>1107</v>
      </c>
      <c r="P1659" s="16" t="s">
        <v>1176</v>
      </c>
      <c r="Q1659" s="16" t="s">
        <v>1175</v>
      </c>
      <c r="R1659" s="16" t="s">
        <v>1174</v>
      </c>
    </row>
    <row r="1660" spans="1:18">
      <c r="A1660" s="16" t="s">
        <v>5444</v>
      </c>
      <c r="B1660" s="16" t="s">
        <v>1183</v>
      </c>
      <c r="C1660" s="16" t="s">
        <v>319</v>
      </c>
      <c r="D1660" s="16">
        <v>10099</v>
      </c>
      <c r="E1660" s="16" t="str">
        <f>VLOOKUP(D1660,'Schools Data'!$F$4:$I$105,4,FALSE)</f>
        <v>St Andrew's C E</v>
      </c>
      <c r="F1660" s="16">
        <v>133100</v>
      </c>
      <c r="G1660" s="16" t="str">
        <f t="shared" si="57"/>
        <v>E09</v>
      </c>
      <c r="H1660" s="16" t="s">
        <v>5443</v>
      </c>
      <c r="I1660" s="16" t="s">
        <v>1181</v>
      </c>
      <c r="J1660" s="16" t="s">
        <v>1180</v>
      </c>
      <c r="K1660" s="16" t="s">
        <v>1179</v>
      </c>
      <c r="L1660" s="16" t="s">
        <v>5442</v>
      </c>
      <c r="M1660" s="16">
        <v>1752</v>
      </c>
      <c r="N1660" s="16" t="s">
        <v>1177</v>
      </c>
      <c r="O1660" s="16" t="s">
        <v>1107</v>
      </c>
      <c r="P1660" s="16" t="s">
        <v>1176</v>
      </c>
      <c r="Q1660" s="16" t="s">
        <v>1175</v>
      </c>
      <c r="R1660" s="16" t="s">
        <v>1174</v>
      </c>
    </row>
    <row r="1661" spans="1:18">
      <c r="A1661" s="16" t="s">
        <v>5441</v>
      </c>
      <c r="B1661" s="16" t="s">
        <v>1183</v>
      </c>
      <c r="C1661" s="16" t="s">
        <v>319</v>
      </c>
      <c r="D1661" s="16">
        <v>10099</v>
      </c>
      <c r="E1661" s="16" t="str">
        <f>VLOOKUP(D1661,'Schools Data'!$F$4:$I$105,4,FALSE)</f>
        <v>St Andrew's C E</v>
      </c>
      <c r="F1661" s="16">
        <v>138100</v>
      </c>
      <c r="G1661" s="16" t="str">
        <f t="shared" si="57"/>
        <v>E08</v>
      </c>
      <c r="H1661" s="16" t="s">
        <v>5440</v>
      </c>
      <c r="I1661" s="16" t="s">
        <v>1181</v>
      </c>
      <c r="J1661" s="16" t="s">
        <v>1180</v>
      </c>
      <c r="K1661" s="16" t="s">
        <v>1179</v>
      </c>
      <c r="L1661" s="16" t="s">
        <v>5439</v>
      </c>
      <c r="M1661" s="16">
        <v>550</v>
      </c>
      <c r="N1661" s="16" t="s">
        <v>1177</v>
      </c>
      <c r="O1661" s="16" t="s">
        <v>1107</v>
      </c>
      <c r="P1661" s="16" t="s">
        <v>1176</v>
      </c>
      <c r="Q1661" s="16" t="s">
        <v>1175</v>
      </c>
      <c r="R1661" s="16" t="s">
        <v>1174</v>
      </c>
    </row>
    <row r="1662" spans="1:18">
      <c r="A1662" s="16" t="s">
        <v>5438</v>
      </c>
      <c r="B1662" s="16" t="s">
        <v>1183</v>
      </c>
      <c r="C1662" s="16" t="s">
        <v>319</v>
      </c>
      <c r="D1662" s="16">
        <v>10099</v>
      </c>
      <c r="E1662" s="16" t="str">
        <f>VLOOKUP(D1662,'Schools Data'!$F$4:$I$105,4,FALSE)</f>
        <v>St Andrew's C E</v>
      </c>
      <c r="F1662" s="16">
        <v>138110</v>
      </c>
      <c r="G1662" s="16" t="str">
        <f t="shared" si="57"/>
        <v>E10</v>
      </c>
      <c r="H1662" s="16" t="s">
        <v>5437</v>
      </c>
      <c r="I1662" s="16" t="s">
        <v>1181</v>
      </c>
      <c r="J1662" s="16" t="s">
        <v>1180</v>
      </c>
      <c r="K1662" s="16" t="s">
        <v>1179</v>
      </c>
      <c r="L1662" s="16" t="s">
        <v>5436</v>
      </c>
      <c r="M1662" s="16">
        <v>5842</v>
      </c>
      <c r="N1662" s="16" t="s">
        <v>1177</v>
      </c>
      <c r="O1662" s="16" t="s">
        <v>1107</v>
      </c>
      <c r="P1662" s="16" t="s">
        <v>1176</v>
      </c>
      <c r="Q1662" s="16" t="s">
        <v>1175</v>
      </c>
      <c r="R1662" s="16" t="s">
        <v>1174</v>
      </c>
    </row>
    <row r="1663" spans="1:18">
      <c r="A1663" s="16" t="s">
        <v>5435</v>
      </c>
      <c r="B1663" s="16" t="s">
        <v>1183</v>
      </c>
      <c r="C1663" s="16" t="s">
        <v>319</v>
      </c>
      <c r="D1663" s="16">
        <v>10099</v>
      </c>
      <c r="E1663" s="16" t="str">
        <f>VLOOKUP(D1663,'Schools Data'!$F$4:$I$105,4,FALSE)</f>
        <v>St Andrew's C E</v>
      </c>
      <c r="F1663" s="16">
        <v>210000</v>
      </c>
      <c r="G1663" s="16" t="str">
        <f t="shared" si="57"/>
        <v>E12</v>
      </c>
      <c r="H1663" s="16" t="s">
        <v>5434</v>
      </c>
      <c r="I1663" s="16" t="s">
        <v>1181</v>
      </c>
      <c r="J1663" s="16" t="s">
        <v>1180</v>
      </c>
      <c r="K1663" s="16" t="s">
        <v>1179</v>
      </c>
      <c r="L1663" s="16" t="s">
        <v>5433</v>
      </c>
      <c r="M1663" s="16">
        <v>5500</v>
      </c>
      <c r="N1663" s="16" t="s">
        <v>1177</v>
      </c>
      <c r="O1663" s="16" t="s">
        <v>1107</v>
      </c>
      <c r="P1663" s="16" t="s">
        <v>1176</v>
      </c>
      <c r="Q1663" s="16" t="s">
        <v>1175</v>
      </c>
      <c r="R1663" s="16" t="s">
        <v>1174</v>
      </c>
    </row>
    <row r="1664" spans="1:18">
      <c r="A1664" s="16" t="s">
        <v>5432</v>
      </c>
      <c r="B1664" s="16" t="s">
        <v>1183</v>
      </c>
      <c r="C1664" s="16" t="s">
        <v>319</v>
      </c>
      <c r="D1664" s="16">
        <v>10099</v>
      </c>
      <c r="E1664" s="16" t="str">
        <f>VLOOKUP(D1664,'Schools Data'!$F$4:$I$105,4,FALSE)</f>
        <v>St Andrew's C E</v>
      </c>
      <c r="F1664" s="16">
        <v>213020</v>
      </c>
      <c r="G1664" s="16" t="str">
        <f t="shared" si="57"/>
        <v>E16</v>
      </c>
      <c r="H1664" s="16" t="s">
        <v>5431</v>
      </c>
      <c r="I1664" s="16" t="s">
        <v>1181</v>
      </c>
      <c r="J1664" s="16" t="s">
        <v>1180</v>
      </c>
      <c r="K1664" s="16" t="s">
        <v>1179</v>
      </c>
      <c r="L1664" s="16" t="s">
        <v>5430</v>
      </c>
      <c r="M1664" s="16">
        <v>17181</v>
      </c>
      <c r="N1664" s="16" t="s">
        <v>1177</v>
      </c>
      <c r="O1664" s="16" t="s">
        <v>1107</v>
      </c>
      <c r="P1664" s="16" t="s">
        <v>1176</v>
      </c>
      <c r="Q1664" s="16" t="s">
        <v>1175</v>
      </c>
      <c r="R1664" s="16" t="s">
        <v>1174</v>
      </c>
    </row>
    <row r="1665" spans="1:18">
      <c r="A1665" s="16" t="s">
        <v>5429</v>
      </c>
      <c r="B1665" s="16" t="s">
        <v>1183</v>
      </c>
      <c r="C1665" s="16" t="s">
        <v>319</v>
      </c>
      <c r="D1665" s="16">
        <v>10099</v>
      </c>
      <c r="E1665" s="16" t="str">
        <f>VLOOKUP(D1665,'Schools Data'!$F$4:$I$105,4,FALSE)</f>
        <v>St Andrew's C E</v>
      </c>
      <c r="F1665" s="16">
        <v>215000</v>
      </c>
      <c r="G1665" s="16" t="str">
        <f t="shared" si="57"/>
        <v>E17</v>
      </c>
      <c r="H1665" s="16" t="s">
        <v>5428</v>
      </c>
      <c r="I1665" s="16" t="s">
        <v>1181</v>
      </c>
      <c r="J1665" s="16" t="s">
        <v>1180</v>
      </c>
      <c r="K1665" s="16" t="s">
        <v>1179</v>
      </c>
      <c r="L1665" s="16" t="s">
        <v>5427</v>
      </c>
      <c r="M1665" s="16">
        <v>3450</v>
      </c>
      <c r="N1665" s="16" t="s">
        <v>1177</v>
      </c>
      <c r="O1665" s="16" t="s">
        <v>1107</v>
      </c>
      <c r="P1665" s="16" t="s">
        <v>1176</v>
      </c>
      <c r="Q1665" s="16" t="s">
        <v>1175</v>
      </c>
      <c r="R1665" s="16" t="s">
        <v>1174</v>
      </c>
    </row>
    <row r="1666" spans="1:18">
      <c r="A1666" s="16" t="s">
        <v>5426</v>
      </c>
      <c r="B1666" s="16" t="s">
        <v>1183</v>
      </c>
      <c r="C1666" s="16" t="s">
        <v>319</v>
      </c>
      <c r="D1666" s="16">
        <v>10099</v>
      </c>
      <c r="E1666" s="16" t="str">
        <f>VLOOKUP(D1666,'Schools Data'!$F$4:$I$105,4,FALSE)</f>
        <v>St Andrew's C E</v>
      </c>
      <c r="F1666" s="16">
        <v>216000</v>
      </c>
      <c r="G1666" s="16" t="str">
        <f t="shared" si="57"/>
        <v>E15</v>
      </c>
      <c r="H1666" s="16" t="s">
        <v>5425</v>
      </c>
      <c r="I1666" s="16" t="s">
        <v>1181</v>
      </c>
      <c r="J1666" s="16" t="s">
        <v>1180</v>
      </c>
      <c r="K1666" s="16" t="s">
        <v>1179</v>
      </c>
      <c r="L1666" s="16" t="s">
        <v>5424</v>
      </c>
      <c r="M1666" s="16">
        <v>3000</v>
      </c>
      <c r="N1666" s="16" t="s">
        <v>1177</v>
      </c>
      <c r="O1666" s="16" t="s">
        <v>1107</v>
      </c>
      <c r="P1666" s="16" t="s">
        <v>1176</v>
      </c>
      <c r="Q1666" s="16" t="s">
        <v>1175</v>
      </c>
      <c r="R1666" s="16" t="s">
        <v>1174</v>
      </c>
    </row>
    <row r="1667" spans="1:18">
      <c r="A1667" s="16" t="s">
        <v>5423</v>
      </c>
      <c r="B1667" s="16" t="s">
        <v>1183</v>
      </c>
      <c r="C1667" s="16" t="s">
        <v>319</v>
      </c>
      <c r="D1667" s="16">
        <v>10099</v>
      </c>
      <c r="E1667" s="16" t="str">
        <f>VLOOKUP(D1667,'Schools Data'!$F$4:$I$105,4,FALSE)</f>
        <v>St Andrew's C E</v>
      </c>
      <c r="F1667" s="16">
        <v>219010</v>
      </c>
      <c r="G1667" s="16" t="str">
        <f t="shared" si="57"/>
        <v>E14</v>
      </c>
      <c r="H1667" s="16" t="s">
        <v>5422</v>
      </c>
      <c r="I1667" s="16" t="s">
        <v>1181</v>
      </c>
      <c r="J1667" s="16" t="s">
        <v>1180</v>
      </c>
      <c r="K1667" s="16" t="s">
        <v>1179</v>
      </c>
      <c r="L1667" s="16" t="s">
        <v>5421</v>
      </c>
      <c r="M1667" s="16">
        <v>1820</v>
      </c>
      <c r="N1667" s="16" t="s">
        <v>1177</v>
      </c>
      <c r="O1667" s="16" t="s">
        <v>1107</v>
      </c>
      <c r="P1667" s="16" t="s">
        <v>1176</v>
      </c>
      <c r="Q1667" s="16" t="s">
        <v>1175</v>
      </c>
      <c r="R1667" s="16" t="s">
        <v>1174</v>
      </c>
    </row>
    <row r="1668" spans="1:18">
      <c r="A1668" s="16" t="s">
        <v>5420</v>
      </c>
      <c r="B1668" s="16" t="s">
        <v>1183</v>
      </c>
      <c r="C1668" s="16" t="s">
        <v>319</v>
      </c>
      <c r="D1668" s="16">
        <v>10099</v>
      </c>
      <c r="E1668" s="16" t="str">
        <f>VLOOKUP(D1668,'Schools Data'!$F$4:$I$105,4,FALSE)</f>
        <v>St Andrew's C E</v>
      </c>
      <c r="F1668" s="16">
        <v>219030</v>
      </c>
      <c r="G1668" s="16" t="str">
        <f t="shared" si="57"/>
        <v>E18</v>
      </c>
      <c r="H1668" s="16" t="s">
        <v>5419</v>
      </c>
      <c r="I1668" s="16" t="s">
        <v>1181</v>
      </c>
      <c r="J1668" s="16" t="s">
        <v>1180</v>
      </c>
      <c r="K1668" s="16" t="s">
        <v>1179</v>
      </c>
      <c r="L1668" s="16" t="s">
        <v>5418</v>
      </c>
      <c r="M1668" s="16">
        <v>14524</v>
      </c>
      <c r="N1668" s="16" t="s">
        <v>1177</v>
      </c>
      <c r="O1668" s="16" t="s">
        <v>1107</v>
      </c>
      <c r="P1668" s="16" t="s">
        <v>1176</v>
      </c>
      <c r="Q1668" s="16" t="s">
        <v>1175</v>
      </c>
      <c r="R1668" s="16" t="s">
        <v>1174</v>
      </c>
    </row>
    <row r="1669" spans="1:18">
      <c r="A1669" s="16" t="s">
        <v>5417</v>
      </c>
      <c r="B1669" s="16" t="s">
        <v>1183</v>
      </c>
      <c r="C1669" s="16" t="s">
        <v>319</v>
      </c>
      <c r="D1669" s="16">
        <v>10099</v>
      </c>
      <c r="E1669" s="16" t="str">
        <f>VLOOKUP(D1669,'Schools Data'!$F$4:$I$105,4,FALSE)</f>
        <v>St Andrew's C E</v>
      </c>
      <c r="F1669" s="16">
        <v>221000</v>
      </c>
      <c r="G1669" s="16" t="str">
        <f t="shared" si="57"/>
        <v>E23</v>
      </c>
      <c r="H1669" s="16" t="s">
        <v>5416</v>
      </c>
      <c r="I1669" s="16" t="s">
        <v>1181</v>
      </c>
      <c r="J1669" s="16" t="s">
        <v>1180</v>
      </c>
      <c r="K1669" s="16" t="s">
        <v>1179</v>
      </c>
      <c r="L1669" s="16" t="s">
        <v>5415</v>
      </c>
      <c r="M1669" s="16">
        <v>4921</v>
      </c>
      <c r="N1669" s="16" t="s">
        <v>1177</v>
      </c>
      <c r="O1669" s="16" t="s">
        <v>1107</v>
      </c>
      <c r="P1669" s="16" t="s">
        <v>1176</v>
      </c>
      <c r="Q1669" s="16" t="s">
        <v>1175</v>
      </c>
      <c r="R1669" s="16" t="s">
        <v>1174</v>
      </c>
    </row>
    <row r="1670" spans="1:18">
      <c r="A1670" s="16" t="s">
        <v>5414</v>
      </c>
      <c r="B1670" s="16" t="s">
        <v>1183</v>
      </c>
      <c r="C1670" s="16" t="s">
        <v>319</v>
      </c>
      <c r="D1670" s="16">
        <v>10099</v>
      </c>
      <c r="E1670" s="16" t="str">
        <f>VLOOKUP(D1670,'Schools Data'!$F$4:$I$105,4,FALSE)</f>
        <v>St Andrew's C E</v>
      </c>
      <c r="F1670" s="16">
        <v>411020</v>
      </c>
      <c r="G1670" s="16" t="str">
        <f t="shared" si="57"/>
        <v>E25</v>
      </c>
      <c r="H1670" s="16" t="s">
        <v>5413</v>
      </c>
      <c r="I1670" s="16" t="s">
        <v>1181</v>
      </c>
      <c r="J1670" s="16" t="s">
        <v>1180</v>
      </c>
      <c r="K1670" s="16" t="s">
        <v>1179</v>
      </c>
      <c r="L1670" s="16" t="s">
        <v>5412</v>
      </c>
      <c r="M1670" s="16">
        <v>76053</v>
      </c>
      <c r="N1670" s="16" t="s">
        <v>1177</v>
      </c>
      <c r="O1670" s="16" t="s">
        <v>1107</v>
      </c>
      <c r="P1670" s="16" t="s">
        <v>1176</v>
      </c>
      <c r="Q1670" s="16" t="s">
        <v>1175</v>
      </c>
      <c r="R1670" s="16" t="s">
        <v>1174</v>
      </c>
    </row>
    <row r="1671" spans="1:18">
      <c r="A1671" s="16" t="s">
        <v>5411</v>
      </c>
      <c r="B1671" s="16" t="s">
        <v>1183</v>
      </c>
      <c r="C1671" s="16" t="s">
        <v>319</v>
      </c>
      <c r="D1671" s="16">
        <v>10099</v>
      </c>
      <c r="E1671" s="16" t="str">
        <f>VLOOKUP(D1671,'Schools Data'!$F$4:$I$105,4,FALSE)</f>
        <v>St Andrew's C E</v>
      </c>
      <c r="F1671" s="16">
        <v>413050</v>
      </c>
      <c r="G1671" s="16" t="str">
        <f t="shared" si="57"/>
        <v>E19</v>
      </c>
      <c r="H1671" s="16" t="s">
        <v>5410</v>
      </c>
      <c r="I1671" s="16" t="s">
        <v>1181</v>
      </c>
      <c r="J1671" s="16" t="s">
        <v>1180</v>
      </c>
      <c r="K1671" s="16" t="s">
        <v>1179</v>
      </c>
      <c r="L1671" s="16" t="s">
        <v>5409</v>
      </c>
      <c r="M1671" s="16">
        <v>85496</v>
      </c>
      <c r="N1671" s="16" t="s">
        <v>1177</v>
      </c>
      <c r="O1671" s="16" t="s">
        <v>1107</v>
      </c>
      <c r="P1671" s="16" t="s">
        <v>1176</v>
      </c>
      <c r="Q1671" s="16" t="s">
        <v>1175</v>
      </c>
      <c r="R1671" s="16" t="s">
        <v>1174</v>
      </c>
    </row>
    <row r="1672" spans="1:18">
      <c r="A1672" s="16" t="s">
        <v>5408</v>
      </c>
      <c r="B1672" s="16" t="s">
        <v>1183</v>
      </c>
      <c r="C1672" s="16" t="s">
        <v>319</v>
      </c>
      <c r="D1672" s="16">
        <v>10099</v>
      </c>
      <c r="E1672" s="16" t="str">
        <f>VLOOKUP(D1672,'Schools Data'!$F$4:$I$105,4,FALSE)</f>
        <v>St Andrew's C E</v>
      </c>
      <c r="F1672" s="16">
        <v>413060</v>
      </c>
      <c r="G1672" s="16" t="str">
        <f t="shared" si="57"/>
        <v>E22</v>
      </c>
      <c r="H1672" s="16" t="s">
        <v>5407</v>
      </c>
      <c r="I1672" s="16" t="s">
        <v>1181</v>
      </c>
      <c r="J1672" s="16" t="s">
        <v>1180</v>
      </c>
      <c r="K1672" s="16" t="s">
        <v>1179</v>
      </c>
      <c r="L1672" s="16" t="s">
        <v>5406</v>
      </c>
      <c r="M1672" s="16">
        <v>8270</v>
      </c>
      <c r="N1672" s="16" t="s">
        <v>1177</v>
      </c>
      <c r="O1672" s="16" t="s">
        <v>1107</v>
      </c>
      <c r="P1672" s="16" t="s">
        <v>1176</v>
      </c>
      <c r="Q1672" s="16" t="s">
        <v>1175</v>
      </c>
      <c r="R1672" s="16" t="s">
        <v>1174</v>
      </c>
    </row>
    <row r="1673" spans="1:18">
      <c r="A1673" s="16" t="s">
        <v>5405</v>
      </c>
      <c r="B1673" s="16" t="s">
        <v>1183</v>
      </c>
      <c r="C1673" s="16" t="s">
        <v>319</v>
      </c>
      <c r="D1673" s="16">
        <v>10099</v>
      </c>
      <c r="E1673" s="16" t="str">
        <f>VLOOKUP(D1673,'Schools Data'!$F$4:$I$105,4,FALSE)</f>
        <v>St Andrew's C E</v>
      </c>
      <c r="F1673" s="16">
        <v>413070</v>
      </c>
      <c r="G1673" s="16" t="str">
        <f t="shared" si="57"/>
        <v>E24</v>
      </c>
      <c r="H1673" s="16" t="s">
        <v>5404</v>
      </c>
      <c r="I1673" s="16" t="s">
        <v>1181</v>
      </c>
      <c r="J1673" s="16" t="s">
        <v>1180</v>
      </c>
      <c r="K1673" s="16" t="s">
        <v>1179</v>
      </c>
      <c r="L1673" s="16" t="s">
        <v>5403</v>
      </c>
      <c r="M1673" s="16">
        <v>1000</v>
      </c>
      <c r="N1673" s="16" t="s">
        <v>1177</v>
      </c>
      <c r="O1673" s="16" t="s">
        <v>1107</v>
      </c>
      <c r="P1673" s="16" t="s">
        <v>1176</v>
      </c>
      <c r="Q1673" s="16" t="s">
        <v>1175</v>
      </c>
      <c r="R1673" s="16" t="s">
        <v>1174</v>
      </c>
    </row>
    <row r="1674" spans="1:18">
      <c r="A1674" s="16" t="s">
        <v>5402</v>
      </c>
      <c r="B1674" s="16" t="s">
        <v>1183</v>
      </c>
      <c r="C1674" s="16" t="s">
        <v>319</v>
      </c>
      <c r="D1674" s="16">
        <v>10099</v>
      </c>
      <c r="E1674" s="16" t="str">
        <f>VLOOKUP(D1674,'Schools Data'!$F$4:$I$105,4,FALSE)</f>
        <v>St Andrew's C E</v>
      </c>
      <c r="F1674" s="16">
        <v>422620</v>
      </c>
      <c r="G1674" s="16" t="str">
        <f t="shared" si="57"/>
        <v>E20</v>
      </c>
      <c r="H1674" s="16" t="s">
        <v>5401</v>
      </c>
      <c r="I1674" s="16" t="s">
        <v>1181</v>
      </c>
      <c r="J1674" s="16" t="s">
        <v>1180</v>
      </c>
      <c r="K1674" s="16" t="s">
        <v>1179</v>
      </c>
      <c r="L1674" s="16" t="s">
        <v>5400</v>
      </c>
      <c r="M1674" s="16">
        <v>13300</v>
      </c>
      <c r="N1674" s="16" t="s">
        <v>1177</v>
      </c>
      <c r="O1674" s="16" t="s">
        <v>1107</v>
      </c>
      <c r="P1674" s="16" t="s">
        <v>1176</v>
      </c>
      <c r="Q1674" s="16" t="s">
        <v>1175</v>
      </c>
      <c r="R1674" s="16" t="s">
        <v>1174</v>
      </c>
    </row>
    <row r="1675" spans="1:18">
      <c r="A1675" s="16" t="s">
        <v>5399</v>
      </c>
      <c r="B1675" s="16" t="s">
        <v>1183</v>
      </c>
      <c r="C1675" s="16" t="s">
        <v>319</v>
      </c>
      <c r="D1675" s="16">
        <v>10099</v>
      </c>
      <c r="E1675" s="16" t="str">
        <f>VLOOKUP(D1675,'Schools Data'!$F$4:$I$105,4,FALSE)</f>
        <v>St Andrew's C E</v>
      </c>
      <c r="F1675" s="16">
        <v>543950</v>
      </c>
      <c r="G1675" s="16" t="s">
        <v>1211</v>
      </c>
      <c r="H1675" s="16" t="s">
        <v>5398</v>
      </c>
      <c r="I1675" s="16" t="s">
        <v>1181</v>
      </c>
      <c r="J1675" s="16" t="s">
        <v>1180</v>
      </c>
      <c r="K1675" s="16" t="s">
        <v>1179</v>
      </c>
      <c r="L1675" s="16" t="s">
        <v>5397</v>
      </c>
      <c r="M1675" s="16">
        <v>77804</v>
      </c>
      <c r="N1675" s="16" t="s">
        <v>1177</v>
      </c>
      <c r="O1675" s="16" t="s">
        <v>1107</v>
      </c>
      <c r="P1675" s="16" t="s">
        <v>1176</v>
      </c>
      <c r="Q1675" s="16" t="s">
        <v>1175</v>
      </c>
      <c r="R1675" s="16" t="s">
        <v>1174</v>
      </c>
    </row>
    <row r="1676" spans="1:18">
      <c r="A1676" s="16" t="s">
        <v>5396</v>
      </c>
      <c r="B1676" s="16" t="s">
        <v>1183</v>
      </c>
      <c r="C1676" s="16" t="s">
        <v>319</v>
      </c>
      <c r="D1676" s="16">
        <v>10099</v>
      </c>
      <c r="E1676" s="16" t="str">
        <f>VLOOKUP(D1676,'Schools Data'!$F$4:$I$105,4,FALSE)</f>
        <v>St Andrew's C E</v>
      </c>
      <c r="F1676" s="16">
        <v>543970</v>
      </c>
      <c r="G1676" s="16" t="str">
        <f t="shared" ref="G1676:G1709" si="58">VLOOKUP(F1676,$W$2:$X$62,2,FALSE)</f>
        <v>I01</v>
      </c>
      <c r="H1676" s="16" t="s">
        <v>5395</v>
      </c>
      <c r="I1676" s="16" t="s">
        <v>1181</v>
      </c>
      <c r="J1676" s="16" t="s">
        <v>1180</v>
      </c>
      <c r="K1676" s="16" t="s">
        <v>1179</v>
      </c>
      <c r="L1676" s="16" t="s">
        <v>5387</v>
      </c>
      <c r="M1676" s="16">
        <v>-948453</v>
      </c>
      <c r="N1676" s="16" t="s">
        <v>1177</v>
      </c>
      <c r="O1676" s="16" t="s">
        <v>1107</v>
      </c>
      <c r="P1676" s="16" t="s">
        <v>1176</v>
      </c>
      <c r="Q1676" s="16" t="s">
        <v>1175</v>
      </c>
      <c r="R1676" s="16" t="s">
        <v>1174</v>
      </c>
    </row>
    <row r="1677" spans="1:18">
      <c r="A1677" s="16" t="s">
        <v>5394</v>
      </c>
      <c r="B1677" s="16" t="s">
        <v>1183</v>
      </c>
      <c r="C1677" s="16" t="s">
        <v>319</v>
      </c>
      <c r="D1677" s="16">
        <v>10099</v>
      </c>
      <c r="E1677" s="16" t="str">
        <f>VLOOKUP(D1677,'Schools Data'!$F$4:$I$105,4,FALSE)</f>
        <v>St Andrew's C E</v>
      </c>
      <c r="F1677" s="16">
        <v>543972</v>
      </c>
      <c r="G1677" s="16" t="str">
        <f t="shared" si="58"/>
        <v>I03</v>
      </c>
      <c r="H1677" s="16" t="s">
        <v>5393</v>
      </c>
      <c r="I1677" s="16" t="s">
        <v>1181</v>
      </c>
      <c r="J1677" s="16" t="s">
        <v>1180</v>
      </c>
      <c r="K1677" s="16" t="s">
        <v>1179</v>
      </c>
      <c r="L1677" s="16" t="s">
        <v>5392</v>
      </c>
      <c r="M1677" s="16">
        <v>-16275</v>
      </c>
      <c r="N1677" s="16" t="s">
        <v>1177</v>
      </c>
      <c r="O1677" s="16" t="s">
        <v>1107</v>
      </c>
      <c r="P1677" s="16" t="s">
        <v>1176</v>
      </c>
      <c r="Q1677" s="16" t="s">
        <v>1175</v>
      </c>
      <c r="R1677" s="16" t="s">
        <v>1174</v>
      </c>
    </row>
    <row r="1678" spans="1:18">
      <c r="A1678" s="16" t="s">
        <v>5391</v>
      </c>
      <c r="B1678" s="16" t="s">
        <v>1183</v>
      </c>
      <c r="C1678" s="16" t="s">
        <v>319</v>
      </c>
      <c r="D1678" s="16">
        <v>10099</v>
      </c>
      <c r="E1678" s="16" t="str">
        <f>VLOOKUP(D1678,'Schools Data'!$F$4:$I$105,4,FALSE)</f>
        <v>St Andrew's C E</v>
      </c>
      <c r="F1678" s="16">
        <v>543975</v>
      </c>
      <c r="G1678" s="16" t="str">
        <f t="shared" si="58"/>
        <v>I05</v>
      </c>
      <c r="H1678" s="16" t="s">
        <v>5390</v>
      </c>
      <c r="I1678" s="16" t="s">
        <v>1181</v>
      </c>
      <c r="J1678" s="16" t="s">
        <v>1180</v>
      </c>
      <c r="K1678" s="16" t="s">
        <v>1179</v>
      </c>
      <c r="L1678" s="16" t="s">
        <v>5306</v>
      </c>
      <c r="M1678" s="16">
        <v>-16140</v>
      </c>
      <c r="N1678" s="16" t="s">
        <v>1177</v>
      </c>
      <c r="O1678" s="16" t="s">
        <v>1107</v>
      </c>
      <c r="P1678" s="16" t="s">
        <v>1176</v>
      </c>
      <c r="Q1678" s="16" t="s">
        <v>1175</v>
      </c>
      <c r="R1678" s="16" t="s">
        <v>1174</v>
      </c>
    </row>
    <row r="1679" spans="1:18">
      <c r="A1679" s="16" t="s">
        <v>5389</v>
      </c>
      <c r="B1679" s="16" t="s">
        <v>1183</v>
      </c>
      <c r="C1679" s="16" t="s">
        <v>319</v>
      </c>
      <c r="D1679" s="16">
        <v>10099</v>
      </c>
      <c r="E1679" s="16" t="str">
        <f>VLOOKUP(D1679,'Schools Data'!$F$4:$I$105,4,FALSE)</f>
        <v>St Andrew's C E</v>
      </c>
      <c r="F1679" s="16">
        <v>569000</v>
      </c>
      <c r="G1679" s="16" t="str">
        <f t="shared" si="58"/>
        <v>E28a</v>
      </c>
      <c r="H1679" s="16" t="s">
        <v>5388</v>
      </c>
      <c r="I1679" s="16" t="s">
        <v>1181</v>
      </c>
      <c r="J1679" s="16" t="s">
        <v>1180</v>
      </c>
      <c r="K1679" s="16" t="s">
        <v>1179</v>
      </c>
      <c r="L1679" s="16" t="s">
        <v>5387</v>
      </c>
      <c r="M1679" s="16">
        <v>24919</v>
      </c>
      <c r="N1679" s="16" t="s">
        <v>1177</v>
      </c>
      <c r="O1679" s="16" t="s">
        <v>1107</v>
      </c>
      <c r="P1679" s="16" t="s">
        <v>1176</v>
      </c>
      <c r="Q1679" s="16" t="s">
        <v>1175</v>
      </c>
      <c r="R1679" s="16" t="s">
        <v>1174</v>
      </c>
    </row>
    <row r="1680" spans="1:18">
      <c r="A1680" s="16" t="s">
        <v>5386</v>
      </c>
      <c r="B1680" s="16" t="s">
        <v>1183</v>
      </c>
      <c r="C1680" s="16" t="s">
        <v>319</v>
      </c>
      <c r="D1680" s="16">
        <v>10099</v>
      </c>
      <c r="E1680" s="16" t="str">
        <f>VLOOKUP(D1680,'Schools Data'!$F$4:$I$105,4,FALSE)</f>
        <v>St Andrew's C E</v>
      </c>
      <c r="F1680" s="16">
        <v>569010</v>
      </c>
      <c r="G1680" s="16" t="str">
        <f t="shared" si="58"/>
        <v>E27</v>
      </c>
      <c r="H1680" s="16" t="s">
        <v>5385</v>
      </c>
      <c r="I1680" s="16" t="s">
        <v>1181</v>
      </c>
      <c r="J1680" s="16" t="s">
        <v>1180</v>
      </c>
      <c r="K1680" s="16" t="s">
        <v>1179</v>
      </c>
      <c r="L1680" s="16" t="s">
        <v>5384</v>
      </c>
      <c r="M1680" s="16">
        <v>9838</v>
      </c>
      <c r="N1680" s="16" t="s">
        <v>1177</v>
      </c>
      <c r="O1680" s="16" t="s">
        <v>1107</v>
      </c>
      <c r="P1680" s="16" t="s">
        <v>1176</v>
      </c>
      <c r="Q1680" s="16" t="s">
        <v>1175</v>
      </c>
      <c r="R1680" s="16" t="s">
        <v>1174</v>
      </c>
    </row>
    <row r="1681" spans="1:18">
      <c r="A1681" s="16" t="s">
        <v>5383</v>
      </c>
      <c r="B1681" s="16" t="s">
        <v>1183</v>
      </c>
      <c r="C1681" s="16" t="s">
        <v>319</v>
      </c>
      <c r="D1681" s="16">
        <v>10099</v>
      </c>
      <c r="E1681" s="16" t="str">
        <f>VLOOKUP(D1681,'Schools Data'!$F$4:$I$105,4,FALSE)</f>
        <v>St Andrew's C E</v>
      </c>
      <c r="F1681" s="16">
        <v>720010</v>
      </c>
      <c r="G1681" s="16" t="str">
        <f t="shared" si="58"/>
        <v>I18d</v>
      </c>
      <c r="H1681" s="16" t="s">
        <v>5382</v>
      </c>
      <c r="I1681" s="16" t="s">
        <v>1181</v>
      </c>
      <c r="J1681" s="16" t="s">
        <v>1180</v>
      </c>
      <c r="K1681" s="16" t="s">
        <v>1179</v>
      </c>
      <c r="L1681" s="16" t="s">
        <v>5381</v>
      </c>
      <c r="M1681" s="16">
        <v>-59350</v>
      </c>
      <c r="N1681" s="16" t="s">
        <v>1177</v>
      </c>
      <c r="O1681" s="16" t="s">
        <v>1107</v>
      </c>
      <c r="P1681" s="16" t="s">
        <v>1176</v>
      </c>
      <c r="Q1681" s="16" t="s">
        <v>1175</v>
      </c>
      <c r="R1681" s="16" t="s">
        <v>1174</v>
      </c>
    </row>
    <row r="1682" spans="1:18">
      <c r="A1682" s="16" t="s">
        <v>5380</v>
      </c>
      <c r="B1682" s="16" t="s">
        <v>1183</v>
      </c>
      <c r="C1682" s="16" t="s">
        <v>319</v>
      </c>
      <c r="D1682" s="16">
        <v>10099</v>
      </c>
      <c r="E1682" s="16" t="str">
        <f>VLOOKUP(D1682,'Schools Data'!$F$4:$I$105,4,FALSE)</f>
        <v>St Andrew's C E</v>
      </c>
      <c r="F1682" s="16">
        <v>739001</v>
      </c>
      <c r="G1682" s="16" t="str">
        <f t="shared" si="58"/>
        <v>I08a</v>
      </c>
      <c r="H1682" s="16" t="s">
        <v>5379</v>
      </c>
      <c r="I1682" s="16" t="s">
        <v>1181</v>
      </c>
      <c r="J1682" s="16" t="s">
        <v>1180</v>
      </c>
      <c r="K1682" s="16" t="s">
        <v>1179</v>
      </c>
      <c r="L1682" s="16" t="s">
        <v>5378</v>
      </c>
      <c r="M1682" s="16">
        <v>-25000</v>
      </c>
      <c r="N1682" s="16" t="s">
        <v>1177</v>
      </c>
      <c r="O1682" s="16" t="s">
        <v>1107</v>
      </c>
      <c r="P1682" s="16" t="s">
        <v>1176</v>
      </c>
      <c r="Q1682" s="16" t="s">
        <v>1175</v>
      </c>
      <c r="R1682" s="16" t="s">
        <v>1174</v>
      </c>
    </row>
    <row r="1683" spans="1:18">
      <c r="A1683" s="16" t="s">
        <v>5377</v>
      </c>
      <c r="B1683" s="16" t="s">
        <v>1183</v>
      </c>
      <c r="C1683" s="16" t="s">
        <v>319</v>
      </c>
      <c r="D1683" s="16">
        <v>10099</v>
      </c>
      <c r="E1683" s="16" t="str">
        <f>VLOOKUP(D1683,'Schools Data'!$F$4:$I$105,4,FALSE)</f>
        <v>St Andrew's C E</v>
      </c>
      <c r="F1683" s="16">
        <v>739002</v>
      </c>
      <c r="G1683" s="16" t="str">
        <f t="shared" si="58"/>
        <v>I08b</v>
      </c>
      <c r="H1683" s="16" t="s">
        <v>5376</v>
      </c>
      <c r="I1683" s="16" t="s">
        <v>1181</v>
      </c>
      <c r="J1683" s="16" t="s">
        <v>1180</v>
      </c>
      <c r="K1683" s="16" t="s">
        <v>1179</v>
      </c>
      <c r="L1683" s="16" t="s">
        <v>5375</v>
      </c>
      <c r="M1683" s="16">
        <v>-41400</v>
      </c>
      <c r="N1683" s="16" t="s">
        <v>1177</v>
      </c>
      <c r="O1683" s="16" t="s">
        <v>1107</v>
      </c>
      <c r="P1683" s="16" t="s">
        <v>1176</v>
      </c>
      <c r="Q1683" s="16" t="s">
        <v>1175</v>
      </c>
      <c r="R1683" s="16" t="s">
        <v>1174</v>
      </c>
    </row>
    <row r="1684" spans="1:18">
      <c r="A1684" s="16" t="s">
        <v>5374</v>
      </c>
      <c r="B1684" s="16" t="s">
        <v>1183</v>
      </c>
      <c r="C1684" s="16" t="s">
        <v>319</v>
      </c>
      <c r="D1684" s="16">
        <v>10099</v>
      </c>
      <c r="E1684" s="16" t="str">
        <f>VLOOKUP(D1684,'Schools Data'!$F$4:$I$105,4,FALSE)</f>
        <v>St Andrew's C E</v>
      </c>
      <c r="F1684" s="16">
        <v>739010</v>
      </c>
      <c r="G1684" s="16" t="str">
        <f t="shared" si="58"/>
        <v>I09</v>
      </c>
      <c r="H1684" s="16" t="s">
        <v>5373</v>
      </c>
      <c r="I1684" s="16" t="s">
        <v>1181</v>
      </c>
      <c r="J1684" s="16" t="s">
        <v>1180</v>
      </c>
      <c r="K1684" s="16" t="s">
        <v>1179</v>
      </c>
      <c r="L1684" s="16" t="s">
        <v>5372</v>
      </c>
      <c r="M1684" s="16">
        <v>-49230</v>
      </c>
      <c r="N1684" s="16" t="s">
        <v>1177</v>
      </c>
      <c r="O1684" s="16" t="s">
        <v>1107</v>
      </c>
      <c r="P1684" s="16" t="s">
        <v>1176</v>
      </c>
      <c r="Q1684" s="16" t="s">
        <v>1175</v>
      </c>
      <c r="R1684" s="16" t="s">
        <v>1174</v>
      </c>
    </row>
    <row r="1685" spans="1:18">
      <c r="A1685" s="16" t="s">
        <v>5371</v>
      </c>
      <c r="B1685" s="16" t="s">
        <v>1183</v>
      </c>
      <c r="C1685" s="16" t="s">
        <v>319</v>
      </c>
      <c r="D1685" s="16">
        <v>10099</v>
      </c>
      <c r="E1685" s="16" t="str">
        <f>VLOOKUP(D1685,'Schools Data'!$F$4:$I$105,4,FALSE)</f>
        <v>St Andrew's C E</v>
      </c>
      <c r="F1685" s="16">
        <v>739020</v>
      </c>
      <c r="G1685" s="16" t="str">
        <f t="shared" si="58"/>
        <v>I10</v>
      </c>
      <c r="H1685" s="16" t="s">
        <v>5370</v>
      </c>
      <c r="I1685" s="16" t="s">
        <v>1181</v>
      </c>
      <c r="J1685" s="16" t="s">
        <v>1180</v>
      </c>
      <c r="K1685" s="16" t="s">
        <v>1179</v>
      </c>
      <c r="L1685" s="16" t="s">
        <v>5369</v>
      </c>
      <c r="M1685" s="16">
        <v>-500</v>
      </c>
      <c r="N1685" s="16" t="s">
        <v>1177</v>
      </c>
      <c r="O1685" s="16" t="s">
        <v>1107</v>
      </c>
      <c r="P1685" s="16" t="s">
        <v>1176</v>
      </c>
      <c r="Q1685" s="16" t="s">
        <v>1175</v>
      </c>
      <c r="R1685" s="16" t="s">
        <v>1174</v>
      </c>
    </row>
    <row r="1686" spans="1:18">
      <c r="A1686" s="16" t="s">
        <v>5368</v>
      </c>
      <c r="B1686" s="16" t="s">
        <v>1183</v>
      </c>
      <c r="C1686" s="16" t="s">
        <v>319</v>
      </c>
      <c r="D1686" s="16">
        <v>10099</v>
      </c>
      <c r="E1686" s="16" t="str">
        <f>VLOOKUP(D1686,'Schools Data'!$F$4:$I$105,4,FALSE)</f>
        <v>St Andrew's C E</v>
      </c>
      <c r="F1686" s="16">
        <v>739040</v>
      </c>
      <c r="G1686" s="16" t="str">
        <f t="shared" si="58"/>
        <v>I12</v>
      </c>
      <c r="H1686" s="16" t="s">
        <v>5367</v>
      </c>
      <c r="I1686" s="16" t="s">
        <v>1181</v>
      </c>
      <c r="J1686" s="16" t="s">
        <v>1180</v>
      </c>
      <c r="K1686" s="16" t="s">
        <v>1179</v>
      </c>
      <c r="L1686" s="16" t="s">
        <v>5366</v>
      </c>
      <c r="M1686" s="16">
        <v>-11123</v>
      </c>
      <c r="N1686" s="16" t="s">
        <v>1177</v>
      </c>
      <c r="O1686" s="16" t="s">
        <v>1107</v>
      </c>
      <c r="P1686" s="16" t="s">
        <v>1176</v>
      </c>
      <c r="Q1686" s="16" t="s">
        <v>1175</v>
      </c>
      <c r="R1686" s="16" t="s">
        <v>1174</v>
      </c>
    </row>
    <row r="1687" spans="1:18">
      <c r="A1687" s="16" t="s">
        <v>5365</v>
      </c>
      <c r="B1687" s="16" t="s">
        <v>1183</v>
      </c>
      <c r="C1687" s="16" t="s">
        <v>319</v>
      </c>
      <c r="D1687" s="16">
        <v>10099</v>
      </c>
      <c r="E1687" s="16" t="str">
        <f>VLOOKUP(D1687,'Schools Data'!$F$4:$I$105,4,FALSE)</f>
        <v>St Andrew's C E</v>
      </c>
      <c r="F1687" s="16">
        <v>739050</v>
      </c>
      <c r="G1687" s="16" t="str">
        <f t="shared" si="58"/>
        <v>I13</v>
      </c>
      <c r="H1687" s="16" t="s">
        <v>5364</v>
      </c>
      <c r="I1687" s="16" t="s">
        <v>1181</v>
      </c>
      <c r="J1687" s="16" t="s">
        <v>1180</v>
      </c>
      <c r="K1687" s="16" t="s">
        <v>1179</v>
      </c>
      <c r="L1687" s="16" t="s">
        <v>5363</v>
      </c>
      <c r="M1687" s="16">
        <v>-32481</v>
      </c>
      <c r="N1687" s="16" t="s">
        <v>1177</v>
      </c>
      <c r="O1687" s="16" t="s">
        <v>1107</v>
      </c>
      <c r="P1687" s="16" t="s">
        <v>1176</v>
      </c>
      <c r="Q1687" s="16" t="s">
        <v>1175</v>
      </c>
      <c r="R1687" s="16" t="s">
        <v>1174</v>
      </c>
    </row>
    <row r="1688" spans="1:18">
      <c r="A1688" s="16" t="s">
        <v>5362</v>
      </c>
      <c r="B1688" s="16" t="s">
        <v>1183</v>
      </c>
      <c r="C1688" s="16" t="s">
        <v>319</v>
      </c>
      <c r="D1688" s="16">
        <v>10100</v>
      </c>
      <c r="E1688" s="16" t="str">
        <f>VLOOKUP(D1688,'Schools Data'!$F$4:$I$105,4,FALSE)</f>
        <v>Trent  C of E Primary School</v>
      </c>
      <c r="F1688" s="16">
        <v>111100</v>
      </c>
      <c r="G1688" s="16" t="str">
        <f t="shared" si="58"/>
        <v>E05</v>
      </c>
      <c r="H1688" s="16" t="s">
        <v>5361</v>
      </c>
      <c r="I1688" s="16" t="s">
        <v>1181</v>
      </c>
      <c r="J1688" s="16" t="s">
        <v>1180</v>
      </c>
      <c r="K1688" s="16" t="s">
        <v>1179</v>
      </c>
      <c r="L1688" s="16" t="s">
        <v>5360</v>
      </c>
      <c r="M1688" s="16">
        <v>47745</v>
      </c>
      <c r="N1688" s="16" t="s">
        <v>1177</v>
      </c>
      <c r="O1688" s="16" t="s">
        <v>1107</v>
      </c>
      <c r="P1688" s="16" t="s">
        <v>1176</v>
      </c>
      <c r="Q1688" s="16" t="s">
        <v>1175</v>
      </c>
      <c r="R1688" s="16" t="s">
        <v>1174</v>
      </c>
    </row>
    <row r="1689" spans="1:18">
      <c r="A1689" s="16" t="s">
        <v>5359</v>
      </c>
      <c r="B1689" s="16" t="s">
        <v>1183</v>
      </c>
      <c r="C1689" s="16" t="s">
        <v>319</v>
      </c>
      <c r="D1689" s="16">
        <v>10100</v>
      </c>
      <c r="E1689" s="16" t="str">
        <f>VLOOKUP(D1689,'Schools Data'!$F$4:$I$105,4,FALSE)</f>
        <v>Trent  C of E Primary School</v>
      </c>
      <c r="F1689" s="16">
        <v>111200</v>
      </c>
      <c r="G1689" s="16" t="str">
        <f t="shared" si="58"/>
        <v>E04</v>
      </c>
      <c r="H1689" s="16" t="s">
        <v>5358</v>
      </c>
      <c r="I1689" s="16" t="s">
        <v>1181</v>
      </c>
      <c r="J1689" s="16" t="s">
        <v>1180</v>
      </c>
      <c r="K1689" s="16" t="s">
        <v>1179</v>
      </c>
      <c r="L1689" s="16" t="s">
        <v>5357</v>
      </c>
      <c r="M1689" s="16">
        <v>29919</v>
      </c>
      <c r="N1689" s="16" t="s">
        <v>1177</v>
      </c>
      <c r="O1689" s="16" t="s">
        <v>1107</v>
      </c>
      <c r="P1689" s="16" t="s">
        <v>1176</v>
      </c>
      <c r="Q1689" s="16" t="s">
        <v>1175</v>
      </c>
      <c r="R1689" s="16" t="s">
        <v>1174</v>
      </c>
    </row>
    <row r="1690" spans="1:18">
      <c r="A1690" s="16" t="s">
        <v>5356</v>
      </c>
      <c r="B1690" s="16" t="s">
        <v>1183</v>
      </c>
      <c r="C1690" s="16" t="s">
        <v>319</v>
      </c>
      <c r="D1690" s="16">
        <v>10100</v>
      </c>
      <c r="E1690" s="16" t="str">
        <f>VLOOKUP(D1690,'Schools Data'!$F$4:$I$105,4,FALSE)</f>
        <v>Trent  C of E Primary School</v>
      </c>
      <c r="F1690" s="16">
        <v>111400</v>
      </c>
      <c r="G1690" s="16" t="str">
        <f t="shared" si="58"/>
        <v>E01</v>
      </c>
      <c r="H1690" s="16" t="s">
        <v>5355</v>
      </c>
      <c r="I1690" s="16" t="s">
        <v>1181</v>
      </c>
      <c r="J1690" s="16" t="s">
        <v>1180</v>
      </c>
      <c r="K1690" s="16" t="s">
        <v>1179</v>
      </c>
      <c r="L1690" s="16" t="s">
        <v>5354</v>
      </c>
      <c r="M1690" s="16">
        <v>614483</v>
      </c>
      <c r="N1690" s="16" t="s">
        <v>1177</v>
      </c>
      <c r="O1690" s="16" t="s">
        <v>1107</v>
      </c>
      <c r="P1690" s="16" t="s">
        <v>1176</v>
      </c>
      <c r="Q1690" s="16" t="s">
        <v>1175</v>
      </c>
      <c r="R1690" s="16" t="s">
        <v>1174</v>
      </c>
    </row>
    <row r="1691" spans="1:18">
      <c r="A1691" s="16" t="s">
        <v>5353</v>
      </c>
      <c r="B1691" s="16" t="s">
        <v>1183</v>
      </c>
      <c r="C1691" s="16" t="s">
        <v>319</v>
      </c>
      <c r="D1691" s="16">
        <v>10100</v>
      </c>
      <c r="E1691" s="16" t="str">
        <f>VLOOKUP(D1691,'Schools Data'!$F$4:$I$105,4,FALSE)</f>
        <v>Trent  C of E Primary School</v>
      </c>
      <c r="F1691" s="16">
        <v>111600</v>
      </c>
      <c r="G1691" s="16" t="str">
        <f t="shared" si="58"/>
        <v>E03</v>
      </c>
      <c r="H1691" s="16" t="s">
        <v>5352</v>
      </c>
      <c r="I1691" s="16" t="s">
        <v>1181</v>
      </c>
      <c r="J1691" s="16" t="s">
        <v>1180</v>
      </c>
      <c r="K1691" s="16" t="s">
        <v>1179</v>
      </c>
      <c r="L1691" s="16" t="s">
        <v>5351</v>
      </c>
      <c r="M1691" s="16">
        <v>156689</v>
      </c>
      <c r="N1691" s="16" t="s">
        <v>1177</v>
      </c>
      <c r="O1691" s="16" t="s">
        <v>1107</v>
      </c>
      <c r="P1691" s="16" t="s">
        <v>1176</v>
      </c>
      <c r="Q1691" s="16" t="s">
        <v>1175</v>
      </c>
      <c r="R1691" s="16" t="s">
        <v>1174</v>
      </c>
    </row>
    <row r="1692" spans="1:18">
      <c r="A1692" s="16" t="s">
        <v>5350</v>
      </c>
      <c r="B1692" s="16" t="s">
        <v>1183</v>
      </c>
      <c r="C1692" s="16" t="s">
        <v>319</v>
      </c>
      <c r="D1692" s="16">
        <v>10100</v>
      </c>
      <c r="E1692" s="16" t="str">
        <f>VLOOKUP(D1692,'Schools Data'!$F$4:$I$105,4,FALSE)</f>
        <v>Trent  C of E Primary School</v>
      </c>
      <c r="F1692" s="16">
        <v>111700</v>
      </c>
      <c r="G1692" s="16" t="str">
        <f t="shared" si="58"/>
        <v>E07</v>
      </c>
      <c r="H1692" s="16" t="s">
        <v>5349</v>
      </c>
      <c r="I1692" s="16" t="s">
        <v>1181</v>
      </c>
      <c r="J1692" s="16" t="s">
        <v>1180</v>
      </c>
      <c r="K1692" s="16" t="s">
        <v>1179</v>
      </c>
      <c r="L1692" s="16" t="s">
        <v>5348</v>
      </c>
      <c r="M1692" s="16">
        <v>28304</v>
      </c>
      <c r="N1692" s="16" t="s">
        <v>1177</v>
      </c>
      <c r="O1692" s="16" t="s">
        <v>1107</v>
      </c>
      <c r="P1692" s="16" t="s">
        <v>1176</v>
      </c>
      <c r="Q1692" s="16" t="s">
        <v>1175</v>
      </c>
      <c r="R1692" s="16" t="s">
        <v>1174</v>
      </c>
    </row>
    <row r="1693" spans="1:18">
      <c r="A1693" s="16" t="s">
        <v>5347</v>
      </c>
      <c r="B1693" s="16" t="s">
        <v>1183</v>
      </c>
      <c r="C1693" s="16" t="s">
        <v>319</v>
      </c>
      <c r="D1693" s="16">
        <v>10100</v>
      </c>
      <c r="E1693" s="16" t="str">
        <f>VLOOKUP(D1693,'Schools Data'!$F$4:$I$105,4,FALSE)</f>
        <v>Trent  C of E Primary School</v>
      </c>
      <c r="F1693" s="16">
        <v>133100</v>
      </c>
      <c r="G1693" s="16" t="str">
        <f t="shared" si="58"/>
        <v>E09</v>
      </c>
      <c r="H1693" s="16" t="s">
        <v>5346</v>
      </c>
      <c r="I1693" s="16" t="s">
        <v>1181</v>
      </c>
      <c r="J1693" s="16" t="s">
        <v>1180</v>
      </c>
      <c r="K1693" s="16" t="s">
        <v>1179</v>
      </c>
      <c r="L1693" s="16" t="s">
        <v>5345</v>
      </c>
      <c r="M1693" s="16">
        <v>4479</v>
      </c>
      <c r="N1693" s="16" t="s">
        <v>1177</v>
      </c>
      <c r="O1693" s="16" t="s">
        <v>1107</v>
      </c>
      <c r="P1693" s="16" t="s">
        <v>1176</v>
      </c>
      <c r="Q1693" s="16" t="s">
        <v>1175</v>
      </c>
      <c r="R1693" s="16" t="s">
        <v>1174</v>
      </c>
    </row>
    <row r="1694" spans="1:18">
      <c r="A1694" s="16" t="s">
        <v>5344</v>
      </c>
      <c r="B1694" s="16" t="s">
        <v>1183</v>
      </c>
      <c r="C1694" s="16" t="s">
        <v>319</v>
      </c>
      <c r="D1694" s="16">
        <v>10100</v>
      </c>
      <c r="E1694" s="16" t="str">
        <f>VLOOKUP(D1694,'Schools Data'!$F$4:$I$105,4,FALSE)</f>
        <v>Trent  C of E Primary School</v>
      </c>
      <c r="F1694" s="16">
        <v>138100</v>
      </c>
      <c r="G1694" s="16" t="str">
        <f t="shared" si="58"/>
        <v>E08</v>
      </c>
      <c r="H1694" s="16" t="s">
        <v>5343</v>
      </c>
      <c r="I1694" s="16" t="s">
        <v>1181</v>
      </c>
      <c r="J1694" s="16" t="s">
        <v>1180</v>
      </c>
      <c r="K1694" s="16" t="s">
        <v>1179</v>
      </c>
      <c r="L1694" s="16" t="s">
        <v>5342</v>
      </c>
      <c r="M1694" s="16">
        <v>2800</v>
      </c>
      <c r="N1694" s="16" t="s">
        <v>1177</v>
      </c>
      <c r="O1694" s="16" t="s">
        <v>1107</v>
      </c>
      <c r="P1694" s="16" t="s">
        <v>1176</v>
      </c>
      <c r="Q1694" s="16" t="s">
        <v>1175</v>
      </c>
      <c r="R1694" s="16" t="s">
        <v>1174</v>
      </c>
    </row>
    <row r="1695" spans="1:18">
      <c r="A1695" s="16" t="s">
        <v>5341</v>
      </c>
      <c r="B1695" s="16" t="s">
        <v>1183</v>
      </c>
      <c r="C1695" s="16" t="s">
        <v>319</v>
      </c>
      <c r="D1695" s="16">
        <v>10100</v>
      </c>
      <c r="E1695" s="16" t="str">
        <f>VLOOKUP(D1695,'Schools Data'!$F$4:$I$105,4,FALSE)</f>
        <v>Trent  C of E Primary School</v>
      </c>
      <c r="F1695" s="16">
        <v>138110</v>
      </c>
      <c r="G1695" s="16" t="str">
        <f t="shared" si="58"/>
        <v>E10</v>
      </c>
      <c r="H1695" s="16" t="s">
        <v>5340</v>
      </c>
      <c r="I1695" s="16" t="s">
        <v>1181</v>
      </c>
      <c r="J1695" s="16" t="s">
        <v>1180</v>
      </c>
      <c r="K1695" s="16" t="s">
        <v>1179</v>
      </c>
      <c r="L1695" s="16" t="s">
        <v>5339</v>
      </c>
      <c r="M1695" s="16">
        <v>5837</v>
      </c>
      <c r="N1695" s="16" t="s">
        <v>1177</v>
      </c>
      <c r="O1695" s="16" t="s">
        <v>1107</v>
      </c>
      <c r="P1695" s="16" t="s">
        <v>1176</v>
      </c>
      <c r="Q1695" s="16" t="s">
        <v>1175</v>
      </c>
      <c r="R1695" s="16" t="s">
        <v>1174</v>
      </c>
    </row>
    <row r="1696" spans="1:18">
      <c r="A1696" s="16" t="s">
        <v>5338</v>
      </c>
      <c r="B1696" s="16" t="s">
        <v>1183</v>
      </c>
      <c r="C1696" s="16" t="s">
        <v>319</v>
      </c>
      <c r="D1696" s="16">
        <v>10100</v>
      </c>
      <c r="E1696" s="16" t="str">
        <f>VLOOKUP(D1696,'Schools Data'!$F$4:$I$105,4,FALSE)</f>
        <v>Trent  C of E Primary School</v>
      </c>
      <c r="F1696" s="16">
        <v>138120</v>
      </c>
      <c r="G1696" s="16" t="str">
        <f t="shared" si="58"/>
        <v>E11</v>
      </c>
      <c r="H1696" s="16" t="s">
        <v>5337</v>
      </c>
      <c r="I1696" s="16" t="s">
        <v>1181</v>
      </c>
      <c r="J1696" s="16" t="s">
        <v>1180</v>
      </c>
      <c r="K1696" s="16" t="s">
        <v>1179</v>
      </c>
      <c r="L1696" s="16" t="s">
        <v>5336</v>
      </c>
      <c r="M1696" s="16">
        <v>900</v>
      </c>
      <c r="N1696" s="16" t="s">
        <v>1177</v>
      </c>
      <c r="O1696" s="16" t="s">
        <v>1107</v>
      </c>
      <c r="P1696" s="16" t="s">
        <v>1176</v>
      </c>
      <c r="Q1696" s="16" t="s">
        <v>1175</v>
      </c>
      <c r="R1696" s="16" t="s">
        <v>1174</v>
      </c>
    </row>
    <row r="1697" spans="1:18">
      <c r="A1697" s="16" t="s">
        <v>5335</v>
      </c>
      <c r="B1697" s="16" t="s">
        <v>1183</v>
      </c>
      <c r="C1697" s="16" t="s">
        <v>319</v>
      </c>
      <c r="D1697" s="16">
        <v>10100</v>
      </c>
      <c r="E1697" s="16" t="str">
        <f>VLOOKUP(D1697,'Schools Data'!$F$4:$I$105,4,FALSE)</f>
        <v>Trent  C of E Primary School</v>
      </c>
      <c r="F1697" s="16">
        <v>210000</v>
      </c>
      <c r="G1697" s="16" t="str">
        <f t="shared" si="58"/>
        <v>E12</v>
      </c>
      <c r="H1697" s="16" t="s">
        <v>5334</v>
      </c>
      <c r="I1697" s="16" t="s">
        <v>1181</v>
      </c>
      <c r="J1697" s="16" t="s">
        <v>1180</v>
      </c>
      <c r="K1697" s="16" t="s">
        <v>1179</v>
      </c>
      <c r="L1697" s="16" t="s">
        <v>5333</v>
      </c>
      <c r="M1697" s="16">
        <v>16300</v>
      </c>
      <c r="N1697" s="16" t="s">
        <v>1177</v>
      </c>
      <c r="O1697" s="16" t="s">
        <v>1107</v>
      </c>
      <c r="P1697" s="16" t="s">
        <v>1176</v>
      </c>
      <c r="Q1697" s="16" t="s">
        <v>1175</v>
      </c>
      <c r="R1697" s="16" t="s">
        <v>1174</v>
      </c>
    </row>
    <row r="1698" spans="1:18">
      <c r="A1698" s="16" t="s">
        <v>5332</v>
      </c>
      <c r="B1698" s="16" t="s">
        <v>1183</v>
      </c>
      <c r="C1698" s="16" t="s">
        <v>319</v>
      </c>
      <c r="D1698" s="16">
        <v>10100</v>
      </c>
      <c r="E1698" s="16" t="str">
        <f>VLOOKUP(D1698,'Schools Data'!$F$4:$I$105,4,FALSE)</f>
        <v>Trent  C of E Primary School</v>
      </c>
      <c r="F1698" s="16">
        <v>213020</v>
      </c>
      <c r="G1698" s="16" t="str">
        <f t="shared" si="58"/>
        <v>E16</v>
      </c>
      <c r="H1698" s="16" t="s">
        <v>5331</v>
      </c>
      <c r="I1698" s="16" t="s">
        <v>1181</v>
      </c>
      <c r="J1698" s="16" t="s">
        <v>1180</v>
      </c>
      <c r="K1698" s="16" t="s">
        <v>1179</v>
      </c>
      <c r="L1698" s="16" t="s">
        <v>5330</v>
      </c>
      <c r="M1698" s="16">
        <v>17500</v>
      </c>
      <c r="N1698" s="16" t="s">
        <v>1177</v>
      </c>
      <c r="O1698" s="16" t="s">
        <v>1107</v>
      </c>
      <c r="P1698" s="16" t="s">
        <v>1176</v>
      </c>
      <c r="Q1698" s="16" t="s">
        <v>1175</v>
      </c>
      <c r="R1698" s="16" t="s">
        <v>1174</v>
      </c>
    </row>
    <row r="1699" spans="1:18">
      <c r="A1699" s="16" t="s">
        <v>5329</v>
      </c>
      <c r="B1699" s="16" t="s">
        <v>1183</v>
      </c>
      <c r="C1699" s="16" t="s">
        <v>319</v>
      </c>
      <c r="D1699" s="16">
        <v>10100</v>
      </c>
      <c r="E1699" s="16" t="str">
        <f>VLOOKUP(D1699,'Schools Data'!$F$4:$I$105,4,FALSE)</f>
        <v>Trent  C of E Primary School</v>
      </c>
      <c r="F1699" s="16">
        <v>215000</v>
      </c>
      <c r="G1699" s="16" t="str">
        <f t="shared" si="58"/>
        <v>E17</v>
      </c>
      <c r="H1699" s="16" t="s">
        <v>5328</v>
      </c>
      <c r="I1699" s="16" t="s">
        <v>1181</v>
      </c>
      <c r="J1699" s="16" t="s">
        <v>1180</v>
      </c>
      <c r="K1699" s="16" t="s">
        <v>1179</v>
      </c>
      <c r="L1699" s="16" t="s">
        <v>5327</v>
      </c>
      <c r="M1699" s="16">
        <v>6934</v>
      </c>
      <c r="N1699" s="16" t="s">
        <v>1177</v>
      </c>
      <c r="O1699" s="16" t="s">
        <v>1107</v>
      </c>
      <c r="P1699" s="16" t="s">
        <v>1176</v>
      </c>
      <c r="Q1699" s="16" t="s">
        <v>1175</v>
      </c>
      <c r="R1699" s="16" t="s">
        <v>1174</v>
      </c>
    </row>
    <row r="1700" spans="1:18">
      <c r="A1700" s="16" t="s">
        <v>5326</v>
      </c>
      <c r="B1700" s="16" t="s">
        <v>1183</v>
      </c>
      <c r="C1700" s="16" t="s">
        <v>319</v>
      </c>
      <c r="D1700" s="16">
        <v>10100</v>
      </c>
      <c r="E1700" s="16" t="str">
        <f>VLOOKUP(D1700,'Schools Data'!$F$4:$I$105,4,FALSE)</f>
        <v>Trent  C of E Primary School</v>
      </c>
      <c r="F1700" s="16">
        <v>216000</v>
      </c>
      <c r="G1700" s="16" t="str">
        <f t="shared" si="58"/>
        <v>E15</v>
      </c>
      <c r="H1700" s="16" t="s">
        <v>5325</v>
      </c>
      <c r="I1700" s="16" t="s">
        <v>1181</v>
      </c>
      <c r="J1700" s="16" t="s">
        <v>1180</v>
      </c>
      <c r="K1700" s="16" t="s">
        <v>1179</v>
      </c>
      <c r="L1700" s="16" t="s">
        <v>5324</v>
      </c>
      <c r="M1700" s="16">
        <v>1800</v>
      </c>
      <c r="N1700" s="16" t="s">
        <v>1177</v>
      </c>
      <c r="O1700" s="16" t="s">
        <v>1107</v>
      </c>
      <c r="P1700" s="16" t="s">
        <v>1176</v>
      </c>
      <c r="Q1700" s="16" t="s">
        <v>1175</v>
      </c>
      <c r="R1700" s="16" t="s">
        <v>1174</v>
      </c>
    </row>
    <row r="1701" spans="1:18">
      <c r="A1701" s="16" t="s">
        <v>5323</v>
      </c>
      <c r="B1701" s="16" t="s">
        <v>1183</v>
      </c>
      <c r="C1701" s="16" t="s">
        <v>319</v>
      </c>
      <c r="D1701" s="16">
        <v>10100</v>
      </c>
      <c r="E1701" s="16" t="str">
        <f>VLOOKUP(D1701,'Schools Data'!$F$4:$I$105,4,FALSE)</f>
        <v>Trent  C of E Primary School</v>
      </c>
      <c r="F1701" s="16">
        <v>219010</v>
      </c>
      <c r="G1701" s="16" t="str">
        <f t="shared" si="58"/>
        <v>E14</v>
      </c>
      <c r="H1701" s="16" t="s">
        <v>5322</v>
      </c>
      <c r="I1701" s="16" t="s">
        <v>1181</v>
      </c>
      <c r="J1701" s="16" t="s">
        <v>1180</v>
      </c>
      <c r="K1701" s="16" t="s">
        <v>1179</v>
      </c>
      <c r="L1701" s="16" t="s">
        <v>5321</v>
      </c>
      <c r="M1701" s="16">
        <v>14100</v>
      </c>
      <c r="N1701" s="16" t="s">
        <v>1177</v>
      </c>
      <c r="O1701" s="16" t="s">
        <v>1107</v>
      </c>
      <c r="P1701" s="16" t="s">
        <v>1176</v>
      </c>
      <c r="Q1701" s="16" t="s">
        <v>1175</v>
      </c>
      <c r="R1701" s="16" t="s">
        <v>1174</v>
      </c>
    </row>
    <row r="1702" spans="1:18">
      <c r="A1702" s="16" t="s">
        <v>5320</v>
      </c>
      <c r="B1702" s="16" t="s">
        <v>1183</v>
      </c>
      <c r="C1702" s="16" t="s">
        <v>319</v>
      </c>
      <c r="D1702" s="16">
        <v>10100</v>
      </c>
      <c r="E1702" s="16" t="str">
        <f>VLOOKUP(D1702,'Schools Data'!$F$4:$I$105,4,FALSE)</f>
        <v>Trent  C of E Primary School</v>
      </c>
      <c r="F1702" s="16">
        <v>219030</v>
      </c>
      <c r="G1702" s="16" t="str">
        <f t="shared" si="58"/>
        <v>E18</v>
      </c>
      <c r="H1702" s="16" t="s">
        <v>5319</v>
      </c>
      <c r="I1702" s="16" t="s">
        <v>1181</v>
      </c>
      <c r="J1702" s="16" t="s">
        <v>1180</v>
      </c>
      <c r="K1702" s="16" t="s">
        <v>1179</v>
      </c>
      <c r="L1702" s="16" t="s">
        <v>5318</v>
      </c>
      <c r="M1702" s="16">
        <v>7075</v>
      </c>
      <c r="N1702" s="16" t="s">
        <v>1177</v>
      </c>
      <c r="O1702" s="16" t="s">
        <v>1107</v>
      </c>
      <c r="P1702" s="16" t="s">
        <v>1176</v>
      </c>
      <c r="Q1702" s="16" t="s">
        <v>1175</v>
      </c>
      <c r="R1702" s="16" t="s">
        <v>1174</v>
      </c>
    </row>
    <row r="1703" spans="1:18">
      <c r="A1703" s="16" t="s">
        <v>5317</v>
      </c>
      <c r="B1703" s="16" t="s">
        <v>1183</v>
      </c>
      <c r="C1703" s="16" t="s">
        <v>319</v>
      </c>
      <c r="D1703" s="16">
        <v>10100</v>
      </c>
      <c r="E1703" s="16" t="str">
        <f>VLOOKUP(D1703,'Schools Data'!$F$4:$I$105,4,FALSE)</f>
        <v>Trent  C of E Primary School</v>
      </c>
      <c r="F1703" s="16">
        <v>221000</v>
      </c>
      <c r="G1703" s="16" t="str">
        <f t="shared" si="58"/>
        <v>E23</v>
      </c>
      <c r="H1703" s="16" t="s">
        <v>5316</v>
      </c>
      <c r="I1703" s="16" t="s">
        <v>1181</v>
      </c>
      <c r="J1703" s="16" t="s">
        <v>1180</v>
      </c>
      <c r="K1703" s="16" t="s">
        <v>1179</v>
      </c>
      <c r="L1703" s="16" t="s">
        <v>5315</v>
      </c>
      <c r="M1703" s="16">
        <v>9885</v>
      </c>
      <c r="N1703" s="16" t="s">
        <v>1177</v>
      </c>
      <c r="O1703" s="16" t="s">
        <v>1107</v>
      </c>
      <c r="P1703" s="16" t="s">
        <v>1176</v>
      </c>
      <c r="Q1703" s="16" t="s">
        <v>1175</v>
      </c>
      <c r="R1703" s="16" t="s">
        <v>1174</v>
      </c>
    </row>
    <row r="1704" spans="1:18">
      <c r="A1704" s="16" t="s">
        <v>5314</v>
      </c>
      <c r="B1704" s="16" t="s">
        <v>1183</v>
      </c>
      <c r="C1704" s="16" t="s">
        <v>319</v>
      </c>
      <c r="D1704" s="16">
        <v>10100</v>
      </c>
      <c r="E1704" s="16" t="str">
        <f>VLOOKUP(D1704,'Schools Data'!$F$4:$I$105,4,FALSE)</f>
        <v>Trent  C of E Primary School</v>
      </c>
      <c r="F1704" s="16">
        <v>411020</v>
      </c>
      <c r="G1704" s="16" t="str">
        <f t="shared" si="58"/>
        <v>E25</v>
      </c>
      <c r="H1704" s="16" t="s">
        <v>5313</v>
      </c>
      <c r="I1704" s="16" t="s">
        <v>1181</v>
      </c>
      <c r="J1704" s="16" t="s">
        <v>1180</v>
      </c>
      <c r="K1704" s="16" t="s">
        <v>1179</v>
      </c>
      <c r="L1704" s="16" t="s">
        <v>5312</v>
      </c>
      <c r="M1704" s="16">
        <v>80641</v>
      </c>
      <c r="N1704" s="16" t="s">
        <v>1177</v>
      </c>
      <c r="O1704" s="16" t="s">
        <v>1107</v>
      </c>
      <c r="P1704" s="16" t="s">
        <v>1176</v>
      </c>
      <c r="Q1704" s="16" t="s">
        <v>1175</v>
      </c>
      <c r="R1704" s="16" t="s">
        <v>1174</v>
      </c>
    </row>
    <row r="1705" spans="1:18">
      <c r="A1705" s="16" t="s">
        <v>5311</v>
      </c>
      <c r="B1705" s="16" t="s">
        <v>1183</v>
      </c>
      <c r="C1705" s="16" t="s">
        <v>319</v>
      </c>
      <c r="D1705" s="16">
        <v>10100</v>
      </c>
      <c r="E1705" s="16" t="str">
        <f>VLOOKUP(D1705,'Schools Data'!$F$4:$I$105,4,FALSE)</f>
        <v>Trent  C of E Primary School</v>
      </c>
      <c r="F1705" s="16">
        <v>413050</v>
      </c>
      <c r="G1705" s="16" t="str">
        <f t="shared" si="58"/>
        <v>E19</v>
      </c>
      <c r="H1705" s="16" t="s">
        <v>5310</v>
      </c>
      <c r="I1705" s="16" t="s">
        <v>1181</v>
      </c>
      <c r="J1705" s="16" t="s">
        <v>1180</v>
      </c>
      <c r="K1705" s="16" t="s">
        <v>1179</v>
      </c>
      <c r="L1705" s="16" t="s">
        <v>5309</v>
      </c>
      <c r="M1705" s="16">
        <v>35420</v>
      </c>
      <c r="N1705" s="16" t="s">
        <v>1177</v>
      </c>
      <c r="O1705" s="16" t="s">
        <v>1107</v>
      </c>
      <c r="P1705" s="16" t="s">
        <v>1176</v>
      </c>
      <c r="Q1705" s="16" t="s">
        <v>1175</v>
      </c>
      <c r="R1705" s="16" t="s">
        <v>1174</v>
      </c>
    </row>
    <row r="1706" spans="1:18">
      <c r="A1706" s="16" t="s">
        <v>5308</v>
      </c>
      <c r="B1706" s="16" t="s">
        <v>1183</v>
      </c>
      <c r="C1706" s="16" t="s">
        <v>319</v>
      </c>
      <c r="D1706" s="16">
        <v>10100</v>
      </c>
      <c r="E1706" s="16" t="str">
        <f>VLOOKUP(D1706,'Schools Data'!$F$4:$I$105,4,FALSE)</f>
        <v>Trent  C of E Primary School</v>
      </c>
      <c r="F1706" s="16">
        <v>413060</v>
      </c>
      <c r="G1706" s="16" t="str">
        <f t="shared" si="58"/>
        <v>E22</v>
      </c>
      <c r="H1706" s="16" t="s">
        <v>5307</v>
      </c>
      <c r="I1706" s="16" t="s">
        <v>1181</v>
      </c>
      <c r="J1706" s="16" t="s">
        <v>1180</v>
      </c>
      <c r="K1706" s="16" t="s">
        <v>1179</v>
      </c>
      <c r="L1706" s="16" t="s">
        <v>5306</v>
      </c>
      <c r="M1706" s="16">
        <v>8678</v>
      </c>
      <c r="N1706" s="16" t="s">
        <v>1177</v>
      </c>
      <c r="O1706" s="16" t="s">
        <v>1107</v>
      </c>
      <c r="P1706" s="16" t="s">
        <v>1176</v>
      </c>
      <c r="Q1706" s="16" t="s">
        <v>1175</v>
      </c>
      <c r="R1706" s="16" t="s">
        <v>1174</v>
      </c>
    </row>
    <row r="1707" spans="1:18">
      <c r="A1707" s="16" t="s">
        <v>5305</v>
      </c>
      <c r="B1707" s="16" t="s">
        <v>1183</v>
      </c>
      <c r="C1707" s="16" t="s">
        <v>319</v>
      </c>
      <c r="D1707" s="16">
        <v>10100</v>
      </c>
      <c r="E1707" s="16" t="str">
        <f>VLOOKUP(D1707,'Schools Data'!$F$4:$I$105,4,FALSE)</f>
        <v>Trent  C of E Primary School</v>
      </c>
      <c r="F1707" s="16">
        <v>413070</v>
      </c>
      <c r="G1707" s="16" t="str">
        <f t="shared" si="58"/>
        <v>E24</v>
      </c>
      <c r="H1707" s="16" t="s">
        <v>5304</v>
      </c>
      <c r="I1707" s="16" t="s">
        <v>1181</v>
      </c>
      <c r="J1707" s="16" t="s">
        <v>1180</v>
      </c>
      <c r="K1707" s="16" t="s">
        <v>1179</v>
      </c>
      <c r="L1707" s="16" t="s">
        <v>5303</v>
      </c>
      <c r="M1707" s="16">
        <v>9737</v>
      </c>
      <c r="N1707" s="16" t="s">
        <v>1177</v>
      </c>
      <c r="O1707" s="16" t="s">
        <v>1107</v>
      </c>
      <c r="P1707" s="16" t="s">
        <v>1176</v>
      </c>
      <c r="Q1707" s="16" t="s">
        <v>1175</v>
      </c>
      <c r="R1707" s="16" t="s">
        <v>1174</v>
      </c>
    </row>
    <row r="1708" spans="1:18">
      <c r="A1708" s="16" t="s">
        <v>5302</v>
      </c>
      <c r="B1708" s="16" t="s">
        <v>1183</v>
      </c>
      <c r="C1708" s="16" t="s">
        <v>319</v>
      </c>
      <c r="D1708" s="16">
        <v>10100</v>
      </c>
      <c r="E1708" s="16" t="str">
        <f>VLOOKUP(D1708,'Schools Data'!$F$4:$I$105,4,FALSE)</f>
        <v>Trent  C of E Primary School</v>
      </c>
      <c r="F1708" s="16">
        <v>420060</v>
      </c>
      <c r="G1708" s="16" t="str">
        <f t="shared" si="58"/>
        <v>E26</v>
      </c>
      <c r="H1708" s="16" t="s">
        <v>5301</v>
      </c>
      <c r="I1708" s="16" t="s">
        <v>1181</v>
      </c>
      <c r="J1708" s="16" t="s">
        <v>1180</v>
      </c>
      <c r="K1708" s="16" t="s">
        <v>1179</v>
      </c>
      <c r="L1708" s="16" t="s">
        <v>5300</v>
      </c>
      <c r="M1708" s="16">
        <v>27105</v>
      </c>
      <c r="N1708" s="16" t="s">
        <v>1177</v>
      </c>
      <c r="O1708" s="16" t="s">
        <v>1107</v>
      </c>
      <c r="P1708" s="16" t="s">
        <v>1176</v>
      </c>
      <c r="Q1708" s="16" t="s">
        <v>1175</v>
      </c>
      <c r="R1708" s="16" t="s">
        <v>1174</v>
      </c>
    </row>
    <row r="1709" spans="1:18">
      <c r="A1709" s="16" t="s">
        <v>5299</v>
      </c>
      <c r="B1709" s="16" t="s">
        <v>1183</v>
      </c>
      <c r="C1709" s="16" t="s">
        <v>319</v>
      </c>
      <c r="D1709" s="16">
        <v>10100</v>
      </c>
      <c r="E1709" s="16" t="str">
        <f>VLOOKUP(D1709,'Schools Data'!$F$4:$I$105,4,FALSE)</f>
        <v>Trent  C of E Primary School</v>
      </c>
      <c r="F1709" s="16">
        <v>422620</v>
      </c>
      <c r="G1709" s="16" t="str">
        <f t="shared" si="58"/>
        <v>E20</v>
      </c>
      <c r="H1709" s="16" t="s">
        <v>5298</v>
      </c>
      <c r="I1709" s="16" t="s">
        <v>1181</v>
      </c>
      <c r="J1709" s="16" t="s">
        <v>1180</v>
      </c>
      <c r="K1709" s="16" t="s">
        <v>1179</v>
      </c>
      <c r="L1709" s="16" t="s">
        <v>5297</v>
      </c>
      <c r="M1709" s="16">
        <v>15590</v>
      </c>
      <c r="N1709" s="16" t="s">
        <v>1177</v>
      </c>
      <c r="O1709" s="16" t="s">
        <v>1107</v>
      </c>
      <c r="P1709" s="16" t="s">
        <v>1176</v>
      </c>
      <c r="Q1709" s="16" t="s">
        <v>1175</v>
      </c>
      <c r="R1709" s="16" t="s">
        <v>1174</v>
      </c>
    </row>
    <row r="1710" spans="1:18">
      <c r="A1710" s="16" t="s">
        <v>5296</v>
      </c>
      <c r="B1710" s="16" t="s">
        <v>1183</v>
      </c>
      <c r="C1710" s="16" t="s">
        <v>319</v>
      </c>
      <c r="D1710" s="16">
        <v>10100</v>
      </c>
      <c r="E1710" s="16" t="str">
        <f>VLOOKUP(D1710,'Schools Data'!$F$4:$I$105,4,FALSE)</f>
        <v>Trent  C of E Primary School</v>
      </c>
      <c r="F1710" s="16">
        <v>543950</v>
      </c>
      <c r="G1710" s="16" t="s">
        <v>1211</v>
      </c>
      <c r="H1710" s="16" t="s">
        <v>5295</v>
      </c>
      <c r="I1710" s="16" t="s">
        <v>1181</v>
      </c>
      <c r="J1710" s="16" t="s">
        <v>1180</v>
      </c>
      <c r="K1710" s="16" t="s">
        <v>1179</v>
      </c>
      <c r="L1710" s="16" t="s">
        <v>5294</v>
      </c>
      <c r="M1710" s="16">
        <v>25207</v>
      </c>
      <c r="N1710" s="16" t="s">
        <v>1177</v>
      </c>
      <c r="O1710" s="16" t="s">
        <v>1107</v>
      </c>
      <c r="P1710" s="16" t="s">
        <v>1176</v>
      </c>
      <c r="Q1710" s="16" t="s">
        <v>1175</v>
      </c>
      <c r="R1710" s="16" t="s">
        <v>1174</v>
      </c>
    </row>
    <row r="1711" spans="1:18">
      <c r="A1711" s="16" t="s">
        <v>5293</v>
      </c>
      <c r="B1711" s="16" t="s">
        <v>1183</v>
      </c>
      <c r="C1711" s="16" t="s">
        <v>319</v>
      </c>
      <c r="D1711" s="16">
        <v>10100</v>
      </c>
      <c r="E1711" s="16" t="str">
        <f>VLOOKUP(D1711,'Schools Data'!$F$4:$I$105,4,FALSE)</f>
        <v>Trent  C of E Primary School</v>
      </c>
      <c r="F1711" s="16">
        <v>543960</v>
      </c>
      <c r="G1711" s="16" t="s">
        <v>2044</v>
      </c>
      <c r="H1711" s="16" t="s">
        <v>5292</v>
      </c>
      <c r="I1711" s="16" t="s">
        <v>1181</v>
      </c>
      <c r="J1711" s="16" t="s">
        <v>1180</v>
      </c>
      <c r="K1711" s="16" t="s">
        <v>1179</v>
      </c>
      <c r="L1711" s="16" t="s">
        <v>5291</v>
      </c>
      <c r="M1711" s="16">
        <v>8000</v>
      </c>
      <c r="N1711" s="16" t="s">
        <v>1177</v>
      </c>
      <c r="O1711" s="16" t="s">
        <v>1107</v>
      </c>
      <c r="P1711" s="16" t="s">
        <v>1176</v>
      </c>
      <c r="Q1711" s="16" t="s">
        <v>1175</v>
      </c>
      <c r="R1711" s="16" t="s">
        <v>1174</v>
      </c>
    </row>
    <row r="1712" spans="1:18">
      <c r="A1712" s="16" t="s">
        <v>5290</v>
      </c>
      <c r="B1712" s="16" t="s">
        <v>1183</v>
      </c>
      <c r="C1712" s="16" t="s">
        <v>319</v>
      </c>
      <c r="D1712" s="16">
        <v>10100</v>
      </c>
      <c r="E1712" s="16" t="str">
        <f>VLOOKUP(D1712,'Schools Data'!$F$4:$I$105,4,FALSE)</f>
        <v>Trent  C of E Primary School</v>
      </c>
      <c r="F1712" s="16">
        <v>543970</v>
      </c>
      <c r="G1712" s="16" t="str">
        <f t="shared" ref="G1712:G1747" si="59">VLOOKUP(F1712,$W$2:$X$62,2,FALSE)</f>
        <v>I01</v>
      </c>
      <c r="H1712" s="16" t="s">
        <v>5289</v>
      </c>
      <c r="I1712" s="16" t="s">
        <v>1181</v>
      </c>
      <c r="J1712" s="16" t="s">
        <v>1180</v>
      </c>
      <c r="K1712" s="16" t="s">
        <v>1179</v>
      </c>
      <c r="L1712" s="16" t="s">
        <v>5288</v>
      </c>
      <c r="M1712" s="16">
        <v>-967355</v>
      </c>
      <c r="N1712" s="16" t="s">
        <v>1177</v>
      </c>
      <c r="O1712" s="16" t="s">
        <v>1107</v>
      </c>
      <c r="P1712" s="16" t="s">
        <v>1176</v>
      </c>
      <c r="Q1712" s="16" t="s">
        <v>1175</v>
      </c>
      <c r="R1712" s="16" t="s">
        <v>1174</v>
      </c>
    </row>
    <row r="1713" spans="1:18">
      <c r="A1713" s="16" t="s">
        <v>5287</v>
      </c>
      <c r="B1713" s="16" t="s">
        <v>1183</v>
      </c>
      <c r="C1713" s="16" t="s">
        <v>319</v>
      </c>
      <c r="D1713" s="16">
        <v>10100</v>
      </c>
      <c r="E1713" s="16" t="str">
        <f>VLOOKUP(D1713,'Schools Data'!$F$4:$I$105,4,FALSE)</f>
        <v>Trent  C of E Primary School</v>
      </c>
      <c r="F1713" s="16">
        <v>543972</v>
      </c>
      <c r="G1713" s="16" t="str">
        <f t="shared" si="59"/>
        <v>I03</v>
      </c>
      <c r="H1713" s="16" t="s">
        <v>5286</v>
      </c>
      <c r="I1713" s="16" t="s">
        <v>1181</v>
      </c>
      <c r="J1713" s="16" t="s">
        <v>1180</v>
      </c>
      <c r="K1713" s="16" t="s">
        <v>1179</v>
      </c>
      <c r="L1713" s="16" t="s">
        <v>5285</v>
      </c>
      <c r="M1713" s="16">
        <v>-37087</v>
      </c>
      <c r="N1713" s="16" t="s">
        <v>1177</v>
      </c>
      <c r="O1713" s="16" t="s">
        <v>1107</v>
      </c>
      <c r="P1713" s="16" t="s">
        <v>1176</v>
      </c>
      <c r="Q1713" s="16" t="s">
        <v>1175</v>
      </c>
      <c r="R1713" s="16" t="s">
        <v>1174</v>
      </c>
    </row>
    <row r="1714" spans="1:18">
      <c r="A1714" s="16" t="s">
        <v>5284</v>
      </c>
      <c r="B1714" s="16" t="s">
        <v>1183</v>
      </c>
      <c r="C1714" s="16" t="s">
        <v>319</v>
      </c>
      <c r="D1714" s="16">
        <v>10100</v>
      </c>
      <c r="E1714" s="16" t="str">
        <f>VLOOKUP(D1714,'Schools Data'!$F$4:$I$105,4,FALSE)</f>
        <v>Trent  C of E Primary School</v>
      </c>
      <c r="F1714" s="16">
        <v>543975</v>
      </c>
      <c r="G1714" s="16" t="str">
        <f t="shared" si="59"/>
        <v>I05</v>
      </c>
      <c r="H1714" s="16" t="s">
        <v>5283</v>
      </c>
      <c r="I1714" s="16" t="s">
        <v>1181</v>
      </c>
      <c r="J1714" s="16" t="s">
        <v>1180</v>
      </c>
      <c r="K1714" s="16" t="s">
        <v>1179</v>
      </c>
      <c r="L1714" s="16" t="s">
        <v>5282</v>
      </c>
      <c r="M1714" s="16">
        <v>-30865</v>
      </c>
      <c r="N1714" s="16" t="s">
        <v>1177</v>
      </c>
      <c r="O1714" s="16" t="s">
        <v>1107</v>
      </c>
      <c r="P1714" s="16" t="s">
        <v>1176</v>
      </c>
      <c r="Q1714" s="16" t="s">
        <v>1175</v>
      </c>
      <c r="R1714" s="16" t="s">
        <v>1174</v>
      </c>
    </row>
    <row r="1715" spans="1:18">
      <c r="A1715" s="16" t="s">
        <v>5281</v>
      </c>
      <c r="B1715" s="16" t="s">
        <v>1183</v>
      </c>
      <c r="C1715" s="16" t="s">
        <v>319</v>
      </c>
      <c r="D1715" s="16">
        <v>10100</v>
      </c>
      <c r="E1715" s="16" t="str">
        <f>VLOOKUP(D1715,'Schools Data'!$F$4:$I$105,4,FALSE)</f>
        <v>Trent  C of E Primary School</v>
      </c>
      <c r="F1715" s="16">
        <v>569000</v>
      </c>
      <c r="G1715" s="16" t="str">
        <f t="shared" si="59"/>
        <v>E28a</v>
      </c>
      <c r="H1715" s="16" t="s">
        <v>5280</v>
      </c>
      <c r="I1715" s="16" t="s">
        <v>1181</v>
      </c>
      <c r="J1715" s="16" t="s">
        <v>1180</v>
      </c>
      <c r="K1715" s="16" t="s">
        <v>1179</v>
      </c>
      <c r="L1715" s="16" t="s">
        <v>5279</v>
      </c>
      <c r="M1715" s="16">
        <v>60913</v>
      </c>
      <c r="N1715" s="16" t="s">
        <v>1177</v>
      </c>
      <c r="O1715" s="16" t="s">
        <v>1107</v>
      </c>
      <c r="P1715" s="16" t="s">
        <v>1176</v>
      </c>
      <c r="Q1715" s="16" t="s">
        <v>1175</v>
      </c>
      <c r="R1715" s="16" t="s">
        <v>1174</v>
      </c>
    </row>
    <row r="1716" spans="1:18">
      <c r="A1716" s="16" t="s">
        <v>5278</v>
      </c>
      <c r="B1716" s="16" t="s">
        <v>1183</v>
      </c>
      <c r="C1716" s="16" t="s">
        <v>319</v>
      </c>
      <c r="D1716" s="16">
        <v>10100</v>
      </c>
      <c r="E1716" s="16" t="str">
        <f>VLOOKUP(D1716,'Schools Data'!$F$4:$I$105,4,FALSE)</f>
        <v>Trent  C of E Primary School</v>
      </c>
      <c r="F1716" s="16">
        <v>569010</v>
      </c>
      <c r="G1716" s="16" t="str">
        <f t="shared" si="59"/>
        <v>E27</v>
      </c>
      <c r="H1716" s="16" t="s">
        <v>5277</v>
      </c>
      <c r="I1716" s="16" t="s">
        <v>1181</v>
      </c>
      <c r="J1716" s="16" t="s">
        <v>1180</v>
      </c>
      <c r="K1716" s="16" t="s">
        <v>1179</v>
      </c>
      <c r="L1716" s="16" t="s">
        <v>5276</v>
      </c>
      <c r="M1716" s="16">
        <v>58261</v>
      </c>
      <c r="N1716" s="16" t="s">
        <v>1177</v>
      </c>
      <c r="O1716" s="16" t="s">
        <v>1107</v>
      </c>
      <c r="P1716" s="16" t="s">
        <v>1176</v>
      </c>
      <c r="Q1716" s="16" t="s">
        <v>1175</v>
      </c>
      <c r="R1716" s="16" t="s">
        <v>1174</v>
      </c>
    </row>
    <row r="1717" spans="1:18">
      <c r="A1717" s="16" t="s">
        <v>5275</v>
      </c>
      <c r="B1717" s="16" t="s">
        <v>1183</v>
      </c>
      <c r="C1717" s="16" t="s">
        <v>319</v>
      </c>
      <c r="D1717" s="16">
        <v>10100</v>
      </c>
      <c r="E1717" s="16" t="str">
        <f>VLOOKUP(D1717,'Schools Data'!$F$4:$I$105,4,FALSE)</f>
        <v>Trent  C of E Primary School</v>
      </c>
      <c r="F1717" s="16">
        <v>710020</v>
      </c>
      <c r="G1717" s="16" t="str">
        <f t="shared" si="59"/>
        <v>I06</v>
      </c>
      <c r="H1717" s="16" t="s">
        <v>5274</v>
      </c>
      <c r="I1717" s="16" t="s">
        <v>1181</v>
      </c>
      <c r="J1717" s="16" t="s">
        <v>1180</v>
      </c>
      <c r="K1717" s="16" t="s">
        <v>1179</v>
      </c>
      <c r="L1717" s="16" t="s">
        <v>5273</v>
      </c>
      <c r="M1717" s="16">
        <v>-750</v>
      </c>
      <c r="N1717" s="16" t="s">
        <v>1177</v>
      </c>
      <c r="O1717" s="16" t="s">
        <v>1107</v>
      </c>
      <c r="P1717" s="16" t="s">
        <v>1176</v>
      </c>
      <c r="Q1717" s="16" t="s">
        <v>1175</v>
      </c>
      <c r="R1717" s="16" t="s">
        <v>1174</v>
      </c>
    </row>
    <row r="1718" spans="1:18">
      <c r="A1718" s="16" t="s">
        <v>5272</v>
      </c>
      <c r="B1718" s="16" t="s">
        <v>1183</v>
      </c>
      <c r="C1718" s="16" t="s">
        <v>319</v>
      </c>
      <c r="D1718" s="16">
        <v>10100</v>
      </c>
      <c r="E1718" s="16" t="str">
        <f>VLOOKUP(D1718,'Schools Data'!$F$4:$I$105,4,FALSE)</f>
        <v>Trent  C of E Primary School</v>
      </c>
      <c r="F1718" s="16">
        <v>720000</v>
      </c>
      <c r="G1718" s="16" t="str">
        <f t="shared" si="59"/>
        <v>I07</v>
      </c>
      <c r="H1718" s="16" t="s">
        <v>5271</v>
      </c>
      <c r="I1718" s="16" t="s">
        <v>1181</v>
      </c>
      <c r="J1718" s="16" t="s">
        <v>1180</v>
      </c>
      <c r="K1718" s="16" t="s">
        <v>1179</v>
      </c>
      <c r="L1718" s="16" t="s">
        <v>5270</v>
      </c>
      <c r="M1718" s="16">
        <v>-26304</v>
      </c>
      <c r="N1718" s="16" t="s">
        <v>1177</v>
      </c>
      <c r="O1718" s="16" t="s">
        <v>1107</v>
      </c>
      <c r="P1718" s="16" t="s">
        <v>1176</v>
      </c>
      <c r="Q1718" s="16" t="s">
        <v>1175</v>
      </c>
      <c r="R1718" s="16" t="s">
        <v>1174</v>
      </c>
    </row>
    <row r="1719" spans="1:18">
      <c r="A1719" s="16" t="s">
        <v>5269</v>
      </c>
      <c r="B1719" s="16" t="s">
        <v>1183</v>
      </c>
      <c r="C1719" s="16" t="s">
        <v>319</v>
      </c>
      <c r="D1719" s="16">
        <v>10100</v>
      </c>
      <c r="E1719" s="16" t="str">
        <f>VLOOKUP(D1719,'Schools Data'!$F$4:$I$105,4,FALSE)</f>
        <v>Trent  C of E Primary School</v>
      </c>
      <c r="F1719" s="16">
        <v>720010</v>
      </c>
      <c r="G1719" s="16" t="str">
        <f t="shared" si="59"/>
        <v>I18d</v>
      </c>
      <c r="H1719" s="16" t="s">
        <v>5268</v>
      </c>
      <c r="I1719" s="16" t="s">
        <v>1181</v>
      </c>
      <c r="J1719" s="16" t="s">
        <v>1180</v>
      </c>
      <c r="K1719" s="16" t="s">
        <v>1179</v>
      </c>
      <c r="L1719" s="16" t="s">
        <v>5246</v>
      </c>
      <c r="M1719" s="16">
        <v>-56341</v>
      </c>
      <c r="N1719" s="16" t="s">
        <v>1177</v>
      </c>
      <c r="O1719" s="16" t="s">
        <v>1107</v>
      </c>
      <c r="P1719" s="16" t="s">
        <v>1176</v>
      </c>
      <c r="Q1719" s="16" t="s">
        <v>1175</v>
      </c>
      <c r="R1719" s="16" t="s">
        <v>1174</v>
      </c>
    </row>
    <row r="1720" spans="1:18">
      <c r="A1720" s="16" t="s">
        <v>5267</v>
      </c>
      <c r="B1720" s="16" t="s">
        <v>1183</v>
      </c>
      <c r="C1720" s="16" t="s">
        <v>319</v>
      </c>
      <c r="D1720" s="16">
        <v>10100</v>
      </c>
      <c r="E1720" s="16" t="str">
        <f>VLOOKUP(D1720,'Schools Data'!$F$4:$I$105,4,FALSE)</f>
        <v>Trent  C of E Primary School</v>
      </c>
      <c r="F1720" s="16">
        <v>739002</v>
      </c>
      <c r="G1720" s="16" t="str">
        <f t="shared" si="59"/>
        <v>I08b</v>
      </c>
      <c r="H1720" s="16" t="s">
        <v>5266</v>
      </c>
      <c r="I1720" s="16" t="s">
        <v>1181</v>
      </c>
      <c r="J1720" s="16" t="s">
        <v>1180</v>
      </c>
      <c r="K1720" s="16" t="s">
        <v>1179</v>
      </c>
      <c r="L1720" s="16" t="s">
        <v>5222</v>
      </c>
      <c r="M1720" s="16">
        <v>-56060</v>
      </c>
      <c r="N1720" s="16" t="s">
        <v>1177</v>
      </c>
      <c r="O1720" s="16" t="s">
        <v>1107</v>
      </c>
      <c r="P1720" s="16" t="s">
        <v>1176</v>
      </c>
      <c r="Q1720" s="16" t="s">
        <v>1175</v>
      </c>
      <c r="R1720" s="16" t="s">
        <v>1174</v>
      </c>
    </row>
    <row r="1721" spans="1:18">
      <c r="A1721" s="16" t="s">
        <v>5265</v>
      </c>
      <c r="B1721" s="16" t="s">
        <v>1183</v>
      </c>
      <c r="C1721" s="16" t="s">
        <v>319</v>
      </c>
      <c r="D1721" s="16">
        <v>10100</v>
      </c>
      <c r="E1721" s="16" t="str">
        <f>VLOOKUP(D1721,'Schools Data'!$F$4:$I$105,4,FALSE)</f>
        <v>Trent  C of E Primary School</v>
      </c>
      <c r="F1721" s="16">
        <v>739004</v>
      </c>
      <c r="G1721" s="16" t="str">
        <f t="shared" si="59"/>
        <v>I18b</v>
      </c>
      <c r="H1721" s="16" t="s">
        <v>5264</v>
      </c>
      <c r="I1721" s="16" t="s">
        <v>1181</v>
      </c>
      <c r="J1721" s="16" t="s">
        <v>1180</v>
      </c>
      <c r="K1721" s="16" t="s">
        <v>1179</v>
      </c>
      <c r="L1721" s="16" t="s">
        <v>5204</v>
      </c>
      <c r="M1721" s="16">
        <v>-6000</v>
      </c>
      <c r="N1721" s="16" t="s">
        <v>1177</v>
      </c>
      <c r="O1721" s="16" t="s">
        <v>1107</v>
      </c>
      <c r="P1721" s="16" t="s">
        <v>1176</v>
      </c>
      <c r="Q1721" s="16" t="s">
        <v>1175</v>
      </c>
      <c r="R1721" s="16" t="s">
        <v>1174</v>
      </c>
    </row>
    <row r="1722" spans="1:18">
      <c r="A1722" s="16" t="s">
        <v>5263</v>
      </c>
      <c r="B1722" s="16" t="s">
        <v>1183</v>
      </c>
      <c r="C1722" s="16" t="s">
        <v>319</v>
      </c>
      <c r="D1722" s="16">
        <v>10100</v>
      </c>
      <c r="E1722" s="16" t="str">
        <f>VLOOKUP(D1722,'Schools Data'!$F$4:$I$105,4,FALSE)</f>
        <v>Trent  C of E Primary School</v>
      </c>
      <c r="F1722" s="16">
        <v>739005</v>
      </c>
      <c r="G1722" s="16" t="str">
        <f t="shared" si="59"/>
        <v>I18c</v>
      </c>
      <c r="H1722" s="16" t="s">
        <v>5262</v>
      </c>
      <c r="I1722" s="16" t="s">
        <v>1181</v>
      </c>
      <c r="J1722" s="16" t="s">
        <v>1180</v>
      </c>
      <c r="K1722" s="16" t="s">
        <v>1179</v>
      </c>
      <c r="L1722" s="16" t="s">
        <v>5261</v>
      </c>
      <c r="M1722" s="16">
        <v>-7060</v>
      </c>
      <c r="N1722" s="16" t="s">
        <v>1177</v>
      </c>
      <c r="O1722" s="16" t="s">
        <v>1107</v>
      </c>
      <c r="P1722" s="16" t="s">
        <v>1176</v>
      </c>
      <c r="Q1722" s="16" t="s">
        <v>1175</v>
      </c>
      <c r="R1722" s="16" t="s">
        <v>1174</v>
      </c>
    </row>
    <row r="1723" spans="1:18">
      <c r="A1723" s="16" t="s">
        <v>5260</v>
      </c>
      <c r="B1723" s="16" t="s">
        <v>1183</v>
      </c>
      <c r="C1723" s="16" t="s">
        <v>319</v>
      </c>
      <c r="D1723" s="16">
        <v>10100</v>
      </c>
      <c r="E1723" s="16" t="str">
        <f>VLOOKUP(D1723,'Schools Data'!$F$4:$I$105,4,FALSE)</f>
        <v>Trent  C of E Primary School</v>
      </c>
      <c r="F1723" s="16">
        <v>739010</v>
      </c>
      <c r="G1723" s="16" t="str">
        <f t="shared" si="59"/>
        <v>I09</v>
      </c>
      <c r="H1723" s="16" t="s">
        <v>5259</v>
      </c>
      <c r="I1723" s="16" t="s">
        <v>1181</v>
      </c>
      <c r="J1723" s="16" t="s">
        <v>1180</v>
      </c>
      <c r="K1723" s="16" t="s">
        <v>1179</v>
      </c>
      <c r="L1723" s="16" t="s">
        <v>5258</v>
      </c>
      <c r="M1723" s="16">
        <v>-37800</v>
      </c>
      <c r="N1723" s="16" t="s">
        <v>1177</v>
      </c>
      <c r="O1723" s="16" t="s">
        <v>1107</v>
      </c>
      <c r="P1723" s="16" t="s">
        <v>1176</v>
      </c>
      <c r="Q1723" s="16" t="s">
        <v>1175</v>
      </c>
      <c r="R1723" s="16" t="s">
        <v>1174</v>
      </c>
    </row>
    <row r="1724" spans="1:18">
      <c r="A1724" s="16" t="s">
        <v>5257</v>
      </c>
      <c r="B1724" s="16" t="s">
        <v>1183</v>
      </c>
      <c r="C1724" s="16" t="s">
        <v>319</v>
      </c>
      <c r="D1724" s="16">
        <v>10100</v>
      </c>
      <c r="E1724" s="16" t="str">
        <f>VLOOKUP(D1724,'Schools Data'!$F$4:$I$105,4,FALSE)</f>
        <v>Trent  C of E Primary School</v>
      </c>
      <c r="F1724" s="16">
        <v>739040</v>
      </c>
      <c r="G1724" s="16" t="str">
        <f t="shared" si="59"/>
        <v>I12</v>
      </c>
      <c r="H1724" s="16" t="s">
        <v>5256</v>
      </c>
      <c r="I1724" s="16" t="s">
        <v>1181</v>
      </c>
      <c r="J1724" s="16" t="s">
        <v>1180</v>
      </c>
      <c r="K1724" s="16" t="s">
        <v>1179</v>
      </c>
      <c r="L1724" s="16" t="s">
        <v>5255</v>
      </c>
      <c r="M1724" s="16">
        <v>-20970</v>
      </c>
      <c r="N1724" s="16" t="s">
        <v>1177</v>
      </c>
      <c r="O1724" s="16" t="s">
        <v>1107</v>
      </c>
      <c r="P1724" s="16" t="s">
        <v>1176</v>
      </c>
      <c r="Q1724" s="16" t="s">
        <v>1175</v>
      </c>
      <c r="R1724" s="16" t="s">
        <v>1174</v>
      </c>
    </row>
    <row r="1725" spans="1:18">
      <c r="A1725" s="16" t="s">
        <v>5254</v>
      </c>
      <c r="B1725" s="16" t="s">
        <v>1183</v>
      </c>
      <c r="C1725" s="16" t="s">
        <v>319</v>
      </c>
      <c r="D1725" s="16">
        <v>10101</v>
      </c>
      <c r="E1725" s="16" t="str">
        <f>VLOOKUP(D1725,'Schools Data'!$F$4:$I$105,4,FALSE)</f>
        <v>Tudor School</v>
      </c>
      <c r="F1725" s="16">
        <v>111100</v>
      </c>
      <c r="G1725" s="16" t="str">
        <f t="shared" si="59"/>
        <v>E05</v>
      </c>
      <c r="H1725" s="16" t="s">
        <v>5253</v>
      </c>
      <c r="I1725" s="16" t="s">
        <v>1181</v>
      </c>
      <c r="J1725" s="16" t="s">
        <v>1180</v>
      </c>
      <c r="K1725" s="16" t="s">
        <v>1179</v>
      </c>
      <c r="L1725" s="16" t="s">
        <v>5252</v>
      </c>
      <c r="M1725" s="16">
        <v>60483</v>
      </c>
      <c r="N1725" s="16" t="s">
        <v>1177</v>
      </c>
      <c r="O1725" s="16" t="s">
        <v>1107</v>
      </c>
      <c r="P1725" s="16" t="s">
        <v>1176</v>
      </c>
      <c r="Q1725" s="16" t="s">
        <v>1175</v>
      </c>
      <c r="R1725" s="16" t="s">
        <v>1174</v>
      </c>
    </row>
    <row r="1726" spans="1:18">
      <c r="A1726" s="16" t="s">
        <v>5251</v>
      </c>
      <c r="B1726" s="16" t="s">
        <v>1183</v>
      </c>
      <c r="C1726" s="16" t="s">
        <v>319</v>
      </c>
      <c r="D1726" s="16">
        <v>10101</v>
      </c>
      <c r="E1726" s="16" t="str">
        <f>VLOOKUP(D1726,'Schools Data'!$F$4:$I$105,4,FALSE)</f>
        <v>Tudor School</v>
      </c>
      <c r="F1726" s="16">
        <v>111200</v>
      </c>
      <c r="G1726" s="16" t="str">
        <f t="shared" si="59"/>
        <v>E04</v>
      </c>
      <c r="H1726" s="16" t="s">
        <v>5250</v>
      </c>
      <c r="I1726" s="16" t="s">
        <v>1181</v>
      </c>
      <c r="J1726" s="16" t="s">
        <v>1180</v>
      </c>
      <c r="K1726" s="16" t="s">
        <v>1179</v>
      </c>
      <c r="L1726" s="16" t="s">
        <v>5249</v>
      </c>
      <c r="M1726" s="16">
        <v>33551</v>
      </c>
      <c r="N1726" s="16" t="s">
        <v>1177</v>
      </c>
      <c r="O1726" s="16" t="s">
        <v>1107</v>
      </c>
      <c r="P1726" s="16" t="s">
        <v>1176</v>
      </c>
      <c r="Q1726" s="16" t="s">
        <v>1175</v>
      </c>
      <c r="R1726" s="16" t="s">
        <v>1174</v>
      </c>
    </row>
    <row r="1727" spans="1:18">
      <c r="A1727" s="16" t="s">
        <v>5248</v>
      </c>
      <c r="B1727" s="16" t="s">
        <v>1183</v>
      </c>
      <c r="C1727" s="16" t="s">
        <v>319</v>
      </c>
      <c r="D1727" s="16">
        <v>10101</v>
      </c>
      <c r="E1727" s="16" t="str">
        <f>VLOOKUP(D1727,'Schools Data'!$F$4:$I$105,4,FALSE)</f>
        <v>Tudor School</v>
      </c>
      <c r="F1727" s="16">
        <v>111400</v>
      </c>
      <c r="G1727" s="16" t="str">
        <f t="shared" si="59"/>
        <v>E01</v>
      </c>
      <c r="H1727" s="16" t="s">
        <v>5247</v>
      </c>
      <c r="I1727" s="16" t="s">
        <v>1181</v>
      </c>
      <c r="J1727" s="16" t="s">
        <v>1180</v>
      </c>
      <c r="K1727" s="16" t="s">
        <v>1179</v>
      </c>
      <c r="L1727" s="16" t="s">
        <v>5246</v>
      </c>
      <c r="M1727" s="16">
        <v>652310</v>
      </c>
      <c r="N1727" s="16" t="s">
        <v>1177</v>
      </c>
      <c r="O1727" s="16" t="s">
        <v>1107</v>
      </c>
      <c r="P1727" s="16" t="s">
        <v>1176</v>
      </c>
      <c r="Q1727" s="16" t="s">
        <v>1175</v>
      </c>
      <c r="R1727" s="16" t="s">
        <v>1174</v>
      </c>
    </row>
    <row r="1728" spans="1:18">
      <c r="A1728" s="16" t="s">
        <v>5245</v>
      </c>
      <c r="B1728" s="16" t="s">
        <v>1183</v>
      </c>
      <c r="C1728" s="16" t="s">
        <v>319</v>
      </c>
      <c r="D1728" s="16">
        <v>10101</v>
      </c>
      <c r="E1728" s="16" t="str">
        <f>VLOOKUP(D1728,'Schools Data'!$F$4:$I$105,4,FALSE)</f>
        <v>Tudor School</v>
      </c>
      <c r="F1728" s="16">
        <v>111600</v>
      </c>
      <c r="G1728" s="16" t="str">
        <f t="shared" si="59"/>
        <v>E03</v>
      </c>
      <c r="H1728" s="16" t="s">
        <v>5244</v>
      </c>
      <c r="I1728" s="16" t="s">
        <v>1181</v>
      </c>
      <c r="J1728" s="16" t="s">
        <v>1180</v>
      </c>
      <c r="K1728" s="16" t="s">
        <v>1179</v>
      </c>
      <c r="L1728" s="16" t="s">
        <v>5243</v>
      </c>
      <c r="M1728" s="16">
        <v>314452</v>
      </c>
      <c r="N1728" s="16" t="s">
        <v>1177</v>
      </c>
      <c r="O1728" s="16" t="s">
        <v>1107</v>
      </c>
      <c r="P1728" s="16" t="s">
        <v>1176</v>
      </c>
      <c r="Q1728" s="16" t="s">
        <v>1175</v>
      </c>
      <c r="R1728" s="16" t="s">
        <v>1174</v>
      </c>
    </row>
    <row r="1729" spans="1:18">
      <c r="A1729" s="16" t="s">
        <v>5242</v>
      </c>
      <c r="B1729" s="16" t="s">
        <v>1183</v>
      </c>
      <c r="C1729" s="16" t="s">
        <v>319</v>
      </c>
      <c r="D1729" s="16">
        <v>10101</v>
      </c>
      <c r="E1729" s="16" t="str">
        <f>VLOOKUP(D1729,'Schools Data'!$F$4:$I$105,4,FALSE)</f>
        <v>Tudor School</v>
      </c>
      <c r="F1729" s="16">
        <v>111700</v>
      </c>
      <c r="G1729" s="16" t="str">
        <f t="shared" si="59"/>
        <v>E07</v>
      </c>
      <c r="H1729" s="16" t="s">
        <v>5241</v>
      </c>
      <c r="I1729" s="16" t="s">
        <v>1181</v>
      </c>
      <c r="J1729" s="16" t="s">
        <v>1180</v>
      </c>
      <c r="K1729" s="16" t="s">
        <v>1179</v>
      </c>
      <c r="L1729" s="16" t="s">
        <v>5240</v>
      </c>
      <c r="M1729" s="16">
        <v>39000</v>
      </c>
      <c r="N1729" s="16" t="s">
        <v>1177</v>
      </c>
      <c r="O1729" s="16" t="s">
        <v>1107</v>
      </c>
      <c r="P1729" s="16" t="s">
        <v>1176</v>
      </c>
      <c r="Q1729" s="16" t="s">
        <v>1175</v>
      </c>
      <c r="R1729" s="16" t="s">
        <v>1174</v>
      </c>
    </row>
    <row r="1730" spans="1:18">
      <c r="A1730" s="16" t="s">
        <v>5239</v>
      </c>
      <c r="B1730" s="16" t="s">
        <v>1183</v>
      </c>
      <c r="C1730" s="16" t="s">
        <v>319</v>
      </c>
      <c r="D1730" s="16">
        <v>10101</v>
      </c>
      <c r="E1730" s="16" t="str">
        <f>VLOOKUP(D1730,'Schools Data'!$F$4:$I$105,4,FALSE)</f>
        <v>Tudor School</v>
      </c>
      <c r="F1730" s="16">
        <v>133100</v>
      </c>
      <c r="G1730" s="16" t="str">
        <f t="shared" si="59"/>
        <v>E09</v>
      </c>
      <c r="H1730" s="16" t="s">
        <v>5238</v>
      </c>
      <c r="I1730" s="16" t="s">
        <v>1181</v>
      </c>
      <c r="J1730" s="16" t="s">
        <v>1180</v>
      </c>
      <c r="K1730" s="16" t="s">
        <v>1179</v>
      </c>
      <c r="L1730" s="16" t="s">
        <v>5237</v>
      </c>
      <c r="M1730" s="16">
        <v>1110</v>
      </c>
      <c r="N1730" s="16" t="s">
        <v>1177</v>
      </c>
      <c r="O1730" s="16" t="s">
        <v>1107</v>
      </c>
      <c r="P1730" s="16" t="s">
        <v>1176</v>
      </c>
      <c r="Q1730" s="16" t="s">
        <v>1175</v>
      </c>
      <c r="R1730" s="16" t="s">
        <v>1174</v>
      </c>
    </row>
    <row r="1731" spans="1:18">
      <c r="A1731" s="16" t="s">
        <v>5236</v>
      </c>
      <c r="B1731" s="16" t="s">
        <v>1183</v>
      </c>
      <c r="C1731" s="16" t="s">
        <v>319</v>
      </c>
      <c r="D1731" s="16">
        <v>10101</v>
      </c>
      <c r="E1731" s="16" t="str">
        <f>VLOOKUP(D1731,'Schools Data'!$F$4:$I$105,4,FALSE)</f>
        <v>Tudor School</v>
      </c>
      <c r="F1731" s="16">
        <v>138100</v>
      </c>
      <c r="G1731" s="16" t="str">
        <f t="shared" si="59"/>
        <v>E08</v>
      </c>
      <c r="H1731" s="16" t="s">
        <v>5235</v>
      </c>
      <c r="I1731" s="16" t="s">
        <v>1181</v>
      </c>
      <c r="J1731" s="16" t="s">
        <v>1180</v>
      </c>
      <c r="K1731" s="16" t="s">
        <v>1179</v>
      </c>
      <c r="L1731" s="16" t="s">
        <v>5234</v>
      </c>
      <c r="M1731" s="16">
        <v>10481</v>
      </c>
      <c r="N1731" s="16" t="s">
        <v>1177</v>
      </c>
      <c r="O1731" s="16" t="s">
        <v>1107</v>
      </c>
      <c r="P1731" s="16" t="s">
        <v>1176</v>
      </c>
      <c r="Q1731" s="16" t="s">
        <v>1175</v>
      </c>
      <c r="R1731" s="16" t="s">
        <v>1174</v>
      </c>
    </row>
    <row r="1732" spans="1:18">
      <c r="A1732" s="16" t="s">
        <v>5233</v>
      </c>
      <c r="B1732" s="16" t="s">
        <v>1183</v>
      </c>
      <c r="C1732" s="16" t="s">
        <v>319</v>
      </c>
      <c r="D1732" s="16">
        <v>10101</v>
      </c>
      <c r="E1732" s="16" t="str">
        <f>VLOOKUP(D1732,'Schools Data'!$F$4:$I$105,4,FALSE)</f>
        <v>Tudor School</v>
      </c>
      <c r="F1732" s="16">
        <v>138110</v>
      </c>
      <c r="G1732" s="16" t="str">
        <f t="shared" si="59"/>
        <v>E10</v>
      </c>
      <c r="H1732" s="16" t="s">
        <v>5232</v>
      </c>
      <c r="I1732" s="16" t="s">
        <v>1181</v>
      </c>
      <c r="J1732" s="16" t="s">
        <v>1180</v>
      </c>
      <c r="K1732" s="16" t="s">
        <v>1179</v>
      </c>
      <c r="L1732" s="16" t="s">
        <v>5231</v>
      </c>
      <c r="M1732" s="16">
        <v>9328</v>
      </c>
      <c r="N1732" s="16" t="s">
        <v>1177</v>
      </c>
      <c r="O1732" s="16" t="s">
        <v>1107</v>
      </c>
      <c r="P1732" s="16" t="s">
        <v>1176</v>
      </c>
      <c r="Q1732" s="16" t="s">
        <v>1175</v>
      </c>
      <c r="R1732" s="16" t="s">
        <v>1174</v>
      </c>
    </row>
    <row r="1733" spans="1:18">
      <c r="A1733" s="16" t="s">
        <v>5230</v>
      </c>
      <c r="B1733" s="16" t="s">
        <v>1183</v>
      </c>
      <c r="C1733" s="16" t="s">
        <v>319</v>
      </c>
      <c r="D1733" s="16">
        <v>10101</v>
      </c>
      <c r="E1733" s="16" t="str">
        <f>VLOOKUP(D1733,'Schools Data'!$F$4:$I$105,4,FALSE)</f>
        <v>Tudor School</v>
      </c>
      <c r="F1733" s="16">
        <v>138120</v>
      </c>
      <c r="G1733" s="16" t="str">
        <f t="shared" si="59"/>
        <v>E11</v>
      </c>
      <c r="H1733" s="16" t="s">
        <v>5229</v>
      </c>
      <c r="I1733" s="16" t="s">
        <v>1181</v>
      </c>
      <c r="J1733" s="16" t="s">
        <v>1180</v>
      </c>
      <c r="K1733" s="16" t="s">
        <v>1179</v>
      </c>
      <c r="L1733" s="16" t="s">
        <v>5228</v>
      </c>
      <c r="M1733" s="16">
        <v>800</v>
      </c>
      <c r="N1733" s="16" t="s">
        <v>1177</v>
      </c>
      <c r="O1733" s="16" t="s">
        <v>1107</v>
      </c>
      <c r="P1733" s="16" t="s">
        <v>1176</v>
      </c>
      <c r="Q1733" s="16" t="s">
        <v>1175</v>
      </c>
      <c r="R1733" s="16" t="s">
        <v>1174</v>
      </c>
    </row>
    <row r="1734" spans="1:18">
      <c r="A1734" s="16" t="s">
        <v>5227</v>
      </c>
      <c r="B1734" s="16" t="s">
        <v>1183</v>
      </c>
      <c r="C1734" s="16" t="s">
        <v>319</v>
      </c>
      <c r="D1734" s="16">
        <v>10101</v>
      </c>
      <c r="E1734" s="16" t="str">
        <f>VLOOKUP(D1734,'Schools Data'!$F$4:$I$105,4,FALSE)</f>
        <v>Tudor School</v>
      </c>
      <c r="F1734" s="16">
        <v>210000</v>
      </c>
      <c r="G1734" s="16" t="str">
        <f t="shared" si="59"/>
        <v>E12</v>
      </c>
      <c r="H1734" s="16" t="s">
        <v>5226</v>
      </c>
      <c r="I1734" s="16" t="s">
        <v>1181</v>
      </c>
      <c r="J1734" s="16" t="s">
        <v>1180</v>
      </c>
      <c r="K1734" s="16" t="s">
        <v>1179</v>
      </c>
      <c r="L1734" s="16" t="s">
        <v>5225</v>
      </c>
      <c r="M1734" s="16">
        <v>10660</v>
      </c>
      <c r="N1734" s="16" t="s">
        <v>1177</v>
      </c>
      <c r="O1734" s="16" t="s">
        <v>1107</v>
      </c>
      <c r="P1734" s="16" t="s">
        <v>1176</v>
      </c>
      <c r="Q1734" s="16" t="s">
        <v>1175</v>
      </c>
      <c r="R1734" s="16" t="s">
        <v>1174</v>
      </c>
    </row>
    <row r="1735" spans="1:18">
      <c r="A1735" s="16" t="s">
        <v>5224</v>
      </c>
      <c r="B1735" s="16" t="s">
        <v>1183</v>
      </c>
      <c r="C1735" s="16" t="s">
        <v>319</v>
      </c>
      <c r="D1735" s="16">
        <v>10101</v>
      </c>
      <c r="E1735" s="16" t="str">
        <f>VLOOKUP(D1735,'Schools Data'!$F$4:$I$105,4,FALSE)</f>
        <v>Tudor School</v>
      </c>
      <c r="F1735" s="16">
        <v>213020</v>
      </c>
      <c r="G1735" s="16" t="str">
        <f t="shared" si="59"/>
        <v>E16</v>
      </c>
      <c r="H1735" s="16" t="s">
        <v>5223</v>
      </c>
      <c r="I1735" s="16" t="s">
        <v>1181</v>
      </c>
      <c r="J1735" s="16" t="s">
        <v>1180</v>
      </c>
      <c r="K1735" s="16" t="s">
        <v>1179</v>
      </c>
      <c r="L1735" s="16" t="s">
        <v>5222</v>
      </c>
      <c r="M1735" s="16">
        <v>26474</v>
      </c>
      <c r="N1735" s="16" t="s">
        <v>1177</v>
      </c>
      <c r="O1735" s="16" t="s">
        <v>1107</v>
      </c>
      <c r="P1735" s="16" t="s">
        <v>1176</v>
      </c>
      <c r="Q1735" s="16" t="s">
        <v>1175</v>
      </c>
      <c r="R1735" s="16" t="s">
        <v>1174</v>
      </c>
    </row>
    <row r="1736" spans="1:18">
      <c r="A1736" s="16" t="s">
        <v>5221</v>
      </c>
      <c r="B1736" s="16" t="s">
        <v>1183</v>
      </c>
      <c r="C1736" s="16" t="s">
        <v>319</v>
      </c>
      <c r="D1736" s="16">
        <v>10101</v>
      </c>
      <c r="E1736" s="16" t="str">
        <f>VLOOKUP(D1736,'Schools Data'!$F$4:$I$105,4,FALSE)</f>
        <v>Tudor School</v>
      </c>
      <c r="F1736" s="16">
        <v>215000</v>
      </c>
      <c r="G1736" s="16" t="str">
        <f t="shared" si="59"/>
        <v>E17</v>
      </c>
      <c r="H1736" s="16" t="s">
        <v>5220</v>
      </c>
      <c r="I1736" s="16" t="s">
        <v>1181</v>
      </c>
      <c r="J1736" s="16" t="s">
        <v>1180</v>
      </c>
      <c r="K1736" s="16" t="s">
        <v>1179</v>
      </c>
      <c r="L1736" s="16" t="s">
        <v>5219</v>
      </c>
      <c r="M1736" s="16">
        <v>27581</v>
      </c>
      <c r="N1736" s="16" t="s">
        <v>1177</v>
      </c>
      <c r="O1736" s="16" t="s">
        <v>1107</v>
      </c>
      <c r="P1736" s="16" t="s">
        <v>1176</v>
      </c>
      <c r="Q1736" s="16" t="s">
        <v>1175</v>
      </c>
      <c r="R1736" s="16" t="s">
        <v>1174</v>
      </c>
    </row>
    <row r="1737" spans="1:18">
      <c r="A1737" s="16" t="s">
        <v>5218</v>
      </c>
      <c r="B1737" s="16" t="s">
        <v>1183</v>
      </c>
      <c r="C1737" s="16" t="s">
        <v>319</v>
      </c>
      <c r="D1737" s="16">
        <v>10101</v>
      </c>
      <c r="E1737" s="16" t="str">
        <f>VLOOKUP(D1737,'Schools Data'!$F$4:$I$105,4,FALSE)</f>
        <v>Tudor School</v>
      </c>
      <c r="F1737" s="16">
        <v>216000</v>
      </c>
      <c r="G1737" s="16" t="str">
        <f t="shared" si="59"/>
        <v>E15</v>
      </c>
      <c r="H1737" s="16" t="s">
        <v>5217</v>
      </c>
      <c r="I1737" s="16" t="s">
        <v>1181</v>
      </c>
      <c r="J1737" s="16" t="s">
        <v>1180</v>
      </c>
      <c r="K1737" s="16" t="s">
        <v>1179</v>
      </c>
      <c r="L1737" s="16" t="s">
        <v>5216</v>
      </c>
      <c r="M1737" s="16">
        <v>6000</v>
      </c>
      <c r="N1737" s="16" t="s">
        <v>1177</v>
      </c>
      <c r="O1737" s="16" t="s">
        <v>1107</v>
      </c>
      <c r="P1737" s="16" t="s">
        <v>1176</v>
      </c>
      <c r="Q1737" s="16" t="s">
        <v>1175</v>
      </c>
      <c r="R1737" s="16" t="s">
        <v>1174</v>
      </c>
    </row>
    <row r="1738" spans="1:18">
      <c r="A1738" s="16" t="s">
        <v>5215</v>
      </c>
      <c r="B1738" s="16" t="s">
        <v>1183</v>
      </c>
      <c r="C1738" s="16" t="s">
        <v>319</v>
      </c>
      <c r="D1738" s="16">
        <v>10101</v>
      </c>
      <c r="E1738" s="16" t="str">
        <f>VLOOKUP(D1738,'Schools Data'!$F$4:$I$105,4,FALSE)</f>
        <v>Tudor School</v>
      </c>
      <c r="F1738" s="16">
        <v>219010</v>
      </c>
      <c r="G1738" s="16" t="str">
        <f t="shared" si="59"/>
        <v>E14</v>
      </c>
      <c r="H1738" s="16" t="s">
        <v>5214</v>
      </c>
      <c r="I1738" s="16" t="s">
        <v>1181</v>
      </c>
      <c r="J1738" s="16" t="s">
        <v>1180</v>
      </c>
      <c r="K1738" s="16" t="s">
        <v>1179</v>
      </c>
      <c r="L1738" s="16" t="s">
        <v>5213</v>
      </c>
      <c r="M1738" s="16">
        <v>26804</v>
      </c>
      <c r="N1738" s="16" t="s">
        <v>1177</v>
      </c>
      <c r="O1738" s="16" t="s">
        <v>1107</v>
      </c>
      <c r="P1738" s="16" t="s">
        <v>1176</v>
      </c>
      <c r="Q1738" s="16" t="s">
        <v>1175</v>
      </c>
      <c r="R1738" s="16" t="s">
        <v>1174</v>
      </c>
    </row>
    <row r="1739" spans="1:18">
      <c r="A1739" s="16" t="s">
        <v>5212</v>
      </c>
      <c r="B1739" s="16" t="s">
        <v>1183</v>
      </c>
      <c r="C1739" s="16" t="s">
        <v>319</v>
      </c>
      <c r="D1739" s="16">
        <v>10101</v>
      </c>
      <c r="E1739" s="16" t="str">
        <f>VLOOKUP(D1739,'Schools Data'!$F$4:$I$105,4,FALSE)</f>
        <v>Tudor School</v>
      </c>
      <c r="F1739" s="16">
        <v>219030</v>
      </c>
      <c r="G1739" s="16" t="str">
        <f t="shared" si="59"/>
        <v>E18</v>
      </c>
      <c r="H1739" s="16" t="s">
        <v>5211</v>
      </c>
      <c r="I1739" s="16" t="s">
        <v>1181</v>
      </c>
      <c r="J1739" s="16" t="s">
        <v>1180</v>
      </c>
      <c r="K1739" s="16" t="s">
        <v>1179</v>
      </c>
      <c r="L1739" s="16" t="s">
        <v>5210</v>
      </c>
      <c r="M1739" s="16">
        <v>9327</v>
      </c>
      <c r="N1739" s="16" t="s">
        <v>1177</v>
      </c>
      <c r="O1739" s="16" t="s">
        <v>1107</v>
      </c>
      <c r="P1739" s="16" t="s">
        <v>1176</v>
      </c>
      <c r="Q1739" s="16" t="s">
        <v>1175</v>
      </c>
      <c r="R1739" s="16" t="s">
        <v>1174</v>
      </c>
    </row>
    <row r="1740" spans="1:18">
      <c r="A1740" s="16" t="s">
        <v>5209</v>
      </c>
      <c r="B1740" s="16" t="s">
        <v>1183</v>
      </c>
      <c r="C1740" s="16" t="s">
        <v>319</v>
      </c>
      <c r="D1740" s="16">
        <v>10101</v>
      </c>
      <c r="E1740" s="16" t="str">
        <f>VLOOKUP(D1740,'Schools Data'!$F$4:$I$105,4,FALSE)</f>
        <v>Tudor School</v>
      </c>
      <c r="F1740" s="16">
        <v>220000</v>
      </c>
      <c r="G1740" s="16" t="str">
        <f t="shared" si="59"/>
        <v>E13</v>
      </c>
      <c r="H1740" s="16" t="s">
        <v>5208</v>
      </c>
      <c r="I1740" s="16" t="s">
        <v>1181</v>
      </c>
      <c r="J1740" s="16" t="s">
        <v>1180</v>
      </c>
      <c r="K1740" s="16" t="s">
        <v>1179</v>
      </c>
      <c r="L1740" s="16" t="s">
        <v>5207</v>
      </c>
      <c r="M1740" s="16">
        <v>3937</v>
      </c>
      <c r="N1740" s="16" t="s">
        <v>1177</v>
      </c>
      <c r="O1740" s="16" t="s">
        <v>1107</v>
      </c>
      <c r="P1740" s="16" t="s">
        <v>1176</v>
      </c>
      <c r="Q1740" s="16" t="s">
        <v>1175</v>
      </c>
      <c r="R1740" s="16" t="s">
        <v>1174</v>
      </c>
    </row>
    <row r="1741" spans="1:18">
      <c r="A1741" s="16" t="s">
        <v>5206</v>
      </c>
      <c r="B1741" s="16" t="s">
        <v>1183</v>
      </c>
      <c r="C1741" s="16" t="s">
        <v>319</v>
      </c>
      <c r="D1741" s="16">
        <v>10101</v>
      </c>
      <c r="E1741" s="16" t="str">
        <f>VLOOKUP(D1741,'Schools Data'!$F$4:$I$105,4,FALSE)</f>
        <v>Tudor School</v>
      </c>
      <c r="F1741" s="16">
        <v>221000</v>
      </c>
      <c r="G1741" s="16" t="str">
        <f t="shared" si="59"/>
        <v>E23</v>
      </c>
      <c r="H1741" s="16" t="s">
        <v>5205</v>
      </c>
      <c r="I1741" s="16" t="s">
        <v>1181</v>
      </c>
      <c r="J1741" s="16" t="s">
        <v>1180</v>
      </c>
      <c r="K1741" s="16" t="s">
        <v>1179</v>
      </c>
      <c r="L1741" s="16" t="s">
        <v>5204</v>
      </c>
      <c r="M1741" s="16">
        <v>5774</v>
      </c>
      <c r="N1741" s="16" t="s">
        <v>1177</v>
      </c>
      <c r="O1741" s="16" t="s">
        <v>1107</v>
      </c>
      <c r="P1741" s="16" t="s">
        <v>1176</v>
      </c>
      <c r="Q1741" s="16" t="s">
        <v>1175</v>
      </c>
      <c r="R1741" s="16" t="s">
        <v>1174</v>
      </c>
    </row>
    <row r="1742" spans="1:18">
      <c r="A1742" s="16" t="s">
        <v>5203</v>
      </c>
      <c r="B1742" s="16" t="s">
        <v>1183</v>
      </c>
      <c r="C1742" s="16" t="s">
        <v>319</v>
      </c>
      <c r="D1742" s="16">
        <v>10101</v>
      </c>
      <c r="E1742" s="16" t="str">
        <f>VLOOKUP(D1742,'Schools Data'!$F$4:$I$105,4,FALSE)</f>
        <v>Tudor School</v>
      </c>
      <c r="F1742" s="16">
        <v>411020</v>
      </c>
      <c r="G1742" s="16" t="str">
        <f t="shared" si="59"/>
        <v>E25</v>
      </c>
      <c r="H1742" s="16" t="s">
        <v>5202</v>
      </c>
      <c r="I1742" s="16" t="s">
        <v>1181</v>
      </c>
      <c r="J1742" s="16" t="s">
        <v>1180</v>
      </c>
      <c r="K1742" s="16" t="s">
        <v>1179</v>
      </c>
      <c r="L1742" s="16" t="s">
        <v>5201</v>
      </c>
      <c r="M1742" s="16">
        <v>48465</v>
      </c>
      <c r="N1742" s="16" t="s">
        <v>1177</v>
      </c>
      <c r="O1742" s="16" t="s">
        <v>1107</v>
      </c>
      <c r="P1742" s="16" t="s">
        <v>1176</v>
      </c>
      <c r="Q1742" s="16" t="s">
        <v>1175</v>
      </c>
      <c r="R1742" s="16" t="s">
        <v>1174</v>
      </c>
    </row>
    <row r="1743" spans="1:18">
      <c r="A1743" s="16" t="s">
        <v>5200</v>
      </c>
      <c r="B1743" s="16" t="s">
        <v>1183</v>
      </c>
      <c r="C1743" s="16" t="s">
        <v>319</v>
      </c>
      <c r="D1743" s="16">
        <v>10101</v>
      </c>
      <c r="E1743" s="16" t="str">
        <f>VLOOKUP(D1743,'Schools Data'!$F$4:$I$105,4,FALSE)</f>
        <v>Tudor School</v>
      </c>
      <c r="F1743" s="16">
        <v>413050</v>
      </c>
      <c r="G1743" s="16" t="str">
        <f t="shared" si="59"/>
        <v>E19</v>
      </c>
      <c r="H1743" s="16" t="s">
        <v>5199</v>
      </c>
      <c r="I1743" s="16" t="s">
        <v>1181</v>
      </c>
      <c r="J1743" s="16" t="s">
        <v>1180</v>
      </c>
      <c r="K1743" s="16" t="s">
        <v>1179</v>
      </c>
      <c r="L1743" s="16" t="s">
        <v>5198</v>
      </c>
      <c r="M1743" s="16">
        <v>28681</v>
      </c>
      <c r="N1743" s="16" t="s">
        <v>1177</v>
      </c>
      <c r="O1743" s="16" t="s">
        <v>1107</v>
      </c>
      <c r="P1743" s="16" t="s">
        <v>1176</v>
      </c>
      <c r="Q1743" s="16" t="s">
        <v>1175</v>
      </c>
      <c r="R1743" s="16" t="s">
        <v>1174</v>
      </c>
    </row>
    <row r="1744" spans="1:18">
      <c r="A1744" s="16" t="s">
        <v>5197</v>
      </c>
      <c r="B1744" s="16" t="s">
        <v>1183</v>
      </c>
      <c r="C1744" s="16" t="s">
        <v>319</v>
      </c>
      <c r="D1744" s="16">
        <v>10101</v>
      </c>
      <c r="E1744" s="16" t="str">
        <f>VLOOKUP(D1744,'Schools Data'!$F$4:$I$105,4,FALSE)</f>
        <v>Tudor School</v>
      </c>
      <c r="F1744" s="16">
        <v>413060</v>
      </c>
      <c r="G1744" s="16" t="str">
        <f t="shared" si="59"/>
        <v>E22</v>
      </c>
      <c r="H1744" s="16" t="s">
        <v>5196</v>
      </c>
      <c r="I1744" s="16" t="s">
        <v>1181</v>
      </c>
      <c r="J1744" s="16" t="s">
        <v>1180</v>
      </c>
      <c r="K1744" s="16" t="s">
        <v>1179</v>
      </c>
      <c r="L1744" s="16" t="s">
        <v>5195</v>
      </c>
      <c r="M1744" s="16">
        <v>12492</v>
      </c>
      <c r="N1744" s="16" t="s">
        <v>1177</v>
      </c>
      <c r="O1744" s="16" t="s">
        <v>1107</v>
      </c>
      <c r="P1744" s="16" t="s">
        <v>1176</v>
      </c>
      <c r="Q1744" s="16" t="s">
        <v>1175</v>
      </c>
      <c r="R1744" s="16" t="s">
        <v>1174</v>
      </c>
    </row>
    <row r="1745" spans="1:18">
      <c r="A1745" s="16" t="s">
        <v>5194</v>
      </c>
      <c r="B1745" s="16" t="s">
        <v>1183</v>
      </c>
      <c r="C1745" s="16" t="s">
        <v>319</v>
      </c>
      <c r="D1745" s="16">
        <v>10101</v>
      </c>
      <c r="E1745" s="16" t="str">
        <f>VLOOKUP(D1745,'Schools Data'!$F$4:$I$105,4,FALSE)</f>
        <v>Tudor School</v>
      </c>
      <c r="F1745" s="16">
        <v>413070</v>
      </c>
      <c r="G1745" s="16" t="str">
        <f t="shared" si="59"/>
        <v>E24</v>
      </c>
      <c r="H1745" s="16" t="s">
        <v>5193</v>
      </c>
      <c r="I1745" s="16" t="s">
        <v>1181</v>
      </c>
      <c r="J1745" s="16" t="s">
        <v>1180</v>
      </c>
      <c r="K1745" s="16" t="s">
        <v>1179</v>
      </c>
      <c r="L1745" s="16" t="s">
        <v>5192</v>
      </c>
      <c r="M1745" s="16">
        <v>2700</v>
      </c>
      <c r="N1745" s="16" t="s">
        <v>1177</v>
      </c>
      <c r="O1745" s="16" t="s">
        <v>1107</v>
      </c>
      <c r="P1745" s="16" t="s">
        <v>1176</v>
      </c>
      <c r="Q1745" s="16" t="s">
        <v>1175</v>
      </c>
      <c r="R1745" s="16" t="s">
        <v>1174</v>
      </c>
    </row>
    <row r="1746" spans="1:18">
      <c r="A1746" s="16" t="s">
        <v>5191</v>
      </c>
      <c r="B1746" s="16" t="s">
        <v>1183</v>
      </c>
      <c r="C1746" s="16" t="s">
        <v>319</v>
      </c>
      <c r="D1746" s="16">
        <v>10101</v>
      </c>
      <c r="E1746" s="16" t="str">
        <f>VLOOKUP(D1746,'Schools Data'!$F$4:$I$105,4,FALSE)</f>
        <v>Tudor School</v>
      </c>
      <c r="F1746" s="16">
        <v>420060</v>
      </c>
      <c r="G1746" s="16" t="str">
        <f t="shared" si="59"/>
        <v>E26</v>
      </c>
      <c r="H1746" s="16" t="s">
        <v>5190</v>
      </c>
      <c r="I1746" s="16" t="s">
        <v>1181</v>
      </c>
      <c r="J1746" s="16" t="s">
        <v>1180</v>
      </c>
      <c r="K1746" s="16" t="s">
        <v>1179</v>
      </c>
      <c r="L1746" s="16" t="s">
        <v>5189</v>
      </c>
      <c r="M1746" s="16">
        <v>49320</v>
      </c>
      <c r="N1746" s="16" t="s">
        <v>1177</v>
      </c>
      <c r="O1746" s="16" t="s">
        <v>1107</v>
      </c>
      <c r="P1746" s="16" t="s">
        <v>1176</v>
      </c>
      <c r="Q1746" s="16" t="s">
        <v>1175</v>
      </c>
      <c r="R1746" s="16" t="s">
        <v>1174</v>
      </c>
    </row>
    <row r="1747" spans="1:18">
      <c r="A1747" s="16" t="s">
        <v>5188</v>
      </c>
      <c r="B1747" s="16" t="s">
        <v>1183</v>
      </c>
      <c r="C1747" s="16" t="s">
        <v>319</v>
      </c>
      <c r="D1747" s="16">
        <v>10101</v>
      </c>
      <c r="E1747" s="16" t="str">
        <f>VLOOKUP(D1747,'Schools Data'!$F$4:$I$105,4,FALSE)</f>
        <v>Tudor School</v>
      </c>
      <c r="F1747" s="16">
        <v>422620</v>
      </c>
      <c r="G1747" s="16" t="str">
        <f t="shared" si="59"/>
        <v>E20</v>
      </c>
      <c r="H1747" s="16" t="s">
        <v>5187</v>
      </c>
      <c r="I1747" s="16" t="s">
        <v>1181</v>
      </c>
      <c r="J1747" s="16" t="s">
        <v>1180</v>
      </c>
      <c r="K1747" s="16" t="s">
        <v>1179</v>
      </c>
      <c r="L1747" s="16" t="s">
        <v>5186</v>
      </c>
      <c r="M1747" s="16">
        <v>7826</v>
      </c>
      <c r="N1747" s="16" t="s">
        <v>1177</v>
      </c>
      <c r="O1747" s="16" t="s">
        <v>1107</v>
      </c>
      <c r="P1747" s="16" t="s">
        <v>1176</v>
      </c>
      <c r="Q1747" s="16" t="s">
        <v>1175</v>
      </c>
      <c r="R1747" s="16" t="s">
        <v>1174</v>
      </c>
    </row>
    <row r="1748" spans="1:18">
      <c r="A1748" s="16" t="s">
        <v>5185</v>
      </c>
      <c r="B1748" s="16" t="s">
        <v>1183</v>
      </c>
      <c r="C1748" s="16" t="s">
        <v>319</v>
      </c>
      <c r="D1748" s="16">
        <v>10101</v>
      </c>
      <c r="E1748" s="16" t="str">
        <f>VLOOKUP(D1748,'Schools Data'!$F$4:$I$105,4,FALSE)</f>
        <v>Tudor School</v>
      </c>
      <c r="F1748" s="16">
        <v>543950</v>
      </c>
      <c r="G1748" s="16" t="s">
        <v>1211</v>
      </c>
      <c r="H1748" s="16" t="s">
        <v>5184</v>
      </c>
      <c r="I1748" s="16" t="s">
        <v>1181</v>
      </c>
      <c r="J1748" s="16" t="s">
        <v>1180</v>
      </c>
      <c r="K1748" s="16" t="s">
        <v>1179</v>
      </c>
      <c r="L1748" s="16" t="s">
        <v>5183</v>
      </c>
      <c r="M1748" s="16">
        <v>-117364</v>
      </c>
      <c r="N1748" s="16" t="s">
        <v>1177</v>
      </c>
      <c r="O1748" s="16" t="s">
        <v>1107</v>
      </c>
      <c r="P1748" s="16" t="s">
        <v>1176</v>
      </c>
      <c r="Q1748" s="16" t="s">
        <v>1175</v>
      </c>
      <c r="R1748" s="16" t="s">
        <v>1174</v>
      </c>
    </row>
    <row r="1749" spans="1:18">
      <c r="A1749" s="16" t="s">
        <v>5182</v>
      </c>
      <c r="B1749" s="16" t="s">
        <v>1183</v>
      </c>
      <c r="C1749" s="16" t="s">
        <v>319</v>
      </c>
      <c r="D1749" s="16">
        <v>10101</v>
      </c>
      <c r="E1749" s="16" t="str">
        <f>VLOOKUP(D1749,'Schools Data'!$F$4:$I$105,4,FALSE)</f>
        <v>Tudor School</v>
      </c>
      <c r="F1749" s="16">
        <v>543970</v>
      </c>
      <c r="G1749" s="16" t="str">
        <f t="shared" ref="G1749:G1755" si="60">VLOOKUP(F1749,$W$2:$X$62,2,FALSE)</f>
        <v>I01</v>
      </c>
      <c r="H1749" s="16" t="s">
        <v>5181</v>
      </c>
      <c r="I1749" s="16" t="s">
        <v>1181</v>
      </c>
      <c r="J1749" s="16" t="s">
        <v>1180</v>
      </c>
      <c r="K1749" s="16" t="s">
        <v>1179</v>
      </c>
      <c r="L1749" s="16" t="s">
        <v>5180</v>
      </c>
      <c r="M1749" s="16">
        <v>-1192143</v>
      </c>
      <c r="N1749" s="16" t="s">
        <v>1177</v>
      </c>
      <c r="O1749" s="16" t="s">
        <v>1107</v>
      </c>
      <c r="P1749" s="16" t="s">
        <v>1176</v>
      </c>
      <c r="Q1749" s="16" t="s">
        <v>1175</v>
      </c>
      <c r="R1749" s="16" t="s">
        <v>1174</v>
      </c>
    </row>
    <row r="1750" spans="1:18">
      <c r="A1750" s="16" t="s">
        <v>5179</v>
      </c>
      <c r="B1750" s="16" t="s">
        <v>1183</v>
      </c>
      <c r="C1750" s="16" t="s">
        <v>319</v>
      </c>
      <c r="D1750" s="16">
        <v>10101</v>
      </c>
      <c r="E1750" s="16" t="str">
        <f>VLOOKUP(D1750,'Schools Data'!$F$4:$I$105,4,FALSE)</f>
        <v>Tudor School</v>
      </c>
      <c r="F1750" s="16">
        <v>543972</v>
      </c>
      <c r="G1750" s="16" t="str">
        <f t="shared" si="60"/>
        <v>I03</v>
      </c>
      <c r="H1750" s="16" t="s">
        <v>5178</v>
      </c>
      <c r="I1750" s="16" t="s">
        <v>1181</v>
      </c>
      <c r="J1750" s="16" t="s">
        <v>1180</v>
      </c>
      <c r="K1750" s="16" t="s">
        <v>1179</v>
      </c>
      <c r="L1750" s="16" t="s">
        <v>5177</v>
      </c>
      <c r="M1750" s="16">
        <v>-54529</v>
      </c>
      <c r="N1750" s="16" t="s">
        <v>1177</v>
      </c>
      <c r="O1750" s="16" t="s">
        <v>1107</v>
      </c>
      <c r="P1750" s="16" t="s">
        <v>1176</v>
      </c>
      <c r="Q1750" s="16" t="s">
        <v>1175</v>
      </c>
      <c r="R1750" s="16" t="s">
        <v>1174</v>
      </c>
    </row>
    <row r="1751" spans="1:18">
      <c r="A1751" s="16" t="s">
        <v>5176</v>
      </c>
      <c r="B1751" s="16" t="s">
        <v>1183</v>
      </c>
      <c r="C1751" s="16" t="s">
        <v>319</v>
      </c>
      <c r="D1751" s="16">
        <v>10101</v>
      </c>
      <c r="E1751" s="16" t="str">
        <f>VLOOKUP(D1751,'Schools Data'!$F$4:$I$105,4,FALSE)</f>
        <v>Tudor School</v>
      </c>
      <c r="F1751" s="16">
        <v>543975</v>
      </c>
      <c r="G1751" s="16" t="str">
        <f t="shared" si="60"/>
        <v>I05</v>
      </c>
      <c r="H1751" s="16" t="s">
        <v>5175</v>
      </c>
      <c r="I1751" s="16" t="s">
        <v>1181</v>
      </c>
      <c r="J1751" s="16" t="s">
        <v>1180</v>
      </c>
      <c r="K1751" s="16" t="s">
        <v>1179</v>
      </c>
      <c r="L1751" s="16" t="s">
        <v>5174</v>
      </c>
      <c r="M1751" s="16">
        <v>-103565</v>
      </c>
      <c r="N1751" s="16" t="s">
        <v>1177</v>
      </c>
      <c r="O1751" s="16" t="s">
        <v>1107</v>
      </c>
      <c r="P1751" s="16" t="s">
        <v>1176</v>
      </c>
      <c r="Q1751" s="16" t="s">
        <v>1175</v>
      </c>
      <c r="R1751" s="16" t="s">
        <v>1174</v>
      </c>
    </row>
    <row r="1752" spans="1:18">
      <c r="A1752" s="16" t="s">
        <v>5173</v>
      </c>
      <c r="B1752" s="16" t="s">
        <v>1183</v>
      </c>
      <c r="C1752" s="16" t="s">
        <v>319</v>
      </c>
      <c r="D1752" s="16">
        <v>10101</v>
      </c>
      <c r="E1752" s="16" t="str">
        <f>VLOOKUP(D1752,'Schools Data'!$F$4:$I$105,4,FALSE)</f>
        <v>Tudor School</v>
      </c>
      <c r="F1752" s="16">
        <v>543980</v>
      </c>
      <c r="G1752" s="16" t="str">
        <f t="shared" si="60"/>
        <v>CI01</v>
      </c>
      <c r="H1752" s="16" t="s">
        <v>5172</v>
      </c>
      <c r="I1752" s="16" t="s">
        <v>1181</v>
      </c>
      <c r="J1752" s="16" t="s">
        <v>1180</v>
      </c>
      <c r="K1752" s="16" t="s">
        <v>1179</v>
      </c>
      <c r="L1752" s="16" t="s">
        <v>5171</v>
      </c>
      <c r="M1752" s="16">
        <v>-6745</v>
      </c>
      <c r="N1752" s="16" t="s">
        <v>1177</v>
      </c>
      <c r="O1752" s="16" t="s">
        <v>1107</v>
      </c>
      <c r="P1752" s="16" t="s">
        <v>1176</v>
      </c>
      <c r="Q1752" s="16" t="s">
        <v>1175</v>
      </c>
      <c r="R1752" s="16" t="s">
        <v>1174</v>
      </c>
    </row>
    <row r="1753" spans="1:18">
      <c r="A1753" s="16" t="s">
        <v>5170</v>
      </c>
      <c r="B1753" s="16" t="s">
        <v>1183</v>
      </c>
      <c r="C1753" s="16" t="s">
        <v>319</v>
      </c>
      <c r="D1753" s="16">
        <v>10101</v>
      </c>
      <c r="E1753" s="16" t="str">
        <f>VLOOKUP(D1753,'Schools Data'!$F$4:$I$105,4,FALSE)</f>
        <v>Tudor School</v>
      </c>
      <c r="F1753" s="16">
        <v>569000</v>
      </c>
      <c r="G1753" s="16" t="str">
        <f t="shared" si="60"/>
        <v>E28a</v>
      </c>
      <c r="H1753" s="16" t="s">
        <v>5169</v>
      </c>
      <c r="I1753" s="16" t="s">
        <v>1181</v>
      </c>
      <c r="J1753" s="16" t="s">
        <v>1180</v>
      </c>
      <c r="K1753" s="16" t="s">
        <v>1179</v>
      </c>
      <c r="L1753" s="16" t="s">
        <v>5168</v>
      </c>
      <c r="M1753" s="16">
        <v>28064</v>
      </c>
      <c r="N1753" s="16" t="s">
        <v>1177</v>
      </c>
      <c r="O1753" s="16" t="s">
        <v>1107</v>
      </c>
      <c r="P1753" s="16" t="s">
        <v>1176</v>
      </c>
      <c r="Q1753" s="16" t="s">
        <v>1175</v>
      </c>
      <c r="R1753" s="16" t="s">
        <v>1174</v>
      </c>
    </row>
    <row r="1754" spans="1:18">
      <c r="A1754" s="16" t="s">
        <v>5167</v>
      </c>
      <c r="B1754" s="16" t="s">
        <v>1183</v>
      </c>
      <c r="C1754" s="16" t="s">
        <v>319</v>
      </c>
      <c r="D1754" s="16">
        <v>10101</v>
      </c>
      <c r="E1754" s="16" t="str">
        <f>VLOOKUP(D1754,'Schools Data'!$F$4:$I$105,4,FALSE)</f>
        <v>Tudor School</v>
      </c>
      <c r="F1754" s="16">
        <v>569010</v>
      </c>
      <c r="G1754" s="16" t="str">
        <f t="shared" si="60"/>
        <v>E27</v>
      </c>
      <c r="H1754" s="16" t="s">
        <v>5166</v>
      </c>
      <c r="I1754" s="16" t="s">
        <v>1181</v>
      </c>
      <c r="J1754" s="16" t="s">
        <v>1180</v>
      </c>
      <c r="K1754" s="16" t="s">
        <v>1179</v>
      </c>
      <c r="L1754" s="16" t="s">
        <v>5165</v>
      </c>
      <c r="M1754" s="16">
        <v>116970</v>
      </c>
      <c r="N1754" s="16" t="s">
        <v>1177</v>
      </c>
      <c r="O1754" s="16" t="s">
        <v>1107</v>
      </c>
      <c r="P1754" s="16" t="s">
        <v>1176</v>
      </c>
      <c r="Q1754" s="16" t="s">
        <v>1175</v>
      </c>
      <c r="R1754" s="16" t="s">
        <v>1174</v>
      </c>
    </row>
    <row r="1755" spans="1:18">
      <c r="A1755" s="16" t="s">
        <v>5164</v>
      </c>
      <c r="B1755" s="16" t="s">
        <v>1183</v>
      </c>
      <c r="C1755" s="16" t="s">
        <v>319</v>
      </c>
      <c r="D1755" s="16">
        <v>10101</v>
      </c>
      <c r="E1755" s="16" t="str">
        <f>VLOOKUP(D1755,'Schools Data'!$F$4:$I$105,4,FALSE)</f>
        <v>Tudor School</v>
      </c>
      <c r="F1755" s="16">
        <v>599030</v>
      </c>
      <c r="G1755" s="16" t="str">
        <f t="shared" si="60"/>
        <v>CE04</v>
      </c>
      <c r="H1755" s="16" t="s">
        <v>5163</v>
      </c>
      <c r="I1755" s="16" t="s">
        <v>1181</v>
      </c>
      <c r="J1755" s="16" t="s">
        <v>1180</v>
      </c>
      <c r="K1755" s="16" t="s">
        <v>1179</v>
      </c>
      <c r="L1755" s="16" t="s">
        <v>5162</v>
      </c>
      <c r="M1755" s="16">
        <v>6745</v>
      </c>
      <c r="N1755" s="16" t="s">
        <v>1177</v>
      </c>
      <c r="O1755" s="16" t="s">
        <v>1107</v>
      </c>
      <c r="P1755" s="16" t="s">
        <v>1176</v>
      </c>
      <c r="Q1755" s="16" t="s">
        <v>1175</v>
      </c>
      <c r="R1755" s="16" t="s">
        <v>1174</v>
      </c>
    </row>
    <row r="1756" spans="1:18">
      <c r="A1756" s="16" t="s">
        <v>5161</v>
      </c>
      <c r="B1756" s="16" t="s">
        <v>1183</v>
      </c>
      <c r="C1756" s="16" t="s">
        <v>319</v>
      </c>
      <c r="D1756" s="16">
        <v>10101</v>
      </c>
      <c r="E1756" s="16" t="str">
        <f>VLOOKUP(D1756,'Schools Data'!$F$4:$I$105,4,FALSE)</f>
        <v>Tudor School</v>
      </c>
      <c r="F1756" s="16">
        <v>599040</v>
      </c>
      <c r="G1756" s="16" t="s">
        <v>1819</v>
      </c>
      <c r="H1756" s="16" t="s">
        <v>5160</v>
      </c>
      <c r="I1756" s="16" t="s">
        <v>1181</v>
      </c>
      <c r="J1756" s="16" t="s">
        <v>1180</v>
      </c>
      <c r="K1756" s="16" t="s">
        <v>1179</v>
      </c>
      <c r="L1756" s="16" t="s">
        <v>5159</v>
      </c>
      <c r="M1756" s="16">
        <v>13111</v>
      </c>
      <c r="N1756" s="16" t="s">
        <v>1177</v>
      </c>
      <c r="O1756" s="16" t="s">
        <v>1107</v>
      </c>
      <c r="P1756" s="16" t="s">
        <v>1176</v>
      </c>
      <c r="Q1756" s="16" t="s">
        <v>1175</v>
      </c>
      <c r="R1756" s="16" t="s">
        <v>1174</v>
      </c>
    </row>
    <row r="1757" spans="1:18">
      <c r="A1757" s="16" t="s">
        <v>5158</v>
      </c>
      <c r="B1757" s="16" t="s">
        <v>1183</v>
      </c>
      <c r="C1757" s="16" t="s">
        <v>319</v>
      </c>
      <c r="D1757" s="16">
        <v>10101</v>
      </c>
      <c r="E1757" s="16" t="str">
        <f>VLOOKUP(D1757,'Schools Data'!$F$4:$I$105,4,FALSE)</f>
        <v>Tudor School</v>
      </c>
      <c r="F1757" s="16">
        <v>710020</v>
      </c>
      <c r="G1757" s="16" t="str">
        <f t="shared" ref="G1757:G1788" si="61">VLOOKUP(F1757,$W$2:$X$62,2,FALSE)</f>
        <v>I06</v>
      </c>
      <c r="H1757" s="16" t="s">
        <v>5157</v>
      </c>
      <c r="I1757" s="16" t="s">
        <v>1181</v>
      </c>
      <c r="J1757" s="16" t="s">
        <v>1180</v>
      </c>
      <c r="K1757" s="16" t="s">
        <v>1179</v>
      </c>
      <c r="L1757" s="16" t="s">
        <v>5156</v>
      </c>
      <c r="M1757" s="16">
        <v>-1200</v>
      </c>
      <c r="N1757" s="16" t="s">
        <v>1177</v>
      </c>
      <c r="O1757" s="16" t="s">
        <v>1107</v>
      </c>
      <c r="P1757" s="16" t="s">
        <v>1176</v>
      </c>
      <c r="Q1757" s="16" t="s">
        <v>1175</v>
      </c>
      <c r="R1757" s="16" t="s">
        <v>1174</v>
      </c>
    </row>
    <row r="1758" spans="1:18">
      <c r="A1758" s="16" t="s">
        <v>5155</v>
      </c>
      <c r="B1758" s="16" t="s">
        <v>1183</v>
      </c>
      <c r="C1758" s="16" t="s">
        <v>319</v>
      </c>
      <c r="D1758" s="16">
        <v>10101</v>
      </c>
      <c r="E1758" s="16" t="str">
        <f>VLOOKUP(D1758,'Schools Data'!$F$4:$I$105,4,FALSE)</f>
        <v>Tudor School</v>
      </c>
      <c r="F1758" s="16">
        <v>720000</v>
      </c>
      <c r="G1758" s="16" t="str">
        <f t="shared" si="61"/>
        <v>I07</v>
      </c>
      <c r="H1758" s="16" t="s">
        <v>5154</v>
      </c>
      <c r="I1758" s="16" t="s">
        <v>1181</v>
      </c>
      <c r="J1758" s="16" t="s">
        <v>1180</v>
      </c>
      <c r="K1758" s="16" t="s">
        <v>1179</v>
      </c>
      <c r="L1758" s="16" t="s">
        <v>5153</v>
      </c>
      <c r="M1758" s="16">
        <v>-27612</v>
      </c>
      <c r="N1758" s="16" t="s">
        <v>1177</v>
      </c>
      <c r="O1758" s="16" t="s">
        <v>1107</v>
      </c>
      <c r="P1758" s="16" t="s">
        <v>1176</v>
      </c>
      <c r="Q1758" s="16" t="s">
        <v>1175</v>
      </c>
      <c r="R1758" s="16" t="s">
        <v>1174</v>
      </c>
    </row>
    <row r="1759" spans="1:18">
      <c r="A1759" s="16" t="s">
        <v>5152</v>
      </c>
      <c r="B1759" s="16" t="s">
        <v>1183</v>
      </c>
      <c r="C1759" s="16" t="s">
        <v>319</v>
      </c>
      <c r="D1759" s="16">
        <v>10101</v>
      </c>
      <c r="E1759" s="16" t="str">
        <f>VLOOKUP(D1759,'Schools Data'!$F$4:$I$105,4,FALSE)</f>
        <v>Tudor School</v>
      </c>
      <c r="F1759" s="16">
        <v>720010</v>
      </c>
      <c r="G1759" s="16" t="str">
        <f t="shared" si="61"/>
        <v>I18d</v>
      </c>
      <c r="H1759" s="16" t="s">
        <v>5151</v>
      </c>
      <c r="I1759" s="16" t="s">
        <v>1181</v>
      </c>
      <c r="J1759" s="16" t="s">
        <v>1180</v>
      </c>
      <c r="K1759" s="16" t="s">
        <v>1179</v>
      </c>
      <c r="L1759" s="16" t="s">
        <v>5150</v>
      </c>
      <c r="M1759" s="16">
        <v>-35800</v>
      </c>
      <c r="N1759" s="16" t="s">
        <v>1177</v>
      </c>
      <c r="O1759" s="16" t="s">
        <v>1107</v>
      </c>
      <c r="P1759" s="16" t="s">
        <v>1176</v>
      </c>
      <c r="Q1759" s="16" t="s">
        <v>1175</v>
      </c>
      <c r="R1759" s="16" t="s">
        <v>1174</v>
      </c>
    </row>
    <row r="1760" spans="1:18">
      <c r="A1760" s="16" t="s">
        <v>5149</v>
      </c>
      <c r="B1760" s="16" t="s">
        <v>1183</v>
      </c>
      <c r="C1760" s="16" t="s">
        <v>319</v>
      </c>
      <c r="D1760" s="16">
        <v>10101</v>
      </c>
      <c r="E1760" s="16" t="str">
        <f>VLOOKUP(D1760,'Schools Data'!$F$4:$I$105,4,FALSE)</f>
        <v>Tudor School</v>
      </c>
      <c r="F1760" s="16">
        <v>739001</v>
      </c>
      <c r="G1760" s="16" t="str">
        <f t="shared" si="61"/>
        <v>I08a</v>
      </c>
      <c r="H1760" s="16" t="s">
        <v>5148</v>
      </c>
      <c r="I1760" s="16" t="s">
        <v>1181</v>
      </c>
      <c r="J1760" s="16" t="s">
        <v>1180</v>
      </c>
      <c r="K1760" s="16" t="s">
        <v>1179</v>
      </c>
      <c r="L1760" s="16" t="s">
        <v>5147</v>
      </c>
      <c r="M1760" s="16">
        <v>-10000</v>
      </c>
      <c r="N1760" s="16" t="s">
        <v>1177</v>
      </c>
      <c r="O1760" s="16" t="s">
        <v>1107</v>
      </c>
      <c r="P1760" s="16" t="s">
        <v>1176</v>
      </c>
      <c r="Q1760" s="16" t="s">
        <v>1175</v>
      </c>
      <c r="R1760" s="16" t="s">
        <v>1174</v>
      </c>
    </row>
    <row r="1761" spans="1:18">
      <c r="A1761" s="16" t="s">
        <v>5146</v>
      </c>
      <c r="B1761" s="16" t="s">
        <v>1183</v>
      </c>
      <c r="C1761" s="16" t="s">
        <v>319</v>
      </c>
      <c r="D1761" s="16">
        <v>10101</v>
      </c>
      <c r="E1761" s="16" t="str">
        <f>VLOOKUP(D1761,'Schools Data'!$F$4:$I$105,4,FALSE)</f>
        <v>Tudor School</v>
      </c>
      <c r="F1761" s="16">
        <v>739002</v>
      </c>
      <c r="G1761" s="16" t="str">
        <f t="shared" si="61"/>
        <v>I08b</v>
      </c>
      <c r="H1761" s="16" t="s">
        <v>5145</v>
      </c>
      <c r="I1761" s="16" t="s">
        <v>1181</v>
      </c>
      <c r="J1761" s="16" t="s">
        <v>1180</v>
      </c>
      <c r="K1761" s="16" t="s">
        <v>1179</v>
      </c>
      <c r="L1761" s="16" t="s">
        <v>5144</v>
      </c>
      <c r="M1761" s="16">
        <v>-16650</v>
      </c>
      <c r="N1761" s="16" t="s">
        <v>1177</v>
      </c>
      <c r="O1761" s="16" t="s">
        <v>1107</v>
      </c>
      <c r="P1761" s="16" t="s">
        <v>1176</v>
      </c>
      <c r="Q1761" s="16" t="s">
        <v>1175</v>
      </c>
      <c r="R1761" s="16" t="s">
        <v>1174</v>
      </c>
    </row>
    <row r="1762" spans="1:18">
      <c r="A1762" s="16" t="s">
        <v>5143</v>
      </c>
      <c r="B1762" s="16" t="s">
        <v>1183</v>
      </c>
      <c r="C1762" s="16" t="s">
        <v>319</v>
      </c>
      <c r="D1762" s="16">
        <v>10101</v>
      </c>
      <c r="E1762" s="16" t="str">
        <f>VLOOKUP(D1762,'Schools Data'!$F$4:$I$105,4,FALSE)</f>
        <v>Tudor School</v>
      </c>
      <c r="F1762" s="16">
        <v>739005</v>
      </c>
      <c r="G1762" s="16" t="str">
        <f t="shared" si="61"/>
        <v>I18c</v>
      </c>
      <c r="H1762" s="16" t="s">
        <v>5142</v>
      </c>
      <c r="I1762" s="16" t="s">
        <v>1181</v>
      </c>
      <c r="J1762" s="16" t="s">
        <v>1180</v>
      </c>
      <c r="K1762" s="16" t="s">
        <v>1179</v>
      </c>
      <c r="L1762" s="16" t="s">
        <v>5141</v>
      </c>
      <c r="M1762" s="16">
        <v>-6333</v>
      </c>
      <c r="N1762" s="16" t="s">
        <v>1177</v>
      </c>
      <c r="O1762" s="16" t="s">
        <v>1107</v>
      </c>
      <c r="P1762" s="16" t="s">
        <v>1176</v>
      </c>
      <c r="Q1762" s="16" t="s">
        <v>1175</v>
      </c>
      <c r="R1762" s="16" t="s">
        <v>1174</v>
      </c>
    </row>
    <row r="1763" spans="1:18">
      <c r="A1763" s="16" t="s">
        <v>5140</v>
      </c>
      <c r="B1763" s="16" t="s">
        <v>1183</v>
      </c>
      <c r="C1763" s="16" t="s">
        <v>319</v>
      </c>
      <c r="D1763" s="16">
        <v>10101</v>
      </c>
      <c r="E1763" s="16" t="str">
        <f>VLOOKUP(D1763,'Schools Data'!$F$4:$I$105,4,FALSE)</f>
        <v>Tudor School</v>
      </c>
      <c r="F1763" s="16">
        <v>739010</v>
      </c>
      <c r="G1763" s="16" t="str">
        <f t="shared" si="61"/>
        <v>I09</v>
      </c>
      <c r="H1763" s="16" t="s">
        <v>5139</v>
      </c>
      <c r="I1763" s="16" t="s">
        <v>1181</v>
      </c>
      <c r="J1763" s="16" t="s">
        <v>1180</v>
      </c>
      <c r="K1763" s="16" t="s">
        <v>1179</v>
      </c>
      <c r="L1763" s="16" t="s">
        <v>5138</v>
      </c>
      <c r="M1763" s="16">
        <v>-16200</v>
      </c>
      <c r="N1763" s="16" t="s">
        <v>1177</v>
      </c>
      <c r="O1763" s="16" t="s">
        <v>1107</v>
      </c>
      <c r="P1763" s="16" t="s">
        <v>1176</v>
      </c>
      <c r="Q1763" s="16" t="s">
        <v>1175</v>
      </c>
      <c r="R1763" s="16" t="s">
        <v>1174</v>
      </c>
    </row>
    <row r="1764" spans="1:18">
      <c r="A1764" s="16" t="s">
        <v>5137</v>
      </c>
      <c r="B1764" s="16" t="s">
        <v>1183</v>
      </c>
      <c r="C1764" s="16" t="s">
        <v>319</v>
      </c>
      <c r="D1764" s="16">
        <v>10101</v>
      </c>
      <c r="E1764" s="16" t="str">
        <f>VLOOKUP(D1764,'Schools Data'!$F$4:$I$105,4,FALSE)</f>
        <v>Tudor School</v>
      </c>
      <c r="F1764" s="16">
        <v>739020</v>
      </c>
      <c r="G1764" s="16" t="str">
        <f t="shared" si="61"/>
        <v>I10</v>
      </c>
      <c r="H1764" s="16" t="s">
        <v>5136</v>
      </c>
      <c r="I1764" s="16" t="s">
        <v>1181</v>
      </c>
      <c r="J1764" s="16" t="s">
        <v>1180</v>
      </c>
      <c r="K1764" s="16" t="s">
        <v>1179</v>
      </c>
      <c r="L1764" s="16" t="s">
        <v>5050</v>
      </c>
      <c r="M1764" s="16">
        <v>-4000</v>
      </c>
      <c r="N1764" s="16" t="s">
        <v>1177</v>
      </c>
      <c r="O1764" s="16" t="s">
        <v>1107</v>
      </c>
      <c r="P1764" s="16" t="s">
        <v>1176</v>
      </c>
      <c r="Q1764" s="16" t="s">
        <v>1175</v>
      </c>
      <c r="R1764" s="16" t="s">
        <v>1174</v>
      </c>
    </row>
    <row r="1765" spans="1:18">
      <c r="A1765" s="16" t="s">
        <v>5135</v>
      </c>
      <c r="B1765" s="16" t="s">
        <v>1183</v>
      </c>
      <c r="C1765" s="16" t="s">
        <v>319</v>
      </c>
      <c r="D1765" s="16">
        <v>10101</v>
      </c>
      <c r="E1765" s="16" t="str">
        <f>VLOOKUP(D1765,'Schools Data'!$F$4:$I$105,4,FALSE)</f>
        <v>Tudor School</v>
      </c>
      <c r="F1765" s="16">
        <v>739040</v>
      </c>
      <c r="G1765" s="16" t="str">
        <f t="shared" si="61"/>
        <v>I12</v>
      </c>
      <c r="H1765" s="16" t="s">
        <v>5134</v>
      </c>
      <c r="I1765" s="16" t="s">
        <v>1181</v>
      </c>
      <c r="J1765" s="16" t="s">
        <v>1180</v>
      </c>
      <c r="K1765" s="16" t="s">
        <v>1179</v>
      </c>
      <c r="L1765" s="16" t="s">
        <v>5032</v>
      </c>
      <c r="M1765" s="16">
        <v>-9625</v>
      </c>
      <c r="N1765" s="16" t="s">
        <v>1177</v>
      </c>
      <c r="O1765" s="16" t="s">
        <v>1107</v>
      </c>
      <c r="P1765" s="16" t="s">
        <v>1176</v>
      </c>
      <c r="Q1765" s="16" t="s">
        <v>1175</v>
      </c>
      <c r="R1765" s="16" t="s">
        <v>1174</v>
      </c>
    </row>
    <row r="1766" spans="1:18">
      <c r="A1766" s="16" t="s">
        <v>5133</v>
      </c>
      <c r="B1766" s="16" t="s">
        <v>1183</v>
      </c>
      <c r="C1766" s="16" t="s">
        <v>319</v>
      </c>
      <c r="D1766" s="16">
        <v>10101</v>
      </c>
      <c r="E1766" s="16" t="str">
        <f>VLOOKUP(D1766,'Schools Data'!$F$4:$I$105,4,FALSE)</f>
        <v>Tudor School</v>
      </c>
      <c r="F1766" s="16">
        <v>739050</v>
      </c>
      <c r="G1766" s="16" t="str">
        <f t="shared" si="61"/>
        <v>I13</v>
      </c>
      <c r="H1766" s="16" t="s">
        <v>5132</v>
      </c>
      <c r="I1766" s="16" t="s">
        <v>1181</v>
      </c>
      <c r="J1766" s="16" t="s">
        <v>1180</v>
      </c>
      <c r="K1766" s="16" t="s">
        <v>1179</v>
      </c>
      <c r="L1766" s="16" t="s">
        <v>5131</v>
      </c>
      <c r="M1766" s="16">
        <v>-2000</v>
      </c>
      <c r="N1766" s="16" t="s">
        <v>1177</v>
      </c>
      <c r="O1766" s="16" t="s">
        <v>1107</v>
      </c>
      <c r="P1766" s="16" t="s">
        <v>1176</v>
      </c>
      <c r="Q1766" s="16" t="s">
        <v>1175</v>
      </c>
      <c r="R1766" s="16" t="s">
        <v>1174</v>
      </c>
    </row>
    <row r="1767" spans="1:18">
      <c r="A1767" s="16" t="s">
        <v>5130</v>
      </c>
      <c r="B1767" s="16" t="s">
        <v>1183</v>
      </c>
      <c r="C1767" s="16" t="s">
        <v>319</v>
      </c>
      <c r="D1767" s="16">
        <v>10103</v>
      </c>
      <c r="E1767" s="16" t="str">
        <f>VLOOKUP(D1767,'Schools Data'!$F$4:$I$105,4,FALSE)</f>
        <v>Underhill School</v>
      </c>
      <c r="F1767" s="16">
        <v>111100</v>
      </c>
      <c r="G1767" s="16" t="str">
        <f t="shared" si="61"/>
        <v>E05</v>
      </c>
      <c r="H1767" s="16" t="s">
        <v>5129</v>
      </c>
      <c r="I1767" s="16" t="s">
        <v>1181</v>
      </c>
      <c r="J1767" s="16" t="s">
        <v>1180</v>
      </c>
      <c r="K1767" s="16" t="s">
        <v>1179</v>
      </c>
      <c r="L1767" s="16" t="s">
        <v>5128</v>
      </c>
      <c r="M1767" s="16">
        <v>125681</v>
      </c>
      <c r="N1767" s="16" t="s">
        <v>1177</v>
      </c>
      <c r="O1767" s="16" t="s">
        <v>1107</v>
      </c>
      <c r="P1767" s="16" t="s">
        <v>1176</v>
      </c>
      <c r="Q1767" s="16" t="s">
        <v>1175</v>
      </c>
      <c r="R1767" s="16" t="s">
        <v>1174</v>
      </c>
    </row>
    <row r="1768" spans="1:18">
      <c r="A1768" s="16" t="s">
        <v>5127</v>
      </c>
      <c r="B1768" s="16" t="s">
        <v>1183</v>
      </c>
      <c r="C1768" s="16" t="s">
        <v>319</v>
      </c>
      <c r="D1768" s="16">
        <v>10103</v>
      </c>
      <c r="E1768" s="16" t="str">
        <f>VLOOKUP(D1768,'Schools Data'!$F$4:$I$105,4,FALSE)</f>
        <v>Underhill School</v>
      </c>
      <c r="F1768" s="16">
        <v>111200</v>
      </c>
      <c r="G1768" s="16" t="str">
        <f t="shared" si="61"/>
        <v>E04</v>
      </c>
      <c r="H1768" s="16" t="s">
        <v>5126</v>
      </c>
      <c r="I1768" s="16" t="s">
        <v>1181</v>
      </c>
      <c r="J1768" s="16" t="s">
        <v>1180</v>
      </c>
      <c r="K1768" s="16" t="s">
        <v>1179</v>
      </c>
      <c r="L1768" s="16" t="s">
        <v>5125</v>
      </c>
      <c r="M1768" s="16">
        <v>72137</v>
      </c>
      <c r="N1768" s="16" t="s">
        <v>1177</v>
      </c>
      <c r="O1768" s="16" t="s">
        <v>1107</v>
      </c>
      <c r="P1768" s="16" t="s">
        <v>1176</v>
      </c>
      <c r="Q1768" s="16" t="s">
        <v>1175</v>
      </c>
      <c r="R1768" s="16" t="s">
        <v>1174</v>
      </c>
    </row>
    <row r="1769" spans="1:18">
      <c r="A1769" s="16" t="s">
        <v>5124</v>
      </c>
      <c r="B1769" s="16" t="s">
        <v>1183</v>
      </c>
      <c r="C1769" s="16" t="s">
        <v>319</v>
      </c>
      <c r="D1769" s="16">
        <v>10103</v>
      </c>
      <c r="E1769" s="16" t="str">
        <f>VLOOKUP(D1769,'Schools Data'!$F$4:$I$105,4,FALSE)</f>
        <v>Underhill School</v>
      </c>
      <c r="F1769" s="16">
        <v>111400</v>
      </c>
      <c r="G1769" s="16" t="str">
        <f t="shared" si="61"/>
        <v>E01</v>
      </c>
      <c r="H1769" s="16" t="s">
        <v>5123</v>
      </c>
      <c r="I1769" s="16" t="s">
        <v>1181</v>
      </c>
      <c r="J1769" s="16" t="s">
        <v>1180</v>
      </c>
      <c r="K1769" s="16" t="s">
        <v>1179</v>
      </c>
      <c r="L1769" s="16" t="s">
        <v>5122</v>
      </c>
      <c r="M1769" s="16">
        <v>1320178</v>
      </c>
      <c r="N1769" s="16" t="s">
        <v>1177</v>
      </c>
      <c r="O1769" s="16" t="s">
        <v>1107</v>
      </c>
      <c r="P1769" s="16" t="s">
        <v>1176</v>
      </c>
      <c r="Q1769" s="16" t="s">
        <v>1175</v>
      </c>
      <c r="R1769" s="16" t="s">
        <v>1174</v>
      </c>
    </row>
    <row r="1770" spans="1:18">
      <c r="A1770" s="16" t="s">
        <v>5121</v>
      </c>
      <c r="B1770" s="16" t="s">
        <v>1183</v>
      </c>
      <c r="C1770" s="16" t="s">
        <v>319</v>
      </c>
      <c r="D1770" s="16">
        <v>10103</v>
      </c>
      <c r="E1770" s="16" t="str">
        <f>VLOOKUP(D1770,'Schools Data'!$F$4:$I$105,4,FALSE)</f>
        <v>Underhill School</v>
      </c>
      <c r="F1770" s="16">
        <v>111600</v>
      </c>
      <c r="G1770" s="16" t="str">
        <f t="shared" si="61"/>
        <v>E03</v>
      </c>
      <c r="H1770" s="16" t="s">
        <v>5120</v>
      </c>
      <c r="I1770" s="16" t="s">
        <v>1181</v>
      </c>
      <c r="J1770" s="16" t="s">
        <v>1180</v>
      </c>
      <c r="K1770" s="16" t="s">
        <v>1179</v>
      </c>
      <c r="L1770" s="16" t="s">
        <v>5119</v>
      </c>
      <c r="M1770" s="16">
        <v>964981</v>
      </c>
      <c r="N1770" s="16" t="s">
        <v>1177</v>
      </c>
      <c r="O1770" s="16" t="s">
        <v>1107</v>
      </c>
      <c r="P1770" s="16" t="s">
        <v>1176</v>
      </c>
      <c r="Q1770" s="16" t="s">
        <v>1175</v>
      </c>
      <c r="R1770" s="16" t="s">
        <v>1174</v>
      </c>
    </row>
    <row r="1771" spans="1:18">
      <c r="A1771" s="16" t="s">
        <v>5118</v>
      </c>
      <c r="B1771" s="16" t="s">
        <v>1183</v>
      </c>
      <c r="C1771" s="16" t="s">
        <v>319</v>
      </c>
      <c r="D1771" s="16">
        <v>10103</v>
      </c>
      <c r="E1771" s="16" t="str">
        <f>VLOOKUP(D1771,'Schools Data'!$F$4:$I$105,4,FALSE)</f>
        <v>Underhill School</v>
      </c>
      <c r="F1771" s="16">
        <v>111700</v>
      </c>
      <c r="G1771" s="16" t="str">
        <f t="shared" si="61"/>
        <v>E07</v>
      </c>
      <c r="H1771" s="16" t="s">
        <v>5117</v>
      </c>
      <c r="I1771" s="16" t="s">
        <v>1181</v>
      </c>
      <c r="J1771" s="16" t="s">
        <v>1180</v>
      </c>
      <c r="K1771" s="16" t="s">
        <v>1179</v>
      </c>
      <c r="L1771" s="16" t="s">
        <v>5116</v>
      </c>
      <c r="M1771" s="16">
        <v>95041</v>
      </c>
      <c r="N1771" s="16" t="s">
        <v>1177</v>
      </c>
      <c r="O1771" s="16" t="s">
        <v>1107</v>
      </c>
      <c r="P1771" s="16" t="s">
        <v>1176</v>
      </c>
      <c r="Q1771" s="16" t="s">
        <v>1175</v>
      </c>
      <c r="R1771" s="16" t="s">
        <v>1174</v>
      </c>
    </row>
    <row r="1772" spans="1:18">
      <c r="A1772" s="16" t="s">
        <v>5115</v>
      </c>
      <c r="B1772" s="16" t="s">
        <v>1183</v>
      </c>
      <c r="C1772" s="16" t="s">
        <v>319</v>
      </c>
      <c r="D1772" s="16">
        <v>10103</v>
      </c>
      <c r="E1772" s="16" t="str">
        <f>VLOOKUP(D1772,'Schools Data'!$F$4:$I$105,4,FALSE)</f>
        <v>Underhill School</v>
      </c>
      <c r="F1772" s="16">
        <v>133100</v>
      </c>
      <c r="G1772" s="16" t="str">
        <f t="shared" si="61"/>
        <v>E09</v>
      </c>
      <c r="H1772" s="16" t="s">
        <v>5114</v>
      </c>
      <c r="I1772" s="16" t="s">
        <v>1181</v>
      </c>
      <c r="J1772" s="16" t="s">
        <v>1180</v>
      </c>
      <c r="K1772" s="16" t="s">
        <v>1179</v>
      </c>
      <c r="L1772" s="16" t="s">
        <v>5113</v>
      </c>
      <c r="M1772" s="16">
        <v>5800</v>
      </c>
      <c r="N1772" s="16" t="s">
        <v>1177</v>
      </c>
      <c r="O1772" s="16" t="s">
        <v>1107</v>
      </c>
      <c r="P1772" s="16" t="s">
        <v>1176</v>
      </c>
      <c r="Q1772" s="16" t="s">
        <v>1175</v>
      </c>
      <c r="R1772" s="16" t="s">
        <v>1174</v>
      </c>
    </row>
    <row r="1773" spans="1:18">
      <c r="A1773" s="16" t="s">
        <v>5112</v>
      </c>
      <c r="B1773" s="16" t="s">
        <v>1183</v>
      </c>
      <c r="C1773" s="16" t="s">
        <v>319</v>
      </c>
      <c r="D1773" s="16">
        <v>10103</v>
      </c>
      <c r="E1773" s="16" t="str">
        <f>VLOOKUP(D1773,'Schools Data'!$F$4:$I$105,4,FALSE)</f>
        <v>Underhill School</v>
      </c>
      <c r="F1773" s="16">
        <v>138100</v>
      </c>
      <c r="G1773" s="16" t="str">
        <f t="shared" si="61"/>
        <v>E08</v>
      </c>
      <c r="H1773" s="16" t="s">
        <v>5111</v>
      </c>
      <c r="I1773" s="16" t="s">
        <v>1181</v>
      </c>
      <c r="J1773" s="16" t="s">
        <v>1180</v>
      </c>
      <c r="K1773" s="16" t="s">
        <v>1179</v>
      </c>
      <c r="L1773" s="16" t="s">
        <v>5110</v>
      </c>
      <c r="M1773" s="16">
        <v>17490</v>
      </c>
      <c r="N1773" s="16" t="s">
        <v>1177</v>
      </c>
      <c r="O1773" s="16" t="s">
        <v>1107</v>
      </c>
      <c r="P1773" s="16" t="s">
        <v>1176</v>
      </c>
      <c r="Q1773" s="16" t="s">
        <v>1175</v>
      </c>
      <c r="R1773" s="16" t="s">
        <v>1174</v>
      </c>
    </row>
    <row r="1774" spans="1:18">
      <c r="A1774" s="16" t="s">
        <v>5109</v>
      </c>
      <c r="B1774" s="16" t="s">
        <v>1183</v>
      </c>
      <c r="C1774" s="16" t="s">
        <v>319</v>
      </c>
      <c r="D1774" s="16">
        <v>10103</v>
      </c>
      <c r="E1774" s="16" t="str">
        <f>VLOOKUP(D1774,'Schools Data'!$F$4:$I$105,4,FALSE)</f>
        <v>Underhill School</v>
      </c>
      <c r="F1774" s="16">
        <v>138110</v>
      </c>
      <c r="G1774" s="16" t="str">
        <f t="shared" si="61"/>
        <v>E10</v>
      </c>
      <c r="H1774" s="16" t="s">
        <v>5108</v>
      </c>
      <c r="I1774" s="16" t="s">
        <v>1181</v>
      </c>
      <c r="J1774" s="16" t="s">
        <v>1180</v>
      </c>
      <c r="K1774" s="16" t="s">
        <v>1179</v>
      </c>
      <c r="L1774" s="16" t="s">
        <v>5107</v>
      </c>
      <c r="M1774" s="16">
        <v>15111</v>
      </c>
      <c r="N1774" s="16" t="s">
        <v>1177</v>
      </c>
      <c r="O1774" s="16" t="s">
        <v>1107</v>
      </c>
      <c r="P1774" s="16" t="s">
        <v>1176</v>
      </c>
      <c r="Q1774" s="16" t="s">
        <v>1175</v>
      </c>
      <c r="R1774" s="16" t="s">
        <v>1174</v>
      </c>
    </row>
    <row r="1775" spans="1:18">
      <c r="A1775" s="16" t="s">
        <v>5106</v>
      </c>
      <c r="B1775" s="16" t="s">
        <v>1183</v>
      </c>
      <c r="C1775" s="16" t="s">
        <v>319</v>
      </c>
      <c r="D1775" s="16">
        <v>10103</v>
      </c>
      <c r="E1775" s="16" t="str">
        <f>VLOOKUP(D1775,'Schools Data'!$F$4:$I$105,4,FALSE)</f>
        <v>Underhill School</v>
      </c>
      <c r="F1775" s="16">
        <v>210000</v>
      </c>
      <c r="G1775" s="16" t="str">
        <f t="shared" si="61"/>
        <v>E12</v>
      </c>
      <c r="H1775" s="16" t="s">
        <v>5105</v>
      </c>
      <c r="I1775" s="16" t="s">
        <v>1181</v>
      </c>
      <c r="J1775" s="16" t="s">
        <v>1180</v>
      </c>
      <c r="K1775" s="16" t="s">
        <v>1179</v>
      </c>
      <c r="L1775" s="16" t="s">
        <v>5104</v>
      </c>
      <c r="M1775" s="16">
        <v>22033</v>
      </c>
      <c r="N1775" s="16" t="s">
        <v>1177</v>
      </c>
      <c r="O1775" s="16" t="s">
        <v>1107</v>
      </c>
      <c r="P1775" s="16" t="s">
        <v>1176</v>
      </c>
      <c r="Q1775" s="16" t="s">
        <v>1175</v>
      </c>
      <c r="R1775" s="16" t="s">
        <v>1174</v>
      </c>
    </row>
    <row r="1776" spans="1:18">
      <c r="A1776" s="16" t="s">
        <v>5103</v>
      </c>
      <c r="B1776" s="16" t="s">
        <v>1183</v>
      </c>
      <c r="C1776" s="16" t="s">
        <v>319</v>
      </c>
      <c r="D1776" s="16">
        <v>10103</v>
      </c>
      <c r="E1776" s="16" t="str">
        <f>VLOOKUP(D1776,'Schools Data'!$F$4:$I$105,4,FALSE)</f>
        <v>Underhill School</v>
      </c>
      <c r="F1776" s="16">
        <v>213020</v>
      </c>
      <c r="G1776" s="16" t="str">
        <f t="shared" si="61"/>
        <v>E16</v>
      </c>
      <c r="H1776" s="16" t="s">
        <v>5102</v>
      </c>
      <c r="I1776" s="16" t="s">
        <v>1181</v>
      </c>
      <c r="J1776" s="16" t="s">
        <v>1180</v>
      </c>
      <c r="K1776" s="16" t="s">
        <v>1179</v>
      </c>
      <c r="L1776" s="16" t="s">
        <v>5101</v>
      </c>
      <c r="M1776" s="16">
        <v>45000</v>
      </c>
      <c r="N1776" s="16" t="s">
        <v>1177</v>
      </c>
      <c r="O1776" s="16" t="s">
        <v>1107</v>
      </c>
      <c r="P1776" s="16" t="s">
        <v>1176</v>
      </c>
      <c r="Q1776" s="16" t="s">
        <v>1175</v>
      </c>
      <c r="R1776" s="16" t="s">
        <v>1174</v>
      </c>
    </row>
    <row r="1777" spans="1:18">
      <c r="A1777" s="16" t="s">
        <v>5100</v>
      </c>
      <c r="B1777" s="16" t="s">
        <v>1183</v>
      </c>
      <c r="C1777" s="16" t="s">
        <v>319</v>
      </c>
      <c r="D1777" s="16">
        <v>10103</v>
      </c>
      <c r="E1777" s="16" t="str">
        <f>VLOOKUP(D1777,'Schools Data'!$F$4:$I$105,4,FALSE)</f>
        <v>Underhill School</v>
      </c>
      <c r="F1777" s="16">
        <v>215000</v>
      </c>
      <c r="G1777" s="16" t="str">
        <f t="shared" si="61"/>
        <v>E17</v>
      </c>
      <c r="H1777" s="16" t="s">
        <v>5099</v>
      </c>
      <c r="I1777" s="16" t="s">
        <v>1181</v>
      </c>
      <c r="J1777" s="16" t="s">
        <v>1180</v>
      </c>
      <c r="K1777" s="16" t="s">
        <v>1179</v>
      </c>
      <c r="L1777" s="16" t="s">
        <v>5098</v>
      </c>
      <c r="M1777" s="16">
        <v>56392</v>
      </c>
      <c r="N1777" s="16" t="s">
        <v>1177</v>
      </c>
      <c r="O1777" s="16" t="s">
        <v>1107</v>
      </c>
      <c r="P1777" s="16" t="s">
        <v>1176</v>
      </c>
      <c r="Q1777" s="16" t="s">
        <v>1175</v>
      </c>
      <c r="R1777" s="16" t="s">
        <v>1174</v>
      </c>
    </row>
    <row r="1778" spans="1:18">
      <c r="A1778" s="16" t="s">
        <v>5097</v>
      </c>
      <c r="B1778" s="16" t="s">
        <v>1183</v>
      </c>
      <c r="C1778" s="16" t="s">
        <v>319</v>
      </c>
      <c r="D1778" s="16">
        <v>10103</v>
      </c>
      <c r="E1778" s="16" t="str">
        <f>VLOOKUP(D1778,'Schools Data'!$F$4:$I$105,4,FALSE)</f>
        <v>Underhill School</v>
      </c>
      <c r="F1778" s="16">
        <v>216000</v>
      </c>
      <c r="G1778" s="16" t="str">
        <f t="shared" si="61"/>
        <v>E15</v>
      </c>
      <c r="H1778" s="16" t="s">
        <v>5096</v>
      </c>
      <c r="I1778" s="16" t="s">
        <v>1181</v>
      </c>
      <c r="J1778" s="16" t="s">
        <v>1180</v>
      </c>
      <c r="K1778" s="16" t="s">
        <v>1179</v>
      </c>
      <c r="L1778" s="16" t="s">
        <v>5095</v>
      </c>
      <c r="M1778" s="16">
        <v>10000</v>
      </c>
      <c r="N1778" s="16" t="s">
        <v>1177</v>
      </c>
      <c r="O1778" s="16" t="s">
        <v>1107</v>
      </c>
      <c r="P1778" s="16" t="s">
        <v>1176</v>
      </c>
      <c r="Q1778" s="16" t="s">
        <v>1175</v>
      </c>
      <c r="R1778" s="16" t="s">
        <v>1174</v>
      </c>
    </row>
    <row r="1779" spans="1:18">
      <c r="A1779" s="16" t="s">
        <v>5094</v>
      </c>
      <c r="B1779" s="16" t="s">
        <v>1183</v>
      </c>
      <c r="C1779" s="16" t="s">
        <v>319</v>
      </c>
      <c r="D1779" s="16">
        <v>10103</v>
      </c>
      <c r="E1779" s="16" t="str">
        <f>VLOOKUP(D1779,'Schools Data'!$F$4:$I$105,4,FALSE)</f>
        <v>Underhill School</v>
      </c>
      <c r="F1779" s="16">
        <v>219010</v>
      </c>
      <c r="G1779" s="16" t="str">
        <f t="shared" si="61"/>
        <v>E14</v>
      </c>
      <c r="H1779" s="16" t="s">
        <v>5093</v>
      </c>
      <c r="I1779" s="16" t="s">
        <v>1181</v>
      </c>
      <c r="J1779" s="16" t="s">
        <v>1180</v>
      </c>
      <c r="K1779" s="16" t="s">
        <v>1179</v>
      </c>
      <c r="L1779" s="16" t="s">
        <v>5092</v>
      </c>
      <c r="M1779" s="16">
        <v>11778</v>
      </c>
      <c r="N1779" s="16" t="s">
        <v>1177</v>
      </c>
      <c r="O1779" s="16" t="s">
        <v>1107</v>
      </c>
      <c r="P1779" s="16" t="s">
        <v>1176</v>
      </c>
      <c r="Q1779" s="16" t="s">
        <v>1175</v>
      </c>
      <c r="R1779" s="16" t="s">
        <v>1174</v>
      </c>
    </row>
    <row r="1780" spans="1:18">
      <c r="A1780" s="16" t="s">
        <v>5091</v>
      </c>
      <c r="B1780" s="16" t="s">
        <v>1183</v>
      </c>
      <c r="C1780" s="16" t="s">
        <v>319</v>
      </c>
      <c r="D1780" s="16">
        <v>10103</v>
      </c>
      <c r="E1780" s="16" t="str">
        <f>VLOOKUP(D1780,'Schools Data'!$F$4:$I$105,4,FALSE)</f>
        <v>Underhill School</v>
      </c>
      <c r="F1780" s="16">
        <v>219030</v>
      </c>
      <c r="G1780" s="16" t="str">
        <f t="shared" si="61"/>
        <v>E18</v>
      </c>
      <c r="H1780" s="16" t="s">
        <v>5090</v>
      </c>
      <c r="I1780" s="16" t="s">
        <v>1181</v>
      </c>
      <c r="J1780" s="16" t="s">
        <v>1180</v>
      </c>
      <c r="K1780" s="16" t="s">
        <v>1179</v>
      </c>
      <c r="L1780" s="16" t="s">
        <v>5089</v>
      </c>
      <c r="M1780" s="16">
        <v>13497</v>
      </c>
      <c r="N1780" s="16" t="s">
        <v>1177</v>
      </c>
      <c r="O1780" s="16" t="s">
        <v>1107</v>
      </c>
      <c r="P1780" s="16" t="s">
        <v>1176</v>
      </c>
      <c r="Q1780" s="16" t="s">
        <v>1175</v>
      </c>
      <c r="R1780" s="16" t="s">
        <v>1174</v>
      </c>
    </row>
    <row r="1781" spans="1:18">
      <c r="A1781" s="16" t="s">
        <v>5088</v>
      </c>
      <c r="B1781" s="16" t="s">
        <v>1183</v>
      </c>
      <c r="C1781" s="16" t="s">
        <v>319</v>
      </c>
      <c r="D1781" s="16">
        <v>10103</v>
      </c>
      <c r="E1781" s="16" t="str">
        <f>VLOOKUP(D1781,'Schools Data'!$F$4:$I$105,4,FALSE)</f>
        <v>Underhill School</v>
      </c>
      <c r="F1781" s="16">
        <v>220000</v>
      </c>
      <c r="G1781" s="16" t="str">
        <f t="shared" si="61"/>
        <v>E13</v>
      </c>
      <c r="H1781" s="16" t="s">
        <v>5087</v>
      </c>
      <c r="I1781" s="16" t="s">
        <v>1181</v>
      </c>
      <c r="J1781" s="16" t="s">
        <v>1180</v>
      </c>
      <c r="K1781" s="16" t="s">
        <v>1179</v>
      </c>
      <c r="L1781" s="16" t="s">
        <v>5086</v>
      </c>
      <c r="M1781" s="16">
        <v>8536</v>
      </c>
      <c r="N1781" s="16" t="s">
        <v>1177</v>
      </c>
      <c r="O1781" s="16" t="s">
        <v>1107</v>
      </c>
      <c r="P1781" s="16" t="s">
        <v>1176</v>
      </c>
      <c r="Q1781" s="16" t="s">
        <v>1175</v>
      </c>
      <c r="R1781" s="16" t="s">
        <v>1174</v>
      </c>
    </row>
    <row r="1782" spans="1:18">
      <c r="A1782" s="16" t="s">
        <v>5085</v>
      </c>
      <c r="B1782" s="16" t="s">
        <v>1183</v>
      </c>
      <c r="C1782" s="16" t="s">
        <v>319</v>
      </c>
      <c r="D1782" s="16">
        <v>10103</v>
      </c>
      <c r="E1782" s="16" t="str">
        <f>VLOOKUP(D1782,'Schools Data'!$F$4:$I$105,4,FALSE)</f>
        <v>Underhill School</v>
      </c>
      <c r="F1782" s="16">
        <v>221000</v>
      </c>
      <c r="G1782" s="16" t="str">
        <f t="shared" si="61"/>
        <v>E23</v>
      </c>
      <c r="H1782" s="16" t="s">
        <v>5084</v>
      </c>
      <c r="I1782" s="16" t="s">
        <v>1181</v>
      </c>
      <c r="J1782" s="16" t="s">
        <v>1180</v>
      </c>
      <c r="K1782" s="16" t="s">
        <v>1179</v>
      </c>
      <c r="L1782" s="16" t="s">
        <v>5083</v>
      </c>
      <c r="M1782" s="16">
        <v>10978</v>
      </c>
      <c r="N1782" s="16" t="s">
        <v>1177</v>
      </c>
      <c r="O1782" s="16" t="s">
        <v>1107</v>
      </c>
      <c r="P1782" s="16" t="s">
        <v>1176</v>
      </c>
      <c r="Q1782" s="16" t="s">
        <v>1175</v>
      </c>
      <c r="R1782" s="16" t="s">
        <v>1174</v>
      </c>
    </row>
    <row r="1783" spans="1:18">
      <c r="A1783" s="16" t="s">
        <v>5082</v>
      </c>
      <c r="B1783" s="16" t="s">
        <v>1183</v>
      </c>
      <c r="C1783" s="16" t="s">
        <v>319</v>
      </c>
      <c r="D1783" s="16">
        <v>10103</v>
      </c>
      <c r="E1783" s="16" t="str">
        <f>VLOOKUP(D1783,'Schools Data'!$F$4:$I$105,4,FALSE)</f>
        <v>Underhill School</v>
      </c>
      <c r="F1783" s="16">
        <v>411020</v>
      </c>
      <c r="G1783" s="16" t="str">
        <f t="shared" si="61"/>
        <v>E25</v>
      </c>
      <c r="H1783" s="16" t="s">
        <v>5081</v>
      </c>
      <c r="I1783" s="16" t="s">
        <v>1181</v>
      </c>
      <c r="J1783" s="16" t="s">
        <v>1180</v>
      </c>
      <c r="K1783" s="16" t="s">
        <v>1179</v>
      </c>
      <c r="L1783" s="16" t="s">
        <v>5080</v>
      </c>
      <c r="M1783" s="16">
        <v>87426</v>
      </c>
      <c r="N1783" s="16" t="s">
        <v>1177</v>
      </c>
      <c r="O1783" s="16" t="s">
        <v>1107</v>
      </c>
      <c r="P1783" s="16" t="s">
        <v>1176</v>
      </c>
      <c r="Q1783" s="16" t="s">
        <v>1175</v>
      </c>
      <c r="R1783" s="16" t="s">
        <v>1174</v>
      </c>
    </row>
    <row r="1784" spans="1:18">
      <c r="A1784" s="16" t="s">
        <v>5079</v>
      </c>
      <c r="B1784" s="16" t="s">
        <v>1183</v>
      </c>
      <c r="C1784" s="16" t="s">
        <v>319</v>
      </c>
      <c r="D1784" s="16">
        <v>10103</v>
      </c>
      <c r="E1784" s="16" t="str">
        <f>VLOOKUP(D1784,'Schools Data'!$F$4:$I$105,4,FALSE)</f>
        <v>Underhill School</v>
      </c>
      <c r="F1784" s="16">
        <v>413050</v>
      </c>
      <c r="G1784" s="16" t="str">
        <f t="shared" si="61"/>
        <v>E19</v>
      </c>
      <c r="H1784" s="16" t="s">
        <v>5078</v>
      </c>
      <c r="I1784" s="16" t="s">
        <v>1181</v>
      </c>
      <c r="J1784" s="16" t="s">
        <v>1180</v>
      </c>
      <c r="K1784" s="16" t="s">
        <v>1179</v>
      </c>
      <c r="L1784" s="16" t="s">
        <v>5077</v>
      </c>
      <c r="M1784" s="16">
        <v>45544</v>
      </c>
      <c r="N1784" s="16" t="s">
        <v>1177</v>
      </c>
      <c r="O1784" s="16" t="s">
        <v>1107</v>
      </c>
      <c r="P1784" s="16" t="s">
        <v>1176</v>
      </c>
      <c r="Q1784" s="16" t="s">
        <v>1175</v>
      </c>
      <c r="R1784" s="16" t="s">
        <v>1174</v>
      </c>
    </row>
    <row r="1785" spans="1:18">
      <c r="A1785" s="16" t="s">
        <v>5076</v>
      </c>
      <c r="B1785" s="16" t="s">
        <v>1183</v>
      </c>
      <c r="C1785" s="16" t="s">
        <v>319</v>
      </c>
      <c r="D1785" s="16">
        <v>10103</v>
      </c>
      <c r="E1785" s="16" t="str">
        <f>VLOOKUP(D1785,'Schools Data'!$F$4:$I$105,4,FALSE)</f>
        <v>Underhill School</v>
      </c>
      <c r="F1785" s="16">
        <v>413060</v>
      </c>
      <c r="G1785" s="16" t="str">
        <f t="shared" si="61"/>
        <v>E22</v>
      </c>
      <c r="H1785" s="16" t="s">
        <v>5075</v>
      </c>
      <c r="I1785" s="16" t="s">
        <v>1181</v>
      </c>
      <c r="J1785" s="16" t="s">
        <v>1180</v>
      </c>
      <c r="K1785" s="16" t="s">
        <v>1179</v>
      </c>
      <c r="L1785" s="16" t="s">
        <v>5074</v>
      </c>
      <c r="M1785" s="16">
        <v>24916</v>
      </c>
      <c r="N1785" s="16" t="s">
        <v>1177</v>
      </c>
      <c r="O1785" s="16" t="s">
        <v>1107</v>
      </c>
      <c r="P1785" s="16" t="s">
        <v>1176</v>
      </c>
      <c r="Q1785" s="16" t="s">
        <v>1175</v>
      </c>
      <c r="R1785" s="16" t="s">
        <v>1174</v>
      </c>
    </row>
    <row r="1786" spans="1:18">
      <c r="A1786" s="16" t="s">
        <v>5073</v>
      </c>
      <c r="B1786" s="16" t="s">
        <v>1183</v>
      </c>
      <c r="C1786" s="16" t="s">
        <v>319</v>
      </c>
      <c r="D1786" s="16">
        <v>10103</v>
      </c>
      <c r="E1786" s="16" t="str">
        <f>VLOOKUP(D1786,'Schools Data'!$F$4:$I$105,4,FALSE)</f>
        <v>Underhill School</v>
      </c>
      <c r="F1786" s="16">
        <v>413070</v>
      </c>
      <c r="G1786" s="16" t="str">
        <f t="shared" si="61"/>
        <v>E24</v>
      </c>
      <c r="H1786" s="16" t="s">
        <v>5072</v>
      </c>
      <c r="I1786" s="16" t="s">
        <v>1181</v>
      </c>
      <c r="J1786" s="16" t="s">
        <v>1180</v>
      </c>
      <c r="K1786" s="16" t="s">
        <v>1179</v>
      </c>
      <c r="L1786" s="16" t="s">
        <v>5071</v>
      </c>
      <c r="M1786" s="16">
        <v>1100</v>
      </c>
      <c r="N1786" s="16" t="s">
        <v>1177</v>
      </c>
      <c r="O1786" s="16" t="s">
        <v>1107</v>
      </c>
      <c r="P1786" s="16" t="s">
        <v>1176</v>
      </c>
      <c r="Q1786" s="16" t="s">
        <v>1175</v>
      </c>
      <c r="R1786" s="16" t="s">
        <v>1174</v>
      </c>
    </row>
    <row r="1787" spans="1:18">
      <c r="A1787" s="16" t="s">
        <v>5070</v>
      </c>
      <c r="B1787" s="16" t="s">
        <v>1183</v>
      </c>
      <c r="C1787" s="16" t="s">
        <v>319</v>
      </c>
      <c r="D1787" s="16">
        <v>10103</v>
      </c>
      <c r="E1787" s="16" t="str">
        <f>VLOOKUP(D1787,'Schools Data'!$F$4:$I$105,4,FALSE)</f>
        <v>Underhill School</v>
      </c>
      <c r="F1787" s="16">
        <v>420060</v>
      </c>
      <c r="G1787" s="16" t="str">
        <f t="shared" si="61"/>
        <v>E26</v>
      </c>
      <c r="H1787" s="16" t="s">
        <v>5069</v>
      </c>
      <c r="I1787" s="16" t="s">
        <v>1181</v>
      </c>
      <c r="J1787" s="16" t="s">
        <v>1180</v>
      </c>
      <c r="K1787" s="16" t="s">
        <v>1179</v>
      </c>
      <c r="L1787" s="16" t="s">
        <v>5068</v>
      </c>
      <c r="M1787" s="16">
        <v>45410</v>
      </c>
      <c r="N1787" s="16" t="s">
        <v>1177</v>
      </c>
      <c r="O1787" s="16" t="s">
        <v>1107</v>
      </c>
      <c r="P1787" s="16" t="s">
        <v>1176</v>
      </c>
      <c r="Q1787" s="16" t="s">
        <v>1175</v>
      </c>
      <c r="R1787" s="16" t="s">
        <v>1174</v>
      </c>
    </row>
    <row r="1788" spans="1:18">
      <c r="A1788" s="16" t="s">
        <v>5067</v>
      </c>
      <c r="B1788" s="16" t="s">
        <v>1183</v>
      </c>
      <c r="C1788" s="16" t="s">
        <v>319</v>
      </c>
      <c r="D1788" s="16">
        <v>10103</v>
      </c>
      <c r="E1788" s="16" t="str">
        <f>VLOOKUP(D1788,'Schools Data'!$F$4:$I$105,4,FALSE)</f>
        <v>Underhill School</v>
      </c>
      <c r="F1788" s="16">
        <v>422620</v>
      </c>
      <c r="G1788" s="16" t="str">
        <f t="shared" si="61"/>
        <v>E20</v>
      </c>
      <c r="H1788" s="16" t="s">
        <v>5066</v>
      </c>
      <c r="I1788" s="16" t="s">
        <v>1181</v>
      </c>
      <c r="J1788" s="16" t="s">
        <v>1180</v>
      </c>
      <c r="K1788" s="16" t="s">
        <v>1179</v>
      </c>
      <c r="L1788" s="16" t="s">
        <v>5065</v>
      </c>
      <c r="M1788" s="16">
        <v>13474</v>
      </c>
      <c r="N1788" s="16" t="s">
        <v>1177</v>
      </c>
      <c r="O1788" s="16" t="s">
        <v>1107</v>
      </c>
      <c r="P1788" s="16" t="s">
        <v>1176</v>
      </c>
      <c r="Q1788" s="16" t="s">
        <v>1175</v>
      </c>
      <c r="R1788" s="16" t="s">
        <v>1174</v>
      </c>
    </row>
    <row r="1789" spans="1:18">
      <c r="A1789" s="16" t="s">
        <v>5064</v>
      </c>
      <c r="B1789" s="16" t="s">
        <v>1183</v>
      </c>
      <c r="C1789" s="16" t="s">
        <v>319</v>
      </c>
      <c r="D1789" s="16">
        <v>10103</v>
      </c>
      <c r="E1789" s="16" t="str">
        <f>VLOOKUP(D1789,'Schools Data'!$F$4:$I$105,4,FALSE)</f>
        <v>Underhill School</v>
      </c>
      <c r="F1789" s="16">
        <v>543950</v>
      </c>
      <c r="G1789" s="16" t="s">
        <v>1211</v>
      </c>
      <c r="H1789" s="16" t="s">
        <v>5063</v>
      </c>
      <c r="I1789" s="16" t="s">
        <v>1181</v>
      </c>
      <c r="J1789" s="16" t="s">
        <v>1180</v>
      </c>
      <c r="K1789" s="16" t="s">
        <v>1179</v>
      </c>
      <c r="L1789" s="16" t="s">
        <v>5062</v>
      </c>
      <c r="M1789" s="16">
        <v>31237</v>
      </c>
      <c r="N1789" s="16" t="s">
        <v>1177</v>
      </c>
      <c r="O1789" s="16" t="s">
        <v>1107</v>
      </c>
      <c r="P1789" s="16" t="s">
        <v>1176</v>
      </c>
      <c r="Q1789" s="16" t="s">
        <v>1175</v>
      </c>
      <c r="R1789" s="16" t="s">
        <v>1174</v>
      </c>
    </row>
    <row r="1790" spans="1:18">
      <c r="A1790" s="16" t="s">
        <v>5061</v>
      </c>
      <c r="B1790" s="16" t="s">
        <v>1183</v>
      </c>
      <c r="C1790" s="16" t="s">
        <v>319</v>
      </c>
      <c r="D1790" s="16">
        <v>10103</v>
      </c>
      <c r="E1790" s="16" t="str">
        <f>VLOOKUP(D1790,'Schools Data'!$F$4:$I$105,4,FALSE)</f>
        <v>Underhill School</v>
      </c>
      <c r="F1790" s="16">
        <v>543970</v>
      </c>
      <c r="G1790" s="16" t="str">
        <f t="shared" ref="G1790:G1797" si="62">VLOOKUP(F1790,$W$2:$X$62,2,FALSE)</f>
        <v>I01</v>
      </c>
      <c r="H1790" s="16" t="s">
        <v>5060</v>
      </c>
      <c r="I1790" s="16" t="s">
        <v>1181</v>
      </c>
      <c r="J1790" s="16" t="s">
        <v>1180</v>
      </c>
      <c r="K1790" s="16" t="s">
        <v>1179</v>
      </c>
      <c r="L1790" s="16" t="s">
        <v>5059</v>
      </c>
      <c r="M1790" s="16">
        <v>-2541306</v>
      </c>
      <c r="N1790" s="16" t="s">
        <v>1177</v>
      </c>
      <c r="O1790" s="16" t="s">
        <v>1107</v>
      </c>
      <c r="P1790" s="16" t="s">
        <v>1176</v>
      </c>
      <c r="Q1790" s="16" t="s">
        <v>1175</v>
      </c>
      <c r="R1790" s="16" t="s">
        <v>1174</v>
      </c>
    </row>
    <row r="1791" spans="1:18">
      <c r="A1791" s="16" t="s">
        <v>5058</v>
      </c>
      <c r="B1791" s="16" t="s">
        <v>1183</v>
      </c>
      <c r="C1791" s="16" t="s">
        <v>319</v>
      </c>
      <c r="D1791" s="16">
        <v>10103</v>
      </c>
      <c r="E1791" s="16" t="str">
        <f>VLOOKUP(D1791,'Schools Data'!$F$4:$I$105,4,FALSE)</f>
        <v>Underhill School</v>
      </c>
      <c r="F1791" s="16">
        <v>543972</v>
      </c>
      <c r="G1791" s="16" t="str">
        <f t="shared" si="62"/>
        <v>I03</v>
      </c>
      <c r="H1791" s="16" t="s">
        <v>5057</v>
      </c>
      <c r="I1791" s="16" t="s">
        <v>1181</v>
      </c>
      <c r="J1791" s="16" t="s">
        <v>1180</v>
      </c>
      <c r="K1791" s="16" t="s">
        <v>1179</v>
      </c>
      <c r="L1791" s="16" t="s">
        <v>5056</v>
      </c>
      <c r="M1791" s="16">
        <v>-137265</v>
      </c>
      <c r="N1791" s="16" t="s">
        <v>1177</v>
      </c>
      <c r="O1791" s="16" t="s">
        <v>1107</v>
      </c>
      <c r="P1791" s="16" t="s">
        <v>1176</v>
      </c>
      <c r="Q1791" s="16" t="s">
        <v>1175</v>
      </c>
      <c r="R1791" s="16" t="s">
        <v>1174</v>
      </c>
    </row>
    <row r="1792" spans="1:18">
      <c r="A1792" s="16" t="s">
        <v>5055</v>
      </c>
      <c r="B1792" s="16" t="s">
        <v>1183</v>
      </c>
      <c r="C1792" s="16" t="s">
        <v>319</v>
      </c>
      <c r="D1792" s="16">
        <v>10103</v>
      </c>
      <c r="E1792" s="16" t="str">
        <f>VLOOKUP(D1792,'Schools Data'!$F$4:$I$105,4,FALSE)</f>
        <v>Underhill School</v>
      </c>
      <c r="F1792" s="16">
        <v>543975</v>
      </c>
      <c r="G1792" s="16" t="str">
        <f t="shared" si="62"/>
        <v>I05</v>
      </c>
      <c r="H1792" s="16" t="s">
        <v>5054</v>
      </c>
      <c r="I1792" s="16" t="s">
        <v>1181</v>
      </c>
      <c r="J1792" s="16" t="s">
        <v>1180</v>
      </c>
      <c r="K1792" s="16" t="s">
        <v>1179</v>
      </c>
      <c r="L1792" s="16" t="s">
        <v>5053</v>
      </c>
      <c r="M1792" s="16">
        <v>-251515</v>
      </c>
      <c r="N1792" s="16" t="s">
        <v>1177</v>
      </c>
      <c r="O1792" s="16" t="s">
        <v>1107</v>
      </c>
      <c r="P1792" s="16" t="s">
        <v>1176</v>
      </c>
      <c r="Q1792" s="16" t="s">
        <v>1175</v>
      </c>
      <c r="R1792" s="16" t="s">
        <v>1174</v>
      </c>
    </row>
    <row r="1793" spans="1:18">
      <c r="A1793" s="16" t="s">
        <v>5052</v>
      </c>
      <c r="B1793" s="16" t="s">
        <v>1183</v>
      </c>
      <c r="C1793" s="16" t="s">
        <v>319</v>
      </c>
      <c r="D1793" s="16">
        <v>10103</v>
      </c>
      <c r="E1793" s="16" t="str">
        <f>VLOOKUP(D1793,'Schools Data'!$F$4:$I$105,4,FALSE)</f>
        <v>Underhill School</v>
      </c>
      <c r="F1793" s="16">
        <v>543980</v>
      </c>
      <c r="G1793" s="16" t="str">
        <f t="shared" si="62"/>
        <v>CI01</v>
      </c>
      <c r="H1793" s="16" t="s">
        <v>5051</v>
      </c>
      <c r="I1793" s="16" t="s">
        <v>1181</v>
      </c>
      <c r="J1793" s="16" t="s">
        <v>1180</v>
      </c>
      <c r="K1793" s="16" t="s">
        <v>1179</v>
      </c>
      <c r="L1793" s="16" t="s">
        <v>5050</v>
      </c>
      <c r="M1793" s="16">
        <v>-10330</v>
      </c>
      <c r="N1793" s="16" t="s">
        <v>1177</v>
      </c>
      <c r="O1793" s="16" t="s">
        <v>1107</v>
      </c>
      <c r="P1793" s="16" t="s">
        <v>1176</v>
      </c>
      <c r="Q1793" s="16" t="s">
        <v>1175</v>
      </c>
      <c r="R1793" s="16" t="s">
        <v>1174</v>
      </c>
    </row>
    <row r="1794" spans="1:18">
      <c r="A1794" s="16" t="s">
        <v>5049</v>
      </c>
      <c r="B1794" s="16" t="s">
        <v>1183</v>
      </c>
      <c r="C1794" s="16" t="s">
        <v>319</v>
      </c>
      <c r="D1794" s="16">
        <v>10103</v>
      </c>
      <c r="E1794" s="16" t="str">
        <f>VLOOKUP(D1794,'Schools Data'!$F$4:$I$105,4,FALSE)</f>
        <v>Underhill School</v>
      </c>
      <c r="F1794" s="16">
        <v>569000</v>
      </c>
      <c r="G1794" s="16" t="str">
        <f t="shared" si="62"/>
        <v>E28a</v>
      </c>
      <c r="H1794" s="16" t="s">
        <v>5048</v>
      </c>
      <c r="I1794" s="16" t="s">
        <v>1181</v>
      </c>
      <c r="J1794" s="16" t="s">
        <v>1180</v>
      </c>
      <c r="K1794" s="16" t="s">
        <v>1179</v>
      </c>
      <c r="L1794" s="16" t="s">
        <v>5047</v>
      </c>
      <c r="M1794" s="16">
        <v>27001</v>
      </c>
      <c r="N1794" s="16" t="s">
        <v>1177</v>
      </c>
      <c r="O1794" s="16" t="s">
        <v>1107</v>
      </c>
      <c r="P1794" s="16" t="s">
        <v>1176</v>
      </c>
      <c r="Q1794" s="16" t="s">
        <v>1175</v>
      </c>
      <c r="R1794" s="16" t="s">
        <v>1174</v>
      </c>
    </row>
    <row r="1795" spans="1:18">
      <c r="A1795" s="16" t="s">
        <v>5046</v>
      </c>
      <c r="B1795" s="16" t="s">
        <v>1183</v>
      </c>
      <c r="C1795" s="16" t="s">
        <v>319</v>
      </c>
      <c r="D1795" s="16">
        <v>10103</v>
      </c>
      <c r="E1795" s="16" t="str">
        <f>VLOOKUP(D1795,'Schools Data'!$F$4:$I$105,4,FALSE)</f>
        <v>Underhill School</v>
      </c>
      <c r="F1795" s="16">
        <v>569010</v>
      </c>
      <c r="G1795" s="16" t="str">
        <f t="shared" si="62"/>
        <v>E27</v>
      </c>
      <c r="H1795" s="16" t="s">
        <v>5045</v>
      </c>
      <c r="I1795" s="16" t="s">
        <v>1181</v>
      </c>
      <c r="J1795" s="16" t="s">
        <v>1180</v>
      </c>
      <c r="K1795" s="16" t="s">
        <v>1179</v>
      </c>
      <c r="L1795" s="16" t="s">
        <v>5044</v>
      </c>
      <c r="M1795" s="16">
        <v>89560</v>
      </c>
      <c r="N1795" s="16" t="s">
        <v>1177</v>
      </c>
      <c r="O1795" s="16" t="s">
        <v>1107</v>
      </c>
      <c r="P1795" s="16" t="s">
        <v>1176</v>
      </c>
      <c r="Q1795" s="16" t="s">
        <v>1175</v>
      </c>
      <c r="R1795" s="16" t="s">
        <v>1174</v>
      </c>
    </row>
    <row r="1796" spans="1:18">
      <c r="A1796" s="16" t="s">
        <v>5043</v>
      </c>
      <c r="B1796" s="16" t="s">
        <v>1183</v>
      </c>
      <c r="C1796" s="16" t="s">
        <v>319</v>
      </c>
      <c r="D1796" s="16">
        <v>10103</v>
      </c>
      <c r="E1796" s="16" t="str">
        <f>VLOOKUP(D1796,'Schools Data'!$F$4:$I$105,4,FALSE)</f>
        <v>Underhill School</v>
      </c>
      <c r="F1796" s="16">
        <v>599010</v>
      </c>
      <c r="G1796" s="16" t="str">
        <f t="shared" si="62"/>
        <v>CE02</v>
      </c>
      <c r="H1796" s="16" t="s">
        <v>5042</v>
      </c>
      <c r="I1796" s="16" t="s">
        <v>1181</v>
      </c>
      <c r="J1796" s="16" t="s">
        <v>1180</v>
      </c>
      <c r="K1796" s="16" t="s">
        <v>1179</v>
      </c>
      <c r="L1796" s="16" t="s">
        <v>5041</v>
      </c>
      <c r="M1796" s="16">
        <v>5000</v>
      </c>
      <c r="N1796" s="16" t="s">
        <v>1177</v>
      </c>
      <c r="O1796" s="16" t="s">
        <v>1107</v>
      </c>
      <c r="P1796" s="16" t="s">
        <v>1176</v>
      </c>
      <c r="Q1796" s="16" t="s">
        <v>1175</v>
      </c>
      <c r="R1796" s="16" t="s">
        <v>1174</v>
      </c>
    </row>
    <row r="1797" spans="1:18">
      <c r="A1797" s="16" t="s">
        <v>5040</v>
      </c>
      <c r="B1797" s="16" t="s">
        <v>1183</v>
      </c>
      <c r="C1797" s="16" t="s">
        <v>319</v>
      </c>
      <c r="D1797" s="16">
        <v>10103</v>
      </c>
      <c r="E1797" s="16" t="str">
        <f>VLOOKUP(D1797,'Schools Data'!$F$4:$I$105,4,FALSE)</f>
        <v>Underhill School</v>
      </c>
      <c r="F1797" s="16">
        <v>599030</v>
      </c>
      <c r="G1797" s="16" t="str">
        <f t="shared" si="62"/>
        <v>CE04</v>
      </c>
      <c r="H1797" s="16" t="s">
        <v>5039</v>
      </c>
      <c r="I1797" s="16" t="s">
        <v>1181</v>
      </c>
      <c r="J1797" s="16" t="s">
        <v>1180</v>
      </c>
      <c r="K1797" s="16" t="s">
        <v>1179</v>
      </c>
      <c r="L1797" s="16" t="s">
        <v>5038</v>
      </c>
      <c r="M1797" s="16">
        <v>15000</v>
      </c>
      <c r="N1797" s="16" t="s">
        <v>1177</v>
      </c>
      <c r="O1797" s="16" t="s">
        <v>1107</v>
      </c>
      <c r="P1797" s="16" t="s">
        <v>1176</v>
      </c>
      <c r="Q1797" s="16" t="s">
        <v>1175</v>
      </c>
      <c r="R1797" s="16" t="s">
        <v>1174</v>
      </c>
    </row>
    <row r="1798" spans="1:18">
      <c r="A1798" s="16" t="s">
        <v>5037</v>
      </c>
      <c r="B1798" s="16" t="s">
        <v>1183</v>
      </c>
      <c r="C1798" s="16" t="s">
        <v>319</v>
      </c>
      <c r="D1798" s="16">
        <v>10103</v>
      </c>
      <c r="E1798" s="16" t="str">
        <f>VLOOKUP(D1798,'Schools Data'!$F$4:$I$105,4,FALSE)</f>
        <v>Underhill School</v>
      </c>
      <c r="F1798" s="16">
        <v>599040</v>
      </c>
      <c r="G1798" s="16" t="s">
        <v>1819</v>
      </c>
      <c r="H1798" s="16" t="s">
        <v>5036</v>
      </c>
      <c r="I1798" s="16" t="s">
        <v>1181</v>
      </c>
      <c r="J1798" s="16" t="s">
        <v>1180</v>
      </c>
      <c r="K1798" s="16" t="s">
        <v>1179</v>
      </c>
      <c r="L1798" s="16" t="s">
        <v>5035</v>
      </c>
      <c r="M1798" s="16">
        <v>17994</v>
      </c>
      <c r="N1798" s="16" t="s">
        <v>1177</v>
      </c>
      <c r="O1798" s="16" t="s">
        <v>1107</v>
      </c>
      <c r="P1798" s="16" t="s">
        <v>1176</v>
      </c>
      <c r="Q1798" s="16" t="s">
        <v>1175</v>
      </c>
      <c r="R1798" s="16" t="s">
        <v>1174</v>
      </c>
    </row>
    <row r="1799" spans="1:18">
      <c r="A1799" s="16" t="s">
        <v>5034</v>
      </c>
      <c r="B1799" s="16" t="s">
        <v>1183</v>
      </c>
      <c r="C1799" s="16" t="s">
        <v>319</v>
      </c>
      <c r="D1799" s="16">
        <v>10103</v>
      </c>
      <c r="E1799" s="16" t="str">
        <f>VLOOKUP(D1799,'Schools Data'!$F$4:$I$105,4,FALSE)</f>
        <v>Underhill School</v>
      </c>
      <c r="F1799" s="16">
        <v>720010</v>
      </c>
      <c r="G1799" s="16" t="str">
        <f t="shared" ref="G1799:G1824" si="63">VLOOKUP(F1799,$W$2:$X$62,2,FALSE)</f>
        <v>I18d</v>
      </c>
      <c r="H1799" s="16" t="s">
        <v>5033</v>
      </c>
      <c r="I1799" s="16" t="s">
        <v>1181</v>
      </c>
      <c r="J1799" s="16" t="s">
        <v>1180</v>
      </c>
      <c r="K1799" s="16" t="s">
        <v>1179</v>
      </c>
      <c r="L1799" s="16" t="s">
        <v>5032</v>
      </c>
      <c r="M1799" s="16">
        <v>-55918</v>
      </c>
      <c r="N1799" s="16" t="s">
        <v>1177</v>
      </c>
      <c r="O1799" s="16" t="s">
        <v>1107</v>
      </c>
      <c r="P1799" s="16" t="s">
        <v>1176</v>
      </c>
      <c r="Q1799" s="16" t="s">
        <v>1175</v>
      </c>
      <c r="R1799" s="16" t="s">
        <v>1174</v>
      </c>
    </row>
    <row r="1800" spans="1:18">
      <c r="A1800" s="16" t="s">
        <v>5031</v>
      </c>
      <c r="B1800" s="16" t="s">
        <v>1183</v>
      </c>
      <c r="C1800" s="16" t="s">
        <v>319</v>
      </c>
      <c r="D1800" s="16">
        <v>10103</v>
      </c>
      <c r="E1800" s="16" t="str">
        <f>VLOOKUP(D1800,'Schools Data'!$F$4:$I$105,4,FALSE)</f>
        <v>Underhill School</v>
      </c>
      <c r="F1800" s="16">
        <v>739002</v>
      </c>
      <c r="G1800" s="16" t="str">
        <f t="shared" si="63"/>
        <v>I08b</v>
      </c>
      <c r="H1800" s="16" t="s">
        <v>5030</v>
      </c>
      <c r="I1800" s="16" t="s">
        <v>1181</v>
      </c>
      <c r="J1800" s="16" t="s">
        <v>1180</v>
      </c>
      <c r="K1800" s="16" t="s">
        <v>1179</v>
      </c>
      <c r="L1800" s="16" t="s">
        <v>5029</v>
      </c>
      <c r="M1800" s="16">
        <v>-22990</v>
      </c>
      <c r="N1800" s="16" t="s">
        <v>1177</v>
      </c>
      <c r="O1800" s="16" t="s">
        <v>1107</v>
      </c>
      <c r="P1800" s="16" t="s">
        <v>1176</v>
      </c>
      <c r="Q1800" s="16" t="s">
        <v>1175</v>
      </c>
      <c r="R1800" s="16" t="s">
        <v>1174</v>
      </c>
    </row>
    <row r="1801" spans="1:18">
      <c r="A1801" s="16" t="s">
        <v>5028</v>
      </c>
      <c r="B1801" s="16" t="s">
        <v>1183</v>
      </c>
      <c r="C1801" s="16" t="s">
        <v>319</v>
      </c>
      <c r="D1801" s="16">
        <v>10103</v>
      </c>
      <c r="E1801" s="16" t="str">
        <f>VLOOKUP(D1801,'Schools Data'!$F$4:$I$105,4,FALSE)</f>
        <v>Underhill School</v>
      </c>
      <c r="F1801" s="16">
        <v>739010</v>
      </c>
      <c r="G1801" s="16" t="str">
        <f t="shared" si="63"/>
        <v>I09</v>
      </c>
      <c r="H1801" s="16" t="s">
        <v>5027</v>
      </c>
      <c r="I1801" s="16" t="s">
        <v>1181</v>
      </c>
      <c r="J1801" s="16" t="s">
        <v>1180</v>
      </c>
      <c r="K1801" s="16" t="s">
        <v>1179</v>
      </c>
      <c r="L1801" s="16" t="s">
        <v>5026</v>
      </c>
      <c r="M1801" s="16">
        <v>-25000</v>
      </c>
      <c r="N1801" s="16" t="s">
        <v>1177</v>
      </c>
      <c r="O1801" s="16" t="s">
        <v>1107</v>
      </c>
      <c r="P1801" s="16" t="s">
        <v>1176</v>
      </c>
      <c r="Q1801" s="16" t="s">
        <v>1175</v>
      </c>
      <c r="R1801" s="16" t="s">
        <v>1174</v>
      </c>
    </row>
    <row r="1802" spans="1:18">
      <c r="A1802" s="16" t="s">
        <v>5025</v>
      </c>
      <c r="B1802" s="16" t="s">
        <v>1183</v>
      </c>
      <c r="C1802" s="16" t="s">
        <v>319</v>
      </c>
      <c r="D1802" s="16">
        <v>10103</v>
      </c>
      <c r="E1802" s="16" t="str">
        <f>VLOOKUP(D1802,'Schools Data'!$F$4:$I$105,4,FALSE)</f>
        <v>Underhill School</v>
      </c>
      <c r="F1802" s="16">
        <v>739040</v>
      </c>
      <c r="G1802" s="16" t="str">
        <f t="shared" si="63"/>
        <v>I12</v>
      </c>
      <c r="H1802" s="16" t="s">
        <v>5024</v>
      </c>
      <c r="I1802" s="16" t="s">
        <v>1181</v>
      </c>
      <c r="J1802" s="16" t="s">
        <v>1180</v>
      </c>
      <c r="K1802" s="16" t="s">
        <v>1179</v>
      </c>
      <c r="L1802" s="16" t="s">
        <v>5023</v>
      </c>
      <c r="M1802" s="16">
        <v>-2500</v>
      </c>
      <c r="N1802" s="16" t="s">
        <v>1177</v>
      </c>
      <c r="O1802" s="16" t="s">
        <v>1107</v>
      </c>
      <c r="P1802" s="16" t="s">
        <v>1176</v>
      </c>
      <c r="Q1802" s="16" t="s">
        <v>1175</v>
      </c>
      <c r="R1802" s="16" t="s">
        <v>1174</v>
      </c>
    </row>
    <row r="1803" spans="1:18">
      <c r="A1803" s="16" t="s">
        <v>5022</v>
      </c>
      <c r="B1803" s="16" t="s">
        <v>1183</v>
      </c>
      <c r="C1803" s="16" t="s">
        <v>319</v>
      </c>
      <c r="D1803" s="16">
        <v>10105</v>
      </c>
      <c r="E1803" s="16" t="str">
        <f>VLOOKUP(D1803,'Schools Data'!$F$4:$I$105,4,FALSE)</f>
        <v>Whitings Hill Primary School</v>
      </c>
      <c r="F1803" s="16">
        <v>111100</v>
      </c>
      <c r="G1803" s="16" t="str">
        <f t="shared" si="63"/>
        <v>E05</v>
      </c>
      <c r="H1803" s="16" t="s">
        <v>5021</v>
      </c>
      <c r="I1803" s="16" t="s">
        <v>1181</v>
      </c>
      <c r="J1803" s="16" t="s">
        <v>1180</v>
      </c>
      <c r="K1803" s="16" t="s">
        <v>1179</v>
      </c>
      <c r="L1803" s="16" t="s">
        <v>5020</v>
      </c>
      <c r="M1803" s="16">
        <v>132825</v>
      </c>
      <c r="N1803" s="16" t="s">
        <v>1177</v>
      </c>
      <c r="O1803" s="16" t="s">
        <v>1107</v>
      </c>
      <c r="P1803" s="16" t="s">
        <v>1176</v>
      </c>
      <c r="Q1803" s="16" t="s">
        <v>1175</v>
      </c>
      <c r="R1803" s="16" t="s">
        <v>1174</v>
      </c>
    </row>
    <row r="1804" spans="1:18">
      <c r="A1804" s="16" t="s">
        <v>5019</v>
      </c>
      <c r="B1804" s="16" t="s">
        <v>1183</v>
      </c>
      <c r="C1804" s="16" t="s">
        <v>319</v>
      </c>
      <c r="D1804" s="16">
        <v>10105</v>
      </c>
      <c r="E1804" s="16" t="str">
        <f>VLOOKUP(D1804,'Schools Data'!$F$4:$I$105,4,FALSE)</f>
        <v>Whitings Hill Primary School</v>
      </c>
      <c r="F1804" s="16">
        <v>111200</v>
      </c>
      <c r="G1804" s="16" t="str">
        <f t="shared" si="63"/>
        <v>E04</v>
      </c>
      <c r="H1804" s="16" t="s">
        <v>5018</v>
      </c>
      <c r="I1804" s="16" t="s">
        <v>1181</v>
      </c>
      <c r="J1804" s="16" t="s">
        <v>1180</v>
      </c>
      <c r="K1804" s="16" t="s">
        <v>1179</v>
      </c>
      <c r="L1804" s="16" t="s">
        <v>5017</v>
      </c>
      <c r="M1804" s="16">
        <v>79224</v>
      </c>
      <c r="N1804" s="16" t="s">
        <v>1177</v>
      </c>
      <c r="O1804" s="16" t="s">
        <v>1107</v>
      </c>
      <c r="P1804" s="16" t="s">
        <v>1176</v>
      </c>
      <c r="Q1804" s="16" t="s">
        <v>1175</v>
      </c>
      <c r="R1804" s="16" t="s">
        <v>1174</v>
      </c>
    </row>
    <row r="1805" spans="1:18">
      <c r="A1805" s="16" t="s">
        <v>5016</v>
      </c>
      <c r="B1805" s="16" t="s">
        <v>1183</v>
      </c>
      <c r="C1805" s="16" t="s">
        <v>319</v>
      </c>
      <c r="D1805" s="16">
        <v>10105</v>
      </c>
      <c r="E1805" s="16" t="str">
        <f>VLOOKUP(D1805,'Schools Data'!$F$4:$I$105,4,FALSE)</f>
        <v>Whitings Hill Primary School</v>
      </c>
      <c r="F1805" s="16">
        <v>111400</v>
      </c>
      <c r="G1805" s="16" t="str">
        <f t="shared" si="63"/>
        <v>E01</v>
      </c>
      <c r="H1805" s="16" t="s">
        <v>5015</v>
      </c>
      <c r="I1805" s="16" t="s">
        <v>1181</v>
      </c>
      <c r="J1805" s="16" t="s">
        <v>1180</v>
      </c>
      <c r="K1805" s="16" t="s">
        <v>1179</v>
      </c>
      <c r="L1805" s="16" t="s">
        <v>5014</v>
      </c>
      <c r="M1805" s="16">
        <v>1464262</v>
      </c>
      <c r="N1805" s="16" t="s">
        <v>1177</v>
      </c>
      <c r="O1805" s="16" t="s">
        <v>1107</v>
      </c>
      <c r="P1805" s="16" t="s">
        <v>1176</v>
      </c>
      <c r="Q1805" s="16" t="s">
        <v>1175</v>
      </c>
      <c r="R1805" s="16" t="s">
        <v>1174</v>
      </c>
    </row>
    <row r="1806" spans="1:18">
      <c r="A1806" s="16" t="s">
        <v>5013</v>
      </c>
      <c r="B1806" s="16" t="s">
        <v>1183</v>
      </c>
      <c r="C1806" s="16" t="s">
        <v>319</v>
      </c>
      <c r="D1806" s="16">
        <v>10105</v>
      </c>
      <c r="E1806" s="16" t="str">
        <f>VLOOKUP(D1806,'Schools Data'!$F$4:$I$105,4,FALSE)</f>
        <v>Whitings Hill Primary School</v>
      </c>
      <c r="F1806" s="16">
        <v>111600</v>
      </c>
      <c r="G1806" s="16" t="str">
        <f t="shared" si="63"/>
        <v>E03</v>
      </c>
      <c r="H1806" s="16" t="s">
        <v>5012</v>
      </c>
      <c r="I1806" s="16" t="s">
        <v>1181</v>
      </c>
      <c r="J1806" s="16" t="s">
        <v>1180</v>
      </c>
      <c r="K1806" s="16" t="s">
        <v>1179</v>
      </c>
      <c r="L1806" s="16" t="s">
        <v>5011</v>
      </c>
      <c r="M1806" s="16">
        <v>710731</v>
      </c>
      <c r="N1806" s="16" t="s">
        <v>1177</v>
      </c>
      <c r="O1806" s="16" t="s">
        <v>1107</v>
      </c>
      <c r="P1806" s="16" t="s">
        <v>1176</v>
      </c>
      <c r="Q1806" s="16" t="s">
        <v>1175</v>
      </c>
      <c r="R1806" s="16" t="s">
        <v>1174</v>
      </c>
    </row>
    <row r="1807" spans="1:18">
      <c r="A1807" s="16" t="s">
        <v>5010</v>
      </c>
      <c r="B1807" s="16" t="s">
        <v>1183</v>
      </c>
      <c r="C1807" s="16" t="s">
        <v>319</v>
      </c>
      <c r="D1807" s="16">
        <v>10105</v>
      </c>
      <c r="E1807" s="16" t="str">
        <f>VLOOKUP(D1807,'Schools Data'!$F$4:$I$105,4,FALSE)</f>
        <v>Whitings Hill Primary School</v>
      </c>
      <c r="F1807" s="16">
        <v>111700</v>
      </c>
      <c r="G1807" s="16" t="str">
        <f t="shared" si="63"/>
        <v>E07</v>
      </c>
      <c r="H1807" s="16" t="s">
        <v>5009</v>
      </c>
      <c r="I1807" s="16" t="s">
        <v>1181</v>
      </c>
      <c r="J1807" s="16" t="s">
        <v>1180</v>
      </c>
      <c r="K1807" s="16" t="s">
        <v>1179</v>
      </c>
      <c r="L1807" s="16" t="s">
        <v>5008</v>
      </c>
      <c r="M1807" s="16">
        <v>99090</v>
      </c>
      <c r="N1807" s="16" t="s">
        <v>1177</v>
      </c>
      <c r="O1807" s="16" t="s">
        <v>1107</v>
      </c>
      <c r="P1807" s="16" t="s">
        <v>1176</v>
      </c>
      <c r="Q1807" s="16" t="s">
        <v>1175</v>
      </c>
      <c r="R1807" s="16" t="s">
        <v>1174</v>
      </c>
    </row>
    <row r="1808" spans="1:18">
      <c r="A1808" s="16" t="s">
        <v>5007</v>
      </c>
      <c r="B1808" s="16" t="s">
        <v>1183</v>
      </c>
      <c r="C1808" s="16" t="s">
        <v>319</v>
      </c>
      <c r="D1808" s="16">
        <v>10105</v>
      </c>
      <c r="E1808" s="16" t="str">
        <f>VLOOKUP(D1808,'Schools Data'!$F$4:$I$105,4,FALSE)</f>
        <v>Whitings Hill Primary School</v>
      </c>
      <c r="F1808" s="16">
        <v>133100</v>
      </c>
      <c r="G1808" s="16" t="str">
        <f t="shared" si="63"/>
        <v>E09</v>
      </c>
      <c r="H1808" s="16" t="s">
        <v>5006</v>
      </c>
      <c r="I1808" s="16" t="s">
        <v>1181</v>
      </c>
      <c r="J1808" s="16" t="s">
        <v>1180</v>
      </c>
      <c r="K1808" s="16" t="s">
        <v>1179</v>
      </c>
      <c r="L1808" s="16" t="s">
        <v>5005</v>
      </c>
      <c r="M1808" s="16">
        <v>2824</v>
      </c>
      <c r="N1808" s="16" t="s">
        <v>1177</v>
      </c>
      <c r="O1808" s="16" t="s">
        <v>1107</v>
      </c>
      <c r="P1808" s="16" t="s">
        <v>1176</v>
      </c>
      <c r="Q1808" s="16" t="s">
        <v>1175</v>
      </c>
      <c r="R1808" s="16" t="s">
        <v>1174</v>
      </c>
    </row>
    <row r="1809" spans="1:18">
      <c r="A1809" s="16" t="s">
        <v>5004</v>
      </c>
      <c r="B1809" s="16" t="s">
        <v>1183</v>
      </c>
      <c r="C1809" s="16" t="s">
        <v>319</v>
      </c>
      <c r="D1809" s="16">
        <v>10105</v>
      </c>
      <c r="E1809" s="16" t="str">
        <f>VLOOKUP(D1809,'Schools Data'!$F$4:$I$105,4,FALSE)</f>
        <v>Whitings Hill Primary School</v>
      </c>
      <c r="F1809" s="16">
        <v>138100</v>
      </c>
      <c r="G1809" s="16" t="str">
        <f t="shared" si="63"/>
        <v>E08</v>
      </c>
      <c r="H1809" s="16" t="s">
        <v>5003</v>
      </c>
      <c r="I1809" s="16" t="s">
        <v>1181</v>
      </c>
      <c r="J1809" s="16" t="s">
        <v>1180</v>
      </c>
      <c r="K1809" s="16" t="s">
        <v>1179</v>
      </c>
      <c r="L1809" s="16" t="s">
        <v>5002</v>
      </c>
      <c r="M1809" s="16">
        <v>10571</v>
      </c>
      <c r="N1809" s="16" t="s">
        <v>1177</v>
      </c>
      <c r="O1809" s="16" t="s">
        <v>1107</v>
      </c>
      <c r="P1809" s="16" t="s">
        <v>1176</v>
      </c>
      <c r="Q1809" s="16" t="s">
        <v>1175</v>
      </c>
      <c r="R1809" s="16" t="s">
        <v>1174</v>
      </c>
    </row>
    <row r="1810" spans="1:18">
      <c r="A1810" s="16" t="s">
        <v>5001</v>
      </c>
      <c r="B1810" s="16" t="s">
        <v>1183</v>
      </c>
      <c r="C1810" s="16" t="s">
        <v>319</v>
      </c>
      <c r="D1810" s="16">
        <v>10105</v>
      </c>
      <c r="E1810" s="16" t="str">
        <f>VLOOKUP(D1810,'Schools Data'!$F$4:$I$105,4,FALSE)</f>
        <v>Whitings Hill Primary School</v>
      </c>
      <c r="F1810" s="16">
        <v>138110</v>
      </c>
      <c r="G1810" s="16" t="str">
        <f t="shared" si="63"/>
        <v>E10</v>
      </c>
      <c r="H1810" s="16" t="s">
        <v>5000</v>
      </c>
      <c r="I1810" s="16" t="s">
        <v>1181</v>
      </c>
      <c r="J1810" s="16" t="s">
        <v>1180</v>
      </c>
      <c r="K1810" s="16" t="s">
        <v>1179</v>
      </c>
      <c r="L1810" s="16" t="s">
        <v>4991</v>
      </c>
      <c r="M1810" s="16">
        <v>686</v>
      </c>
      <c r="N1810" s="16" t="s">
        <v>1177</v>
      </c>
      <c r="O1810" s="16" t="s">
        <v>1107</v>
      </c>
      <c r="P1810" s="16" t="s">
        <v>1176</v>
      </c>
      <c r="Q1810" s="16" t="s">
        <v>1175</v>
      </c>
      <c r="R1810" s="16" t="s">
        <v>1174</v>
      </c>
    </row>
    <row r="1811" spans="1:18">
      <c r="A1811" s="16" t="s">
        <v>4999</v>
      </c>
      <c r="B1811" s="16" t="s">
        <v>1183</v>
      </c>
      <c r="C1811" s="16" t="s">
        <v>319</v>
      </c>
      <c r="D1811" s="16">
        <v>10105</v>
      </c>
      <c r="E1811" s="16" t="str">
        <f>VLOOKUP(D1811,'Schools Data'!$F$4:$I$105,4,FALSE)</f>
        <v>Whitings Hill Primary School</v>
      </c>
      <c r="F1811" s="16">
        <v>210000</v>
      </c>
      <c r="G1811" s="16" t="str">
        <f t="shared" si="63"/>
        <v>E12</v>
      </c>
      <c r="H1811" s="16" t="s">
        <v>4998</v>
      </c>
      <c r="I1811" s="16" t="s">
        <v>1181</v>
      </c>
      <c r="J1811" s="16" t="s">
        <v>1180</v>
      </c>
      <c r="K1811" s="16" t="s">
        <v>1179</v>
      </c>
      <c r="L1811" s="16" t="s">
        <v>4997</v>
      </c>
      <c r="M1811" s="16">
        <v>40032</v>
      </c>
      <c r="N1811" s="16" t="s">
        <v>1177</v>
      </c>
      <c r="O1811" s="16" t="s">
        <v>1107</v>
      </c>
      <c r="P1811" s="16" t="s">
        <v>1176</v>
      </c>
      <c r="Q1811" s="16" t="s">
        <v>1175</v>
      </c>
      <c r="R1811" s="16" t="s">
        <v>1174</v>
      </c>
    </row>
    <row r="1812" spans="1:18">
      <c r="A1812" s="16" t="s">
        <v>4996</v>
      </c>
      <c r="B1812" s="16" t="s">
        <v>1183</v>
      </c>
      <c r="C1812" s="16" t="s">
        <v>319</v>
      </c>
      <c r="D1812" s="16">
        <v>10105</v>
      </c>
      <c r="E1812" s="16" t="str">
        <f>VLOOKUP(D1812,'Schools Data'!$F$4:$I$105,4,FALSE)</f>
        <v>Whitings Hill Primary School</v>
      </c>
      <c r="F1812" s="16">
        <v>213020</v>
      </c>
      <c r="G1812" s="16" t="str">
        <f t="shared" si="63"/>
        <v>E16</v>
      </c>
      <c r="H1812" s="16" t="s">
        <v>4995</v>
      </c>
      <c r="I1812" s="16" t="s">
        <v>1181</v>
      </c>
      <c r="J1812" s="16" t="s">
        <v>1180</v>
      </c>
      <c r="K1812" s="16" t="s">
        <v>1179</v>
      </c>
      <c r="L1812" s="16" t="s">
        <v>4994</v>
      </c>
      <c r="M1812" s="16">
        <v>68150</v>
      </c>
      <c r="N1812" s="16" t="s">
        <v>1177</v>
      </c>
      <c r="O1812" s="16" t="s">
        <v>1107</v>
      </c>
      <c r="P1812" s="16" t="s">
        <v>1176</v>
      </c>
      <c r="Q1812" s="16" t="s">
        <v>1175</v>
      </c>
      <c r="R1812" s="16" t="s">
        <v>1174</v>
      </c>
    </row>
    <row r="1813" spans="1:18">
      <c r="A1813" s="16" t="s">
        <v>4993</v>
      </c>
      <c r="B1813" s="16" t="s">
        <v>1183</v>
      </c>
      <c r="C1813" s="16" t="s">
        <v>319</v>
      </c>
      <c r="D1813" s="16">
        <v>10105</v>
      </c>
      <c r="E1813" s="16" t="str">
        <f>VLOOKUP(D1813,'Schools Data'!$F$4:$I$105,4,FALSE)</f>
        <v>Whitings Hill Primary School</v>
      </c>
      <c r="F1813" s="16">
        <v>215000</v>
      </c>
      <c r="G1813" s="16" t="str">
        <f t="shared" si="63"/>
        <v>E17</v>
      </c>
      <c r="H1813" s="16" t="s">
        <v>4992</v>
      </c>
      <c r="I1813" s="16" t="s">
        <v>1181</v>
      </c>
      <c r="J1813" s="16" t="s">
        <v>1180</v>
      </c>
      <c r="K1813" s="16" t="s">
        <v>1179</v>
      </c>
      <c r="L1813" s="16" t="s">
        <v>4991</v>
      </c>
      <c r="M1813" s="16">
        <v>93100</v>
      </c>
      <c r="N1813" s="16" t="s">
        <v>1177</v>
      </c>
      <c r="O1813" s="16" t="s">
        <v>1107</v>
      </c>
      <c r="P1813" s="16" t="s">
        <v>1176</v>
      </c>
      <c r="Q1813" s="16" t="s">
        <v>1175</v>
      </c>
      <c r="R1813" s="16" t="s">
        <v>1174</v>
      </c>
    </row>
    <row r="1814" spans="1:18">
      <c r="A1814" s="16" t="s">
        <v>4990</v>
      </c>
      <c r="B1814" s="16" t="s">
        <v>1183</v>
      </c>
      <c r="C1814" s="16" t="s">
        <v>319</v>
      </c>
      <c r="D1814" s="16">
        <v>10105</v>
      </c>
      <c r="E1814" s="16" t="str">
        <f>VLOOKUP(D1814,'Schools Data'!$F$4:$I$105,4,FALSE)</f>
        <v>Whitings Hill Primary School</v>
      </c>
      <c r="F1814" s="16">
        <v>216000</v>
      </c>
      <c r="G1814" s="16" t="str">
        <f t="shared" si="63"/>
        <v>E15</v>
      </c>
      <c r="H1814" s="16" t="s">
        <v>4989</v>
      </c>
      <c r="I1814" s="16" t="s">
        <v>1181</v>
      </c>
      <c r="J1814" s="16" t="s">
        <v>1180</v>
      </c>
      <c r="K1814" s="16" t="s">
        <v>1179</v>
      </c>
      <c r="L1814" s="16" t="s">
        <v>4988</v>
      </c>
      <c r="M1814" s="16">
        <v>7500</v>
      </c>
      <c r="N1814" s="16" t="s">
        <v>1177</v>
      </c>
      <c r="O1814" s="16" t="s">
        <v>1107</v>
      </c>
      <c r="P1814" s="16" t="s">
        <v>1176</v>
      </c>
      <c r="Q1814" s="16" t="s">
        <v>1175</v>
      </c>
      <c r="R1814" s="16" t="s">
        <v>1174</v>
      </c>
    </row>
    <row r="1815" spans="1:18">
      <c r="A1815" s="16" t="s">
        <v>4987</v>
      </c>
      <c r="B1815" s="16" t="s">
        <v>1183</v>
      </c>
      <c r="C1815" s="16" t="s">
        <v>319</v>
      </c>
      <c r="D1815" s="16">
        <v>10105</v>
      </c>
      <c r="E1815" s="16" t="str">
        <f>VLOOKUP(D1815,'Schools Data'!$F$4:$I$105,4,FALSE)</f>
        <v>Whitings Hill Primary School</v>
      </c>
      <c r="F1815" s="16">
        <v>219010</v>
      </c>
      <c r="G1815" s="16" t="str">
        <f t="shared" si="63"/>
        <v>E14</v>
      </c>
      <c r="H1815" s="16" t="s">
        <v>4986</v>
      </c>
      <c r="I1815" s="16" t="s">
        <v>1181</v>
      </c>
      <c r="J1815" s="16" t="s">
        <v>1180</v>
      </c>
      <c r="K1815" s="16" t="s">
        <v>1179</v>
      </c>
      <c r="L1815" s="16" t="s">
        <v>4985</v>
      </c>
      <c r="M1815" s="16">
        <v>37148</v>
      </c>
      <c r="N1815" s="16" t="s">
        <v>1177</v>
      </c>
      <c r="O1815" s="16" t="s">
        <v>1107</v>
      </c>
      <c r="P1815" s="16" t="s">
        <v>1176</v>
      </c>
      <c r="Q1815" s="16" t="s">
        <v>1175</v>
      </c>
      <c r="R1815" s="16" t="s">
        <v>1174</v>
      </c>
    </row>
    <row r="1816" spans="1:18">
      <c r="A1816" s="16" t="s">
        <v>4984</v>
      </c>
      <c r="B1816" s="16" t="s">
        <v>1183</v>
      </c>
      <c r="C1816" s="16" t="s">
        <v>319</v>
      </c>
      <c r="D1816" s="16">
        <v>10105</v>
      </c>
      <c r="E1816" s="16" t="str">
        <f>VLOOKUP(D1816,'Schools Data'!$F$4:$I$105,4,FALSE)</f>
        <v>Whitings Hill Primary School</v>
      </c>
      <c r="F1816" s="16">
        <v>219030</v>
      </c>
      <c r="G1816" s="16" t="str">
        <f t="shared" si="63"/>
        <v>E18</v>
      </c>
      <c r="H1816" s="16" t="s">
        <v>4983</v>
      </c>
      <c r="I1816" s="16" t="s">
        <v>1181</v>
      </c>
      <c r="J1816" s="16" t="s">
        <v>1180</v>
      </c>
      <c r="K1816" s="16" t="s">
        <v>1179</v>
      </c>
      <c r="L1816" s="16" t="s">
        <v>4982</v>
      </c>
      <c r="M1816" s="16">
        <v>14491</v>
      </c>
      <c r="N1816" s="16" t="s">
        <v>1177</v>
      </c>
      <c r="O1816" s="16" t="s">
        <v>1107</v>
      </c>
      <c r="P1816" s="16" t="s">
        <v>1176</v>
      </c>
      <c r="Q1816" s="16" t="s">
        <v>1175</v>
      </c>
      <c r="R1816" s="16" t="s">
        <v>1174</v>
      </c>
    </row>
    <row r="1817" spans="1:18">
      <c r="A1817" s="16" t="s">
        <v>4981</v>
      </c>
      <c r="B1817" s="16" t="s">
        <v>1183</v>
      </c>
      <c r="C1817" s="16" t="s">
        <v>319</v>
      </c>
      <c r="D1817" s="16">
        <v>10105</v>
      </c>
      <c r="E1817" s="16" t="str">
        <f>VLOOKUP(D1817,'Schools Data'!$F$4:$I$105,4,FALSE)</f>
        <v>Whitings Hill Primary School</v>
      </c>
      <c r="F1817" s="16">
        <v>220000</v>
      </c>
      <c r="G1817" s="16" t="str">
        <f t="shared" si="63"/>
        <v>E13</v>
      </c>
      <c r="H1817" s="16" t="s">
        <v>4980</v>
      </c>
      <c r="I1817" s="16" t="s">
        <v>1181</v>
      </c>
      <c r="J1817" s="16" t="s">
        <v>1180</v>
      </c>
      <c r="K1817" s="16" t="s">
        <v>1179</v>
      </c>
      <c r="L1817" s="16" t="s">
        <v>4979</v>
      </c>
      <c r="M1817" s="16">
        <v>9285</v>
      </c>
      <c r="N1817" s="16" t="s">
        <v>1177</v>
      </c>
      <c r="O1817" s="16" t="s">
        <v>1107</v>
      </c>
      <c r="P1817" s="16" t="s">
        <v>1176</v>
      </c>
      <c r="Q1817" s="16" t="s">
        <v>1175</v>
      </c>
      <c r="R1817" s="16" t="s">
        <v>1174</v>
      </c>
    </row>
    <row r="1818" spans="1:18">
      <c r="A1818" s="16" t="s">
        <v>4978</v>
      </c>
      <c r="B1818" s="16" t="s">
        <v>1183</v>
      </c>
      <c r="C1818" s="16" t="s">
        <v>319</v>
      </c>
      <c r="D1818" s="16">
        <v>10105</v>
      </c>
      <c r="E1818" s="16" t="str">
        <f>VLOOKUP(D1818,'Schools Data'!$F$4:$I$105,4,FALSE)</f>
        <v>Whitings Hill Primary School</v>
      </c>
      <c r="F1818" s="16">
        <v>221000</v>
      </c>
      <c r="G1818" s="16" t="str">
        <f t="shared" si="63"/>
        <v>E23</v>
      </c>
      <c r="H1818" s="16" t="s">
        <v>4977</v>
      </c>
      <c r="I1818" s="16" t="s">
        <v>1181</v>
      </c>
      <c r="J1818" s="16" t="s">
        <v>1180</v>
      </c>
      <c r="K1818" s="16" t="s">
        <v>1179</v>
      </c>
      <c r="L1818" s="16" t="s">
        <v>4976</v>
      </c>
      <c r="M1818" s="16">
        <v>16972</v>
      </c>
      <c r="N1818" s="16" t="s">
        <v>1177</v>
      </c>
      <c r="O1818" s="16" t="s">
        <v>1107</v>
      </c>
      <c r="P1818" s="16" t="s">
        <v>1176</v>
      </c>
      <c r="Q1818" s="16" t="s">
        <v>1175</v>
      </c>
      <c r="R1818" s="16" t="s">
        <v>1174</v>
      </c>
    </row>
    <row r="1819" spans="1:18">
      <c r="A1819" s="16" t="s">
        <v>4975</v>
      </c>
      <c r="B1819" s="16" t="s">
        <v>1183</v>
      </c>
      <c r="C1819" s="16" t="s">
        <v>319</v>
      </c>
      <c r="D1819" s="16">
        <v>10105</v>
      </c>
      <c r="E1819" s="16" t="str">
        <f>VLOOKUP(D1819,'Schools Data'!$F$4:$I$105,4,FALSE)</f>
        <v>Whitings Hill Primary School</v>
      </c>
      <c r="F1819" s="16">
        <v>411020</v>
      </c>
      <c r="G1819" s="16" t="str">
        <f t="shared" si="63"/>
        <v>E25</v>
      </c>
      <c r="H1819" s="16" t="s">
        <v>4974</v>
      </c>
      <c r="I1819" s="16" t="s">
        <v>1181</v>
      </c>
      <c r="J1819" s="16" t="s">
        <v>1180</v>
      </c>
      <c r="K1819" s="16" t="s">
        <v>1179</v>
      </c>
      <c r="L1819" s="16" t="s">
        <v>4973</v>
      </c>
      <c r="M1819" s="16">
        <v>125512</v>
      </c>
      <c r="N1819" s="16" t="s">
        <v>1177</v>
      </c>
      <c r="O1819" s="16" t="s">
        <v>1107</v>
      </c>
      <c r="P1819" s="16" t="s">
        <v>1176</v>
      </c>
      <c r="Q1819" s="16" t="s">
        <v>1175</v>
      </c>
      <c r="R1819" s="16" t="s">
        <v>1174</v>
      </c>
    </row>
    <row r="1820" spans="1:18">
      <c r="A1820" s="16" t="s">
        <v>4972</v>
      </c>
      <c r="B1820" s="16" t="s">
        <v>1183</v>
      </c>
      <c r="C1820" s="16" t="s">
        <v>319</v>
      </c>
      <c r="D1820" s="16">
        <v>10105</v>
      </c>
      <c r="E1820" s="16" t="str">
        <f>VLOOKUP(D1820,'Schools Data'!$F$4:$I$105,4,FALSE)</f>
        <v>Whitings Hill Primary School</v>
      </c>
      <c r="F1820" s="16">
        <v>413050</v>
      </c>
      <c r="G1820" s="16" t="str">
        <f t="shared" si="63"/>
        <v>E19</v>
      </c>
      <c r="H1820" s="16" t="s">
        <v>4971</v>
      </c>
      <c r="I1820" s="16" t="s">
        <v>1181</v>
      </c>
      <c r="J1820" s="16" t="s">
        <v>1180</v>
      </c>
      <c r="K1820" s="16" t="s">
        <v>1179</v>
      </c>
      <c r="L1820" s="16" t="s">
        <v>4970</v>
      </c>
      <c r="M1820" s="16">
        <v>104440</v>
      </c>
      <c r="N1820" s="16" t="s">
        <v>1177</v>
      </c>
      <c r="O1820" s="16" t="s">
        <v>1107</v>
      </c>
      <c r="P1820" s="16" t="s">
        <v>1176</v>
      </c>
      <c r="Q1820" s="16" t="s">
        <v>1175</v>
      </c>
      <c r="R1820" s="16" t="s">
        <v>1174</v>
      </c>
    </row>
    <row r="1821" spans="1:18">
      <c r="A1821" s="16" t="s">
        <v>4969</v>
      </c>
      <c r="B1821" s="16" t="s">
        <v>1183</v>
      </c>
      <c r="C1821" s="16" t="s">
        <v>319</v>
      </c>
      <c r="D1821" s="16">
        <v>10105</v>
      </c>
      <c r="E1821" s="16" t="str">
        <f>VLOOKUP(D1821,'Schools Data'!$F$4:$I$105,4,FALSE)</f>
        <v>Whitings Hill Primary School</v>
      </c>
      <c r="F1821" s="16">
        <v>413060</v>
      </c>
      <c r="G1821" s="16" t="str">
        <f t="shared" si="63"/>
        <v>E22</v>
      </c>
      <c r="H1821" s="16" t="s">
        <v>4968</v>
      </c>
      <c r="I1821" s="16" t="s">
        <v>1181</v>
      </c>
      <c r="J1821" s="16" t="s">
        <v>1180</v>
      </c>
      <c r="K1821" s="16" t="s">
        <v>1179</v>
      </c>
      <c r="L1821" s="16" t="s">
        <v>4967</v>
      </c>
      <c r="M1821" s="16">
        <v>13652</v>
      </c>
      <c r="N1821" s="16" t="s">
        <v>1177</v>
      </c>
      <c r="O1821" s="16" t="s">
        <v>1107</v>
      </c>
      <c r="P1821" s="16" t="s">
        <v>1176</v>
      </c>
      <c r="Q1821" s="16" t="s">
        <v>1175</v>
      </c>
      <c r="R1821" s="16" t="s">
        <v>1174</v>
      </c>
    </row>
    <row r="1822" spans="1:18">
      <c r="A1822" s="16" t="s">
        <v>4966</v>
      </c>
      <c r="B1822" s="16" t="s">
        <v>1183</v>
      </c>
      <c r="C1822" s="16" t="s">
        <v>319</v>
      </c>
      <c r="D1822" s="16">
        <v>10105</v>
      </c>
      <c r="E1822" s="16" t="str">
        <f>VLOOKUP(D1822,'Schools Data'!$F$4:$I$105,4,FALSE)</f>
        <v>Whitings Hill Primary School</v>
      </c>
      <c r="F1822" s="16">
        <v>413070</v>
      </c>
      <c r="G1822" s="16" t="str">
        <f t="shared" si="63"/>
        <v>E24</v>
      </c>
      <c r="H1822" s="16" t="s">
        <v>4965</v>
      </c>
      <c r="I1822" s="16" t="s">
        <v>1181</v>
      </c>
      <c r="J1822" s="16" t="s">
        <v>1180</v>
      </c>
      <c r="K1822" s="16" t="s">
        <v>1179</v>
      </c>
      <c r="L1822" s="16" t="s">
        <v>4964</v>
      </c>
      <c r="M1822" s="16">
        <v>250</v>
      </c>
      <c r="N1822" s="16" t="s">
        <v>1177</v>
      </c>
      <c r="O1822" s="16" t="s">
        <v>1107</v>
      </c>
      <c r="P1822" s="16" t="s">
        <v>1176</v>
      </c>
      <c r="Q1822" s="16" t="s">
        <v>1175</v>
      </c>
      <c r="R1822" s="16" t="s">
        <v>1174</v>
      </c>
    </row>
    <row r="1823" spans="1:18">
      <c r="A1823" s="16" t="s">
        <v>4963</v>
      </c>
      <c r="B1823" s="16" t="s">
        <v>1183</v>
      </c>
      <c r="C1823" s="16" t="s">
        <v>319</v>
      </c>
      <c r="D1823" s="16">
        <v>10105</v>
      </c>
      <c r="E1823" s="16" t="str">
        <f>VLOOKUP(D1823,'Schools Data'!$F$4:$I$105,4,FALSE)</f>
        <v>Whitings Hill Primary School</v>
      </c>
      <c r="F1823" s="16">
        <v>420060</v>
      </c>
      <c r="G1823" s="16" t="str">
        <f t="shared" si="63"/>
        <v>E26</v>
      </c>
      <c r="H1823" s="16" t="s">
        <v>4962</v>
      </c>
      <c r="I1823" s="16" t="s">
        <v>1181</v>
      </c>
      <c r="J1823" s="16" t="s">
        <v>1180</v>
      </c>
      <c r="K1823" s="16" t="s">
        <v>1179</v>
      </c>
      <c r="L1823" s="16" t="s">
        <v>4961</v>
      </c>
      <c r="M1823" s="16">
        <v>10000</v>
      </c>
      <c r="N1823" s="16" t="s">
        <v>1177</v>
      </c>
      <c r="O1823" s="16" t="s">
        <v>1107</v>
      </c>
      <c r="P1823" s="16" t="s">
        <v>1176</v>
      </c>
      <c r="Q1823" s="16" t="s">
        <v>1175</v>
      </c>
      <c r="R1823" s="16" t="s">
        <v>1174</v>
      </c>
    </row>
    <row r="1824" spans="1:18">
      <c r="A1824" s="16" t="s">
        <v>4960</v>
      </c>
      <c r="B1824" s="16" t="s">
        <v>1183</v>
      </c>
      <c r="C1824" s="16" t="s">
        <v>319</v>
      </c>
      <c r="D1824" s="16">
        <v>10105</v>
      </c>
      <c r="E1824" s="16" t="str">
        <f>VLOOKUP(D1824,'Schools Data'!$F$4:$I$105,4,FALSE)</f>
        <v>Whitings Hill Primary School</v>
      </c>
      <c r="F1824" s="16">
        <v>422620</v>
      </c>
      <c r="G1824" s="16" t="str">
        <f t="shared" si="63"/>
        <v>E20</v>
      </c>
      <c r="H1824" s="16" t="s">
        <v>4959</v>
      </c>
      <c r="I1824" s="16" t="s">
        <v>1181</v>
      </c>
      <c r="J1824" s="16" t="s">
        <v>1180</v>
      </c>
      <c r="K1824" s="16" t="s">
        <v>1179</v>
      </c>
      <c r="L1824" s="16" t="s">
        <v>4958</v>
      </c>
      <c r="M1824" s="16">
        <v>13643</v>
      </c>
      <c r="N1824" s="16" t="s">
        <v>1177</v>
      </c>
      <c r="O1824" s="16" t="s">
        <v>1107</v>
      </c>
      <c r="P1824" s="16" t="s">
        <v>1176</v>
      </c>
      <c r="Q1824" s="16" t="s">
        <v>1175</v>
      </c>
      <c r="R1824" s="16" t="s">
        <v>1174</v>
      </c>
    </row>
    <row r="1825" spans="1:18">
      <c r="A1825" s="16" t="s">
        <v>4957</v>
      </c>
      <c r="B1825" s="16" t="s">
        <v>1183</v>
      </c>
      <c r="C1825" s="16" t="s">
        <v>319</v>
      </c>
      <c r="D1825" s="16">
        <v>10105</v>
      </c>
      <c r="E1825" s="16" t="str">
        <f>VLOOKUP(D1825,'Schools Data'!$F$4:$I$105,4,FALSE)</f>
        <v>Whitings Hill Primary School</v>
      </c>
      <c r="F1825" s="16">
        <v>543950</v>
      </c>
      <c r="G1825" s="16" t="s">
        <v>1211</v>
      </c>
      <c r="H1825" s="16" t="s">
        <v>4956</v>
      </c>
      <c r="I1825" s="16" t="s">
        <v>1181</v>
      </c>
      <c r="J1825" s="16" t="s">
        <v>1180</v>
      </c>
      <c r="K1825" s="16" t="s">
        <v>1179</v>
      </c>
      <c r="L1825" s="16" t="s">
        <v>4955</v>
      </c>
      <c r="M1825" s="16">
        <v>45630</v>
      </c>
      <c r="N1825" s="16" t="s">
        <v>1177</v>
      </c>
      <c r="O1825" s="16" t="s">
        <v>1107</v>
      </c>
      <c r="P1825" s="16" t="s">
        <v>1176</v>
      </c>
      <c r="Q1825" s="16" t="s">
        <v>1175</v>
      </c>
      <c r="R1825" s="16" t="s">
        <v>1174</v>
      </c>
    </row>
    <row r="1826" spans="1:18">
      <c r="A1826" s="16" t="s">
        <v>4954</v>
      </c>
      <c r="B1826" s="16" t="s">
        <v>1183</v>
      </c>
      <c r="C1826" s="16" t="s">
        <v>319</v>
      </c>
      <c r="D1826" s="16">
        <v>10105</v>
      </c>
      <c r="E1826" s="16" t="str">
        <f>VLOOKUP(D1826,'Schools Data'!$F$4:$I$105,4,FALSE)</f>
        <v>Whitings Hill Primary School</v>
      </c>
      <c r="F1826" s="16">
        <v>543970</v>
      </c>
      <c r="G1826" s="16" t="str">
        <f t="shared" ref="G1826:G1832" si="64">VLOOKUP(F1826,$W$2:$X$62,2,FALSE)</f>
        <v>I01</v>
      </c>
      <c r="H1826" s="16" t="s">
        <v>4953</v>
      </c>
      <c r="I1826" s="16" t="s">
        <v>1181</v>
      </c>
      <c r="J1826" s="16" t="s">
        <v>1180</v>
      </c>
      <c r="K1826" s="16" t="s">
        <v>1179</v>
      </c>
      <c r="L1826" s="16" t="s">
        <v>4952</v>
      </c>
      <c r="M1826" s="16">
        <v>-2573458</v>
      </c>
      <c r="N1826" s="16" t="s">
        <v>1177</v>
      </c>
      <c r="O1826" s="16" t="s">
        <v>1107</v>
      </c>
      <c r="P1826" s="16" t="s">
        <v>1176</v>
      </c>
      <c r="Q1826" s="16" t="s">
        <v>1175</v>
      </c>
      <c r="R1826" s="16" t="s">
        <v>1174</v>
      </c>
    </row>
    <row r="1827" spans="1:18">
      <c r="A1827" s="16" t="s">
        <v>4951</v>
      </c>
      <c r="B1827" s="16" t="s">
        <v>1183</v>
      </c>
      <c r="C1827" s="16" t="s">
        <v>319</v>
      </c>
      <c r="D1827" s="16">
        <v>10105</v>
      </c>
      <c r="E1827" s="16" t="str">
        <f>VLOOKUP(D1827,'Schools Data'!$F$4:$I$105,4,FALSE)</f>
        <v>Whitings Hill Primary School</v>
      </c>
      <c r="F1827" s="16">
        <v>543972</v>
      </c>
      <c r="G1827" s="16" t="str">
        <f t="shared" si="64"/>
        <v>I03</v>
      </c>
      <c r="H1827" s="16" t="s">
        <v>4950</v>
      </c>
      <c r="I1827" s="16" t="s">
        <v>1181</v>
      </c>
      <c r="J1827" s="16" t="s">
        <v>1180</v>
      </c>
      <c r="K1827" s="16" t="s">
        <v>1179</v>
      </c>
      <c r="L1827" s="16" t="s">
        <v>4949</v>
      </c>
      <c r="M1827" s="16">
        <v>-112567</v>
      </c>
      <c r="N1827" s="16" t="s">
        <v>1177</v>
      </c>
      <c r="O1827" s="16" t="s">
        <v>1107</v>
      </c>
      <c r="P1827" s="16" t="s">
        <v>1176</v>
      </c>
      <c r="Q1827" s="16" t="s">
        <v>1175</v>
      </c>
      <c r="R1827" s="16" t="s">
        <v>1174</v>
      </c>
    </row>
    <row r="1828" spans="1:18">
      <c r="A1828" s="16" t="s">
        <v>4948</v>
      </c>
      <c r="B1828" s="16" t="s">
        <v>1183</v>
      </c>
      <c r="C1828" s="16" t="s">
        <v>319</v>
      </c>
      <c r="D1828" s="16">
        <v>10105</v>
      </c>
      <c r="E1828" s="16" t="str">
        <f>VLOOKUP(D1828,'Schools Data'!$F$4:$I$105,4,FALSE)</f>
        <v>Whitings Hill Primary School</v>
      </c>
      <c r="F1828" s="16">
        <v>543975</v>
      </c>
      <c r="G1828" s="16" t="str">
        <f t="shared" si="64"/>
        <v>I05</v>
      </c>
      <c r="H1828" s="16" t="s">
        <v>4947</v>
      </c>
      <c r="I1828" s="16" t="s">
        <v>1181</v>
      </c>
      <c r="J1828" s="16" t="s">
        <v>1180</v>
      </c>
      <c r="K1828" s="16" t="s">
        <v>1179</v>
      </c>
      <c r="L1828" s="16" t="s">
        <v>4946</v>
      </c>
      <c r="M1828" s="16">
        <v>-182920</v>
      </c>
      <c r="N1828" s="16" t="s">
        <v>1177</v>
      </c>
      <c r="O1828" s="16" t="s">
        <v>1107</v>
      </c>
      <c r="P1828" s="16" t="s">
        <v>1176</v>
      </c>
      <c r="Q1828" s="16" t="s">
        <v>1175</v>
      </c>
      <c r="R1828" s="16" t="s">
        <v>1174</v>
      </c>
    </row>
    <row r="1829" spans="1:18">
      <c r="A1829" s="16" t="s">
        <v>4945</v>
      </c>
      <c r="B1829" s="16" t="s">
        <v>1183</v>
      </c>
      <c r="C1829" s="16" t="s">
        <v>319</v>
      </c>
      <c r="D1829" s="16">
        <v>10105</v>
      </c>
      <c r="E1829" s="16" t="str">
        <f>VLOOKUP(D1829,'Schools Data'!$F$4:$I$105,4,FALSE)</f>
        <v>Whitings Hill Primary School</v>
      </c>
      <c r="F1829" s="16">
        <v>543980</v>
      </c>
      <c r="G1829" s="16" t="str">
        <f t="shared" si="64"/>
        <v>CI01</v>
      </c>
      <c r="H1829" s="16" t="s">
        <v>4944</v>
      </c>
      <c r="I1829" s="16" t="s">
        <v>1181</v>
      </c>
      <c r="J1829" s="16" t="s">
        <v>1180</v>
      </c>
      <c r="K1829" s="16" t="s">
        <v>1179</v>
      </c>
      <c r="L1829" s="16" t="s">
        <v>4943</v>
      </c>
      <c r="M1829" s="16">
        <v>-9094</v>
      </c>
      <c r="N1829" s="16" t="s">
        <v>1177</v>
      </c>
      <c r="O1829" s="16" t="s">
        <v>1107</v>
      </c>
      <c r="P1829" s="16" t="s">
        <v>1176</v>
      </c>
      <c r="Q1829" s="16" t="s">
        <v>1175</v>
      </c>
      <c r="R1829" s="16" t="s">
        <v>1174</v>
      </c>
    </row>
    <row r="1830" spans="1:18">
      <c r="A1830" s="16" t="s">
        <v>4942</v>
      </c>
      <c r="B1830" s="16" t="s">
        <v>1183</v>
      </c>
      <c r="C1830" s="16" t="s">
        <v>319</v>
      </c>
      <c r="D1830" s="16">
        <v>10105</v>
      </c>
      <c r="E1830" s="16" t="str">
        <f>VLOOKUP(D1830,'Schools Data'!$F$4:$I$105,4,FALSE)</f>
        <v>Whitings Hill Primary School</v>
      </c>
      <c r="F1830" s="16">
        <v>569000</v>
      </c>
      <c r="G1830" s="16" t="str">
        <f t="shared" si="64"/>
        <v>E28a</v>
      </c>
      <c r="H1830" s="16" t="s">
        <v>4941</v>
      </c>
      <c r="I1830" s="16" t="s">
        <v>1181</v>
      </c>
      <c r="J1830" s="16" t="s">
        <v>1180</v>
      </c>
      <c r="K1830" s="16" t="s">
        <v>1179</v>
      </c>
      <c r="L1830" s="16" t="s">
        <v>4940</v>
      </c>
      <c r="M1830" s="16">
        <v>46543</v>
      </c>
      <c r="N1830" s="16" t="s">
        <v>1177</v>
      </c>
      <c r="O1830" s="16" t="s">
        <v>1107</v>
      </c>
      <c r="P1830" s="16" t="s">
        <v>1176</v>
      </c>
      <c r="Q1830" s="16" t="s">
        <v>1175</v>
      </c>
      <c r="R1830" s="16" t="s">
        <v>1174</v>
      </c>
    </row>
    <row r="1831" spans="1:18">
      <c r="A1831" s="16" t="s">
        <v>4939</v>
      </c>
      <c r="B1831" s="16" t="s">
        <v>1183</v>
      </c>
      <c r="C1831" s="16" t="s">
        <v>319</v>
      </c>
      <c r="D1831" s="16">
        <v>10105</v>
      </c>
      <c r="E1831" s="16" t="str">
        <f>VLOOKUP(D1831,'Schools Data'!$F$4:$I$105,4,FALSE)</f>
        <v>Whitings Hill Primary School</v>
      </c>
      <c r="F1831" s="16">
        <v>569010</v>
      </c>
      <c r="G1831" s="16" t="str">
        <f t="shared" si="64"/>
        <v>E27</v>
      </c>
      <c r="H1831" s="16" t="s">
        <v>4938</v>
      </c>
      <c r="I1831" s="16" t="s">
        <v>1181</v>
      </c>
      <c r="J1831" s="16" t="s">
        <v>1180</v>
      </c>
      <c r="K1831" s="16" t="s">
        <v>1179</v>
      </c>
      <c r="L1831" s="16" t="s">
        <v>4937</v>
      </c>
      <c r="M1831" s="16">
        <v>43463</v>
      </c>
      <c r="N1831" s="16" t="s">
        <v>1177</v>
      </c>
      <c r="O1831" s="16" t="s">
        <v>1107</v>
      </c>
      <c r="P1831" s="16" t="s">
        <v>1176</v>
      </c>
      <c r="Q1831" s="16" t="s">
        <v>1175</v>
      </c>
      <c r="R1831" s="16" t="s">
        <v>1174</v>
      </c>
    </row>
    <row r="1832" spans="1:18">
      <c r="A1832" s="16" t="s">
        <v>4936</v>
      </c>
      <c r="B1832" s="16" t="s">
        <v>1183</v>
      </c>
      <c r="C1832" s="16" t="s">
        <v>319</v>
      </c>
      <c r="D1832" s="16">
        <v>10105</v>
      </c>
      <c r="E1832" s="16" t="str">
        <f>VLOOKUP(D1832,'Schools Data'!$F$4:$I$105,4,FALSE)</f>
        <v>Whitings Hill Primary School</v>
      </c>
      <c r="F1832" s="16">
        <v>599010</v>
      </c>
      <c r="G1832" s="16" t="str">
        <f t="shared" si="64"/>
        <v>CE02</v>
      </c>
      <c r="H1832" s="16" t="s">
        <v>4935</v>
      </c>
      <c r="I1832" s="16" t="s">
        <v>1181</v>
      </c>
      <c r="J1832" s="16" t="s">
        <v>1180</v>
      </c>
      <c r="K1832" s="16" t="s">
        <v>1179</v>
      </c>
      <c r="L1832" s="16" t="s">
        <v>4934</v>
      </c>
      <c r="M1832" s="16">
        <v>9117</v>
      </c>
      <c r="N1832" s="16" t="s">
        <v>1177</v>
      </c>
      <c r="O1832" s="16" t="s">
        <v>1107</v>
      </c>
      <c r="P1832" s="16" t="s">
        <v>1176</v>
      </c>
      <c r="Q1832" s="16" t="s">
        <v>1175</v>
      </c>
      <c r="R1832" s="16" t="s">
        <v>1174</v>
      </c>
    </row>
    <row r="1833" spans="1:18">
      <c r="A1833" s="16" t="s">
        <v>4933</v>
      </c>
      <c r="B1833" s="16" t="s">
        <v>1183</v>
      </c>
      <c r="C1833" s="16" t="s">
        <v>319</v>
      </c>
      <c r="D1833" s="16">
        <v>10105</v>
      </c>
      <c r="E1833" s="16" t="str">
        <f>VLOOKUP(D1833,'Schools Data'!$F$4:$I$105,4,FALSE)</f>
        <v>Whitings Hill Primary School</v>
      </c>
      <c r="F1833" s="16">
        <v>599040</v>
      </c>
      <c r="G1833" s="16" t="s">
        <v>1819</v>
      </c>
      <c r="H1833" s="16" t="s">
        <v>4932</v>
      </c>
      <c r="I1833" s="16" t="s">
        <v>1181</v>
      </c>
      <c r="J1833" s="16" t="s">
        <v>1180</v>
      </c>
      <c r="K1833" s="16" t="s">
        <v>1179</v>
      </c>
      <c r="L1833" s="16" t="s">
        <v>4931</v>
      </c>
      <c r="M1833" s="16">
        <v>23191</v>
      </c>
      <c r="N1833" s="16" t="s">
        <v>1177</v>
      </c>
      <c r="O1833" s="16" t="s">
        <v>1107</v>
      </c>
      <c r="P1833" s="16" t="s">
        <v>1176</v>
      </c>
      <c r="Q1833" s="16" t="s">
        <v>1175</v>
      </c>
      <c r="R1833" s="16" t="s">
        <v>1174</v>
      </c>
    </row>
    <row r="1834" spans="1:18">
      <c r="A1834" s="16" t="s">
        <v>4930</v>
      </c>
      <c r="B1834" s="16" t="s">
        <v>1183</v>
      </c>
      <c r="C1834" s="16" t="s">
        <v>319</v>
      </c>
      <c r="D1834" s="16">
        <v>10105</v>
      </c>
      <c r="E1834" s="16" t="str">
        <f>VLOOKUP(D1834,'Schools Data'!$F$4:$I$105,4,FALSE)</f>
        <v>Whitings Hill Primary School</v>
      </c>
      <c r="F1834" s="16">
        <v>720010</v>
      </c>
      <c r="G1834" s="16" t="str">
        <f t="shared" ref="G1834:G1861" si="65">VLOOKUP(F1834,$W$2:$X$62,2,FALSE)</f>
        <v>I18d</v>
      </c>
      <c r="H1834" s="16" t="s">
        <v>4929</v>
      </c>
      <c r="I1834" s="16" t="s">
        <v>1181</v>
      </c>
      <c r="J1834" s="16" t="s">
        <v>1180</v>
      </c>
      <c r="K1834" s="16" t="s">
        <v>1179</v>
      </c>
      <c r="L1834" s="16" t="s">
        <v>4928</v>
      </c>
      <c r="M1834" s="16">
        <v>-74236</v>
      </c>
      <c r="N1834" s="16" t="s">
        <v>1177</v>
      </c>
      <c r="O1834" s="16" t="s">
        <v>1107</v>
      </c>
      <c r="P1834" s="16" t="s">
        <v>1176</v>
      </c>
      <c r="Q1834" s="16" t="s">
        <v>1175</v>
      </c>
      <c r="R1834" s="16" t="s">
        <v>1174</v>
      </c>
    </row>
    <row r="1835" spans="1:18">
      <c r="A1835" s="16" t="s">
        <v>4927</v>
      </c>
      <c r="B1835" s="16" t="s">
        <v>1183</v>
      </c>
      <c r="C1835" s="16" t="s">
        <v>319</v>
      </c>
      <c r="D1835" s="16">
        <v>10105</v>
      </c>
      <c r="E1835" s="16" t="str">
        <f>VLOOKUP(D1835,'Schools Data'!$F$4:$I$105,4,FALSE)</f>
        <v>Whitings Hill Primary School</v>
      </c>
      <c r="F1835" s="16">
        <v>739002</v>
      </c>
      <c r="G1835" s="16" t="str">
        <f t="shared" si="65"/>
        <v>I08b</v>
      </c>
      <c r="H1835" s="16" t="s">
        <v>4926</v>
      </c>
      <c r="I1835" s="16" t="s">
        <v>1181</v>
      </c>
      <c r="J1835" s="16" t="s">
        <v>1180</v>
      </c>
      <c r="K1835" s="16" t="s">
        <v>1179</v>
      </c>
      <c r="L1835" s="16" t="s">
        <v>4925</v>
      </c>
      <c r="M1835" s="16">
        <v>-157500</v>
      </c>
      <c r="N1835" s="16" t="s">
        <v>1177</v>
      </c>
      <c r="O1835" s="16" t="s">
        <v>1107</v>
      </c>
      <c r="P1835" s="16" t="s">
        <v>1176</v>
      </c>
      <c r="Q1835" s="16" t="s">
        <v>1175</v>
      </c>
      <c r="R1835" s="16" t="s">
        <v>1174</v>
      </c>
    </row>
    <row r="1836" spans="1:18">
      <c r="A1836" s="16" t="s">
        <v>4924</v>
      </c>
      <c r="B1836" s="16" t="s">
        <v>1183</v>
      </c>
      <c r="C1836" s="16" t="s">
        <v>319</v>
      </c>
      <c r="D1836" s="16">
        <v>10105</v>
      </c>
      <c r="E1836" s="16" t="str">
        <f>VLOOKUP(D1836,'Schools Data'!$F$4:$I$105,4,FALSE)</f>
        <v>Whitings Hill Primary School</v>
      </c>
      <c r="F1836" s="16">
        <v>739010</v>
      </c>
      <c r="G1836" s="16" t="str">
        <f t="shared" si="65"/>
        <v>I09</v>
      </c>
      <c r="H1836" s="16" t="s">
        <v>4923</v>
      </c>
      <c r="I1836" s="16" t="s">
        <v>1181</v>
      </c>
      <c r="J1836" s="16" t="s">
        <v>1180</v>
      </c>
      <c r="K1836" s="16" t="s">
        <v>1179</v>
      </c>
      <c r="L1836" s="16" t="s">
        <v>4922</v>
      </c>
      <c r="M1836" s="16">
        <v>-34960</v>
      </c>
      <c r="N1836" s="16" t="s">
        <v>1177</v>
      </c>
      <c r="O1836" s="16" t="s">
        <v>1107</v>
      </c>
      <c r="P1836" s="16" t="s">
        <v>1176</v>
      </c>
      <c r="Q1836" s="16" t="s">
        <v>1175</v>
      </c>
      <c r="R1836" s="16" t="s">
        <v>1174</v>
      </c>
    </row>
    <row r="1837" spans="1:18">
      <c r="A1837" s="16" t="s">
        <v>4921</v>
      </c>
      <c r="B1837" s="16" t="s">
        <v>1183</v>
      </c>
      <c r="C1837" s="16" t="s">
        <v>319</v>
      </c>
      <c r="D1837" s="16">
        <v>10105</v>
      </c>
      <c r="E1837" s="16" t="str">
        <f>VLOOKUP(D1837,'Schools Data'!$F$4:$I$105,4,FALSE)</f>
        <v>Whitings Hill Primary School</v>
      </c>
      <c r="F1837" s="16">
        <v>739040</v>
      </c>
      <c r="G1837" s="16" t="str">
        <f t="shared" si="65"/>
        <v>I12</v>
      </c>
      <c r="H1837" s="16" t="s">
        <v>4920</v>
      </c>
      <c r="I1837" s="16" t="s">
        <v>1181</v>
      </c>
      <c r="J1837" s="16" t="s">
        <v>1180</v>
      </c>
      <c r="K1837" s="16" t="s">
        <v>1179</v>
      </c>
      <c r="L1837" s="16" t="s">
        <v>4919</v>
      </c>
      <c r="M1837" s="16">
        <v>-30000</v>
      </c>
      <c r="N1837" s="16" t="s">
        <v>1177</v>
      </c>
      <c r="O1837" s="16" t="s">
        <v>1107</v>
      </c>
      <c r="P1837" s="16" t="s">
        <v>1176</v>
      </c>
      <c r="Q1837" s="16" t="s">
        <v>1175</v>
      </c>
      <c r="R1837" s="16" t="s">
        <v>1174</v>
      </c>
    </row>
    <row r="1838" spans="1:18">
      <c r="A1838" s="16" t="s">
        <v>4918</v>
      </c>
      <c r="B1838" s="16" t="s">
        <v>1183</v>
      </c>
      <c r="C1838" s="16" t="s">
        <v>319</v>
      </c>
      <c r="D1838" s="16">
        <v>10105</v>
      </c>
      <c r="E1838" s="16" t="str">
        <f>VLOOKUP(D1838,'Schools Data'!$F$4:$I$105,4,FALSE)</f>
        <v>Whitings Hill Primary School</v>
      </c>
      <c r="F1838" s="16">
        <v>739050</v>
      </c>
      <c r="G1838" s="16" t="str">
        <f t="shared" si="65"/>
        <v>I13</v>
      </c>
      <c r="H1838" s="16" t="s">
        <v>4917</v>
      </c>
      <c r="I1838" s="16" t="s">
        <v>1181</v>
      </c>
      <c r="J1838" s="16" t="s">
        <v>1180</v>
      </c>
      <c r="K1838" s="16" t="s">
        <v>1179</v>
      </c>
      <c r="L1838" s="16" t="s">
        <v>4916</v>
      </c>
      <c r="M1838" s="16">
        <v>-3450</v>
      </c>
      <c r="N1838" s="16" t="s">
        <v>1177</v>
      </c>
      <c r="O1838" s="16" t="s">
        <v>1107</v>
      </c>
      <c r="P1838" s="16" t="s">
        <v>1176</v>
      </c>
      <c r="Q1838" s="16" t="s">
        <v>1175</v>
      </c>
      <c r="R1838" s="16" t="s">
        <v>1174</v>
      </c>
    </row>
    <row r="1839" spans="1:18">
      <c r="A1839" s="16" t="s">
        <v>4915</v>
      </c>
      <c r="B1839" s="16" t="s">
        <v>1183</v>
      </c>
      <c r="C1839" s="16" t="s">
        <v>319</v>
      </c>
      <c r="D1839" s="16">
        <v>10107</v>
      </c>
      <c r="E1839" s="16" t="str">
        <f>VLOOKUP(D1839,'Schools Data'!$F$4:$I$105,4,FALSE)</f>
        <v>St Joseph's Primary School</v>
      </c>
      <c r="F1839" s="16">
        <v>111100</v>
      </c>
      <c r="G1839" s="16" t="str">
        <f t="shared" si="65"/>
        <v>E05</v>
      </c>
      <c r="H1839" s="16" t="s">
        <v>4914</v>
      </c>
      <c r="I1839" s="16" t="s">
        <v>1181</v>
      </c>
      <c r="J1839" s="16" t="s">
        <v>1180</v>
      </c>
      <c r="K1839" s="16" t="s">
        <v>1179</v>
      </c>
      <c r="L1839" s="16" t="s">
        <v>4913</v>
      </c>
      <c r="M1839" s="16">
        <v>135514</v>
      </c>
      <c r="N1839" s="16" t="s">
        <v>1177</v>
      </c>
      <c r="O1839" s="16" t="s">
        <v>1107</v>
      </c>
      <c r="P1839" s="16" t="s">
        <v>1176</v>
      </c>
      <c r="Q1839" s="16" t="s">
        <v>1175</v>
      </c>
      <c r="R1839" s="16" t="s">
        <v>1174</v>
      </c>
    </row>
    <row r="1840" spans="1:18">
      <c r="A1840" s="16" t="s">
        <v>4912</v>
      </c>
      <c r="B1840" s="16" t="s">
        <v>1183</v>
      </c>
      <c r="C1840" s="16" t="s">
        <v>319</v>
      </c>
      <c r="D1840" s="16">
        <v>10107</v>
      </c>
      <c r="E1840" s="16" t="str">
        <f>VLOOKUP(D1840,'Schools Data'!$F$4:$I$105,4,FALSE)</f>
        <v>St Joseph's Primary School</v>
      </c>
      <c r="F1840" s="16">
        <v>111200</v>
      </c>
      <c r="G1840" s="16" t="str">
        <f t="shared" si="65"/>
        <v>E04</v>
      </c>
      <c r="H1840" s="16" t="s">
        <v>4911</v>
      </c>
      <c r="I1840" s="16" t="s">
        <v>1181</v>
      </c>
      <c r="J1840" s="16" t="s">
        <v>1180</v>
      </c>
      <c r="K1840" s="16" t="s">
        <v>1179</v>
      </c>
      <c r="L1840" s="16" t="s">
        <v>4910</v>
      </c>
      <c r="M1840" s="16">
        <v>111219</v>
      </c>
      <c r="N1840" s="16" t="s">
        <v>1177</v>
      </c>
      <c r="O1840" s="16" t="s">
        <v>1107</v>
      </c>
      <c r="P1840" s="16" t="s">
        <v>1176</v>
      </c>
      <c r="Q1840" s="16" t="s">
        <v>1175</v>
      </c>
      <c r="R1840" s="16" t="s">
        <v>1174</v>
      </c>
    </row>
    <row r="1841" spans="1:18">
      <c r="A1841" s="16" t="s">
        <v>4909</v>
      </c>
      <c r="B1841" s="16" t="s">
        <v>1183</v>
      </c>
      <c r="C1841" s="16" t="s">
        <v>319</v>
      </c>
      <c r="D1841" s="16">
        <v>10107</v>
      </c>
      <c r="E1841" s="16" t="str">
        <f>VLOOKUP(D1841,'Schools Data'!$F$4:$I$105,4,FALSE)</f>
        <v>St Joseph's Primary School</v>
      </c>
      <c r="F1841" s="16">
        <v>111400</v>
      </c>
      <c r="G1841" s="16" t="str">
        <f t="shared" si="65"/>
        <v>E01</v>
      </c>
      <c r="H1841" s="16" t="s">
        <v>4908</v>
      </c>
      <c r="I1841" s="16" t="s">
        <v>1181</v>
      </c>
      <c r="J1841" s="16" t="s">
        <v>1180</v>
      </c>
      <c r="K1841" s="16" t="s">
        <v>1179</v>
      </c>
      <c r="L1841" s="16" t="s">
        <v>4907</v>
      </c>
      <c r="M1841" s="16">
        <v>1329985</v>
      </c>
      <c r="N1841" s="16" t="s">
        <v>1177</v>
      </c>
      <c r="O1841" s="16" t="s">
        <v>1107</v>
      </c>
      <c r="P1841" s="16" t="s">
        <v>1176</v>
      </c>
      <c r="Q1841" s="16" t="s">
        <v>1175</v>
      </c>
      <c r="R1841" s="16" t="s">
        <v>1174</v>
      </c>
    </row>
    <row r="1842" spans="1:18">
      <c r="A1842" s="16" t="s">
        <v>4906</v>
      </c>
      <c r="B1842" s="16" t="s">
        <v>1183</v>
      </c>
      <c r="C1842" s="16" t="s">
        <v>319</v>
      </c>
      <c r="D1842" s="16">
        <v>10107</v>
      </c>
      <c r="E1842" s="16" t="str">
        <f>VLOOKUP(D1842,'Schools Data'!$F$4:$I$105,4,FALSE)</f>
        <v>St Joseph's Primary School</v>
      </c>
      <c r="F1842" s="16">
        <v>111600</v>
      </c>
      <c r="G1842" s="16" t="str">
        <f t="shared" si="65"/>
        <v>E03</v>
      </c>
      <c r="H1842" s="16" t="s">
        <v>4905</v>
      </c>
      <c r="I1842" s="16" t="s">
        <v>1181</v>
      </c>
      <c r="J1842" s="16" t="s">
        <v>1180</v>
      </c>
      <c r="K1842" s="16" t="s">
        <v>1179</v>
      </c>
      <c r="L1842" s="16" t="s">
        <v>4904</v>
      </c>
      <c r="M1842" s="16">
        <v>482100</v>
      </c>
      <c r="N1842" s="16" t="s">
        <v>1177</v>
      </c>
      <c r="O1842" s="16" t="s">
        <v>1107</v>
      </c>
      <c r="P1842" s="16" t="s">
        <v>1176</v>
      </c>
      <c r="Q1842" s="16" t="s">
        <v>1175</v>
      </c>
      <c r="R1842" s="16" t="s">
        <v>1174</v>
      </c>
    </row>
    <row r="1843" spans="1:18">
      <c r="A1843" s="16" t="s">
        <v>4903</v>
      </c>
      <c r="B1843" s="16" t="s">
        <v>1183</v>
      </c>
      <c r="C1843" s="16" t="s">
        <v>319</v>
      </c>
      <c r="D1843" s="16">
        <v>10107</v>
      </c>
      <c r="E1843" s="16" t="str">
        <f>VLOOKUP(D1843,'Schools Data'!$F$4:$I$105,4,FALSE)</f>
        <v>St Joseph's Primary School</v>
      </c>
      <c r="F1843" s="16">
        <v>111700</v>
      </c>
      <c r="G1843" s="16" t="str">
        <f t="shared" si="65"/>
        <v>E07</v>
      </c>
      <c r="H1843" s="16" t="s">
        <v>4902</v>
      </c>
      <c r="I1843" s="16" t="s">
        <v>1181</v>
      </c>
      <c r="J1843" s="16" t="s">
        <v>1180</v>
      </c>
      <c r="K1843" s="16" t="s">
        <v>1179</v>
      </c>
      <c r="L1843" s="16" t="s">
        <v>4901</v>
      </c>
      <c r="M1843" s="16">
        <v>86192</v>
      </c>
      <c r="N1843" s="16" t="s">
        <v>1177</v>
      </c>
      <c r="O1843" s="16" t="s">
        <v>1107</v>
      </c>
      <c r="P1843" s="16" t="s">
        <v>1176</v>
      </c>
      <c r="Q1843" s="16" t="s">
        <v>1175</v>
      </c>
      <c r="R1843" s="16" t="s">
        <v>1174</v>
      </c>
    </row>
    <row r="1844" spans="1:18">
      <c r="A1844" s="16" t="s">
        <v>4900</v>
      </c>
      <c r="B1844" s="16" t="s">
        <v>1183</v>
      </c>
      <c r="C1844" s="16" t="s">
        <v>319</v>
      </c>
      <c r="D1844" s="16">
        <v>10107</v>
      </c>
      <c r="E1844" s="16" t="str">
        <f>VLOOKUP(D1844,'Schools Data'!$F$4:$I$105,4,FALSE)</f>
        <v>St Joseph's Primary School</v>
      </c>
      <c r="F1844" s="16">
        <v>133100</v>
      </c>
      <c r="G1844" s="16" t="str">
        <f t="shared" si="65"/>
        <v>E09</v>
      </c>
      <c r="H1844" s="16" t="s">
        <v>4899</v>
      </c>
      <c r="I1844" s="16" t="s">
        <v>1181</v>
      </c>
      <c r="J1844" s="16" t="s">
        <v>1180</v>
      </c>
      <c r="K1844" s="16" t="s">
        <v>1179</v>
      </c>
      <c r="L1844" s="16" t="s">
        <v>4898</v>
      </c>
      <c r="M1844" s="16">
        <v>4593</v>
      </c>
      <c r="N1844" s="16" t="s">
        <v>1177</v>
      </c>
      <c r="O1844" s="16" t="s">
        <v>1107</v>
      </c>
      <c r="P1844" s="16" t="s">
        <v>1176</v>
      </c>
      <c r="Q1844" s="16" t="s">
        <v>1175</v>
      </c>
      <c r="R1844" s="16" t="s">
        <v>1174</v>
      </c>
    </row>
    <row r="1845" spans="1:18">
      <c r="A1845" s="16" t="s">
        <v>4897</v>
      </c>
      <c r="B1845" s="16" t="s">
        <v>1183</v>
      </c>
      <c r="C1845" s="16" t="s">
        <v>319</v>
      </c>
      <c r="D1845" s="16">
        <v>10107</v>
      </c>
      <c r="E1845" s="16" t="str">
        <f>VLOOKUP(D1845,'Schools Data'!$F$4:$I$105,4,FALSE)</f>
        <v>St Joseph's Primary School</v>
      </c>
      <c r="F1845" s="16">
        <v>138100</v>
      </c>
      <c r="G1845" s="16" t="str">
        <f t="shared" si="65"/>
        <v>E08</v>
      </c>
      <c r="H1845" s="16" t="s">
        <v>4896</v>
      </c>
      <c r="I1845" s="16" t="s">
        <v>1181</v>
      </c>
      <c r="J1845" s="16" t="s">
        <v>1180</v>
      </c>
      <c r="K1845" s="16" t="s">
        <v>1179</v>
      </c>
      <c r="L1845" s="16" t="s">
        <v>4895</v>
      </c>
      <c r="M1845" s="16">
        <v>3100</v>
      </c>
      <c r="N1845" s="16" t="s">
        <v>1177</v>
      </c>
      <c r="O1845" s="16" t="s">
        <v>1107</v>
      </c>
      <c r="P1845" s="16" t="s">
        <v>1176</v>
      </c>
      <c r="Q1845" s="16" t="s">
        <v>1175</v>
      </c>
      <c r="R1845" s="16" t="s">
        <v>1174</v>
      </c>
    </row>
    <row r="1846" spans="1:18">
      <c r="A1846" s="16" t="s">
        <v>4894</v>
      </c>
      <c r="B1846" s="16" t="s">
        <v>1183</v>
      </c>
      <c r="C1846" s="16" t="s">
        <v>319</v>
      </c>
      <c r="D1846" s="16">
        <v>10107</v>
      </c>
      <c r="E1846" s="16" t="str">
        <f>VLOOKUP(D1846,'Schools Data'!$F$4:$I$105,4,FALSE)</f>
        <v>St Joseph's Primary School</v>
      </c>
      <c r="F1846" s="16">
        <v>138110</v>
      </c>
      <c r="G1846" s="16" t="str">
        <f t="shared" si="65"/>
        <v>E10</v>
      </c>
      <c r="H1846" s="16" t="s">
        <v>4893</v>
      </c>
      <c r="I1846" s="16" t="s">
        <v>1181</v>
      </c>
      <c r="J1846" s="16" t="s">
        <v>1180</v>
      </c>
      <c r="K1846" s="16" t="s">
        <v>1179</v>
      </c>
      <c r="L1846" s="16" t="s">
        <v>4892</v>
      </c>
      <c r="M1846" s="16">
        <v>10912</v>
      </c>
      <c r="N1846" s="16" t="s">
        <v>1177</v>
      </c>
      <c r="O1846" s="16" t="s">
        <v>1107</v>
      </c>
      <c r="P1846" s="16" t="s">
        <v>1176</v>
      </c>
      <c r="Q1846" s="16" t="s">
        <v>1175</v>
      </c>
      <c r="R1846" s="16" t="s">
        <v>1174</v>
      </c>
    </row>
    <row r="1847" spans="1:18">
      <c r="A1847" s="16" t="s">
        <v>4891</v>
      </c>
      <c r="B1847" s="16" t="s">
        <v>1183</v>
      </c>
      <c r="C1847" s="16" t="s">
        <v>319</v>
      </c>
      <c r="D1847" s="16">
        <v>10107</v>
      </c>
      <c r="E1847" s="16" t="str">
        <f>VLOOKUP(D1847,'Schools Data'!$F$4:$I$105,4,FALSE)</f>
        <v>St Joseph's Primary School</v>
      </c>
      <c r="F1847" s="16">
        <v>138120</v>
      </c>
      <c r="G1847" s="16" t="str">
        <f t="shared" si="65"/>
        <v>E11</v>
      </c>
      <c r="H1847" s="16" t="s">
        <v>4890</v>
      </c>
      <c r="I1847" s="16" t="s">
        <v>1181</v>
      </c>
      <c r="J1847" s="16" t="s">
        <v>1180</v>
      </c>
      <c r="K1847" s="16" t="s">
        <v>1179</v>
      </c>
      <c r="L1847" s="16" t="s">
        <v>4889</v>
      </c>
      <c r="M1847" s="16">
        <v>3807</v>
      </c>
      <c r="N1847" s="16" t="s">
        <v>1177</v>
      </c>
      <c r="O1847" s="16" t="s">
        <v>1107</v>
      </c>
      <c r="P1847" s="16" t="s">
        <v>1176</v>
      </c>
      <c r="Q1847" s="16" t="s">
        <v>1175</v>
      </c>
      <c r="R1847" s="16" t="s">
        <v>1174</v>
      </c>
    </row>
    <row r="1848" spans="1:18">
      <c r="A1848" s="16" t="s">
        <v>4888</v>
      </c>
      <c r="B1848" s="16" t="s">
        <v>1183</v>
      </c>
      <c r="C1848" s="16" t="s">
        <v>319</v>
      </c>
      <c r="D1848" s="16">
        <v>10107</v>
      </c>
      <c r="E1848" s="16" t="str">
        <f>VLOOKUP(D1848,'Schools Data'!$F$4:$I$105,4,FALSE)</f>
        <v>St Joseph's Primary School</v>
      </c>
      <c r="F1848" s="16">
        <v>210000</v>
      </c>
      <c r="G1848" s="16" t="str">
        <f t="shared" si="65"/>
        <v>E12</v>
      </c>
      <c r="H1848" s="16" t="s">
        <v>4887</v>
      </c>
      <c r="I1848" s="16" t="s">
        <v>1181</v>
      </c>
      <c r="J1848" s="16" t="s">
        <v>1180</v>
      </c>
      <c r="K1848" s="16" t="s">
        <v>1179</v>
      </c>
      <c r="L1848" s="16" t="s">
        <v>4886</v>
      </c>
      <c r="M1848" s="16">
        <v>20666</v>
      </c>
      <c r="N1848" s="16" t="s">
        <v>1177</v>
      </c>
      <c r="O1848" s="16" t="s">
        <v>1107</v>
      </c>
      <c r="P1848" s="16" t="s">
        <v>1176</v>
      </c>
      <c r="Q1848" s="16" t="s">
        <v>1175</v>
      </c>
      <c r="R1848" s="16" t="s">
        <v>1174</v>
      </c>
    </row>
    <row r="1849" spans="1:18">
      <c r="A1849" s="16" t="s">
        <v>4885</v>
      </c>
      <c r="B1849" s="16" t="s">
        <v>1183</v>
      </c>
      <c r="C1849" s="16" t="s">
        <v>319</v>
      </c>
      <c r="D1849" s="16">
        <v>10107</v>
      </c>
      <c r="E1849" s="16" t="str">
        <f>VLOOKUP(D1849,'Schools Data'!$F$4:$I$105,4,FALSE)</f>
        <v>St Joseph's Primary School</v>
      </c>
      <c r="F1849" s="16">
        <v>213020</v>
      </c>
      <c r="G1849" s="16" t="str">
        <f t="shared" si="65"/>
        <v>E16</v>
      </c>
      <c r="H1849" s="16" t="s">
        <v>4884</v>
      </c>
      <c r="I1849" s="16" t="s">
        <v>1181</v>
      </c>
      <c r="J1849" s="16" t="s">
        <v>1180</v>
      </c>
      <c r="K1849" s="16" t="s">
        <v>1179</v>
      </c>
      <c r="L1849" s="16" t="s">
        <v>4883</v>
      </c>
      <c r="M1849" s="16">
        <v>43695</v>
      </c>
      <c r="N1849" s="16" t="s">
        <v>1177</v>
      </c>
      <c r="O1849" s="16" t="s">
        <v>1107</v>
      </c>
      <c r="P1849" s="16" t="s">
        <v>1176</v>
      </c>
      <c r="Q1849" s="16" t="s">
        <v>1175</v>
      </c>
      <c r="R1849" s="16" t="s">
        <v>1174</v>
      </c>
    </row>
    <row r="1850" spans="1:18">
      <c r="A1850" s="16" t="s">
        <v>4882</v>
      </c>
      <c r="B1850" s="16" t="s">
        <v>1183</v>
      </c>
      <c r="C1850" s="16" t="s">
        <v>319</v>
      </c>
      <c r="D1850" s="16">
        <v>10107</v>
      </c>
      <c r="E1850" s="16" t="str">
        <f>VLOOKUP(D1850,'Schools Data'!$F$4:$I$105,4,FALSE)</f>
        <v>St Joseph's Primary School</v>
      </c>
      <c r="F1850" s="16">
        <v>215000</v>
      </c>
      <c r="G1850" s="16" t="str">
        <f t="shared" si="65"/>
        <v>E17</v>
      </c>
      <c r="H1850" s="16" t="s">
        <v>4881</v>
      </c>
      <c r="I1850" s="16" t="s">
        <v>1181</v>
      </c>
      <c r="J1850" s="16" t="s">
        <v>1180</v>
      </c>
      <c r="K1850" s="16" t="s">
        <v>1179</v>
      </c>
      <c r="L1850" s="16" t="s">
        <v>4880</v>
      </c>
      <c r="M1850" s="16">
        <v>12064</v>
      </c>
      <c r="N1850" s="16" t="s">
        <v>1177</v>
      </c>
      <c r="O1850" s="16" t="s">
        <v>1107</v>
      </c>
      <c r="P1850" s="16" t="s">
        <v>1176</v>
      </c>
      <c r="Q1850" s="16" t="s">
        <v>1175</v>
      </c>
      <c r="R1850" s="16" t="s">
        <v>1174</v>
      </c>
    </row>
    <row r="1851" spans="1:18">
      <c r="A1851" s="16" t="s">
        <v>4879</v>
      </c>
      <c r="B1851" s="16" t="s">
        <v>1183</v>
      </c>
      <c r="C1851" s="16" t="s">
        <v>319</v>
      </c>
      <c r="D1851" s="16">
        <v>10107</v>
      </c>
      <c r="E1851" s="16" t="str">
        <f>VLOOKUP(D1851,'Schools Data'!$F$4:$I$105,4,FALSE)</f>
        <v>St Joseph's Primary School</v>
      </c>
      <c r="F1851" s="16">
        <v>216000</v>
      </c>
      <c r="G1851" s="16" t="str">
        <f t="shared" si="65"/>
        <v>E15</v>
      </c>
      <c r="H1851" s="16" t="s">
        <v>4878</v>
      </c>
      <c r="I1851" s="16" t="s">
        <v>1181</v>
      </c>
      <c r="J1851" s="16" t="s">
        <v>1180</v>
      </c>
      <c r="K1851" s="16" t="s">
        <v>1179</v>
      </c>
      <c r="L1851" s="16" t="s">
        <v>4877</v>
      </c>
      <c r="M1851" s="16">
        <v>7283</v>
      </c>
      <c r="N1851" s="16" t="s">
        <v>1177</v>
      </c>
      <c r="O1851" s="16" t="s">
        <v>1107</v>
      </c>
      <c r="P1851" s="16" t="s">
        <v>1176</v>
      </c>
      <c r="Q1851" s="16" t="s">
        <v>1175</v>
      </c>
      <c r="R1851" s="16" t="s">
        <v>1174</v>
      </c>
    </row>
    <row r="1852" spans="1:18">
      <c r="A1852" s="16" t="s">
        <v>4876</v>
      </c>
      <c r="B1852" s="16" t="s">
        <v>1183</v>
      </c>
      <c r="C1852" s="16" t="s">
        <v>319</v>
      </c>
      <c r="D1852" s="16">
        <v>10107</v>
      </c>
      <c r="E1852" s="16" t="str">
        <f>VLOOKUP(D1852,'Schools Data'!$F$4:$I$105,4,FALSE)</f>
        <v>St Joseph's Primary School</v>
      </c>
      <c r="F1852" s="16">
        <v>219010</v>
      </c>
      <c r="G1852" s="16" t="str">
        <f t="shared" si="65"/>
        <v>E14</v>
      </c>
      <c r="H1852" s="16" t="s">
        <v>4875</v>
      </c>
      <c r="I1852" s="16" t="s">
        <v>1181</v>
      </c>
      <c r="J1852" s="16" t="s">
        <v>1180</v>
      </c>
      <c r="K1852" s="16" t="s">
        <v>1179</v>
      </c>
      <c r="L1852" s="16" t="s">
        <v>4874</v>
      </c>
      <c r="M1852" s="16">
        <v>3317</v>
      </c>
      <c r="N1852" s="16" t="s">
        <v>1177</v>
      </c>
      <c r="O1852" s="16" t="s">
        <v>1107</v>
      </c>
      <c r="P1852" s="16" t="s">
        <v>1176</v>
      </c>
      <c r="Q1852" s="16" t="s">
        <v>1175</v>
      </c>
      <c r="R1852" s="16" t="s">
        <v>1174</v>
      </c>
    </row>
    <row r="1853" spans="1:18">
      <c r="A1853" s="16" t="s">
        <v>4873</v>
      </c>
      <c r="B1853" s="16" t="s">
        <v>1183</v>
      </c>
      <c r="C1853" s="16" t="s">
        <v>319</v>
      </c>
      <c r="D1853" s="16">
        <v>10107</v>
      </c>
      <c r="E1853" s="16" t="str">
        <f>VLOOKUP(D1853,'Schools Data'!$F$4:$I$105,4,FALSE)</f>
        <v>St Joseph's Primary School</v>
      </c>
      <c r="F1853" s="16">
        <v>219030</v>
      </c>
      <c r="G1853" s="16" t="str">
        <f t="shared" si="65"/>
        <v>E18</v>
      </c>
      <c r="H1853" s="16" t="s">
        <v>4872</v>
      </c>
      <c r="I1853" s="16" t="s">
        <v>1181</v>
      </c>
      <c r="J1853" s="16" t="s">
        <v>1180</v>
      </c>
      <c r="K1853" s="16" t="s">
        <v>1179</v>
      </c>
      <c r="L1853" s="16" t="s">
        <v>4871</v>
      </c>
      <c r="M1853" s="16">
        <v>16562</v>
      </c>
      <c r="N1853" s="16" t="s">
        <v>1177</v>
      </c>
      <c r="O1853" s="16" t="s">
        <v>1107</v>
      </c>
      <c r="P1853" s="16" t="s">
        <v>1176</v>
      </c>
      <c r="Q1853" s="16" t="s">
        <v>1175</v>
      </c>
      <c r="R1853" s="16" t="s">
        <v>1174</v>
      </c>
    </row>
    <row r="1854" spans="1:18">
      <c r="A1854" s="16" t="s">
        <v>4870</v>
      </c>
      <c r="B1854" s="16" t="s">
        <v>1183</v>
      </c>
      <c r="C1854" s="16" t="s">
        <v>319</v>
      </c>
      <c r="D1854" s="16">
        <v>10107</v>
      </c>
      <c r="E1854" s="16" t="str">
        <f>VLOOKUP(D1854,'Schools Data'!$F$4:$I$105,4,FALSE)</f>
        <v>St Joseph's Primary School</v>
      </c>
      <c r="F1854" s="16">
        <v>220000</v>
      </c>
      <c r="G1854" s="16" t="str">
        <f t="shared" si="65"/>
        <v>E13</v>
      </c>
      <c r="H1854" s="16" t="s">
        <v>4869</v>
      </c>
      <c r="I1854" s="16" t="s">
        <v>1181</v>
      </c>
      <c r="J1854" s="16" t="s">
        <v>1180</v>
      </c>
      <c r="K1854" s="16" t="s">
        <v>1179</v>
      </c>
      <c r="L1854" s="16" t="s">
        <v>4868</v>
      </c>
      <c r="M1854" s="16">
        <v>1484</v>
      </c>
      <c r="N1854" s="16" t="s">
        <v>1177</v>
      </c>
      <c r="O1854" s="16" t="s">
        <v>1107</v>
      </c>
      <c r="P1854" s="16" t="s">
        <v>1176</v>
      </c>
      <c r="Q1854" s="16" t="s">
        <v>1175</v>
      </c>
      <c r="R1854" s="16" t="s">
        <v>1174</v>
      </c>
    </row>
    <row r="1855" spans="1:18">
      <c r="A1855" s="16" t="s">
        <v>4867</v>
      </c>
      <c r="B1855" s="16" t="s">
        <v>1183</v>
      </c>
      <c r="C1855" s="16" t="s">
        <v>319</v>
      </c>
      <c r="D1855" s="16">
        <v>10107</v>
      </c>
      <c r="E1855" s="16" t="str">
        <f>VLOOKUP(D1855,'Schools Data'!$F$4:$I$105,4,FALSE)</f>
        <v>St Joseph's Primary School</v>
      </c>
      <c r="F1855" s="16">
        <v>221000</v>
      </c>
      <c r="G1855" s="16" t="str">
        <f t="shared" si="65"/>
        <v>E23</v>
      </c>
      <c r="H1855" s="16" t="s">
        <v>4866</v>
      </c>
      <c r="I1855" s="16" t="s">
        <v>1181</v>
      </c>
      <c r="J1855" s="16" t="s">
        <v>1180</v>
      </c>
      <c r="K1855" s="16" t="s">
        <v>1179</v>
      </c>
      <c r="L1855" s="16" t="s">
        <v>4865</v>
      </c>
      <c r="M1855" s="16">
        <v>19756</v>
      </c>
      <c r="N1855" s="16" t="s">
        <v>1177</v>
      </c>
      <c r="O1855" s="16" t="s">
        <v>1107</v>
      </c>
      <c r="P1855" s="16" t="s">
        <v>1176</v>
      </c>
      <c r="Q1855" s="16" t="s">
        <v>1175</v>
      </c>
      <c r="R1855" s="16" t="s">
        <v>1174</v>
      </c>
    </row>
    <row r="1856" spans="1:18">
      <c r="A1856" s="16" t="s">
        <v>4864</v>
      </c>
      <c r="B1856" s="16" t="s">
        <v>1183</v>
      </c>
      <c r="C1856" s="16" t="s">
        <v>319</v>
      </c>
      <c r="D1856" s="16">
        <v>10107</v>
      </c>
      <c r="E1856" s="16" t="str">
        <f>VLOOKUP(D1856,'Schools Data'!$F$4:$I$105,4,FALSE)</f>
        <v>St Joseph's Primary School</v>
      </c>
      <c r="F1856" s="16">
        <v>411020</v>
      </c>
      <c r="G1856" s="16" t="str">
        <f t="shared" si="65"/>
        <v>E25</v>
      </c>
      <c r="H1856" s="16" t="s">
        <v>4863</v>
      </c>
      <c r="I1856" s="16" t="s">
        <v>1181</v>
      </c>
      <c r="J1856" s="16" t="s">
        <v>1180</v>
      </c>
      <c r="K1856" s="16" t="s">
        <v>1179</v>
      </c>
      <c r="L1856" s="16" t="s">
        <v>4862</v>
      </c>
      <c r="M1856" s="16">
        <v>121590</v>
      </c>
      <c r="N1856" s="16" t="s">
        <v>1177</v>
      </c>
      <c r="O1856" s="16" t="s">
        <v>1107</v>
      </c>
      <c r="P1856" s="16" t="s">
        <v>1176</v>
      </c>
      <c r="Q1856" s="16" t="s">
        <v>1175</v>
      </c>
      <c r="R1856" s="16" t="s">
        <v>1174</v>
      </c>
    </row>
    <row r="1857" spans="1:18">
      <c r="A1857" s="16" t="s">
        <v>4861</v>
      </c>
      <c r="B1857" s="16" t="s">
        <v>1183</v>
      </c>
      <c r="C1857" s="16" t="s">
        <v>319</v>
      </c>
      <c r="D1857" s="16">
        <v>10107</v>
      </c>
      <c r="E1857" s="16" t="str">
        <f>VLOOKUP(D1857,'Schools Data'!$F$4:$I$105,4,FALSE)</f>
        <v>St Joseph's Primary School</v>
      </c>
      <c r="F1857" s="16">
        <v>413050</v>
      </c>
      <c r="G1857" s="16" t="str">
        <f t="shared" si="65"/>
        <v>E19</v>
      </c>
      <c r="H1857" s="16" t="s">
        <v>4860</v>
      </c>
      <c r="I1857" s="16" t="s">
        <v>1181</v>
      </c>
      <c r="J1857" s="16" t="s">
        <v>1180</v>
      </c>
      <c r="K1857" s="16" t="s">
        <v>1179</v>
      </c>
      <c r="L1857" s="16" t="s">
        <v>4859</v>
      </c>
      <c r="M1857" s="16">
        <v>84460</v>
      </c>
      <c r="N1857" s="16" t="s">
        <v>1177</v>
      </c>
      <c r="O1857" s="16" t="s">
        <v>1107</v>
      </c>
      <c r="P1857" s="16" t="s">
        <v>1176</v>
      </c>
      <c r="Q1857" s="16" t="s">
        <v>1175</v>
      </c>
      <c r="R1857" s="16" t="s">
        <v>1174</v>
      </c>
    </row>
    <row r="1858" spans="1:18">
      <c r="A1858" s="16" t="s">
        <v>4858</v>
      </c>
      <c r="B1858" s="16" t="s">
        <v>1183</v>
      </c>
      <c r="C1858" s="16" t="s">
        <v>319</v>
      </c>
      <c r="D1858" s="16">
        <v>10107</v>
      </c>
      <c r="E1858" s="16" t="str">
        <f>VLOOKUP(D1858,'Schools Data'!$F$4:$I$105,4,FALSE)</f>
        <v>St Joseph's Primary School</v>
      </c>
      <c r="F1858" s="16">
        <v>413060</v>
      </c>
      <c r="G1858" s="16" t="str">
        <f t="shared" si="65"/>
        <v>E22</v>
      </c>
      <c r="H1858" s="16" t="s">
        <v>4857</v>
      </c>
      <c r="I1858" s="16" t="s">
        <v>1181</v>
      </c>
      <c r="J1858" s="16" t="s">
        <v>1180</v>
      </c>
      <c r="K1858" s="16" t="s">
        <v>1179</v>
      </c>
      <c r="L1858" s="16" t="s">
        <v>4856</v>
      </c>
      <c r="M1858" s="16">
        <v>14665</v>
      </c>
      <c r="N1858" s="16" t="s">
        <v>1177</v>
      </c>
      <c r="O1858" s="16" t="s">
        <v>1107</v>
      </c>
      <c r="P1858" s="16" t="s">
        <v>1176</v>
      </c>
      <c r="Q1858" s="16" t="s">
        <v>1175</v>
      </c>
      <c r="R1858" s="16" t="s">
        <v>1174</v>
      </c>
    </row>
    <row r="1859" spans="1:18">
      <c r="A1859" s="16" t="s">
        <v>4855</v>
      </c>
      <c r="B1859" s="16" t="s">
        <v>1183</v>
      </c>
      <c r="C1859" s="16" t="s">
        <v>319</v>
      </c>
      <c r="D1859" s="16">
        <v>10107</v>
      </c>
      <c r="E1859" s="16" t="str">
        <f>VLOOKUP(D1859,'Schools Data'!$F$4:$I$105,4,FALSE)</f>
        <v>St Joseph's Primary School</v>
      </c>
      <c r="F1859" s="16">
        <v>413070</v>
      </c>
      <c r="G1859" s="16" t="str">
        <f t="shared" si="65"/>
        <v>E24</v>
      </c>
      <c r="H1859" s="16" t="s">
        <v>4854</v>
      </c>
      <c r="I1859" s="16" t="s">
        <v>1181</v>
      </c>
      <c r="J1859" s="16" t="s">
        <v>1180</v>
      </c>
      <c r="K1859" s="16" t="s">
        <v>1179</v>
      </c>
      <c r="L1859" s="16" t="s">
        <v>4853</v>
      </c>
      <c r="M1859" s="16">
        <v>40318</v>
      </c>
      <c r="N1859" s="16" t="s">
        <v>1177</v>
      </c>
      <c r="O1859" s="16" t="s">
        <v>1107</v>
      </c>
      <c r="P1859" s="16" t="s">
        <v>1176</v>
      </c>
      <c r="Q1859" s="16" t="s">
        <v>1175</v>
      </c>
      <c r="R1859" s="16" t="s">
        <v>1174</v>
      </c>
    </row>
    <row r="1860" spans="1:18">
      <c r="A1860" s="16" t="s">
        <v>4852</v>
      </c>
      <c r="B1860" s="16" t="s">
        <v>1183</v>
      </c>
      <c r="C1860" s="16" t="s">
        <v>319</v>
      </c>
      <c r="D1860" s="16">
        <v>10107</v>
      </c>
      <c r="E1860" s="16" t="str">
        <f>VLOOKUP(D1860,'Schools Data'!$F$4:$I$105,4,FALSE)</f>
        <v>St Joseph's Primary School</v>
      </c>
      <c r="F1860" s="16">
        <v>420060</v>
      </c>
      <c r="G1860" s="16" t="str">
        <f t="shared" si="65"/>
        <v>E26</v>
      </c>
      <c r="H1860" s="16" t="s">
        <v>4851</v>
      </c>
      <c r="I1860" s="16" t="s">
        <v>1181</v>
      </c>
      <c r="J1860" s="16" t="s">
        <v>1180</v>
      </c>
      <c r="K1860" s="16" t="s">
        <v>1179</v>
      </c>
      <c r="L1860" s="16" t="s">
        <v>4850</v>
      </c>
      <c r="M1860" s="16">
        <v>17791</v>
      </c>
      <c r="N1860" s="16" t="s">
        <v>1177</v>
      </c>
      <c r="O1860" s="16" t="s">
        <v>1107</v>
      </c>
      <c r="P1860" s="16" t="s">
        <v>1176</v>
      </c>
      <c r="Q1860" s="16" t="s">
        <v>1175</v>
      </c>
      <c r="R1860" s="16" t="s">
        <v>1174</v>
      </c>
    </row>
    <row r="1861" spans="1:18">
      <c r="A1861" s="16" t="s">
        <v>4849</v>
      </c>
      <c r="B1861" s="16" t="s">
        <v>1183</v>
      </c>
      <c r="C1861" s="16" t="s">
        <v>319</v>
      </c>
      <c r="D1861" s="16">
        <v>10107</v>
      </c>
      <c r="E1861" s="16" t="str">
        <f>VLOOKUP(D1861,'Schools Data'!$F$4:$I$105,4,FALSE)</f>
        <v>St Joseph's Primary School</v>
      </c>
      <c r="F1861" s="16">
        <v>422620</v>
      </c>
      <c r="G1861" s="16" t="str">
        <f t="shared" si="65"/>
        <v>E20</v>
      </c>
      <c r="H1861" s="16" t="s">
        <v>4848</v>
      </c>
      <c r="I1861" s="16" t="s">
        <v>1181</v>
      </c>
      <c r="J1861" s="16" t="s">
        <v>1180</v>
      </c>
      <c r="K1861" s="16" t="s">
        <v>1179</v>
      </c>
      <c r="L1861" s="16" t="s">
        <v>4847</v>
      </c>
      <c r="M1861" s="16">
        <v>18599</v>
      </c>
      <c r="N1861" s="16" t="s">
        <v>1177</v>
      </c>
      <c r="O1861" s="16" t="s">
        <v>1107</v>
      </c>
      <c r="P1861" s="16" t="s">
        <v>1176</v>
      </c>
      <c r="Q1861" s="16" t="s">
        <v>1175</v>
      </c>
      <c r="R1861" s="16" t="s">
        <v>1174</v>
      </c>
    </row>
    <row r="1862" spans="1:18">
      <c r="A1862" s="16" t="s">
        <v>4846</v>
      </c>
      <c r="B1862" s="16" t="s">
        <v>1183</v>
      </c>
      <c r="C1862" s="16" t="s">
        <v>319</v>
      </c>
      <c r="D1862" s="16">
        <v>10107</v>
      </c>
      <c r="E1862" s="16" t="str">
        <f>VLOOKUP(D1862,'Schools Data'!$F$4:$I$105,4,FALSE)</f>
        <v>St Joseph's Primary School</v>
      </c>
      <c r="F1862" s="16">
        <v>543950</v>
      </c>
      <c r="G1862" s="16" t="s">
        <v>1211</v>
      </c>
      <c r="H1862" s="16" t="s">
        <v>4845</v>
      </c>
      <c r="I1862" s="16" t="s">
        <v>1181</v>
      </c>
      <c r="J1862" s="16" t="s">
        <v>1180</v>
      </c>
      <c r="K1862" s="16" t="s">
        <v>1179</v>
      </c>
      <c r="L1862" s="16" t="s">
        <v>4844</v>
      </c>
      <c r="M1862" s="16">
        <v>-250703</v>
      </c>
      <c r="N1862" s="16" t="s">
        <v>1177</v>
      </c>
      <c r="O1862" s="16" t="s">
        <v>1107</v>
      </c>
      <c r="P1862" s="16" t="s">
        <v>1176</v>
      </c>
      <c r="Q1862" s="16" t="s">
        <v>1175</v>
      </c>
      <c r="R1862" s="16" t="s">
        <v>1174</v>
      </c>
    </row>
    <row r="1863" spans="1:18">
      <c r="A1863" s="16" t="s">
        <v>4843</v>
      </c>
      <c r="B1863" s="16" t="s">
        <v>1183</v>
      </c>
      <c r="C1863" s="16" t="s">
        <v>319</v>
      </c>
      <c r="D1863" s="16">
        <v>10107</v>
      </c>
      <c r="E1863" s="16" t="str">
        <f>VLOOKUP(D1863,'Schools Data'!$F$4:$I$105,4,FALSE)</f>
        <v>St Joseph's Primary School</v>
      </c>
      <c r="F1863" s="16">
        <v>543970</v>
      </c>
      <c r="G1863" s="16" t="str">
        <f t="shared" ref="G1863:G1894" si="66">VLOOKUP(F1863,$W$2:$X$62,2,FALSE)</f>
        <v>I01</v>
      </c>
      <c r="H1863" s="16" t="s">
        <v>4842</v>
      </c>
      <c r="I1863" s="16" t="s">
        <v>1181</v>
      </c>
      <c r="J1863" s="16" t="s">
        <v>1180</v>
      </c>
      <c r="K1863" s="16" t="s">
        <v>1179</v>
      </c>
      <c r="L1863" s="16" t="s">
        <v>4841</v>
      </c>
      <c r="M1863" s="16">
        <v>-2289573</v>
      </c>
      <c r="N1863" s="16" t="s">
        <v>1177</v>
      </c>
      <c r="O1863" s="16" t="s">
        <v>1107</v>
      </c>
      <c r="P1863" s="16" t="s">
        <v>1176</v>
      </c>
      <c r="Q1863" s="16" t="s">
        <v>1175</v>
      </c>
      <c r="R1863" s="16" t="s">
        <v>1174</v>
      </c>
    </row>
    <row r="1864" spans="1:18">
      <c r="A1864" s="16" t="s">
        <v>4840</v>
      </c>
      <c r="B1864" s="16" t="s">
        <v>1183</v>
      </c>
      <c r="C1864" s="16" t="s">
        <v>319</v>
      </c>
      <c r="D1864" s="16">
        <v>10107</v>
      </c>
      <c r="E1864" s="16" t="str">
        <f>VLOOKUP(D1864,'Schools Data'!$F$4:$I$105,4,FALSE)</f>
        <v>St Joseph's Primary School</v>
      </c>
      <c r="F1864" s="16">
        <v>543972</v>
      </c>
      <c r="G1864" s="16" t="str">
        <f t="shared" si="66"/>
        <v>I03</v>
      </c>
      <c r="H1864" s="16" t="s">
        <v>4839</v>
      </c>
      <c r="I1864" s="16" t="s">
        <v>1181</v>
      </c>
      <c r="J1864" s="16" t="s">
        <v>1180</v>
      </c>
      <c r="K1864" s="16" t="s">
        <v>1179</v>
      </c>
      <c r="L1864" s="16" t="s">
        <v>4838</v>
      </c>
      <c r="M1864" s="16">
        <v>-87077</v>
      </c>
      <c r="N1864" s="16" t="s">
        <v>1177</v>
      </c>
      <c r="O1864" s="16" t="s">
        <v>1107</v>
      </c>
      <c r="P1864" s="16" t="s">
        <v>1176</v>
      </c>
      <c r="Q1864" s="16" t="s">
        <v>1175</v>
      </c>
      <c r="R1864" s="16" t="s">
        <v>1174</v>
      </c>
    </row>
    <row r="1865" spans="1:18">
      <c r="A1865" s="16" t="s">
        <v>4837</v>
      </c>
      <c r="B1865" s="16" t="s">
        <v>1183</v>
      </c>
      <c r="C1865" s="16" t="s">
        <v>319</v>
      </c>
      <c r="D1865" s="16">
        <v>10107</v>
      </c>
      <c r="E1865" s="16" t="str">
        <f>VLOOKUP(D1865,'Schools Data'!$F$4:$I$105,4,FALSE)</f>
        <v>St Joseph's Primary School</v>
      </c>
      <c r="F1865" s="16">
        <v>543975</v>
      </c>
      <c r="G1865" s="16" t="str">
        <f t="shared" si="66"/>
        <v>I05</v>
      </c>
      <c r="H1865" s="16" t="s">
        <v>4836</v>
      </c>
      <c r="I1865" s="16" t="s">
        <v>1181</v>
      </c>
      <c r="J1865" s="16" t="s">
        <v>1180</v>
      </c>
      <c r="K1865" s="16" t="s">
        <v>1179</v>
      </c>
      <c r="L1865" s="16" t="s">
        <v>4835</v>
      </c>
      <c r="M1865" s="16">
        <v>-114325</v>
      </c>
      <c r="N1865" s="16" t="s">
        <v>1177</v>
      </c>
      <c r="O1865" s="16" t="s">
        <v>1107</v>
      </c>
      <c r="P1865" s="16" t="s">
        <v>1176</v>
      </c>
      <c r="Q1865" s="16" t="s">
        <v>1175</v>
      </c>
      <c r="R1865" s="16" t="s">
        <v>1174</v>
      </c>
    </row>
    <row r="1866" spans="1:18">
      <c r="A1866" s="16" t="s">
        <v>4834</v>
      </c>
      <c r="B1866" s="16" t="s">
        <v>1183</v>
      </c>
      <c r="C1866" s="16" t="s">
        <v>319</v>
      </c>
      <c r="D1866" s="16">
        <v>10107</v>
      </c>
      <c r="E1866" s="16" t="str">
        <f>VLOOKUP(D1866,'Schools Data'!$F$4:$I$105,4,FALSE)</f>
        <v>St Joseph's Primary School</v>
      </c>
      <c r="F1866" s="16">
        <v>569000</v>
      </c>
      <c r="G1866" s="16" t="str">
        <f t="shared" si="66"/>
        <v>E28a</v>
      </c>
      <c r="H1866" s="16" t="s">
        <v>4833</v>
      </c>
      <c r="I1866" s="16" t="s">
        <v>1181</v>
      </c>
      <c r="J1866" s="16" t="s">
        <v>1180</v>
      </c>
      <c r="K1866" s="16" t="s">
        <v>1179</v>
      </c>
      <c r="L1866" s="16" t="s">
        <v>4832</v>
      </c>
      <c r="M1866" s="16">
        <v>29652</v>
      </c>
      <c r="N1866" s="16" t="s">
        <v>1177</v>
      </c>
      <c r="O1866" s="16" t="s">
        <v>1107</v>
      </c>
      <c r="P1866" s="16" t="s">
        <v>1176</v>
      </c>
      <c r="Q1866" s="16" t="s">
        <v>1175</v>
      </c>
      <c r="R1866" s="16" t="s">
        <v>1174</v>
      </c>
    </row>
    <row r="1867" spans="1:18">
      <c r="A1867" s="16" t="s">
        <v>4831</v>
      </c>
      <c r="B1867" s="16" t="s">
        <v>1183</v>
      </c>
      <c r="C1867" s="16" t="s">
        <v>319</v>
      </c>
      <c r="D1867" s="16">
        <v>10107</v>
      </c>
      <c r="E1867" s="16" t="str">
        <f>VLOOKUP(D1867,'Schools Data'!$F$4:$I$105,4,FALSE)</f>
        <v>St Joseph's Primary School</v>
      </c>
      <c r="F1867" s="16">
        <v>569010</v>
      </c>
      <c r="G1867" s="16" t="str">
        <f t="shared" si="66"/>
        <v>E27</v>
      </c>
      <c r="H1867" s="16" t="s">
        <v>4830</v>
      </c>
      <c r="I1867" s="16" t="s">
        <v>1181</v>
      </c>
      <c r="J1867" s="16" t="s">
        <v>1180</v>
      </c>
      <c r="K1867" s="16" t="s">
        <v>1179</v>
      </c>
      <c r="L1867" s="16" t="s">
        <v>4829</v>
      </c>
      <c r="M1867" s="16">
        <v>80592</v>
      </c>
      <c r="N1867" s="16" t="s">
        <v>1177</v>
      </c>
      <c r="O1867" s="16" t="s">
        <v>1107</v>
      </c>
      <c r="P1867" s="16" t="s">
        <v>1176</v>
      </c>
      <c r="Q1867" s="16" t="s">
        <v>1175</v>
      </c>
      <c r="R1867" s="16" t="s">
        <v>1174</v>
      </c>
    </row>
    <row r="1868" spans="1:18">
      <c r="A1868" s="16" t="s">
        <v>4828</v>
      </c>
      <c r="B1868" s="16" t="s">
        <v>1183</v>
      </c>
      <c r="C1868" s="16" t="s">
        <v>319</v>
      </c>
      <c r="D1868" s="16">
        <v>10107</v>
      </c>
      <c r="E1868" s="16" t="str">
        <f>VLOOKUP(D1868,'Schools Data'!$F$4:$I$105,4,FALSE)</f>
        <v>St Joseph's Primary School</v>
      </c>
      <c r="F1868" s="16">
        <v>720010</v>
      </c>
      <c r="G1868" s="16" t="str">
        <f t="shared" si="66"/>
        <v>I18d</v>
      </c>
      <c r="H1868" s="16" t="s">
        <v>4827</v>
      </c>
      <c r="I1868" s="16" t="s">
        <v>1181</v>
      </c>
      <c r="J1868" s="16" t="s">
        <v>1180</v>
      </c>
      <c r="K1868" s="16" t="s">
        <v>1179</v>
      </c>
      <c r="L1868" s="16" t="s">
        <v>4826</v>
      </c>
      <c r="M1868" s="16">
        <v>-95636</v>
      </c>
      <c r="N1868" s="16" t="s">
        <v>1177</v>
      </c>
      <c r="O1868" s="16" t="s">
        <v>1107</v>
      </c>
      <c r="P1868" s="16" t="s">
        <v>1176</v>
      </c>
      <c r="Q1868" s="16" t="s">
        <v>1175</v>
      </c>
      <c r="R1868" s="16" t="s">
        <v>1174</v>
      </c>
    </row>
    <row r="1869" spans="1:18">
      <c r="A1869" s="16" t="s">
        <v>4825</v>
      </c>
      <c r="B1869" s="16" t="s">
        <v>1183</v>
      </c>
      <c r="C1869" s="16" t="s">
        <v>319</v>
      </c>
      <c r="D1869" s="16">
        <v>10107</v>
      </c>
      <c r="E1869" s="16" t="str">
        <f>VLOOKUP(D1869,'Schools Data'!$F$4:$I$105,4,FALSE)</f>
        <v>St Joseph's Primary School</v>
      </c>
      <c r="F1869" s="16">
        <v>739002</v>
      </c>
      <c r="G1869" s="16" t="str">
        <f t="shared" si="66"/>
        <v>I08b</v>
      </c>
      <c r="H1869" s="16" t="s">
        <v>4824</v>
      </c>
      <c r="I1869" s="16" t="s">
        <v>1181</v>
      </c>
      <c r="J1869" s="16" t="s">
        <v>1180</v>
      </c>
      <c r="K1869" s="16" t="s">
        <v>1179</v>
      </c>
      <c r="L1869" s="16" t="s">
        <v>4823</v>
      </c>
      <c r="M1869" s="16">
        <v>-44304</v>
      </c>
      <c r="N1869" s="16" t="s">
        <v>1177</v>
      </c>
      <c r="O1869" s="16" t="s">
        <v>1107</v>
      </c>
      <c r="P1869" s="16" t="s">
        <v>1176</v>
      </c>
      <c r="Q1869" s="16" t="s">
        <v>1175</v>
      </c>
      <c r="R1869" s="16" t="s">
        <v>1174</v>
      </c>
    </row>
    <row r="1870" spans="1:18">
      <c r="A1870" s="16" t="s">
        <v>4822</v>
      </c>
      <c r="B1870" s="16" t="s">
        <v>1183</v>
      </c>
      <c r="C1870" s="16" t="s">
        <v>319</v>
      </c>
      <c r="D1870" s="16">
        <v>10107</v>
      </c>
      <c r="E1870" s="16" t="str">
        <f>VLOOKUP(D1870,'Schools Data'!$F$4:$I$105,4,FALSE)</f>
        <v>St Joseph's Primary School</v>
      </c>
      <c r="F1870" s="16">
        <v>739010</v>
      </c>
      <c r="G1870" s="16" t="str">
        <f t="shared" si="66"/>
        <v>I09</v>
      </c>
      <c r="H1870" s="16" t="s">
        <v>4821</v>
      </c>
      <c r="I1870" s="16" t="s">
        <v>1181</v>
      </c>
      <c r="J1870" s="16" t="s">
        <v>1180</v>
      </c>
      <c r="K1870" s="16" t="s">
        <v>1179</v>
      </c>
      <c r="L1870" s="16" t="s">
        <v>4820</v>
      </c>
      <c r="M1870" s="16">
        <v>-41767</v>
      </c>
      <c r="N1870" s="16" t="s">
        <v>1177</v>
      </c>
      <c r="O1870" s="16" t="s">
        <v>1107</v>
      </c>
      <c r="P1870" s="16" t="s">
        <v>1176</v>
      </c>
      <c r="Q1870" s="16" t="s">
        <v>1175</v>
      </c>
      <c r="R1870" s="16" t="s">
        <v>1174</v>
      </c>
    </row>
    <row r="1871" spans="1:18">
      <c r="A1871" s="16" t="s">
        <v>4819</v>
      </c>
      <c r="B1871" s="16" t="s">
        <v>1183</v>
      </c>
      <c r="C1871" s="16" t="s">
        <v>319</v>
      </c>
      <c r="D1871" s="16">
        <v>10107</v>
      </c>
      <c r="E1871" s="16" t="str">
        <f>VLOOKUP(D1871,'Schools Data'!$F$4:$I$105,4,FALSE)</f>
        <v>St Joseph's Primary School</v>
      </c>
      <c r="F1871" s="16">
        <v>739040</v>
      </c>
      <c r="G1871" s="16" t="str">
        <f t="shared" si="66"/>
        <v>I12</v>
      </c>
      <c r="H1871" s="16" t="s">
        <v>4818</v>
      </c>
      <c r="I1871" s="16" t="s">
        <v>1181</v>
      </c>
      <c r="J1871" s="16" t="s">
        <v>1180</v>
      </c>
      <c r="K1871" s="16" t="s">
        <v>1179</v>
      </c>
      <c r="L1871" s="16" t="s">
        <v>4817</v>
      </c>
      <c r="M1871" s="16">
        <v>-31000</v>
      </c>
      <c r="N1871" s="16" t="s">
        <v>1177</v>
      </c>
      <c r="O1871" s="16" t="s">
        <v>1107</v>
      </c>
      <c r="P1871" s="16" t="s">
        <v>1176</v>
      </c>
      <c r="Q1871" s="16" t="s">
        <v>1175</v>
      </c>
      <c r="R1871" s="16" t="s">
        <v>1174</v>
      </c>
    </row>
    <row r="1872" spans="1:18">
      <c r="A1872" s="16" t="s">
        <v>4816</v>
      </c>
      <c r="B1872" s="16" t="s">
        <v>1183</v>
      </c>
      <c r="C1872" s="16" t="s">
        <v>319</v>
      </c>
      <c r="D1872" s="16">
        <v>10108</v>
      </c>
      <c r="E1872" s="16" t="str">
        <f>VLOOKUP(D1872,'Schools Data'!$F$4:$I$105,4,FALSE)</f>
        <v>St Theresa's R.C. Primary School</v>
      </c>
      <c r="F1872" s="16">
        <v>111100</v>
      </c>
      <c r="G1872" s="16" t="str">
        <f t="shared" si="66"/>
        <v>E05</v>
      </c>
      <c r="H1872" s="16" t="s">
        <v>4815</v>
      </c>
      <c r="I1872" s="16" t="s">
        <v>1181</v>
      </c>
      <c r="J1872" s="16" t="s">
        <v>1180</v>
      </c>
      <c r="K1872" s="16" t="s">
        <v>1179</v>
      </c>
      <c r="L1872" s="16" t="s">
        <v>4814</v>
      </c>
      <c r="M1872" s="16">
        <v>41220</v>
      </c>
      <c r="N1872" s="16" t="s">
        <v>1177</v>
      </c>
      <c r="O1872" s="16" t="s">
        <v>1107</v>
      </c>
      <c r="P1872" s="16" t="s">
        <v>1176</v>
      </c>
      <c r="Q1872" s="16" t="s">
        <v>1175</v>
      </c>
      <c r="R1872" s="16" t="s">
        <v>1174</v>
      </c>
    </row>
    <row r="1873" spans="1:18">
      <c r="A1873" s="16" t="s">
        <v>4813</v>
      </c>
      <c r="B1873" s="16" t="s">
        <v>1183</v>
      </c>
      <c r="C1873" s="16" t="s">
        <v>319</v>
      </c>
      <c r="D1873" s="16">
        <v>10108</v>
      </c>
      <c r="E1873" s="16" t="str">
        <f>VLOOKUP(D1873,'Schools Data'!$F$4:$I$105,4,FALSE)</f>
        <v>St Theresa's R.C. Primary School</v>
      </c>
      <c r="F1873" s="16">
        <v>111200</v>
      </c>
      <c r="G1873" s="16" t="str">
        <f t="shared" si="66"/>
        <v>E04</v>
      </c>
      <c r="H1873" s="16" t="s">
        <v>4812</v>
      </c>
      <c r="I1873" s="16" t="s">
        <v>1181</v>
      </c>
      <c r="J1873" s="16" t="s">
        <v>1180</v>
      </c>
      <c r="K1873" s="16" t="s">
        <v>1179</v>
      </c>
      <c r="L1873" s="16" t="s">
        <v>4811</v>
      </c>
      <c r="M1873" s="16">
        <v>33424</v>
      </c>
      <c r="N1873" s="16" t="s">
        <v>1177</v>
      </c>
      <c r="O1873" s="16" t="s">
        <v>1107</v>
      </c>
      <c r="P1873" s="16" t="s">
        <v>1176</v>
      </c>
      <c r="Q1873" s="16" t="s">
        <v>1175</v>
      </c>
      <c r="R1873" s="16" t="s">
        <v>1174</v>
      </c>
    </row>
    <row r="1874" spans="1:18">
      <c r="A1874" s="16" t="s">
        <v>4810</v>
      </c>
      <c r="B1874" s="16" t="s">
        <v>1183</v>
      </c>
      <c r="C1874" s="16" t="s">
        <v>319</v>
      </c>
      <c r="D1874" s="16">
        <v>10108</v>
      </c>
      <c r="E1874" s="16" t="str">
        <f>VLOOKUP(D1874,'Schools Data'!$F$4:$I$105,4,FALSE)</f>
        <v>St Theresa's R.C. Primary School</v>
      </c>
      <c r="F1874" s="16">
        <v>111400</v>
      </c>
      <c r="G1874" s="16" t="str">
        <f t="shared" si="66"/>
        <v>E01</v>
      </c>
      <c r="H1874" s="16" t="s">
        <v>4809</v>
      </c>
      <c r="I1874" s="16" t="s">
        <v>1181</v>
      </c>
      <c r="J1874" s="16" t="s">
        <v>1180</v>
      </c>
      <c r="K1874" s="16" t="s">
        <v>1179</v>
      </c>
      <c r="L1874" s="16" t="s">
        <v>4808</v>
      </c>
      <c r="M1874" s="16">
        <v>576237</v>
      </c>
      <c r="N1874" s="16" t="s">
        <v>1177</v>
      </c>
      <c r="O1874" s="16" t="s">
        <v>1107</v>
      </c>
      <c r="P1874" s="16" t="s">
        <v>1176</v>
      </c>
      <c r="Q1874" s="16" t="s">
        <v>1175</v>
      </c>
      <c r="R1874" s="16" t="s">
        <v>1174</v>
      </c>
    </row>
    <row r="1875" spans="1:18">
      <c r="A1875" s="16" t="s">
        <v>4807</v>
      </c>
      <c r="B1875" s="16" t="s">
        <v>1183</v>
      </c>
      <c r="C1875" s="16" t="s">
        <v>319</v>
      </c>
      <c r="D1875" s="16">
        <v>10108</v>
      </c>
      <c r="E1875" s="16" t="str">
        <f>VLOOKUP(D1875,'Schools Data'!$F$4:$I$105,4,FALSE)</f>
        <v>St Theresa's R.C. Primary School</v>
      </c>
      <c r="F1875" s="16">
        <v>111600</v>
      </c>
      <c r="G1875" s="16" t="str">
        <f t="shared" si="66"/>
        <v>E03</v>
      </c>
      <c r="H1875" s="16" t="s">
        <v>4806</v>
      </c>
      <c r="I1875" s="16" t="s">
        <v>1181</v>
      </c>
      <c r="J1875" s="16" t="s">
        <v>1180</v>
      </c>
      <c r="K1875" s="16" t="s">
        <v>1179</v>
      </c>
      <c r="L1875" s="16" t="s">
        <v>4805</v>
      </c>
      <c r="M1875" s="16">
        <v>143900</v>
      </c>
      <c r="N1875" s="16" t="s">
        <v>1177</v>
      </c>
      <c r="O1875" s="16" t="s">
        <v>1107</v>
      </c>
      <c r="P1875" s="16" t="s">
        <v>1176</v>
      </c>
      <c r="Q1875" s="16" t="s">
        <v>1175</v>
      </c>
      <c r="R1875" s="16" t="s">
        <v>1174</v>
      </c>
    </row>
    <row r="1876" spans="1:18">
      <c r="A1876" s="16" t="s">
        <v>4804</v>
      </c>
      <c r="B1876" s="16" t="s">
        <v>1183</v>
      </c>
      <c r="C1876" s="16" t="s">
        <v>319</v>
      </c>
      <c r="D1876" s="16">
        <v>10108</v>
      </c>
      <c r="E1876" s="16" t="str">
        <f>VLOOKUP(D1876,'Schools Data'!$F$4:$I$105,4,FALSE)</f>
        <v>St Theresa's R.C. Primary School</v>
      </c>
      <c r="F1876" s="16">
        <v>111700</v>
      </c>
      <c r="G1876" s="16" t="str">
        <f t="shared" si="66"/>
        <v>E07</v>
      </c>
      <c r="H1876" s="16" t="s">
        <v>4803</v>
      </c>
      <c r="I1876" s="16" t="s">
        <v>1181</v>
      </c>
      <c r="J1876" s="16" t="s">
        <v>1180</v>
      </c>
      <c r="K1876" s="16" t="s">
        <v>1179</v>
      </c>
      <c r="L1876" s="16" t="s">
        <v>4802</v>
      </c>
      <c r="M1876" s="16">
        <v>21767</v>
      </c>
      <c r="N1876" s="16" t="s">
        <v>1177</v>
      </c>
      <c r="O1876" s="16" t="s">
        <v>1107</v>
      </c>
      <c r="P1876" s="16" t="s">
        <v>1176</v>
      </c>
      <c r="Q1876" s="16" t="s">
        <v>1175</v>
      </c>
      <c r="R1876" s="16" t="s">
        <v>1174</v>
      </c>
    </row>
    <row r="1877" spans="1:18">
      <c r="A1877" s="16" t="s">
        <v>4801</v>
      </c>
      <c r="B1877" s="16" t="s">
        <v>1183</v>
      </c>
      <c r="C1877" s="16" t="s">
        <v>319</v>
      </c>
      <c r="D1877" s="16">
        <v>10108</v>
      </c>
      <c r="E1877" s="16" t="str">
        <f>VLOOKUP(D1877,'Schools Data'!$F$4:$I$105,4,FALSE)</f>
        <v>St Theresa's R.C. Primary School</v>
      </c>
      <c r="F1877" s="16">
        <v>133100</v>
      </c>
      <c r="G1877" s="16" t="str">
        <f t="shared" si="66"/>
        <v>E09</v>
      </c>
      <c r="H1877" s="16" t="s">
        <v>4800</v>
      </c>
      <c r="I1877" s="16" t="s">
        <v>1181</v>
      </c>
      <c r="J1877" s="16" t="s">
        <v>1180</v>
      </c>
      <c r="K1877" s="16" t="s">
        <v>1179</v>
      </c>
      <c r="L1877" s="16" t="s">
        <v>4799</v>
      </c>
      <c r="M1877" s="16">
        <v>4598</v>
      </c>
      <c r="N1877" s="16" t="s">
        <v>1177</v>
      </c>
      <c r="O1877" s="16" t="s">
        <v>1107</v>
      </c>
      <c r="P1877" s="16" t="s">
        <v>1176</v>
      </c>
      <c r="Q1877" s="16" t="s">
        <v>1175</v>
      </c>
      <c r="R1877" s="16" t="s">
        <v>1174</v>
      </c>
    </row>
    <row r="1878" spans="1:18">
      <c r="A1878" s="16" t="s">
        <v>4798</v>
      </c>
      <c r="B1878" s="16" t="s">
        <v>1183</v>
      </c>
      <c r="C1878" s="16" t="s">
        <v>319</v>
      </c>
      <c r="D1878" s="16">
        <v>10108</v>
      </c>
      <c r="E1878" s="16" t="str">
        <f>VLOOKUP(D1878,'Schools Data'!$F$4:$I$105,4,FALSE)</f>
        <v>St Theresa's R.C. Primary School</v>
      </c>
      <c r="F1878" s="16">
        <v>138100</v>
      </c>
      <c r="G1878" s="16" t="str">
        <f t="shared" si="66"/>
        <v>E08</v>
      </c>
      <c r="H1878" s="16" t="s">
        <v>4797</v>
      </c>
      <c r="I1878" s="16" t="s">
        <v>1181</v>
      </c>
      <c r="J1878" s="16" t="s">
        <v>1180</v>
      </c>
      <c r="K1878" s="16" t="s">
        <v>1179</v>
      </c>
      <c r="L1878" s="16" t="s">
        <v>4796</v>
      </c>
      <c r="M1878" s="16">
        <v>1122</v>
      </c>
      <c r="N1878" s="16" t="s">
        <v>1177</v>
      </c>
      <c r="O1878" s="16" t="s">
        <v>1107</v>
      </c>
      <c r="P1878" s="16" t="s">
        <v>1176</v>
      </c>
      <c r="Q1878" s="16" t="s">
        <v>1175</v>
      </c>
      <c r="R1878" s="16" t="s">
        <v>1174</v>
      </c>
    </row>
    <row r="1879" spans="1:18">
      <c r="A1879" s="16" t="s">
        <v>4795</v>
      </c>
      <c r="B1879" s="16" t="s">
        <v>1183</v>
      </c>
      <c r="C1879" s="16" t="s">
        <v>319</v>
      </c>
      <c r="D1879" s="16">
        <v>10108</v>
      </c>
      <c r="E1879" s="16" t="str">
        <f>VLOOKUP(D1879,'Schools Data'!$F$4:$I$105,4,FALSE)</f>
        <v>St Theresa's R.C. Primary School</v>
      </c>
      <c r="F1879" s="16">
        <v>138110</v>
      </c>
      <c r="G1879" s="16" t="str">
        <f t="shared" si="66"/>
        <v>E10</v>
      </c>
      <c r="H1879" s="16" t="s">
        <v>4794</v>
      </c>
      <c r="I1879" s="16" t="s">
        <v>1181</v>
      </c>
      <c r="J1879" s="16" t="s">
        <v>1180</v>
      </c>
      <c r="K1879" s="16" t="s">
        <v>1179</v>
      </c>
      <c r="L1879" s="16" t="s">
        <v>4780</v>
      </c>
      <c r="M1879" s="16">
        <v>5737</v>
      </c>
      <c r="N1879" s="16" t="s">
        <v>1177</v>
      </c>
      <c r="O1879" s="16" t="s">
        <v>1107</v>
      </c>
      <c r="P1879" s="16" t="s">
        <v>1176</v>
      </c>
      <c r="Q1879" s="16" t="s">
        <v>1175</v>
      </c>
      <c r="R1879" s="16" t="s">
        <v>1174</v>
      </c>
    </row>
    <row r="1880" spans="1:18">
      <c r="A1880" s="16" t="s">
        <v>4793</v>
      </c>
      <c r="B1880" s="16" t="s">
        <v>1183</v>
      </c>
      <c r="C1880" s="16" t="s">
        <v>319</v>
      </c>
      <c r="D1880" s="16">
        <v>10108</v>
      </c>
      <c r="E1880" s="16" t="str">
        <f>VLOOKUP(D1880,'Schools Data'!$F$4:$I$105,4,FALSE)</f>
        <v>St Theresa's R.C. Primary School</v>
      </c>
      <c r="F1880" s="16">
        <v>138120</v>
      </c>
      <c r="G1880" s="16" t="str">
        <f t="shared" si="66"/>
        <v>E11</v>
      </c>
      <c r="H1880" s="16" t="s">
        <v>4792</v>
      </c>
      <c r="I1880" s="16" t="s">
        <v>1181</v>
      </c>
      <c r="J1880" s="16" t="s">
        <v>1180</v>
      </c>
      <c r="K1880" s="16" t="s">
        <v>1179</v>
      </c>
      <c r="L1880" s="16" t="s">
        <v>4741</v>
      </c>
      <c r="M1880" s="16">
        <v>1196</v>
      </c>
      <c r="N1880" s="16" t="s">
        <v>1177</v>
      </c>
      <c r="O1880" s="16" t="s">
        <v>1107</v>
      </c>
      <c r="P1880" s="16" t="s">
        <v>1176</v>
      </c>
      <c r="Q1880" s="16" t="s">
        <v>1175</v>
      </c>
      <c r="R1880" s="16" t="s">
        <v>1174</v>
      </c>
    </row>
    <row r="1881" spans="1:18">
      <c r="A1881" s="16" t="s">
        <v>4791</v>
      </c>
      <c r="B1881" s="16" t="s">
        <v>1183</v>
      </c>
      <c r="C1881" s="16" t="s">
        <v>319</v>
      </c>
      <c r="D1881" s="16">
        <v>10108</v>
      </c>
      <c r="E1881" s="16" t="str">
        <f>VLOOKUP(D1881,'Schools Data'!$F$4:$I$105,4,FALSE)</f>
        <v>St Theresa's R.C. Primary School</v>
      </c>
      <c r="F1881" s="16">
        <v>210000</v>
      </c>
      <c r="G1881" s="16" t="str">
        <f t="shared" si="66"/>
        <v>E12</v>
      </c>
      <c r="H1881" s="16" t="s">
        <v>4790</v>
      </c>
      <c r="I1881" s="16" t="s">
        <v>1181</v>
      </c>
      <c r="J1881" s="16" t="s">
        <v>1180</v>
      </c>
      <c r="K1881" s="16" t="s">
        <v>1179</v>
      </c>
      <c r="L1881" s="16" t="s">
        <v>4789</v>
      </c>
      <c r="M1881" s="16">
        <v>17975</v>
      </c>
      <c r="N1881" s="16" t="s">
        <v>1177</v>
      </c>
      <c r="O1881" s="16" t="s">
        <v>1107</v>
      </c>
      <c r="P1881" s="16" t="s">
        <v>1176</v>
      </c>
      <c r="Q1881" s="16" t="s">
        <v>1175</v>
      </c>
      <c r="R1881" s="16" t="s">
        <v>1174</v>
      </c>
    </row>
    <row r="1882" spans="1:18">
      <c r="A1882" s="16" t="s">
        <v>4788</v>
      </c>
      <c r="B1882" s="16" t="s">
        <v>1183</v>
      </c>
      <c r="C1882" s="16" t="s">
        <v>319</v>
      </c>
      <c r="D1882" s="16">
        <v>10108</v>
      </c>
      <c r="E1882" s="16" t="str">
        <f>VLOOKUP(D1882,'Schools Data'!$F$4:$I$105,4,FALSE)</f>
        <v>St Theresa's R.C. Primary School</v>
      </c>
      <c r="F1882" s="16">
        <v>213020</v>
      </c>
      <c r="G1882" s="16" t="str">
        <f t="shared" si="66"/>
        <v>E16</v>
      </c>
      <c r="H1882" s="16" t="s">
        <v>4787</v>
      </c>
      <c r="I1882" s="16" t="s">
        <v>1181</v>
      </c>
      <c r="J1882" s="16" t="s">
        <v>1180</v>
      </c>
      <c r="K1882" s="16" t="s">
        <v>1179</v>
      </c>
      <c r="L1882" s="16" t="s">
        <v>4786</v>
      </c>
      <c r="M1882" s="16">
        <v>12750</v>
      </c>
      <c r="N1882" s="16" t="s">
        <v>1177</v>
      </c>
      <c r="O1882" s="16" t="s">
        <v>1107</v>
      </c>
      <c r="P1882" s="16" t="s">
        <v>1176</v>
      </c>
      <c r="Q1882" s="16" t="s">
        <v>1175</v>
      </c>
      <c r="R1882" s="16" t="s">
        <v>1174</v>
      </c>
    </row>
    <row r="1883" spans="1:18">
      <c r="A1883" s="16" t="s">
        <v>4785</v>
      </c>
      <c r="B1883" s="16" t="s">
        <v>1183</v>
      </c>
      <c r="C1883" s="16" t="s">
        <v>319</v>
      </c>
      <c r="D1883" s="16">
        <v>10108</v>
      </c>
      <c r="E1883" s="16" t="str">
        <f>VLOOKUP(D1883,'Schools Data'!$F$4:$I$105,4,FALSE)</f>
        <v>St Theresa's R.C. Primary School</v>
      </c>
      <c r="F1883" s="16">
        <v>215000</v>
      </c>
      <c r="G1883" s="16" t="str">
        <f t="shared" si="66"/>
        <v>E17</v>
      </c>
      <c r="H1883" s="16" t="s">
        <v>4784</v>
      </c>
      <c r="I1883" s="16" t="s">
        <v>1181</v>
      </c>
      <c r="J1883" s="16" t="s">
        <v>1180</v>
      </c>
      <c r="K1883" s="16" t="s">
        <v>1179</v>
      </c>
      <c r="L1883" s="16" t="s">
        <v>4783</v>
      </c>
      <c r="M1883" s="16">
        <v>3848</v>
      </c>
      <c r="N1883" s="16" t="s">
        <v>1177</v>
      </c>
      <c r="O1883" s="16" t="s">
        <v>1107</v>
      </c>
      <c r="P1883" s="16" t="s">
        <v>1176</v>
      </c>
      <c r="Q1883" s="16" t="s">
        <v>1175</v>
      </c>
      <c r="R1883" s="16" t="s">
        <v>1174</v>
      </c>
    </row>
    <row r="1884" spans="1:18">
      <c r="A1884" s="16" t="s">
        <v>4782</v>
      </c>
      <c r="B1884" s="16" t="s">
        <v>1183</v>
      </c>
      <c r="C1884" s="16" t="s">
        <v>319</v>
      </c>
      <c r="D1884" s="16">
        <v>10108</v>
      </c>
      <c r="E1884" s="16" t="str">
        <f>VLOOKUP(D1884,'Schools Data'!$F$4:$I$105,4,FALSE)</f>
        <v>St Theresa's R.C. Primary School</v>
      </c>
      <c r="F1884" s="16">
        <v>216000</v>
      </c>
      <c r="G1884" s="16" t="str">
        <f t="shared" si="66"/>
        <v>E15</v>
      </c>
      <c r="H1884" s="16" t="s">
        <v>4781</v>
      </c>
      <c r="I1884" s="16" t="s">
        <v>1181</v>
      </c>
      <c r="J1884" s="16" t="s">
        <v>1180</v>
      </c>
      <c r="K1884" s="16" t="s">
        <v>1179</v>
      </c>
      <c r="L1884" s="16" t="s">
        <v>4780</v>
      </c>
      <c r="M1884" s="16">
        <v>3060</v>
      </c>
      <c r="N1884" s="16" t="s">
        <v>1177</v>
      </c>
      <c r="O1884" s="16" t="s">
        <v>1107</v>
      </c>
      <c r="P1884" s="16" t="s">
        <v>1176</v>
      </c>
      <c r="Q1884" s="16" t="s">
        <v>1175</v>
      </c>
      <c r="R1884" s="16" t="s">
        <v>1174</v>
      </c>
    </row>
    <row r="1885" spans="1:18">
      <c r="A1885" s="16" t="s">
        <v>4779</v>
      </c>
      <c r="B1885" s="16" t="s">
        <v>1183</v>
      </c>
      <c r="C1885" s="16" t="s">
        <v>319</v>
      </c>
      <c r="D1885" s="16">
        <v>10108</v>
      </c>
      <c r="E1885" s="16" t="str">
        <f>VLOOKUP(D1885,'Schools Data'!$F$4:$I$105,4,FALSE)</f>
        <v>St Theresa's R.C. Primary School</v>
      </c>
      <c r="F1885" s="16">
        <v>219010</v>
      </c>
      <c r="G1885" s="16" t="str">
        <f t="shared" si="66"/>
        <v>E14</v>
      </c>
      <c r="H1885" s="16" t="s">
        <v>4778</v>
      </c>
      <c r="I1885" s="16" t="s">
        <v>1181</v>
      </c>
      <c r="J1885" s="16" t="s">
        <v>1180</v>
      </c>
      <c r="K1885" s="16" t="s">
        <v>1179</v>
      </c>
      <c r="L1885" s="16" t="s">
        <v>4777</v>
      </c>
      <c r="M1885" s="16">
        <v>20502</v>
      </c>
      <c r="N1885" s="16" t="s">
        <v>1177</v>
      </c>
      <c r="O1885" s="16" t="s">
        <v>1107</v>
      </c>
      <c r="P1885" s="16" t="s">
        <v>1176</v>
      </c>
      <c r="Q1885" s="16" t="s">
        <v>1175</v>
      </c>
      <c r="R1885" s="16" t="s">
        <v>1174</v>
      </c>
    </row>
    <row r="1886" spans="1:18">
      <c r="A1886" s="16" t="s">
        <v>4776</v>
      </c>
      <c r="B1886" s="16" t="s">
        <v>1183</v>
      </c>
      <c r="C1886" s="16" t="s">
        <v>319</v>
      </c>
      <c r="D1886" s="16">
        <v>10108</v>
      </c>
      <c r="E1886" s="16" t="str">
        <f>VLOOKUP(D1886,'Schools Data'!$F$4:$I$105,4,FALSE)</f>
        <v>St Theresa's R.C. Primary School</v>
      </c>
      <c r="F1886" s="16">
        <v>219030</v>
      </c>
      <c r="G1886" s="16" t="str">
        <f t="shared" si="66"/>
        <v>E18</v>
      </c>
      <c r="H1886" s="16" t="s">
        <v>4775</v>
      </c>
      <c r="I1886" s="16" t="s">
        <v>1181</v>
      </c>
      <c r="J1886" s="16" t="s">
        <v>1180</v>
      </c>
      <c r="K1886" s="16" t="s">
        <v>1179</v>
      </c>
      <c r="L1886" s="16" t="s">
        <v>4774</v>
      </c>
      <c r="M1886" s="16">
        <v>5069</v>
      </c>
      <c r="N1886" s="16" t="s">
        <v>1177</v>
      </c>
      <c r="O1886" s="16" t="s">
        <v>1107</v>
      </c>
      <c r="P1886" s="16" t="s">
        <v>1176</v>
      </c>
      <c r="Q1886" s="16" t="s">
        <v>1175</v>
      </c>
      <c r="R1886" s="16" t="s">
        <v>1174</v>
      </c>
    </row>
    <row r="1887" spans="1:18">
      <c r="A1887" s="16" t="s">
        <v>4773</v>
      </c>
      <c r="B1887" s="16" t="s">
        <v>1183</v>
      </c>
      <c r="C1887" s="16" t="s">
        <v>319</v>
      </c>
      <c r="D1887" s="16">
        <v>10108</v>
      </c>
      <c r="E1887" s="16" t="str">
        <f>VLOOKUP(D1887,'Schools Data'!$F$4:$I$105,4,FALSE)</f>
        <v>St Theresa's R.C. Primary School</v>
      </c>
      <c r="F1887" s="16">
        <v>220000</v>
      </c>
      <c r="G1887" s="16" t="str">
        <f t="shared" si="66"/>
        <v>E13</v>
      </c>
      <c r="H1887" s="16" t="s">
        <v>4772</v>
      </c>
      <c r="I1887" s="16" t="s">
        <v>1181</v>
      </c>
      <c r="J1887" s="16" t="s">
        <v>1180</v>
      </c>
      <c r="K1887" s="16" t="s">
        <v>1179</v>
      </c>
      <c r="L1887" s="16" t="s">
        <v>4771</v>
      </c>
      <c r="M1887" s="16">
        <v>714</v>
      </c>
      <c r="N1887" s="16" t="s">
        <v>1177</v>
      </c>
      <c r="O1887" s="16" t="s">
        <v>1107</v>
      </c>
      <c r="P1887" s="16" t="s">
        <v>1176</v>
      </c>
      <c r="Q1887" s="16" t="s">
        <v>1175</v>
      </c>
      <c r="R1887" s="16" t="s">
        <v>1174</v>
      </c>
    </row>
    <row r="1888" spans="1:18">
      <c r="A1888" s="16" t="s">
        <v>4770</v>
      </c>
      <c r="B1888" s="16" t="s">
        <v>1183</v>
      </c>
      <c r="C1888" s="16" t="s">
        <v>319</v>
      </c>
      <c r="D1888" s="16">
        <v>10108</v>
      </c>
      <c r="E1888" s="16" t="str">
        <f>VLOOKUP(D1888,'Schools Data'!$F$4:$I$105,4,FALSE)</f>
        <v>St Theresa's R.C. Primary School</v>
      </c>
      <c r="F1888" s="16">
        <v>221000</v>
      </c>
      <c r="G1888" s="16" t="str">
        <f t="shared" si="66"/>
        <v>E23</v>
      </c>
      <c r="H1888" s="16" t="s">
        <v>4769</v>
      </c>
      <c r="I1888" s="16" t="s">
        <v>1181</v>
      </c>
      <c r="J1888" s="16" t="s">
        <v>1180</v>
      </c>
      <c r="K1888" s="16" t="s">
        <v>1179</v>
      </c>
      <c r="L1888" s="16" t="s">
        <v>4768</v>
      </c>
      <c r="M1888" s="16">
        <v>8598</v>
      </c>
      <c r="N1888" s="16" t="s">
        <v>1177</v>
      </c>
      <c r="O1888" s="16" t="s">
        <v>1107</v>
      </c>
      <c r="P1888" s="16" t="s">
        <v>1176</v>
      </c>
      <c r="Q1888" s="16" t="s">
        <v>1175</v>
      </c>
      <c r="R1888" s="16" t="s">
        <v>1174</v>
      </c>
    </row>
    <row r="1889" spans="1:18">
      <c r="A1889" s="16" t="s">
        <v>4767</v>
      </c>
      <c r="B1889" s="16" t="s">
        <v>1183</v>
      </c>
      <c r="C1889" s="16" t="s">
        <v>319</v>
      </c>
      <c r="D1889" s="16">
        <v>10108</v>
      </c>
      <c r="E1889" s="16" t="str">
        <f>VLOOKUP(D1889,'Schools Data'!$F$4:$I$105,4,FALSE)</f>
        <v>St Theresa's R.C. Primary School</v>
      </c>
      <c r="F1889" s="16">
        <v>411020</v>
      </c>
      <c r="G1889" s="16" t="str">
        <f t="shared" si="66"/>
        <v>E25</v>
      </c>
      <c r="H1889" s="16" t="s">
        <v>4766</v>
      </c>
      <c r="I1889" s="16" t="s">
        <v>1181</v>
      </c>
      <c r="J1889" s="16" t="s">
        <v>1180</v>
      </c>
      <c r="K1889" s="16" t="s">
        <v>1179</v>
      </c>
      <c r="L1889" s="16" t="s">
        <v>4765</v>
      </c>
      <c r="M1889" s="16">
        <v>56273</v>
      </c>
      <c r="N1889" s="16" t="s">
        <v>1177</v>
      </c>
      <c r="O1889" s="16" t="s">
        <v>1107</v>
      </c>
      <c r="P1889" s="16" t="s">
        <v>1176</v>
      </c>
      <c r="Q1889" s="16" t="s">
        <v>1175</v>
      </c>
      <c r="R1889" s="16" t="s">
        <v>1174</v>
      </c>
    </row>
    <row r="1890" spans="1:18">
      <c r="A1890" s="16" t="s">
        <v>4764</v>
      </c>
      <c r="B1890" s="16" t="s">
        <v>1183</v>
      </c>
      <c r="C1890" s="16" t="s">
        <v>319</v>
      </c>
      <c r="D1890" s="16">
        <v>10108</v>
      </c>
      <c r="E1890" s="16" t="str">
        <f>VLOOKUP(D1890,'Schools Data'!$F$4:$I$105,4,FALSE)</f>
        <v>St Theresa's R.C. Primary School</v>
      </c>
      <c r="F1890" s="16">
        <v>413050</v>
      </c>
      <c r="G1890" s="16" t="str">
        <f t="shared" si="66"/>
        <v>E19</v>
      </c>
      <c r="H1890" s="16" t="s">
        <v>4763</v>
      </c>
      <c r="I1890" s="16" t="s">
        <v>1181</v>
      </c>
      <c r="J1890" s="16" t="s">
        <v>1180</v>
      </c>
      <c r="K1890" s="16" t="s">
        <v>1179</v>
      </c>
      <c r="L1890" s="16" t="s">
        <v>4762</v>
      </c>
      <c r="M1890" s="16">
        <v>18141</v>
      </c>
      <c r="N1890" s="16" t="s">
        <v>1177</v>
      </c>
      <c r="O1890" s="16" t="s">
        <v>1107</v>
      </c>
      <c r="P1890" s="16" t="s">
        <v>1176</v>
      </c>
      <c r="Q1890" s="16" t="s">
        <v>1175</v>
      </c>
      <c r="R1890" s="16" t="s">
        <v>1174</v>
      </c>
    </row>
    <row r="1891" spans="1:18">
      <c r="A1891" s="16" t="s">
        <v>4761</v>
      </c>
      <c r="B1891" s="16" t="s">
        <v>1183</v>
      </c>
      <c r="C1891" s="16" t="s">
        <v>319</v>
      </c>
      <c r="D1891" s="16">
        <v>10108</v>
      </c>
      <c r="E1891" s="16" t="str">
        <f>VLOOKUP(D1891,'Schools Data'!$F$4:$I$105,4,FALSE)</f>
        <v>St Theresa's R.C. Primary School</v>
      </c>
      <c r="F1891" s="16">
        <v>413060</v>
      </c>
      <c r="G1891" s="16" t="str">
        <f t="shared" si="66"/>
        <v>E22</v>
      </c>
      <c r="H1891" s="16" t="s">
        <v>4760</v>
      </c>
      <c r="I1891" s="16" t="s">
        <v>1181</v>
      </c>
      <c r="J1891" s="16" t="s">
        <v>1180</v>
      </c>
      <c r="K1891" s="16" t="s">
        <v>1179</v>
      </c>
      <c r="L1891" s="16" t="s">
        <v>4759</v>
      </c>
      <c r="M1891" s="16">
        <v>13374</v>
      </c>
      <c r="N1891" s="16" t="s">
        <v>1177</v>
      </c>
      <c r="O1891" s="16" t="s">
        <v>1107</v>
      </c>
      <c r="P1891" s="16" t="s">
        <v>1176</v>
      </c>
      <c r="Q1891" s="16" t="s">
        <v>1175</v>
      </c>
      <c r="R1891" s="16" t="s">
        <v>1174</v>
      </c>
    </row>
    <row r="1892" spans="1:18">
      <c r="A1892" s="16" t="s">
        <v>4758</v>
      </c>
      <c r="B1892" s="16" t="s">
        <v>1183</v>
      </c>
      <c r="C1892" s="16" t="s">
        <v>319</v>
      </c>
      <c r="D1892" s="16">
        <v>10108</v>
      </c>
      <c r="E1892" s="16" t="str">
        <f>VLOOKUP(D1892,'Schools Data'!$F$4:$I$105,4,FALSE)</f>
        <v>St Theresa's R.C. Primary School</v>
      </c>
      <c r="F1892" s="16">
        <v>413070</v>
      </c>
      <c r="G1892" s="16" t="str">
        <f t="shared" si="66"/>
        <v>E24</v>
      </c>
      <c r="H1892" s="16" t="s">
        <v>4757</v>
      </c>
      <c r="I1892" s="16" t="s">
        <v>1181</v>
      </c>
      <c r="J1892" s="16" t="s">
        <v>1180</v>
      </c>
      <c r="K1892" s="16" t="s">
        <v>1179</v>
      </c>
      <c r="L1892" s="16" t="s">
        <v>4756</v>
      </c>
      <c r="M1892" s="16">
        <v>1920</v>
      </c>
      <c r="N1892" s="16" t="s">
        <v>1177</v>
      </c>
      <c r="O1892" s="16" t="s">
        <v>1107</v>
      </c>
      <c r="P1892" s="16" t="s">
        <v>1176</v>
      </c>
      <c r="Q1892" s="16" t="s">
        <v>1175</v>
      </c>
      <c r="R1892" s="16" t="s">
        <v>1174</v>
      </c>
    </row>
    <row r="1893" spans="1:18">
      <c r="A1893" s="16" t="s">
        <v>4755</v>
      </c>
      <c r="B1893" s="16" t="s">
        <v>1183</v>
      </c>
      <c r="C1893" s="16" t="s">
        <v>319</v>
      </c>
      <c r="D1893" s="16">
        <v>10108</v>
      </c>
      <c r="E1893" s="16" t="str">
        <f>VLOOKUP(D1893,'Schools Data'!$F$4:$I$105,4,FALSE)</f>
        <v>St Theresa's R.C. Primary School</v>
      </c>
      <c r="F1893" s="16">
        <v>420060</v>
      </c>
      <c r="G1893" s="16" t="str">
        <f t="shared" si="66"/>
        <v>E26</v>
      </c>
      <c r="H1893" s="16" t="s">
        <v>4754</v>
      </c>
      <c r="I1893" s="16" t="s">
        <v>1181</v>
      </c>
      <c r="J1893" s="16" t="s">
        <v>1180</v>
      </c>
      <c r="K1893" s="16" t="s">
        <v>1179</v>
      </c>
      <c r="L1893" s="16" t="s">
        <v>4753</v>
      </c>
      <c r="M1893" s="16">
        <v>7650</v>
      </c>
      <c r="N1893" s="16" t="s">
        <v>1177</v>
      </c>
      <c r="O1893" s="16" t="s">
        <v>1107</v>
      </c>
      <c r="P1893" s="16" t="s">
        <v>1176</v>
      </c>
      <c r="Q1893" s="16" t="s">
        <v>1175</v>
      </c>
      <c r="R1893" s="16" t="s">
        <v>1174</v>
      </c>
    </row>
    <row r="1894" spans="1:18">
      <c r="A1894" s="16" t="s">
        <v>4752</v>
      </c>
      <c r="B1894" s="16" t="s">
        <v>1183</v>
      </c>
      <c r="C1894" s="16" t="s">
        <v>319</v>
      </c>
      <c r="D1894" s="16">
        <v>10108</v>
      </c>
      <c r="E1894" s="16" t="str">
        <f>VLOOKUP(D1894,'Schools Data'!$F$4:$I$105,4,FALSE)</f>
        <v>St Theresa's R.C. Primary School</v>
      </c>
      <c r="F1894" s="16">
        <v>422620</v>
      </c>
      <c r="G1894" s="16" t="str">
        <f t="shared" si="66"/>
        <v>E20</v>
      </c>
      <c r="H1894" s="16" t="s">
        <v>4751</v>
      </c>
      <c r="I1894" s="16" t="s">
        <v>1181</v>
      </c>
      <c r="J1894" s="16" t="s">
        <v>1180</v>
      </c>
      <c r="K1894" s="16" t="s">
        <v>1179</v>
      </c>
      <c r="L1894" s="16" t="s">
        <v>4750</v>
      </c>
      <c r="M1894" s="16">
        <v>17148</v>
      </c>
      <c r="N1894" s="16" t="s">
        <v>1177</v>
      </c>
      <c r="O1894" s="16" t="s">
        <v>1107</v>
      </c>
      <c r="P1894" s="16" t="s">
        <v>1176</v>
      </c>
      <c r="Q1894" s="16" t="s">
        <v>1175</v>
      </c>
      <c r="R1894" s="16" t="s">
        <v>1174</v>
      </c>
    </row>
    <row r="1895" spans="1:18">
      <c r="A1895" s="16" t="s">
        <v>4749</v>
      </c>
      <c r="B1895" s="16" t="s">
        <v>1183</v>
      </c>
      <c r="C1895" s="16" t="s">
        <v>319</v>
      </c>
      <c r="D1895" s="16">
        <v>10108</v>
      </c>
      <c r="E1895" s="16" t="str">
        <f>VLOOKUP(D1895,'Schools Data'!$F$4:$I$105,4,FALSE)</f>
        <v>St Theresa's R.C. Primary School</v>
      </c>
      <c r="F1895" s="16">
        <v>543950</v>
      </c>
      <c r="G1895" s="16" t="s">
        <v>1211</v>
      </c>
      <c r="H1895" s="16" t="s">
        <v>4748</v>
      </c>
      <c r="I1895" s="16" t="s">
        <v>1181</v>
      </c>
      <c r="J1895" s="16" t="s">
        <v>1180</v>
      </c>
      <c r="K1895" s="16" t="s">
        <v>1179</v>
      </c>
      <c r="L1895" s="16" t="s">
        <v>4747</v>
      </c>
      <c r="M1895" s="16">
        <v>-66890</v>
      </c>
      <c r="N1895" s="16" t="s">
        <v>1177</v>
      </c>
      <c r="O1895" s="16" t="s">
        <v>1107</v>
      </c>
      <c r="P1895" s="16" t="s">
        <v>1176</v>
      </c>
      <c r="Q1895" s="16" t="s">
        <v>1175</v>
      </c>
      <c r="R1895" s="16" t="s">
        <v>1174</v>
      </c>
    </row>
    <row r="1896" spans="1:18">
      <c r="A1896" s="16" t="s">
        <v>4746</v>
      </c>
      <c r="B1896" s="16" t="s">
        <v>1183</v>
      </c>
      <c r="C1896" s="16" t="s">
        <v>319</v>
      </c>
      <c r="D1896" s="16">
        <v>10108</v>
      </c>
      <c r="E1896" s="16" t="str">
        <f>VLOOKUP(D1896,'Schools Data'!$F$4:$I$105,4,FALSE)</f>
        <v>St Theresa's R.C. Primary School</v>
      </c>
      <c r="F1896" s="16">
        <v>543955</v>
      </c>
      <c r="G1896" s="16" t="str">
        <f t="shared" ref="G1896:G1929" si="67">VLOOKUP(F1896,$W$2:$X$62,2,FALSE)</f>
        <v>E30</v>
      </c>
      <c r="H1896" s="16" t="s">
        <v>4745</v>
      </c>
      <c r="I1896" s="16" t="s">
        <v>1181</v>
      </c>
      <c r="J1896" s="16" t="s">
        <v>1180</v>
      </c>
      <c r="K1896" s="16" t="s">
        <v>1179</v>
      </c>
      <c r="L1896" s="16" t="s">
        <v>4744</v>
      </c>
      <c r="M1896" s="16">
        <v>21204</v>
      </c>
      <c r="N1896" s="16" t="s">
        <v>1177</v>
      </c>
      <c r="O1896" s="16" t="s">
        <v>1107</v>
      </c>
      <c r="P1896" s="16" t="s">
        <v>1176</v>
      </c>
      <c r="Q1896" s="16" t="s">
        <v>1175</v>
      </c>
      <c r="R1896" s="16" t="s">
        <v>1174</v>
      </c>
    </row>
    <row r="1897" spans="1:18">
      <c r="A1897" s="16" t="s">
        <v>4743</v>
      </c>
      <c r="B1897" s="16" t="s">
        <v>1183</v>
      </c>
      <c r="C1897" s="16" t="s">
        <v>319</v>
      </c>
      <c r="D1897" s="16">
        <v>10108</v>
      </c>
      <c r="E1897" s="16" t="str">
        <f>VLOOKUP(D1897,'Schools Data'!$F$4:$I$105,4,FALSE)</f>
        <v>St Theresa's R.C. Primary School</v>
      </c>
      <c r="F1897" s="16">
        <v>543970</v>
      </c>
      <c r="G1897" s="16" t="str">
        <f t="shared" si="67"/>
        <v>I01</v>
      </c>
      <c r="H1897" s="16" t="s">
        <v>4742</v>
      </c>
      <c r="I1897" s="16" t="s">
        <v>1181</v>
      </c>
      <c r="J1897" s="16" t="s">
        <v>1180</v>
      </c>
      <c r="K1897" s="16" t="s">
        <v>1179</v>
      </c>
      <c r="L1897" s="16" t="s">
        <v>4741</v>
      </c>
      <c r="M1897" s="16">
        <v>-830684</v>
      </c>
      <c r="N1897" s="16" t="s">
        <v>1177</v>
      </c>
      <c r="O1897" s="16" t="s">
        <v>1107</v>
      </c>
      <c r="P1897" s="16" t="s">
        <v>1176</v>
      </c>
      <c r="Q1897" s="16" t="s">
        <v>1175</v>
      </c>
      <c r="R1897" s="16" t="s">
        <v>1174</v>
      </c>
    </row>
    <row r="1898" spans="1:18">
      <c r="A1898" s="16" t="s">
        <v>4740</v>
      </c>
      <c r="B1898" s="16" t="s">
        <v>1183</v>
      </c>
      <c r="C1898" s="16" t="s">
        <v>319</v>
      </c>
      <c r="D1898" s="16">
        <v>10108</v>
      </c>
      <c r="E1898" s="16" t="str">
        <f>VLOOKUP(D1898,'Schools Data'!$F$4:$I$105,4,FALSE)</f>
        <v>St Theresa's R.C. Primary School</v>
      </c>
      <c r="F1898" s="16">
        <v>543972</v>
      </c>
      <c r="G1898" s="16" t="str">
        <f t="shared" si="67"/>
        <v>I03</v>
      </c>
      <c r="H1898" s="16" t="s">
        <v>4739</v>
      </c>
      <c r="I1898" s="16" t="s">
        <v>1181</v>
      </c>
      <c r="J1898" s="16" t="s">
        <v>1180</v>
      </c>
      <c r="K1898" s="16" t="s">
        <v>1179</v>
      </c>
      <c r="L1898" s="16" t="s">
        <v>4738</v>
      </c>
      <c r="M1898" s="16">
        <v>-70802</v>
      </c>
      <c r="N1898" s="16" t="s">
        <v>1177</v>
      </c>
      <c r="O1898" s="16" t="s">
        <v>1107</v>
      </c>
      <c r="P1898" s="16" t="s">
        <v>1176</v>
      </c>
      <c r="Q1898" s="16" t="s">
        <v>1175</v>
      </c>
      <c r="R1898" s="16" t="s">
        <v>1174</v>
      </c>
    </row>
    <row r="1899" spans="1:18">
      <c r="A1899" s="16" t="s">
        <v>4737</v>
      </c>
      <c r="B1899" s="16" t="s">
        <v>1183</v>
      </c>
      <c r="C1899" s="16" t="s">
        <v>319</v>
      </c>
      <c r="D1899" s="16">
        <v>10108</v>
      </c>
      <c r="E1899" s="16" t="str">
        <f>VLOOKUP(D1899,'Schools Data'!$F$4:$I$105,4,FALSE)</f>
        <v>St Theresa's R.C. Primary School</v>
      </c>
      <c r="F1899" s="16">
        <v>543975</v>
      </c>
      <c r="G1899" s="16" t="str">
        <f t="shared" si="67"/>
        <v>I05</v>
      </c>
      <c r="H1899" s="16" t="s">
        <v>4736</v>
      </c>
      <c r="I1899" s="16" t="s">
        <v>1181</v>
      </c>
      <c r="J1899" s="16" t="s">
        <v>1180</v>
      </c>
      <c r="K1899" s="16" t="s">
        <v>1179</v>
      </c>
      <c r="L1899" s="16" t="s">
        <v>4735</v>
      </c>
      <c r="M1899" s="16">
        <v>-30865</v>
      </c>
      <c r="N1899" s="16" t="s">
        <v>1177</v>
      </c>
      <c r="O1899" s="16" t="s">
        <v>1107</v>
      </c>
      <c r="P1899" s="16" t="s">
        <v>1176</v>
      </c>
      <c r="Q1899" s="16" t="s">
        <v>1175</v>
      </c>
      <c r="R1899" s="16" t="s">
        <v>1174</v>
      </c>
    </row>
    <row r="1900" spans="1:18">
      <c r="A1900" s="16" t="s">
        <v>4734</v>
      </c>
      <c r="B1900" s="16" t="s">
        <v>1183</v>
      </c>
      <c r="C1900" s="16" t="s">
        <v>319</v>
      </c>
      <c r="D1900" s="16">
        <v>10108</v>
      </c>
      <c r="E1900" s="16" t="str">
        <f>VLOOKUP(D1900,'Schools Data'!$F$4:$I$105,4,FALSE)</f>
        <v>St Theresa's R.C. Primary School</v>
      </c>
      <c r="F1900" s="16">
        <v>569000</v>
      </c>
      <c r="G1900" s="16" t="str">
        <f t="shared" si="67"/>
        <v>E28a</v>
      </c>
      <c r="H1900" s="16" t="s">
        <v>4733</v>
      </c>
      <c r="I1900" s="16" t="s">
        <v>1181</v>
      </c>
      <c r="J1900" s="16" t="s">
        <v>1180</v>
      </c>
      <c r="K1900" s="16" t="s">
        <v>1179</v>
      </c>
      <c r="L1900" s="16" t="s">
        <v>4732</v>
      </c>
      <c r="M1900" s="16">
        <v>28577</v>
      </c>
      <c r="N1900" s="16" t="s">
        <v>1177</v>
      </c>
      <c r="O1900" s="16" t="s">
        <v>1107</v>
      </c>
      <c r="P1900" s="16" t="s">
        <v>1176</v>
      </c>
      <c r="Q1900" s="16" t="s">
        <v>1175</v>
      </c>
      <c r="R1900" s="16" t="s">
        <v>1174</v>
      </c>
    </row>
    <row r="1901" spans="1:18">
      <c r="A1901" s="16" t="s">
        <v>4731</v>
      </c>
      <c r="B1901" s="16" t="s">
        <v>1183</v>
      </c>
      <c r="C1901" s="16" t="s">
        <v>319</v>
      </c>
      <c r="D1901" s="16">
        <v>10108</v>
      </c>
      <c r="E1901" s="16" t="str">
        <f>VLOOKUP(D1901,'Schools Data'!$F$4:$I$105,4,FALSE)</f>
        <v>St Theresa's R.C. Primary School</v>
      </c>
      <c r="F1901" s="16">
        <v>569010</v>
      </c>
      <c r="G1901" s="16" t="str">
        <f t="shared" si="67"/>
        <v>E27</v>
      </c>
      <c r="H1901" s="16" t="s">
        <v>4730</v>
      </c>
      <c r="I1901" s="16" t="s">
        <v>1181</v>
      </c>
      <c r="J1901" s="16" t="s">
        <v>1180</v>
      </c>
      <c r="K1901" s="16" t="s">
        <v>1179</v>
      </c>
      <c r="L1901" s="16" t="s">
        <v>4729</v>
      </c>
      <c r="M1901" s="16">
        <v>48572</v>
      </c>
      <c r="N1901" s="16" t="s">
        <v>1177</v>
      </c>
      <c r="O1901" s="16" t="s">
        <v>1107</v>
      </c>
      <c r="P1901" s="16" t="s">
        <v>1176</v>
      </c>
      <c r="Q1901" s="16" t="s">
        <v>1175</v>
      </c>
      <c r="R1901" s="16" t="s">
        <v>1174</v>
      </c>
    </row>
    <row r="1902" spans="1:18">
      <c r="A1902" s="16" t="s">
        <v>4728</v>
      </c>
      <c r="B1902" s="16" t="s">
        <v>1183</v>
      </c>
      <c r="C1902" s="16" t="s">
        <v>319</v>
      </c>
      <c r="D1902" s="16">
        <v>10108</v>
      </c>
      <c r="E1902" s="16" t="str">
        <f>VLOOKUP(D1902,'Schools Data'!$F$4:$I$105,4,FALSE)</f>
        <v>St Theresa's R.C. Primary School</v>
      </c>
      <c r="F1902" s="16">
        <v>720010</v>
      </c>
      <c r="G1902" s="16" t="str">
        <f t="shared" si="67"/>
        <v>I18d</v>
      </c>
      <c r="H1902" s="16" t="s">
        <v>4727</v>
      </c>
      <c r="I1902" s="16" t="s">
        <v>1181</v>
      </c>
      <c r="J1902" s="16" t="s">
        <v>1180</v>
      </c>
      <c r="K1902" s="16" t="s">
        <v>1179</v>
      </c>
      <c r="L1902" s="16" t="s">
        <v>4726</v>
      </c>
      <c r="M1902" s="16">
        <v>-39830</v>
      </c>
      <c r="N1902" s="16" t="s">
        <v>1177</v>
      </c>
      <c r="O1902" s="16" t="s">
        <v>1107</v>
      </c>
      <c r="P1902" s="16" t="s">
        <v>1176</v>
      </c>
      <c r="Q1902" s="16" t="s">
        <v>1175</v>
      </c>
      <c r="R1902" s="16" t="s">
        <v>1174</v>
      </c>
    </row>
    <row r="1903" spans="1:18">
      <c r="A1903" s="16" t="s">
        <v>4725</v>
      </c>
      <c r="B1903" s="16" t="s">
        <v>1183</v>
      </c>
      <c r="C1903" s="16" t="s">
        <v>319</v>
      </c>
      <c r="D1903" s="16">
        <v>10108</v>
      </c>
      <c r="E1903" s="16" t="str">
        <f>VLOOKUP(D1903,'Schools Data'!$F$4:$I$105,4,FALSE)</f>
        <v>St Theresa's R.C. Primary School</v>
      </c>
      <c r="F1903" s="16">
        <v>739002</v>
      </c>
      <c r="G1903" s="16" t="str">
        <f t="shared" si="67"/>
        <v>I08b</v>
      </c>
      <c r="H1903" s="16" t="s">
        <v>4724</v>
      </c>
      <c r="I1903" s="16" t="s">
        <v>1181</v>
      </c>
      <c r="J1903" s="16" t="s">
        <v>1180</v>
      </c>
      <c r="K1903" s="16" t="s">
        <v>1179</v>
      </c>
      <c r="L1903" s="16" t="s">
        <v>4723</v>
      </c>
      <c r="M1903" s="16">
        <v>-9350</v>
      </c>
      <c r="N1903" s="16" t="s">
        <v>1177</v>
      </c>
      <c r="O1903" s="16" t="s">
        <v>1107</v>
      </c>
      <c r="P1903" s="16" t="s">
        <v>1176</v>
      </c>
      <c r="Q1903" s="16" t="s">
        <v>1175</v>
      </c>
      <c r="R1903" s="16" t="s">
        <v>1174</v>
      </c>
    </row>
    <row r="1904" spans="1:18">
      <c r="A1904" s="16" t="s">
        <v>4722</v>
      </c>
      <c r="B1904" s="16" t="s">
        <v>1183</v>
      </c>
      <c r="C1904" s="16" t="s">
        <v>319</v>
      </c>
      <c r="D1904" s="16">
        <v>10108</v>
      </c>
      <c r="E1904" s="16" t="str">
        <f>VLOOKUP(D1904,'Schools Data'!$F$4:$I$105,4,FALSE)</f>
        <v>St Theresa's R.C. Primary School</v>
      </c>
      <c r="F1904" s="16">
        <v>739010</v>
      </c>
      <c r="G1904" s="16" t="str">
        <f t="shared" si="67"/>
        <v>I09</v>
      </c>
      <c r="H1904" s="16" t="s">
        <v>4721</v>
      </c>
      <c r="I1904" s="16" t="s">
        <v>1181</v>
      </c>
      <c r="J1904" s="16" t="s">
        <v>1180</v>
      </c>
      <c r="K1904" s="16" t="s">
        <v>1179</v>
      </c>
      <c r="L1904" s="16" t="s">
        <v>4720</v>
      </c>
      <c r="M1904" s="16">
        <v>-21450</v>
      </c>
      <c r="N1904" s="16" t="s">
        <v>1177</v>
      </c>
      <c r="O1904" s="16" t="s">
        <v>1107</v>
      </c>
      <c r="P1904" s="16" t="s">
        <v>1176</v>
      </c>
      <c r="Q1904" s="16" t="s">
        <v>1175</v>
      </c>
      <c r="R1904" s="16" t="s">
        <v>1174</v>
      </c>
    </row>
    <row r="1905" spans="1:18">
      <c r="A1905" s="16" t="s">
        <v>4719</v>
      </c>
      <c r="B1905" s="16" t="s">
        <v>1183</v>
      </c>
      <c r="C1905" s="16" t="s">
        <v>319</v>
      </c>
      <c r="D1905" s="16">
        <v>10108</v>
      </c>
      <c r="E1905" s="16" t="str">
        <f>VLOOKUP(D1905,'Schools Data'!$F$4:$I$105,4,FALSE)</f>
        <v>St Theresa's R.C. Primary School</v>
      </c>
      <c r="F1905" s="16">
        <v>739040</v>
      </c>
      <c r="G1905" s="16" t="str">
        <f t="shared" si="67"/>
        <v>I12</v>
      </c>
      <c r="H1905" s="16" t="s">
        <v>4718</v>
      </c>
      <c r="I1905" s="16" t="s">
        <v>1181</v>
      </c>
      <c r="J1905" s="16" t="s">
        <v>1180</v>
      </c>
      <c r="K1905" s="16" t="s">
        <v>1179</v>
      </c>
      <c r="L1905" s="16" t="s">
        <v>4717</v>
      </c>
      <c r="M1905" s="16">
        <v>-5876</v>
      </c>
      <c r="N1905" s="16" t="s">
        <v>1177</v>
      </c>
      <c r="O1905" s="16" t="s">
        <v>1107</v>
      </c>
      <c r="P1905" s="16" t="s">
        <v>1176</v>
      </c>
      <c r="Q1905" s="16" t="s">
        <v>1175</v>
      </c>
      <c r="R1905" s="16" t="s">
        <v>1174</v>
      </c>
    </row>
    <row r="1906" spans="1:18">
      <c r="A1906" s="16" t="s">
        <v>4716</v>
      </c>
      <c r="B1906" s="16" t="s">
        <v>1183</v>
      </c>
      <c r="C1906" s="16" t="s">
        <v>319</v>
      </c>
      <c r="D1906" s="16">
        <v>10108</v>
      </c>
      <c r="E1906" s="16" t="str">
        <f>VLOOKUP(D1906,'Schools Data'!$F$4:$I$105,4,FALSE)</f>
        <v>St Theresa's R.C. Primary School</v>
      </c>
      <c r="F1906" s="16">
        <v>739050</v>
      </c>
      <c r="G1906" s="16" t="str">
        <f t="shared" si="67"/>
        <v>I13</v>
      </c>
      <c r="H1906" s="16" t="s">
        <v>4715</v>
      </c>
      <c r="I1906" s="16" t="s">
        <v>1181</v>
      </c>
      <c r="J1906" s="16" t="s">
        <v>1180</v>
      </c>
      <c r="K1906" s="16" t="s">
        <v>1179</v>
      </c>
      <c r="L1906" s="16" t="s">
        <v>4714</v>
      </c>
      <c r="M1906" s="16">
        <v>-1611</v>
      </c>
      <c r="N1906" s="16" t="s">
        <v>1177</v>
      </c>
      <c r="O1906" s="16" t="s">
        <v>1107</v>
      </c>
      <c r="P1906" s="16" t="s">
        <v>1176</v>
      </c>
      <c r="Q1906" s="16" t="s">
        <v>1175</v>
      </c>
      <c r="R1906" s="16" t="s">
        <v>1174</v>
      </c>
    </row>
    <row r="1907" spans="1:18">
      <c r="A1907" s="16" t="s">
        <v>4713</v>
      </c>
      <c r="B1907" s="16" t="s">
        <v>1183</v>
      </c>
      <c r="C1907" s="16" t="s">
        <v>319</v>
      </c>
      <c r="D1907" s="16">
        <v>10109</v>
      </c>
      <c r="E1907" s="16" t="str">
        <f>VLOOKUP(D1907,'Schools Data'!$F$4:$I$105,4,FALSE)</f>
        <v>Woodridge  Primary School</v>
      </c>
      <c r="F1907" s="16">
        <v>111100</v>
      </c>
      <c r="G1907" s="16" t="str">
        <f t="shared" si="67"/>
        <v>E05</v>
      </c>
      <c r="H1907" s="16" t="s">
        <v>4712</v>
      </c>
      <c r="I1907" s="16" t="s">
        <v>1181</v>
      </c>
      <c r="J1907" s="16" t="s">
        <v>1180</v>
      </c>
      <c r="K1907" s="16" t="s">
        <v>1179</v>
      </c>
      <c r="L1907" s="16" t="s">
        <v>4711</v>
      </c>
      <c r="M1907" s="16">
        <v>62871</v>
      </c>
      <c r="N1907" s="16" t="s">
        <v>1177</v>
      </c>
      <c r="O1907" s="16" t="s">
        <v>1107</v>
      </c>
      <c r="P1907" s="16" t="s">
        <v>1176</v>
      </c>
      <c r="Q1907" s="16" t="s">
        <v>1175</v>
      </c>
      <c r="R1907" s="16" t="s">
        <v>1174</v>
      </c>
    </row>
    <row r="1908" spans="1:18">
      <c r="A1908" s="16" t="s">
        <v>4710</v>
      </c>
      <c r="B1908" s="16" t="s">
        <v>1183</v>
      </c>
      <c r="C1908" s="16" t="s">
        <v>319</v>
      </c>
      <c r="D1908" s="16">
        <v>10109</v>
      </c>
      <c r="E1908" s="16" t="str">
        <f>VLOOKUP(D1908,'Schools Data'!$F$4:$I$105,4,FALSE)</f>
        <v>Woodridge  Primary School</v>
      </c>
      <c r="F1908" s="16">
        <v>111200</v>
      </c>
      <c r="G1908" s="16" t="str">
        <f t="shared" si="67"/>
        <v>E04</v>
      </c>
      <c r="H1908" s="16" t="s">
        <v>4709</v>
      </c>
      <c r="I1908" s="16" t="s">
        <v>1181</v>
      </c>
      <c r="J1908" s="16" t="s">
        <v>1180</v>
      </c>
      <c r="K1908" s="16" t="s">
        <v>1179</v>
      </c>
      <c r="L1908" s="16" t="s">
        <v>4708</v>
      </c>
      <c r="M1908" s="16">
        <v>35564</v>
      </c>
      <c r="N1908" s="16" t="s">
        <v>1177</v>
      </c>
      <c r="O1908" s="16" t="s">
        <v>1107</v>
      </c>
      <c r="P1908" s="16" t="s">
        <v>1176</v>
      </c>
      <c r="Q1908" s="16" t="s">
        <v>1175</v>
      </c>
      <c r="R1908" s="16" t="s">
        <v>1174</v>
      </c>
    </row>
    <row r="1909" spans="1:18">
      <c r="A1909" s="16" t="s">
        <v>4707</v>
      </c>
      <c r="B1909" s="16" t="s">
        <v>1183</v>
      </c>
      <c r="C1909" s="16" t="s">
        <v>319</v>
      </c>
      <c r="D1909" s="16">
        <v>10109</v>
      </c>
      <c r="E1909" s="16" t="str">
        <f>VLOOKUP(D1909,'Schools Data'!$F$4:$I$105,4,FALSE)</f>
        <v>Woodridge  Primary School</v>
      </c>
      <c r="F1909" s="16">
        <v>111400</v>
      </c>
      <c r="G1909" s="16" t="str">
        <f t="shared" si="67"/>
        <v>E01</v>
      </c>
      <c r="H1909" s="16" t="s">
        <v>4706</v>
      </c>
      <c r="I1909" s="16" t="s">
        <v>1181</v>
      </c>
      <c r="J1909" s="16" t="s">
        <v>1180</v>
      </c>
      <c r="K1909" s="16" t="s">
        <v>1179</v>
      </c>
      <c r="L1909" s="16" t="s">
        <v>4705</v>
      </c>
      <c r="M1909" s="16">
        <v>581862</v>
      </c>
      <c r="N1909" s="16" t="s">
        <v>1177</v>
      </c>
      <c r="O1909" s="16" t="s">
        <v>1107</v>
      </c>
      <c r="P1909" s="16" t="s">
        <v>1176</v>
      </c>
      <c r="Q1909" s="16" t="s">
        <v>1175</v>
      </c>
      <c r="R1909" s="16" t="s">
        <v>1174</v>
      </c>
    </row>
    <row r="1910" spans="1:18">
      <c r="A1910" s="16" t="s">
        <v>4704</v>
      </c>
      <c r="B1910" s="16" t="s">
        <v>1183</v>
      </c>
      <c r="C1910" s="16" t="s">
        <v>319</v>
      </c>
      <c r="D1910" s="16">
        <v>10109</v>
      </c>
      <c r="E1910" s="16" t="str">
        <f>VLOOKUP(D1910,'Schools Data'!$F$4:$I$105,4,FALSE)</f>
        <v>Woodridge  Primary School</v>
      </c>
      <c r="F1910" s="16">
        <v>111600</v>
      </c>
      <c r="G1910" s="16" t="str">
        <f t="shared" si="67"/>
        <v>E03</v>
      </c>
      <c r="H1910" s="16" t="s">
        <v>4703</v>
      </c>
      <c r="I1910" s="16" t="s">
        <v>1181</v>
      </c>
      <c r="J1910" s="16" t="s">
        <v>1180</v>
      </c>
      <c r="K1910" s="16" t="s">
        <v>1179</v>
      </c>
      <c r="L1910" s="16" t="s">
        <v>4702</v>
      </c>
      <c r="M1910" s="16">
        <v>155229</v>
      </c>
      <c r="N1910" s="16" t="s">
        <v>1177</v>
      </c>
      <c r="O1910" s="16" t="s">
        <v>1107</v>
      </c>
      <c r="P1910" s="16" t="s">
        <v>1176</v>
      </c>
      <c r="Q1910" s="16" t="s">
        <v>1175</v>
      </c>
      <c r="R1910" s="16" t="s">
        <v>1174</v>
      </c>
    </row>
    <row r="1911" spans="1:18">
      <c r="A1911" s="16" t="s">
        <v>4701</v>
      </c>
      <c r="B1911" s="16" t="s">
        <v>1183</v>
      </c>
      <c r="C1911" s="16" t="s">
        <v>319</v>
      </c>
      <c r="D1911" s="16">
        <v>10109</v>
      </c>
      <c r="E1911" s="16" t="str">
        <f>VLOOKUP(D1911,'Schools Data'!$F$4:$I$105,4,FALSE)</f>
        <v>Woodridge  Primary School</v>
      </c>
      <c r="F1911" s="16">
        <v>111700</v>
      </c>
      <c r="G1911" s="16" t="str">
        <f t="shared" si="67"/>
        <v>E07</v>
      </c>
      <c r="H1911" s="16" t="s">
        <v>4700</v>
      </c>
      <c r="I1911" s="16" t="s">
        <v>1181</v>
      </c>
      <c r="J1911" s="16" t="s">
        <v>1180</v>
      </c>
      <c r="K1911" s="16" t="s">
        <v>1179</v>
      </c>
      <c r="L1911" s="16" t="s">
        <v>4699</v>
      </c>
      <c r="M1911" s="16">
        <v>35579</v>
      </c>
      <c r="N1911" s="16" t="s">
        <v>1177</v>
      </c>
      <c r="O1911" s="16" t="s">
        <v>1107</v>
      </c>
      <c r="P1911" s="16" t="s">
        <v>1176</v>
      </c>
      <c r="Q1911" s="16" t="s">
        <v>1175</v>
      </c>
      <c r="R1911" s="16" t="s">
        <v>1174</v>
      </c>
    </row>
    <row r="1912" spans="1:18">
      <c r="A1912" s="16" t="s">
        <v>4698</v>
      </c>
      <c r="B1912" s="16" t="s">
        <v>1183</v>
      </c>
      <c r="C1912" s="16" t="s">
        <v>319</v>
      </c>
      <c r="D1912" s="16">
        <v>10109</v>
      </c>
      <c r="E1912" s="16" t="str">
        <f>VLOOKUP(D1912,'Schools Data'!$F$4:$I$105,4,FALSE)</f>
        <v>Woodridge  Primary School</v>
      </c>
      <c r="F1912" s="16">
        <v>133100</v>
      </c>
      <c r="G1912" s="16" t="str">
        <f t="shared" si="67"/>
        <v>E09</v>
      </c>
      <c r="H1912" s="16" t="s">
        <v>4697</v>
      </c>
      <c r="I1912" s="16" t="s">
        <v>1181</v>
      </c>
      <c r="J1912" s="16" t="s">
        <v>1180</v>
      </c>
      <c r="K1912" s="16" t="s">
        <v>1179</v>
      </c>
      <c r="L1912" s="16" t="s">
        <v>4696</v>
      </c>
      <c r="M1912" s="16">
        <v>1500</v>
      </c>
      <c r="N1912" s="16" t="s">
        <v>1177</v>
      </c>
      <c r="O1912" s="16" t="s">
        <v>1107</v>
      </c>
      <c r="P1912" s="16" t="s">
        <v>1176</v>
      </c>
      <c r="Q1912" s="16" t="s">
        <v>1175</v>
      </c>
      <c r="R1912" s="16" t="s">
        <v>1174</v>
      </c>
    </row>
    <row r="1913" spans="1:18">
      <c r="A1913" s="16" t="s">
        <v>4695</v>
      </c>
      <c r="B1913" s="16" t="s">
        <v>1183</v>
      </c>
      <c r="C1913" s="16" t="s">
        <v>319</v>
      </c>
      <c r="D1913" s="16">
        <v>10109</v>
      </c>
      <c r="E1913" s="16" t="str">
        <f>VLOOKUP(D1913,'Schools Data'!$F$4:$I$105,4,FALSE)</f>
        <v>Woodridge  Primary School</v>
      </c>
      <c r="F1913" s="16">
        <v>138100</v>
      </c>
      <c r="G1913" s="16" t="str">
        <f t="shared" si="67"/>
        <v>E08</v>
      </c>
      <c r="H1913" s="16" t="s">
        <v>4694</v>
      </c>
      <c r="I1913" s="16" t="s">
        <v>1181</v>
      </c>
      <c r="J1913" s="16" t="s">
        <v>1180</v>
      </c>
      <c r="K1913" s="16" t="s">
        <v>1179</v>
      </c>
      <c r="L1913" s="16" t="s">
        <v>4693</v>
      </c>
      <c r="M1913" s="16">
        <v>4371</v>
      </c>
      <c r="N1913" s="16" t="s">
        <v>1177</v>
      </c>
      <c r="O1913" s="16" t="s">
        <v>1107</v>
      </c>
      <c r="P1913" s="16" t="s">
        <v>1176</v>
      </c>
      <c r="Q1913" s="16" t="s">
        <v>1175</v>
      </c>
      <c r="R1913" s="16" t="s">
        <v>1174</v>
      </c>
    </row>
    <row r="1914" spans="1:18">
      <c r="A1914" s="16" t="s">
        <v>4692</v>
      </c>
      <c r="B1914" s="16" t="s">
        <v>1183</v>
      </c>
      <c r="C1914" s="16" t="s">
        <v>319</v>
      </c>
      <c r="D1914" s="16">
        <v>10109</v>
      </c>
      <c r="E1914" s="16" t="str">
        <f>VLOOKUP(D1914,'Schools Data'!$F$4:$I$105,4,FALSE)</f>
        <v>Woodridge  Primary School</v>
      </c>
      <c r="F1914" s="16">
        <v>138110</v>
      </c>
      <c r="G1914" s="16" t="str">
        <f t="shared" si="67"/>
        <v>E10</v>
      </c>
      <c r="H1914" s="16" t="s">
        <v>4691</v>
      </c>
      <c r="I1914" s="16" t="s">
        <v>1181</v>
      </c>
      <c r="J1914" s="16" t="s">
        <v>1180</v>
      </c>
      <c r="K1914" s="16" t="s">
        <v>1179</v>
      </c>
      <c r="L1914" s="16" t="s">
        <v>4690</v>
      </c>
      <c r="M1914" s="16">
        <v>4959</v>
      </c>
      <c r="N1914" s="16" t="s">
        <v>1177</v>
      </c>
      <c r="O1914" s="16" t="s">
        <v>1107</v>
      </c>
      <c r="P1914" s="16" t="s">
        <v>1176</v>
      </c>
      <c r="Q1914" s="16" t="s">
        <v>1175</v>
      </c>
      <c r="R1914" s="16" t="s">
        <v>1174</v>
      </c>
    </row>
    <row r="1915" spans="1:18">
      <c r="A1915" s="16" t="s">
        <v>4689</v>
      </c>
      <c r="B1915" s="16" t="s">
        <v>1183</v>
      </c>
      <c r="C1915" s="16" t="s">
        <v>319</v>
      </c>
      <c r="D1915" s="16">
        <v>10109</v>
      </c>
      <c r="E1915" s="16" t="str">
        <f>VLOOKUP(D1915,'Schools Data'!$F$4:$I$105,4,FALSE)</f>
        <v>Woodridge  Primary School</v>
      </c>
      <c r="F1915" s="16">
        <v>138120</v>
      </c>
      <c r="G1915" s="16" t="str">
        <f t="shared" si="67"/>
        <v>E11</v>
      </c>
      <c r="H1915" s="16" t="s">
        <v>4688</v>
      </c>
      <c r="I1915" s="16" t="s">
        <v>1181</v>
      </c>
      <c r="J1915" s="16" t="s">
        <v>1180</v>
      </c>
      <c r="K1915" s="16" t="s">
        <v>1179</v>
      </c>
      <c r="L1915" s="16" t="s">
        <v>4687</v>
      </c>
      <c r="M1915" s="16">
        <v>778</v>
      </c>
      <c r="N1915" s="16" t="s">
        <v>1177</v>
      </c>
      <c r="O1915" s="16" t="s">
        <v>1107</v>
      </c>
      <c r="P1915" s="16" t="s">
        <v>1176</v>
      </c>
      <c r="Q1915" s="16" t="s">
        <v>1175</v>
      </c>
      <c r="R1915" s="16" t="s">
        <v>1174</v>
      </c>
    </row>
    <row r="1916" spans="1:18">
      <c r="A1916" s="16" t="s">
        <v>4686</v>
      </c>
      <c r="B1916" s="16" t="s">
        <v>1183</v>
      </c>
      <c r="C1916" s="16" t="s">
        <v>319</v>
      </c>
      <c r="D1916" s="16">
        <v>10109</v>
      </c>
      <c r="E1916" s="16" t="str">
        <f>VLOOKUP(D1916,'Schools Data'!$F$4:$I$105,4,FALSE)</f>
        <v>Woodridge  Primary School</v>
      </c>
      <c r="F1916" s="16">
        <v>210000</v>
      </c>
      <c r="G1916" s="16" t="str">
        <f t="shared" si="67"/>
        <v>E12</v>
      </c>
      <c r="H1916" s="16" t="s">
        <v>4685</v>
      </c>
      <c r="I1916" s="16" t="s">
        <v>1181</v>
      </c>
      <c r="J1916" s="16" t="s">
        <v>1180</v>
      </c>
      <c r="K1916" s="16" t="s">
        <v>1179</v>
      </c>
      <c r="L1916" s="16" t="s">
        <v>4684</v>
      </c>
      <c r="M1916" s="16">
        <v>18840</v>
      </c>
      <c r="N1916" s="16" t="s">
        <v>1177</v>
      </c>
      <c r="O1916" s="16" t="s">
        <v>1107</v>
      </c>
      <c r="P1916" s="16" t="s">
        <v>1176</v>
      </c>
      <c r="Q1916" s="16" t="s">
        <v>1175</v>
      </c>
      <c r="R1916" s="16" t="s">
        <v>1174</v>
      </c>
    </row>
    <row r="1917" spans="1:18">
      <c r="A1917" s="16" t="s">
        <v>4683</v>
      </c>
      <c r="B1917" s="16" t="s">
        <v>1183</v>
      </c>
      <c r="C1917" s="16" t="s">
        <v>319</v>
      </c>
      <c r="D1917" s="16">
        <v>10109</v>
      </c>
      <c r="E1917" s="16" t="str">
        <f>VLOOKUP(D1917,'Schools Data'!$F$4:$I$105,4,FALSE)</f>
        <v>Woodridge  Primary School</v>
      </c>
      <c r="F1917" s="16">
        <v>213020</v>
      </c>
      <c r="G1917" s="16" t="str">
        <f t="shared" si="67"/>
        <v>E16</v>
      </c>
      <c r="H1917" s="16" t="s">
        <v>4682</v>
      </c>
      <c r="I1917" s="16" t="s">
        <v>1181</v>
      </c>
      <c r="J1917" s="16" t="s">
        <v>1180</v>
      </c>
      <c r="K1917" s="16" t="s">
        <v>1179</v>
      </c>
      <c r="L1917" s="16" t="s">
        <v>4681</v>
      </c>
      <c r="M1917" s="16">
        <v>14106</v>
      </c>
      <c r="N1917" s="16" t="s">
        <v>1177</v>
      </c>
      <c r="O1917" s="16" t="s">
        <v>1107</v>
      </c>
      <c r="P1917" s="16" t="s">
        <v>1176</v>
      </c>
      <c r="Q1917" s="16" t="s">
        <v>1175</v>
      </c>
      <c r="R1917" s="16" t="s">
        <v>1174</v>
      </c>
    </row>
    <row r="1918" spans="1:18">
      <c r="A1918" s="16" t="s">
        <v>4680</v>
      </c>
      <c r="B1918" s="16" t="s">
        <v>1183</v>
      </c>
      <c r="C1918" s="16" t="s">
        <v>319</v>
      </c>
      <c r="D1918" s="16">
        <v>10109</v>
      </c>
      <c r="E1918" s="16" t="str">
        <f>VLOOKUP(D1918,'Schools Data'!$F$4:$I$105,4,FALSE)</f>
        <v>Woodridge  Primary School</v>
      </c>
      <c r="F1918" s="16">
        <v>215000</v>
      </c>
      <c r="G1918" s="16" t="str">
        <f t="shared" si="67"/>
        <v>E17</v>
      </c>
      <c r="H1918" s="16" t="s">
        <v>4679</v>
      </c>
      <c r="I1918" s="16" t="s">
        <v>1181</v>
      </c>
      <c r="J1918" s="16" t="s">
        <v>1180</v>
      </c>
      <c r="K1918" s="16" t="s">
        <v>1179</v>
      </c>
      <c r="L1918" s="16" t="s">
        <v>4649</v>
      </c>
      <c r="M1918" s="16">
        <v>19087</v>
      </c>
      <c r="N1918" s="16" t="s">
        <v>1177</v>
      </c>
      <c r="O1918" s="16" t="s">
        <v>1107</v>
      </c>
      <c r="P1918" s="16" t="s">
        <v>1176</v>
      </c>
      <c r="Q1918" s="16" t="s">
        <v>1175</v>
      </c>
      <c r="R1918" s="16" t="s">
        <v>1174</v>
      </c>
    </row>
    <row r="1919" spans="1:18">
      <c r="A1919" s="16" t="s">
        <v>4678</v>
      </c>
      <c r="B1919" s="16" t="s">
        <v>1183</v>
      </c>
      <c r="C1919" s="16" t="s">
        <v>319</v>
      </c>
      <c r="D1919" s="16">
        <v>10109</v>
      </c>
      <c r="E1919" s="16" t="str">
        <f>VLOOKUP(D1919,'Schools Data'!$F$4:$I$105,4,FALSE)</f>
        <v>Woodridge  Primary School</v>
      </c>
      <c r="F1919" s="16">
        <v>216000</v>
      </c>
      <c r="G1919" s="16" t="str">
        <f t="shared" si="67"/>
        <v>E15</v>
      </c>
      <c r="H1919" s="16" t="s">
        <v>4677</v>
      </c>
      <c r="I1919" s="16" t="s">
        <v>1181</v>
      </c>
      <c r="J1919" s="16" t="s">
        <v>1180</v>
      </c>
      <c r="K1919" s="16" t="s">
        <v>1179</v>
      </c>
      <c r="L1919" s="16" t="s">
        <v>4676</v>
      </c>
      <c r="M1919" s="16">
        <v>3102</v>
      </c>
      <c r="N1919" s="16" t="s">
        <v>1177</v>
      </c>
      <c r="O1919" s="16" t="s">
        <v>1107</v>
      </c>
      <c r="P1919" s="16" t="s">
        <v>1176</v>
      </c>
      <c r="Q1919" s="16" t="s">
        <v>1175</v>
      </c>
      <c r="R1919" s="16" t="s">
        <v>1174</v>
      </c>
    </row>
    <row r="1920" spans="1:18">
      <c r="A1920" s="16" t="s">
        <v>4675</v>
      </c>
      <c r="B1920" s="16" t="s">
        <v>1183</v>
      </c>
      <c r="C1920" s="16" t="s">
        <v>319</v>
      </c>
      <c r="D1920" s="16">
        <v>10109</v>
      </c>
      <c r="E1920" s="16" t="str">
        <f>VLOOKUP(D1920,'Schools Data'!$F$4:$I$105,4,FALSE)</f>
        <v>Woodridge  Primary School</v>
      </c>
      <c r="F1920" s="16">
        <v>219010</v>
      </c>
      <c r="G1920" s="16" t="str">
        <f t="shared" si="67"/>
        <v>E14</v>
      </c>
      <c r="H1920" s="16" t="s">
        <v>4674</v>
      </c>
      <c r="I1920" s="16" t="s">
        <v>1181</v>
      </c>
      <c r="J1920" s="16" t="s">
        <v>1180</v>
      </c>
      <c r="K1920" s="16" t="s">
        <v>1179</v>
      </c>
      <c r="L1920" s="16" t="s">
        <v>4673</v>
      </c>
      <c r="M1920" s="16">
        <v>16700</v>
      </c>
      <c r="N1920" s="16" t="s">
        <v>1177</v>
      </c>
      <c r="O1920" s="16" t="s">
        <v>1107</v>
      </c>
      <c r="P1920" s="16" t="s">
        <v>1176</v>
      </c>
      <c r="Q1920" s="16" t="s">
        <v>1175</v>
      </c>
      <c r="R1920" s="16" t="s">
        <v>1174</v>
      </c>
    </row>
    <row r="1921" spans="1:18">
      <c r="A1921" s="16" t="s">
        <v>4672</v>
      </c>
      <c r="B1921" s="16" t="s">
        <v>1183</v>
      </c>
      <c r="C1921" s="16" t="s">
        <v>319</v>
      </c>
      <c r="D1921" s="16">
        <v>10109</v>
      </c>
      <c r="E1921" s="16" t="str">
        <f>VLOOKUP(D1921,'Schools Data'!$F$4:$I$105,4,FALSE)</f>
        <v>Woodridge  Primary School</v>
      </c>
      <c r="F1921" s="16">
        <v>219030</v>
      </c>
      <c r="G1921" s="16" t="str">
        <f t="shared" si="67"/>
        <v>E18</v>
      </c>
      <c r="H1921" s="16" t="s">
        <v>4671</v>
      </c>
      <c r="I1921" s="16" t="s">
        <v>1181</v>
      </c>
      <c r="J1921" s="16" t="s">
        <v>1180</v>
      </c>
      <c r="K1921" s="16" t="s">
        <v>1179</v>
      </c>
      <c r="L1921" s="16" t="s">
        <v>4670</v>
      </c>
      <c r="M1921" s="16">
        <v>7693</v>
      </c>
      <c r="N1921" s="16" t="s">
        <v>1177</v>
      </c>
      <c r="O1921" s="16" t="s">
        <v>1107</v>
      </c>
      <c r="P1921" s="16" t="s">
        <v>1176</v>
      </c>
      <c r="Q1921" s="16" t="s">
        <v>1175</v>
      </c>
      <c r="R1921" s="16" t="s">
        <v>1174</v>
      </c>
    </row>
    <row r="1922" spans="1:18">
      <c r="A1922" s="16" t="s">
        <v>4669</v>
      </c>
      <c r="B1922" s="16" t="s">
        <v>1183</v>
      </c>
      <c r="C1922" s="16" t="s">
        <v>319</v>
      </c>
      <c r="D1922" s="16">
        <v>10109</v>
      </c>
      <c r="E1922" s="16" t="str">
        <f>VLOOKUP(D1922,'Schools Data'!$F$4:$I$105,4,FALSE)</f>
        <v>Woodridge  Primary School</v>
      </c>
      <c r="F1922" s="16">
        <v>220000</v>
      </c>
      <c r="G1922" s="16" t="str">
        <f t="shared" si="67"/>
        <v>E13</v>
      </c>
      <c r="H1922" s="16" t="s">
        <v>4668</v>
      </c>
      <c r="I1922" s="16" t="s">
        <v>1181</v>
      </c>
      <c r="J1922" s="16" t="s">
        <v>1180</v>
      </c>
      <c r="K1922" s="16" t="s">
        <v>1179</v>
      </c>
      <c r="L1922" s="16" t="s">
        <v>4667</v>
      </c>
      <c r="M1922" s="16">
        <v>1760</v>
      </c>
      <c r="N1922" s="16" t="s">
        <v>1177</v>
      </c>
      <c r="O1922" s="16" t="s">
        <v>1107</v>
      </c>
      <c r="P1922" s="16" t="s">
        <v>1176</v>
      </c>
      <c r="Q1922" s="16" t="s">
        <v>1175</v>
      </c>
      <c r="R1922" s="16" t="s">
        <v>1174</v>
      </c>
    </row>
    <row r="1923" spans="1:18">
      <c r="A1923" s="16" t="s">
        <v>4666</v>
      </c>
      <c r="B1923" s="16" t="s">
        <v>1183</v>
      </c>
      <c r="C1923" s="16" t="s">
        <v>319</v>
      </c>
      <c r="D1923" s="16">
        <v>10109</v>
      </c>
      <c r="E1923" s="16" t="str">
        <f>VLOOKUP(D1923,'Schools Data'!$F$4:$I$105,4,FALSE)</f>
        <v>Woodridge  Primary School</v>
      </c>
      <c r="F1923" s="16">
        <v>221000</v>
      </c>
      <c r="G1923" s="16" t="str">
        <f t="shared" si="67"/>
        <v>E23</v>
      </c>
      <c r="H1923" s="16" t="s">
        <v>4665</v>
      </c>
      <c r="I1923" s="16" t="s">
        <v>1181</v>
      </c>
      <c r="J1923" s="16" t="s">
        <v>1180</v>
      </c>
      <c r="K1923" s="16" t="s">
        <v>1179</v>
      </c>
      <c r="L1923" s="16" t="s">
        <v>4664</v>
      </c>
      <c r="M1923" s="16">
        <v>4896</v>
      </c>
      <c r="N1923" s="16" t="s">
        <v>1177</v>
      </c>
      <c r="O1923" s="16" t="s">
        <v>1107</v>
      </c>
      <c r="P1923" s="16" t="s">
        <v>1176</v>
      </c>
      <c r="Q1923" s="16" t="s">
        <v>1175</v>
      </c>
      <c r="R1923" s="16" t="s">
        <v>1174</v>
      </c>
    </row>
    <row r="1924" spans="1:18">
      <c r="A1924" s="16" t="s">
        <v>4663</v>
      </c>
      <c r="B1924" s="16" t="s">
        <v>1183</v>
      </c>
      <c r="C1924" s="16" t="s">
        <v>319</v>
      </c>
      <c r="D1924" s="16">
        <v>10109</v>
      </c>
      <c r="E1924" s="16" t="str">
        <f>VLOOKUP(D1924,'Schools Data'!$F$4:$I$105,4,FALSE)</f>
        <v>Woodridge  Primary School</v>
      </c>
      <c r="F1924" s="16">
        <v>411020</v>
      </c>
      <c r="G1924" s="16" t="str">
        <f t="shared" si="67"/>
        <v>E25</v>
      </c>
      <c r="H1924" s="16" t="s">
        <v>4662</v>
      </c>
      <c r="I1924" s="16" t="s">
        <v>1181</v>
      </c>
      <c r="J1924" s="16" t="s">
        <v>1180</v>
      </c>
      <c r="K1924" s="16" t="s">
        <v>1179</v>
      </c>
      <c r="L1924" s="16" t="s">
        <v>4661</v>
      </c>
      <c r="M1924" s="16">
        <v>66112</v>
      </c>
      <c r="N1924" s="16" t="s">
        <v>1177</v>
      </c>
      <c r="O1924" s="16" t="s">
        <v>1107</v>
      </c>
      <c r="P1924" s="16" t="s">
        <v>1176</v>
      </c>
      <c r="Q1924" s="16" t="s">
        <v>1175</v>
      </c>
      <c r="R1924" s="16" t="s">
        <v>1174</v>
      </c>
    </row>
    <row r="1925" spans="1:18">
      <c r="A1925" s="16" t="s">
        <v>4660</v>
      </c>
      <c r="B1925" s="16" t="s">
        <v>1183</v>
      </c>
      <c r="C1925" s="16" t="s">
        <v>319</v>
      </c>
      <c r="D1925" s="16">
        <v>10109</v>
      </c>
      <c r="E1925" s="16" t="str">
        <f>VLOOKUP(D1925,'Schools Data'!$F$4:$I$105,4,FALSE)</f>
        <v>Woodridge  Primary School</v>
      </c>
      <c r="F1925" s="16">
        <v>413050</v>
      </c>
      <c r="G1925" s="16" t="str">
        <f t="shared" si="67"/>
        <v>E19</v>
      </c>
      <c r="H1925" s="16" t="s">
        <v>4659</v>
      </c>
      <c r="I1925" s="16" t="s">
        <v>1181</v>
      </c>
      <c r="J1925" s="16" t="s">
        <v>1180</v>
      </c>
      <c r="K1925" s="16" t="s">
        <v>1179</v>
      </c>
      <c r="L1925" s="16" t="s">
        <v>4658</v>
      </c>
      <c r="M1925" s="16">
        <v>59610</v>
      </c>
      <c r="N1925" s="16" t="s">
        <v>1177</v>
      </c>
      <c r="O1925" s="16" t="s">
        <v>1107</v>
      </c>
      <c r="P1925" s="16" t="s">
        <v>1176</v>
      </c>
      <c r="Q1925" s="16" t="s">
        <v>1175</v>
      </c>
      <c r="R1925" s="16" t="s">
        <v>1174</v>
      </c>
    </row>
    <row r="1926" spans="1:18">
      <c r="A1926" s="16" t="s">
        <v>4657</v>
      </c>
      <c r="B1926" s="16" t="s">
        <v>1183</v>
      </c>
      <c r="C1926" s="16" t="s">
        <v>319</v>
      </c>
      <c r="D1926" s="16">
        <v>10109</v>
      </c>
      <c r="E1926" s="16" t="str">
        <f>VLOOKUP(D1926,'Schools Data'!$F$4:$I$105,4,FALSE)</f>
        <v>Woodridge  Primary School</v>
      </c>
      <c r="F1926" s="16">
        <v>413060</v>
      </c>
      <c r="G1926" s="16" t="str">
        <f t="shared" si="67"/>
        <v>E22</v>
      </c>
      <c r="H1926" s="16" t="s">
        <v>4656</v>
      </c>
      <c r="I1926" s="16" t="s">
        <v>1181</v>
      </c>
      <c r="J1926" s="16" t="s">
        <v>1180</v>
      </c>
      <c r="K1926" s="16" t="s">
        <v>1179</v>
      </c>
      <c r="L1926" s="16" t="s">
        <v>4655</v>
      </c>
      <c r="M1926" s="16">
        <v>9740</v>
      </c>
      <c r="N1926" s="16" t="s">
        <v>1177</v>
      </c>
      <c r="O1926" s="16" t="s">
        <v>1107</v>
      </c>
      <c r="P1926" s="16" t="s">
        <v>1176</v>
      </c>
      <c r="Q1926" s="16" t="s">
        <v>1175</v>
      </c>
      <c r="R1926" s="16" t="s">
        <v>1174</v>
      </c>
    </row>
    <row r="1927" spans="1:18">
      <c r="A1927" s="16" t="s">
        <v>4654</v>
      </c>
      <c r="B1927" s="16" t="s">
        <v>1183</v>
      </c>
      <c r="C1927" s="16" t="s">
        <v>319</v>
      </c>
      <c r="D1927" s="16">
        <v>10109</v>
      </c>
      <c r="E1927" s="16" t="str">
        <f>VLOOKUP(D1927,'Schools Data'!$F$4:$I$105,4,FALSE)</f>
        <v>Woodridge  Primary School</v>
      </c>
      <c r="F1927" s="16">
        <v>413070</v>
      </c>
      <c r="G1927" s="16" t="str">
        <f t="shared" si="67"/>
        <v>E24</v>
      </c>
      <c r="H1927" s="16" t="s">
        <v>4653</v>
      </c>
      <c r="I1927" s="16" t="s">
        <v>1181</v>
      </c>
      <c r="J1927" s="16" t="s">
        <v>1180</v>
      </c>
      <c r="K1927" s="16" t="s">
        <v>1179</v>
      </c>
      <c r="L1927" s="16" t="s">
        <v>4652</v>
      </c>
      <c r="M1927" s="16">
        <v>10652</v>
      </c>
      <c r="N1927" s="16" t="s">
        <v>1177</v>
      </c>
      <c r="O1927" s="16" t="s">
        <v>1107</v>
      </c>
      <c r="P1927" s="16" t="s">
        <v>1176</v>
      </c>
      <c r="Q1927" s="16" t="s">
        <v>1175</v>
      </c>
      <c r="R1927" s="16" t="s">
        <v>1174</v>
      </c>
    </row>
    <row r="1928" spans="1:18">
      <c r="A1928" s="16" t="s">
        <v>4651</v>
      </c>
      <c r="B1928" s="16" t="s">
        <v>1183</v>
      </c>
      <c r="C1928" s="16" t="s">
        <v>319</v>
      </c>
      <c r="D1928" s="16">
        <v>10109</v>
      </c>
      <c r="E1928" s="16" t="str">
        <f>VLOOKUP(D1928,'Schools Data'!$F$4:$I$105,4,FALSE)</f>
        <v>Woodridge  Primary School</v>
      </c>
      <c r="F1928" s="16">
        <v>420060</v>
      </c>
      <c r="G1928" s="16" t="str">
        <f t="shared" si="67"/>
        <v>E26</v>
      </c>
      <c r="H1928" s="16" t="s">
        <v>4650</v>
      </c>
      <c r="I1928" s="16" t="s">
        <v>1181</v>
      </c>
      <c r="J1928" s="16" t="s">
        <v>1180</v>
      </c>
      <c r="K1928" s="16" t="s">
        <v>1179</v>
      </c>
      <c r="L1928" s="16" t="s">
        <v>4649</v>
      </c>
      <c r="M1928" s="16">
        <v>4920</v>
      </c>
      <c r="N1928" s="16" t="s">
        <v>1177</v>
      </c>
      <c r="O1928" s="16" t="s">
        <v>1107</v>
      </c>
      <c r="P1928" s="16" t="s">
        <v>1176</v>
      </c>
      <c r="Q1928" s="16" t="s">
        <v>1175</v>
      </c>
      <c r="R1928" s="16" t="s">
        <v>1174</v>
      </c>
    </row>
    <row r="1929" spans="1:18">
      <c r="A1929" s="16" t="s">
        <v>4648</v>
      </c>
      <c r="B1929" s="16" t="s">
        <v>1183</v>
      </c>
      <c r="C1929" s="16" t="s">
        <v>319</v>
      </c>
      <c r="D1929" s="16">
        <v>10109</v>
      </c>
      <c r="E1929" s="16" t="str">
        <f>VLOOKUP(D1929,'Schools Data'!$F$4:$I$105,4,FALSE)</f>
        <v>Woodridge  Primary School</v>
      </c>
      <c r="F1929" s="16">
        <v>422620</v>
      </c>
      <c r="G1929" s="16" t="str">
        <f t="shared" si="67"/>
        <v>E20</v>
      </c>
      <c r="H1929" s="16" t="s">
        <v>4647</v>
      </c>
      <c r="I1929" s="16" t="s">
        <v>1181</v>
      </c>
      <c r="J1929" s="16" t="s">
        <v>1180</v>
      </c>
      <c r="K1929" s="16" t="s">
        <v>1179</v>
      </c>
      <c r="L1929" s="16" t="s">
        <v>4646</v>
      </c>
      <c r="M1929" s="16">
        <v>12640</v>
      </c>
      <c r="N1929" s="16" t="s">
        <v>1177</v>
      </c>
      <c r="O1929" s="16" t="s">
        <v>1107</v>
      </c>
      <c r="P1929" s="16" t="s">
        <v>1176</v>
      </c>
      <c r="Q1929" s="16" t="s">
        <v>1175</v>
      </c>
      <c r="R1929" s="16" t="s">
        <v>1174</v>
      </c>
    </row>
    <row r="1930" spans="1:18">
      <c r="A1930" s="16" t="s">
        <v>4645</v>
      </c>
      <c r="B1930" s="16" t="s">
        <v>1183</v>
      </c>
      <c r="C1930" s="16" t="s">
        <v>319</v>
      </c>
      <c r="D1930" s="16">
        <v>10109</v>
      </c>
      <c r="E1930" s="16" t="str">
        <f>VLOOKUP(D1930,'Schools Data'!$F$4:$I$105,4,FALSE)</f>
        <v>Woodridge  Primary School</v>
      </c>
      <c r="F1930" s="16">
        <v>543950</v>
      </c>
      <c r="G1930" s="16" t="s">
        <v>1211</v>
      </c>
      <c r="H1930" s="16" t="s">
        <v>4644</v>
      </c>
      <c r="I1930" s="16" t="s">
        <v>1181</v>
      </c>
      <c r="J1930" s="16" t="s">
        <v>1180</v>
      </c>
      <c r="K1930" s="16" t="s">
        <v>1179</v>
      </c>
      <c r="L1930" s="16" t="s">
        <v>4643</v>
      </c>
      <c r="M1930" s="16">
        <v>40641</v>
      </c>
      <c r="N1930" s="16" t="s">
        <v>1177</v>
      </c>
      <c r="O1930" s="16" t="s">
        <v>1107</v>
      </c>
      <c r="P1930" s="16" t="s">
        <v>1176</v>
      </c>
      <c r="Q1930" s="16" t="s">
        <v>1175</v>
      </c>
      <c r="R1930" s="16" t="s">
        <v>1174</v>
      </c>
    </row>
    <row r="1931" spans="1:18">
      <c r="A1931" s="16" t="s">
        <v>4642</v>
      </c>
      <c r="B1931" s="16" t="s">
        <v>1183</v>
      </c>
      <c r="C1931" s="16" t="s">
        <v>319</v>
      </c>
      <c r="D1931" s="16">
        <v>10109</v>
      </c>
      <c r="E1931" s="16" t="str">
        <f>VLOOKUP(D1931,'Schools Data'!$F$4:$I$105,4,FALSE)</f>
        <v>Woodridge  Primary School</v>
      </c>
      <c r="F1931" s="16">
        <v>543970</v>
      </c>
      <c r="G1931" s="16" t="str">
        <f t="shared" ref="G1931:G1937" si="68">VLOOKUP(F1931,$W$2:$X$62,2,FALSE)</f>
        <v>I01</v>
      </c>
      <c r="H1931" s="16" t="s">
        <v>4641</v>
      </c>
      <c r="I1931" s="16" t="s">
        <v>1181</v>
      </c>
      <c r="J1931" s="16" t="s">
        <v>1180</v>
      </c>
      <c r="K1931" s="16" t="s">
        <v>1179</v>
      </c>
      <c r="L1931" s="16" t="s">
        <v>4640</v>
      </c>
      <c r="M1931" s="16">
        <v>-952216</v>
      </c>
      <c r="N1931" s="16" t="s">
        <v>1177</v>
      </c>
      <c r="O1931" s="16" t="s">
        <v>1107</v>
      </c>
      <c r="P1931" s="16" t="s">
        <v>1176</v>
      </c>
      <c r="Q1931" s="16" t="s">
        <v>1175</v>
      </c>
      <c r="R1931" s="16" t="s">
        <v>1174</v>
      </c>
    </row>
    <row r="1932" spans="1:18">
      <c r="A1932" s="16" t="s">
        <v>4639</v>
      </c>
      <c r="B1932" s="16" t="s">
        <v>1183</v>
      </c>
      <c r="C1932" s="16" t="s">
        <v>319</v>
      </c>
      <c r="D1932" s="16">
        <v>10109</v>
      </c>
      <c r="E1932" s="16" t="str">
        <f>VLOOKUP(D1932,'Schools Data'!$F$4:$I$105,4,FALSE)</f>
        <v>Woodridge  Primary School</v>
      </c>
      <c r="F1932" s="16">
        <v>543972</v>
      </c>
      <c r="G1932" s="16" t="str">
        <f t="shared" si="68"/>
        <v>I03</v>
      </c>
      <c r="H1932" s="16" t="s">
        <v>4638</v>
      </c>
      <c r="I1932" s="16" t="s">
        <v>1181</v>
      </c>
      <c r="J1932" s="16" t="s">
        <v>1180</v>
      </c>
      <c r="K1932" s="16" t="s">
        <v>1179</v>
      </c>
      <c r="L1932" s="16" t="s">
        <v>4637</v>
      </c>
      <c r="M1932" s="16">
        <v>-61560</v>
      </c>
      <c r="N1932" s="16" t="s">
        <v>1177</v>
      </c>
      <c r="O1932" s="16" t="s">
        <v>1107</v>
      </c>
      <c r="P1932" s="16" t="s">
        <v>1176</v>
      </c>
      <c r="Q1932" s="16" t="s">
        <v>1175</v>
      </c>
      <c r="R1932" s="16" t="s">
        <v>1174</v>
      </c>
    </row>
    <row r="1933" spans="1:18">
      <c r="A1933" s="16" t="s">
        <v>4636</v>
      </c>
      <c r="B1933" s="16" t="s">
        <v>1183</v>
      </c>
      <c r="C1933" s="16" t="s">
        <v>319</v>
      </c>
      <c r="D1933" s="16">
        <v>10109</v>
      </c>
      <c r="E1933" s="16" t="str">
        <f>VLOOKUP(D1933,'Schools Data'!$F$4:$I$105,4,FALSE)</f>
        <v>Woodridge  Primary School</v>
      </c>
      <c r="F1933" s="16">
        <v>543975</v>
      </c>
      <c r="G1933" s="16" t="str">
        <f t="shared" si="68"/>
        <v>I05</v>
      </c>
      <c r="H1933" s="16" t="s">
        <v>4635</v>
      </c>
      <c r="I1933" s="16" t="s">
        <v>1181</v>
      </c>
      <c r="J1933" s="16" t="s">
        <v>1180</v>
      </c>
      <c r="K1933" s="16" t="s">
        <v>1179</v>
      </c>
      <c r="L1933" s="16" t="s">
        <v>4634</v>
      </c>
      <c r="M1933" s="16">
        <v>-14795</v>
      </c>
      <c r="N1933" s="16" t="s">
        <v>1177</v>
      </c>
      <c r="O1933" s="16" t="s">
        <v>1107</v>
      </c>
      <c r="P1933" s="16" t="s">
        <v>1176</v>
      </c>
      <c r="Q1933" s="16" t="s">
        <v>1175</v>
      </c>
      <c r="R1933" s="16" t="s">
        <v>1174</v>
      </c>
    </row>
    <row r="1934" spans="1:18">
      <c r="A1934" s="16" t="s">
        <v>4633</v>
      </c>
      <c r="B1934" s="16" t="s">
        <v>1183</v>
      </c>
      <c r="C1934" s="16" t="s">
        <v>319</v>
      </c>
      <c r="D1934" s="16">
        <v>10109</v>
      </c>
      <c r="E1934" s="16" t="str">
        <f>VLOOKUP(D1934,'Schools Data'!$F$4:$I$105,4,FALSE)</f>
        <v>Woodridge  Primary School</v>
      </c>
      <c r="F1934" s="16">
        <v>543980</v>
      </c>
      <c r="G1934" s="16" t="str">
        <f t="shared" si="68"/>
        <v>CI01</v>
      </c>
      <c r="H1934" s="16" t="s">
        <v>4632</v>
      </c>
      <c r="I1934" s="16" t="s">
        <v>1181</v>
      </c>
      <c r="J1934" s="16" t="s">
        <v>1180</v>
      </c>
      <c r="K1934" s="16" t="s">
        <v>1179</v>
      </c>
      <c r="L1934" s="16" t="s">
        <v>4631</v>
      </c>
      <c r="M1934" s="16">
        <v>-6363</v>
      </c>
      <c r="N1934" s="16" t="s">
        <v>1177</v>
      </c>
      <c r="O1934" s="16" t="s">
        <v>1107</v>
      </c>
      <c r="P1934" s="16" t="s">
        <v>1176</v>
      </c>
      <c r="Q1934" s="16" t="s">
        <v>1175</v>
      </c>
      <c r="R1934" s="16" t="s">
        <v>1174</v>
      </c>
    </row>
    <row r="1935" spans="1:18">
      <c r="A1935" s="16" t="s">
        <v>4630</v>
      </c>
      <c r="B1935" s="16" t="s">
        <v>1183</v>
      </c>
      <c r="C1935" s="16" t="s">
        <v>319</v>
      </c>
      <c r="D1935" s="16">
        <v>10109</v>
      </c>
      <c r="E1935" s="16" t="str">
        <f>VLOOKUP(D1935,'Schools Data'!$F$4:$I$105,4,FALSE)</f>
        <v>Woodridge  Primary School</v>
      </c>
      <c r="F1935" s="16">
        <v>569000</v>
      </c>
      <c r="G1935" s="16" t="str">
        <f t="shared" si="68"/>
        <v>E28a</v>
      </c>
      <c r="H1935" s="16" t="s">
        <v>4629</v>
      </c>
      <c r="I1935" s="16" t="s">
        <v>1181</v>
      </c>
      <c r="J1935" s="16" t="s">
        <v>1180</v>
      </c>
      <c r="K1935" s="16" t="s">
        <v>1179</v>
      </c>
      <c r="L1935" s="16" t="s">
        <v>4628</v>
      </c>
      <c r="M1935" s="16">
        <v>20933</v>
      </c>
      <c r="N1935" s="16" t="s">
        <v>1177</v>
      </c>
      <c r="O1935" s="16" t="s">
        <v>1107</v>
      </c>
      <c r="P1935" s="16" t="s">
        <v>1176</v>
      </c>
      <c r="Q1935" s="16" t="s">
        <v>1175</v>
      </c>
      <c r="R1935" s="16" t="s">
        <v>1174</v>
      </c>
    </row>
    <row r="1936" spans="1:18">
      <c r="A1936" s="16" t="s">
        <v>4627</v>
      </c>
      <c r="B1936" s="16" t="s">
        <v>1183</v>
      </c>
      <c r="C1936" s="16" t="s">
        <v>319</v>
      </c>
      <c r="D1936" s="16">
        <v>10109</v>
      </c>
      <c r="E1936" s="16" t="str">
        <f>VLOOKUP(D1936,'Schools Data'!$F$4:$I$105,4,FALSE)</f>
        <v>Woodridge  Primary School</v>
      </c>
      <c r="F1936" s="16">
        <v>569010</v>
      </c>
      <c r="G1936" s="16" t="str">
        <f t="shared" si="68"/>
        <v>E27</v>
      </c>
      <c r="H1936" s="16" t="s">
        <v>4626</v>
      </c>
      <c r="I1936" s="16" t="s">
        <v>1181</v>
      </c>
      <c r="J1936" s="16" t="s">
        <v>1180</v>
      </c>
      <c r="K1936" s="16" t="s">
        <v>1179</v>
      </c>
      <c r="L1936" s="16" t="s">
        <v>4625</v>
      </c>
      <c r="M1936" s="16">
        <v>111783</v>
      </c>
      <c r="N1936" s="16" t="s">
        <v>1177</v>
      </c>
      <c r="O1936" s="16" t="s">
        <v>1107</v>
      </c>
      <c r="P1936" s="16" t="s">
        <v>1176</v>
      </c>
      <c r="Q1936" s="16" t="s">
        <v>1175</v>
      </c>
      <c r="R1936" s="16" t="s">
        <v>1174</v>
      </c>
    </row>
    <row r="1937" spans="1:18">
      <c r="A1937" s="16" t="s">
        <v>4624</v>
      </c>
      <c r="B1937" s="16" t="s">
        <v>1183</v>
      </c>
      <c r="C1937" s="16" t="s">
        <v>319</v>
      </c>
      <c r="D1937" s="16">
        <v>10109</v>
      </c>
      <c r="E1937" s="16" t="str">
        <f>VLOOKUP(D1937,'Schools Data'!$F$4:$I$105,4,FALSE)</f>
        <v>Woodridge  Primary School</v>
      </c>
      <c r="F1937" s="16">
        <v>599030</v>
      </c>
      <c r="G1937" s="16" t="str">
        <f t="shared" si="68"/>
        <v>CE04</v>
      </c>
      <c r="H1937" s="16" t="s">
        <v>4623</v>
      </c>
      <c r="I1937" s="16" t="s">
        <v>1181</v>
      </c>
      <c r="J1937" s="16" t="s">
        <v>1180</v>
      </c>
      <c r="K1937" s="16" t="s">
        <v>1179</v>
      </c>
      <c r="L1937" s="16" t="s">
        <v>4622</v>
      </c>
      <c r="M1937" s="16">
        <v>6363</v>
      </c>
      <c r="N1937" s="16" t="s">
        <v>1177</v>
      </c>
      <c r="O1937" s="16" t="s">
        <v>1107</v>
      </c>
      <c r="P1937" s="16" t="s">
        <v>1176</v>
      </c>
      <c r="Q1937" s="16" t="s">
        <v>1175</v>
      </c>
      <c r="R1937" s="16" t="s">
        <v>1174</v>
      </c>
    </row>
    <row r="1938" spans="1:18">
      <c r="A1938" s="16" t="s">
        <v>4621</v>
      </c>
      <c r="B1938" s="16" t="s">
        <v>1183</v>
      </c>
      <c r="C1938" s="16" t="s">
        <v>319</v>
      </c>
      <c r="D1938" s="16">
        <v>10109</v>
      </c>
      <c r="E1938" s="16" t="str">
        <f>VLOOKUP(D1938,'Schools Data'!$F$4:$I$105,4,FALSE)</f>
        <v>Woodridge  Primary School</v>
      </c>
      <c r="F1938" s="16">
        <v>599040</v>
      </c>
      <c r="G1938" s="16" t="s">
        <v>1819</v>
      </c>
      <c r="H1938" s="16" t="s">
        <v>4620</v>
      </c>
      <c r="I1938" s="16" t="s">
        <v>1181</v>
      </c>
      <c r="J1938" s="16" t="s">
        <v>1180</v>
      </c>
      <c r="K1938" s="16" t="s">
        <v>1179</v>
      </c>
      <c r="L1938" s="16" t="s">
        <v>4619</v>
      </c>
      <c r="M1938" s="16">
        <v>10448</v>
      </c>
      <c r="N1938" s="16" t="s">
        <v>1177</v>
      </c>
      <c r="O1938" s="16" t="s">
        <v>1107</v>
      </c>
      <c r="P1938" s="16" t="s">
        <v>1176</v>
      </c>
      <c r="Q1938" s="16" t="s">
        <v>1175</v>
      </c>
      <c r="R1938" s="16" t="s">
        <v>1174</v>
      </c>
    </row>
    <row r="1939" spans="1:18">
      <c r="A1939" s="16" t="s">
        <v>4618</v>
      </c>
      <c r="B1939" s="16" t="s">
        <v>1183</v>
      </c>
      <c r="C1939" s="16" t="s">
        <v>319</v>
      </c>
      <c r="D1939" s="16">
        <v>10109</v>
      </c>
      <c r="E1939" s="16" t="str">
        <f>VLOOKUP(D1939,'Schools Data'!$F$4:$I$105,4,FALSE)</f>
        <v>Woodridge  Primary School</v>
      </c>
      <c r="F1939" s="16">
        <v>720010</v>
      </c>
      <c r="G1939" s="16" t="str">
        <f t="shared" ref="G1939:G1966" si="69">VLOOKUP(F1939,$W$2:$X$62,2,FALSE)</f>
        <v>I18d</v>
      </c>
      <c r="H1939" s="16" t="s">
        <v>4617</v>
      </c>
      <c r="I1939" s="16" t="s">
        <v>1181</v>
      </c>
      <c r="J1939" s="16" t="s">
        <v>1180</v>
      </c>
      <c r="K1939" s="16" t="s">
        <v>1179</v>
      </c>
      <c r="L1939" s="16" t="s">
        <v>4616</v>
      </c>
      <c r="M1939" s="16">
        <v>-51654</v>
      </c>
      <c r="N1939" s="16" t="s">
        <v>1177</v>
      </c>
      <c r="O1939" s="16" t="s">
        <v>1107</v>
      </c>
      <c r="P1939" s="16" t="s">
        <v>1176</v>
      </c>
      <c r="Q1939" s="16" t="s">
        <v>1175</v>
      </c>
      <c r="R1939" s="16" t="s">
        <v>1174</v>
      </c>
    </row>
    <row r="1940" spans="1:18">
      <c r="A1940" s="16" t="s">
        <v>4615</v>
      </c>
      <c r="B1940" s="16" t="s">
        <v>1183</v>
      </c>
      <c r="C1940" s="16" t="s">
        <v>319</v>
      </c>
      <c r="D1940" s="16">
        <v>10109</v>
      </c>
      <c r="E1940" s="16" t="str">
        <f>VLOOKUP(D1940,'Schools Data'!$F$4:$I$105,4,FALSE)</f>
        <v>Woodridge  Primary School</v>
      </c>
      <c r="F1940" s="16">
        <v>739001</v>
      </c>
      <c r="G1940" s="16" t="str">
        <f t="shared" si="69"/>
        <v>I08a</v>
      </c>
      <c r="H1940" s="16" t="s">
        <v>4614</v>
      </c>
      <c r="I1940" s="16" t="s">
        <v>1181</v>
      </c>
      <c r="J1940" s="16" t="s">
        <v>1180</v>
      </c>
      <c r="K1940" s="16" t="s">
        <v>1179</v>
      </c>
      <c r="L1940" s="16" t="s">
        <v>4613</v>
      </c>
      <c r="M1940" s="16">
        <v>-16215</v>
      </c>
      <c r="N1940" s="16" t="s">
        <v>1177</v>
      </c>
      <c r="O1940" s="16" t="s">
        <v>1107</v>
      </c>
      <c r="P1940" s="16" t="s">
        <v>1176</v>
      </c>
      <c r="Q1940" s="16" t="s">
        <v>1175</v>
      </c>
      <c r="R1940" s="16" t="s">
        <v>1174</v>
      </c>
    </row>
    <row r="1941" spans="1:18">
      <c r="A1941" s="16" t="s">
        <v>4612</v>
      </c>
      <c r="B1941" s="16" t="s">
        <v>1183</v>
      </c>
      <c r="C1941" s="16" t="s">
        <v>319</v>
      </c>
      <c r="D1941" s="16">
        <v>10109</v>
      </c>
      <c r="E1941" s="16" t="str">
        <f>VLOOKUP(D1941,'Schools Data'!$F$4:$I$105,4,FALSE)</f>
        <v>Woodridge  Primary School</v>
      </c>
      <c r="F1941" s="16">
        <v>739002</v>
      </c>
      <c r="G1941" s="16" t="str">
        <f t="shared" si="69"/>
        <v>I08b</v>
      </c>
      <c r="H1941" s="16" t="s">
        <v>4611</v>
      </c>
      <c r="I1941" s="16" t="s">
        <v>1181</v>
      </c>
      <c r="J1941" s="16" t="s">
        <v>1180</v>
      </c>
      <c r="K1941" s="16" t="s">
        <v>1179</v>
      </c>
      <c r="L1941" s="16" t="s">
        <v>4610</v>
      </c>
      <c r="M1941" s="16">
        <v>-18000</v>
      </c>
      <c r="N1941" s="16" t="s">
        <v>1177</v>
      </c>
      <c r="O1941" s="16" t="s">
        <v>1107</v>
      </c>
      <c r="P1941" s="16" t="s">
        <v>1176</v>
      </c>
      <c r="Q1941" s="16" t="s">
        <v>1175</v>
      </c>
      <c r="R1941" s="16" t="s">
        <v>1174</v>
      </c>
    </row>
    <row r="1942" spans="1:18">
      <c r="A1942" s="16" t="s">
        <v>4609</v>
      </c>
      <c r="B1942" s="16" t="s">
        <v>1183</v>
      </c>
      <c r="C1942" s="16" t="s">
        <v>319</v>
      </c>
      <c r="D1942" s="16">
        <v>10109</v>
      </c>
      <c r="E1942" s="16" t="str">
        <f>VLOOKUP(D1942,'Schools Data'!$F$4:$I$105,4,FALSE)</f>
        <v>Woodridge  Primary School</v>
      </c>
      <c r="F1942" s="16">
        <v>739010</v>
      </c>
      <c r="G1942" s="16" t="str">
        <f t="shared" si="69"/>
        <v>I09</v>
      </c>
      <c r="H1942" s="16" t="s">
        <v>4608</v>
      </c>
      <c r="I1942" s="16" t="s">
        <v>1181</v>
      </c>
      <c r="J1942" s="16" t="s">
        <v>1180</v>
      </c>
      <c r="K1942" s="16" t="s">
        <v>1179</v>
      </c>
      <c r="L1942" s="16" t="s">
        <v>4607</v>
      </c>
      <c r="M1942" s="16">
        <v>-26000</v>
      </c>
      <c r="N1942" s="16" t="s">
        <v>1177</v>
      </c>
      <c r="O1942" s="16" t="s">
        <v>1107</v>
      </c>
      <c r="P1942" s="16" t="s">
        <v>1176</v>
      </c>
      <c r="Q1942" s="16" t="s">
        <v>1175</v>
      </c>
      <c r="R1942" s="16" t="s">
        <v>1174</v>
      </c>
    </row>
    <row r="1943" spans="1:18">
      <c r="A1943" s="16" t="s">
        <v>4606</v>
      </c>
      <c r="B1943" s="16" t="s">
        <v>1183</v>
      </c>
      <c r="C1943" s="16" t="s">
        <v>319</v>
      </c>
      <c r="D1943" s="16">
        <v>10109</v>
      </c>
      <c r="E1943" s="16" t="str">
        <f>VLOOKUP(D1943,'Schools Data'!$F$4:$I$105,4,FALSE)</f>
        <v>Woodridge  Primary School</v>
      </c>
      <c r="F1943" s="16">
        <v>739040</v>
      </c>
      <c r="G1943" s="16" t="str">
        <f t="shared" si="69"/>
        <v>I12</v>
      </c>
      <c r="H1943" s="16" t="s">
        <v>4605</v>
      </c>
      <c r="I1943" s="16" t="s">
        <v>1181</v>
      </c>
      <c r="J1943" s="16" t="s">
        <v>1180</v>
      </c>
      <c r="K1943" s="16" t="s">
        <v>1179</v>
      </c>
      <c r="L1943" s="16" t="s">
        <v>4604</v>
      </c>
      <c r="M1943" s="16">
        <v>-43275</v>
      </c>
      <c r="N1943" s="16" t="s">
        <v>1177</v>
      </c>
      <c r="O1943" s="16" t="s">
        <v>1107</v>
      </c>
      <c r="P1943" s="16" t="s">
        <v>1176</v>
      </c>
      <c r="Q1943" s="16" t="s">
        <v>1175</v>
      </c>
      <c r="R1943" s="16" t="s">
        <v>1174</v>
      </c>
    </row>
    <row r="1944" spans="1:18">
      <c r="A1944" s="16" t="s">
        <v>4603</v>
      </c>
      <c r="B1944" s="16" t="s">
        <v>1183</v>
      </c>
      <c r="C1944" s="16" t="s">
        <v>319</v>
      </c>
      <c r="D1944" s="16">
        <v>10109</v>
      </c>
      <c r="E1944" s="16" t="str">
        <f>VLOOKUP(D1944,'Schools Data'!$F$4:$I$105,4,FALSE)</f>
        <v>Woodridge  Primary School</v>
      </c>
      <c r="F1944" s="16">
        <v>739050</v>
      </c>
      <c r="G1944" s="16" t="str">
        <f t="shared" si="69"/>
        <v>I13</v>
      </c>
      <c r="H1944" s="16" t="s">
        <v>4602</v>
      </c>
      <c r="I1944" s="16" t="s">
        <v>1181</v>
      </c>
      <c r="J1944" s="16" t="s">
        <v>1180</v>
      </c>
      <c r="K1944" s="16" t="s">
        <v>1179</v>
      </c>
      <c r="L1944" s="16" t="s">
        <v>4601</v>
      </c>
      <c r="M1944" s="16">
        <v>-21500</v>
      </c>
      <c r="N1944" s="16" t="s">
        <v>1177</v>
      </c>
      <c r="O1944" s="16" t="s">
        <v>1107</v>
      </c>
      <c r="P1944" s="16" t="s">
        <v>1176</v>
      </c>
      <c r="Q1944" s="16" t="s">
        <v>1175</v>
      </c>
      <c r="R1944" s="16" t="s">
        <v>1174</v>
      </c>
    </row>
    <row r="1945" spans="1:18">
      <c r="A1945" s="16" t="s">
        <v>4600</v>
      </c>
      <c r="B1945" s="16" t="s">
        <v>1183</v>
      </c>
      <c r="C1945" s="16" t="s">
        <v>319</v>
      </c>
      <c r="D1945" s="16">
        <v>10110</v>
      </c>
      <c r="E1945" s="16" t="str">
        <f>VLOOKUP(D1945,'Schools Data'!$F$4:$I$105,4,FALSE)</f>
        <v>Sacred Heart School</v>
      </c>
      <c r="F1945" s="16">
        <v>111100</v>
      </c>
      <c r="G1945" s="16" t="str">
        <f t="shared" si="69"/>
        <v>E05</v>
      </c>
      <c r="H1945" s="16" t="s">
        <v>4599</v>
      </c>
      <c r="I1945" s="16" t="s">
        <v>1181</v>
      </c>
      <c r="J1945" s="16" t="s">
        <v>1180</v>
      </c>
      <c r="K1945" s="16" t="s">
        <v>1179</v>
      </c>
      <c r="L1945" s="16" t="s">
        <v>4598</v>
      </c>
      <c r="M1945" s="16">
        <v>97274</v>
      </c>
      <c r="N1945" s="16" t="s">
        <v>1177</v>
      </c>
      <c r="O1945" s="16" t="s">
        <v>1107</v>
      </c>
      <c r="P1945" s="16" t="s">
        <v>1176</v>
      </c>
      <c r="Q1945" s="16" t="s">
        <v>1175</v>
      </c>
      <c r="R1945" s="16" t="s">
        <v>1174</v>
      </c>
    </row>
    <row r="1946" spans="1:18">
      <c r="A1946" s="16" t="s">
        <v>4597</v>
      </c>
      <c r="B1946" s="16" t="s">
        <v>1183</v>
      </c>
      <c r="C1946" s="16" t="s">
        <v>319</v>
      </c>
      <c r="D1946" s="16">
        <v>10110</v>
      </c>
      <c r="E1946" s="16" t="str">
        <f>VLOOKUP(D1946,'Schools Data'!$F$4:$I$105,4,FALSE)</f>
        <v>Sacred Heart School</v>
      </c>
      <c r="F1946" s="16">
        <v>111200</v>
      </c>
      <c r="G1946" s="16" t="str">
        <f t="shared" si="69"/>
        <v>E04</v>
      </c>
      <c r="H1946" s="16" t="s">
        <v>4596</v>
      </c>
      <c r="I1946" s="16" t="s">
        <v>1181</v>
      </c>
      <c r="J1946" s="16" t="s">
        <v>1180</v>
      </c>
      <c r="K1946" s="16" t="s">
        <v>1179</v>
      </c>
      <c r="L1946" s="16" t="s">
        <v>4595</v>
      </c>
      <c r="M1946" s="16">
        <v>45036</v>
      </c>
      <c r="N1946" s="16" t="s">
        <v>1177</v>
      </c>
      <c r="O1946" s="16" t="s">
        <v>1107</v>
      </c>
      <c r="P1946" s="16" t="s">
        <v>1176</v>
      </c>
      <c r="Q1946" s="16" t="s">
        <v>1175</v>
      </c>
      <c r="R1946" s="16" t="s">
        <v>1174</v>
      </c>
    </row>
    <row r="1947" spans="1:18">
      <c r="A1947" s="16" t="s">
        <v>4594</v>
      </c>
      <c r="B1947" s="16" t="s">
        <v>1183</v>
      </c>
      <c r="C1947" s="16" t="s">
        <v>319</v>
      </c>
      <c r="D1947" s="16">
        <v>10110</v>
      </c>
      <c r="E1947" s="16" t="str">
        <f>VLOOKUP(D1947,'Schools Data'!$F$4:$I$105,4,FALSE)</f>
        <v>Sacred Heart School</v>
      </c>
      <c r="F1947" s="16">
        <v>111400</v>
      </c>
      <c r="G1947" s="16" t="str">
        <f t="shared" si="69"/>
        <v>E01</v>
      </c>
      <c r="H1947" s="16" t="s">
        <v>4593</v>
      </c>
      <c r="I1947" s="16" t="s">
        <v>1181</v>
      </c>
      <c r="J1947" s="16" t="s">
        <v>1180</v>
      </c>
      <c r="K1947" s="16" t="s">
        <v>1179</v>
      </c>
      <c r="L1947" s="16" t="s">
        <v>4592</v>
      </c>
      <c r="M1947" s="16">
        <v>1153844</v>
      </c>
      <c r="N1947" s="16" t="s">
        <v>1177</v>
      </c>
      <c r="O1947" s="16" t="s">
        <v>1107</v>
      </c>
      <c r="P1947" s="16" t="s">
        <v>1176</v>
      </c>
      <c r="Q1947" s="16" t="s">
        <v>1175</v>
      </c>
      <c r="R1947" s="16" t="s">
        <v>1174</v>
      </c>
    </row>
    <row r="1948" spans="1:18">
      <c r="A1948" s="16" t="s">
        <v>4591</v>
      </c>
      <c r="B1948" s="16" t="s">
        <v>1183</v>
      </c>
      <c r="C1948" s="16" t="s">
        <v>319</v>
      </c>
      <c r="D1948" s="16">
        <v>10110</v>
      </c>
      <c r="E1948" s="16" t="str">
        <f>VLOOKUP(D1948,'Schools Data'!$F$4:$I$105,4,FALSE)</f>
        <v>Sacred Heart School</v>
      </c>
      <c r="F1948" s="16">
        <v>111600</v>
      </c>
      <c r="G1948" s="16" t="str">
        <f t="shared" si="69"/>
        <v>E03</v>
      </c>
      <c r="H1948" s="16" t="s">
        <v>4590</v>
      </c>
      <c r="I1948" s="16" t="s">
        <v>1181</v>
      </c>
      <c r="J1948" s="16" t="s">
        <v>1180</v>
      </c>
      <c r="K1948" s="16" t="s">
        <v>1179</v>
      </c>
      <c r="L1948" s="16" t="s">
        <v>4589</v>
      </c>
      <c r="M1948" s="16">
        <v>248110</v>
      </c>
      <c r="N1948" s="16" t="s">
        <v>1177</v>
      </c>
      <c r="O1948" s="16" t="s">
        <v>1107</v>
      </c>
      <c r="P1948" s="16" t="s">
        <v>1176</v>
      </c>
      <c r="Q1948" s="16" t="s">
        <v>1175</v>
      </c>
      <c r="R1948" s="16" t="s">
        <v>1174</v>
      </c>
    </row>
    <row r="1949" spans="1:18">
      <c r="A1949" s="16" t="s">
        <v>4588</v>
      </c>
      <c r="B1949" s="16" t="s">
        <v>1183</v>
      </c>
      <c r="C1949" s="16" t="s">
        <v>319</v>
      </c>
      <c r="D1949" s="16">
        <v>10110</v>
      </c>
      <c r="E1949" s="16" t="str">
        <f>VLOOKUP(D1949,'Schools Data'!$F$4:$I$105,4,FALSE)</f>
        <v>Sacred Heart School</v>
      </c>
      <c r="F1949" s="16">
        <v>111700</v>
      </c>
      <c r="G1949" s="16" t="str">
        <f t="shared" si="69"/>
        <v>E07</v>
      </c>
      <c r="H1949" s="16" t="s">
        <v>4587</v>
      </c>
      <c r="I1949" s="16" t="s">
        <v>1181</v>
      </c>
      <c r="J1949" s="16" t="s">
        <v>1180</v>
      </c>
      <c r="K1949" s="16" t="s">
        <v>1179</v>
      </c>
      <c r="L1949" s="16" t="s">
        <v>4586</v>
      </c>
      <c r="M1949" s="16">
        <v>13893</v>
      </c>
      <c r="N1949" s="16" t="s">
        <v>1177</v>
      </c>
      <c r="O1949" s="16" t="s">
        <v>1107</v>
      </c>
      <c r="P1949" s="16" t="s">
        <v>1176</v>
      </c>
      <c r="Q1949" s="16" t="s">
        <v>1175</v>
      </c>
      <c r="R1949" s="16" t="s">
        <v>1174</v>
      </c>
    </row>
    <row r="1950" spans="1:18">
      <c r="A1950" s="16" t="s">
        <v>4585</v>
      </c>
      <c r="B1950" s="16" t="s">
        <v>1183</v>
      </c>
      <c r="C1950" s="16" t="s">
        <v>319</v>
      </c>
      <c r="D1950" s="16">
        <v>10110</v>
      </c>
      <c r="E1950" s="16" t="str">
        <f>VLOOKUP(D1950,'Schools Data'!$F$4:$I$105,4,FALSE)</f>
        <v>Sacred Heart School</v>
      </c>
      <c r="F1950" s="16">
        <v>133100</v>
      </c>
      <c r="G1950" s="16" t="str">
        <f t="shared" si="69"/>
        <v>E09</v>
      </c>
      <c r="H1950" s="16" t="s">
        <v>4584</v>
      </c>
      <c r="I1950" s="16" t="s">
        <v>1181</v>
      </c>
      <c r="J1950" s="16" t="s">
        <v>1180</v>
      </c>
      <c r="K1950" s="16" t="s">
        <v>1179</v>
      </c>
      <c r="L1950" s="16" t="s">
        <v>4583</v>
      </c>
      <c r="M1950" s="16">
        <v>5000</v>
      </c>
      <c r="N1950" s="16" t="s">
        <v>1177</v>
      </c>
      <c r="O1950" s="16" t="s">
        <v>1107</v>
      </c>
      <c r="P1950" s="16" t="s">
        <v>1176</v>
      </c>
      <c r="Q1950" s="16" t="s">
        <v>1175</v>
      </c>
      <c r="R1950" s="16" t="s">
        <v>1174</v>
      </c>
    </row>
    <row r="1951" spans="1:18">
      <c r="A1951" s="16" t="s">
        <v>4582</v>
      </c>
      <c r="B1951" s="16" t="s">
        <v>1183</v>
      </c>
      <c r="C1951" s="16" t="s">
        <v>319</v>
      </c>
      <c r="D1951" s="16">
        <v>10110</v>
      </c>
      <c r="E1951" s="16" t="str">
        <f>VLOOKUP(D1951,'Schools Data'!$F$4:$I$105,4,FALSE)</f>
        <v>Sacred Heart School</v>
      </c>
      <c r="F1951" s="16">
        <v>138100</v>
      </c>
      <c r="G1951" s="16" t="str">
        <f t="shared" si="69"/>
        <v>E08</v>
      </c>
      <c r="H1951" s="16" t="s">
        <v>4581</v>
      </c>
      <c r="I1951" s="16" t="s">
        <v>1181</v>
      </c>
      <c r="J1951" s="16" t="s">
        <v>1180</v>
      </c>
      <c r="K1951" s="16" t="s">
        <v>1179</v>
      </c>
      <c r="L1951" s="16" t="s">
        <v>4580</v>
      </c>
      <c r="M1951" s="16">
        <v>12700</v>
      </c>
      <c r="N1951" s="16" t="s">
        <v>1177</v>
      </c>
      <c r="O1951" s="16" t="s">
        <v>1107</v>
      </c>
      <c r="P1951" s="16" t="s">
        <v>1176</v>
      </c>
      <c r="Q1951" s="16" t="s">
        <v>1175</v>
      </c>
      <c r="R1951" s="16" t="s">
        <v>1174</v>
      </c>
    </row>
    <row r="1952" spans="1:18">
      <c r="A1952" s="16" t="s">
        <v>4579</v>
      </c>
      <c r="B1952" s="16" t="s">
        <v>1183</v>
      </c>
      <c r="C1952" s="16" t="s">
        <v>319</v>
      </c>
      <c r="D1952" s="16">
        <v>10110</v>
      </c>
      <c r="E1952" s="16" t="str">
        <f>VLOOKUP(D1952,'Schools Data'!$F$4:$I$105,4,FALSE)</f>
        <v>Sacred Heart School</v>
      </c>
      <c r="F1952" s="16">
        <v>138110</v>
      </c>
      <c r="G1952" s="16" t="str">
        <f t="shared" si="69"/>
        <v>E10</v>
      </c>
      <c r="H1952" s="16" t="s">
        <v>4578</v>
      </c>
      <c r="I1952" s="16" t="s">
        <v>1181</v>
      </c>
      <c r="J1952" s="16" t="s">
        <v>1180</v>
      </c>
      <c r="K1952" s="16" t="s">
        <v>1179</v>
      </c>
      <c r="L1952" s="16" t="s">
        <v>4577</v>
      </c>
      <c r="M1952" s="16">
        <v>641</v>
      </c>
      <c r="N1952" s="16" t="s">
        <v>1177</v>
      </c>
      <c r="O1952" s="16" t="s">
        <v>1107</v>
      </c>
      <c r="P1952" s="16" t="s">
        <v>1176</v>
      </c>
      <c r="Q1952" s="16" t="s">
        <v>1175</v>
      </c>
      <c r="R1952" s="16" t="s">
        <v>1174</v>
      </c>
    </row>
    <row r="1953" spans="1:18">
      <c r="A1953" s="16" t="s">
        <v>4576</v>
      </c>
      <c r="B1953" s="16" t="s">
        <v>1183</v>
      </c>
      <c r="C1953" s="16" t="s">
        <v>319</v>
      </c>
      <c r="D1953" s="16">
        <v>10110</v>
      </c>
      <c r="E1953" s="16" t="str">
        <f>VLOOKUP(D1953,'Schools Data'!$F$4:$I$105,4,FALSE)</f>
        <v>Sacred Heart School</v>
      </c>
      <c r="F1953" s="16">
        <v>210000</v>
      </c>
      <c r="G1953" s="16" t="str">
        <f t="shared" si="69"/>
        <v>E12</v>
      </c>
      <c r="H1953" s="16" t="s">
        <v>4575</v>
      </c>
      <c r="I1953" s="16" t="s">
        <v>1181</v>
      </c>
      <c r="J1953" s="16" t="s">
        <v>1180</v>
      </c>
      <c r="K1953" s="16" t="s">
        <v>1179</v>
      </c>
      <c r="L1953" s="16" t="s">
        <v>4574</v>
      </c>
      <c r="M1953" s="16">
        <v>19650</v>
      </c>
      <c r="N1953" s="16" t="s">
        <v>1177</v>
      </c>
      <c r="O1953" s="16" t="s">
        <v>1107</v>
      </c>
      <c r="P1953" s="16" t="s">
        <v>1176</v>
      </c>
      <c r="Q1953" s="16" t="s">
        <v>1175</v>
      </c>
      <c r="R1953" s="16" t="s">
        <v>1174</v>
      </c>
    </row>
    <row r="1954" spans="1:18">
      <c r="A1954" s="16" t="s">
        <v>4573</v>
      </c>
      <c r="B1954" s="16" t="s">
        <v>1183</v>
      </c>
      <c r="C1954" s="16" t="s">
        <v>319</v>
      </c>
      <c r="D1954" s="16">
        <v>10110</v>
      </c>
      <c r="E1954" s="16" t="str">
        <f>VLOOKUP(D1954,'Schools Data'!$F$4:$I$105,4,FALSE)</f>
        <v>Sacred Heart School</v>
      </c>
      <c r="F1954" s="16">
        <v>213020</v>
      </c>
      <c r="G1954" s="16" t="str">
        <f t="shared" si="69"/>
        <v>E16</v>
      </c>
      <c r="H1954" s="16" t="s">
        <v>4572</v>
      </c>
      <c r="I1954" s="16" t="s">
        <v>1181</v>
      </c>
      <c r="J1954" s="16" t="s">
        <v>1180</v>
      </c>
      <c r="K1954" s="16" t="s">
        <v>1179</v>
      </c>
      <c r="L1954" s="16" t="s">
        <v>4571</v>
      </c>
      <c r="M1954" s="16">
        <v>28500</v>
      </c>
      <c r="N1954" s="16" t="s">
        <v>1177</v>
      </c>
      <c r="O1954" s="16" t="s">
        <v>1107</v>
      </c>
      <c r="P1954" s="16" t="s">
        <v>1176</v>
      </c>
      <c r="Q1954" s="16" t="s">
        <v>1175</v>
      </c>
      <c r="R1954" s="16" t="s">
        <v>1174</v>
      </c>
    </row>
    <row r="1955" spans="1:18">
      <c r="A1955" s="16" t="s">
        <v>4570</v>
      </c>
      <c r="B1955" s="16" t="s">
        <v>1183</v>
      </c>
      <c r="C1955" s="16" t="s">
        <v>319</v>
      </c>
      <c r="D1955" s="16">
        <v>10110</v>
      </c>
      <c r="E1955" s="16" t="str">
        <f>VLOOKUP(D1955,'Schools Data'!$F$4:$I$105,4,FALSE)</f>
        <v>Sacred Heart School</v>
      </c>
      <c r="F1955" s="16">
        <v>215000</v>
      </c>
      <c r="G1955" s="16" t="str">
        <f t="shared" si="69"/>
        <v>E17</v>
      </c>
      <c r="H1955" s="16" t="s">
        <v>4569</v>
      </c>
      <c r="I1955" s="16" t="s">
        <v>1181</v>
      </c>
      <c r="J1955" s="16" t="s">
        <v>1180</v>
      </c>
      <c r="K1955" s="16" t="s">
        <v>1179</v>
      </c>
      <c r="L1955" s="16" t="s">
        <v>4515</v>
      </c>
      <c r="M1955" s="16">
        <v>4637</v>
      </c>
      <c r="N1955" s="16" t="s">
        <v>1177</v>
      </c>
      <c r="O1955" s="16" t="s">
        <v>1107</v>
      </c>
      <c r="P1955" s="16" t="s">
        <v>1176</v>
      </c>
      <c r="Q1955" s="16" t="s">
        <v>1175</v>
      </c>
      <c r="R1955" s="16" t="s">
        <v>1174</v>
      </c>
    </row>
    <row r="1956" spans="1:18">
      <c r="A1956" s="16" t="s">
        <v>4568</v>
      </c>
      <c r="B1956" s="16" t="s">
        <v>1183</v>
      </c>
      <c r="C1956" s="16" t="s">
        <v>319</v>
      </c>
      <c r="D1956" s="16">
        <v>10110</v>
      </c>
      <c r="E1956" s="16" t="str">
        <f>VLOOKUP(D1956,'Schools Data'!$F$4:$I$105,4,FALSE)</f>
        <v>Sacred Heart School</v>
      </c>
      <c r="F1956" s="16">
        <v>216000</v>
      </c>
      <c r="G1956" s="16" t="str">
        <f t="shared" si="69"/>
        <v>E15</v>
      </c>
      <c r="H1956" s="16" t="s">
        <v>4567</v>
      </c>
      <c r="I1956" s="16" t="s">
        <v>1181</v>
      </c>
      <c r="J1956" s="16" t="s">
        <v>1180</v>
      </c>
      <c r="K1956" s="16" t="s">
        <v>1179</v>
      </c>
      <c r="L1956" s="16" t="s">
        <v>4566</v>
      </c>
      <c r="M1956" s="16">
        <v>6500</v>
      </c>
      <c r="N1956" s="16" t="s">
        <v>1177</v>
      </c>
      <c r="O1956" s="16" t="s">
        <v>1107</v>
      </c>
      <c r="P1956" s="16" t="s">
        <v>1176</v>
      </c>
      <c r="Q1956" s="16" t="s">
        <v>1175</v>
      </c>
      <c r="R1956" s="16" t="s">
        <v>1174</v>
      </c>
    </row>
    <row r="1957" spans="1:18">
      <c r="A1957" s="16" t="s">
        <v>4565</v>
      </c>
      <c r="B1957" s="16" t="s">
        <v>1183</v>
      </c>
      <c r="C1957" s="16" t="s">
        <v>319</v>
      </c>
      <c r="D1957" s="16">
        <v>10110</v>
      </c>
      <c r="E1957" s="16" t="str">
        <f>VLOOKUP(D1957,'Schools Data'!$F$4:$I$105,4,FALSE)</f>
        <v>Sacred Heart School</v>
      </c>
      <c r="F1957" s="16">
        <v>219010</v>
      </c>
      <c r="G1957" s="16" t="str">
        <f t="shared" si="69"/>
        <v>E14</v>
      </c>
      <c r="H1957" s="16" t="s">
        <v>4564</v>
      </c>
      <c r="I1957" s="16" t="s">
        <v>1181</v>
      </c>
      <c r="J1957" s="16" t="s">
        <v>1180</v>
      </c>
      <c r="K1957" s="16" t="s">
        <v>1179</v>
      </c>
      <c r="L1957" s="16" t="s">
        <v>4563</v>
      </c>
      <c r="M1957" s="16">
        <v>30500</v>
      </c>
      <c r="N1957" s="16" t="s">
        <v>1177</v>
      </c>
      <c r="O1957" s="16" t="s">
        <v>1107</v>
      </c>
      <c r="P1957" s="16" t="s">
        <v>1176</v>
      </c>
      <c r="Q1957" s="16" t="s">
        <v>1175</v>
      </c>
      <c r="R1957" s="16" t="s">
        <v>1174</v>
      </c>
    </row>
    <row r="1958" spans="1:18">
      <c r="A1958" s="16" t="s">
        <v>4562</v>
      </c>
      <c r="B1958" s="16" t="s">
        <v>1183</v>
      </c>
      <c r="C1958" s="16" t="s">
        <v>319</v>
      </c>
      <c r="D1958" s="16">
        <v>10110</v>
      </c>
      <c r="E1958" s="16" t="str">
        <f>VLOOKUP(D1958,'Schools Data'!$F$4:$I$105,4,FALSE)</f>
        <v>Sacred Heart School</v>
      </c>
      <c r="F1958" s="16">
        <v>219030</v>
      </c>
      <c r="G1958" s="16" t="str">
        <f t="shared" si="69"/>
        <v>E18</v>
      </c>
      <c r="H1958" s="16" t="s">
        <v>4561</v>
      </c>
      <c r="I1958" s="16" t="s">
        <v>1181</v>
      </c>
      <c r="J1958" s="16" t="s">
        <v>1180</v>
      </c>
      <c r="K1958" s="16" t="s">
        <v>1179</v>
      </c>
      <c r="L1958" s="16" t="s">
        <v>4560</v>
      </c>
      <c r="M1958" s="16">
        <v>7700</v>
      </c>
      <c r="N1958" s="16" t="s">
        <v>1177</v>
      </c>
      <c r="O1958" s="16" t="s">
        <v>1107</v>
      </c>
      <c r="P1958" s="16" t="s">
        <v>1176</v>
      </c>
      <c r="Q1958" s="16" t="s">
        <v>1175</v>
      </c>
      <c r="R1958" s="16" t="s">
        <v>1174</v>
      </c>
    </row>
    <row r="1959" spans="1:18">
      <c r="A1959" s="16" t="s">
        <v>4559</v>
      </c>
      <c r="B1959" s="16" t="s">
        <v>1183</v>
      </c>
      <c r="C1959" s="16" t="s">
        <v>319</v>
      </c>
      <c r="D1959" s="16">
        <v>10110</v>
      </c>
      <c r="E1959" s="16" t="str">
        <f>VLOOKUP(D1959,'Schools Data'!$F$4:$I$105,4,FALSE)</f>
        <v>Sacred Heart School</v>
      </c>
      <c r="F1959" s="16">
        <v>220000</v>
      </c>
      <c r="G1959" s="16" t="str">
        <f t="shared" si="69"/>
        <v>E13</v>
      </c>
      <c r="H1959" s="16" t="s">
        <v>4558</v>
      </c>
      <c r="I1959" s="16" t="s">
        <v>1181</v>
      </c>
      <c r="J1959" s="16" t="s">
        <v>1180</v>
      </c>
      <c r="K1959" s="16" t="s">
        <v>1179</v>
      </c>
      <c r="L1959" s="16" t="s">
        <v>4557</v>
      </c>
      <c r="M1959" s="16">
        <v>6275</v>
      </c>
      <c r="N1959" s="16" t="s">
        <v>1177</v>
      </c>
      <c r="O1959" s="16" t="s">
        <v>1107</v>
      </c>
      <c r="P1959" s="16" t="s">
        <v>1176</v>
      </c>
      <c r="Q1959" s="16" t="s">
        <v>1175</v>
      </c>
      <c r="R1959" s="16" t="s">
        <v>1174</v>
      </c>
    </row>
    <row r="1960" spans="1:18">
      <c r="A1960" s="16" t="s">
        <v>4556</v>
      </c>
      <c r="B1960" s="16" t="s">
        <v>1183</v>
      </c>
      <c r="C1960" s="16" t="s">
        <v>319</v>
      </c>
      <c r="D1960" s="16">
        <v>10110</v>
      </c>
      <c r="E1960" s="16" t="str">
        <f>VLOOKUP(D1960,'Schools Data'!$F$4:$I$105,4,FALSE)</f>
        <v>Sacred Heart School</v>
      </c>
      <c r="F1960" s="16">
        <v>221000</v>
      </c>
      <c r="G1960" s="16" t="str">
        <f t="shared" si="69"/>
        <v>E23</v>
      </c>
      <c r="H1960" s="16" t="s">
        <v>4555</v>
      </c>
      <c r="I1960" s="16" t="s">
        <v>1181</v>
      </c>
      <c r="J1960" s="16" t="s">
        <v>1180</v>
      </c>
      <c r="K1960" s="16" t="s">
        <v>1179</v>
      </c>
      <c r="L1960" s="16" t="s">
        <v>4554</v>
      </c>
      <c r="M1960" s="16">
        <v>14863</v>
      </c>
      <c r="N1960" s="16" t="s">
        <v>1177</v>
      </c>
      <c r="O1960" s="16" t="s">
        <v>1107</v>
      </c>
      <c r="P1960" s="16" t="s">
        <v>1176</v>
      </c>
      <c r="Q1960" s="16" t="s">
        <v>1175</v>
      </c>
      <c r="R1960" s="16" t="s">
        <v>1174</v>
      </c>
    </row>
    <row r="1961" spans="1:18">
      <c r="A1961" s="16" t="s">
        <v>4553</v>
      </c>
      <c r="B1961" s="16" t="s">
        <v>1183</v>
      </c>
      <c r="C1961" s="16" t="s">
        <v>319</v>
      </c>
      <c r="D1961" s="16">
        <v>10110</v>
      </c>
      <c r="E1961" s="16" t="str">
        <f>VLOOKUP(D1961,'Schools Data'!$F$4:$I$105,4,FALSE)</f>
        <v>Sacred Heart School</v>
      </c>
      <c r="F1961" s="16">
        <v>411020</v>
      </c>
      <c r="G1961" s="16" t="str">
        <f t="shared" si="69"/>
        <v>E25</v>
      </c>
      <c r="H1961" s="16" t="s">
        <v>4552</v>
      </c>
      <c r="I1961" s="16" t="s">
        <v>1181</v>
      </c>
      <c r="J1961" s="16" t="s">
        <v>1180</v>
      </c>
      <c r="K1961" s="16" t="s">
        <v>1179</v>
      </c>
      <c r="L1961" s="16" t="s">
        <v>4551</v>
      </c>
      <c r="M1961" s="16">
        <v>126718</v>
      </c>
      <c r="N1961" s="16" t="s">
        <v>1177</v>
      </c>
      <c r="O1961" s="16" t="s">
        <v>1107</v>
      </c>
      <c r="P1961" s="16" t="s">
        <v>1176</v>
      </c>
      <c r="Q1961" s="16" t="s">
        <v>1175</v>
      </c>
      <c r="R1961" s="16" t="s">
        <v>1174</v>
      </c>
    </row>
    <row r="1962" spans="1:18">
      <c r="A1962" s="16" t="s">
        <v>4550</v>
      </c>
      <c r="B1962" s="16" t="s">
        <v>1183</v>
      </c>
      <c r="C1962" s="16" t="s">
        <v>319</v>
      </c>
      <c r="D1962" s="16">
        <v>10110</v>
      </c>
      <c r="E1962" s="16" t="str">
        <f>VLOOKUP(D1962,'Schools Data'!$F$4:$I$105,4,FALSE)</f>
        <v>Sacred Heart School</v>
      </c>
      <c r="F1962" s="16">
        <v>413050</v>
      </c>
      <c r="G1962" s="16" t="str">
        <f t="shared" si="69"/>
        <v>E19</v>
      </c>
      <c r="H1962" s="16" t="s">
        <v>4549</v>
      </c>
      <c r="I1962" s="16" t="s">
        <v>1181</v>
      </c>
      <c r="J1962" s="16" t="s">
        <v>1180</v>
      </c>
      <c r="K1962" s="16" t="s">
        <v>1179</v>
      </c>
      <c r="L1962" s="16" t="s">
        <v>4548</v>
      </c>
      <c r="M1962" s="16">
        <v>98072</v>
      </c>
      <c r="N1962" s="16" t="s">
        <v>1177</v>
      </c>
      <c r="O1962" s="16" t="s">
        <v>1107</v>
      </c>
      <c r="P1962" s="16" t="s">
        <v>1176</v>
      </c>
      <c r="Q1962" s="16" t="s">
        <v>1175</v>
      </c>
      <c r="R1962" s="16" t="s">
        <v>1174</v>
      </c>
    </row>
    <row r="1963" spans="1:18">
      <c r="A1963" s="16" t="s">
        <v>4547</v>
      </c>
      <c r="B1963" s="16" t="s">
        <v>1183</v>
      </c>
      <c r="C1963" s="16" t="s">
        <v>319</v>
      </c>
      <c r="D1963" s="16">
        <v>10110</v>
      </c>
      <c r="E1963" s="16" t="str">
        <f>VLOOKUP(D1963,'Schools Data'!$F$4:$I$105,4,FALSE)</f>
        <v>Sacred Heart School</v>
      </c>
      <c r="F1963" s="16">
        <v>413060</v>
      </c>
      <c r="G1963" s="16" t="str">
        <f t="shared" si="69"/>
        <v>E22</v>
      </c>
      <c r="H1963" s="16" t="s">
        <v>4546</v>
      </c>
      <c r="I1963" s="16" t="s">
        <v>1181</v>
      </c>
      <c r="J1963" s="16" t="s">
        <v>1180</v>
      </c>
      <c r="K1963" s="16" t="s">
        <v>1179</v>
      </c>
      <c r="L1963" s="16" t="s">
        <v>4545</v>
      </c>
      <c r="M1963" s="16">
        <v>11970</v>
      </c>
      <c r="N1963" s="16" t="s">
        <v>1177</v>
      </c>
      <c r="O1963" s="16" t="s">
        <v>1107</v>
      </c>
      <c r="P1963" s="16" t="s">
        <v>1176</v>
      </c>
      <c r="Q1963" s="16" t="s">
        <v>1175</v>
      </c>
      <c r="R1963" s="16" t="s">
        <v>1174</v>
      </c>
    </row>
    <row r="1964" spans="1:18">
      <c r="A1964" s="16" t="s">
        <v>4544</v>
      </c>
      <c r="B1964" s="16" t="s">
        <v>1183</v>
      </c>
      <c r="C1964" s="16" t="s">
        <v>319</v>
      </c>
      <c r="D1964" s="16">
        <v>10110</v>
      </c>
      <c r="E1964" s="16" t="str">
        <f>VLOOKUP(D1964,'Schools Data'!$F$4:$I$105,4,FALSE)</f>
        <v>Sacred Heart School</v>
      </c>
      <c r="F1964" s="16">
        <v>413070</v>
      </c>
      <c r="G1964" s="16" t="str">
        <f t="shared" si="69"/>
        <v>E24</v>
      </c>
      <c r="H1964" s="16" t="s">
        <v>4543</v>
      </c>
      <c r="I1964" s="16" t="s">
        <v>1181</v>
      </c>
      <c r="J1964" s="16" t="s">
        <v>1180</v>
      </c>
      <c r="K1964" s="16" t="s">
        <v>1179</v>
      </c>
      <c r="L1964" s="16" t="s">
        <v>4542</v>
      </c>
      <c r="M1964" s="16">
        <v>3500</v>
      </c>
      <c r="N1964" s="16" t="s">
        <v>1177</v>
      </c>
      <c r="O1964" s="16" t="s">
        <v>1107</v>
      </c>
      <c r="P1964" s="16" t="s">
        <v>1176</v>
      </c>
      <c r="Q1964" s="16" t="s">
        <v>1175</v>
      </c>
      <c r="R1964" s="16" t="s">
        <v>1174</v>
      </c>
    </row>
    <row r="1965" spans="1:18">
      <c r="A1965" s="16" t="s">
        <v>4541</v>
      </c>
      <c r="B1965" s="16" t="s">
        <v>1183</v>
      </c>
      <c r="C1965" s="16" t="s">
        <v>319</v>
      </c>
      <c r="D1965" s="16">
        <v>10110</v>
      </c>
      <c r="E1965" s="16" t="str">
        <f>VLOOKUP(D1965,'Schools Data'!$F$4:$I$105,4,FALSE)</f>
        <v>Sacred Heart School</v>
      </c>
      <c r="F1965" s="16">
        <v>420060</v>
      </c>
      <c r="G1965" s="16" t="str">
        <f t="shared" si="69"/>
        <v>E26</v>
      </c>
      <c r="H1965" s="16" t="s">
        <v>4540</v>
      </c>
      <c r="I1965" s="16" t="s">
        <v>1181</v>
      </c>
      <c r="J1965" s="16" t="s">
        <v>1180</v>
      </c>
      <c r="K1965" s="16" t="s">
        <v>1179</v>
      </c>
      <c r="L1965" s="16" t="s">
        <v>4539</v>
      </c>
      <c r="M1965" s="16">
        <v>12300</v>
      </c>
      <c r="N1965" s="16" t="s">
        <v>1177</v>
      </c>
      <c r="O1965" s="16" t="s">
        <v>1107</v>
      </c>
      <c r="P1965" s="16" t="s">
        <v>1176</v>
      </c>
      <c r="Q1965" s="16" t="s">
        <v>1175</v>
      </c>
      <c r="R1965" s="16" t="s">
        <v>1174</v>
      </c>
    </row>
    <row r="1966" spans="1:18">
      <c r="A1966" s="16" t="s">
        <v>4538</v>
      </c>
      <c r="B1966" s="16" t="s">
        <v>1183</v>
      </c>
      <c r="C1966" s="16" t="s">
        <v>319</v>
      </c>
      <c r="D1966" s="16">
        <v>10110</v>
      </c>
      <c r="E1966" s="16" t="str">
        <f>VLOOKUP(D1966,'Schools Data'!$F$4:$I$105,4,FALSE)</f>
        <v>Sacred Heart School</v>
      </c>
      <c r="F1966" s="16">
        <v>422620</v>
      </c>
      <c r="G1966" s="16" t="str">
        <f t="shared" si="69"/>
        <v>E20</v>
      </c>
      <c r="H1966" s="16" t="s">
        <v>4537</v>
      </c>
      <c r="I1966" s="16" t="s">
        <v>1181</v>
      </c>
      <c r="J1966" s="16" t="s">
        <v>1180</v>
      </c>
      <c r="K1966" s="16" t="s">
        <v>1179</v>
      </c>
      <c r="L1966" s="16" t="s">
        <v>4536</v>
      </c>
      <c r="M1966" s="16">
        <v>11150</v>
      </c>
      <c r="N1966" s="16" t="s">
        <v>1177</v>
      </c>
      <c r="O1966" s="16" t="s">
        <v>1107</v>
      </c>
      <c r="P1966" s="16" t="s">
        <v>1176</v>
      </c>
      <c r="Q1966" s="16" t="s">
        <v>1175</v>
      </c>
      <c r="R1966" s="16" t="s">
        <v>1174</v>
      </c>
    </row>
    <row r="1967" spans="1:18">
      <c r="A1967" s="16" t="s">
        <v>4535</v>
      </c>
      <c r="B1967" s="16" t="s">
        <v>1183</v>
      </c>
      <c r="C1967" s="16" t="s">
        <v>319</v>
      </c>
      <c r="D1967" s="16">
        <v>10110</v>
      </c>
      <c r="E1967" s="16" t="str">
        <f>VLOOKUP(D1967,'Schools Data'!$F$4:$I$105,4,FALSE)</f>
        <v>Sacred Heart School</v>
      </c>
      <c r="F1967" s="16">
        <v>543950</v>
      </c>
      <c r="G1967" s="16" t="s">
        <v>1211</v>
      </c>
      <c r="H1967" s="16" t="s">
        <v>4534</v>
      </c>
      <c r="I1967" s="16" t="s">
        <v>1181</v>
      </c>
      <c r="J1967" s="16" t="s">
        <v>1180</v>
      </c>
      <c r="K1967" s="16" t="s">
        <v>1179</v>
      </c>
      <c r="L1967" s="16" t="s">
        <v>4533</v>
      </c>
      <c r="M1967" s="16">
        <v>154407</v>
      </c>
      <c r="N1967" s="16" t="s">
        <v>1177</v>
      </c>
      <c r="O1967" s="16" t="s">
        <v>1107</v>
      </c>
      <c r="P1967" s="16" t="s">
        <v>1176</v>
      </c>
      <c r="Q1967" s="16" t="s">
        <v>1175</v>
      </c>
      <c r="R1967" s="16" t="s">
        <v>1174</v>
      </c>
    </row>
    <row r="1968" spans="1:18">
      <c r="A1968" s="16" t="s">
        <v>4532</v>
      </c>
      <c r="B1968" s="16" t="s">
        <v>1183</v>
      </c>
      <c r="C1968" s="16" t="s">
        <v>319</v>
      </c>
      <c r="D1968" s="16">
        <v>10110</v>
      </c>
      <c r="E1968" s="16" t="str">
        <f>VLOOKUP(D1968,'Schools Data'!$F$4:$I$105,4,FALSE)</f>
        <v>Sacred Heart School</v>
      </c>
      <c r="F1968" s="16">
        <v>543970</v>
      </c>
      <c r="G1968" s="16" t="str">
        <f t="shared" ref="G1968:G2003" si="70">VLOOKUP(F1968,$W$2:$X$62,2,FALSE)</f>
        <v>I01</v>
      </c>
      <c r="H1968" s="16" t="s">
        <v>4531</v>
      </c>
      <c r="I1968" s="16" t="s">
        <v>1181</v>
      </c>
      <c r="J1968" s="16" t="s">
        <v>1180</v>
      </c>
      <c r="K1968" s="16" t="s">
        <v>1179</v>
      </c>
      <c r="L1968" s="16" t="s">
        <v>4530</v>
      </c>
      <c r="M1968" s="16">
        <v>-1693164</v>
      </c>
      <c r="N1968" s="16" t="s">
        <v>1177</v>
      </c>
      <c r="O1968" s="16" t="s">
        <v>1107</v>
      </c>
      <c r="P1968" s="16" t="s">
        <v>1176</v>
      </c>
      <c r="Q1968" s="16" t="s">
        <v>1175</v>
      </c>
      <c r="R1968" s="16" t="s">
        <v>1174</v>
      </c>
    </row>
    <row r="1969" spans="1:18">
      <c r="A1969" s="16" t="s">
        <v>4529</v>
      </c>
      <c r="B1969" s="16" t="s">
        <v>1183</v>
      </c>
      <c r="C1969" s="16" t="s">
        <v>319</v>
      </c>
      <c r="D1969" s="16">
        <v>10110</v>
      </c>
      <c r="E1969" s="16" t="str">
        <f>VLOOKUP(D1969,'Schools Data'!$F$4:$I$105,4,FALSE)</f>
        <v>Sacred Heart School</v>
      </c>
      <c r="F1969" s="16">
        <v>543972</v>
      </c>
      <c r="G1969" s="16" t="str">
        <f t="shared" si="70"/>
        <v>I03</v>
      </c>
      <c r="H1969" s="16" t="s">
        <v>4528</v>
      </c>
      <c r="I1969" s="16" t="s">
        <v>1181</v>
      </c>
      <c r="J1969" s="16" t="s">
        <v>1180</v>
      </c>
      <c r="K1969" s="16" t="s">
        <v>1179</v>
      </c>
      <c r="L1969" s="16" t="s">
        <v>4527</v>
      </c>
      <c r="M1969" s="16">
        <v>-75000</v>
      </c>
      <c r="N1969" s="16" t="s">
        <v>1177</v>
      </c>
      <c r="O1969" s="16" t="s">
        <v>1107</v>
      </c>
      <c r="P1969" s="16" t="s">
        <v>1176</v>
      </c>
      <c r="Q1969" s="16" t="s">
        <v>1175</v>
      </c>
      <c r="R1969" s="16" t="s">
        <v>1174</v>
      </c>
    </row>
    <row r="1970" spans="1:18">
      <c r="A1970" s="16" t="s">
        <v>4526</v>
      </c>
      <c r="B1970" s="16" t="s">
        <v>1183</v>
      </c>
      <c r="C1970" s="16" t="s">
        <v>319</v>
      </c>
      <c r="D1970" s="16">
        <v>10110</v>
      </c>
      <c r="E1970" s="16" t="str">
        <f>VLOOKUP(D1970,'Schools Data'!$F$4:$I$105,4,FALSE)</f>
        <v>Sacred Heart School</v>
      </c>
      <c r="F1970" s="16">
        <v>543975</v>
      </c>
      <c r="G1970" s="16" t="str">
        <f t="shared" si="70"/>
        <v>I05</v>
      </c>
      <c r="H1970" s="16" t="s">
        <v>4525</v>
      </c>
      <c r="I1970" s="16" t="s">
        <v>1181</v>
      </c>
      <c r="J1970" s="16" t="s">
        <v>1180</v>
      </c>
      <c r="K1970" s="16" t="s">
        <v>1179</v>
      </c>
      <c r="L1970" s="16" t="s">
        <v>4524</v>
      </c>
      <c r="M1970" s="16">
        <v>-60180</v>
      </c>
      <c r="N1970" s="16" t="s">
        <v>1177</v>
      </c>
      <c r="O1970" s="16" t="s">
        <v>1107</v>
      </c>
      <c r="P1970" s="16" t="s">
        <v>1176</v>
      </c>
      <c r="Q1970" s="16" t="s">
        <v>1175</v>
      </c>
      <c r="R1970" s="16" t="s">
        <v>1174</v>
      </c>
    </row>
    <row r="1971" spans="1:18">
      <c r="A1971" s="16" t="s">
        <v>4523</v>
      </c>
      <c r="B1971" s="16" t="s">
        <v>1183</v>
      </c>
      <c r="C1971" s="16" t="s">
        <v>319</v>
      </c>
      <c r="D1971" s="16">
        <v>10110</v>
      </c>
      <c r="E1971" s="16" t="str">
        <f>VLOOKUP(D1971,'Schools Data'!$F$4:$I$105,4,FALSE)</f>
        <v>Sacred Heart School</v>
      </c>
      <c r="F1971" s="16">
        <v>569000</v>
      </c>
      <c r="G1971" s="16" t="str">
        <f t="shared" si="70"/>
        <v>E28a</v>
      </c>
      <c r="H1971" s="16" t="s">
        <v>4522</v>
      </c>
      <c r="I1971" s="16" t="s">
        <v>1181</v>
      </c>
      <c r="J1971" s="16" t="s">
        <v>1180</v>
      </c>
      <c r="K1971" s="16" t="s">
        <v>1179</v>
      </c>
      <c r="L1971" s="16" t="s">
        <v>4521</v>
      </c>
      <c r="M1971" s="16">
        <v>36312</v>
      </c>
      <c r="N1971" s="16" t="s">
        <v>1177</v>
      </c>
      <c r="O1971" s="16" t="s">
        <v>1107</v>
      </c>
      <c r="P1971" s="16" t="s">
        <v>1176</v>
      </c>
      <c r="Q1971" s="16" t="s">
        <v>1175</v>
      </c>
      <c r="R1971" s="16" t="s">
        <v>1174</v>
      </c>
    </row>
    <row r="1972" spans="1:18">
      <c r="A1972" s="16" t="s">
        <v>4520</v>
      </c>
      <c r="B1972" s="16" t="s">
        <v>1183</v>
      </c>
      <c r="C1972" s="16" t="s">
        <v>319</v>
      </c>
      <c r="D1972" s="16">
        <v>10110</v>
      </c>
      <c r="E1972" s="16" t="str">
        <f>VLOOKUP(D1972,'Schools Data'!$F$4:$I$105,4,FALSE)</f>
        <v>Sacred Heart School</v>
      </c>
      <c r="F1972" s="16">
        <v>569010</v>
      </c>
      <c r="G1972" s="16" t="str">
        <f t="shared" si="70"/>
        <v>E27</v>
      </c>
      <c r="H1972" s="16" t="s">
        <v>4519</v>
      </c>
      <c r="I1972" s="16" t="s">
        <v>1181</v>
      </c>
      <c r="J1972" s="16" t="s">
        <v>1180</v>
      </c>
      <c r="K1972" s="16" t="s">
        <v>1179</v>
      </c>
      <c r="L1972" s="16" t="s">
        <v>4518</v>
      </c>
      <c r="M1972" s="16">
        <v>184352</v>
      </c>
      <c r="N1972" s="16" t="s">
        <v>1177</v>
      </c>
      <c r="O1972" s="16" t="s">
        <v>1107</v>
      </c>
      <c r="P1972" s="16" t="s">
        <v>1176</v>
      </c>
      <c r="Q1972" s="16" t="s">
        <v>1175</v>
      </c>
      <c r="R1972" s="16" t="s">
        <v>1174</v>
      </c>
    </row>
    <row r="1973" spans="1:18">
      <c r="A1973" s="16" t="s">
        <v>4517</v>
      </c>
      <c r="B1973" s="16" t="s">
        <v>1183</v>
      </c>
      <c r="C1973" s="16" t="s">
        <v>319</v>
      </c>
      <c r="D1973" s="16">
        <v>10110</v>
      </c>
      <c r="E1973" s="16" t="str">
        <f>VLOOKUP(D1973,'Schools Data'!$F$4:$I$105,4,FALSE)</f>
        <v>Sacred Heart School</v>
      </c>
      <c r="F1973" s="16">
        <v>710020</v>
      </c>
      <c r="G1973" s="16" t="str">
        <f t="shared" si="70"/>
        <v>I06</v>
      </c>
      <c r="H1973" s="16" t="s">
        <v>4516</v>
      </c>
      <c r="I1973" s="16" t="s">
        <v>1181</v>
      </c>
      <c r="J1973" s="16" t="s">
        <v>1180</v>
      </c>
      <c r="K1973" s="16" t="s">
        <v>1179</v>
      </c>
      <c r="L1973" s="16" t="s">
        <v>4515</v>
      </c>
      <c r="M1973" s="16">
        <v>-6039</v>
      </c>
      <c r="N1973" s="16" t="s">
        <v>1177</v>
      </c>
      <c r="O1973" s="16" t="s">
        <v>1107</v>
      </c>
      <c r="P1973" s="16" t="s">
        <v>1176</v>
      </c>
      <c r="Q1973" s="16" t="s">
        <v>1175</v>
      </c>
      <c r="R1973" s="16" t="s">
        <v>1174</v>
      </c>
    </row>
    <row r="1974" spans="1:18">
      <c r="A1974" s="16" t="s">
        <v>4514</v>
      </c>
      <c r="B1974" s="16" t="s">
        <v>1183</v>
      </c>
      <c r="C1974" s="16" t="s">
        <v>319</v>
      </c>
      <c r="D1974" s="16">
        <v>10110</v>
      </c>
      <c r="E1974" s="16" t="str">
        <f>VLOOKUP(D1974,'Schools Data'!$F$4:$I$105,4,FALSE)</f>
        <v>Sacred Heart School</v>
      </c>
      <c r="F1974" s="16">
        <v>720000</v>
      </c>
      <c r="G1974" s="16" t="str">
        <f t="shared" si="70"/>
        <v>I07</v>
      </c>
      <c r="H1974" s="16" t="s">
        <v>4513</v>
      </c>
      <c r="I1974" s="16" t="s">
        <v>1181</v>
      </c>
      <c r="J1974" s="16" t="s">
        <v>1180</v>
      </c>
      <c r="K1974" s="16" t="s">
        <v>1179</v>
      </c>
      <c r="L1974" s="16" t="s">
        <v>4512</v>
      </c>
      <c r="M1974" s="16">
        <v>-2360</v>
      </c>
      <c r="N1974" s="16" t="s">
        <v>1177</v>
      </c>
      <c r="O1974" s="16" t="s">
        <v>1107</v>
      </c>
      <c r="P1974" s="16" t="s">
        <v>1176</v>
      </c>
      <c r="Q1974" s="16" t="s">
        <v>1175</v>
      </c>
      <c r="R1974" s="16" t="s">
        <v>1174</v>
      </c>
    </row>
    <row r="1975" spans="1:18">
      <c r="A1975" s="16" t="s">
        <v>4511</v>
      </c>
      <c r="B1975" s="16" t="s">
        <v>1183</v>
      </c>
      <c r="C1975" s="16" t="s">
        <v>319</v>
      </c>
      <c r="D1975" s="16">
        <v>10110</v>
      </c>
      <c r="E1975" s="16" t="str">
        <f>VLOOKUP(D1975,'Schools Data'!$F$4:$I$105,4,FALSE)</f>
        <v>Sacred Heart School</v>
      </c>
      <c r="F1975" s="16">
        <v>720010</v>
      </c>
      <c r="G1975" s="16" t="str">
        <f t="shared" si="70"/>
        <v>I18d</v>
      </c>
      <c r="H1975" s="16" t="s">
        <v>4510</v>
      </c>
      <c r="I1975" s="16" t="s">
        <v>1181</v>
      </c>
      <c r="J1975" s="16" t="s">
        <v>1180</v>
      </c>
      <c r="K1975" s="16" t="s">
        <v>1179</v>
      </c>
      <c r="L1975" s="16" t="s">
        <v>4509</v>
      </c>
      <c r="M1975" s="16">
        <v>-73521</v>
      </c>
      <c r="N1975" s="16" t="s">
        <v>1177</v>
      </c>
      <c r="O1975" s="16" t="s">
        <v>1107</v>
      </c>
      <c r="P1975" s="16" t="s">
        <v>1176</v>
      </c>
      <c r="Q1975" s="16" t="s">
        <v>1175</v>
      </c>
      <c r="R1975" s="16" t="s">
        <v>1174</v>
      </c>
    </row>
    <row r="1976" spans="1:18">
      <c r="A1976" s="16" t="s">
        <v>4508</v>
      </c>
      <c r="B1976" s="16" t="s">
        <v>1183</v>
      </c>
      <c r="C1976" s="16" t="s">
        <v>319</v>
      </c>
      <c r="D1976" s="16">
        <v>10110</v>
      </c>
      <c r="E1976" s="16" t="str">
        <f>VLOOKUP(D1976,'Schools Data'!$F$4:$I$105,4,FALSE)</f>
        <v>Sacred Heart School</v>
      </c>
      <c r="F1976" s="16">
        <v>739002</v>
      </c>
      <c r="G1976" s="16" t="str">
        <f t="shared" si="70"/>
        <v>I08b</v>
      </c>
      <c r="H1976" s="16" t="s">
        <v>4507</v>
      </c>
      <c r="I1976" s="16" t="s">
        <v>1181</v>
      </c>
      <c r="J1976" s="16" t="s">
        <v>1180</v>
      </c>
      <c r="K1976" s="16" t="s">
        <v>1179</v>
      </c>
      <c r="L1976" s="16" t="s">
        <v>4506</v>
      </c>
      <c r="M1976" s="16">
        <v>-48375</v>
      </c>
      <c r="N1976" s="16" t="s">
        <v>1177</v>
      </c>
      <c r="O1976" s="16" t="s">
        <v>1107</v>
      </c>
      <c r="P1976" s="16" t="s">
        <v>1176</v>
      </c>
      <c r="Q1976" s="16" t="s">
        <v>1175</v>
      </c>
      <c r="R1976" s="16" t="s">
        <v>1174</v>
      </c>
    </row>
    <row r="1977" spans="1:18">
      <c r="A1977" s="16" t="s">
        <v>4505</v>
      </c>
      <c r="B1977" s="16" t="s">
        <v>1183</v>
      </c>
      <c r="C1977" s="16" t="s">
        <v>319</v>
      </c>
      <c r="D1977" s="16">
        <v>10110</v>
      </c>
      <c r="E1977" s="16" t="str">
        <f>VLOOKUP(D1977,'Schools Data'!$F$4:$I$105,4,FALSE)</f>
        <v>Sacred Heart School</v>
      </c>
      <c r="F1977" s="16">
        <v>739010</v>
      </c>
      <c r="G1977" s="16" t="str">
        <f t="shared" si="70"/>
        <v>I09</v>
      </c>
      <c r="H1977" s="16" t="s">
        <v>4504</v>
      </c>
      <c r="I1977" s="16" t="s">
        <v>1181</v>
      </c>
      <c r="J1977" s="16" t="s">
        <v>1180</v>
      </c>
      <c r="K1977" s="16" t="s">
        <v>1179</v>
      </c>
      <c r="L1977" s="16" t="s">
        <v>4503</v>
      </c>
      <c r="M1977" s="16">
        <v>-50500</v>
      </c>
      <c r="N1977" s="16" t="s">
        <v>1177</v>
      </c>
      <c r="O1977" s="16" t="s">
        <v>1107</v>
      </c>
      <c r="P1977" s="16" t="s">
        <v>1176</v>
      </c>
      <c r="Q1977" s="16" t="s">
        <v>1175</v>
      </c>
      <c r="R1977" s="16" t="s">
        <v>1174</v>
      </c>
    </row>
    <row r="1978" spans="1:18">
      <c r="A1978" s="16" t="s">
        <v>4502</v>
      </c>
      <c r="B1978" s="16" t="s">
        <v>1183</v>
      </c>
      <c r="C1978" s="16" t="s">
        <v>319</v>
      </c>
      <c r="D1978" s="16">
        <v>10110</v>
      </c>
      <c r="E1978" s="16" t="str">
        <f>VLOOKUP(D1978,'Schools Data'!$F$4:$I$105,4,FALSE)</f>
        <v>Sacred Heart School</v>
      </c>
      <c r="F1978" s="16">
        <v>739040</v>
      </c>
      <c r="G1978" s="16" t="str">
        <f t="shared" si="70"/>
        <v>I12</v>
      </c>
      <c r="H1978" s="16" t="s">
        <v>4501</v>
      </c>
      <c r="I1978" s="16" t="s">
        <v>1181</v>
      </c>
      <c r="J1978" s="16" t="s">
        <v>1180</v>
      </c>
      <c r="K1978" s="16" t="s">
        <v>1179</v>
      </c>
      <c r="L1978" s="16" t="s">
        <v>4500</v>
      </c>
      <c r="M1978" s="16">
        <v>-29700</v>
      </c>
      <c r="N1978" s="16" t="s">
        <v>1177</v>
      </c>
      <c r="O1978" s="16" t="s">
        <v>1107</v>
      </c>
      <c r="P1978" s="16" t="s">
        <v>1176</v>
      </c>
      <c r="Q1978" s="16" t="s">
        <v>1175</v>
      </c>
      <c r="R1978" s="16" t="s">
        <v>1174</v>
      </c>
    </row>
    <row r="1979" spans="1:18">
      <c r="A1979" s="16" t="s">
        <v>4499</v>
      </c>
      <c r="B1979" s="16" t="s">
        <v>1183</v>
      </c>
      <c r="C1979" s="16" t="s">
        <v>319</v>
      </c>
      <c r="D1979" s="16">
        <v>10110</v>
      </c>
      <c r="E1979" s="16" t="str">
        <f>VLOOKUP(D1979,'Schools Data'!$F$4:$I$105,4,FALSE)</f>
        <v>Sacred Heart School</v>
      </c>
      <c r="F1979" s="16">
        <v>739050</v>
      </c>
      <c r="G1979" s="16" t="str">
        <f t="shared" si="70"/>
        <v>I13</v>
      </c>
      <c r="H1979" s="16" t="s">
        <v>4498</v>
      </c>
      <c r="I1979" s="16" t="s">
        <v>1181</v>
      </c>
      <c r="J1979" s="16" t="s">
        <v>1180</v>
      </c>
      <c r="K1979" s="16" t="s">
        <v>1179</v>
      </c>
      <c r="L1979" s="16" t="s">
        <v>4497</v>
      </c>
      <c r="M1979" s="16">
        <v>-10000</v>
      </c>
      <c r="N1979" s="16" t="s">
        <v>1177</v>
      </c>
      <c r="O1979" s="16" t="s">
        <v>1107</v>
      </c>
      <c r="P1979" s="16" t="s">
        <v>1176</v>
      </c>
      <c r="Q1979" s="16" t="s">
        <v>1175</v>
      </c>
      <c r="R1979" s="16" t="s">
        <v>1174</v>
      </c>
    </row>
    <row r="1980" spans="1:18">
      <c r="A1980" s="16" t="s">
        <v>4496</v>
      </c>
      <c r="B1980" s="16" t="s">
        <v>1183</v>
      </c>
      <c r="C1980" s="16" t="s">
        <v>319</v>
      </c>
      <c r="D1980" s="16">
        <v>10112</v>
      </c>
      <c r="E1980" s="16" t="str">
        <f>VLOOKUP(D1980,'Schools Data'!$F$4:$I$105,4,FALSE)</f>
        <v>Rosh Pinah</v>
      </c>
      <c r="F1980" s="16">
        <v>111100</v>
      </c>
      <c r="G1980" s="16" t="str">
        <f t="shared" si="70"/>
        <v>E05</v>
      </c>
      <c r="H1980" s="16" t="s">
        <v>4495</v>
      </c>
      <c r="I1980" s="16" t="s">
        <v>1181</v>
      </c>
      <c r="J1980" s="16" t="s">
        <v>1180</v>
      </c>
      <c r="K1980" s="16" t="s">
        <v>1179</v>
      </c>
      <c r="L1980" s="16" t="s">
        <v>4494</v>
      </c>
      <c r="M1980" s="16">
        <v>227334</v>
      </c>
      <c r="N1980" s="16" t="s">
        <v>1177</v>
      </c>
      <c r="O1980" s="16" t="s">
        <v>1107</v>
      </c>
      <c r="P1980" s="16" t="s">
        <v>1176</v>
      </c>
      <c r="Q1980" s="16" t="s">
        <v>1175</v>
      </c>
      <c r="R1980" s="16" t="s">
        <v>1174</v>
      </c>
    </row>
    <row r="1981" spans="1:18">
      <c r="A1981" s="16" t="s">
        <v>4493</v>
      </c>
      <c r="B1981" s="16" t="s">
        <v>1183</v>
      </c>
      <c r="C1981" s="16" t="s">
        <v>319</v>
      </c>
      <c r="D1981" s="16">
        <v>10112</v>
      </c>
      <c r="E1981" s="16" t="str">
        <f>VLOOKUP(D1981,'Schools Data'!$F$4:$I$105,4,FALSE)</f>
        <v>Rosh Pinah</v>
      </c>
      <c r="F1981" s="16">
        <v>111200</v>
      </c>
      <c r="G1981" s="16" t="str">
        <f t="shared" si="70"/>
        <v>E04</v>
      </c>
      <c r="H1981" s="16" t="s">
        <v>4492</v>
      </c>
      <c r="I1981" s="16" t="s">
        <v>1181</v>
      </c>
      <c r="J1981" s="16" t="s">
        <v>1180</v>
      </c>
      <c r="K1981" s="16" t="s">
        <v>1179</v>
      </c>
      <c r="L1981" s="16" t="s">
        <v>4491</v>
      </c>
      <c r="M1981" s="16">
        <v>66538</v>
      </c>
      <c r="N1981" s="16" t="s">
        <v>1177</v>
      </c>
      <c r="O1981" s="16" t="s">
        <v>1107</v>
      </c>
      <c r="P1981" s="16" t="s">
        <v>1176</v>
      </c>
      <c r="Q1981" s="16" t="s">
        <v>1175</v>
      </c>
      <c r="R1981" s="16" t="s">
        <v>1174</v>
      </c>
    </row>
    <row r="1982" spans="1:18">
      <c r="A1982" s="16" t="s">
        <v>4490</v>
      </c>
      <c r="B1982" s="16" t="s">
        <v>1183</v>
      </c>
      <c r="C1982" s="16" t="s">
        <v>319</v>
      </c>
      <c r="D1982" s="16">
        <v>10112</v>
      </c>
      <c r="E1982" s="16" t="str">
        <f>VLOOKUP(D1982,'Schools Data'!$F$4:$I$105,4,FALSE)</f>
        <v>Rosh Pinah</v>
      </c>
      <c r="F1982" s="16">
        <v>111400</v>
      </c>
      <c r="G1982" s="16" t="str">
        <f t="shared" si="70"/>
        <v>E01</v>
      </c>
      <c r="H1982" s="16" t="s">
        <v>4489</v>
      </c>
      <c r="I1982" s="16" t="s">
        <v>1181</v>
      </c>
      <c r="J1982" s="16" t="s">
        <v>1180</v>
      </c>
      <c r="K1982" s="16" t="s">
        <v>1179</v>
      </c>
      <c r="L1982" s="16" t="s">
        <v>4488</v>
      </c>
      <c r="M1982" s="16">
        <v>1159454</v>
      </c>
      <c r="N1982" s="16" t="s">
        <v>1177</v>
      </c>
      <c r="O1982" s="16" t="s">
        <v>1107</v>
      </c>
      <c r="P1982" s="16" t="s">
        <v>1176</v>
      </c>
      <c r="Q1982" s="16" t="s">
        <v>1175</v>
      </c>
      <c r="R1982" s="16" t="s">
        <v>1174</v>
      </c>
    </row>
    <row r="1983" spans="1:18">
      <c r="A1983" s="16" t="s">
        <v>4487</v>
      </c>
      <c r="B1983" s="16" t="s">
        <v>1183</v>
      </c>
      <c r="C1983" s="16" t="s">
        <v>319</v>
      </c>
      <c r="D1983" s="16">
        <v>10112</v>
      </c>
      <c r="E1983" s="16" t="str">
        <f>VLOOKUP(D1983,'Schools Data'!$F$4:$I$105,4,FALSE)</f>
        <v>Rosh Pinah</v>
      </c>
      <c r="F1983" s="16">
        <v>111500</v>
      </c>
      <c r="G1983" s="16" t="str">
        <f t="shared" si="70"/>
        <v>E02</v>
      </c>
      <c r="H1983" s="16" t="s">
        <v>4486</v>
      </c>
      <c r="I1983" s="16" t="s">
        <v>1181</v>
      </c>
      <c r="J1983" s="16" t="s">
        <v>1180</v>
      </c>
      <c r="K1983" s="16" t="s">
        <v>1179</v>
      </c>
      <c r="L1983" s="16" t="s">
        <v>4485</v>
      </c>
      <c r="M1983" s="16">
        <v>37910</v>
      </c>
      <c r="N1983" s="16" t="s">
        <v>1177</v>
      </c>
      <c r="O1983" s="16" t="s">
        <v>1107</v>
      </c>
      <c r="P1983" s="16" t="s">
        <v>1176</v>
      </c>
      <c r="Q1983" s="16" t="s">
        <v>1175</v>
      </c>
      <c r="R1983" s="16" t="s">
        <v>1174</v>
      </c>
    </row>
    <row r="1984" spans="1:18">
      <c r="A1984" s="16" t="s">
        <v>4484</v>
      </c>
      <c r="B1984" s="16" t="s">
        <v>1183</v>
      </c>
      <c r="C1984" s="16" t="s">
        <v>319</v>
      </c>
      <c r="D1984" s="16">
        <v>10112</v>
      </c>
      <c r="E1984" s="16" t="str">
        <f>VLOOKUP(D1984,'Schools Data'!$F$4:$I$105,4,FALSE)</f>
        <v>Rosh Pinah</v>
      </c>
      <c r="F1984" s="16">
        <v>111600</v>
      </c>
      <c r="G1984" s="16" t="str">
        <f t="shared" si="70"/>
        <v>E03</v>
      </c>
      <c r="H1984" s="16" t="s">
        <v>4483</v>
      </c>
      <c r="I1984" s="16" t="s">
        <v>1181</v>
      </c>
      <c r="J1984" s="16" t="s">
        <v>1180</v>
      </c>
      <c r="K1984" s="16" t="s">
        <v>1179</v>
      </c>
      <c r="L1984" s="16" t="s">
        <v>4482</v>
      </c>
      <c r="M1984" s="16">
        <v>390347</v>
      </c>
      <c r="N1984" s="16" t="s">
        <v>1177</v>
      </c>
      <c r="O1984" s="16" t="s">
        <v>1107</v>
      </c>
      <c r="P1984" s="16" t="s">
        <v>1176</v>
      </c>
      <c r="Q1984" s="16" t="s">
        <v>1175</v>
      </c>
      <c r="R1984" s="16" t="s">
        <v>1174</v>
      </c>
    </row>
    <row r="1985" spans="1:18">
      <c r="A1985" s="16" t="s">
        <v>4481</v>
      </c>
      <c r="B1985" s="16" t="s">
        <v>1183</v>
      </c>
      <c r="C1985" s="16" t="s">
        <v>319</v>
      </c>
      <c r="D1985" s="16">
        <v>10112</v>
      </c>
      <c r="E1985" s="16" t="str">
        <f>VLOOKUP(D1985,'Schools Data'!$F$4:$I$105,4,FALSE)</f>
        <v>Rosh Pinah</v>
      </c>
      <c r="F1985" s="16">
        <v>111700</v>
      </c>
      <c r="G1985" s="16" t="str">
        <f t="shared" si="70"/>
        <v>E07</v>
      </c>
      <c r="H1985" s="16" t="s">
        <v>4480</v>
      </c>
      <c r="I1985" s="16" t="s">
        <v>1181</v>
      </c>
      <c r="J1985" s="16" t="s">
        <v>1180</v>
      </c>
      <c r="K1985" s="16" t="s">
        <v>1179</v>
      </c>
      <c r="L1985" s="16" t="s">
        <v>4479</v>
      </c>
      <c r="M1985" s="16">
        <v>88702</v>
      </c>
      <c r="N1985" s="16" t="s">
        <v>1177</v>
      </c>
      <c r="O1985" s="16" t="s">
        <v>1107</v>
      </c>
      <c r="P1985" s="16" t="s">
        <v>1176</v>
      </c>
      <c r="Q1985" s="16" t="s">
        <v>1175</v>
      </c>
      <c r="R1985" s="16" t="s">
        <v>1174</v>
      </c>
    </row>
    <row r="1986" spans="1:18">
      <c r="A1986" s="16" t="s">
        <v>4478</v>
      </c>
      <c r="B1986" s="16" t="s">
        <v>1183</v>
      </c>
      <c r="C1986" s="16" t="s">
        <v>319</v>
      </c>
      <c r="D1986" s="16">
        <v>10112</v>
      </c>
      <c r="E1986" s="16" t="str">
        <f>VLOOKUP(D1986,'Schools Data'!$F$4:$I$105,4,FALSE)</f>
        <v>Rosh Pinah</v>
      </c>
      <c r="F1986" s="16">
        <v>133100</v>
      </c>
      <c r="G1986" s="16" t="str">
        <f t="shared" si="70"/>
        <v>E09</v>
      </c>
      <c r="H1986" s="16" t="s">
        <v>4477</v>
      </c>
      <c r="I1986" s="16" t="s">
        <v>1181</v>
      </c>
      <c r="J1986" s="16" t="s">
        <v>1180</v>
      </c>
      <c r="K1986" s="16" t="s">
        <v>1179</v>
      </c>
      <c r="L1986" s="16" t="s">
        <v>4476</v>
      </c>
      <c r="M1986" s="16">
        <v>4071</v>
      </c>
      <c r="N1986" s="16" t="s">
        <v>1177</v>
      </c>
      <c r="O1986" s="16" t="s">
        <v>1107</v>
      </c>
      <c r="P1986" s="16" t="s">
        <v>1176</v>
      </c>
      <c r="Q1986" s="16" t="s">
        <v>1175</v>
      </c>
      <c r="R1986" s="16" t="s">
        <v>1174</v>
      </c>
    </row>
    <row r="1987" spans="1:18">
      <c r="A1987" s="16" t="s">
        <v>4475</v>
      </c>
      <c r="B1987" s="16" t="s">
        <v>1183</v>
      </c>
      <c r="C1987" s="16" t="s">
        <v>319</v>
      </c>
      <c r="D1987" s="16">
        <v>10112</v>
      </c>
      <c r="E1987" s="16" t="str">
        <f>VLOOKUP(D1987,'Schools Data'!$F$4:$I$105,4,FALSE)</f>
        <v>Rosh Pinah</v>
      </c>
      <c r="F1987" s="16">
        <v>138100</v>
      </c>
      <c r="G1987" s="16" t="str">
        <f t="shared" si="70"/>
        <v>E08</v>
      </c>
      <c r="H1987" s="16" t="s">
        <v>4474</v>
      </c>
      <c r="I1987" s="16" t="s">
        <v>1181</v>
      </c>
      <c r="J1987" s="16" t="s">
        <v>1180</v>
      </c>
      <c r="K1987" s="16" t="s">
        <v>1179</v>
      </c>
      <c r="L1987" s="16" t="s">
        <v>4473</v>
      </c>
      <c r="M1987" s="16">
        <v>12851</v>
      </c>
      <c r="N1987" s="16" t="s">
        <v>1177</v>
      </c>
      <c r="O1987" s="16" t="s">
        <v>1107</v>
      </c>
      <c r="P1987" s="16" t="s">
        <v>1176</v>
      </c>
      <c r="Q1987" s="16" t="s">
        <v>1175</v>
      </c>
      <c r="R1987" s="16" t="s">
        <v>1174</v>
      </c>
    </row>
    <row r="1988" spans="1:18">
      <c r="A1988" s="16" t="s">
        <v>4472</v>
      </c>
      <c r="B1988" s="16" t="s">
        <v>1183</v>
      </c>
      <c r="C1988" s="16" t="s">
        <v>319</v>
      </c>
      <c r="D1988" s="16">
        <v>10112</v>
      </c>
      <c r="E1988" s="16" t="str">
        <f>VLOOKUP(D1988,'Schools Data'!$F$4:$I$105,4,FALSE)</f>
        <v>Rosh Pinah</v>
      </c>
      <c r="F1988" s="16">
        <v>138110</v>
      </c>
      <c r="G1988" s="16" t="str">
        <f t="shared" si="70"/>
        <v>E10</v>
      </c>
      <c r="H1988" s="16" t="s">
        <v>4471</v>
      </c>
      <c r="I1988" s="16" t="s">
        <v>1181</v>
      </c>
      <c r="J1988" s="16" t="s">
        <v>1180</v>
      </c>
      <c r="K1988" s="16" t="s">
        <v>1179</v>
      </c>
      <c r="L1988" s="16" t="s">
        <v>4454</v>
      </c>
      <c r="M1988" s="16">
        <v>10818</v>
      </c>
      <c r="N1988" s="16" t="s">
        <v>1177</v>
      </c>
      <c r="O1988" s="16" t="s">
        <v>1107</v>
      </c>
      <c r="P1988" s="16" t="s">
        <v>1176</v>
      </c>
      <c r="Q1988" s="16" t="s">
        <v>1175</v>
      </c>
      <c r="R1988" s="16" t="s">
        <v>1174</v>
      </c>
    </row>
    <row r="1989" spans="1:18">
      <c r="A1989" s="16" t="s">
        <v>4470</v>
      </c>
      <c r="B1989" s="16" t="s">
        <v>1183</v>
      </c>
      <c r="C1989" s="16" t="s">
        <v>319</v>
      </c>
      <c r="D1989" s="16">
        <v>10112</v>
      </c>
      <c r="E1989" s="16" t="str">
        <f>VLOOKUP(D1989,'Schools Data'!$F$4:$I$105,4,FALSE)</f>
        <v>Rosh Pinah</v>
      </c>
      <c r="F1989" s="16">
        <v>138120</v>
      </c>
      <c r="G1989" s="16" t="str">
        <f t="shared" si="70"/>
        <v>E11</v>
      </c>
      <c r="H1989" s="16" t="s">
        <v>4469</v>
      </c>
      <c r="I1989" s="16" t="s">
        <v>1181</v>
      </c>
      <c r="J1989" s="16" t="s">
        <v>1180</v>
      </c>
      <c r="K1989" s="16" t="s">
        <v>1179</v>
      </c>
      <c r="L1989" s="16" t="s">
        <v>4427</v>
      </c>
      <c r="M1989" s="16">
        <v>3060</v>
      </c>
      <c r="N1989" s="16" t="s">
        <v>1177</v>
      </c>
      <c r="O1989" s="16" t="s">
        <v>1107</v>
      </c>
      <c r="P1989" s="16" t="s">
        <v>1176</v>
      </c>
      <c r="Q1989" s="16" t="s">
        <v>1175</v>
      </c>
      <c r="R1989" s="16" t="s">
        <v>1174</v>
      </c>
    </row>
    <row r="1990" spans="1:18">
      <c r="A1990" s="16" t="s">
        <v>4468</v>
      </c>
      <c r="B1990" s="16" t="s">
        <v>1183</v>
      </c>
      <c r="C1990" s="16" t="s">
        <v>319</v>
      </c>
      <c r="D1990" s="16">
        <v>10112</v>
      </c>
      <c r="E1990" s="16" t="str">
        <f>VLOOKUP(D1990,'Schools Data'!$F$4:$I$105,4,FALSE)</f>
        <v>Rosh Pinah</v>
      </c>
      <c r="F1990" s="16">
        <v>210000</v>
      </c>
      <c r="G1990" s="16" t="str">
        <f t="shared" si="70"/>
        <v>E12</v>
      </c>
      <c r="H1990" s="16" t="s">
        <v>4467</v>
      </c>
      <c r="I1990" s="16" t="s">
        <v>1181</v>
      </c>
      <c r="J1990" s="16" t="s">
        <v>1180</v>
      </c>
      <c r="K1990" s="16" t="s">
        <v>1179</v>
      </c>
      <c r="L1990" s="16" t="s">
        <v>4466</v>
      </c>
      <c r="M1990" s="16">
        <v>32455</v>
      </c>
      <c r="N1990" s="16" t="s">
        <v>1177</v>
      </c>
      <c r="O1990" s="16" t="s">
        <v>1107</v>
      </c>
      <c r="P1990" s="16" t="s">
        <v>1176</v>
      </c>
      <c r="Q1990" s="16" t="s">
        <v>1175</v>
      </c>
      <c r="R1990" s="16" t="s">
        <v>1174</v>
      </c>
    </row>
    <row r="1991" spans="1:18">
      <c r="A1991" s="16" t="s">
        <v>4465</v>
      </c>
      <c r="B1991" s="16" t="s">
        <v>1183</v>
      </c>
      <c r="C1991" s="16" t="s">
        <v>319</v>
      </c>
      <c r="D1991" s="16">
        <v>10112</v>
      </c>
      <c r="E1991" s="16" t="str">
        <f>VLOOKUP(D1991,'Schools Data'!$F$4:$I$105,4,FALSE)</f>
        <v>Rosh Pinah</v>
      </c>
      <c r="F1991" s="16">
        <v>213020</v>
      </c>
      <c r="G1991" s="16" t="str">
        <f t="shared" si="70"/>
        <v>E16</v>
      </c>
      <c r="H1991" s="16" t="s">
        <v>4464</v>
      </c>
      <c r="I1991" s="16" t="s">
        <v>1181</v>
      </c>
      <c r="J1991" s="16" t="s">
        <v>1180</v>
      </c>
      <c r="K1991" s="16" t="s">
        <v>1179</v>
      </c>
      <c r="L1991" s="16" t="s">
        <v>4463</v>
      </c>
      <c r="M1991" s="16">
        <v>36500</v>
      </c>
      <c r="N1991" s="16" t="s">
        <v>1177</v>
      </c>
      <c r="O1991" s="16" t="s">
        <v>1107</v>
      </c>
      <c r="P1991" s="16" t="s">
        <v>1176</v>
      </c>
      <c r="Q1991" s="16" t="s">
        <v>1175</v>
      </c>
      <c r="R1991" s="16" t="s">
        <v>1174</v>
      </c>
    </row>
    <row r="1992" spans="1:18">
      <c r="A1992" s="16" t="s">
        <v>4462</v>
      </c>
      <c r="B1992" s="16" t="s">
        <v>1183</v>
      </c>
      <c r="C1992" s="16" t="s">
        <v>319</v>
      </c>
      <c r="D1992" s="16">
        <v>10112</v>
      </c>
      <c r="E1992" s="16" t="str">
        <f>VLOOKUP(D1992,'Schools Data'!$F$4:$I$105,4,FALSE)</f>
        <v>Rosh Pinah</v>
      </c>
      <c r="F1992" s="16">
        <v>215000</v>
      </c>
      <c r="G1992" s="16" t="str">
        <f t="shared" si="70"/>
        <v>E17</v>
      </c>
      <c r="H1992" s="16" t="s">
        <v>4461</v>
      </c>
      <c r="I1992" s="16" t="s">
        <v>1181</v>
      </c>
      <c r="J1992" s="16" t="s">
        <v>1180</v>
      </c>
      <c r="K1992" s="16" t="s">
        <v>1179</v>
      </c>
      <c r="L1992" s="16" t="s">
        <v>4460</v>
      </c>
      <c r="M1992" s="16">
        <v>13000</v>
      </c>
      <c r="N1992" s="16" t="s">
        <v>1177</v>
      </c>
      <c r="O1992" s="16" t="s">
        <v>1107</v>
      </c>
      <c r="P1992" s="16" t="s">
        <v>1176</v>
      </c>
      <c r="Q1992" s="16" t="s">
        <v>1175</v>
      </c>
      <c r="R1992" s="16" t="s">
        <v>1174</v>
      </c>
    </row>
    <row r="1993" spans="1:18">
      <c r="A1993" s="16" t="s">
        <v>4459</v>
      </c>
      <c r="B1993" s="16" t="s">
        <v>1183</v>
      </c>
      <c r="C1993" s="16" t="s">
        <v>319</v>
      </c>
      <c r="D1993" s="16">
        <v>10112</v>
      </c>
      <c r="E1993" s="16" t="str">
        <f>VLOOKUP(D1993,'Schools Data'!$F$4:$I$105,4,FALSE)</f>
        <v>Rosh Pinah</v>
      </c>
      <c r="F1993" s="16">
        <v>216000</v>
      </c>
      <c r="G1993" s="16" t="str">
        <f t="shared" si="70"/>
        <v>E15</v>
      </c>
      <c r="H1993" s="16" t="s">
        <v>4458</v>
      </c>
      <c r="I1993" s="16" t="s">
        <v>1181</v>
      </c>
      <c r="J1993" s="16" t="s">
        <v>1180</v>
      </c>
      <c r="K1993" s="16" t="s">
        <v>1179</v>
      </c>
      <c r="L1993" s="16" t="s">
        <v>4457</v>
      </c>
      <c r="M1993" s="16">
        <v>5202</v>
      </c>
      <c r="N1993" s="16" t="s">
        <v>1177</v>
      </c>
      <c r="O1993" s="16" t="s">
        <v>1107</v>
      </c>
      <c r="P1993" s="16" t="s">
        <v>1176</v>
      </c>
      <c r="Q1993" s="16" t="s">
        <v>1175</v>
      </c>
      <c r="R1993" s="16" t="s">
        <v>1174</v>
      </c>
    </row>
    <row r="1994" spans="1:18">
      <c r="A1994" s="16" t="s">
        <v>4456</v>
      </c>
      <c r="B1994" s="16" t="s">
        <v>1183</v>
      </c>
      <c r="C1994" s="16" t="s">
        <v>319</v>
      </c>
      <c r="D1994" s="16">
        <v>10112</v>
      </c>
      <c r="E1994" s="16" t="str">
        <f>VLOOKUP(D1994,'Schools Data'!$F$4:$I$105,4,FALSE)</f>
        <v>Rosh Pinah</v>
      </c>
      <c r="F1994" s="16">
        <v>219010</v>
      </c>
      <c r="G1994" s="16" t="str">
        <f t="shared" si="70"/>
        <v>E14</v>
      </c>
      <c r="H1994" s="16" t="s">
        <v>4455</v>
      </c>
      <c r="I1994" s="16" t="s">
        <v>1181</v>
      </c>
      <c r="J1994" s="16" t="s">
        <v>1180</v>
      </c>
      <c r="K1994" s="16" t="s">
        <v>1179</v>
      </c>
      <c r="L1994" s="16" t="s">
        <v>4454</v>
      </c>
      <c r="M1994" s="16">
        <v>48169</v>
      </c>
      <c r="N1994" s="16" t="s">
        <v>1177</v>
      </c>
      <c r="O1994" s="16" t="s">
        <v>1107</v>
      </c>
      <c r="P1994" s="16" t="s">
        <v>1176</v>
      </c>
      <c r="Q1994" s="16" t="s">
        <v>1175</v>
      </c>
      <c r="R1994" s="16" t="s">
        <v>1174</v>
      </c>
    </row>
    <row r="1995" spans="1:18">
      <c r="A1995" s="16" t="s">
        <v>4453</v>
      </c>
      <c r="B1995" s="16" t="s">
        <v>1183</v>
      </c>
      <c r="C1995" s="16" t="s">
        <v>319</v>
      </c>
      <c r="D1995" s="16">
        <v>10112</v>
      </c>
      <c r="E1995" s="16" t="str">
        <f>VLOOKUP(D1995,'Schools Data'!$F$4:$I$105,4,FALSE)</f>
        <v>Rosh Pinah</v>
      </c>
      <c r="F1995" s="16">
        <v>219030</v>
      </c>
      <c r="G1995" s="16" t="str">
        <f t="shared" si="70"/>
        <v>E18</v>
      </c>
      <c r="H1995" s="16" t="s">
        <v>4452</v>
      </c>
      <c r="I1995" s="16" t="s">
        <v>1181</v>
      </c>
      <c r="J1995" s="16" t="s">
        <v>1180</v>
      </c>
      <c r="K1995" s="16" t="s">
        <v>1179</v>
      </c>
      <c r="L1995" s="16" t="s">
        <v>4451</v>
      </c>
      <c r="M1995" s="16">
        <v>11290</v>
      </c>
      <c r="N1995" s="16" t="s">
        <v>1177</v>
      </c>
      <c r="O1995" s="16" t="s">
        <v>1107</v>
      </c>
      <c r="P1995" s="16" t="s">
        <v>1176</v>
      </c>
      <c r="Q1995" s="16" t="s">
        <v>1175</v>
      </c>
      <c r="R1995" s="16" t="s">
        <v>1174</v>
      </c>
    </row>
    <row r="1996" spans="1:18">
      <c r="A1996" s="16" t="s">
        <v>4450</v>
      </c>
      <c r="B1996" s="16" t="s">
        <v>1183</v>
      </c>
      <c r="C1996" s="16" t="s">
        <v>319</v>
      </c>
      <c r="D1996" s="16">
        <v>10112</v>
      </c>
      <c r="E1996" s="16" t="str">
        <f>VLOOKUP(D1996,'Schools Data'!$F$4:$I$105,4,FALSE)</f>
        <v>Rosh Pinah</v>
      </c>
      <c r="F1996" s="16">
        <v>220000</v>
      </c>
      <c r="G1996" s="16" t="str">
        <f t="shared" si="70"/>
        <v>E13</v>
      </c>
      <c r="H1996" s="16" t="s">
        <v>4449</v>
      </c>
      <c r="I1996" s="16" t="s">
        <v>1181</v>
      </c>
      <c r="J1996" s="16" t="s">
        <v>1180</v>
      </c>
      <c r="K1996" s="16" t="s">
        <v>1179</v>
      </c>
      <c r="L1996" s="16" t="s">
        <v>4448</v>
      </c>
      <c r="M1996" s="16">
        <v>510</v>
      </c>
      <c r="N1996" s="16" t="s">
        <v>1177</v>
      </c>
      <c r="O1996" s="16" t="s">
        <v>1107</v>
      </c>
      <c r="P1996" s="16" t="s">
        <v>1176</v>
      </c>
      <c r="Q1996" s="16" t="s">
        <v>1175</v>
      </c>
      <c r="R1996" s="16" t="s">
        <v>1174</v>
      </c>
    </row>
    <row r="1997" spans="1:18">
      <c r="A1997" s="16" t="s">
        <v>4447</v>
      </c>
      <c r="B1997" s="16" t="s">
        <v>1183</v>
      </c>
      <c r="C1997" s="16" t="s">
        <v>319</v>
      </c>
      <c r="D1997" s="16">
        <v>10112</v>
      </c>
      <c r="E1997" s="16" t="str">
        <f>VLOOKUP(D1997,'Schools Data'!$F$4:$I$105,4,FALSE)</f>
        <v>Rosh Pinah</v>
      </c>
      <c r="F1997" s="16">
        <v>221000</v>
      </c>
      <c r="G1997" s="16" t="str">
        <f t="shared" si="70"/>
        <v>E23</v>
      </c>
      <c r="H1997" s="16" t="s">
        <v>4446</v>
      </c>
      <c r="I1997" s="16" t="s">
        <v>1181</v>
      </c>
      <c r="J1997" s="16" t="s">
        <v>1180</v>
      </c>
      <c r="K1997" s="16" t="s">
        <v>1179</v>
      </c>
      <c r="L1997" s="16" t="s">
        <v>4445</v>
      </c>
      <c r="M1997" s="16">
        <v>17568</v>
      </c>
      <c r="N1997" s="16" t="s">
        <v>1177</v>
      </c>
      <c r="O1997" s="16" t="s">
        <v>1107</v>
      </c>
      <c r="P1997" s="16" t="s">
        <v>1176</v>
      </c>
      <c r="Q1997" s="16" t="s">
        <v>1175</v>
      </c>
      <c r="R1997" s="16" t="s">
        <v>1174</v>
      </c>
    </row>
    <row r="1998" spans="1:18">
      <c r="A1998" s="16" t="s">
        <v>4444</v>
      </c>
      <c r="B1998" s="16" t="s">
        <v>1183</v>
      </c>
      <c r="C1998" s="16" t="s">
        <v>319</v>
      </c>
      <c r="D1998" s="16">
        <v>10112</v>
      </c>
      <c r="E1998" s="16" t="str">
        <f>VLOOKUP(D1998,'Schools Data'!$F$4:$I$105,4,FALSE)</f>
        <v>Rosh Pinah</v>
      </c>
      <c r="F1998" s="16">
        <v>411020</v>
      </c>
      <c r="G1998" s="16" t="str">
        <f t="shared" si="70"/>
        <v>E25</v>
      </c>
      <c r="H1998" s="16" t="s">
        <v>4443</v>
      </c>
      <c r="I1998" s="16" t="s">
        <v>1181</v>
      </c>
      <c r="J1998" s="16" t="s">
        <v>1180</v>
      </c>
      <c r="K1998" s="16" t="s">
        <v>1179</v>
      </c>
      <c r="L1998" s="16" t="s">
        <v>4442</v>
      </c>
      <c r="M1998" s="16">
        <v>256944</v>
      </c>
      <c r="N1998" s="16" t="s">
        <v>1177</v>
      </c>
      <c r="O1998" s="16" t="s">
        <v>1107</v>
      </c>
      <c r="P1998" s="16" t="s">
        <v>1176</v>
      </c>
      <c r="Q1998" s="16" t="s">
        <v>1175</v>
      </c>
      <c r="R1998" s="16" t="s">
        <v>1174</v>
      </c>
    </row>
    <row r="1999" spans="1:18">
      <c r="A1999" s="16" t="s">
        <v>4441</v>
      </c>
      <c r="B1999" s="16" t="s">
        <v>1183</v>
      </c>
      <c r="C1999" s="16" t="s">
        <v>319</v>
      </c>
      <c r="D1999" s="16">
        <v>10112</v>
      </c>
      <c r="E1999" s="16" t="str">
        <f>VLOOKUP(D1999,'Schools Data'!$F$4:$I$105,4,FALSE)</f>
        <v>Rosh Pinah</v>
      </c>
      <c r="F1999" s="16">
        <v>413050</v>
      </c>
      <c r="G1999" s="16" t="str">
        <f t="shared" si="70"/>
        <v>E19</v>
      </c>
      <c r="H1999" s="16" t="s">
        <v>4440</v>
      </c>
      <c r="I1999" s="16" t="s">
        <v>1181</v>
      </c>
      <c r="J1999" s="16" t="s">
        <v>1180</v>
      </c>
      <c r="K1999" s="16" t="s">
        <v>1179</v>
      </c>
      <c r="L1999" s="16" t="s">
        <v>4439</v>
      </c>
      <c r="M1999" s="16">
        <v>87082</v>
      </c>
      <c r="N1999" s="16" t="s">
        <v>1177</v>
      </c>
      <c r="O1999" s="16" t="s">
        <v>1107</v>
      </c>
      <c r="P1999" s="16" t="s">
        <v>1176</v>
      </c>
      <c r="Q1999" s="16" t="s">
        <v>1175</v>
      </c>
      <c r="R1999" s="16" t="s">
        <v>1174</v>
      </c>
    </row>
    <row r="2000" spans="1:18">
      <c r="A2000" s="16" t="s">
        <v>4438</v>
      </c>
      <c r="B2000" s="16" t="s">
        <v>1183</v>
      </c>
      <c r="C2000" s="16" t="s">
        <v>319</v>
      </c>
      <c r="D2000" s="16">
        <v>10112</v>
      </c>
      <c r="E2000" s="16" t="str">
        <f>VLOOKUP(D2000,'Schools Data'!$F$4:$I$105,4,FALSE)</f>
        <v>Rosh Pinah</v>
      </c>
      <c r="F2000" s="16">
        <v>413060</v>
      </c>
      <c r="G2000" s="16" t="str">
        <f t="shared" si="70"/>
        <v>E22</v>
      </c>
      <c r="H2000" s="16" t="s">
        <v>4437</v>
      </c>
      <c r="I2000" s="16" t="s">
        <v>1181</v>
      </c>
      <c r="J2000" s="16" t="s">
        <v>1180</v>
      </c>
      <c r="K2000" s="16" t="s">
        <v>1179</v>
      </c>
      <c r="L2000" s="16" t="s">
        <v>4436</v>
      </c>
      <c r="M2000" s="16">
        <v>20380</v>
      </c>
      <c r="N2000" s="16" t="s">
        <v>1177</v>
      </c>
      <c r="O2000" s="16" t="s">
        <v>1107</v>
      </c>
      <c r="P2000" s="16" t="s">
        <v>1176</v>
      </c>
      <c r="Q2000" s="16" t="s">
        <v>1175</v>
      </c>
      <c r="R2000" s="16" t="s">
        <v>1174</v>
      </c>
    </row>
    <row r="2001" spans="1:18">
      <c r="A2001" s="16" t="s">
        <v>4435</v>
      </c>
      <c r="B2001" s="16" t="s">
        <v>1183</v>
      </c>
      <c r="C2001" s="16" t="s">
        <v>319</v>
      </c>
      <c r="D2001" s="16">
        <v>10112</v>
      </c>
      <c r="E2001" s="16" t="str">
        <f>VLOOKUP(D2001,'Schools Data'!$F$4:$I$105,4,FALSE)</f>
        <v>Rosh Pinah</v>
      </c>
      <c r="F2001" s="16">
        <v>413070</v>
      </c>
      <c r="G2001" s="16" t="str">
        <f t="shared" si="70"/>
        <v>E24</v>
      </c>
      <c r="H2001" s="16" t="s">
        <v>4434</v>
      </c>
      <c r="I2001" s="16" t="s">
        <v>1181</v>
      </c>
      <c r="J2001" s="16" t="s">
        <v>1180</v>
      </c>
      <c r="K2001" s="16" t="s">
        <v>1179</v>
      </c>
      <c r="L2001" s="16" t="s">
        <v>4433</v>
      </c>
      <c r="M2001" s="16">
        <v>20974</v>
      </c>
      <c r="N2001" s="16" t="s">
        <v>1177</v>
      </c>
      <c r="O2001" s="16" t="s">
        <v>1107</v>
      </c>
      <c r="P2001" s="16" t="s">
        <v>1176</v>
      </c>
      <c r="Q2001" s="16" t="s">
        <v>1175</v>
      </c>
      <c r="R2001" s="16" t="s">
        <v>1174</v>
      </c>
    </row>
    <row r="2002" spans="1:18">
      <c r="A2002" s="16" t="s">
        <v>4432</v>
      </c>
      <c r="B2002" s="16" t="s">
        <v>1183</v>
      </c>
      <c r="C2002" s="16" t="s">
        <v>319</v>
      </c>
      <c r="D2002" s="16">
        <v>10112</v>
      </c>
      <c r="E2002" s="16" t="str">
        <f>VLOOKUP(D2002,'Schools Data'!$F$4:$I$105,4,FALSE)</f>
        <v>Rosh Pinah</v>
      </c>
      <c r="F2002" s="16">
        <v>420060</v>
      </c>
      <c r="G2002" s="16" t="str">
        <f t="shared" si="70"/>
        <v>E26</v>
      </c>
      <c r="H2002" s="16" t="s">
        <v>4431</v>
      </c>
      <c r="I2002" s="16" t="s">
        <v>1181</v>
      </c>
      <c r="J2002" s="16" t="s">
        <v>1180</v>
      </c>
      <c r="K2002" s="16" t="s">
        <v>1179</v>
      </c>
      <c r="L2002" s="16" t="s">
        <v>4430</v>
      </c>
      <c r="M2002" s="16">
        <v>2500</v>
      </c>
      <c r="N2002" s="16" t="s">
        <v>1177</v>
      </c>
      <c r="O2002" s="16" t="s">
        <v>1107</v>
      </c>
      <c r="P2002" s="16" t="s">
        <v>1176</v>
      </c>
      <c r="Q2002" s="16" t="s">
        <v>1175</v>
      </c>
      <c r="R2002" s="16" t="s">
        <v>1174</v>
      </c>
    </row>
    <row r="2003" spans="1:18">
      <c r="A2003" s="16" t="s">
        <v>4429</v>
      </c>
      <c r="B2003" s="16" t="s">
        <v>1183</v>
      </c>
      <c r="C2003" s="16" t="s">
        <v>319</v>
      </c>
      <c r="D2003" s="16">
        <v>10112</v>
      </c>
      <c r="E2003" s="16" t="str">
        <f>VLOOKUP(D2003,'Schools Data'!$F$4:$I$105,4,FALSE)</f>
        <v>Rosh Pinah</v>
      </c>
      <c r="F2003" s="16">
        <v>422620</v>
      </c>
      <c r="G2003" s="16" t="str">
        <f t="shared" si="70"/>
        <v>E20</v>
      </c>
      <c r="H2003" s="16" t="s">
        <v>4428</v>
      </c>
      <c r="I2003" s="16" t="s">
        <v>1181</v>
      </c>
      <c r="J2003" s="16" t="s">
        <v>1180</v>
      </c>
      <c r="K2003" s="16" t="s">
        <v>1179</v>
      </c>
      <c r="L2003" s="16" t="s">
        <v>4427</v>
      </c>
      <c r="M2003" s="16">
        <v>19414</v>
      </c>
      <c r="N2003" s="16" t="s">
        <v>1177</v>
      </c>
      <c r="O2003" s="16" t="s">
        <v>1107</v>
      </c>
      <c r="P2003" s="16" t="s">
        <v>1176</v>
      </c>
      <c r="Q2003" s="16" t="s">
        <v>1175</v>
      </c>
      <c r="R2003" s="16" t="s">
        <v>1174</v>
      </c>
    </row>
    <row r="2004" spans="1:18">
      <c r="A2004" s="16" t="s">
        <v>4426</v>
      </c>
      <c r="B2004" s="16" t="s">
        <v>1183</v>
      </c>
      <c r="C2004" s="16" t="s">
        <v>319</v>
      </c>
      <c r="D2004" s="16">
        <v>10112</v>
      </c>
      <c r="E2004" s="16" t="str">
        <f>VLOOKUP(D2004,'Schools Data'!$F$4:$I$105,4,FALSE)</f>
        <v>Rosh Pinah</v>
      </c>
      <c r="F2004" s="16">
        <v>543950</v>
      </c>
      <c r="G2004" s="16" t="s">
        <v>1211</v>
      </c>
      <c r="H2004" s="16" t="s">
        <v>4425</v>
      </c>
      <c r="I2004" s="16" t="s">
        <v>1181</v>
      </c>
      <c r="J2004" s="16" t="s">
        <v>1180</v>
      </c>
      <c r="K2004" s="16" t="s">
        <v>1179</v>
      </c>
      <c r="L2004" s="16" t="s">
        <v>4424</v>
      </c>
      <c r="M2004" s="16">
        <v>43084</v>
      </c>
      <c r="N2004" s="16" t="s">
        <v>1177</v>
      </c>
      <c r="O2004" s="16" t="s">
        <v>1107</v>
      </c>
      <c r="P2004" s="16" t="s">
        <v>1176</v>
      </c>
      <c r="Q2004" s="16" t="s">
        <v>1175</v>
      </c>
      <c r="R2004" s="16" t="s">
        <v>1174</v>
      </c>
    </row>
    <row r="2005" spans="1:18">
      <c r="A2005" s="16" t="s">
        <v>4423</v>
      </c>
      <c r="B2005" s="16" t="s">
        <v>1183</v>
      </c>
      <c r="C2005" s="16" t="s">
        <v>319</v>
      </c>
      <c r="D2005" s="16">
        <v>10112</v>
      </c>
      <c r="E2005" s="16" t="str">
        <f>VLOOKUP(D2005,'Schools Data'!$F$4:$I$105,4,FALSE)</f>
        <v>Rosh Pinah</v>
      </c>
      <c r="F2005" s="16">
        <v>543970</v>
      </c>
      <c r="G2005" s="16" t="str">
        <f t="shared" ref="G2005:G2037" si="71">VLOOKUP(F2005,$W$2:$X$62,2,FALSE)</f>
        <v>I01</v>
      </c>
      <c r="H2005" s="16" t="s">
        <v>4422</v>
      </c>
      <c r="I2005" s="16" t="s">
        <v>1181</v>
      </c>
      <c r="J2005" s="16" t="s">
        <v>1180</v>
      </c>
      <c r="K2005" s="16" t="s">
        <v>1179</v>
      </c>
      <c r="L2005" s="16" t="s">
        <v>4421</v>
      </c>
      <c r="M2005" s="16">
        <v>-1612241</v>
      </c>
      <c r="N2005" s="16" t="s">
        <v>1177</v>
      </c>
      <c r="O2005" s="16" t="s">
        <v>1107</v>
      </c>
      <c r="P2005" s="16" t="s">
        <v>1176</v>
      </c>
      <c r="Q2005" s="16" t="s">
        <v>1175</v>
      </c>
      <c r="R2005" s="16" t="s">
        <v>1174</v>
      </c>
    </row>
    <row r="2006" spans="1:18">
      <c r="A2006" s="16" t="s">
        <v>4420</v>
      </c>
      <c r="B2006" s="16" t="s">
        <v>1183</v>
      </c>
      <c r="C2006" s="16" t="s">
        <v>319</v>
      </c>
      <c r="D2006" s="16">
        <v>10112</v>
      </c>
      <c r="E2006" s="16" t="str">
        <f>VLOOKUP(D2006,'Schools Data'!$F$4:$I$105,4,FALSE)</f>
        <v>Rosh Pinah</v>
      </c>
      <c r="F2006" s="16">
        <v>543972</v>
      </c>
      <c r="G2006" s="16" t="str">
        <f t="shared" si="71"/>
        <v>I03</v>
      </c>
      <c r="H2006" s="16" t="s">
        <v>4419</v>
      </c>
      <c r="I2006" s="16" t="s">
        <v>1181</v>
      </c>
      <c r="J2006" s="16" t="s">
        <v>1180</v>
      </c>
      <c r="K2006" s="16" t="s">
        <v>1179</v>
      </c>
      <c r="L2006" s="16" t="s">
        <v>4418</v>
      </c>
      <c r="M2006" s="16">
        <v>-36743</v>
      </c>
      <c r="N2006" s="16" t="s">
        <v>1177</v>
      </c>
      <c r="O2006" s="16" t="s">
        <v>1107</v>
      </c>
      <c r="P2006" s="16" t="s">
        <v>1176</v>
      </c>
      <c r="Q2006" s="16" t="s">
        <v>1175</v>
      </c>
      <c r="R2006" s="16" t="s">
        <v>1174</v>
      </c>
    </row>
    <row r="2007" spans="1:18">
      <c r="A2007" s="16" t="s">
        <v>4417</v>
      </c>
      <c r="B2007" s="16" t="s">
        <v>1183</v>
      </c>
      <c r="C2007" s="16" t="s">
        <v>319</v>
      </c>
      <c r="D2007" s="16">
        <v>10112</v>
      </c>
      <c r="E2007" s="16" t="str">
        <f>VLOOKUP(D2007,'Schools Data'!$F$4:$I$105,4,FALSE)</f>
        <v>Rosh Pinah</v>
      </c>
      <c r="F2007" s="16">
        <v>543975</v>
      </c>
      <c r="G2007" s="16" t="str">
        <f t="shared" si="71"/>
        <v>I05</v>
      </c>
      <c r="H2007" s="16" t="s">
        <v>4416</v>
      </c>
      <c r="I2007" s="16" t="s">
        <v>1181</v>
      </c>
      <c r="J2007" s="16" t="s">
        <v>1180</v>
      </c>
      <c r="K2007" s="16" t="s">
        <v>1179</v>
      </c>
      <c r="L2007" s="16" t="s">
        <v>4415</v>
      </c>
      <c r="M2007" s="16">
        <v>-9415</v>
      </c>
      <c r="N2007" s="16" t="s">
        <v>1177</v>
      </c>
      <c r="O2007" s="16" t="s">
        <v>1107</v>
      </c>
      <c r="P2007" s="16" t="s">
        <v>1176</v>
      </c>
      <c r="Q2007" s="16" t="s">
        <v>1175</v>
      </c>
      <c r="R2007" s="16" t="s">
        <v>1174</v>
      </c>
    </row>
    <row r="2008" spans="1:18">
      <c r="A2008" s="16" t="s">
        <v>4414</v>
      </c>
      <c r="B2008" s="16" t="s">
        <v>1183</v>
      </c>
      <c r="C2008" s="16" t="s">
        <v>319</v>
      </c>
      <c r="D2008" s="16">
        <v>10112</v>
      </c>
      <c r="E2008" s="16" t="str">
        <f>VLOOKUP(D2008,'Schools Data'!$F$4:$I$105,4,FALSE)</f>
        <v>Rosh Pinah</v>
      </c>
      <c r="F2008" s="16">
        <v>569000</v>
      </c>
      <c r="G2008" s="16" t="str">
        <f t="shared" si="71"/>
        <v>E28a</v>
      </c>
      <c r="H2008" s="16" t="s">
        <v>4413</v>
      </c>
      <c r="I2008" s="16" t="s">
        <v>1181</v>
      </c>
      <c r="J2008" s="16" t="s">
        <v>1180</v>
      </c>
      <c r="K2008" s="16" t="s">
        <v>1179</v>
      </c>
      <c r="L2008" s="16" t="s">
        <v>4412</v>
      </c>
      <c r="M2008" s="16">
        <v>54464</v>
      </c>
      <c r="N2008" s="16" t="s">
        <v>1177</v>
      </c>
      <c r="O2008" s="16" t="s">
        <v>1107</v>
      </c>
      <c r="P2008" s="16" t="s">
        <v>1176</v>
      </c>
      <c r="Q2008" s="16" t="s">
        <v>1175</v>
      </c>
      <c r="R2008" s="16" t="s">
        <v>1174</v>
      </c>
    </row>
    <row r="2009" spans="1:18">
      <c r="A2009" s="16" t="s">
        <v>4411</v>
      </c>
      <c r="B2009" s="16" t="s">
        <v>1183</v>
      </c>
      <c r="C2009" s="16" t="s">
        <v>319</v>
      </c>
      <c r="D2009" s="16">
        <v>10112</v>
      </c>
      <c r="E2009" s="16" t="str">
        <f>VLOOKUP(D2009,'Schools Data'!$F$4:$I$105,4,FALSE)</f>
        <v>Rosh Pinah</v>
      </c>
      <c r="F2009" s="16">
        <v>569010</v>
      </c>
      <c r="G2009" s="16" t="str">
        <f t="shared" si="71"/>
        <v>E27</v>
      </c>
      <c r="H2009" s="16" t="s">
        <v>4410</v>
      </c>
      <c r="I2009" s="16" t="s">
        <v>1181</v>
      </c>
      <c r="J2009" s="16" t="s">
        <v>1180</v>
      </c>
      <c r="K2009" s="16" t="s">
        <v>1179</v>
      </c>
      <c r="L2009" s="16" t="s">
        <v>4409</v>
      </c>
      <c r="M2009" s="16">
        <v>90337</v>
      </c>
      <c r="N2009" s="16" t="s">
        <v>1177</v>
      </c>
      <c r="O2009" s="16" t="s">
        <v>1107</v>
      </c>
      <c r="P2009" s="16" t="s">
        <v>1176</v>
      </c>
      <c r="Q2009" s="16" t="s">
        <v>1175</v>
      </c>
      <c r="R2009" s="16" t="s">
        <v>1174</v>
      </c>
    </row>
    <row r="2010" spans="1:18">
      <c r="A2010" s="16" t="s">
        <v>4408</v>
      </c>
      <c r="B2010" s="16" t="s">
        <v>1183</v>
      </c>
      <c r="C2010" s="16" t="s">
        <v>319</v>
      </c>
      <c r="D2010" s="16">
        <v>10112</v>
      </c>
      <c r="E2010" s="16" t="str">
        <f>VLOOKUP(D2010,'Schools Data'!$F$4:$I$105,4,FALSE)</f>
        <v>Rosh Pinah</v>
      </c>
      <c r="F2010" s="16">
        <v>720010</v>
      </c>
      <c r="G2010" s="16" t="str">
        <f t="shared" si="71"/>
        <v>I18d</v>
      </c>
      <c r="H2010" s="16" t="s">
        <v>4407</v>
      </c>
      <c r="I2010" s="16" t="s">
        <v>1181</v>
      </c>
      <c r="J2010" s="16" t="s">
        <v>1180</v>
      </c>
      <c r="K2010" s="16" t="s">
        <v>1179</v>
      </c>
      <c r="L2010" s="16" t="s">
        <v>4406</v>
      </c>
      <c r="M2010" s="16">
        <v>-83954</v>
      </c>
      <c r="N2010" s="16" t="s">
        <v>1177</v>
      </c>
      <c r="O2010" s="16" t="s">
        <v>1107</v>
      </c>
      <c r="P2010" s="16" t="s">
        <v>1176</v>
      </c>
      <c r="Q2010" s="16" t="s">
        <v>1175</v>
      </c>
      <c r="R2010" s="16" t="s">
        <v>1174</v>
      </c>
    </row>
    <row r="2011" spans="1:18">
      <c r="A2011" s="16" t="s">
        <v>4405</v>
      </c>
      <c r="B2011" s="16" t="s">
        <v>1183</v>
      </c>
      <c r="C2011" s="16" t="s">
        <v>319</v>
      </c>
      <c r="D2011" s="16">
        <v>10112</v>
      </c>
      <c r="E2011" s="16" t="str">
        <f>VLOOKUP(D2011,'Schools Data'!$F$4:$I$105,4,FALSE)</f>
        <v>Rosh Pinah</v>
      </c>
      <c r="F2011" s="16">
        <v>739002</v>
      </c>
      <c r="G2011" s="16" t="str">
        <f t="shared" si="71"/>
        <v>I08b</v>
      </c>
      <c r="H2011" s="16" t="s">
        <v>4404</v>
      </c>
      <c r="I2011" s="16" t="s">
        <v>1181</v>
      </c>
      <c r="J2011" s="16" t="s">
        <v>1180</v>
      </c>
      <c r="K2011" s="16" t="s">
        <v>1179</v>
      </c>
      <c r="L2011" s="16" t="s">
        <v>4403</v>
      </c>
      <c r="M2011" s="16">
        <v>-81748</v>
      </c>
      <c r="N2011" s="16" t="s">
        <v>1177</v>
      </c>
      <c r="O2011" s="16" t="s">
        <v>1107</v>
      </c>
      <c r="P2011" s="16" t="s">
        <v>1176</v>
      </c>
      <c r="Q2011" s="16" t="s">
        <v>1175</v>
      </c>
      <c r="R2011" s="16" t="s">
        <v>1174</v>
      </c>
    </row>
    <row r="2012" spans="1:18">
      <c r="A2012" s="16" t="s">
        <v>4402</v>
      </c>
      <c r="B2012" s="16" t="s">
        <v>1183</v>
      </c>
      <c r="C2012" s="16" t="s">
        <v>319</v>
      </c>
      <c r="D2012" s="16">
        <v>10112</v>
      </c>
      <c r="E2012" s="16" t="str">
        <f>VLOOKUP(D2012,'Schools Data'!$F$4:$I$105,4,FALSE)</f>
        <v>Rosh Pinah</v>
      </c>
      <c r="F2012" s="16">
        <v>739010</v>
      </c>
      <c r="G2012" s="16" t="str">
        <f t="shared" si="71"/>
        <v>I09</v>
      </c>
      <c r="H2012" s="16" t="s">
        <v>4401</v>
      </c>
      <c r="I2012" s="16" t="s">
        <v>1181</v>
      </c>
      <c r="J2012" s="16" t="s">
        <v>1180</v>
      </c>
      <c r="K2012" s="16" t="s">
        <v>1179</v>
      </c>
      <c r="L2012" s="16" t="s">
        <v>4400</v>
      </c>
      <c r="M2012" s="16">
        <v>-144699</v>
      </c>
      <c r="N2012" s="16" t="s">
        <v>1177</v>
      </c>
      <c r="O2012" s="16" t="s">
        <v>1107</v>
      </c>
      <c r="P2012" s="16" t="s">
        <v>1176</v>
      </c>
      <c r="Q2012" s="16" t="s">
        <v>1175</v>
      </c>
      <c r="R2012" s="16" t="s">
        <v>1174</v>
      </c>
    </row>
    <row r="2013" spans="1:18">
      <c r="A2013" s="16" t="s">
        <v>4399</v>
      </c>
      <c r="B2013" s="16" t="s">
        <v>1183</v>
      </c>
      <c r="C2013" s="16" t="s">
        <v>319</v>
      </c>
      <c r="D2013" s="16">
        <v>10112</v>
      </c>
      <c r="E2013" s="16" t="str">
        <f>VLOOKUP(D2013,'Schools Data'!$F$4:$I$105,4,FALSE)</f>
        <v>Rosh Pinah</v>
      </c>
      <c r="F2013" s="16">
        <v>739040</v>
      </c>
      <c r="G2013" s="16" t="str">
        <f t="shared" si="71"/>
        <v>I12</v>
      </c>
      <c r="H2013" s="16" t="s">
        <v>4398</v>
      </c>
      <c r="I2013" s="16" t="s">
        <v>1181</v>
      </c>
      <c r="J2013" s="16" t="s">
        <v>1180</v>
      </c>
      <c r="K2013" s="16" t="s">
        <v>1179</v>
      </c>
      <c r="L2013" s="16" t="s">
        <v>4397</v>
      </c>
      <c r="M2013" s="16">
        <v>-45193</v>
      </c>
      <c r="N2013" s="16" t="s">
        <v>1177</v>
      </c>
      <c r="O2013" s="16" t="s">
        <v>1107</v>
      </c>
      <c r="P2013" s="16" t="s">
        <v>1176</v>
      </c>
      <c r="Q2013" s="16" t="s">
        <v>1175</v>
      </c>
      <c r="R2013" s="16" t="s">
        <v>1174</v>
      </c>
    </row>
    <row r="2014" spans="1:18">
      <c r="A2014" s="16" t="s">
        <v>4396</v>
      </c>
      <c r="B2014" s="16" t="s">
        <v>1183</v>
      </c>
      <c r="C2014" s="16" t="s">
        <v>319</v>
      </c>
      <c r="D2014" s="16">
        <v>10112</v>
      </c>
      <c r="E2014" s="16" t="str">
        <f>VLOOKUP(D2014,'Schools Data'!$F$4:$I$105,4,FALSE)</f>
        <v>Rosh Pinah</v>
      </c>
      <c r="F2014" s="16">
        <v>739050</v>
      </c>
      <c r="G2014" s="16" t="str">
        <f t="shared" si="71"/>
        <v>I13</v>
      </c>
      <c r="H2014" s="16" t="s">
        <v>4395</v>
      </c>
      <c r="I2014" s="16" t="s">
        <v>1181</v>
      </c>
      <c r="J2014" s="16" t="s">
        <v>1180</v>
      </c>
      <c r="K2014" s="16" t="s">
        <v>1179</v>
      </c>
      <c r="L2014" s="16" t="s">
        <v>4394</v>
      </c>
      <c r="M2014" s="16">
        <v>-346640</v>
      </c>
      <c r="N2014" s="16" t="s">
        <v>1177</v>
      </c>
      <c r="O2014" s="16" t="s">
        <v>1107</v>
      </c>
      <c r="P2014" s="16" t="s">
        <v>1176</v>
      </c>
      <c r="Q2014" s="16" t="s">
        <v>1175</v>
      </c>
      <c r="R2014" s="16" t="s">
        <v>1174</v>
      </c>
    </row>
    <row r="2015" spans="1:18">
      <c r="A2015" s="16" t="s">
        <v>4393</v>
      </c>
      <c r="B2015" s="16" t="s">
        <v>1183</v>
      </c>
      <c r="C2015" s="16" t="s">
        <v>319</v>
      </c>
      <c r="D2015" s="16">
        <v>10113</v>
      </c>
      <c r="E2015" s="16" t="str">
        <f>VLOOKUP(D2015,'Schools Data'!$F$4:$I$105,4,FALSE)</f>
        <v>Shalom Noam Primary School</v>
      </c>
      <c r="F2015" s="16">
        <v>111100</v>
      </c>
      <c r="G2015" s="16" t="str">
        <f t="shared" si="71"/>
        <v>E05</v>
      </c>
      <c r="H2015" s="16" t="s">
        <v>4392</v>
      </c>
      <c r="I2015" s="16" t="s">
        <v>1181</v>
      </c>
      <c r="J2015" s="16" t="s">
        <v>1180</v>
      </c>
      <c r="K2015" s="16" t="s">
        <v>1179</v>
      </c>
      <c r="L2015" s="16" t="s">
        <v>4391</v>
      </c>
      <c r="M2015" s="16">
        <v>112098</v>
      </c>
      <c r="N2015" s="16" t="s">
        <v>1177</v>
      </c>
      <c r="O2015" s="16" t="s">
        <v>1107</v>
      </c>
      <c r="P2015" s="16" t="s">
        <v>1176</v>
      </c>
      <c r="Q2015" s="16" t="s">
        <v>1175</v>
      </c>
      <c r="R2015" s="16" t="s">
        <v>1174</v>
      </c>
    </row>
    <row r="2016" spans="1:18">
      <c r="A2016" s="16" t="s">
        <v>4390</v>
      </c>
      <c r="B2016" s="16" t="s">
        <v>1183</v>
      </c>
      <c r="C2016" s="16" t="s">
        <v>319</v>
      </c>
      <c r="D2016" s="16">
        <v>10113</v>
      </c>
      <c r="E2016" s="16" t="str">
        <f>VLOOKUP(D2016,'Schools Data'!$F$4:$I$105,4,FALSE)</f>
        <v>Shalom Noam Primary School</v>
      </c>
      <c r="F2016" s="16">
        <v>111200</v>
      </c>
      <c r="G2016" s="16" t="str">
        <f t="shared" si="71"/>
        <v>E04</v>
      </c>
      <c r="H2016" s="16" t="s">
        <v>4389</v>
      </c>
      <c r="I2016" s="16" t="s">
        <v>1181</v>
      </c>
      <c r="J2016" s="16" t="s">
        <v>1180</v>
      </c>
      <c r="K2016" s="16" t="s">
        <v>1179</v>
      </c>
      <c r="L2016" s="16" t="s">
        <v>4388</v>
      </c>
      <c r="M2016" s="16">
        <v>6991</v>
      </c>
      <c r="N2016" s="16" t="s">
        <v>1177</v>
      </c>
      <c r="O2016" s="16" t="s">
        <v>1107</v>
      </c>
      <c r="P2016" s="16" t="s">
        <v>1176</v>
      </c>
      <c r="Q2016" s="16" t="s">
        <v>1175</v>
      </c>
      <c r="R2016" s="16" t="s">
        <v>1174</v>
      </c>
    </row>
    <row r="2017" spans="1:18">
      <c r="A2017" s="16" t="s">
        <v>4387</v>
      </c>
      <c r="B2017" s="16" t="s">
        <v>1183</v>
      </c>
      <c r="C2017" s="16" t="s">
        <v>319</v>
      </c>
      <c r="D2017" s="16">
        <v>10113</v>
      </c>
      <c r="E2017" s="16" t="str">
        <f>VLOOKUP(D2017,'Schools Data'!$F$4:$I$105,4,FALSE)</f>
        <v>Shalom Noam Primary School</v>
      </c>
      <c r="F2017" s="16">
        <v>111400</v>
      </c>
      <c r="G2017" s="16" t="str">
        <f t="shared" si="71"/>
        <v>E01</v>
      </c>
      <c r="H2017" s="16" t="s">
        <v>4386</v>
      </c>
      <c r="I2017" s="16" t="s">
        <v>1181</v>
      </c>
      <c r="J2017" s="16" t="s">
        <v>1180</v>
      </c>
      <c r="K2017" s="16" t="s">
        <v>1179</v>
      </c>
      <c r="L2017" s="16" t="s">
        <v>4385</v>
      </c>
      <c r="M2017" s="16">
        <v>584722</v>
      </c>
      <c r="N2017" s="16" t="s">
        <v>1177</v>
      </c>
      <c r="O2017" s="16" t="s">
        <v>1107</v>
      </c>
      <c r="P2017" s="16" t="s">
        <v>1176</v>
      </c>
      <c r="Q2017" s="16" t="s">
        <v>1175</v>
      </c>
      <c r="R2017" s="16" t="s">
        <v>1174</v>
      </c>
    </row>
    <row r="2018" spans="1:18">
      <c r="A2018" s="16" t="s">
        <v>4384</v>
      </c>
      <c r="B2018" s="16" t="s">
        <v>1183</v>
      </c>
      <c r="C2018" s="16" t="s">
        <v>319</v>
      </c>
      <c r="D2018" s="16">
        <v>10113</v>
      </c>
      <c r="E2018" s="16" t="str">
        <f>VLOOKUP(D2018,'Schools Data'!$F$4:$I$105,4,FALSE)</f>
        <v>Shalom Noam Primary School</v>
      </c>
      <c r="F2018" s="16">
        <v>111500</v>
      </c>
      <c r="G2018" s="16" t="str">
        <f t="shared" si="71"/>
        <v>E02</v>
      </c>
      <c r="H2018" s="16" t="s">
        <v>4383</v>
      </c>
      <c r="I2018" s="16" t="s">
        <v>1181</v>
      </c>
      <c r="J2018" s="16" t="s">
        <v>1180</v>
      </c>
      <c r="K2018" s="16" t="s">
        <v>1179</v>
      </c>
      <c r="L2018" s="16" t="s">
        <v>4382</v>
      </c>
      <c r="M2018" s="16">
        <v>13611</v>
      </c>
      <c r="N2018" s="16" t="s">
        <v>1177</v>
      </c>
      <c r="O2018" s="16" t="s">
        <v>1107</v>
      </c>
      <c r="P2018" s="16" t="s">
        <v>1176</v>
      </c>
      <c r="Q2018" s="16" t="s">
        <v>1175</v>
      </c>
      <c r="R2018" s="16" t="s">
        <v>1174</v>
      </c>
    </row>
    <row r="2019" spans="1:18">
      <c r="A2019" s="16" t="s">
        <v>4381</v>
      </c>
      <c r="B2019" s="16" t="s">
        <v>1183</v>
      </c>
      <c r="C2019" s="16" t="s">
        <v>319</v>
      </c>
      <c r="D2019" s="16">
        <v>10113</v>
      </c>
      <c r="E2019" s="16" t="str">
        <f>VLOOKUP(D2019,'Schools Data'!$F$4:$I$105,4,FALSE)</f>
        <v>Shalom Noam Primary School</v>
      </c>
      <c r="F2019" s="16">
        <v>111600</v>
      </c>
      <c r="G2019" s="16" t="str">
        <f t="shared" si="71"/>
        <v>E03</v>
      </c>
      <c r="H2019" s="16" t="s">
        <v>4380</v>
      </c>
      <c r="I2019" s="16" t="s">
        <v>1181</v>
      </c>
      <c r="J2019" s="16" t="s">
        <v>1180</v>
      </c>
      <c r="K2019" s="16" t="s">
        <v>1179</v>
      </c>
      <c r="L2019" s="16" t="s">
        <v>4379</v>
      </c>
      <c r="M2019" s="16">
        <v>588218</v>
      </c>
      <c r="N2019" s="16" t="s">
        <v>1177</v>
      </c>
      <c r="O2019" s="16" t="s">
        <v>1107</v>
      </c>
      <c r="P2019" s="16" t="s">
        <v>1176</v>
      </c>
      <c r="Q2019" s="16" t="s">
        <v>1175</v>
      </c>
      <c r="R2019" s="16" t="s">
        <v>1174</v>
      </c>
    </row>
    <row r="2020" spans="1:18">
      <c r="A2020" s="16" t="s">
        <v>4378</v>
      </c>
      <c r="B2020" s="16" t="s">
        <v>1183</v>
      </c>
      <c r="C2020" s="16" t="s">
        <v>319</v>
      </c>
      <c r="D2020" s="16">
        <v>10113</v>
      </c>
      <c r="E2020" s="16" t="str">
        <f>VLOOKUP(D2020,'Schools Data'!$F$4:$I$105,4,FALSE)</f>
        <v>Shalom Noam Primary School</v>
      </c>
      <c r="F2020" s="16">
        <v>111700</v>
      </c>
      <c r="G2020" s="16" t="str">
        <f t="shared" si="71"/>
        <v>E07</v>
      </c>
      <c r="H2020" s="16" t="s">
        <v>4377</v>
      </c>
      <c r="I2020" s="16" t="s">
        <v>1181</v>
      </c>
      <c r="J2020" s="16" t="s">
        <v>1180</v>
      </c>
      <c r="K2020" s="16" t="s">
        <v>1179</v>
      </c>
      <c r="L2020" s="16" t="s">
        <v>4376</v>
      </c>
      <c r="M2020" s="16">
        <v>5580</v>
      </c>
      <c r="N2020" s="16" t="s">
        <v>1177</v>
      </c>
      <c r="O2020" s="16" t="s">
        <v>1107</v>
      </c>
      <c r="P2020" s="16" t="s">
        <v>1176</v>
      </c>
      <c r="Q2020" s="16" t="s">
        <v>1175</v>
      </c>
      <c r="R2020" s="16" t="s">
        <v>1174</v>
      </c>
    </row>
    <row r="2021" spans="1:18">
      <c r="A2021" s="16" t="s">
        <v>4375</v>
      </c>
      <c r="B2021" s="16" t="s">
        <v>1183</v>
      </c>
      <c r="C2021" s="16" t="s">
        <v>319</v>
      </c>
      <c r="D2021" s="16">
        <v>10113</v>
      </c>
      <c r="E2021" s="16" t="str">
        <f>VLOOKUP(D2021,'Schools Data'!$F$4:$I$105,4,FALSE)</f>
        <v>Shalom Noam Primary School</v>
      </c>
      <c r="F2021" s="16">
        <v>133100</v>
      </c>
      <c r="G2021" s="16" t="str">
        <f t="shared" si="71"/>
        <v>E09</v>
      </c>
      <c r="H2021" s="16" t="s">
        <v>4374</v>
      </c>
      <c r="I2021" s="16" t="s">
        <v>1181</v>
      </c>
      <c r="J2021" s="16" t="s">
        <v>1180</v>
      </c>
      <c r="K2021" s="16" t="s">
        <v>1179</v>
      </c>
      <c r="L2021" s="16" t="s">
        <v>4373</v>
      </c>
      <c r="M2021" s="16">
        <v>6900</v>
      </c>
      <c r="N2021" s="16" t="s">
        <v>1177</v>
      </c>
      <c r="O2021" s="16" t="s">
        <v>1107</v>
      </c>
      <c r="P2021" s="16" t="s">
        <v>1176</v>
      </c>
      <c r="Q2021" s="16" t="s">
        <v>1175</v>
      </c>
      <c r="R2021" s="16" t="s">
        <v>1174</v>
      </c>
    </row>
    <row r="2022" spans="1:18">
      <c r="A2022" s="16" t="s">
        <v>4372</v>
      </c>
      <c r="B2022" s="16" t="s">
        <v>1183</v>
      </c>
      <c r="C2022" s="16" t="s">
        <v>319</v>
      </c>
      <c r="D2022" s="16">
        <v>10113</v>
      </c>
      <c r="E2022" s="16" t="str">
        <f>VLOOKUP(D2022,'Schools Data'!$F$4:$I$105,4,FALSE)</f>
        <v>Shalom Noam Primary School</v>
      </c>
      <c r="F2022" s="16">
        <v>138100</v>
      </c>
      <c r="G2022" s="16" t="str">
        <f t="shared" si="71"/>
        <v>E08</v>
      </c>
      <c r="H2022" s="16" t="s">
        <v>4371</v>
      </c>
      <c r="I2022" s="16" t="s">
        <v>1181</v>
      </c>
      <c r="J2022" s="16" t="s">
        <v>1180</v>
      </c>
      <c r="K2022" s="16" t="s">
        <v>1179</v>
      </c>
      <c r="L2022" s="16" t="s">
        <v>4370</v>
      </c>
      <c r="M2022" s="16">
        <v>3000</v>
      </c>
      <c r="N2022" s="16" t="s">
        <v>1177</v>
      </c>
      <c r="O2022" s="16" t="s">
        <v>1107</v>
      </c>
      <c r="P2022" s="16" t="s">
        <v>1176</v>
      </c>
      <c r="Q2022" s="16" t="s">
        <v>1175</v>
      </c>
      <c r="R2022" s="16" t="s">
        <v>1174</v>
      </c>
    </row>
    <row r="2023" spans="1:18">
      <c r="A2023" s="16" t="s">
        <v>4369</v>
      </c>
      <c r="B2023" s="16" t="s">
        <v>1183</v>
      </c>
      <c r="C2023" s="16" t="s">
        <v>319</v>
      </c>
      <c r="D2023" s="16">
        <v>10113</v>
      </c>
      <c r="E2023" s="16" t="str">
        <f>VLOOKUP(D2023,'Schools Data'!$F$4:$I$105,4,FALSE)</f>
        <v>Shalom Noam Primary School</v>
      </c>
      <c r="F2023" s="16">
        <v>138110</v>
      </c>
      <c r="G2023" s="16" t="str">
        <f t="shared" si="71"/>
        <v>E10</v>
      </c>
      <c r="H2023" s="16" t="s">
        <v>4368</v>
      </c>
      <c r="I2023" s="16" t="s">
        <v>1181</v>
      </c>
      <c r="J2023" s="16" t="s">
        <v>1180</v>
      </c>
      <c r="K2023" s="16" t="s">
        <v>1179</v>
      </c>
      <c r="L2023" s="16" t="s">
        <v>4367</v>
      </c>
      <c r="M2023" s="16">
        <v>323</v>
      </c>
      <c r="N2023" s="16" t="s">
        <v>1177</v>
      </c>
      <c r="O2023" s="16" t="s">
        <v>1107</v>
      </c>
      <c r="P2023" s="16" t="s">
        <v>1176</v>
      </c>
      <c r="Q2023" s="16" t="s">
        <v>1175</v>
      </c>
      <c r="R2023" s="16" t="s">
        <v>1174</v>
      </c>
    </row>
    <row r="2024" spans="1:18">
      <c r="A2024" s="16" t="s">
        <v>4366</v>
      </c>
      <c r="B2024" s="16" t="s">
        <v>1183</v>
      </c>
      <c r="C2024" s="16" t="s">
        <v>319</v>
      </c>
      <c r="D2024" s="16">
        <v>10113</v>
      </c>
      <c r="E2024" s="16" t="str">
        <f>VLOOKUP(D2024,'Schools Data'!$F$4:$I$105,4,FALSE)</f>
        <v>Shalom Noam Primary School</v>
      </c>
      <c r="F2024" s="16">
        <v>210000</v>
      </c>
      <c r="G2024" s="16" t="str">
        <f t="shared" si="71"/>
        <v>E12</v>
      </c>
      <c r="H2024" s="16" t="s">
        <v>4365</v>
      </c>
      <c r="I2024" s="16" t="s">
        <v>1181</v>
      </c>
      <c r="J2024" s="16" t="s">
        <v>1180</v>
      </c>
      <c r="K2024" s="16" t="s">
        <v>1179</v>
      </c>
      <c r="L2024" s="16" t="s">
        <v>4364</v>
      </c>
      <c r="M2024" s="16">
        <v>21417</v>
      </c>
      <c r="N2024" s="16" t="s">
        <v>1177</v>
      </c>
      <c r="O2024" s="16" t="s">
        <v>1107</v>
      </c>
      <c r="P2024" s="16" t="s">
        <v>1176</v>
      </c>
      <c r="Q2024" s="16" t="s">
        <v>1175</v>
      </c>
      <c r="R2024" s="16" t="s">
        <v>1174</v>
      </c>
    </row>
    <row r="2025" spans="1:18">
      <c r="A2025" s="16" t="s">
        <v>4363</v>
      </c>
      <c r="B2025" s="16" t="s">
        <v>1183</v>
      </c>
      <c r="C2025" s="16" t="s">
        <v>319</v>
      </c>
      <c r="D2025" s="16">
        <v>10113</v>
      </c>
      <c r="E2025" s="16" t="str">
        <f>VLOOKUP(D2025,'Schools Data'!$F$4:$I$105,4,FALSE)</f>
        <v>Shalom Noam Primary School</v>
      </c>
      <c r="F2025" s="16">
        <v>213020</v>
      </c>
      <c r="G2025" s="16" t="str">
        <f t="shared" si="71"/>
        <v>E16</v>
      </c>
      <c r="H2025" s="16" t="s">
        <v>4362</v>
      </c>
      <c r="I2025" s="16" t="s">
        <v>1181</v>
      </c>
      <c r="J2025" s="16" t="s">
        <v>1180</v>
      </c>
      <c r="K2025" s="16" t="s">
        <v>1179</v>
      </c>
      <c r="L2025" s="16" t="s">
        <v>4361</v>
      </c>
      <c r="M2025" s="16">
        <v>20000</v>
      </c>
      <c r="N2025" s="16" t="s">
        <v>1177</v>
      </c>
      <c r="O2025" s="16" t="s">
        <v>1107</v>
      </c>
      <c r="P2025" s="16" t="s">
        <v>1176</v>
      </c>
      <c r="Q2025" s="16" t="s">
        <v>1175</v>
      </c>
      <c r="R2025" s="16" t="s">
        <v>1174</v>
      </c>
    </row>
    <row r="2026" spans="1:18">
      <c r="A2026" s="16" t="s">
        <v>4360</v>
      </c>
      <c r="B2026" s="16" t="s">
        <v>1183</v>
      </c>
      <c r="C2026" s="16" t="s">
        <v>319</v>
      </c>
      <c r="D2026" s="16">
        <v>10113</v>
      </c>
      <c r="E2026" s="16" t="str">
        <f>VLOOKUP(D2026,'Schools Data'!$F$4:$I$105,4,FALSE)</f>
        <v>Shalom Noam Primary School</v>
      </c>
      <c r="F2026" s="16">
        <v>215000</v>
      </c>
      <c r="G2026" s="16" t="str">
        <f t="shared" si="71"/>
        <v>E17</v>
      </c>
      <c r="H2026" s="16" t="s">
        <v>4359</v>
      </c>
      <c r="I2026" s="16" t="s">
        <v>1181</v>
      </c>
      <c r="J2026" s="16" t="s">
        <v>1180</v>
      </c>
      <c r="K2026" s="16" t="s">
        <v>1179</v>
      </c>
      <c r="L2026" s="16" t="s">
        <v>4358</v>
      </c>
      <c r="M2026" s="16">
        <v>500</v>
      </c>
      <c r="N2026" s="16" t="s">
        <v>1177</v>
      </c>
      <c r="O2026" s="16" t="s">
        <v>1107</v>
      </c>
      <c r="P2026" s="16" t="s">
        <v>1176</v>
      </c>
      <c r="Q2026" s="16" t="s">
        <v>1175</v>
      </c>
      <c r="R2026" s="16" t="s">
        <v>1174</v>
      </c>
    </row>
    <row r="2027" spans="1:18">
      <c r="A2027" s="16" t="s">
        <v>4357</v>
      </c>
      <c r="B2027" s="16" t="s">
        <v>1183</v>
      </c>
      <c r="C2027" s="16" t="s">
        <v>319</v>
      </c>
      <c r="D2027" s="16">
        <v>10113</v>
      </c>
      <c r="E2027" s="16" t="str">
        <f>VLOOKUP(D2027,'Schools Data'!$F$4:$I$105,4,FALSE)</f>
        <v>Shalom Noam Primary School</v>
      </c>
      <c r="F2027" s="16">
        <v>216000</v>
      </c>
      <c r="G2027" s="16" t="str">
        <f t="shared" si="71"/>
        <v>E15</v>
      </c>
      <c r="H2027" s="16" t="s">
        <v>4356</v>
      </c>
      <c r="I2027" s="16" t="s">
        <v>1181</v>
      </c>
      <c r="J2027" s="16" t="s">
        <v>1180</v>
      </c>
      <c r="K2027" s="16" t="s">
        <v>1179</v>
      </c>
      <c r="L2027" s="16" t="s">
        <v>4355</v>
      </c>
      <c r="M2027" s="16">
        <v>4000</v>
      </c>
      <c r="N2027" s="16" t="s">
        <v>1177</v>
      </c>
      <c r="O2027" s="16" t="s">
        <v>1107</v>
      </c>
      <c r="P2027" s="16" t="s">
        <v>1176</v>
      </c>
      <c r="Q2027" s="16" t="s">
        <v>1175</v>
      </c>
      <c r="R2027" s="16" t="s">
        <v>1174</v>
      </c>
    </row>
    <row r="2028" spans="1:18">
      <c r="A2028" s="16" t="s">
        <v>4354</v>
      </c>
      <c r="B2028" s="16" t="s">
        <v>1183</v>
      </c>
      <c r="C2028" s="16" t="s">
        <v>319</v>
      </c>
      <c r="D2028" s="16">
        <v>10113</v>
      </c>
      <c r="E2028" s="16" t="str">
        <f>VLOOKUP(D2028,'Schools Data'!$F$4:$I$105,4,FALSE)</f>
        <v>Shalom Noam Primary School</v>
      </c>
      <c r="F2028" s="16">
        <v>219010</v>
      </c>
      <c r="G2028" s="16" t="str">
        <f t="shared" si="71"/>
        <v>E14</v>
      </c>
      <c r="H2028" s="16" t="s">
        <v>4353</v>
      </c>
      <c r="I2028" s="16" t="s">
        <v>1181</v>
      </c>
      <c r="J2028" s="16" t="s">
        <v>1180</v>
      </c>
      <c r="K2028" s="16" t="s">
        <v>1179</v>
      </c>
      <c r="L2028" s="16" t="s">
        <v>4352</v>
      </c>
      <c r="M2028" s="16">
        <v>40000</v>
      </c>
      <c r="N2028" s="16" t="s">
        <v>1177</v>
      </c>
      <c r="O2028" s="16" t="s">
        <v>1107</v>
      </c>
      <c r="P2028" s="16" t="s">
        <v>1176</v>
      </c>
      <c r="Q2028" s="16" t="s">
        <v>1175</v>
      </c>
      <c r="R2028" s="16" t="s">
        <v>1174</v>
      </c>
    </row>
    <row r="2029" spans="1:18">
      <c r="A2029" s="16" t="s">
        <v>4351</v>
      </c>
      <c r="B2029" s="16" t="s">
        <v>1183</v>
      </c>
      <c r="C2029" s="16" t="s">
        <v>319</v>
      </c>
      <c r="D2029" s="16">
        <v>10113</v>
      </c>
      <c r="E2029" s="16" t="str">
        <f>VLOOKUP(D2029,'Schools Data'!$F$4:$I$105,4,FALSE)</f>
        <v>Shalom Noam Primary School</v>
      </c>
      <c r="F2029" s="16">
        <v>219030</v>
      </c>
      <c r="G2029" s="16" t="str">
        <f t="shared" si="71"/>
        <v>E18</v>
      </c>
      <c r="H2029" s="16" t="s">
        <v>4350</v>
      </c>
      <c r="I2029" s="16" t="s">
        <v>1181</v>
      </c>
      <c r="J2029" s="16" t="s">
        <v>1180</v>
      </c>
      <c r="K2029" s="16" t="s">
        <v>1179</v>
      </c>
      <c r="L2029" s="16" t="s">
        <v>4349</v>
      </c>
      <c r="M2029" s="16">
        <v>56320</v>
      </c>
      <c r="N2029" s="16" t="s">
        <v>1177</v>
      </c>
      <c r="O2029" s="16" t="s">
        <v>1107</v>
      </c>
      <c r="P2029" s="16" t="s">
        <v>1176</v>
      </c>
      <c r="Q2029" s="16" t="s">
        <v>1175</v>
      </c>
      <c r="R2029" s="16" t="s">
        <v>1174</v>
      </c>
    </row>
    <row r="2030" spans="1:18">
      <c r="A2030" s="16" t="s">
        <v>4348</v>
      </c>
      <c r="B2030" s="16" t="s">
        <v>1183</v>
      </c>
      <c r="C2030" s="16" t="s">
        <v>319</v>
      </c>
      <c r="D2030" s="16">
        <v>10113</v>
      </c>
      <c r="E2030" s="16" t="str">
        <f>VLOOKUP(D2030,'Schools Data'!$F$4:$I$105,4,FALSE)</f>
        <v>Shalom Noam Primary School</v>
      </c>
      <c r="F2030" s="16">
        <v>220000</v>
      </c>
      <c r="G2030" s="16" t="str">
        <f t="shared" si="71"/>
        <v>E13</v>
      </c>
      <c r="H2030" s="16" t="s">
        <v>4347</v>
      </c>
      <c r="I2030" s="16" t="s">
        <v>1181</v>
      </c>
      <c r="J2030" s="16" t="s">
        <v>1180</v>
      </c>
      <c r="K2030" s="16" t="s">
        <v>1179</v>
      </c>
      <c r="L2030" s="16" t="s">
        <v>4346</v>
      </c>
      <c r="M2030" s="16">
        <v>3000</v>
      </c>
      <c r="N2030" s="16" t="s">
        <v>1177</v>
      </c>
      <c r="O2030" s="16" t="s">
        <v>1107</v>
      </c>
      <c r="P2030" s="16" t="s">
        <v>1176</v>
      </c>
      <c r="Q2030" s="16" t="s">
        <v>1175</v>
      </c>
      <c r="R2030" s="16" t="s">
        <v>1174</v>
      </c>
    </row>
    <row r="2031" spans="1:18">
      <c r="A2031" s="16" t="s">
        <v>4345</v>
      </c>
      <c r="B2031" s="16" t="s">
        <v>1183</v>
      </c>
      <c r="C2031" s="16" t="s">
        <v>319</v>
      </c>
      <c r="D2031" s="16">
        <v>10113</v>
      </c>
      <c r="E2031" s="16" t="str">
        <f>VLOOKUP(D2031,'Schools Data'!$F$4:$I$105,4,FALSE)</f>
        <v>Shalom Noam Primary School</v>
      </c>
      <c r="F2031" s="16">
        <v>221000</v>
      </c>
      <c r="G2031" s="16" t="str">
        <f t="shared" si="71"/>
        <v>E23</v>
      </c>
      <c r="H2031" s="16" t="s">
        <v>4344</v>
      </c>
      <c r="I2031" s="16" t="s">
        <v>1181</v>
      </c>
      <c r="J2031" s="16" t="s">
        <v>1180</v>
      </c>
      <c r="K2031" s="16" t="s">
        <v>1179</v>
      </c>
      <c r="L2031" s="16" t="s">
        <v>4343</v>
      </c>
      <c r="M2031" s="16">
        <v>9347</v>
      </c>
      <c r="N2031" s="16" t="s">
        <v>1177</v>
      </c>
      <c r="O2031" s="16" t="s">
        <v>1107</v>
      </c>
      <c r="P2031" s="16" t="s">
        <v>1176</v>
      </c>
      <c r="Q2031" s="16" t="s">
        <v>1175</v>
      </c>
      <c r="R2031" s="16" t="s">
        <v>1174</v>
      </c>
    </row>
    <row r="2032" spans="1:18">
      <c r="A2032" s="16" t="s">
        <v>4342</v>
      </c>
      <c r="B2032" s="16" t="s">
        <v>1183</v>
      </c>
      <c r="C2032" s="16" t="s">
        <v>319</v>
      </c>
      <c r="D2032" s="16">
        <v>10113</v>
      </c>
      <c r="E2032" s="16" t="str">
        <f>VLOOKUP(D2032,'Schools Data'!$F$4:$I$105,4,FALSE)</f>
        <v>Shalom Noam Primary School</v>
      </c>
      <c r="F2032" s="16">
        <v>411020</v>
      </c>
      <c r="G2032" s="16" t="str">
        <f t="shared" si="71"/>
        <v>E25</v>
      </c>
      <c r="H2032" s="16" t="s">
        <v>4341</v>
      </c>
      <c r="I2032" s="16" t="s">
        <v>1181</v>
      </c>
      <c r="J2032" s="16" t="s">
        <v>1180</v>
      </c>
      <c r="K2032" s="16" t="s">
        <v>1179</v>
      </c>
      <c r="L2032" s="16" t="s">
        <v>4340</v>
      </c>
      <c r="M2032" s="16">
        <v>43500</v>
      </c>
      <c r="N2032" s="16" t="s">
        <v>1177</v>
      </c>
      <c r="O2032" s="16" t="s">
        <v>1107</v>
      </c>
      <c r="P2032" s="16" t="s">
        <v>1176</v>
      </c>
      <c r="Q2032" s="16" t="s">
        <v>1175</v>
      </c>
      <c r="R2032" s="16" t="s">
        <v>1174</v>
      </c>
    </row>
    <row r="2033" spans="1:18">
      <c r="A2033" s="16" t="s">
        <v>4339</v>
      </c>
      <c r="B2033" s="16" t="s">
        <v>1183</v>
      </c>
      <c r="C2033" s="16" t="s">
        <v>319</v>
      </c>
      <c r="D2033" s="16">
        <v>10113</v>
      </c>
      <c r="E2033" s="16" t="str">
        <f>VLOOKUP(D2033,'Schools Data'!$F$4:$I$105,4,FALSE)</f>
        <v>Shalom Noam Primary School</v>
      </c>
      <c r="F2033" s="16">
        <v>413050</v>
      </c>
      <c r="G2033" s="16" t="str">
        <f t="shared" si="71"/>
        <v>E19</v>
      </c>
      <c r="H2033" s="16" t="s">
        <v>4338</v>
      </c>
      <c r="I2033" s="16" t="s">
        <v>1181</v>
      </c>
      <c r="J2033" s="16" t="s">
        <v>1180</v>
      </c>
      <c r="K2033" s="16" t="s">
        <v>1179</v>
      </c>
      <c r="L2033" s="16" t="s">
        <v>4337</v>
      </c>
      <c r="M2033" s="16">
        <v>50100</v>
      </c>
      <c r="N2033" s="16" t="s">
        <v>1177</v>
      </c>
      <c r="O2033" s="16" t="s">
        <v>1107</v>
      </c>
      <c r="P2033" s="16" t="s">
        <v>1176</v>
      </c>
      <c r="Q2033" s="16" t="s">
        <v>1175</v>
      </c>
      <c r="R2033" s="16" t="s">
        <v>1174</v>
      </c>
    </row>
    <row r="2034" spans="1:18">
      <c r="A2034" s="16" t="s">
        <v>4336</v>
      </c>
      <c r="B2034" s="16" t="s">
        <v>1183</v>
      </c>
      <c r="C2034" s="16" t="s">
        <v>319</v>
      </c>
      <c r="D2034" s="16">
        <v>10113</v>
      </c>
      <c r="E2034" s="16" t="str">
        <f>VLOOKUP(D2034,'Schools Data'!$F$4:$I$105,4,FALSE)</f>
        <v>Shalom Noam Primary School</v>
      </c>
      <c r="F2034" s="16">
        <v>413060</v>
      </c>
      <c r="G2034" s="16" t="str">
        <f t="shared" si="71"/>
        <v>E22</v>
      </c>
      <c r="H2034" s="16" t="s">
        <v>4335</v>
      </c>
      <c r="I2034" s="16" t="s">
        <v>1181</v>
      </c>
      <c r="J2034" s="16" t="s">
        <v>1180</v>
      </c>
      <c r="K2034" s="16" t="s">
        <v>1179</v>
      </c>
      <c r="L2034" s="16" t="s">
        <v>4334</v>
      </c>
      <c r="M2034" s="16">
        <v>11339</v>
      </c>
      <c r="N2034" s="16" t="s">
        <v>1177</v>
      </c>
      <c r="O2034" s="16" t="s">
        <v>1107</v>
      </c>
      <c r="P2034" s="16" t="s">
        <v>1176</v>
      </c>
      <c r="Q2034" s="16" t="s">
        <v>1175</v>
      </c>
      <c r="R2034" s="16" t="s">
        <v>1174</v>
      </c>
    </row>
    <row r="2035" spans="1:18">
      <c r="A2035" s="16" t="s">
        <v>4333</v>
      </c>
      <c r="B2035" s="16" t="s">
        <v>1183</v>
      </c>
      <c r="C2035" s="16" t="s">
        <v>319</v>
      </c>
      <c r="D2035" s="16">
        <v>10113</v>
      </c>
      <c r="E2035" s="16" t="str">
        <f>VLOOKUP(D2035,'Schools Data'!$F$4:$I$105,4,FALSE)</f>
        <v>Shalom Noam Primary School</v>
      </c>
      <c r="F2035" s="16">
        <v>413070</v>
      </c>
      <c r="G2035" s="16" t="str">
        <f t="shared" si="71"/>
        <v>E24</v>
      </c>
      <c r="H2035" s="16" t="s">
        <v>4332</v>
      </c>
      <c r="I2035" s="16" t="s">
        <v>1181</v>
      </c>
      <c r="J2035" s="16" t="s">
        <v>1180</v>
      </c>
      <c r="K2035" s="16" t="s">
        <v>1179</v>
      </c>
      <c r="L2035" s="16" t="s">
        <v>4331</v>
      </c>
      <c r="M2035" s="16">
        <v>700</v>
      </c>
      <c r="N2035" s="16" t="s">
        <v>1177</v>
      </c>
      <c r="O2035" s="16" t="s">
        <v>1107</v>
      </c>
      <c r="P2035" s="16" t="s">
        <v>1176</v>
      </c>
      <c r="Q2035" s="16" t="s">
        <v>1175</v>
      </c>
      <c r="R2035" s="16" t="s">
        <v>1174</v>
      </c>
    </row>
    <row r="2036" spans="1:18">
      <c r="A2036" s="16" t="s">
        <v>4330</v>
      </c>
      <c r="B2036" s="16" t="s">
        <v>1183</v>
      </c>
      <c r="C2036" s="16" t="s">
        <v>319</v>
      </c>
      <c r="D2036" s="16">
        <v>10113</v>
      </c>
      <c r="E2036" s="16" t="str">
        <f>VLOOKUP(D2036,'Schools Data'!$F$4:$I$105,4,FALSE)</f>
        <v>Shalom Noam Primary School</v>
      </c>
      <c r="F2036" s="16">
        <v>420060</v>
      </c>
      <c r="G2036" s="16" t="str">
        <f t="shared" si="71"/>
        <v>E26</v>
      </c>
      <c r="H2036" s="16" t="s">
        <v>4329</v>
      </c>
      <c r="I2036" s="16" t="s">
        <v>1181</v>
      </c>
      <c r="J2036" s="16" t="s">
        <v>1180</v>
      </c>
      <c r="K2036" s="16" t="s">
        <v>1179</v>
      </c>
      <c r="L2036" s="16" t="s">
        <v>4328</v>
      </c>
      <c r="M2036" s="16">
        <v>9000</v>
      </c>
      <c r="N2036" s="16" t="s">
        <v>1177</v>
      </c>
      <c r="O2036" s="16" t="s">
        <v>1107</v>
      </c>
      <c r="P2036" s="16" t="s">
        <v>1176</v>
      </c>
      <c r="Q2036" s="16" t="s">
        <v>1175</v>
      </c>
      <c r="R2036" s="16" t="s">
        <v>1174</v>
      </c>
    </row>
    <row r="2037" spans="1:18">
      <c r="A2037" s="16" t="s">
        <v>4327</v>
      </c>
      <c r="B2037" s="16" t="s">
        <v>1183</v>
      </c>
      <c r="C2037" s="16" t="s">
        <v>319</v>
      </c>
      <c r="D2037" s="16">
        <v>10113</v>
      </c>
      <c r="E2037" s="16" t="str">
        <f>VLOOKUP(D2037,'Schools Data'!$F$4:$I$105,4,FALSE)</f>
        <v>Shalom Noam Primary School</v>
      </c>
      <c r="F2037" s="16">
        <v>422620</v>
      </c>
      <c r="G2037" s="16" t="str">
        <f t="shared" si="71"/>
        <v>E20</v>
      </c>
      <c r="H2037" s="16" t="s">
        <v>4326</v>
      </c>
      <c r="I2037" s="16" t="s">
        <v>1181</v>
      </c>
      <c r="J2037" s="16" t="s">
        <v>1180</v>
      </c>
      <c r="K2037" s="16" t="s">
        <v>1179</v>
      </c>
      <c r="L2037" s="16" t="s">
        <v>4325</v>
      </c>
      <c r="M2037" s="16">
        <v>25999</v>
      </c>
      <c r="N2037" s="16" t="s">
        <v>1177</v>
      </c>
      <c r="O2037" s="16" t="s">
        <v>1107</v>
      </c>
      <c r="P2037" s="16" t="s">
        <v>1176</v>
      </c>
      <c r="Q2037" s="16" t="s">
        <v>1175</v>
      </c>
      <c r="R2037" s="16" t="s">
        <v>1174</v>
      </c>
    </row>
    <row r="2038" spans="1:18">
      <c r="A2038" s="16" t="s">
        <v>4324</v>
      </c>
      <c r="B2038" s="16" t="s">
        <v>1183</v>
      </c>
      <c r="C2038" s="16" t="s">
        <v>319</v>
      </c>
      <c r="D2038" s="16">
        <v>10113</v>
      </c>
      <c r="E2038" s="16" t="str">
        <f>VLOOKUP(D2038,'Schools Data'!$F$4:$I$105,4,FALSE)</f>
        <v>Shalom Noam Primary School</v>
      </c>
      <c r="F2038" s="16">
        <v>543950</v>
      </c>
      <c r="G2038" s="16" t="s">
        <v>1211</v>
      </c>
      <c r="H2038" s="16" t="s">
        <v>4323</v>
      </c>
      <c r="I2038" s="16" t="s">
        <v>1181</v>
      </c>
      <c r="J2038" s="16" t="s">
        <v>1180</v>
      </c>
      <c r="K2038" s="16" t="s">
        <v>1179</v>
      </c>
      <c r="L2038" s="16" t="s">
        <v>4322</v>
      </c>
      <c r="M2038" s="16">
        <v>78850</v>
      </c>
      <c r="N2038" s="16" t="s">
        <v>1177</v>
      </c>
      <c r="O2038" s="16" t="s">
        <v>1107</v>
      </c>
      <c r="P2038" s="16" t="s">
        <v>1176</v>
      </c>
      <c r="Q2038" s="16" t="s">
        <v>1175</v>
      </c>
      <c r="R2038" s="16" t="s">
        <v>1174</v>
      </c>
    </row>
    <row r="2039" spans="1:18">
      <c r="A2039" s="16" t="s">
        <v>4321</v>
      </c>
      <c r="B2039" s="16" t="s">
        <v>1183</v>
      </c>
      <c r="C2039" s="16" t="s">
        <v>319</v>
      </c>
      <c r="D2039" s="16">
        <v>10113</v>
      </c>
      <c r="E2039" s="16" t="str">
        <f>VLOOKUP(D2039,'Schools Data'!$F$4:$I$105,4,FALSE)</f>
        <v>Shalom Noam Primary School</v>
      </c>
      <c r="F2039" s="16">
        <v>543970</v>
      </c>
      <c r="G2039" s="16" t="str">
        <f t="shared" ref="G2039:G2070" si="72">VLOOKUP(F2039,$W$2:$X$62,2,FALSE)</f>
        <v>I01</v>
      </c>
      <c r="H2039" s="16" t="s">
        <v>4320</v>
      </c>
      <c r="I2039" s="16" t="s">
        <v>1181</v>
      </c>
      <c r="J2039" s="16" t="s">
        <v>1180</v>
      </c>
      <c r="K2039" s="16" t="s">
        <v>1179</v>
      </c>
      <c r="L2039" s="16" t="s">
        <v>4319</v>
      </c>
      <c r="M2039" s="16">
        <v>-1022290</v>
      </c>
      <c r="N2039" s="16" t="s">
        <v>1177</v>
      </c>
      <c r="O2039" s="16" t="s">
        <v>1107</v>
      </c>
      <c r="P2039" s="16" t="s">
        <v>1176</v>
      </c>
      <c r="Q2039" s="16" t="s">
        <v>1175</v>
      </c>
      <c r="R2039" s="16" t="s">
        <v>1174</v>
      </c>
    </row>
    <row r="2040" spans="1:18">
      <c r="A2040" s="16" t="s">
        <v>4318</v>
      </c>
      <c r="B2040" s="16" t="s">
        <v>1183</v>
      </c>
      <c r="C2040" s="16" t="s">
        <v>319</v>
      </c>
      <c r="D2040" s="16">
        <v>10113</v>
      </c>
      <c r="E2040" s="16" t="str">
        <f>VLOOKUP(D2040,'Schools Data'!$F$4:$I$105,4,FALSE)</f>
        <v>Shalom Noam Primary School</v>
      </c>
      <c r="F2040" s="16">
        <v>543972</v>
      </c>
      <c r="G2040" s="16" t="str">
        <f t="shared" si="72"/>
        <v>I03</v>
      </c>
      <c r="H2040" s="16" t="s">
        <v>4317</v>
      </c>
      <c r="I2040" s="16" t="s">
        <v>1181</v>
      </c>
      <c r="J2040" s="16" t="s">
        <v>1180</v>
      </c>
      <c r="K2040" s="16" t="s">
        <v>1179</v>
      </c>
      <c r="L2040" s="16" t="s">
        <v>4316</v>
      </c>
      <c r="M2040" s="16">
        <v>-22207</v>
      </c>
      <c r="N2040" s="16" t="s">
        <v>1177</v>
      </c>
      <c r="O2040" s="16" t="s">
        <v>1107</v>
      </c>
      <c r="P2040" s="16" t="s">
        <v>1176</v>
      </c>
      <c r="Q2040" s="16" t="s">
        <v>1175</v>
      </c>
      <c r="R2040" s="16" t="s">
        <v>1174</v>
      </c>
    </row>
    <row r="2041" spans="1:18">
      <c r="A2041" s="16" t="s">
        <v>4315</v>
      </c>
      <c r="B2041" s="16" t="s">
        <v>1183</v>
      </c>
      <c r="C2041" s="16" t="s">
        <v>319</v>
      </c>
      <c r="D2041" s="16">
        <v>10113</v>
      </c>
      <c r="E2041" s="16" t="str">
        <f>VLOOKUP(D2041,'Schools Data'!$F$4:$I$105,4,FALSE)</f>
        <v>Shalom Noam Primary School</v>
      </c>
      <c r="F2041" s="16">
        <v>543975</v>
      </c>
      <c r="G2041" s="16" t="str">
        <f t="shared" si="72"/>
        <v>I05</v>
      </c>
      <c r="H2041" s="16" t="s">
        <v>4314</v>
      </c>
      <c r="I2041" s="16" t="s">
        <v>1181</v>
      </c>
      <c r="J2041" s="16" t="s">
        <v>1180</v>
      </c>
      <c r="K2041" s="16" t="s">
        <v>1179</v>
      </c>
      <c r="L2041" s="16" t="s">
        <v>4313</v>
      </c>
      <c r="M2041" s="16">
        <v>-1345</v>
      </c>
      <c r="N2041" s="16" t="s">
        <v>1177</v>
      </c>
      <c r="O2041" s="16" t="s">
        <v>1107</v>
      </c>
      <c r="P2041" s="16" t="s">
        <v>1176</v>
      </c>
      <c r="Q2041" s="16" t="s">
        <v>1175</v>
      </c>
      <c r="R2041" s="16" t="s">
        <v>1174</v>
      </c>
    </row>
    <row r="2042" spans="1:18">
      <c r="A2042" s="16" t="s">
        <v>4312</v>
      </c>
      <c r="B2042" s="16" t="s">
        <v>1183</v>
      </c>
      <c r="C2042" s="16" t="s">
        <v>319</v>
      </c>
      <c r="D2042" s="16">
        <v>10113</v>
      </c>
      <c r="E2042" s="16" t="str">
        <f>VLOOKUP(D2042,'Schools Data'!$F$4:$I$105,4,FALSE)</f>
        <v>Shalom Noam Primary School</v>
      </c>
      <c r="F2042" s="16">
        <v>569000</v>
      </c>
      <c r="G2042" s="16" t="str">
        <f t="shared" si="72"/>
        <v>E28a</v>
      </c>
      <c r="H2042" s="16" t="s">
        <v>4311</v>
      </c>
      <c r="I2042" s="16" t="s">
        <v>1181</v>
      </c>
      <c r="J2042" s="16" t="s">
        <v>1180</v>
      </c>
      <c r="K2042" s="16" t="s">
        <v>1179</v>
      </c>
      <c r="L2042" s="16" t="s">
        <v>4310</v>
      </c>
      <c r="M2042" s="16">
        <v>21413</v>
      </c>
      <c r="N2042" s="16" t="s">
        <v>1177</v>
      </c>
      <c r="O2042" s="16" t="s">
        <v>1107</v>
      </c>
      <c r="P2042" s="16" t="s">
        <v>1176</v>
      </c>
      <c r="Q2042" s="16" t="s">
        <v>1175</v>
      </c>
      <c r="R2042" s="16" t="s">
        <v>1174</v>
      </c>
    </row>
    <row r="2043" spans="1:18">
      <c r="A2043" s="16" t="s">
        <v>4309</v>
      </c>
      <c r="B2043" s="16" t="s">
        <v>1183</v>
      </c>
      <c r="C2043" s="16" t="s">
        <v>319</v>
      </c>
      <c r="D2043" s="16">
        <v>10113</v>
      </c>
      <c r="E2043" s="16" t="str">
        <f>VLOOKUP(D2043,'Schools Data'!$F$4:$I$105,4,FALSE)</f>
        <v>Shalom Noam Primary School</v>
      </c>
      <c r="F2043" s="16">
        <v>569010</v>
      </c>
      <c r="G2043" s="16" t="str">
        <f t="shared" si="72"/>
        <v>E27</v>
      </c>
      <c r="H2043" s="16" t="s">
        <v>4308</v>
      </c>
      <c r="I2043" s="16" t="s">
        <v>1181</v>
      </c>
      <c r="J2043" s="16" t="s">
        <v>1180</v>
      </c>
      <c r="K2043" s="16" t="s">
        <v>1179</v>
      </c>
      <c r="L2043" s="16" t="s">
        <v>4307</v>
      </c>
      <c r="M2043" s="16">
        <v>28220</v>
      </c>
      <c r="N2043" s="16" t="s">
        <v>1177</v>
      </c>
      <c r="O2043" s="16" t="s">
        <v>1107</v>
      </c>
      <c r="P2043" s="16" t="s">
        <v>1176</v>
      </c>
      <c r="Q2043" s="16" t="s">
        <v>1175</v>
      </c>
      <c r="R2043" s="16" t="s">
        <v>1174</v>
      </c>
    </row>
    <row r="2044" spans="1:18">
      <c r="A2044" s="16" t="s">
        <v>4306</v>
      </c>
      <c r="B2044" s="16" t="s">
        <v>1183</v>
      </c>
      <c r="C2044" s="16" t="s">
        <v>319</v>
      </c>
      <c r="D2044" s="16">
        <v>10113</v>
      </c>
      <c r="E2044" s="16" t="str">
        <f>VLOOKUP(D2044,'Schools Data'!$F$4:$I$105,4,FALSE)</f>
        <v>Shalom Noam Primary School</v>
      </c>
      <c r="F2044" s="16">
        <v>599030</v>
      </c>
      <c r="G2044" s="16" t="str">
        <f t="shared" si="72"/>
        <v>CE04</v>
      </c>
      <c r="H2044" s="16" t="s">
        <v>4305</v>
      </c>
      <c r="I2044" s="16" t="s">
        <v>1181</v>
      </c>
      <c r="J2044" s="16" t="s">
        <v>1180</v>
      </c>
      <c r="K2044" s="16" t="s">
        <v>1179</v>
      </c>
      <c r="L2044" s="16" t="s">
        <v>4304</v>
      </c>
      <c r="M2044" s="16">
        <v>10069</v>
      </c>
      <c r="N2044" s="16" t="s">
        <v>1177</v>
      </c>
      <c r="O2044" s="16" t="s">
        <v>1107</v>
      </c>
      <c r="P2044" s="16" t="s">
        <v>1176</v>
      </c>
      <c r="Q2044" s="16" t="s">
        <v>1175</v>
      </c>
      <c r="R2044" s="16" t="s">
        <v>1174</v>
      </c>
    </row>
    <row r="2045" spans="1:18">
      <c r="A2045" s="16" t="s">
        <v>4303</v>
      </c>
      <c r="B2045" s="16" t="s">
        <v>1183</v>
      </c>
      <c r="C2045" s="16" t="s">
        <v>319</v>
      </c>
      <c r="D2045" s="16">
        <v>10113</v>
      </c>
      <c r="E2045" s="16" t="str">
        <f>VLOOKUP(D2045,'Schools Data'!$F$4:$I$105,4,FALSE)</f>
        <v>Shalom Noam Primary School</v>
      </c>
      <c r="F2045" s="16">
        <v>710020</v>
      </c>
      <c r="G2045" s="16" t="str">
        <f t="shared" si="72"/>
        <v>I06</v>
      </c>
      <c r="H2045" s="16" t="s">
        <v>4302</v>
      </c>
      <c r="I2045" s="16" t="s">
        <v>1181</v>
      </c>
      <c r="J2045" s="16" t="s">
        <v>1180</v>
      </c>
      <c r="K2045" s="16" t="s">
        <v>1179</v>
      </c>
      <c r="L2045" s="16" t="s">
        <v>4301</v>
      </c>
      <c r="M2045" s="16">
        <v>-45300</v>
      </c>
      <c r="N2045" s="16" t="s">
        <v>1177</v>
      </c>
      <c r="O2045" s="16" t="s">
        <v>1107</v>
      </c>
      <c r="P2045" s="16" t="s">
        <v>1176</v>
      </c>
      <c r="Q2045" s="16" t="s">
        <v>1175</v>
      </c>
      <c r="R2045" s="16" t="s">
        <v>1174</v>
      </c>
    </row>
    <row r="2046" spans="1:18">
      <c r="A2046" s="16" t="s">
        <v>4300</v>
      </c>
      <c r="B2046" s="16" t="s">
        <v>1183</v>
      </c>
      <c r="C2046" s="16" t="s">
        <v>319</v>
      </c>
      <c r="D2046" s="16">
        <v>10113</v>
      </c>
      <c r="E2046" s="16" t="str">
        <f>VLOOKUP(D2046,'Schools Data'!$F$4:$I$105,4,FALSE)</f>
        <v>Shalom Noam Primary School</v>
      </c>
      <c r="F2046" s="16">
        <v>720000</v>
      </c>
      <c r="G2046" s="16" t="str">
        <f t="shared" si="72"/>
        <v>I07</v>
      </c>
      <c r="H2046" s="16" t="s">
        <v>4299</v>
      </c>
      <c r="I2046" s="16" t="s">
        <v>1181</v>
      </c>
      <c r="J2046" s="16" t="s">
        <v>1180</v>
      </c>
      <c r="K2046" s="16" t="s">
        <v>1179</v>
      </c>
      <c r="L2046" s="16" t="s">
        <v>4298</v>
      </c>
      <c r="M2046" s="16">
        <v>-2300</v>
      </c>
      <c r="N2046" s="16" t="s">
        <v>1177</v>
      </c>
      <c r="O2046" s="16" t="s">
        <v>1107</v>
      </c>
      <c r="P2046" s="16" t="s">
        <v>1176</v>
      </c>
      <c r="Q2046" s="16" t="s">
        <v>1175</v>
      </c>
      <c r="R2046" s="16" t="s">
        <v>1174</v>
      </c>
    </row>
    <row r="2047" spans="1:18">
      <c r="A2047" s="16" t="s">
        <v>4297</v>
      </c>
      <c r="B2047" s="16" t="s">
        <v>1183</v>
      </c>
      <c r="C2047" s="16" t="s">
        <v>319</v>
      </c>
      <c r="D2047" s="16">
        <v>10113</v>
      </c>
      <c r="E2047" s="16" t="str">
        <f>VLOOKUP(D2047,'Schools Data'!$F$4:$I$105,4,FALSE)</f>
        <v>Shalom Noam Primary School</v>
      </c>
      <c r="F2047" s="16">
        <v>720010</v>
      </c>
      <c r="G2047" s="16" t="str">
        <f t="shared" si="72"/>
        <v>I18d</v>
      </c>
      <c r="H2047" s="16" t="s">
        <v>4296</v>
      </c>
      <c r="I2047" s="16" t="s">
        <v>1181</v>
      </c>
      <c r="J2047" s="16" t="s">
        <v>1180</v>
      </c>
      <c r="K2047" s="16" t="s">
        <v>1179</v>
      </c>
      <c r="L2047" s="16" t="s">
        <v>4295</v>
      </c>
      <c r="M2047" s="16">
        <v>-56254</v>
      </c>
      <c r="N2047" s="16" t="s">
        <v>1177</v>
      </c>
      <c r="O2047" s="16" t="s">
        <v>1107</v>
      </c>
      <c r="P2047" s="16" t="s">
        <v>1176</v>
      </c>
      <c r="Q2047" s="16" t="s">
        <v>1175</v>
      </c>
      <c r="R2047" s="16" t="s">
        <v>1174</v>
      </c>
    </row>
    <row r="2048" spans="1:18">
      <c r="A2048" s="16" t="s">
        <v>4294</v>
      </c>
      <c r="B2048" s="16" t="s">
        <v>1183</v>
      </c>
      <c r="C2048" s="16" t="s">
        <v>319</v>
      </c>
      <c r="D2048" s="16">
        <v>10113</v>
      </c>
      <c r="E2048" s="16" t="str">
        <f>VLOOKUP(D2048,'Schools Data'!$F$4:$I$105,4,FALSE)</f>
        <v>Shalom Noam Primary School</v>
      </c>
      <c r="F2048" s="16">
        <v>739001</v>
      </c>
      <c r="G2048" s="16" t="str">
        <f t="shared" si="72"/>
        <v>I08a</v>
      </c>
      <c r="H2048" s="16" t="s">
        <v>4293</v>
      </c>
      <c r="I2048" s="16" t="s">
        <v>1181</v>
      </c>
      <c r="J2048" s="16" t="s">
        <v>1180</v>
      </c>
      <c r="K2048" s="16" t="s">
        <v>1179</v>
      </c>
      <c r="L2048" s="16" t="s">
        <v>4292</v>
      </c>
      <c r="M2048" s="16">
        <v>-1500</v>
      </c>
      <c r="N2048" s="16" t="s">
        <v>1177</v>
      </c>
      <c r="O2048" s="16" t="s">
        <v>1107</v>
      </c>
      <c r="P2048" s="16" t="s">
        <v>1176</v>
      </c>
      <c r="Q2048" s="16" t="s">
        <v>1175</v>
      </c>
      <c r="R2048" s="16" t="s">
        <v>1174</v>
      </c>
    </row>
    <row r="2049" spans="1:18">
      <c r="A2049" s="16" t="s">
        <v>4291</v>
      </c>
      <c r="B2049" s="16" t="s">
        <v>1183</v>
      </c>
      <c r="C2049" s="16" t="s">
        <v>319</v>
      </c>
      <c r="D2049" s="16">
        <v>10113</v>
      </c>
      <c r="E2049" s="16" t="str">
        <f>VLOOKUP(D2049,'Schools Data'!$F$4:$I$105,4,FALSE)</f>
        <v>Shalom Noam Primary School</v>
      </c>
      <c r="F2049" s="16">
        <v>739010</v>
      </c>
      <c r="G2049" s="16" t="str">
        <f t="shared" si="72"/>
        <v>I09</v>
      </c>
      <c r="H2049" s="16" t="s">
        <v>4290</v>
      </c>
      <c r="I2049" s="16" t="s">
        <v>1181</v>
      </c>
      <c r="J2049" s="16" t="s">
        <v>1180</v>
      </c>
      <c r="K2049" s="16" t="s">
        <v>1179</v>
      </c>
      <c r="L2049" s="16" t="s">
        <v>4289</v>
      </c>
      <c r="M2049" s="16">
        <v>-1000</v>
      </c>
      <c r="N2049" s="16" t="s">
        <v>1177</v>
      </c>
      <c r="O2049" s="16" t="s">
        <v>1107</v>
      </c>
      <c r="P2049" s="16" t="s">
        <v>1176</v>
      </c>
      <c r="Q2049" s="16" t="s">
        <v>1175</v>
      </c>
      <c r="R2049" s="16" t="s">
        <v>1174</v>
      </c>
    </row>
    <row r="2050" spans="1:18">
      <c r="A2050" s="16" t="s">
        <v>4288</v>
      </c>
      <c r="B2050" s="16" t="s">
        <v>1183</v>
      </c>
      <c r="C2050" s="16" t="s">
        <v>319</v>
      </c>
      <c r="D2050" s="16">
        <v>10113</v>
      </c>
      <c r="E2050" s="16" t="str">
        <f>VLOOKUP(D2050,'Schools Data'!$F$4:$I$105,4,FALSE)</f>
        <v>Shalom Noam Primary School</v>
      </c>
      <c r="F2050" s="16">
        <v>739040</v>
      </c>
      <c r="G2050" s="16" t="str">
        <f t="shared" si="72"/>
        <v>I12</v>
      </c>
      <c r="H2050" s="16" t="s">
        <v>4287</v>
      </c>
      <c r="I2050" s="16" t="s">
        <v>1181</v>
      </c>
      <c r="J2050" s="16" t="s">
        <v>1180</v>
      </c>
      <c r="K2050" s="16" t="s">
        <v>1179</v>
      </c>
      <c r="L2050" s="16" t="s">
        <v>4286</v>
      </c>
      <c r="M2050" s="16">
        <v>-6000</v>
      </c>
      <c r="N2050" s="16" t="s">
        <v>1177</v>
      </c>
      <c r="O2050" s="16" t="s">
        <v>1107</v>
      </c>
      <c r="P2050" s="16" t="s">
        <v>1176</v>
      </c>
      <c r="Q2050" s="16" t="s">
        <v>1175</v>
      </c>
      <c r="R2050" s="16" t="s">
        <v>1174</v>
      </c>
    </row>
    <row r="2051" spans="1:18">
      <c r="A2051" s="16" t="s">
        <v>4285</v>
      </c>
      <c r="B2051" s="16" t="s">
        <v>1183</v>
      </c>
      <c r="C2051" s="16" t="s">
        <v>319</v>
      </c>
      <c r="D2051" s="16">
        <v>10113</v>
      </c>
      <c r="E2051" s="16" t="str">
        <f>VLOOKUP(D2051,'Schools Data'!$F$4:$I$105,4,FALSE)</f>
        <v>Shalom Noam Primary School</v>
      </c>
      <c r="F2051" s="16">
        <v>739050</v>
      </c>
      <c r="G2051" s="16" t="str">
        <f t="shared" si="72"/>
        <v>I13</v>
      </c>
      <c r="H2051" s="16" t="s">
        <v>4284</v>
      </c>
      <c r="I2051" s="16" t="s">
        <v>1181</v>
      </c>
      <c r="J2051" s="16" t="s">
        <v>1180</v>
      </c>
      <c r="K2051" s="16" t="s">
        <v>1179</v>
      </c>
      <c r="L2051" s="16" t="s">
        <v>4283</v>
      </c>
      <c r="M2051" s="16">
        <v>-528102</v>
      </c>
      <c r="N2051" s="16" t="s">
        <v>1177</v>
      </c>
      <c r="O2051" s="16" t="s">
        <v>1107</v>
      </c>
      <c r="P2051" s="16" t="s">
        <v>1176</v>
      </c>
      <c r="Q2051" s="16" t="s">
        <v>1175</v>
      </c>
      <c r="R2051" s="16" t="s">
        <v>1174</v>
      </c>
    </row>
    <row r="2052" spans="1:18">
      <c r="A2052" s="16" t="s">
        <v>4282</v>
      </c>
      <c r="B2052" s="16" t="s">
        <v>1183</v>
      </c>
      <c r="C2052" s="16" t="s">
        <v>319</v>
      </c>
      <c r="D2052" s="16">
        <v>10114</v>
      </c>
      <c r="E2052" s="16" t="str">
        <f>VLOOKUP(D2052,'Schools Data'!$F$4:$I$105,4,FALSE)</f>
        <v>Menorah Primary School</v>
      </c>
      <c r="F2052" s="16">
        <v>111100</v>
      </c>
      <c r="G2052" s="16" t="str">
        <f t="shared" si="72"/>
        <v>E05</v>
      </c>
      <c r="H2052" s="16" t="s">
        <v>4281</v>
      </c>
      <c r="I2052" s="16" t="s">
        <v>1181</v>
      </c>
      <c r="J2052" s="16" t="s">
        <v>1180</v>
      </c>
      <c r="K2052" s="16" t="s">
        <v>1179</v>
      </c>
      <c r="L2052" s="16" t="s">
        <v>4280</v>
      </c>
      <c r="M2052" s="16">
        <v>148039</v>
      </c>
      <c r="N2052" s="16" t="s">
        <v>1177</v>
      </c>
      <c r="O2052" s="16" t="s">
        <v>1107</v>
      </c>
      <c r="P2052" s="16" t="s">
        <v>1176</v>
      </c>
      <c r="Q2052" s="16" t="s">
        <v>1175</v>
      </c>
      <c r="R2052" s="16" t="s">
        <v>1174</v>
      </c>
    </row>
    <row r="2053" spans="1:18">
      <c r="A2053" s="16" t="s">
        <v>4279</v>
      </c>
      <c r="B2053" s="16" t="s">
        <v>1183</v>
      </c>
      <c r="C2053" s="16" t="s">
        <v>319</v>
      </c>
      <c r="D2053" s="16">
        <v>10114</v>
      </c>
      <c r="E2053" s="16" t="str">
        <f>VLOOKUP(D2053,'Schools Data'!$F$4:$I$105,4,FALSE)</f>
        <v>Menorah Primary School</v>
      </c>
      <c r="F2053" s="16">
        <v>111200</v>
      </c>
      <c r="G2053" s="16" t="str">
        <f t="shared" si="72"/>
        <v>E04</v>
      </c>
      <c r="H2053" s="16" t="s">
        <v>4278</v>
      </c>
      <c r="I2053" s="16" t="s">
        <v>1181</v>
      </c>
      <c r="J2053" s="16" t="s">
        <v>1180</v>
      </c>
      <c r="K2053" s="16" t="s">
        <v>1179</v>
      </c>
      <c r="L2053" s="16" t="s">
        <v>4277</v>
      </c>
      <c r="M2053" s="16">
        <v>36703</v>
      </c>
      <c r="N2053" s="16" t="s">
        <v>1177</v>
      </c>
      <c r="O2053" s="16" t="s">
        <v>1107</v>
      </c>
      <c r="P2053" s="16" t="s">
        <v>1176</v>
      </c>
      <c r="Q2053" s="16" t="s">
        <v>1175</v>
      </c>
      <c r="R2053" s="16" t="s">
        <v>1174</v>
      </c>
    </row>
    <row r="2054" spans="1:18">
      <c r="A2054" s="16" t="s">
        <v>4276</v>
      </c>
      <c r="B2054" s="16" t="s">
        <v>1183</v>
      </c>
      <c r="C2054" s="16" t="s">
        <v>319</v>
      </c>
      <c r="D2054" s="16">
        <v>10114</v>
      </c>
      <c r="E2054" s="16" t="str">
        <f>VLOOKUP(D2054,'Schools Data'!$F$4:$I$105,4,FALSE)</f>
        <v>Menorah Primary School</v>
      </c>
      <c r="F2054" s="16">
        <v>111400</v>
      </c>
      <c r="G2054" s="16" t="str">
        <f t="shared" si="72"/>
        <v>E01</v>
      </c>
      <c r="H2054" s="16" t="s">
        <v>4275</v>
      </c>
      <c r="I2054" s="16" t="s">
        <v>1181</v>
      </c>
      <c r="J2054" s="16" t="s">
        <v>1180</v>
      </c>
      <c r="K2054" s="16" t="s">
        <v>1179</v>
      </c>
      <c r="L2054" s="16" t="s">
        <v>4274</v>
      </c>
      <c r="M2054" s="16">
        <v>1286190</v>
      </c>
      <c r="N2054" s="16" t="s">
        <v>1177</v>
      </c>
      <c r="O2054" s="16" t="s">
        <v>1107</v>
      </c>
      <c r="P2054" s="16" t="s">
        <v>1176</v>
      </c>
      <c r="Q2054" s="16" t="s">
        <v>1175</v>
      </c>
      <c r="R2054" s="16" t="s">
        <v>1174</v>
      </c>
    </row>
    <row r="2055" spans="1:18">
      <c r="A2055" s="16" t="s">
        <v>4273</v>
      </c>
      <c r="B2055" s="16" t="s">
        <v>1183</v>
      </c>
      <c r="C2055" s="16" t="s">
        <v>319</v>
      </c>
      <c r="D2055" s="16">
        <v>10114</v>
      </c>
      <c r="E2055" s="16" t="str">
        <f>VLOOKUP(D2055,'Schools Data'!$F$4:$I$105,4,FALSE)</f>
        <v>Menorah Primary School</v>
      </c>
      <c r="F2055" s="16">
        <v>111600</v>
      </c>
      <c r="G2055" s="16" t="str">
        <f t="shared" si="72"/>
        <v>E03</v>
      </c>
      <c r="H2055" s="16" t="s">
        <v>4272</v>
      </c>
      <c r="I2055" s="16" t="s">
        <v>1181</v>
      </c>
      <c r="J2055" s="16" t="s">
        <v>1180</v>
      </c>
      <c r="K2055" s="16" t="s">
        <v>1179</v>
      </c>
      <c r="L2055" s="16" t="s">
        <v>4271</v>
      </c>
      <c r="M2055" s="16">
        <v>197387</v>
      </c>
      <c r="N2055" s="16" t="s">
        <v>1177</v>
      </c>
      <c r="O2055" s="16" t="s">
        <v>1107</v>
      </c>
      <c r="P2055" s="16" t="s">
        <v>1176</v>
      </c>
      <c r="Q2055" s="16" t="s">
        <v>1175</v>
      </c>
      <c r="R2055" s="16" t="s">
        <v>1174</v>
      </c>
    </row>
    <row r="2056" spans="1:18">
      <c r="A2056" s="16" t="s">
        <v>4270</v>
      </c>
      <c r="B2056" s="16" t="s">
        <v>1183</v>
      </c>
      <c r="C2056" s="16" t="s">
        <v>319</v>
      </c>
      <c r="D2056" s="16">
        <v>10114</v>
      </c>
      <c r="E2056" s="16" t="str">
        <f>VLOOKUP(D2056,'Schools Data'!$F$4:$I$105,4,FALSE)</f>
        <v>Menorah Primary School</v>
      </c>
      <c r="F2056" s="16">
        <v>111700</v>
      </c>
      <c r="G2056" s="16" t="str">
        <f t="shared" si="72"/>
        <v>E07</v>
      </c>
      <c r="H2056" s="16" t="s">
        <v>4269</v>
      </c>
      <c r="I2056" s="16" t="s">
        <v>1181</v>
      </c>
      <c r="J2056" s="16" t="s">
        <v>1180</v>
      </c>
      <c r="K2056" s="16" t="s">
        <v>1179</v>
      </c>
      <c r="L2056" s="16" t="s">
        <v>4268</v>
      </c>
      <c r="M2056" s="16">
        <v>32100</v>
      </c>
      <c r="N2056" s="16" t="s">
        <v>1177</v>
      </c>
      <c r="O2056" s="16" t="s">
        <v>1107</v>
      </c>
      <c r="P2056" s="16" t="s">
        <v>1176</v>
      </c>
      <c r="Q2056" s="16" t="s">
        <v>1175</v>
      </c>
      <c r="R2056" s="16" t="s">
        <v>1174</v>
      </c>
    </row>
    <row r="2057" spans="1:18">
      <c r="A2057" s="16" t="s">
        <v>4267</v>
      </c>
      <c r="B2057" s="16" t="s">
        <v>1183</v>
      </c>
      <c r="C2057" s="16" t="s">
        <v>319</v>
      </c>
      <c r="D2057" s="16">
        <v>10114</v>
      </c>
      <c r="E2057" s="16" t="str">
        <f>VLOOKUP(D2057,'Schools Data'!$F$4:$I$105,4,FALSE)</f>
        <v>Menorah Primary School</v>
      </c>
      <c r="F2057" s="16">
        <v>133100</v>
      </c>
      <c r="G2057" s="16" t="str">
        <f t="shared" si="72"/>
        <v>E09</v>
      </c>
      <c r="H2057" s="16" t="s">
        <v>4266</v>
      </c>
      <c r="I2057" s="16" t="s">
        <v>1181</v>
      </c>
      <c r="J2057" s="16" t="s">
        <v>1180</v>
      </c>
      <c r="K2057" s="16" t="s">
        <v>1179</v>
      </c>
      <c r="L2057" s="16" t="s">
        <v>4265</v>
      </c>
      <c r="M2057" s="16">
        <v>2400</v>
      </c>
      <c r="N2057" s="16" t="s">
        <v>1177</v>
      </c>
      <c r="O2057" s="16" t="s">
        <v>1107</v>
      </c>
      <c r="P2057" s="16" t="s">
        <v>1176</v>
      </c>
      <c r="Q2057" s="16" t="s">
        <v>1175</v>
      </c>
      <c r="R2057" s="16" t="s">
        <v>1174</v>
      </c>
    </row>
    <row r="2058" spans="1:18">
      <c r="A2058" s="16" t="s">
        <v>4264</v>
      </c>
      <c r="B2058" s="16" t="s">
        <v>1183</v>
      </c>
      <c r="C2058" s="16" t="s">
        <v>319</v>
      </c>
      <c r="D2058" s="16">
        <v>10114</v>
      </c>
      <c r="E2058" s="16" t="str">
        <f>VLOOKUP(D2058,'Schools Data'!$F$4:$I$105,4,FALSE)</f>
        <v>Menorah Primary School</v>
      </c>
      <c r="F2058" s="16">
        <v>138100</v>
      </c>
      <c r="G2058" s="16" t="str">
        <f t="shared" si="72"/>
        <v>E08</v>
      </c>
      <c r="H2058" s="16" t="s">
        <v>4263</v>
      </c>
      <c r="I2058" s="16" t="s">
        <v>1181</v>
      </c>
      <c r="J2058" s="16" t="s">
        <v>1180</v>
      </c>
      <c r="K2058" s="16" t="s">
        <v>1179</v>
      </c>
      <c r="L2058" s="16" t="s">
        <v>4262</v>
      </c>
      <c r="M2058" s="16">
        <v>7100</v>
      </c>
      <c r="N2058" s="16" t="s">
        <v>1177</v>
      </c>
      <c r="O2058" s="16" t="s">
        <v>1107</v>
      </c>
      <c r="P2058" s="16" t="s">
        <v>1176</v>
      </c>
      <c r="Q2058" s="16" t="s">
        <v>1175</v>
      </c>
      <c r="R2058" s="16" t="s">
        <v>1174</v>
      </c>
    </row>
    <row r="2059" spans="1:18">
      <c r="A2059" s="16" t="s">
        <v>4261</v>
      </c>
      <c r="B2059" s="16" t="s">
        <v>1183</v>
      </c>
      <c r="C2059" s="16" t="s">
        <v>319</v>
      </c>
      <c r="D2059" s="16">
        <v>10114</v>
      </c>
      <c r="E2059" s="16" t="str">
        <f>VLOOKUP(D2059,'Schools Data'!$F$4:$I$105,4,FALSE)</f>
        <v>Menorah Primary School</v>
      </c>
      <c r="F2059" s="16">
        <v>138110</v>
      </c>
      <c r="G2059" s="16" t="str">
        <f t="shared" si="72"/>
        <v>E10</v>
      </c>
      <c r="H2059" s="16" t="s">
        <v>4260</v>
      </c>
      <c r="I2059" s="16" t="s">
        <v>1181</v>
      </c>
      <c r="J2059" s="16" t="s">
        <v>1180</v>
      </c>
      <c r="K2059" s="16" t="s">
        <v>1179</v>
      </c>
      <c r="L2059" s="16" t="s">
        <v>4259</v>
      </c>
      <c r="M2059" s="16">
        <v>623</v>
      </c>
      <c r="N2059" s="16" t="s">
        <v>1177</v>
      </c>
      <c r="O2059" s="16" t="s">
        <v>1107</v>
      </c>
      <c r="P2059" s="16" t="s">
        <v>1176</v>
      </c>
      <c r="Q2059" s="16" t="s">
        <v>1175</v>
      </c>
      <c r="R2059" s="16" t="s">
        <v>1174</v>
      </c>
    </row>
    <row r="2060" spans="1:18">
      <c r="A2060" s="16" t="s">
        <v>4258</v>
      </c>
      <c r="B2060" s="16" t="s">
        <v>1183</v>
      </c>
      <c r="C2060" s="16" t="s">
        <v>319</v>
      </c>
      <c r="D2060" s="16">
        <v>10114</v>
      </c>
      <c r="E2060" s="16" t="str">
        <f>VLOOKUP(D2060,'Schools Data'!$F$4:$I$105,4,FALSE)</f>
        <v>Menorah Primary School</v>
      </c>
      <c r="F2060" s="16">
        <v>210000</v>
      </c>
      <c r="G2060" s="16" t="str">
        <f t="shared" si="72"/>
        <v>E12</v>
      </c>
      <c r="H2060" s="16" t="s">
        <v>4257</v>
      </c>
      <c r="I2060" s="16" t="s">
        <v>1181</v>
      </c>
      <c r="J2060" s="16" t="s">
        <v>1180</v>
      </c>
      <c r="K2060" s="16" t="s">
        <v>1179</v>
      </c>
      <c r="L2060" s="16" t="s">
        <v>4256</v>
      </c>
      <c r="M2060" s="16">
        <v>12500</v>
      </c>
      <c r="N2060" s="16" t="s">
        <v>1177</v>
      </c>
      <c r="O2060" s="16" t="s">
        <v>1107</v>
      </c>
      <c r="P2060" s="16" t="s">
        <v>1176</v>
      </c>
      <c r="Q2060" s="16" t="s">
        <v>1175</v>
      </c>
      <c r="R2060" s="16" t="s">
        <v>1174</v>
      </c>
    </row>
    <row r="2061" spans="1:18">
      <c r="A2061" s="16" t="s">
        <v>4255</v>
      </c>
      <c r="B2061" s="16" t="s">
        <v>1183</v>
      </c>
      <c r="C2061" s="16" t="s">
        <v>319</v>
      </c>
      <c r="D2061" s="16">
        <v>10114</v>
      </c>
      <c r="E2061" s="16" t="str">
        <f>VLOOKUP(D2061,'Schools Data'!$F$4:$I$105,4,FALSE)</f>
        <v>Menorah Primary School</v>
      </c>
      <c r="F2061" s="16">
        <v>213020</v>
      </c>
      <c r="G2061" s="16" t="str">
        <f t="shared" si="72"/>
        <v>E16</v>
      </c>
      <c r="H2061" s="16" t="s">
        <v>4254</v>
      </c>
      <c r="I2061" s="16" t="s">
        <v>1181</v>
      </c>
      <c r="J2061" s="16" t="s">
        <v>1180</v>
      </c>
      <c r="K2061" s="16" t="s">
        <v>1179</v>
      </c>
      <c r="L2061" s="16" t="s">
        <v>4233</v>
      </c>
      <c r="M2061" s="16">
        <v>32200</v>
      </c>
      <c r="N2061" s="16" t="s">
        <v>1177</v>
      </c>
      <c r="O2061" s="16" t="s">
        <v>1107</v>
      </c>
      <c r="P2061" s="16" t="s">
        <v>1176</v>
      </c>
      <c r="Q2061" s="16" t="s">
        <v>1175</v>
      </c>
      <c r="R2061" s="16" t="s">
        <v>1174</v>
      </c>
    </row>
    <row r="2062" spans="1:18">
      <c r="A2062" s="16" t="s">
        <v>4253</v>
      </c>
      <c r="B2062" s="16" t="s">
        <v>1183</v>
      </c>
      <c r="C2062" s="16" t="s">
        <v>319</v>
      </c>
      <c r="D2062" s="16">
        <v>10114</v>
      </c>
      <c r="E2062" s="16" t="str">
        <f>VLOOKUP(D2062,'Schools Data'!$F$4:$I$105,4,FALSE)</f>
        <v>Menorah Primary School</v>
      </c>
      <c r="F2062" s="16">
        <v>215000</v>
      </c>
      <c r="G2062" s="16" t="str">
        <f t="shared" si="72"/>
        <v>E17</v>
      </c>
      <c r="H2062" s="16" t="s">
        <v>4252</v>
      </c>
      <c r="I2062" s="16" t="s">
        <v>1181</v>
      </c>
      <c r="J2062" s="16" t="s">
        <v>1180</v>
      </c>
      <c r="K2062" s="16" t="s">
        <v>1179</v>
      </c>
      <c r="L2062" s="16" t="s">
        <v>4221</v>
      </c>
      <c r="M2062" s="16">
        <v>5600</v>
      </c>
      <c r="N2062" s="16" t="s">
        <v>1177</v>
      </c>
      <c r="O2062" s="16" t="s">
        <v>1107</v>
      </c>
      <c r="P2062" s="16" t="s">
        <v>1176</v>
      </c>
      <c r="Q2062" s="16" t="s">
        <v>1175</v>
      </c>
      <c r="R2062" s="16" t="s">
        <v>1174</v>
      </c>
    </row>
    <row r="2063" spans="1:18">
      <c r="A2063" s="16" t="s">
        <v>4251</v>
      </c>
      <c r="B2063" s="16" t="s">
        <v>1183</v>
      </c>
      <c r="C2063" s="16" t="s">
        <v>319</v>
      </c>
      <c r="D2063" s="16">
        <v>10114</v>
      </c>
      <c r="E2063" s="16" t="str">
        <f>VLOOKUP(D2063,'Schools Data'!$F$4:$I$105,4,FALSE)</f>
        <v>Menorah Primary School</v>
      </c>
      <c r="F2063" s="16">
        <v>216000</v>
      </c>
      <c r="G2063" s="16" t="str">
        <f t="shared" si="72"/>
        <v>E15</v>
      </c>
      <c r="H2063" s="16" t="s">
        <v>4250</v>
      </c>
      <c r="I2063" s="16" t="s">
        <v>1181</v>
      </c>
      <c r="J2063" s="16" t="s">
        <v>1180</v>
      </c>
      <c r="K2063" s="16" t="s">
        <v>1179</v>
      </c>
      <c r="L2063" s="16" t="s">
        <v>4206</v>
      </c>
      <c r="M2063" s="16">
        <v>5600</v>
      </c>
      <c r="N2063" s="16" t="s">
        <v>1177</v>
      </c>
      <c r="O2063" s="16" t="s">
        <v>1107</v>
      </c>
      <c r="P2063" s="16" t="s">
        <v>1176</v>
      </c>
      <c r="Q2063" s="16" t="s">
        <v>1175</v>
      </c>
      <c r="R2063" s="16" t="s">
        <v>1174</v>
      </c>
    </row>
    <row r="2064" spans="1:18">
      <c r="A2064" s="16" t="s">
        <v>4249</v>
      </c>
      <c r="B2064" s="16" t="s">
        <v>1183</v>
      </c>
      <c r="C2064" s="16" t="s">
        <v>319</v>
      </c>
      <c r="D2064" s="16">
        <v>10114</v>
      </c>
      <c r="E2064" s="16" t="str">
        <f>VLOOKUP(D2064,'Schools Data'!$F$4:$I$105,4,FALSE)</f>
        <v>Menorah Primary School</v>
      </c>
      <c r="F2064" s="16">
        <v>219010</v>
      </c>
      <c r="G2064" s="16" t="str">
        <f t="shared" si="72"/>
        <v>E14</v>
      </c>
      <c r="H2064" s="16" t="s">
        <v>4248</v>
      </c>
      <c r="I2064" s="16" t="s">
        <v>1181</v>
      </c>
      <c r="J2064" s="16" t="s">
        <v>1180</v>
      </c>
      <c r="K2064" s="16" t="s">
        <v>1179</v>
      </c>
      <c r="L2064" s="16" t="s">
        <v>4247</v>
      </c>
      <c r="M2064" s="16">
        <v>34200</v>
      </c>
      <c r="N2064" s="16" t="s">
        <v>1177</v>
      </c>
      <c r="O2064" s="16" t="s">
        <v>1107</v>
      </c>
      <c r="P2064" s="16" t="s">
        <v>1176</v>
      </c>
      <c r="Q2064" s="16" t="s">
        <v>1175</v>
      </c>
      <c r="R2064" s="16" t="s">
        <v>1174</v>
      </c>
    </row>
    <row r="2065" spans="1:18">
      <c r="A2065" s="16" t="s">
        <v>4246</v>
      </c>
      <c r="B2065" s="16" t="s">
        <v>1183</v>
      </c>
      <c r="C2065" s="16" t="s">
        <v>319</v>
      </c>
      <c r="D2065" s="16">
        <v>10114</v>
      </c>
      <c r="E2065" s="16" t="str">
        <f>VLOOKUP(D2065,'Schools Data'!$F$4:$I$105,4,FALSE)</f>
        <v>Menorah Primary School</v>
      </c>
      <c r="F2065" s="16">
        <v>219030</v>
      </c>
      <c r="G2065" s="16" t="str">
        <f t="shared" si="72"/>
        <v>E18</v>
      </c>
      <c r="H2065" s="16" t="s">
        <v>4245</v>
      </c>
      <c r="I2065" s="16" t="s">
        <v>1181</v>
      </c>
      <c r="J2065" s="16" t="s">
        <v>1180</v>
      </c>
      <c r="K2065" s="16" t="s">
        <v>1179</v>
      </c>
      <c r="L2065" s="16" t="s">
        <v>4066</v>
      </c>
      <c r="M2065" s="16">
        <v>80815</v>
      </c>
      <c r="N2065" s="16" t="s">
        <v>1177</v>
      </c>
      <c r="O2065" s="16" t="s">
        <v>1107</v>
      </c>
      <c r="P2065" s="16" t="s">
        <v>1176</v>
      </c>
      <c r="Q2065" s="16" t="s">
        <v>1175</v>
      </c>
      <c r="R2065" s="16" t="s">
        <v>1174</v>
      </c>
    </row>
    <row r="2066" spans="1:18">
      <c r="A2066" s="16" t="s">
        <v>4244</v>
      </c>
      <c r="B2066" s="16" t="s">
        <v>1183</v>
      </c>
      <c r="C2066" s="16" t="s">
        <v>319</v>
      </c>
      <c r="D2066" s="16">
        <v>10114</v>
      </c>
      <c r="E2066" s="16" t="str">
        <f>VLOOKUP(D2066,'Schools Data'!$F$4:$I$105,4,FALSE)</f>
        <v>Menorah Primary School</v>
      </c>
      <c r="F2066" s="16">
        <v>220000</v>
      </c>
      <c r="G2066" s="16" t="str">
        <f t="shared" si="72"/>
        <v>E13</v>
      </c>
      <c r="H2066" s="16" t="s">
        <v>4243</v>
      </c>
      <c r="I2066" s="16" t="s">
        <v>1181</v>
      </c>
      <c r="J2066" s="16" t="s">
        <v>1180</v>
      </c>
      <c r="K2066" s="16" t="s">
        <v>1179</v>
      </c>
      <c r="L2066" s="16" t="s">
        <v>4242</v>
      </c>
      <c r="M2066" s="16">
        <v>255</v>
      </c>
      <c r="N2066" s="16" t="s">
        <v>1177</v>
      </c>
      <c r="O2066" s="16" t="s">
        <v>1107</v>
      </c>
      <c r="P2066" s="16" t="s">
        <v>1176</v>
      </c>
      <c r="Q2066" s="16" t="s">
        <v>1175</v>
      </c>
      <c r="R2066" s="16" t="s">
        <v>1174</v>
      </c>
    </row>
    <row r="2067" spans="1:18">
      <c r="A2067" s="16" t="s">
        <v>4241</v>
      </c>
      <c r="B2067" s="16" t="s">
        <v>1183</v>
      </c>
      <c r="C2067" s="16" t="s">
        <v>319</v>
      </c>
      <c r="D2067" s="16">
        <v>10114</v>
      </c>
      <c r="E2067" s="16" t="str">
        <f>VLOOKUP(D2067,'Schools Data'!$F$4:$I$105,4,FALSE)</f>
        <v>Menorah Primary School</v>
      </c>
      <c r="F2067" s="16">
        <v>221000</v>
      </c>
      <c r="G2067" s="16" t="str">
        <f t="shared" si="72"/>
        <v>E23</v>
      </c>
      <c r="H2067" s="16" t="s">
        <v>4240</v>
      </c>
      <c r="I2067" s="16" t="s">
        <v>1181</v>
      </c>
      <c r="J2067" s="16" t="s">
        <v>1180</v>
      </c>
      <c r="K2067" s="16" t="s">
        <v>1179</v>
      </c>
      <c r="L2067" s="16" t="s">
        <v>4239</v>
      </c>
      <c r="M2067" s="16">
        <v>3371</v>
      </c>
      <c r="N2067" s="16" t="s">
        <v>1177</v>
      </c>
      <c r="O2067" s="16" t="s">
        <v>1107</v>
      </c>
      <c r="P2067" s="16" t="s">
        <v>1176</v>
      </c>
      <c r="Q2067" s="16" t="s">
        <v>1175</v>
      </c>
      <c r="R2067" s="16" t="s">
        <v>1174</v>
      </c>
    </row>
    <row r="2068" spans="1:18">
      <c r="A2068" s="16" t="s">
        <v>4238</v>
      </c>
      <c r="B2068" s="16" t="s">
        <v>1183</v>
      </c>
      <c r="C2068" s="16" t="s">
        <v>319</v>
      </c>
      <c r="D2068" s="16">
        <v>10114</v>
      </c>
      <c r="E2068" s="16" t="str">
        <f>VLOOKUP(D2068,'Schools Data'!$F$4:$I$105,4,FALSE)</f>
        <v>Menorah Primary School</v>
      </c>
      <c r="F2068" s="16">
        <v>411020</v>
      </c>
      <c r="G2068" s="16" t="str">
        <f t="shared" si="72"/>
        <v>E25</v>
      </c>
      <c r="H2068" s="16" t="s">
        <v>4237</v>
      </c>
      <c r="I2068" s="16" t="s">
        <v>1181</v>
      </c>
      <c r="J2068" s="16" t="s">
        <v>1180</v>
      </c>
      <c r="K2068" s="16" t="s">
        <v>1179</v>
      </c>
      <c r="L2068" s="16" t="s">
        <v>4236</v>
      </c>
      <c r="M2068" s="16">
        <v>72408</v>
      </c>
      <c r="N2068" s="16" t="s">
        <v>1177</v>
      </c>
      <c r="O2068" s="16" t="s">
        <v>1107</v>
      </c>
      <c r="P2068" s="16" t="s">
        <v>1176</v>
      </c>
      <c r="Q2068" s="16" t="s">
        <v>1175</v>
      </c>
      <c r="R2068" s="16" t="s">
        <v>1174</v>
      </c>
    </row>
    <row r="2069" spans="1:18">
      <c r="A2069" s="16" t="s">
        <v>4235</v>
      </c>
      <c r="B2069" s="16" t="s">
        <v>1183</v>
      </c>
      <c r="C2069" s="16" t="s">
        <v>319</v>
      </c>
      <c r="D2069" s="16">
        <v>10114</v>
      </c>
      <c r="E2069" s="16" t="str">
        <f>VLOOKUP(D2069,'Schools Data'!$F$4:$I$105,4,FALSE)</f>
        <v>Menorah Primary School</v>
      </c>
      <c r="F2069" s="16">
        <v>413050</v>
      </c>
      <c r="G2069" s="16" t="str">
        <f t="shared" si="72"/>
        <v>E19</v>
      </c>
      <c r="H2069" s="16" t="s">
        <v>4234</v>
      </c>
      <c r="I2069" s="16" t="s">
        <v>1181</v>
      </c>
      <c r="J2069" s="16" t="s">
        <v>1180</v>
      </c>
      <c r="K2069" s="16" t="s">
        <v>1179</v>
      </c>
      <c r="L2069" s="16" t="s">
        <v>4233</v>
      </c>
      <c r="M2069" s="16">
        <v>82571</v>
      </c>
      <c r="N2069" s="16" t="s">
        <v>1177</v>
      </c>
      <c r="O2069" s="16" t="s">
        <v>1107</v>
      </c>
      <c r="P2069" s="16" t="s">
        <v>1176</v>
      </c>
      <c r="Q2069" s="16" t="s">
        <v>1175</v>
      </c>
      <c r="R2069" s="16" t="s">
        <v>1174</v>
      </c>
    </row>
    <row r="2070" spans="1:18">
      <c r="A2070" s="16" t="s">
        <v>4232</v>
      </c>
      <c r="B2070" s="16" t="s">
        <v>1183</v>
      </c>
      <c r="C2070" s="16" t="s">
        <v>319</v>
      </c>
      <c r="D2070" s="16">
        <v>10114</v>
      </c>
      <c r="E2070" s="16" t="str">
        <f>VLOOKUP(D2070,'Schools Data'!$F$4:$I$105,4,FALSE)</f>
        <v>Menorah Primary School</v>
      </c>
      <c r="F2070" s="16">
        <v>413060</v>
      </c>
      <c r="G2070" s="16" t="str">
        <f t="shared" si="72"/>
        <v>E22</v>
      </c>
      <c r="H2070" s="16" t="s">
        <v>4231</v>
      </c>
      <c r="I2070" s="16" t="s">
        <v>1181</v>
      </c>
      <c r="J2070" s="16" t="s">
        <v>1180</v>
      </c>
      <c r="K2070" s="16" t="s">
        <v>1179</v>
      </c>
      <c r="L2070" s="16" t="s">
        <v>4230</v>
      </c>
      <c r="M2070" s="16">
        <v>10991</v>
      </c>
      <c r="N2070" s="16" t="s">
        <v>1177</v>
      </c>
      <c r="O2070" s="16" t="s">
        <v>1107</v>
      </c>
      <c r="P2070" s="16" t="s">
        <v>1176</v>
      </c>
      <c r="Q2070" s="16" t="s">
        <v>1175</v>
      </c>
      <c r="R2070" s="16" t="s">
        <v>1174</v>
      </c>
    </row>
    <row r="2071" spans="1:18">
      <c r="A2071" s="16" t="s">
        <v>4229</v>
      </c>
      <c r="B2071" s="16" t="s">
        <v>1183</v>
      </c>
      <c r="C2071" s="16" t="s">
        <v>319</v>
      </c>
      <c r="D2071" s="16">
        <v>10114</v>
      </c>
      <c r="E2071" s="16" t="str">
        <f>VLOOKUP(D2071,'Schools Data'!$F$4:$I$105,4,FALSE)</f>
        <v>Menorah Primary School</v>
      </c>
      <c r="F2071" s="16">
        <v>413070</v>
      </c>
      <c r="G2071" s="16" t="str">
        <f t="shared" ref="G2071:G2102" si="73">VLOOKUP(F2071,$W$2:$X$62,2,FALSE)</f>
        <v>E24</v>
      </c>
      <c r="H2071" s="16" t="s">
        <v>4228</v>
      </c>
      <c r="I2071" s="16" t="s">
        <v>1181</v>
      </c>
      <c r="J2071" s="16" t="s">
        <v>1180</v>
      </c>
      <c r="K2071" s="16" t="s">
        <v>1179</v>
      </c>
      <c r="L2071" s="16" t="s">
        <v>4227</v>
      </c>
      <c r="M2071" s="16">
        <v>29100</v>
      </c>
      <c r="N2071" s="16" t="s">
        <v>1177</v>
      </c>
      <c r="O2071" s="16" t="s">
        <v>1107</v>
      </c>
      <c r="P2071" s="16" t="s">
        <v>1176</v>
      </c>
      <c r="Q2071" s="16" t="s">
        <v>1175</v>
      </c>
      <c r="R2071" s="16" t="s">
        <v>1174</v>
      </c>
    </row>
    <row r="2072" spans="1:18">
      <c r="A2072" s="16" t="s">
        <v>4226</v>
      </c>
      <c r="B2072" s="16" t="s">
        <v>1183</v>
      </c>
      <c r="C2072" s="16" t="s">
        <v>319</v>
      </c>
      <c r="D2072" s="16">
        <v>10114</v>
      </c>
      <c r="E2072" s="16" t="str">
        <f>VLOOKUP(D2072,'Schools Data'!$F$4:$I$105,4,FALSE)</f>
        <v>Menorah Primary School</v>
      </c>
      <c r="F2072" s="16">
        <v>422620</v>
      </c>
      <c r="G2072" s="16" t="str">
        <f t="shared" si="73"/>
        <v>E20</v>
      </c>
      <c r="H2072" s="16" t="s">
        <v>4225</v>
      </c>
      <c r="I2072" s="16" t="s">
        <v>1181</v>
      </c>
      <c r="J2072" s="16" t="s">
        <v>1180</v>
      </c>
      <c r="K2072" s="16" t="s">
        <v>1179</v>
      </c>
      <c r="L2072" s="16" t="s">
        <v>4224</v>
      </c>
      <c r="M2072" s="16">
        <v>7311</v>
      </c>
      <c r="N2072" s="16" t="s">
        <v>1177</v>
      </c>
      <c r="O2072" s="16" t="s">
        <v>1107</v>
      </c>
      <c r="P2072" s="16" t="s">
        <v>1176</v>
      </c>
      <c r="Q2072" s="16" t="s">
        <v>1175</v>
      </c>
      <c r="R2072" s="16" t="s">
        <v>1174</v>
      </c>
    </row>
    <row r="2073" spans="1:18">
      <c r="A2073" s="16" t="s">
        <v>4223</v>
      </c>
      <c r="B2073" s="16" t="s">
        <v>1183</v>
      </c>
      <c r="C2073" s="16" t="s">
        <v>319</v>
      </c>
      <c r="D2073" s="16">
        <v>10114</v>
      </c>
      <c r="E2073" s="16" t="str">
        <f>VLOOKUP(D2073,'Schools Data'!$F$4:$I$105,4,FALSE)</f>
        <v>Menorah Primary School</v>
      </c>
      <c r="F2073" s="16">
        <v>543955</v>
      </c>
      <c r="G2073" s="16" t="str">
        <f t="shared" si="73"/>
        <v>E30</v>
      </c>
      <c r="H2073" s="16" t="s">
        <v>4222</v>
      </c>
      <c r="I2073" s="16" t="s">
        <v>1181</v>
      </c>
      <c r="J2073" s="16" t="s">
        <v>1180</v>
      </c>
      <c r="K2073" s="16" t="s">
        <v>1179</v>
      </c>
      <c r="L2073" s="16" t="s">
        <v>4221</v>
      </c>
      <c r="M2073" s="16">
        <v>6700</v>
      </c>
      <c r="N2073" s="16" t="s">
        <v>1177</v>
      </c>
      <c r="O2073" s="16" t="s">
        <v>1107</v>
      </c>
      <c r="P2073" s="16" t="s">
        <v>1176</v>
      </c>
      <c r="Q2073" s="16" t="s">
        <v>1175</v>
      </c>
      <c r="R2073" s="16" t="s">
        <v>1174</v>
      </c>
    </row>
    <row r="2074" spans="1:18">
      <c r="A2074" s="16" t="s">
        <v>4220</v>
      </c>
      <c r="B2074" s="16" t="s">
        <v>1183</v>
      </c>
      <c r="C2074" s="16" t="s">
        <v>319</v>
      </c>
      <c r="D2074" s="16">
        <v>10114</v>
      </c>
      <c r="E2074" s="16" t="str">
        <f>VLOOKUP(D2074,'Schools Data'!$F$4:$I$105,4,FALSE)</f>
        <v>Menorah Primary School</v>
      </c>
      <c r="F2074" s="16">
        <v>543970</v>
      </c>
      <c r="G2074" s="16" t="str">
        <f t="shared" si="73"/>
        <v>I01</v>
      </c>
      <c r="H2074" s="16" t="s">
        <v>4219</v>
      </c>
      <c r="I2074" s="16" t="s">
        <v>1181</v>
      </c>
      <c r="J2074" s="16" t="s">
        <v>1180</v>
      </c>
      <c r="K2074" s="16" t="s">
        <v>1179</v>
      </c>
      <c r="L2074" s="16" t="s">
        <v>4218</v>
      </c>
      <c r="M2074" s="16">
        <v>-1775803</v>
      </c>
      <c r="N2074" s="16" t="s">
        <v>1177</v>
      </c>
      <c r="O2074" s="16" t="s">
        <v>1107</v>
      </c>
      <c r="P2074" s="16" t="s">
        <v>1176</v>
      </c>
      <c r="Q2074" s="16" t="s">
        <v>1175</v>
      </c>
      <c r="R2074" s="16" t="s">
        <v>1174</v>
      </c>
    </row>
    <row r="2075" spans="1:18">
      <c r="A2075" s="16" t="s">
        <v>4217</v>
      </c>
      <c r="B2075" s="16" t="s">
        <v>1183</v>
      </c>
      <c r="C2075" s="16" t="s">
        <v>319</v>
      </c>
      <c r="D2075" s="16">
        <v>10114</v>
      </c>
      <c r="E2075" s="16" t="str">
        <f>VLOOKUP(D2075,'Schools Data'!$F$4:$I$105,4,FALSE)</f>
        <v>Menorah Primary School</v>
      </c>
      <c r="F2075" s="16">
        <v>543972</v>
      </c>
      <c r="G2075" s="16" t="str">
        <f t="shared" si="73"/>
        <v>I03</v>
      </c>
      <c r="H2075" s="16" t="s">
        <v>4216</v>
      </c>
      <c r="I2075" s="16" t="s">
        <v>1181</v>
      </c>
      <c r="J2075" s="16" t="s">
        <v>1180</v>
      </c>
      <c r="K2075" s="16" t="s">
        <v>1179</v>
      </c>
      <c r="L2075" s="16" t="s">
        <v>4215</v>
      </c>
      <c r="M2075" s="16">
        <v>-66318</v>
      </c>
      <c r="N2075" s="16" t="s">
        <v>1177</v>
      </c>
      <c r="O2075" s="16" t="s">
        <v>1107</v>
      </c>
      <c r="P2075" s="16" t="s">
        <v>1176</v>
      </c>
      <c r="Q2075" s="16" t="s">
        <v>1175</v>
      </c>
      <c r="R2075" s="16" t="s">
        <v>1174</v>
      </c>
    </row>
    <row r="2076" spans="1:18">
      <c r="A2076" s="16" t="s">
        <v>4214</v>
      </c>
      <c r="B2076" s="16" t="s">
        <v>1183</v>
      </c>
      <c r="C2076" s="16" t="s">
        <v>319</v>
      </c>
      <c r="D2076" s="16">
        <v>10114</v>
      </c>
      <c r="E2076" s="16" t="str">
        <f>VLOOKUP(D2076,'Schools Data'!$F$4:$I$105,4,FALSE)</f>
        <v>Menorah Primary School</v>
      </c>
      <c r="F2076" s="16">
        <v>543975</v>
      </c>
      <c r="G2076" s="16" t="str">
        <f t="shared" si="73"/>
        <v>I05</v>
      </c>
      <c r="H2076" s="16" t="s">
        <v>4213</v>
      </c>
      <c r="I2076" s="16" t="s">
        <v>1181</v>
      </c>
      <c r="J2076" s="16" t="s">
        <v>1180</v>
      </c>
      <c r="K2076" s="16" t="s">
        <v>1179</v>
      </c>
      <c r="L2076" s="16" t="s">
        <v>4212</v>
      </c>
      <c r="M2076" s="16">
        <v>-17485</v>
      </c>
      <c r="N2076" s="16" t="s">
        <v>1177</v>
      </c>
      <c r="O2076" s="16" t="s">
        <v>1107</v>
      </c>
      <c r="P2076" s="16" t="s">
        <v>1176</v>
      </c>
      <c r="Q2076" s="16" t="s">
        <v>1175</v>
      </c>
      <c r="R2076" s="16" t="s">
        <v>1174</v>
      </c>
    </row>
    <row r="2077" spans="1:18">
      <c r="A2077" s="16" t="s">
        <v>4211</v>
      </c>
      <c r="B2077" s="16" t="s">
        <v>1183</v>
      </c>
      <c r="C2077" s="16" t="s">
        <v>319</v>
      </c>
      <c r="D2077" s="16">
        <v>10114</v>
      </c>
      <c r="E2077" s="16" t="str">
        <f>VLOOKUP(D2077,'Schools Data'!$F$4:$I$105,4,FALSE)</f>
        <v>Menorah Primary School</v>
      </c>
      <c r="F2077" s="16">
        <v>543995</v>
      </c>
      <c r="G2077" s="16" t="str">
        <f t="shared" si="73"/>
        <v>CI04</v>
      </c>
      <c r="H2077" s="16" t="s">
        <v>4210</v>
      </c>
      <c r="I2077" s="16" t="s">
        <v>1181</v>
      </c>
      <c r="J2077" s="16" t="s">
        <v>1180</v>
      </c>
      <c r="K2077" s="16" t="s">
        <v>1179</v>
      </c>
      <c r="L2077" s="16" t="s">
        <v>4209</v>
      </c>
      <c r="M2077" s="16">
        <v>-6700</v>
      </c>
      <c r="N2077" s="16" t="s">
        <v>1177</v>
      </c>
      <c r="O2077" s="16" t="s">
        <v>1107</v>
      </c>
      <c r="P2077" s="16" t="s">
        <v>1176</v>
      </c>
      <c r="Q2077" s="16" t="s">
        <v>1175</v>
      </c>
      <c r="R2077" s="16" t="s">
        <v>1174</v>
      </c>
    </row>
    <row r="2078" spans="1:18">
      <c r="A2078" s="16" t="s">
        <v>4208</v>
      </c>
      <c r="B2078" s="16" t="s">
        <v>1183</v>
      </c>
      <c r="C2078" s="16" t="s">
        <v>319</v>
      </c>
      <c r="D2078" s="16">
        <v>10114</v>
      </c>
      <c r="E2078" s="16" t="str">
        <f>VLOOKUP(D2078,'Schools Data'!$F$4:$I$105,4,FALSE)</f>
        <v>Menorah Primary School</v>
      </c>
      <c r="F2078" s="16">
        <v>569000</v>
      </c>
      <c r="G2078" s="16" t="str">
        <f t="shared" si="73"/>
        <v>E28a</v>
      </c>
      <c r="H2078" s="16" t="s">
        <v>4207</v>
      </c>
      <c r="I2078" s="16" t="s">
        <v>1181</v>
      </c>
      <c r="J2078" s="16" t="s">
        <v>1180</v>
      </c>
      <c r="K2078" s="16" t="s">
        <v>1179</v>
      </c>
      <c r="L2078" s="16" t="s">
        <v>4206</v>
      </c>
      <c r="M2078" s="16">
        <v>28988</v>
      </c>
      <c r="N2078" s="16" t="s">
        <v>1177</v>
      </c>
      <c r="O2078" s="16" t="s">
        <v>1107</v>
      </c>
      <c r="P2078" s="16" t="s">
        <v>1176</v>
      </c>
      <c r="Q2078" s="16" t="s">
        <v>1175</v>
      </c>
      <c r="R2078" s="16" t="s">
        <v>1174</v>
      </c>
    </row>
    <row r="2079" spans="1:18">
      <c r="A2079" s="16" t="s">
        <v>4205</v>
      </c>
      <c r="B2079" s="16" t="s">
        <v>1183</v>
      </c>
      <c r="C2079" s="16" t="s">
        <v>319</v>
      </c>
      <c r="D2079" s="16">
        <v>10114</v>
      </c>
      <c r="E2079" s="16" t="str">
        <f>VLOOKUP(D2079,'Schools Data'!$F$4:$I$105,4,FALSE)</f>
        <v>Menorah Primary School</v>
      </c>
      <c r="F2079" s="16">
        <v>569010</v>
      </c>
      <c r="G2079" s="16" t="str">
        <f t="shared" si="73"/>
        <v>E27</v>
      </c>
      <c r="H2079" s="16" t="s">
        <v>4204</v>
      </c>
      <c r="I2079" s="16" t="s">
        <v>1181</v>
      </c>
      <c r="J2079" s="16" t="s">
        <v>1180</v>
      </c>
      <c r="K2079" s="16" t="s">
        <v>1179</v>
      </c>
      <c r="L2079" s="16" t="s">
        <v>4203</v>
      </c>
      <c r="M2079" s="16">
        <v>133417</v>
      </c>
      <c r="N2079" s="16" t="s">
        <v>1177</v>
      </c>
      <c r="O2079" s="16" t="s">
        <v>1107</v>
      </c>
      <c r="P2079" s="16" t="s">
        <v>1176</v>
      </c>
      <c r="Q2079" s="16" t="s">
        <v>1175</v>
      </c>
      <c r="R2079" s="16" t="s">
        <v>1174</v>
      </c>
    </row>
    <row r="2080" spans="1:18">
      <c r="A2080" s="16" t="s">
        <v>4202</v>
      </c>
      <c r="B2080" s="16" t="s">
        <v>1183</v>
      </c>
      <c r="C2080" s="16" t="s">
        <v>319</v>
      </c>
      <c r="D2080" s="16">
        <v>10114</v>
      </c>
      <c r="E2080" s="16" t="str">
        <f>VLOOKUP(D2080,'Schools Data'!$F$4:$I$105,4,FALSE)</f>
        <v>Menorah Primary School</v>
      </c>
      <c r="F2080" s="16">
        <v>599030</v>
      </c>
      <c r="G2080" s="16" t="str">
        <f t="shared" si="73"/>
        <v>CE04</v>
      </c>
      <c r="H2080" s="16" t="s">
        <v>4201</v>
      </c>
      <c r="I2080" s="16" t="s">
        <v>1181</v>
      </c>
      <c r="J2080" s="16" t="s">
        <v>1180</v>
      </c>
      <c r="K2080" s="16" t="s">
        <v>1179</v>
      </c>
      <c r="L2080" s="16" t="s">
        <v>4200</v>
      </c>
      <c r="M2080" s="16">
        <v>15700</v>
      </c>
      <c r="N2080" s="16" t="s">
        <v>1177</v>
      </c>
      <c r="O2080" s="16" t="s">
        <v>1107</v>
      </c>
      <c r="P2080" s="16" t="s">
        <v>1176</v>
      </c>
      <c r="Q2080" s="16" t="s">
        <v>1175</v>
      </c>
      <c r="R2080" s="16" t="s">
        <v>1174</v>
      </c>
    </row>
    <row r="2081" spans="1:18">
      <c r="A2081" s="16" t="s">
        <v>4199</v>
      </c>
      <c r="B2081" s="16" t="s">
        <v>1183</v>
      </c>
      <c r="C2081" s="16" t="s">
        <v>319</v>
      </c>
      <c r="D2081" s="16">
        <v>10114</v>
      </c>
      <c r="E2081" s="16" t="str">
        <f>VLOOKUP(D2081,'Schools Data'!$F$4:$I$105,4,FALSE)</f>
        <v>Menorah Primary School</v>
      </c>
      <c r="F2081" s="16">
        <v>710020</v>
      </c>
      <c r="G2081" s="16" t="str">
        <f t="shared" si="73"/>
        <v>I06</v>
      </c>
      <c r="H2081" s="16" t="s">
        <v>4198</v>
      </c>
      <c r="I2081" s="16" t="s">
        <v>1181</v>
      </c>
      <c r="J2081" s="16" t="s">
        <v>1180</v>
      </c>
      <c r="K2081" s="16" t="s">
        <v>1179</v>
      </c>
      <c r="L2081" s="16" t="s">
        <v>4197</v>
      </c>
      <c r="M2081" s="16">
        <v>-62900</v>
      </c>
      <c r="N2081" s="16" t="s">
        <v>1177</v>
      </c>
      <c r="O2081" s="16" t="s">
        <v>1107</v>
      </c>
      <c r="P2081" s="16" t="s">
        <v>1176</v>
      </c>
      <c r="Q2081" s="16" t="s">
        <v>1175</v>
      </c>
      <c r="R2081" s="16" t="s">
        <v>1174</v>
      </c>
    </row>
    <row r="2082" spans="1:18">
      <c r="A2082" s="16" t="s">
        <v>4196</v>
      </c>
      <c r="B2082" s="16" t="s">
        <v>1183</v>
      </c>
      <c r="C2082" s="16" t="s">
        <v>319</v>
      </c>
      <c r="D2082" s="16">
        <v>10114</v>
      </c>
      <c r="E2082" s="16" t="str">
        <f>VLOOKUP(D2082,'Schools Data'!$F$4:$I$105,4,FALSE)</f>
        <v>Menorah Primary School</v>
      </c>
      <c r="F2082" s="16">
        <v>720010</v>
      </c>
      <c r="G2082" s="16" t="str">
        <f t="shared" si="73"/>
        <v>I18d</v>
      </c>
      <c r="H2082" s="16" t="s">
        <v>4195</v>
      </c>
      <c r="I2082" s="16" t="s">
        <v>1181</v>
      </c>
      <c r="J2082" s="16" t="s">
        <v>1180</v>
      </c>
      <c r="K2082" s="16" t="s">
        <v>1179</v>
      </c>
      <c r="L2082" s="16" t="s">
        <v>4194</v>
      </c>
      <c r="M2082" s="16">
        <v>-92008</v>
      </c>
      <c r="N2082" s="16" t="s">
        <v>1177</v>
      </c>
      <c r="O2082" s="16" t="s">
        <v>1107</v>
      </c>
      <c r="P2082" s="16" t="s">
        <v>1176</v>
      </c>
      <c r="Q2082" s="16" t="s">
        <v>1175</v>
      </c>
      <c r="R2082" s="16" t="s">
        <v>1174</v>
      </c>
    </row>
    <row r="2083" spans="1:18">
      <c r="A2083" s="16" t="s">
        <v>4193</v>
      </c>
      <c r="B2083" s="16" t="s">
        <v>1183</v>
      </c>
      <c r="C2083" s="16" t="s">
        <v>319</v>
      </c>
      <c r="D2083" s="16">
        <v>10114</v>
      </c>
      <c r="E2083" s="16" t="str">
        <f>VLOOKUP(D2083,'Schools Data'!$F$4:$I$105,4,FALSE)</f>
        <v>Menorah Primary School</v>
      </c>
      <c r="F2083" s="16">
        <v>739002</v>
      </c>
      <c r="G2083" s="16" t="str">
        <f t="shared" si="73"/>
        <v>I08b</v>
      </c>
      <c r="H2083" s="16" t="s">
        <v>4192</v>
      </c>
      <c r="I2083" s="16" t="s">
        <v>1181</v>
      </c>
      <c r="J2083" s="16" t="s">
        <v>1180</v>
      </c>
      <c r="K2083" s="16" t="s">
        <v>1179</v>
      </c>
      <c r="L2083" s="16" t="s">
        <v>4191</v>
      </c>
      <c r="M2083" s="16">
        <v>-3650</v>
      </c>
      <c r="N2083" s="16" t="s">
        <v>1177</v>
      </c>
      <c r="O2083" s="16" t="s">
        <v>1107</v>
      </c>
      <c r="P2083" s="16" t="s">
        <v>1176</v>
      </c>
      <c r="Q2083" s="16" t="s">
        <v>1175</v>
      </c>
      <c r="R2083" s="16" t="s">
        <v>1174</v>
      </c>
    </row>
    <row r="2084" spans="1:18">
      <c r="A2084" s="16" t="s">
        <v>4190</v>
      </c>
      <c r="B2084" s="16" t="s">
        <v>1183</v>
      </c>
      <c r="C2084" s="16" t="s">
        <v>319</v>
      </c>
      <c r="D2084" s="16">
        <v>10114</v>
      </c>
      <c r="E2084" s="16" t="str">
        <f>VLOOKUP(D2084,'Schools Data'!$F$4:$I$105,4,FALSE)</f>
        <v>Menorah Primary School</v>
      </c>
      <c r="F2084" s="16">
        <v>739010</v>
      </c>
      <c r="G2084" s="16" t="str">
        <f t="shared" si="73"/>
        <v>I09</v>
      </c>
      <c r="H2084" s="16" t="s">
        <v>4189</v>
      </c>
      <c r="I2084" s="16" t="s">
        <v>1181</v>
      </c>
      <c r="J2084" s="16" t="s">
        <v>1180</v>
      </c>
      <c r="K2084" s="16" t="s">
        <v>1179</v>
      </c>
      <c r="L2084" s="16" t="s">
        <v>4188</v>
      </c>
      <c r="M2084" s="16">
        <v>-10000</v>
      </c>
      <c r="N2084" s="16" t="s">
        <v>1177</v>
      </c>
      <c r="O2084" s="16" t="s">
        <v>1107</v>
      </c>
      <c r="P2084" s="16" t="s">
        <v>1176</v>
      </c>
      <c r="Q2084" s="16" t="s">
        <v>1175</v>
      </c>
      <c r="R2084" s="16" t="s">
        <v>1174</v>
      </c>
    </row>
    <row r="2085" spans="1:18">
      <c r="A2085" s="16" t="s">
        <v>4187</v>
      </c>
      <c r="B2085" s="16" t="s">
        <v>1183</v>
      </c>
      <c r="C2085" s="16" t="s">
        <v>319</v>
      </c>
      <c r="D2085" s="16">
        <v>10114</v>
      </c>
      <c r="E2085" s="16" t="str">
        <f>VLOOKUP(D2085,'Schools Data'!$F$4:$I$105,4,FALSE)</f>
        <v>Menorah Primary School</v>
      </c>
      <c r="F2085" s="16">
        <v>739040</v>
      </c>
      <c r="G2085" s="16" t="str">
        <f t="shared" si="73"/>
        <v>I12</v>
      </c>
      <c r="H2085" s="16" t="s">
        <v>4186</v>
      </c>
      <c r="I2085" s="16" t="s">
        <v>1181</v>
      </c>
      <c r="J2085" s="16" t="s">
        <v>1180</v>
      </c>
      <c r="K2085" s="16" t="s">
        <v>1179</v>
      </c>
      <c r="L2085" s="16" t="s">
        <v>4185</v>
      </c>
      <c r="M2085" s="16">
        <v>-12200</v>
      </c>
      <c r="N2085" s="16" t="s">
        <v>1177</v>
      </c>
      <c r="O2085" s="16" t="s">
        <v>1107</v>
      </c>
      <c r="P2085" s="16" t="s">
        <v>1176</v>
      </c>
      <c r="Q2085" s="16" t="s">
        <v>1175</v>
      </c>
      <c r="R2085" s="16" t="s">
        <v>1174</v>
      </c>
    </row>
    <row r="2086" spans="1:18">
      <c r="A2086" s="16" t="s">
        <v>4184</v>
      </c>
      <c r="B2086" s="16" t="s">
        <v>1183</v>
      </c>
      <c r="C2086" s="16" t="s">
        <v>319</v>
      </c>
      <c r="D2086" s="16">
        <v>10114</v>
      </c>
      <c r="E2086" s="16" t="str">
        <f>VLOOKUP(D2086,'Schools Data'!$F$4:$I$105,4,FALSE)</f>
        <v>Menorah Primary School</v>
      </c>
      <c r="F2086" s="16">
        <v>739050</v>
      </c>
      <c r="G2086" s="16" t="str">
        <f t="shared" si="73"/>
        <v>I13</v>
      </c>
      <c r="H2086" s="16" t="s">
        <v>4183</v>
      </c>
      <c r="I2086" s="16" t="s">
        <v>1181</v>
      </c>
      <c r="J2086" s="16" t="s">
        <v>1180</v>
      </c>
      <c r="K2086" s="16" t="s">
        <v>1179</v>
      </c>
      <c r="L2086" s="16" t="s">
        <v>4182</v>
      </c>
      <c r="M2086" s="16">
        <v>-190107</v>
      </c>
      <c r="N2086" s="16" t="s">
        <v>1177</v>
      </c>
      <c r="O2086" s="16" t="s">
        <v>1107</v>
      </c>
      <c r="P2086" s="16" t="s">
        <v>1176</v>
      </c>
      <c r="Q2086" s="16" t="s">
        <v>1175</v>
      </c>
      <c r="R2086" s="16" t="s">
        <v>1174</v>
      </c>
    </row>
    <row r="2087" spans="1:18">
      <c r="A2087" s="16" t="s">
        <v>4181</v>
      </c>
      <c r="B2087" s="16" t="s">
        <v>1183</v>
      </c>
      <c r="C2087" s="16" t="s">
        <v>319</v>
      </c>
      <c r="D2087" s="16">
        <v>10114</v>
      </c>
      <c r="E2087" s="16" t="str">
        <f>VLOOKUP(D2087,'Schools Data'!$F$4:$I$105,4,FALSE)</f>
        <v>Menorah Primary School</v>
      </c>
      <c r="F2087" s="16">
        <v>739470</v>
      </c>
      <c r="G2087" s="16" t="str">
        <f t="shared" si="73"/>
        <v>CI03</v>
      </c>
      <c r="H2087" s="16" t="s">
        <v>4180</v>
      </c>
      <c r="I2087" s="16" t="s">
        <v>1181</v>
      </c>
      <c r="J2087" s="16" t="s">
        <v>1180</v>
      </c>
      <c r="K2087" s="16" t="s">
        <v>1179</v>
      </c>
      <c r="L2087" s="16" t="s">
        <v>4179</v>
      </c>
      <c r="M2087" s="16">
        <v>-9000</v>
      </c>
      <c r="N2087" s="16" t="s">
        <v>1177</v>
      </c>
      <c r="O2087" s="16" t="s">
        <v>1107</v>
      </c>
      <c r="P2087" s="16" t="s">
        <v>1176</v>
      </c>
      <c r="Q2087" s="16" t="s">
        <v>1175</v>
      </c>
      <c r="R2087" s="16" t="s">
        <v>1174</v>
      </c>
    </row>
    <row r="2088" spans="1:18">
      <c r="A2088" s="16" t="s">
        <v>4178</v>
      </c>
      <c r="B2088" s="16" t="s">
        <v>1183</v>
      </c>
      <c r="C2088" s="16" t="s">
        <v>319</v>
      </c>
      <c r="D2088" s="16">
        <v>10115</v>
      </c>
      <c r="E2088" s="16" t="str">
        <f>VLOOKUP(D2088,'Schools Data'!$F$4:$I$105,4,FALSE)</f>
        <v>Blessed Dominic School</v>
      </c>
      <c r="F2088" s="16">
        <v>111100</v>
      </c>
      <c r="G2088" s="16" t="str">
        <f t="shared" si="73"/>
        <v>E05</v>
      </c>
      <c r="H2088" s="16" t="s">
        <v>4177</v>
      </c>
      <c r="I2088" s="16" t="s">
        <v>1181</v>
      </c>
      <c r="J2088" s="16" t="s">
        <v>1180</v>
      </c>
      <c r="K2088" s="16" t="s">
        <v>1179</v>
      </c>
      <c r="L2088" s="16" t="s">
        <v>4176</v>
      </c>
      <c r="M2088" s="16">
        <v>166346</v>
      </c>
      <c r="N2088" s="16" t="s">
        <v>1177</v>
      </c>
      <c r="O2088" s="16" t="s">
        <v>1107</v>
      </c>
      <c r="P2088" s="16" t="s">
        <v>1176</v>
      </c>
      <c r="Q2088" s="16" t="s">
        <v>1175</v>
      </c>
      <c r="R2088" s="16" t="s">
        <v>1174</v>
      </c>
    </row>
    <row r="2089" spans="1:18">
      <c r="A2089" s="16" t="s">
        <v>4175</v>
      </c>
      <c r="B2089" s="16" t="s">
        <v>1183</v>
      </c>
      <c r="C2089" s="16" t="s">
        <v>319</v>
      </c>
      <c r="D2089" s="16">
        <v>10115</v>
      </c>
      <c r="E2089" s="16" t="str">
        <f>VLOOKUP(D2089,'Schools Data'!$F$4:$I$105,4,FALSE)</f>
        <v>Blessed Dominic School</v>
      </c>
      <c r="F2089" s="16">
        <v>111200</v>
      </c>
      <c r="G2089" s="16" t="str">
        <f t="shared" si="73"/>
        <v>E04</v>
      </c>
      <c r="H2089" s="16" t="s">
        <v>4174</v>
      </c>
      <c r="I2089" s="16" t="s">
        <v>1181</v>
      </c>
      <c r="J2089" s="16" t="s">
        <v>1180</v>
      </c>
      <c r="K2089" s="16" t="s">
        <v>1179</v>
      </c>
      <c r="L2089" s="16" t="s">
        <v>4173</v>
      </c>
      <c r="M2089" s="16">
        <v>43624</v>
      </c>
      <c r="N2089" s="16" t="s">
        <v>1177</v>
      </c>
      <c r="O2089" s="16" t="s">
        <v>1107</v>
      </c>
      <c r="P2089" s="16" t="s">
        <v>1176</v>
      </c>
      <c r="Q2089" s="16" t="s">
        <v>1175</v>
      </c>
      <c r="R2089" s="16" t="s">
        <v>1174</v>
      </c>
    </row>
    <row r="2090" spans="1:18">
      <c r="A2090" s="16" t="s">
        <v>4172</v>
      </c>
      <c r="B2090" s="16" t="s">
        <v>1183</v>
      </c>
      <c r="C2090" s="16" t="s">
        <v>319</v>
      </c>
      <c r="D2090" s="16">
        <v>10115</v>
      </c>
      <c r="E2090" s="16" t="str">
        <f>VLOOKUP(D2090,'Schools Data'!$F$4:$I$105,4,FALSE)</f>
        <v>Blessed Dominic School</v>
      </c>
      <c r="F2090" s="16">
        <v>111400</v>
      </c>
      <c r="G2090" s="16" t="str">
        <f t="shared" si="73"/>
        <v>E01</v>
      </c>
      <c r="H2090" s="16" t="s">
        <v>4171</v>
      </c>
      <c r="I2090" s="16" t="s">
        <v>1181</v>
      </c>
      <c r="J2090" s="16" t="s">
        <v>1180</v>
      </c>
      <c r="K2090" s="16" t="s">
        <v>1179</v>
      </c>
      <c r="L2090" s="16" t="s">
        <v>4170</v>
      </c>
      <c r="M2090" s="16">
        <v>1133444</v>
      </c>
      <c r="N2090" s="16" t="s">
        <v>1177</v>
      </c>
      <c r="O2090" s="16" t="s">
        <v>1107</v>
      </c>
      <c r="P2090" s="16" t="s">
        <v>1176</v>
      </c>
      <c r="Q2090" s="16" t="s">
        <v>1175</v>
      </c>
      <c r="R2090" s="16" t="s">
        <v>1174</v>
      </c>
    </row>
    <row r="2091" spans="1:18">
      <c r="A2091" s="16" t="s">
        <v>4169</v>
      </c>
      <c r="B2091" s="16" t="s">
        <v>1183</v>
      </c>
      <c r="C2091" s="16" t="s">
        <v>319</v>
      </c>
      <c r="D2091" s="16">
        <v>10115</v>
      </c>
      <c r="E2091" s="16" t="str">
        <f>VLOOKUP(D2091,'Schools Data'!$F$4:$I$105,4,FALSE)</f>
        <v>Blessed Dominic School</v>
      </c>
      <c r="F2091" s="16">
        <v>111600</v>
      </c>
      <c r="G2091" s="16" t="str">
        <f t="shared" si="73"/>
        <v>E03</v>
      </c>
      <c r="H2091" s="16" t="s">
        <v>4168</v>
      </c>
      <c r="I2091" s="16" t="s">
        <v>1181</v>
      </c>
      <c r="J2091" s="16" t="s">
        <v>1180</v>
      </c>
      <c r="K2091" s="16" t="s">
        <v>1179</v>
      </c>
      <c r="L2091" s="16" t="s">
        <v>4167</v>
      </c>
      <c r="M2091" s="16">
        <v>542771</v>
      </c>
      <c r="N2091" s="16" t="s">
        <v>1177</v>
      </c>
      <c r="O2091" s="16" t="s">
        <v>1107</v>
      </c>
      <c r="P2091" s="16" t="s">
        <v>1176</v>
      </c>
      <c r="Q2091" s="16" t="s">
        <v>1175</v>
      </c>
      <c r="R2091" s="16" t="s">
        <v>1174</v>
      </c>
    </row>
    <row r="2092" spans="1:18">
      <c r="A2092" s="16" t="s">
        <v>4166</v>
      </c>
      <c r="B2092" s="16" t="s">
        <v>1183</v>
      </c>
      <c r="C2092" s="16" t="s">
        <v>319</v>
      </c>
      <c r="D2092" s="16">
        <v>10115</v>
      </c>
      <c r="E2092" s="16" t="str">
        <f>VLOOKUP(D2092,'Schools Data'!$F$4:$I$105,4,FALSE)</f>
        <v>Blessed Dominic School</v>
      </c>
      <c r="F2092" s="16">
        <v>111700</v>
      </c>
      <c r="G2092" s="16" t="str">
        <f t="shared" si="73"/>
        <v>E07</v>
      </c>
      <c r="H2092" s="16" t="s">
        <v>4165</v>
      </c>
      <c r="I2092" s="16" t="s">
        <v>1181</v>
      </c>
      <c r="J2092" s="16" t="s">
        <v>1180</v>
      </c>
      <c r="K2092" s="16" t="s">
        <v>1179</v>
      </c>
      <c r="L2092" s="16" t="s">
        <v>4141</v>
      </c>
      <c r="M2092" s="16">
        <v>12367</v>
      </c>
      <c r="N2092" s="16" t="s">
        <v>1177</v>
      </c>
      <c r="O2092" s="16" t="s">
        <v>1107</v>
      </c>
      <c r="P2092" s="16" t="s">
        <v>1176</v>
      </c>
      <c r="Q2092" s="16" t="s">
        <v>1175</v>
      </c>
      <c r="R2092" s="16" t="s">
        <v>1174</v>
      </c>
    </row>
    <row r="2093" spans="1:18">
      <c r="A2093" s="16" t="s">
        <v>4164</v>
      </c>
      <c r="B2093" s="16" t="s">
        <v>1183</v>
      </c>
      <c r="C2093" s="16" t="s">
        <v>319</v>
      </c>
      <c r="D2093" s="16">
        <v>10115</v>
      </c>
      <c r="E2093" s="16" t="str">
        <f>VLOOKUP(D2093,'Schools Data'!$F$4:$I$105,4,FALSE)</f>
        <v>Blessed Dominic School</v>
      </c>
      <c r="F2093" s="16">
        <v>133100</v>
      </c>
      <c r="G2093" s="16" t="str">
        <f t="shared" si="73"/>
        <v>E09</v>
      </c>
      <c r="H2093" s="16" t="s">
        <v>4163</v>
      </c>
      <c r="I2093" s="16" t="s">
        <v>1181</v>
      </c>
      <c r="J2093" s="16" t="s">
        <v>1180</v>
      </c>
      <c r="K2093" s="16" t="s">
        <v>1179</v>
      </c>
      <c r="L2093" s="16" t="s">
        <v>4120</v>
      </c>
      <c r="M2093" s="16">
        <v>16095</v>
      </c>
      <c r="N2093" s="16" t="s">
        <v>1177</v>
      </c>
      <c r="O2093" s="16" t="s">
        <v>1107</v>
      </c>
      <c r="P2093" s="16" t="s">
        <v>1176</v>
      </c>
      <c r="Q2093" s="16" t="s">
        <v>1175</v>
      </c>
      <c r="R2093" s="16" t="s">
        <v>1174</v>
      </c>
    </row>
    <row r="2094" spans="1:18">
      <c r="A2094" s="16" t="s">
        <v>4162</v>
      </c>
      <c r="B2094" s="16" t="s">
        <v>1183</v>
      </c>
      <c r="C2094" s="16" t="s">
        <v>319</v>
      </c>
      <c r="D2094" s="16">
        <v>10115</v>
      </c>
      <c r="E2094" s="16" t="str">
        <f>VLOOKUP(D2094,'Schools Data'!$F$4:$I$105,4,FALSE)</f>
        <v>Blessed Dominic School</v>
      </c>
      <c r="F2094" s="16">
        <v>138100</v>
      </c>
      <c r="G2094" s="16" t="str">
        <f t="shared" si="73"/>
        <v>E08</v>
      </c>
      <c r="H2094" s="16" t="s">
        <v>4161</v>
      </c>
      <c r="I2094" s="16" t="s">
        <v>1181</v>
      </c>
      <c r="J2094" s="16" t="s">
        <v>1180</v>
      </c>
      <c r="K2094" s="16" t="s">
        <v>1179</v>
      </c>
      <c r="L2094" s="16" t="s">
        <v>4160</v>
      </c>
      <c r="M2094" s="16">
        <v>3200</v>
      </c>
      <c r="N2094" s="16" t="s">
        <v>1177</v>
      </c>
      <c r="O2094" s="16" t="s">
        <v>1107</v>
      </c>
      <c r="P2094" s="16" t="s">
        <v>1176</v>
      </c>
      <c r="Q2094" s="16" t="s">
        <v>1175</v>
      </c>
      <c r="R2094" s="16" t="s">
        <v>1174</v>
      </c>
    </row>
    <row r="2095" spans="1:18">
      <c r="A2095" s="16" t="s">
        <v>4159</v>
      </c>
      <c r="B2095" s="16" t="s">
        <v>1183</v>
      </c>
      <c r="C2095" s="16" t="s">
        <v>319</v>
      </c>
      <c r="D2095" s="16">
        <v>10115</v>
      </c>
      <c r="E2095" s="16" t="str">
        <f>VLOOKUP(D2095,'Schools Data'!$F$4:$I$105,4,FALSE)</f>
        <v>Blessed Dominic School</v>
      </c>
      <c r="F2095" s="16">
        <v>138110</v>
      </c>
      <c r="G2095" s="16" t="str">
        <f t="shared" si="73"/>
        <v>E10</v>
      </c>
      <c r="H2095" s="16" t="s">
        <v>4158</v>
      </c>
      <c r="I2095" s="16" t="s">
        <v>1181</v>
      </c>
      <c r="J2095" s="16" t="s">
        <v>1180</v>
      </c>
      <c r="K2095" s="16" t="s">
        <v>1179</v>
      </c>
      <c r="L2095" s="16" t="s">
        <v>4157</v>
      </c>
      <c r="M2095" s="16">
        <v>13200</v>
      </c>
      <c r="N2095" s="16" t="s">
        <v>1177</v>
      </c>
      <c r="O2095" s="16" t="s">
        <v>1107</v>
      </c>
      <c r="P2095" s="16" t="s">
        <v>1176</v>
      </c>
      <c r="Q2095" s="16" t="s">
        <v>1175</v>
      </c>
      <c r="R2095" s="16" t="s">
        <v>1174</v>
      </c>
    </row>
    <row r="2096" spans="1:18">
      <c r="A2096" s="16" t="s">
        <v>4156</v>
      </c>
      <c r="B2096" s="16" t="s">
        <v>1183</v>
      </c>
      <c r="C2096" s="16" t="s">
        <v>319</v>
      </c>
      <c r="D2096" s="16">
        <v>10115</v>
      </c>
      <c r="E2096" s="16" t="str">
        <f>VLOOKUP(D2096,'Schools Data'!$F$4:$I$105,4,FALSE)</f>
        <v>Blessed Dominic School</v>
      </c>
      <c r="F2096" s="16">
        <v>210000</v>
      </c>
      <c r="G2096" s="16" t="str">
        <f t="shared" si="73"/>
        <v>E12</v>
      </c>
      <c r="H2096" s="16" t="s">
        <v>4155</v>
      </c>
      <c r="I2096" s="16" t="s">
        <v>1181</v>
      </c>
      <c r="J2096" s="16" t="s">
        <v>1180</v>
      </c>
      <c r="K2096" s="16" t="s">
        <v>1179</v>
      </c>
      <c r="L2096" s="16" t="s">
        <v>3959</v>
      </c>
      <c r="M2096" s="16">
        <v>15500</v>
      </c>
      <c r="N2096" s="16" t="s">
        <v>1177</v>
      </c>
      <c r="O2096" s="16" t="s">
        <v>1107</v>
      </c>
      <c r="P2096" s="16" t="s">
        <v>1176</v>
      </c>
      <c r="Q2096" s="16" t="s">
        <v>1175</v>
      </c>
      <c r="R2096" s="16" t="s">
        <v>1174</v>
      </c>
    </row>
    <row r="2097" spans="1:18">
      <c r="A2097" s="16" t="s">
        <v>4154</v>
      </c>
      <c r="B2097" s="16" t="s">
        <v>1183</v>
      </c>
      <c r="C2097" s="16" t="s">
        <v>319</v>
      </c>
      <c r="D2097" s="16">
        <v>10115</v>
      </c>
      <c r="E2097" s="16" t="str">
        <f>VLOOKUP(D2097,'Schools Data'!$F$4:$I$105,4,FALSE)</f>
        <v>Blessed Dominic School</v>
      </c>
      <c r="F2097" s="16">
        <v>213020</v>
      </c>
      <c r="G2097" s="16" t="str">
        <f t="shared" si="73"/>
        <v>E16</v>
      </c>
      <c r="H2097" s="16" t="s">
        <v>4153</v>
      </c>
      <c r="I2097" s="16" t="s">
        <v>1181</v>
      </c>
      <c r="J2097" s="16" t="s">
        <v>1180</v>
      </c>
      <c r="K2097" s="16" t="s">
        <v>1179</v>
      </c>
      <c r="L2097" s="16" t="s">
        <v>3941</v>
      </c>
      <c r="M2097" s="16">
        <v>26000</v>
      </c>
      <c r="N2097" s="16" t="s">
        <v>1177</v>
      </c>
      <c r="O2097" s="16" t="s">
        <v>1107</v>
      </c>
      <c r="P2097" s="16" t="s">
        <v>1176</v>
      </c>
      <c r="Q2097" s="16" t="s">
        <v>1175</v>
      </c>
      <c r="R2097" s="16" t="s">
        <v>1174</v>
      </c>
    </row>
    <row r="2098" spans="1:18">
      <c r="A2098" s="16" t="s">
        <v>4152</v>
      </c>
      <c r="B2098" s="16" t="s">
        <v>1183</v>
      </c>
      <c r="C2098" s="16" t="s">
        <v>319</v>
      </c>
      <c r="D2098" s="16">
        <v>10115</v>
      </c>
      <c r="E2098" s="16" t="str">
        <f>VLOOKUP(D2098,'Schools Data'!$F$4:$I$105,4,FALSE)</f>
        <v>Blessed Dominic School</v>
      </c>
      <c r="F2098" s="16">
        <v>215000</v>
      </c>
      <c r="G2098" s="16" t="str">
        <f t="shared" si="73"/>
        <v>E17</v>
      </c>
      <c r="H2098" s="16" t="s">
        <v>4151</v>
      </c>
      <c r="I2098" s="16" t="s">
        <v>1181</v>
      </c>
      <c r="J2098" s="16" t="s">
        <v>1180</v>
      </c>
      <c r="K2098" s="16" t="s">
        <v>1179</v>
      </c>
      <c r="L2098" s="16" t="s">
        <v>4150</v>
      </c>
      <c r="M2098" s="16">
        <v>8612</v>
      </c>
      <c r="N2098" s="16" t="s">
        <v>1177</v>
      </c>
      <c r="O2098" s="16" t="s">
        <v>1107</v>
      </c>
      <c r="P2098" s="16" t="s">
        <v>1176</v>
      </c>
      <c r="Q2098" s="16" t="s">
        <v>1175</v>
      </c>
      <c r="R2098" s="16" t="s">
        <v>1174</v>
      </c>
    </row>
    <row r="2099" spans="1:18">
      <c r="A2099" s="16" t="s">
        <v>4149</v>
      </c>
      <c r="B2099" s="16" t="s">
        <v>1183</v>
      </c>
      <c r="C2099" s="16" t="s">
        <v>319</v>
      </c>
      <c r="D2099" s="16">
        <v>10115</v>
      </c>
      <c r="E2099" s="16" t="str">
        <f>VLOOKUP(D2099,'Schools Data'!$F$4:$I$105,4,FALSE)</f>
        <v>Blessed Dominic School</v>
      </c>
      <c r="F2099" s="16">
        <v>216000</v>
      </c>
      <c r="G2099" s="16" t="str">
        <f t="shared" si="73"/>
        <v>E15</v>
      </c>
      <c r="H2099" s="16" t="s">
        <v>4148</v>
      </c>
      <c r="I2099" s="16" t="s">
        <v>1181</v>
      </c>
      <c r="J2099" s="16" t="s">
        <v>1180</v>
      </c>
      <c r="K2099" s="16" t="s">
        <v>1179</v>
      </c>
      <c r="L2099" s="16" t="s">
        <v>4147</v>
      </c>
      <c r="M2099" s="16">
        <v>3000</v>
      </c>
      <c r="N2099" s="16" t="s">
        <v>1177</v>
      </c>
      <c r="O2099" s="16" t="s">
        <v>1107</v>
      </c>
      <c r="P2099" s="16" t="s">
        <v>1176</v>
      </c>
      <c r="Q2099" s="16" t="s">
        <v>1175</v>
      </c>
      <c r="R2099" s="16" t="s">
        <v>1174</v>
      </c>
    </row>
    <row r="2100" spans="1:18">
      <c r="A2100" s="16" t="s">
        <v>4146</v>
      </c>
      <c r="B2100" s="16" t="s">
        <v>1183</v>
      </c>
      <c r="C2100" s="16" t="s">
        <v>319</v>
      </c>
      <c r="D2100" s="16">
        <v>10115</v>
      </c>
      <c r="E2100" s="16" t="str">
        <f>VLOOKUP(D2100,'Schools Data'!$F$4:$I$105,4,FALSE)</f>
        <v>Blessed Dominic School</v>
      </c>
      <c r="F2100" s="16">
        <v>219010</v>
      </c>
      <c r="G2100" s="16" t="str">
        <f t="shared" si="73"/>
        <v>E14</v>
      </c>
      <c r="H2100" s="16" t="s">
        <v>4145</v>
      </c>
      <c r="I2100" s="16" t="s">
        <v>1181</v>
      </c>
      <c r="J2100" s="16" t="s">
        <v>1180</v>
      </c>
      <c r="K2100" s="16" t="s">
        <v>1179</v>
      </c>
      <c r="L2100" s="16" t="s">
        <v>4144</v>
      </c>
      <c r="M2100" s="16">
        <v>48786</v>
      </c>
      <c r="N2100" s="16" t="s">
        <v>1177</v>
      </c>
      <c r="O2100" s="16" t="s">
        <v>1107</v>
      </c>
      <c r="P2100" s="16" t="s">
        <v>1176</v>
      </c>
      <c r="Q2100" s="16" t="s">
        <v>1175</v>
      </c>
      <c r="R2100" s="16" t="s">
        <v>1174</v>
      </c>
    </row>
    <row r="2101" spans="1:18">
      <c r="A2101" s="16" t="s">
        <v>4143</v>
      </c>
      <c r="B2101" s="16" t="s">
        <v>1183</v>
      </c>
      <c r="C2101" s="16" t="s">
        <v>319</v>
      </c>
      <c r="D2101" s="16">
        <v>10115</v>
      </c>
      <c r="E2101" s="16" t="str">
        <f>VLOOKUP(D2101,'Schools Data'!$F$4:$I$105,4,FALSE)</f>
        <v>Blessed Dominic School</v>
      </c>
      <c r="F2101" s="16">
        <v>219030</v>
      </c>
      <c r="G2101" s="16" t="str">
        <f t="shared" si="73"/>
        <v>E18</v>
      </c>
      <c r="H2101" s="16" t="s">
        <v>4142</v>
      </c>
      <c r="I2101" s="16" t="s">
        <v>1181</v>
      </c>
      <c r="J2101" s="16" t="s">
        <v>1180</v>
      </c>
      <c r="K2101" s="16" t="s">
        <v>1179</v>
      </c>
      <c r="L2101" s="16" t="s">
        <v>4141</v>
      </c>
      <c r="M2101" s="16">
        <v>12431</v>
      </c>
      <c r="N2101" s="16" t="s">
        <v>1177</v>
      </c>
      <c r="O2101" s="16" t="s">
        <v>1107</v>
      </c>
      <c r="P2101" s="16" t="s">
        <v>1176</v>
      </c>
      <c r="Q2101" s="16" t="s">
        <v>1175</v>
      </c>
      <c r="R2101" s="16" t="s">
        <v>1174</v>
      </c>
    </row>
    <row r="2102" spans="1:18">
      <c r="A2102" s="16" t="s">
        <v>4140</v>
      </c>
      <c r="B2102" s="16" t="s">
        <v>1183</v>
      </c>
      <c r="C2102" s="16" t="s">
        <v>319</v>
      </c>
      <c r="D2102" s="16">
        <v>10115</v>
      </c>
      <c r="E2102" s="16" t="str">
        <f>VLOOKUP(D2102,'Schools Data'!$F$4:$I$105,4,FALSE)</f>
        <v>Blessed Dominic School</v>
      </c>
      <c r="F2102" s="16">
        <v>220000</v>
      </c>
      <c r="G2102" s="16" t="str">
        <f t="shared" si="73"/>
        <v>E13</v>
      </c>
      <c r="H2102" s="16" t="s">
        <v>4139</v>
      </c>
      <c r="I2102" s="16" t="s">
        <v>1181</v>
      </c>
      <c r="J2102" s="16" t="s">
        <v>1180</v>
      </c>
      <c r="K2102" s="16" t="s">
        <v>1179</v>
      </c>
      <c r="L2102" s="16" t="s">
        <v>4138</v>
      </c>
      <c r="M2102" s="16">
        <v>3000</v>
      </c>
      <c r="N2102" s="16" t="s">
        <v>1177</v>
      </c>
      <c r="O2102" s="16" t="s">
        <v>1107</v>
      </c>
      <c r="P2102" s="16" t="s">
        <v>1176</v>
      </c>
      <c r="Q2102" s="16" t="s">
        <v>1175</v>
      </c>
      <c r="R2102" s="16" t="s">
        <v>1174</v>
      </c>
    </row>
    <row r="2103" spans="1:18">
      <c r="A2103" s="16" t="s">
        <v>4137</v>
      </c>
      <c r="B2103" s="16" t="s">
        <v>1183</v>
      </c>
      <c r="C2103" s="16" t="s">
        <v>319</v>
      </c>
      <c r="D2103" s="16">
        <v>10115</v>
      </c>
      <c r="E2103" s="16" t="str">
        <f>VLOOKUP(D2103,'Schools Data'!$F$4:$I$105,4,FALSE)</f>
        <v>Blessed Dominic School</v>
      </c>
      <c r="F2103" s="16">
        <v>221000</v>
      </c>
      <c r="G2103" s="16" t="str">
        <f t="shared" ref="G2103:G2109" si="74">VLOOKUP(F2103,$W$2:$X$62,2,FALSE)</f>
        <v>E23</v>
      </c>
      <c r="H2103" s="16" t="s">
        <v>4136</v>
      </c>
      <c r="I2103" s="16" t="s">
        <v>1181</v>
      </c>
      <c r="J2103" s="16" t="s">
        <v>1180</v>
      </c>
      <c r="K2103" s="16" t="s">
        <v>1179</v>
      </c>
      <c r="L2103" s="16" t="s">
        <v>4135</v>
      </c>
      <c r="M2103" s="16">
        <v>22091</v>
      </c>
      <c r="N2103" s="16" t="s">
        <v>1177</v>
      </c>
      <c r="O2103" s="16" t="s">
        <v>1107</v>
      </c>
      <c r="P2103" s="16" t="s">
        <v>1176</v>
      </c>
      <c r="Q2103" s="16" t="s">
        <v>1175</v>
      </c>
      <c r="R2103" s="16" t="s">
        <v>1174</v>
      </c>
    </row>
    <row r="2104" spans="1:18">
      <c r="A2104" s="16" t="s">
        <v>4134</v>
      </c>
      <c r="B2104" s="16" t="s">
        <v>1183</v>
      </c>
      <c r="C2104" s="16" t="s">
        <v>319</v>
      </c>
      <c r="D2104" s="16">
        <v>10115</v>
      </c>
      <c r="E2104" s="16" t="str">
        <f>VLOOKUP(D2104,'Schools Data'!$F$4:$I$105,4,FALSE)</f>
        <v>Blessed Dominic School</v>
      </c>
      <c r="F2104" s="16">
        <v>411020</v>
      </c>
      <c r="G2104" s="16" t="str">
        <f t="shared" si="74"/>
        <v>E25</v>
      </c>
      <c r="H2104" s="16" t="s">
        <v>4133</v>
      </c>
      <c r="I2104" s="16" t="s">
        <v>1181</v>
      </c>
      <c r="J2104" s="16" t="s">
        <v>1180</v>
      </c>
      <c r="K2104" s="16" t="s">
        <v>1179</v>
      </c>
      <c r="L2104" s="16" t="s">
        <v>4132</v>
      </c>
      <c r="M2104" s="16">
        <v>118629</v>
      </c>
      <c r="N2104" s="16" t="s">
        <v>1177</v>
      </c>
      <c r="O2104" s="16" t="s">
        <v>1107</v>
      </c>
      <c r="P2104" s="16" t="s">
        <v>1176</v>
      </c>
      <c r="Q2104" s="16" t="s">
        <v>1175</v>
      </c>
      <c r="R2104" s="16" t="s">
        <v>1174</v>
      </c>
    </row>
    <row r="2105" spans="1:18">
      <c r="A2105" s="16" t="s">
        <v>4131</v>
      </c>
      <c r="B2105" s="16" t="s">
        <v>1183</v>
      </c>
      <c r="C2105" s="16" t="s">
        <v>319</v>
      </c>
      <c r="D2105" s="16">
        <v>10115</v>
      </c>
      <c r="E2105" s="16" t="str">
        <f>VLOOKUP(D2105,'Schools Data'!$F$4:$I$105,4,FALSE)</f>
        <v>Blessed Dominic School</v>
      </c>
      <c r="F2105" s="16">
        <v>413050</v>
      </c>
      <c r="G2105" s="16" t="str">
        <f t="shared" si="74"/>
        <v>E19</v>
      </c>
      <c r="H2105" s="16" t="s">
        <v>4130</v>
      </c>
      <c r="I2105" s="16" t="s">
        <v>1181</v>
      </c>
      <c r="J2105" s="16" t="s">
        <v>1180</v>
      </c>
      <c r="K2105" s="16" t="s">
        <v>1179</v>
      </c>
      <c r="L2105" s="16" t="s">
        <v>4129</v>
      </c>
      <c r="M2105" s="16">
        <v>92852</v>
      </c>
      <c r="N2105" s="16" t="s">
        <v>1177</v>
      </c>
      <c r="O2105" s="16" t="s">
        <v>1107</v>
      </c>
      <c r="P2105" s="16" t="s">
        <v>1176</v>
      </c>
      <c r="Q2105" s="16" t="s">
        <v>1175</v>
      </c>
      <c r="R2105" s="16" t="s">
        <v>1174</v>
      </c>
    </row>
    <row r="2106" spans="1:18">
      <c r="A2106" s="16" t="s">
        <v>4128</v>
      </c>
      <c r="B2106" s="16" t="s">
        <v>1183</v>
      </c>
      <c r="C2106" s="16" t="s">
        <v>319</v>
      </c>
      <c r="D2106" s="16">
        <v>10115</v>
      </c>
      <c r="E2106" s="16" t="str">
        <f>VLOOKUP(D2106,'Schools Data'!$F$4:$I$105,4,FALSE)</f>
        <v>Blessed Dominic School</v>
      </c>
      <c r="F2106" s="16">
        <v>413060</v>
      </c>
      <c r="G2106" s="16" t="str">
        <f t="shared" si="74"/>
        <v>E22</v>
      </c>
      <c r="H2106" s="16" t="s">
        <v>4127</v>
      </c>
      <c r="I2106" s="16" t="s">
        <v>1181</v>
      </c>
      <c r="J2106" s="16" t="s">
        <v>1180</v>
      </c>
      <c r="K2106" s="16" t="s">
        <v>1179</v>
      </c>
      <c r="L2106" s="16" t="s">
        <v>4126</v>
      </c>
      <c r="M2106" s="16">
        <v>22360</v>
      </c>
      <c r="N2106" s="16" t="s">
        <v>1177</v>
      </c>
      <c r="O2106" s="16" t="s">
        <v>1107</v>
      </c>
      <c r="P2106" s="16" t="s">
        <v>1176</v>
      </c>
      <c r="Q2106" s="16" t="s">
        <v>1175</v>
      </c>
      <c r="R2106" s="16" t="s">
        <v>1174</v>
      </c>
    </row>
    <row r="2107" spans="1:18">
      <c r="A2107" s="16" t="s">
        <v>4125</v>
      </c>
      <c r="B2107" s="16" t="s">
        <v>1183</v>
      </c>
      <c r="C2107" s="16" t="s">
        <v>319</v>
      </c>
      <c r="D2107" s="16">
        <v>10115</v>
      </c>
      <c r="E2107" s="16" t="str">
        <f>VLOOKUP(D2107,'Schools Data'!$F$4:$I$105,4,FALSE)</f>
        <v>Blessed Dominic School</v>
      </c>
      <c r="F2107" s="16">
        <v>413070</v>
      </c>
      <c r="G2107" s="16" t="str">
        <f t="shared" si="74"/>
        <v>E24</v>
      </c>
      <c r="H2107" s="16" t="s">
        <v>4124</v>
      </c>
      <c r="I2107" s="16" t="s">
        <v>1181</v>
      </c>
      <c r="J2107" s="16" t="s">
        <v>1180</v>
      </c>
      <c r="K2107" s="16" t="s">
        <v>1179</v>
      </c>
      <c r="L2107" s="16" t="s">
        <v>4123</v>
      </c>
      <c r="M2107" s="16">
        <v>53100</v>
      </c>
      <c r="N2107" s="16" t="s">
        <v>1177</v>
      </c>
      <c r="O2107" s="16" t="s">
        <v>1107</v>
      </c>
      <c r="P2107" s="16" t="s">
        <v>1176</v>
      </c>
      <c r="Q2107" s="16" t="s">
        <v>1175</v>
      </c>
      <c r="R2107" s="16" t="s">
        <v>1174</v>
      </c>
    </row>
    <row r="2108" spans="1:18">
      <c r="A2108" s="16" t="s">
        <v>4122</v>
      </c>
      <c r="B2108" s="16" t="s">
        <v>1183</v>
      </c>
      <c r="C2108" s="16" t="s">
        <v>319</v>
      </c>
      <c r="D2108" s="16">
        <v>10115</v>
      </c>
      <c r="E2108" s="16" t="str">
        <f>VLOOKUP(D2108,'Schools Data'!$F$4:$I$105,4,FALSE)</f>
        <v>Blessed Dominic School</v>
      </c>
      <c r="F2108" s="16">
        <v>420060</v>
      </c>
      <c r="G2108" s="16" t="str">
        <f t="shared" si="74"/>
        <v>E26</v>
      </c>
      <c r="H2108" s="16" t="s">
        <v>4121</v>
      </c>
      <c r="I2108" s="16" t="s">
        <v>1181</v>
      </c>
      <c r="J2108" s="16" t="s">
        <v>1180</v>
      </c>
      <c r="K2108" s="16" t="s">
        <v>1179</v>
      </c>
      <c r="L2108" s="16" t="s">
        <v>4120</v>
      </c>
      <c r="M2108" s="16">
        <v>82107</v>
      </c>
      <c r="N2108" s="16" t="s">
        <v>1177</v>
      </c>
      <c r="O2108" s="16" t="s">
        <v>1107</v>
      </c>
      <c r="P2108" s="16" t="s">
        <v>1176</v>
      </c>
      <c r="Q2108" s="16" t="s">
        <v>1175</v>
      </c>
      <c r="R2108" s="16" t="s">
        <v>1174</v>
      </c>
    </row>
    <row r="2109" spans="1:18">
      <c r="A2109" s="16" t="s">
        <v>4119</v>
      </c>
      <c r="B2109" s="16" t="s">
        <v>1183</v>
      </c>
      <c r="C2109" s="16" t="s">
        <v>319</v>
      </c>
      <c r="D2109" s="16">
        <v>10115</v>
      </c>
      <c r="E2109" s="16" t="str">
        <f>VLOOKUP(D2109,'Schools Data'!$F$4:$I$105,4,FALSE)</f>
        <v>Blessed Dominic School</v>
      </c>
      <c r="F2109" s="16">
        <v>422620</v>
      </c>
      <c r="G2109" s="16" t="str">
        <f t="shared" si="74"/>
        <v>E20</v>
      </c>
      <c r="H2109" s="16" t="s">
        <v>4118</v>
      </c>
      <c r="I2109" s="16" t="s">
        <v>1181</v>
      </c>
      <c r="J2109" s="16" t="s">
        <v>1180</v>
      </c>
      <c r="K2109" s="16" t="s">
        <v>1179</v>
      </c>
      <c r="L2109" s="16" t="s">
        <v>4117</v>
      </c>
      <c r="M2109" s="16">
        <v>35753</v>
      </c>
      <c r="N2109" s="16" t="s">
        <v>1177</v>
      </c>
      <c r="O2109" s="16" t="s">
        <v>1107</v>
      </c>
      <c r="P2109" s="16" t="s">
        <v>1176</v>
      </c>
      <c r="Q2109" s="16" t="s">
        <v>1175</v>
      </c>
      <c r="R2109" s="16" t="s">
        <v>1174</v>
      </c>
    </row>
    <row r="2110" spans="1:18">
      <c r="A2110" s="16" t="s">
        <v>4116</v>
      </c>
      <c r="B2110" s="16" t="s">
        <v>1183</v>
      </c>
      <c r="C2110" s="16" t="s">
        <v>319</v>
      </c>
      <c r="D2110" s="16">
        <v>10115</v>
      </c>
      <c r="E2110" s="16" t="str">
        <f>VLOOKUP(D2110,'Schools Data'!$F$4:$I$105,4,FALSE)</f>
        <v>Blessed Dominic School</v>
      </c>
      <c r="F2110" s="16">
        <v>543950</v>
      </c>
      <c r="G2110" s="16" t="s">
        <v>1211</v>
      </c>
      <c r="H2110" s="16" t="s">
        <v>4115</v>
      </c>
      <c r="I2110" s="16" t="s">
        <v>1181</v>
      </c>
      <c r="J2110" s="16" t="s">
        <v>1180</v>
      </c>
      <c r="K2110" s="16" t="s">
        <v>1179</v>
      </c>
      <c r="L2110" s="16" t="s">
        <v>4114</v>
      </c>
      <c r="M2110" s="16">
        <v>116885</v>
      </c>
      <c r="N2110" s="16" t="s">
        <v>1177</v>
      </c>
      <c r="O2110" s="16" t="s">
        <v>1107</v>
      </c>
      <c r="P2110" s="16" t="s">
        <v>1176</v>
      </c>
      <c r="Q2110" s="16" t="s">
        <v>1175</v>
      </c>
      <c r="R2110" s="16" t="s">
        <v>1174</v>
      </c>
    </row>
    <row r="2111" spans="1:18">
      <c r="A2111" s="16" t="s">
        <v>4113</v>
      </c>
      <c r="B2111" s="16" t="s">
        <v>1183</v>
      </c>
      <c r="C2111" s="16" t="s">
        <v>319</v>
      </c>
      <c r="D2111" s="16">
        <v>10115</v>
      </c>
      <c r="E2111" s="16" t="str">
        <f>VLOOKUP(D2111,'Schools Data'!$F$4:$I$105,4,FALSE)</f>
        <v>Blessed Dominic School</v>
      </c>
      <c r="F2111" s="16">
        <v>543970</v>
      </c>
      <c r="G2111" s="16" t="str">
        <f t="shared" ref="G2111:G2144" si="75">VLOOKUP(F2111,$W$2:$X$62,2,FALSE)</f>
        <v>I01</v>
      </c>
      <c r="H2111" s="16" t="s">
        <v>4112</v>
      </c>
      <c r="I2111" s="16" t="s">
        <v>1181</v>
      </c>
      <c r="J2111" s="16" t="s">
        <v>1180</v>
      </c>
      <c r="K2111" s="16" t="s">
        <v>1179</v>
      </c>
      <c r="L2111" s="16" t="s">
        <v>4111</v>
      </c>
      <c r="M2111" s="16">
        <v>-2202463</v>
      </c>
      <c r="N2111" s="16" t="s">
        <v>1177</v>
      </c>
      <c r="O2111" s="16" t="s">
        <v>1107</v>
      </c>
      <c r="P2111" s="16" t="s">
        <v>1176</v>
      </c>
      <c r="Q2111" s="16" t="s">
        <v>1175</v>
      </c>
      <c r="R2111" s="16" t="s">
        <v>1174</v>
      </c>
    </row>
    <row r="2112" spans="1:18">
      <c r="A2112" s="16" t="s">
        <v>4110</v>
      </c>
      <c r="B2112" s="16" t="s">
        <v>1183</v>
      </c>
      <c r="C2112" s="16" t="s">
        <v>319</v>
      </c>
      <c r="D2112" s="16">
        <v>10115</v>
      </c>
      <c r="E2112" s="16" t="str">
        <f>VLOOKUP(D2112,'Schools Data'!$F$4:$I$105,4,FALSE)</f>
        <v>Blessed Dominic School</v>
      </c>
      <c r="F2112" s="16">
        <v>543972</v>
      </c>
      <c r="G2112" s="16" t="str">
        <f t="shared" si="75"/>
        <v>I03</v>
      </c>
      <c r="H2112" s="16" t="s">
        <v>4109</v>
      </c>
      <c r="I2112" s="16" t="s">
        <v>1181</v>
      </c>
      <c r="J2112" s="16" t="s">
        <v>1180</v>
      </c>
      <c r="K2112" s="16" t="s">
        <v>1179</v>
      </c>
      <c r="L2112" s="16" t="s">
        <v>4108</v>
      </c>
      <c r="M2112" s="16">
        <v>-23706</v>
      </c>
      <c r="N2112" s="16" t="s">
        <v>1177</v>
      </c>
      <c r="O2112" s="16" t="s">
        <v>1107</v>
      </c>
      <c r="P2112" s="16" t="s">
        <v>1176</v>
      </c>
      <c r="Q2112" s="16" t="s">
        <v>1175</v>
      </c>
      <c r="R2112" s="16" t="s">
        <v>1174</v>
      </c>
    </row>
    <row r="2113" spans="1:18">
      <c r="A2113" s="16" t="s">
        <v>4107</v>
      </c>
      <c r="B2113" s="16" t="s">
        <v>1183</v>
      </c>
      <c r="C2113" s="16" t="s">
        <v>319</v>
      </c>
      <c r="D2113" s="16">
        <v>10115</v>
      </c>
      <c r="E2113" s="16" t="str">
        <f>VLOOKUP(D2113,'Schools Data'!$F$4:$I$105,4,FALSE)</f>
        <v>Blessed Dominic School</v>
      </c>
      <c r="F2113" s="16">
        <v>543975</v>
      </c>
      <c r="G2113" s="16" t="str">
        <f t="shared" si="75"/>
        <v>I05</v>
      </c>
      <c r="H2113" s="16" t="s">
        <v>4106</v>
      </c>
      <c r="I2113" s="16" t="s">
        <v>1181</v>
      </c>
      <c r="J2113" s="16" t="s">
        <v>1180</v>
      </c>
      <c r="K2113" s="16" t="s">
        <v>1179</v>
      </c>
      <c r="L2113" s="16" t="s">
        <v>4105</v>
      </c>
      <c r="M2113" s="16">
        <v>-154295</v>
      </c>
      <c r="N2113" s="16" t="s">
        <v>1177</v>
      </c>
      <c r="O2113" s="16" t="s">
        <v>1107</v>
      </c>
      <c r="P2113" s="16" t="s">
        <v>1176</v>
      </c>
      <c r="Q2113" s="16" t="s">
        <v>1175</v>
      </c>
      <c r="R2113" s="16" t="s">
        <v>1174</v>
      </c>
    </row>
    <row r="2114" spans="1:18">
      <c r="A2114" s="16" t="s">
        <v>4104</v>
      </c>
      <c r="B2114" s="16" t="s">
        <v>1183</v>
      </c>
      <c r="C2114" s="16" t="s">
        <v>319</v>
      </c>
      <c r="D2114" s="16">
        <v>10115</v>
      </c>
      <c r="E2114" s="16" t="str">
        <f>VLOOKUP(D2114,'Schools Data'!$F$4:$I$105,4,FALSE)</f>
        <v>Blessed Dominic School</v>
      </c>
      <c r="F2114" s="16">
        <v>569000</v>
      </c>
      <c r="G2114" s="16" t="str">
        <f t="shared" si="75"/>
        <v>E28a</v>
      </c>
      <c r="H2114" s="16" t="s">
        <v>4103</v>
      </c>
      <c r="I2114" s="16" t="s">
        <v>1181</v>
      </c>
      <c r="J2114" s="16" t="s">
        <v>1180</v>
      </c>
      <c r="K2114" s="16" t="s">
        <v>1179</v>
      </c>
      <c r="L2114" s="16" t="s">
        <v>4102</v>
      </c>
      <c r="M2114" s="16">
        <v>37750</v>
      </c>
      <c r="N2114" s="16" t="s">
        <v>1177</v>
      </c>
      <c r="O2114" s="16" t="s">
        <v>1107</v>
      </c>
      <c r="P2114" s="16" t="s">
        <v>1176</v>
      </c>
      <c r="Q2114" s="16" t="s">
        <v>1175</v>
      </c>
      <c r="R2114" s="16" t="s">
        <v>1174</v>
      </c>
    </row>
    <row r="2115" spans="1:18">
      <c r="A2115" s="16" t="s">
        <v>4101</v>
      </c>
      <c r="B2115" s="16" t="s">
        <v>1183</v>
      </c>
      <c r="C2115" s="16" t="s">
        <v>319</v>
      </c>
      <c r="D2115" s="16">
        <v>10115</v>
      </c>
      <c r="E2115" s="16" t="str">
        <f>VLOOKUP(D2115,'Schools Data'!$F$4:$I$105,4,FALSE)</f>
        <v>Blessed Dominic School</v>
      </c>
      <c r="F2115" s="16">
        <v>569010</v>
      </c>
      <c r="G2115" s="16" t="str">
        <f t="shared" si="75"/>
        <v>E27</v>
      </c>
      <c r="H2115" s="16" t="s">
        <v>4100</v>
      </c>
      <c r="I2115" s="16" t="s">
        <v>1181</v>
      </c>
      <c r="J2115" s="16" t="s">
        <v>1180</v>
      </c>
      <c r="K2115" s="16" t="s">
        <v>1179</v>
      </c>
      <c r="L2115" s="16" t="s">
        <v>4099</v>
      </c>
      <c r="M2115" s="16">
        <v>149338</v>
      </c>
      <c r="N2115" s="16" t="s">
        <v>1177</v>
      </c>
      <c r="O2115" s="16" t="s">
        <v>1107</v>
      </c>
      <c r="P2115" s="16" t="s">
        <v>1176</v>
      </c>
      <c r="Q2115" s="16" t="s">
        <v>1175</v>
      </c>
      <c r="R2115" s="16" t="s">
        <v>1174</v>
      </c>
    </row>
    <row r="2116" spans="1:18">
      <c r="A2116" s="16" t="s">
        <v>4098</v>
      </c>
      <c r="B2116" s="16" t="s">
        <v>1183</v>
      </c>
      <c r="C2116" s="16" t="s">
        <v>319</v>
      </c>
      <c r="D2116" s="16">
        <v>10115</v>
      </c>
      <c r="E2116" s="16" t="str">
        <f>VLOOKUP(D2116,'Schools Data'!$F$4:$I$105,4,FALSE)</f>
        <v>Blessed Dominic School</v>
      </c>
      <c r="F2116" s="16">
        <v>599030</v>
      </c>
      <c r="G2116" s="16" t="str">
        <f t="shared" si="75"/>
        <v>CE04</v>
      </c>
      <c r="H2116" s="16" t="s">
        <v>4097</v>
      </c>
      <c r="I2116" s="16" t="s">
        <v>1181</v>
      </c>
      <c r="J2116" s="16" t="s">
        <v>1180</v>
      </c>
      <c r="K2116" s="16" t="s">
        <v>1179</v>
      </c>
      <c r="L2116" s="16" t="s">
        <v>4096</v>
      </c>
      <c r="M2116" s="16">
        <v>1</v>
      </c>
      <c r="N2116" s="16" t="s">
        <v>1177</v>
      </c>
      <c r="O2116" s="16" t="s">
        <v>1107</v>
      </c>
      <c r="P2116" s="16" t="s">
        <v>1176</v>
      </c>
      <c r="Q2116" s="16" t="s">
        <v>1175</v>
      </c>
      <c r="R2116" s="16" t="s">
        <v>1174</v>
      </c>
    </row>
    <row r="2117" spans="1:18">
      <c r="A2117" s="16" t="s">
        <v>4095</v>
      </c>
      <c r="B2117" s="16" t="s">
        <v>1183</v>
      </c>
      <c r="C2117" s="16" t="s">
        <v>319</v>
      </c>
      <c r="D2117" s="16">
        <v>10115</v>
      </c>
      <c r="E2117" s="16" t="str">
        <f>VLOOKUP(D2117,'Schools Data'!$F$4:$I$105,4,FALSE)</f>
        <v>Blessed Dominic School</v>
      </c>
      <c r="F2117" s="16">
        <v>720010</v>
      </c>
      <c r="G2117" s="16" t="str">
        <f t="shared" si="75"/>
        <v>I18d</v>
      </c>
      <c r="H2117" s="16" t="s">
        <v>4094</v>
      </c>
      <c r="I2117" s="16" t="s">
        <v>1181</v>
      </c>
      <c r="J2117" s="16" t="s">
        <v>1180</v>
      </c>
      <c r="K2117" s="16" t="s">
        <v>1179</v>
      </c>
      <c r="L2117" s="16" t="s">
        <v>4093</v>
      </c>
      <c r="M2117" s="16">
        <v>-69990</v>
      </c>
      <c r="N2117" s="16" t="s">
        <v>1177</v>
      </c>
      <c r="O2117" s="16" t="s">
        <v>1107</v>
      </c>
      <c r="P2117" s="16" t="s">
        <v>1176</v>
      </c>
      <c r="Q2117" s="16" t="s">
        <v>1175</v>
      </c>
      <c r="R2117" s="16" t="s">
        <v>1174</v>
      </c>
    </row>
    <row r="2118" spans="1:18">
      <c r="A2118" s="16" t="s">
        <v>4092</v>
      </c>
      <c r="B2118" s="16" t="s">
        <v>1183</v>
      </c>
      <c r="C2118" s="16" t="s">
        <v>319</v>
      </c>
      <c r="D2118" s="16">
        <v>10115</v>
      </c>
      <c r="E2118" s="16" t="str">
        <f>VLOOKUP(D2118,'Schools Data'!$F$4:$I$105,4,FALSE)</f>
        <v>Blessed Dominic School</v>
      </c>
      <c r="F2118" s="16">
        <v>739002</v>
      </c>
      <c r="G2118" s="16" t="str">
        <f t="shared" si="75"/>
        <v>I08b</v>
      </c>
      <c r="H2118" s="16" t="s">
        <v>4091</v>
      </c>
      <c r="I2118" s="16" t="s">
        <v>1181</v>
      </c>
      <c r="J2118" s="16" t="s">
        <v>1180</v>
      </c>
      <c r="K2118" s="16" t="s">
        <v>1179</v>
      </c>
      <c r="L2118" s="16" t="s">
        <v>4090</v>
      </c>
      <c r="M2118" s="16">
        <v>-63020</v>
      </c>
      <c r="N2118" s="16" t="s">
        <v>1177</v>
      </c>
      <c r="O2118" s="16" t="s">
        <v>1107</v>
      </c>
      <c r="P2118" s="16" t="s">
        <v>1176</v>
      </c>
      <c r="Q2118" s="16" t="s">
        <v>1175</v>
      </c>
      <c r="R2118" s="16" t="s">
        <v>1174</v>
      </c>
    </row>
    <row r="2119" spans="1:18">
      <c r="A2119" s="16" t="s">
        <v>4089</v>
      </c>
      <c r="B2119" s="16" t="s">
        <v>1183</v>
      </c>
      <c r="C2119" s="16" t="s">
        <v>319</v>
      </c>
      <c r="D2119" s="16">
        <v>10115</v>
      </c>
      <c r="E2119" s="16" t="str">
        <f>VLOOKUP(D2119,'Schools Data'!$F$4:$I$105,4,FALSE)</f>
        <v>Blessed Dominic School</v>
      </c>
      <c r="F2119" s="16">
        <v>739010</v>
      </c>
      <c r="G2119" s="16" t="str">
        <f t="shared" si="75"/>
        <v>I09</v>
      </c>
      <c r="H2119" s="16" t="s">
        <v>4088</v>
      </c>
      <c r="I2119" s="16" t="s">
        <v>1181</v>
      </c>
      <c r="J2119" s="16" t="s">
        <v>1180</v>
      </c>
      <c r="K2119" s="16" t="s">
        <v>1179</v>
      </c>
      <c r="L2119" s="16" t="s">
        <v>4087</v>
      </c>
      <c r="M2119" s="16">
        <v>-35500</v>
      </c>
      <c r="N2119" s="16" t="s">
        <v>1177</v>
      </c>
      <c r="O2119" s="16" t="s">
        <v>1107</v>
      </c>
      <c r="P2119" s="16" t="s">
        <v>1176</v>
      </c>
      <c r="Q2119" s="16" t="s">
        <v>1175</v>
      </c>
      <c r="R2119" s="16" t="s">
        <v>1174</v>
      </c>
    </row>
    <row r="2120" spans="1:18">
      <c r="A2120" s="16" t="s">
        <v>4086</v>
      </c>
      <c r="B2120" s="16" t="s">
        <v>1183</v>
      </c>
      <c r="C2120" s="16" t="s">
        <v>319</v>
      </c>
      <c r="D2120" s="16">
        <v>10115</v>
      </c>
      <c r="E2120" s="16" t="str">
        <f>VLOOKUP(D2120,'Schools Data'!$F$4:$I$105,4,FALSE)</f>
        <v>Blessed Dominic School</v>
      </c>
      <c r="F2120" s="16">
        <v>739020</v>
      </c>
      <c r="G2120" s="16" t="str">
        <f t="shared" si="75"/>
        <v>I10</v>
      </c>
      <c r="H2120" s="16" t="s">
        <v>4085</v>
      </c>
      <c r="I2120" s="16" t="s">
        <v>1181</v>
      </c>
      <c r="J2120" s="16" t="s">
        <v>1180</v>
      </c>
      <c r="K2120" s="16" t="s">
        <v>1179</v>
      </c>
      <c r="L2120" s="16" t="s">
        <v>4084</v>
      </c>
      <c r="M2120" s="16">
        <v>-3000</v>
      </c>
      <c r="N2120" s="16" t="s">
        <v>1177</v>
      </c>
      <c r="O2120" s="16" t="s">
        <v>1107</v>
      </c>
      <c r="P2120" s="16" t="s">
        <v>1176</v>
      </c>
      <c r="Q2120" s="16" t="s">
        <v>1175</v>
      </c>
      <c r="R2120" s="16" t="s">
        <v>1174</v>
      </c>
    </row>
    <row r="2121" spans="1:18">
      <c r="A2121" s="16" t="s">
        <v>4083</v>
      </c>
      <c r="B2121" s="16" t="s">
        <v>1183</v>
      </c>
      <c r="C2121" s="16" t="s">
        <v>319</v>
      </c>
      <c r="D2121" s="16">
        <v>10115</v>
      </c>
      <c r="E2121" s="16" t="str">
        <f>VLOOKUP(D2121,'Schools Data'!$F$4:$I$105,4,FALSE)</f>
        <v>Blessed Dominic School</v>
      </c>
      <c r="F2121" s="16">
        <v>739040</v>
      </c>
      <c r="G2121" s="16" t="str">
        <f t="shared" si="75"/>
        <v>I12</v>
      </c>
      <c r="H2121" s="16" t="s">
        <v>4082</v>
      </c>
      <c r="I2121" s="16" t="s">
        <v>1181</v>
      </c>
      <c r="J2121" s="16" t="s">
        <v>1180</v>
      </c>
      <c r="K2121" s="16" t="s">
        <v>1179</v>
      </c>
      <c r="L2121" s="16" t="s">
        <v>4081</v>
      </c>
      <c r="M2121" s="16">
        <v>-23300</v>
      </c>
      <c r="N2121" s="16" t="s">
        <v>1177</v>
      </c>
      <c r="O2121" s="16" t="s">
        <v>1107</v>
      </c>
      <c r="P2121" s="16" t="s">
        <v>1176</v>
      </c>
      <c r="Q2121" s="16" t="s">
        <v>1175</v>
      </c>
      <c r="R2121" s="16" t="s">
        <v>1174</v>
      </c>
    </row>
    <row r="2122" spans="1:18">
      <c r="A2122" s="16" t="s">
        <v>4080</v>
      </c>
      <c r="B2122" s="16" t="s">
        <v>1183</v>
      </c>
      <c r="C2122" s="16" t="s">
        <v>319</v>
      </c>
      <c r="D2122" s="16">
        <v>10116</v>
      </c>
      <c r="E2122" s="16" t="str">
        <f>VLOOKUP(D2122,'Schools Data'!$F$4:$I$105,4,FALSE)</f>
        <v>St John's CE N20</v>
      </c>
      <c r="F2122" s="16">
        <v>111100</v>
      </c>
      <c r="G2122" s="16" t="str">
        <f t="shared" si="75"/>
        <v>E05</v>
      </c>
      <c r="H2122" s="16" t="s">
        <v>4079</v>
      </c>
      <c r="I2122" s="16" t="s">
        <v>1181</v>
      </c>
      <c r="J2122" s="16" t="s">
        <v>1180</v>
      </c>
      <c r="K2122" s="16" t="s">
        <v>1179</v>
      </c>
      <c r="L2122" s="16" t="s">
        <v>4078</v>
      </c>
      <c r="M2122" s="16">
        <v>48200</v>
      </c>
      <c r="N2122" s="16" t="s">
        <v>1177</v>
      </c>
      <c r="O2122" s="16" t="s">
        <v>1107</v>
      </c>
      <c r="P2122" s="16" t="s">
        <v>1176</v>
      </c>
      <c r="Q2122" s="16" t="s">
        <v>1175</v>
      </c>
      <c r="R2122" s="16" t="s">
        <v>1174</v>
      </c>
    </row>
    <row r="2123" spans="1:18">
      <c r="A2123" s="16" t="s">
        <v>4077</v>
      </c>
      <c r="B2123" s="16" t="s">
        <v>1183</v>
      </c>
      <c r="C2123" s="16" t="s">
        <v>319</v>
      </c>
      <c r="D2123" s="16">
        <v>10116</v>
      </c>
      <c r="E2123" s="16" t="str">
        <f>VLOOKUP(D2123,'Schools Data'!$F$4:$I$105,4,FALSE)</f>
        <v>St John's CE N20</v>
      </c>
      <c r="F2123" s="16">
        <v>111200</v>
      </c>
      <c r="G2123" s="16" t="str">
        <f t="shared" si="75"/>
        <v>E04</v>
      </c>
      <c r="H2123" s="16" t="s">
        <v>4076</v>
      </c>
      <c r="I2123" s="16" t="s">
        <v>1181</v>
      </c>
      <c r="J2123" s="16" t="s">
        <v>1180</v>
      </c>
      <c r="K2123" s="16" t="s">
        <v>1179</v>
      </c>
      <c r="L2123" s="16" t="s">
        <v>4075</v>
      </c>
      <c r="M2123" s="16">
        <v>17333</v>
      </c>
      <c r="N2123" s="16" t="s">
        <v>1177</v>
      </c>
      <c r="O2123" s="16" t="s">
        <v>1107</v>
      </c>
      <c r="P2123" s="16" t="s">
        <v>1176</v>
      </c>
      <c r="Q2123" s="16" t="s">
        <v>1175</v>
      </c>
      <c r="R2123" s="16" t="s">
        <v>1174</v>
      </c>
    </row>
    <row r="2124" spans="1:18">
      <c r="A2124" s="16" t="s">
        <v>4074</v>
      </c>
      <c r="B2124" s="16" t="s">
        <v>1183</v>
      </c>
      <c r="C2124" s="16" t="s">
        <v>319</v>
      </c>
      <c r="D2124" s="16">
        <v>10116</v>
      </c>
      <c r="E2124" s="16" t="str">
        <f>VLOOKUP(D2124,'Schools Data'!$F$4:$I$105,4,FALSE)</f>
        <v>St John's CE N20</v>
      </c>
      <c r="F2124" s="16">
        <v>111400</v>
      </c>
      <c r="G2124" s="16" t="str">
        <f t="shared" si="75"/>
        <v>E01</v>
      </c>
      <c r="H2124" s="16" t="s">
        <v>4073</v>
      </c>
      <c r="I2124" s="16" t="s">
        <v>1181</v>
      </c>
      <c r="J2124" s="16" t="s">
        <v>1180</v>
      </c>
      <c r="K2124" s="16" t="s">
        <v>1179</v>
      </c>
      <c r="L2124" s="16" t="s">
        <v>4072</v>
      </c>
      <c r="M2124" s="16">
        <v>630015</v>
      </c>
      <c r="N2124" s="16" t="s">
        <v>1177</v>
      </c>
      <c r="O2124" s="16" t="s">
        <v>1107</v>
      </c>
      <c r="P2124" s="16" t="s">
        <v>1176</v>
      </c>
      <c r="Q2124" s="16" t="s">
        <v>1175</v>
      </c>
      <c r="R2124" s="16" t="s">
        <v>1174</v>
      </c>
    </row>
    <row r="2125" spans="1:18">
      <c r="A2125" s="16" t="s">
        <v>4071</v>
      </c>
      <c r="B2125" s="16" t="s">
        <v>1183</v>
      </c>
      <c r="C2125" s="16" t="s">
        <v>319</v>
      </c>
      <c r="D2125" s="16">
        <v>10116</v>
      </c>
      <c r="E2125" s="16" t="str">
        <f>VLOOKUP(D2125,'Schools Data'!$F$4:$I$105,4,FALSE)</f>
        <v>St John's CE N20</v>
      </c>
      <c r="F2125" s="16">
        <v>111600</v>
      </c>
      <c r="G2125" s="16" t="str">
        <f t="shared" si="75"/>
        <v>E03</v>
      </c>
      <c r="H2125" s="16" t="s">
        <v>4070</v>
      </c>
      <c r="I2125" s="16" t="s">
        <v>1181</v>
      </c>
      <c r="J2125" s="16" t="s">
        <v>1180</v>
      </c>
      <c r="K2125" s="16" t="s">
        <v>1179</v>
      </c>
      <c r="L2125" s="16" t="s">
        <v>4069</v>
      </c>
      <c r="M2125" s="16">
        <v>223361</v>
      </c>
      <c r="N2125" s="16" t="s">
        <v>1177</v>
      </c>
      <c r="O2125" s="16" t="s">
        <v>1107</v>
      </c>
      <c r="P2125" s="16" t="s">
        <v>1176</v>
      </c>
      <c r="Q2125" s="16" t="s">
        <v>1175</v>
      </c>
      <c r="R2125" s="16" t="s">
        <v>1174</v>
      </c>
    </row>
    <row r="2126" spans="1:18">
      <c r="A2126" s="16" t="s">
        <v>4068</v>
      </c>
      <c r="B2126" s="16" t="s">
        <v>1183</v>
      </c>
      <c r="C2126" s="16" t="s">
        <v>319</v>
      </c>
      <c r="D2126" s="16">
        <v>10116</v>
      </c>
      <c r="E2126" s="16" t="str">
        <f>VLOOKUP(D2126,'Schools Data'!$F$4:$I$105,4,FALSE)</f>
        <v>St John's CE N20</v>
      </c>
      <c r="F2126" s="16">
        <v>111700</v>
      </c>
      <c r="G2126" s="16" t="str">
        <f t="shared" si="75"/>
        <v>E07</v>
      </c>
      <c r="H2126" s="16" t="s">
        <v>4067</v>
      </c>
      <c r="I2126" s="16" t="s">
        <v>1181</v>
      </c>
      <c r="J2126" s="16" t="s">
        <v>1180</v>
      </c>
      <c r="K2126" s="16" t="s">
        <v>1179</v>
      </c>
      <c r="L2126" s="16" t="s">
        <v>4066</v>
      </c>
      <c r="M2126" s="16">
        <v>43067</v>
      </c>
      <c r="N2126" s="16" t="s">
        <v>1177</v>
      </c>
      <c r="O2126" s="16" t="s">
        <v>1107</v>
      </c>
      <c r="P2126" s="16" t="s">
        <v>1176</v>
      </c>
      <c r="Q2126" s="16" t="s">
        <v>1175</v>
      </c>
      <c r="R2126" s="16" t="s">
        <v>1174</v>
      </c>
    </row>
    <row r="2127" spans="1:18">
      <c r="A2127" s="16" t="s">
        <v>4065</v>
      </c>
      <c r="B2127" s="16" t="s">
        <v>1183</v>
      </c>
      <c r="C2127" s="16" t="s">
        <v>319</v>
      </c>
      <c r="D2127" s="16">
        <v>10116</v>
      </c>
      <c r="E2127" s="16" t="str">
        <f>VLOOKUP(D2127,'Schools Data'!$F$4:$I$105,4,FALSE)</f>
        <v>St John's CE N20</v>
      </c>
      <c r="F2127" s="16">
        <v>133100</v>
      </c>
      <c r="G2127" s="16" t="str">
        <f t="shared" si="75"/>
        <v>E09</v>
      </c>
      <c r="H2127" s="16" t="s">
        <v>4064</v>
      </c>
      <c r="I2127" s="16" t="s">
        <v>1181</v>
      </c>
      <c r="J2127" s="16" t="s">
        <v>1180</v>
      </c>
      <c r="K2127" s="16" t="s">
        <v>1179</v>
      </c>
      <c r="L2127" s="16" t="s">
        <v>4063</v>
      </c>
      <c r="M2127" s="16">
        <v>9252</v>
      </c>
      <c r="N2127" s="16" t="s">
        <v>1177</v>
      </c>
      <c r="O2127" s="16" t="s">
        <v>1107</v>
      </c>
      <c r="P2127" s="16" t="s">
        <v>1176</v>
      </c>
      <c r="Q2127" s="16" t="s">
        <v>1175</v>
      </c>
      <c r="R2127" s="16" t="s">
        <v>1174</v>
      </c>
    </row>
    <row r="2128" spans="1:18">
      <c r="A2128" s="16" t="s">
        <v>4062</v>
      </c>
      <c r="B2128" s="16" t="s">
        <v>1183</v>
      </c>
      <c r="C2128" s="16" t="s">
        <v>319</v>
      </c>
      <c r="D2128" s="16">
        <v>10116</v>
      </c>
      <c r="E2128" s="16" t="str">
        <f>VLOOKUP(D2128,'Schools Data'!$F$4:$I$105,4,FALSE)</f>
        <v>St John's CE N20</v>
      </c>
      <c r="F2128" s="16">
        <v>138100</v>
      </c>
      <c r="G2128" s="16" t="str">
        <f t="shared" si="75"/>
        <v>E08</v>
      </c>
      <c r="H2128" s="16" t="s">
        <v>4061</v>
      </c>
      <c r="I2128" s="16" t="s">
        <v>1181</v>
      </c>
      <c r="J2128" s="16" t="s">
        <v>1180</v>
      </c>
      <c r="K2128" s="16" t="s">
        <v>1179</v>
      </c>
      <c r="L2128" s="16" t="s">
        <v>4060</v>
      </c>
      <c r="M2128" s="16">
        <v>6920</v>
      </c>
      <c r="N2128" s="16" t="s">
        <v>1177</v>
      </c>
      <c r="O2128" s="16" t="s">
        <v>1107</v>
      </c>
      <c r="P2128" s="16" t="s">
        <v>1176</v>
      </c>
      <c r="Q2128" s="16" t="s">
        <v>1175</v>
      </c>
      <c r="R2128" s="16" t="s">
        <v>1174</v>
      </c>
    </row>
    <row r="2129" spans="1:18">
      <c r="A2129" s="16" t="s">
        <v>4059</v>
      </c>
      <c r="B2129" s="16" t="s">
        <v>1183</v>
      </c>
      <c r="C2129" s="16" t="s">
        <v>319</v>
      </c>
      <c r="D2129" s="16">
        <v>10116</v>
      </c>
      <c r="E2129" s="16" t="str">
        <f>VLOOKUP(D2129,'Schools Data'!$F$4:$I$105,4,FALSE)</f>
        <v>St John's CE N20</v>
      </c>
      <c r="F2129" s="16">
        <v>138110</v>
      </c>
      <c r="G2129" s="16" t="str">
        <f t="shared" si="75"/>
        <v>E10</v>
      </c>
      <c r="H2129" s="16" t="s">
        <v>4058</v>
      </c>
      <c r="I2129" s="16" t="s">
        <v>1181</v>
      </c>
      <c r="J2129" s="16" t="s">
        <v>1180</v>
      </c>
      <c r="K2129" s="16" t="s">
        <v>1179</v>
      </c>
      <c r="L2129" s="16" t="s">
        <v>4057</v>
      </c>
      <c r="M2129" s="16">
        <v>2446</v>
      </c>
      <c r="N2129" s="16" t="s">
        <v>1177</v>
      </c>
      <c r="O2129" s="16" t="s">
        <v>1107</v>
      </c>
      <c r="P2129" s="16" t="s">
        <v>1176</v>
      </c>
      <c r="Q2129" s="16" t="s">
        <v>1175</v>
      </c>
      <c r="R2129" s="16" t="s">
        <v>1174</v>
      </c>
    </row>
    <row r="2130" spans="1:18">
      <c r="A2130" s="16" t="s">
        <v>4056</v>
      </c>
      <c r="B2130" s="16" t="s">
        <v>1183</v>
      </c>
      <c r="C2130" s="16" t="s">
        <v>319</v>
      </c>
      <c r="D2130" s="16">
        <v>10116</v>
      </c>
      <c r="E2130" s="16" t="str">
        <f>VLOOKUP(D2130,'Schools Data'!$F$4:$I$105,4,FALSE)</f>
        <v>St John's CE N20</v>
      </c>
      <c r="F2130" s="16">
        <v>138120</v>
      </c>
      <c r="G2130" s="16" t="str">
        <f t="shared" si="75"/>
        <v>E11</v>
      </c>
      <c r="H2130" s="16" t="s">
        <v>4055</v>
      </c>
      <c r="I2130" s="16" t="s">
        <v>1181</v>
      </c>
      <c r="J2130" s="16" t="s">
        <v>1180</v>
      </c>
      <c r="K2130" s="16" t="s">
        <v>1179</v>
      </c>
      <c r="L2130" s="16" t="s">
        <v>4054</v>
      </c>
      <c r="M2130" s="16">
        <v>3700</v>
      </c>
      <c r="N2130" s="16" t="s">
        <v>1177</v>
      </c>
      <c r="O2130" s="16" t="s">
        <v>1107</v>
      </c>
      <c r="P2130" s="16" t="s">
        <v>1176</v>
      </c>
      <c r="Q2130" s="16" t="s">
        <v>1175</v>
      </c>
      <c r="R2130" s="16" t="s">
        <v>1174</v>
      </c>
    </row>
    <row r="2131" spans="1:18">
      <c r="A2131" s="16" t="s">
        <v>4053</v>
      </c>
      <c r="B2131" s="16" t="s">
        <v>1183</v>
      </c>
      <c r="C2131" s="16" t="s">
        <v>319</v>
      </c>
      <c r="D2131" s="16">
        <v>10116</v>
      </c>
      <c r="E2131" s="16" t="str">
        <f>VLOOKUP(D2131,'Schools Data'!$F$4:$I$105,4,FALSE)</f>
        <v>St John's CE N20</v>
      </c>
      <c r="F2131" s="16">
        <v>210000</v>
      </c>
      <c r="G2131" s="16" t="str">
        <f t="shared" si="75"/>
        <v>E12</v>
      </c>
      <c r="H2131" s="16" t="s">
        <v>4052</v>
      </c>
      <c r="I2131" s="16" t="s">
        <v>1181</v>
      </c>
      <c r="J2131" s="16" t="s">
        <v>1180</v>
      </c>
      <c r="K2131" s="16" t="s">
        <v>1179</v>
      </c>
      <c r="L2131" s="16" t="s">
        <v>4051</v>
      </c>
      <c r="M2131" s="16">
        <v>18800</v>
      </c>
      <c r="N2131" s="16" t="s">
        <v>1177</v>
      </c>
      <c r="O2131" s="16" t="s">
        <v>1107</v>
      </c>
      <c r="P2131" s="16" t="s">
        <v>1176</v>
      </c>
      <c r="Q2131" s="16" t="s">
        <v>1175</v>
      </c>
      <c r="R2131" s="16" t="s">
        <v>1174</v>
      </c>
    </row>
    <row r="2132" spans="1:18">
      <c r="A2132" s="16" t="s">
        <v>4050</v>
      </c>
      <c r="B2132" s="16" t="s">
        <v>1183</v>
      </c>
      <c r="C2132" s="16" t="s">
        <v>319</v>
      </c>
      <c r="D2132" s="16">
        <v>10116</v>
      </c>
      <c r="E2132" s="16" t="str">
        <f>VLOOKUP(D2132,'Schools Data'!$F$4:$I$105,4,FALSE)</f>
        <v>St John's CE N20</v>
      </c>
      <c r="F2132" s="16">
        <v>213020</v>
      </c>
      <c r="G2132" s="16" t="str">
        <f t="shared" si="75"/>
        <v>E16</v>
      </c>
      <c r="H2132" s="16" t="s">
        <v>4049</v>
      </c>
      <c r="I2132" s="16" t="s">
        <v>1181</v>
      </c>
      <c r="J2132" s="16" t="s">
        <v>1180</v>
      </c>
      <c r="K2132" s="16" t="s">
        <v>1179</v>
      </c>
      <c r="L2132" s="16" t="s">
        <v>4048</v>
      </c>
      <c r="M2132" s="16">
        <v>18500</v>
      </c>
      <c r="N2132" s="16" t="s">
        <v>1177</v>
      </c>
      <c r="O2132" s="16" t="s">
        <v>1107</v>
      </c>
      <c r="P2132" s="16" t="s">
        <v>1176</v>
      </c>
      <c r="Q2132" s="16" t="s">
        <v>1175</v>
      </c>
      <c r="R2132" s="16" t="s">
        <v>1174</v>
      </c>
    </row>
    <row r="2133" spans="1:18">
      <c r="A2133" s="16" t="s">
        <v>4047</v>
      </c>
      <c r="B2133" s="16" t="s">
        <v>1183</v>
      </c>
      <c r="C2133" s="16" t="s">
        <v>319</v>
      </c>
      <c r="D2133" s="16">
        <v>10116</v>
      </c>
      <c r="E2133" s="16" t="str">
        <f>VLOOKUP(D2133,'Schools Data'!$F$4:$I$105,4,FALSE)</f>
        <v>St John's CE N20</v>
      </c>
      <c r="F2133" s="16">
        <v>215000</v>
      </c>
      <c r="G2133" s="16" t="str">
        <f t="shared" si="75"/>
        <v>E17</v>
      </c>
      <c r="H2133" s="16" t="s">
        <v>4046</v>
      </c>
      <c r="I2133" s="16" t="s">
        <v>1181</v>
      </c>
      <c r="J2133" s="16" t="s">
        <v>1180</v>
      </c>
      <c r="K2133" s="16" t="s">
        <v>1179</v>
      </c>
      <c r="L2133" s="16" t="s">
        <v>4045</v>
      </c>
      <c r="M2133" s="16">
        <v>4745</v>
      </c>
      <c r="N2133" s="16" t="s">
        <v>1177</v>
      </c>
      <c r="O2133" s="16" t="s">
        <v>1107</v>
      </c>
      <c r="P2133" s="16" t="s">
        <v>1176</v>
      </c>
      <c r="Q2133" s="16" t="s">
        <v>1175</v>
      </c>
      <c r="R2133" s="16" t="s">
        <v>1174</v>
      </c>
    </row>
    <row r="2134" spans="1:18">
      <c r="A2134" s="16" t="s">
        <v>4044</v>
      </c>
      <c r="B2134" s="16" t="s">
        <v>1183</v>
      </c>
      <c r="C2134" s="16" t="s">
        <v>319</v>
      </c>
      <c r="D2134" s="16">
        <v>10116</v>
      </c>
      <c r="E2134" s="16" t="str">
        <f>VLOOKUP(D2134,'Schools Data'!$F$4:$I$105,4,FALSE)</f>
        <v>St John's CE N20</v>
      </c>
      <c r="F2134" s="16">
        <v>216000</v>
      </c>
      <c r="G2134" s="16" t="str">
        <f t="shared" si="75"/>
        <v>E15</v>
      </c>
      <c r="H2134" s="16" t="s">
        <v>4043</v>
      </c>
      <c r="I2134" s="16" t="s">
        <v>1181</v>
      </c>
      <c r="J2134" s="16" t="s">
        <v>1180</v>
      </c>
      <c r="K2134" s="16" t="s">
        <v>1179</v>
      </c>
      <c r="L2134" s="16" t="s">
        <v>4042</v>
      </c>
      <c r="M2134" s="16">
        <v>4200</v>
      </c>
      <c r="N2134" s="16" t="s">
        <v>1177</v>
      </c>
      <c r="O2134" s="16" t="s">
        <v>1107</v>
      </c>
      <c r="P2134" s="16" t="s">
        <v>1176</v>
      </c>
      <c r="Q2134" s="16" t="s">
        <v>1175</v>
      </c>
      <c r="R2134" s="16" t="s">
        <v>1174</v>
      </c>
    </row>
    <row r="2135" spans="1:18">
      <c r="A2135" s="16" t="s">
        <v>4041</v>
      </c>
      <c r="B2135" s="16" t="s">
        <v>1183</v>
      </c>
      <c r="C2135" s="16" t="s">
        <v>319</v>
      </c>
      <c r="D2135" s="16">
        <v>10116</v>
      </c>
      <c r="E2135" s="16" t="str">
        <f>VLOOKUP(D2135,'Schools Data'!$F$4:$I$105,4,FALSE)</f>
        <v>St John's CE N20</v>
      </c>
      <c r="F2135" s="16">
        <v>219010</v>
      </c>
      <c r="G2135" s="16" t="str">
        <f t="shared" si="75"/>
        <v>E14</v>
      </c>
      <c r="H2135" s="16" t="s">
        <v>4040</v>
      </c>
      <c r="I2135" s="16" t="s">
        <v>1181</v>
      </c>
      <c r="J2135" s="16" t="s">
        <v>1180</v>
      </c>
      <c r="K2135" s="16" t="s">
        <v>1179</v>
      </c>
      <c r="L2135" s="16" t="s">
        <v>4039</v>
      </c>
      <c r="M2135" s="16">
        <v>21702</v>
      </c>
      <c r="N2135" s="16" t="s">
        <v>1177</v>
      </c>
      <c r="O2135" s="16" t="s">
        <v>1107</v>
      </c>
      <c r="P2135" s="16" t="s">
        <v>1176</v>
      </c>
      <c r="Q2135" s="16" t="s">
        <v>1175</v>
      </c>
      <c r="R2135" s="16" t="s">
        <v>1174</v>
      </c>
    </row>
    <row r="2136" spans="1:18">
      <c r="A2136" s="16" t="s">
        <v>4038</v>
      </c>
      <c r="B2136" s="16" t="s">
        <v>1183</v>
      </c>
      <c r="C2136" s="16" t="s">
        <v>319</v>
      </c>
      <c r="D2136" s="16">
        <v>10116</v>
      </c>
      <c r="E2136" s="16" t="str">
        <f>VLOOKUP(D2136,'Schools Data'!$F$4:$I$105,4,FALSE)</f>
        <v>St John's CE N20</v>
      </c>
      <c r="F2136" s="16">
        <v>219030</v>
      </c>
      <c r="G2136" s="16" t="str">
        <f t="shared" si="75"/>
        <v>E18</v>
      </c>
      <c r="H2136" s="16" t="s">
        <v>4037</v>
      </c>
      <c r="I2136" s="16" t="s">
        <v>1181</v>
      </c>
      <c r="J2136" s="16" t="s">
        <v>1180</v>
      </c>
      <c r="K2136" s="16" t="s">
        <v>1179</v>
      </c>
      <c r="L2136" s="16" t="s">
        <v>4036</v>
      </c>
      <c r="M2136" s="16">
        <v>7280</v>
      </c>
      <c r="N2136" s="16" t="s">
        <v>1177</v>
      </c>
      <c r="O2136" s="16" t="s">
        <v>1107</v>
      </c>
      <c r="P2136" s="16" t="s">
        <v>1176</v>
      </c>
      <c r="Q2136" s="16" t="s">
        <v>1175</v>
      </c>
      <c r="R2136" s="16" t="s">
        <v>1174</v>
      </c>
    </row>
    <row r="2137" spans="1:18">
      <c r="A2137" s="16" t="s">
        <v>4035</v>
      </c>
      <c r="B2137" s="16" t="s">
        <v>1183</v>
      </c>
      <c r="C2137" s="16" t="s">
        <v>319</v>
      </c>
      <c r="D2137" s="16">
        <v>10116</v>
      </c>
      <c r="E2137" s="16" t="str">
        <f>VLOOKUP(D2137,'Schools Data'!$F$4:$I$105,4,FALSE)</f>
        <v>St John's CE N20</v>
      </c>
      <c r="F2137" s="16">
        <v>220000</v>
      </c>
      <c r="G2137" s="16" t="str">
        <f t="shared" si="75"/>
        <v>E13</v>
      </c>
      <c r="H2137" s="16" t="s">
        <v>4034</v>
      </c>
      <c r="I2137" s="16" t="s">
        <v>1181</v>
      </c>
      <c r="J2137" s="16" t="s">
        <v>1180</v>
      </c>
      <c r="K2137" s="16" t="s">
        <v>1179</v>
      </c>
      <c r="L2137" s="16" t="s">
        <v>4033</v>
      </c>
      <c r="M2137" s="16">
        <v>5542</v>
      </c>
      <c r="N2137" s="16" t="s">
        <v>1177</v>
      </c>
      <c r="O2137" s="16" t="s">
        <v>1107</v>
      </c>
      <c r="P2137" s="16" t="s">
        <v>1176</v>
      </c>
      <c r="Q2137" s="16" t="s">
        <v>1175</v>
      </c>
      <c r="R2137" s="16" t="s">
        <v>1174</v>
      </c>
    </row>
    <row r="2138" spans="1:18">
      <c r="A2138" s="16" t="s">
        <v>4032</v>
      </c>
      <c r="B2138" s="16" t="s">
        <v>1183</v>
      </c>
      <c r="C2138" s="16" t="s">
        <v>319</v>
      </c>
      <c r="D2138" s="16">
        <v>10116</v>
      </c>
      <c r="E2138" s="16" t="str">
        <f>VLOOKUP(D2138,'Schools Data'!$F$4:$I$105,4,FALSE)</f>
        <v>St John's CE N20</v>
      </c>
      <c r="F2138" s="16">
        <v>221000</v>
      </c>
      <c r="G2138" s="16" t="str">
        <f t="shared" si="75"/>
        <v>E23</v>
      </c>
      <c r="H2138" s="16" t="s">
        <v>4031</v>
      </c>
      <c r="I2138" s="16" t="s">
        <v>1181</v>
      </c>
      <c r="J2138" s="16" t="s">
        <v>1180</v>
      </c>
      <c r="K2138" s="16" t="s">
        <v>1179</v>
      </c>
      <c r="L2138" s="16" t="s">
        <v>4030</v>
      </c>
      <c r="M2138" s="16">
        <v>6372</v>
      </c>
      <c r="N2138" s="16" t="s">
        <v>1177</v>
      </c>
      <c r="O2138" s="16" t="s">
        <v>1107</v>
      </c>
      <c r="P2138" s="16" t="s">
        <v>1176</v>
      </c>
      <c r="Q2138" s="16" t="s">
        <v>1175</v>
      </c>
      <c r="R2138" s="16" t="s">
        <v>1174</v>
      </c>
    </row>
    <row r="2139" spans="1:18">
      <c r="A2139" s="16" t="s">
        <v>4029</v>
      </c>
      <c r="B2139" s="16" t="s">
        <v>1183</v>
      </c>
      <c r="C2139" s="16" t="s">
        <v>319</v>
      </c>
      <c r="D2139" s="16">
        <v>10116</v>
      </c>
      <c r="E2139" s="16" t="str">
        <f>VLOOKUP(D2139,'Schools Data'!$F$4:$I$105,4,FALSE)</f>
        <v>St John's CE N20</v>
      </c>
      <c r="F2139" s="16">
        <v>411020</v>
      </c>
      <c r="G2139" s="16" t="str">
        <f t="shared" si="75"/>
        <v>E25</v>
      </c>
      <c r="H2139" s="16" t="s">
        <v>4028</v>
      </c>
      <c r="I2139" s="16" t="s">
        <v>1181</v>
      </c>
      <c r="J2139" s="16" t="s">
        <v>1180</v>
      </c>
      <c r="K2139" s="16" t="s">
        <v>1179</v>
      </c>
      <c r="L2139" s="16" t="s">
        <v>3652</v>
      </c>
      <c r="M2139" s="16">
        <v>50563</v>
      </c>
      <c r="N2139" s="16" t="s">
        <v>1177</v>
      </c>
      <c r="O2139" s="16" t="s">
        <v>1107</v>
      </c>
      <c r="P2139" s="16" t="s">
        <v>1176</v>
      </c>
      <c r="Q2139" s="16" t="s">
        <v>1175</v>
      </c>
      <c r="R2139" s="16" t="s">
        <v>1174</v>
      </c>
    </row>
    <row r="2140" spans="1:18">
      <c r="A2140" s="16" t="s">
        <v>4027</v>
      </c>
      <c r="B2140" s="16" t="s">
        <v>1183</v>
      </c>
      <c r="C2140" s="16" t="s">
        <v>319</v>
      </c>
      <c r="D2140" s="16">
        <v>10116</v>
      </c>
      <c r="E2140" s="16" t="str">
        <f>VLOOKUP(D2140,'Schools Data'!$F$4:$I$105,4,FALSE)</f>
        <v>St John's CE N20</v>
      </c>
      <c r="F2140" s="16">
        <v>413050</v>
      </c>
      <c r="G2140" s="16" t="str">
        <f t="shared" si="75"/>
        <v>E19</v>
      </c>
      <c r="H2140" s="16" t="s">
        <v>4026</v>
      </c>
      <c r="I2140" s="16" t="s">
        <v>1181</v>
      </c>
      <c r="J2140" s="16" t="s">
        <v>1180</v>
      </c>
      <c r="K2140" s="16" t="s">
        <v>1179</v>
      </c>
      <c r="L2140" s="16" t="s">
        <v>4025</v>
      </c>
      <c r="M2140" s="16">
        <v>56959</v>
      </c>
      <c r="N2140" s="16" t="s">
        <v>1177</v>
      </c>
      <c r="O2140" s="16" t="s">
        <v>1107</v>
      </c>
      <c r="P2140" s="16" t="s">
        <v>1176</v>
      </c>
      <c r="Q2140" s="16" t="s">
        <v>1175</v>
      </c>
      <c r="R2140" s="16" t="s">
        <v>1174</v>
      </c>
    </row>
    <row r="2141" spans="1:18">
      <c r="A2141" s="16" t="s">
        <v>4024</v>
      </c>
      <c r="B2141" s="16" t="s">
        <v>1183</v>
      </c>
      <c r="C2141" s="16" t="s">
        <v>319</v>
      </c>
      <c r="D2141" s="16">
        <v>10116</v>
      </c>
      <c r="E2141" s="16" t="str">
        <f>VLOOKUP(D2141,'Schools Data'!$F$4:$I$105,4,FALSE)</f>
        <v>St John's CE N20</v>
      </c>
      <c r="F2141" s="16">
        <v>413060</v>
      </c>
      <c r="G2141" s="16" t="str">
        <f t="shared" si="75"/>
        <v>E22</v>
      </c>
      <c r="H2141" s="16" t="s">
        <v>4023</v>
      </c>
      <c r="I2141" s="16" t="s">
        <v>1181</v>
      </c>
      <c r="J2141" s="16" t="s">
        <v>1180</v>
      </c>
      <c r="K2141" s="16" t="s">
        <v>1179</v>
      </c>
      <c r="L2141" s="16" t="s">
        <v>4022</v>
      </c>
      <c r="M2141" s="16">
        <v>11540</v>
      </c>
      <c r="N2141" s="16" t="s">
        <v>1177</v>
      </c>
      <c r="O2141" s="16" t="s">
        <v>1107</v>
      </c>
      <c r="P2141" s="16" t="s">
        <v>1176</v>
      </c>
      <c r="Q2141" s="16" t="s">
        <v>1175</v>
      </c>
      <c r="R2141" s="16" t="s">
        <v>1174</v>
      </c>
    </row>
    <row r="2142" spans="1:18">
      <c r="A2142" s="16" t="s">
        <v>4021</v>
      </c>
      <c r="B2142" s="16" t="s">
        <v>1183</v>
      </c>
      <c r="C2142" s="16" t="s">
        <v>319</v>
      </c>
      <c r="D2142" s="16">
        <v>10116</v>
      </c>
      <c r="E2142" s="16" t="str">
        <f>VLOOKUP(D2142,'Schools Data'!$F$4:$I$105,4,FALSE)</f>
        <v>St John's CE N20</v>
      </c>
      <c r="F2142" s="16">
        <v>413070</v>
      </c>
      <c r="G2142" s="16" t="str">
        <f t="shared" si="75"/>
        <v>E24</v>
      </c>
      <c r="H2142" s="16" t="s">
        <v>4020</v>
      </c>
      <c r="I2142" s="16" t="s">
        <v>1181</v>
      </c>
      <c r="J2142" s="16" t="s">
        <v>1180</v>
      </c>
      <c r="K2142" s="16" t="s">
        <v>1179</v>
      </c>
      <c r="L2142" s="16" t="s">
        <v>4019</v>
      </c>
      <c r="M2142" s="16">
        <v>2950</v>
      </c>
      <c r="N2142" s="16" t="s">
        <v>1177</v>
      </c>
      <c r="O2142" s="16" t="s">
        <v>1107</v>
      </c>
      <c r="P2142" s="16" t="s">
        <v>1176</v>
      </c>
      <c r="Q2142" s="16" t="s">
        <v>1175</v>
      </c>
      <c r="R2142" s="16" t="s">
        <v>1174</v>
      </c>
    </row>
    <row r="2143" spans="1:18">
      <c r="A2143" s="16" t="s">
        <v>4018</v>
      </c>
      <c r="B2143" s="16" t="s">
        <v>1183</v>
      </c>
      <c r="C2143" s="16" t="s">
        <v>319</v>
      </c>
      <c r="D2143" s="16">
        <v>10116</v>
      </c>
      <c r="E2143" s="16" t="str">
        <f>VLOOKUP(D2143,'Schools Data'!$F$4:$I$105,4,FALSE)</f>
        <v>St John's CE N20</v>
      </c>
      <c r="F2143" s="16">
        <v>420060</v>
      </c>
      <c r="G2143" s="16" t="str">
        <f t="shared" si="75"/>
        <v>E26</v>
      </c>
      <c r="H2143" s="16" t="s">
        <v>4017</v>
      </c>
      <c r="I2143" s="16" t="s">
        <v>1181</v>
      </c>
      <c r="J2143" s="16" t="s">
        <v>1180</v>
      </c>
      <c r="K2143" s="16" t="s">
        <v>1179</v>
      </c>
      <c r="L2143" s="16" t="s">
        <v>4016</v>
      </c>
      <c r="M2143" s="16">
        <v>7450</v>
      </c>
      <c r="N2143" s="16" t="s">
        <v>1177</v>
      </c>
      <c r="O2143" s="16" t="s">
        <v>1107</v>
      </c>
      <c r="P2143" s="16" t="s">
        <v>1176</v>
      </c>
      <c r="Q2143" s="16" t="s">
        <v>1175</v>
      </c>
      <c r="R2143" s="16" t="s">
        <v>1174</v>
      </c>
    </row>
    <row r="2144" spans="1:18">
      <c r="A2144" s="16" t="s">
        <v>4015</v>
      </c>
      <c r="B2144" s="16" t="s">
        <v>1183</v>
      </c>
      <c r="C2144" s="16" t="s">
        <v>319</v>
      </c>
      <c r="D2144" s="16">
        <v>10116</v>
      </c>
      <c r="E2144" s="16" t="str">
        <f>VLOOKUP(D2144,'Schools Data'!$F$4:$I$105,4,FALSE)</f>
        <v>St John's CE N20</v>
      </c>
      <c r="F2144" s="16">
        <v>422620</v>
      </c>
      <c r="G2144" s="16" t="str">
        <f t="shared" si="75"/>
        <v>E20</v>
      </c>
      <c r="H2144" s="16" t="s">
        <v>4014</v>
      </c>
      <c r="I2144" s="16" t="s">
        <v>1181</v>
      </c>
      <c r="J2144" s="16" t="s">
        <v>1180</v>
      </c>
      <c r="K2144" s="16" t="s">
        <v>1179</v>
      </c>
      <c r="L2144" s="16" t="s">
        <v>4013</v>
      </c>
      <c r="M2144" s="16">
        <v>10900</v>
      </c>
      <c r="N2144" s="16" t="s">
        <v>1177</v>
      </c>
      <c r="O2144" s="16" t="s">
        <v>1107</v>
      </c>
      <c r="P2144" s="16" t="s">
        <v>1176</v>
      </c>
      <c r="Q2144" s="16" t="s">
        <v>1175</v>
      </c>
      <c r="R2144" s="16" t="s">
        <v>1174</v>
      </c>
    </row>
    <row r="2145" spans="1:18">
      <c r="A2145" s="16" t="s">
        <v>4012</v>
      </c>
      <c r="B2145" s="16" t="s">
        <v>1183</v>
      </c>
      <c r="C2145" s="16" t="s">
        <v>319</v>
      </c>
      <c r="D2145" s="16">
        <v>10116</v>
      </c>
      <c r="E2145" s="16" t="str">
        <f>VLOOKUP(D2145,'Schools Data'!$F$4:$I$105,4,FALSE)</f>
        <v>St John's CE N20</v>
      </c>
      <c r="F2145" s="16">
        <v>543950</v>
      </c>
      <c r="G2145" s="16" t="s">
        <v>1211</v>
      </c>
      <c r="H2145" s="16" t="s">
        <v>4011</v>
      </c>
      <c r="I2145" s="16" t="s">
        <v>1181</v>
      </c>
      <c r="J2145" s="16" t="s">
        <v>1180</v>
      </c>
      <c r="K2145" s="16" t="s">
        <v>1179</v>
      </c>
      <c r="L2145" s="16" t="s">
        <v>4010</v>
      </c>
      <c r="M2145" s="16">
        <v>47508</v>
      </c>
      <c r="N2145" s="16" t="s">
        <v>1177</v>
      </c>
      <c r="O2145" s="16" t="s">
        <v>1107</v>
      </c>
      <c r="P2145" s="16" t="s">
        <v>1176</v>
      </c>
      <c r="Q2145" s="16" t="s">
        <v>1175</v>
      </c>
      <c r="R2145" s="16" t="s">
        <v>1174</v>
      </c>
    </row>
    <row r="2146" spans="1:18">
      <c r="A2146" s="16" t="s">
        <v>4009</v>
      </c>
      <c r="B2146" s="16" t="s">
        <v>1183</v>
      </c>
      <c r="C2146" s="16" t="s">
        <v>319</v>
      </c>
      <c r="D2146" s="16">
        <v>10116</v>
      </c>
      <c r="E2146" s="16" t="str">
        <f>VLOOKUP(D2146,'Schools Data'!$F$4:$I$105,4,FALSE)</f>
        <v>St John's CE N20</v>
      </c>
      <c r="F2146" s="16">
        <v>543970</v>
      </c>
      <c r="G2146" s="16" t="str">
        <f t="shared" ref="G2146:G2177" si="76">VLOOKUP(F2146,$W$2:$X$62,2,FALSE)</f>
        <v>I01</v>
      </c>
      <c r="H2146" s="16" t="s">
        <v>4008</v>
      </c>
      <c r="I2146" s="16" t="s">
        <v>1181</v>
      </c>
      <c r="J2146" s="16" t="s">
        <v>1180</v>
      </c>
      <c r="K2146" s="16" t="s">
        <v>1179</v>
      </c>
      <c r="L2146" s="16" t="s">
        <v>4007</v>
      </c>
      <c r="M2146" s="16">
        <v>-1068077</v>
      </c>
      <c r="N2146" s="16" t="s">
        <v>1177</v>
      </c>
      <c r="O2146" s="16" t="s">
        <v>1107</v>
      </c>
      <c r="P2146" s="16" t="s">
        <v>1176</v>
      </c>
      <c r="Q2146" s="16" t="s">
        <v>1175</v>
      </c>
      <c r="R2146" s="16" t="s">
        <v>1174</v>
      </c>
    </row>
    <row r="2147" spans="1:18">
      <c r="A2147" s="16" t="s">
        <v>4006</v>
      </c>
      <c r="B2147" s="16" t="s">
        <v>1183</v>
      </c>
      <c r="C2147" s="16" t="s">
        <v>319</v>
      </c>
      <c r="D2147" s="16">
        <v>10116</v>
      </c>
      <c r="E2147" s="16" t="str">
        <f>VLOOKUP(D2147,'Schools Data'!$F$4:$I$105,4,FALSE)</f>
        <v>St John's CE N20</v>
      </c>
      <c r="F2147" s="16">
        <v>543972</v>
      </c>
      <c r="G2147" s="16" t="str">
        <f t="shared" si="76"/>
        <v>I03</v>
      </c>
      <c r="H2147" s="16" t="s">
        <v>4005</v>
      </c>
      <c r="I2147" s="16" t="s">
        <v>1181</v>
      </c>
      <c r="J2147" s="16" t="s">
        <v>1180</v>
      </c>
      <c r="K2147" s="16" t="s">
        <v>1179</v>
      </c>
      <c r="L2147" s="16" t="s">
        <v>4004</v>
      </c>
      <c r="M2147" s="16">
        <v>-41283</v>
      </c>
      <c r="N2147" s="16" t="s">
        <v>1177</v>
      </c>
      <c r="O2147" s="16" t="s">
        <v>1107</v>
      </c>
      <c r="P2147" s="16" t="s">
        <v>1176</v>
      </c>
      <c r="Q2147" s="16" t="s">
        <v>1175</v>
      </c>
      <c r="R2147" s="16" t="s">
        <v>1174</v>
      </c>
    </row>
    <row r="2148" spans="1:18">
      <c r="A2148" s="16" t="s">
        <v>4003</v>
      </c>
      <c r="B2148" s="16" t="s">
        <v>1183</v>
      </c>
      <c r="C2148" s="16" t="s">
        <v>319</v>
      </c>
      <c r="D2148" s="16">
        <v>10116</v>
      </c>
      <c r="E2148" s="16" t="str">
        <f>VLOOKUP(D2148,'Schools Data'!$F$4:$I$105,4,FALSE)</f>
        <v>St John's CE N20</v>
      </c>
      <c r="F2148" s="16">
        <v>543975</v>
      </c>
      <c r="G2148" s="16" t="str">
        <f t="shared" si="76"/>
        <v>I05</v>
      </c>
      <c r="H2148" s="16" t="s">
        <v>4002</v>
      </c>
      <c r="I2148" s="16" t="s">
        <v>1181</v>
      </c>
      <c r="J2148" s="16" t="s">
        <v>1180</v>
      </c>
      <c r="K2148" s="16" t="s">
        <v>1179</v>
      </c>
      <c r="L2148" s="16" t="s">
        <v>4001</v>
      </c>
      <c r="M2148" s="16">
        <v>-29640</v>
      </c>
      <c r="N2148" s="16" t="s">
        <v>1177</v>
      </c>
      <c r="O2148" s="16" t="s">
        <v>1107</v>
      </c>
      <c r="P2148" s="16" t="s">
        <v>1176</v>
      </c>
      <c r="Q2148" s="16" t="s">
        <v>1175</v>
      </c>
      <c r="R2148" s="16" t="s">
        <v>1174</v>
      </c>
    </row>
    <row r="2149" spans="1:18">
      <c r="A2149" s="16" t="s">
        <v>4000</v>
      </c>
      <c r="B2149" s="16" t="s">
        <v>1183</v>
      </c>
      <c r="C2149" s="16" t="s">
        <v>319</v>
      </c>
      <c r="D2149" s="16">
        <v>10116</v>
      </c>
      <c r="E2149" s="16" t="str">
        <f>VLOOKUP(D2149,'Schools Data'!$F$4:$I$105,4,FALSE)</f>
        <v>St John's CE N20</v>
      </c>
      <c r="F2149" s="16">
        <v>569000</v>
      </c>
      <c r="G2149" s="16" t="str">
        <f t="shared" si="76"/>
        <v>E28a</v>
      </c>
      <c r="H2149" s="16" t="s">
        <v>3999</v>
      </c>
      <c r="I2149" s="16" t="s">
        <v>1181</v>
      </c>
      <c r="J2149" s="16" t="s">
        <v>1180</v>
      </c>
      <c r="K2149" s="16" t="s">
        <v>1179</v>
      </c>
      <c r="L2149" s="16" t="s">
        <v>3998</v>
      </c>
      <c r="M2149" s="16">
        <v>33632</v>
      </c>
      <c r="N2149" s="16" t="s">
        <v>1177</v>
      </c>
      <c r="O2149" s="16" t="s">
        <v>1107</v>
      </c>
      <c r="P2149" s="16" t="s">
        <v>1176</v>
      </c>
      <c r="Q2149" s="16" t="s">
        <v>1175</v>
      </c>
      <c r="R2149" s="16" t="s">
        <v>1174</v>
      </c>
    </row>
    <row r="2150" spans="1:18">
      <c r="A2150" s="16" t="s">
        <v>3997</v>
      </c>
      <c r="B2150" s="16" t="s">
        <v>1183</v>
      </c>
      <c r="C2150" s="16" t="s">
        <v>319</v>
      </c>
      <c r="D2150" s="16">
        <v>10116</v>
      </c>
      <c r="E2150" s="16" t="str">
        <f>VLOOKUP(D2150,'Schools Data'!$F$4:$I$105,4,FALSE)</f>
        <v>St John's CE N20</v>
      </c>
      <c r="F2150" s="16">
        <v>569010</v>
      </c>
      <c r="G2150" s="16" t="str">
        <f t="shared" si="76"/>
        <v>E27</v>
      </c>
      <c r="H2150" s="16" t="s">
        <v>3996</v>
      </c>
      <c r="I2150" s="16" t="s">
        <v>1181</v>
      </c>
      <c r="J2150" s="16" t="s">
        <v>1180</v>
      </c>
      <c r="K2150" s="16" t="s">
        <v>1179</v>
      </c>
      <c r="L2150" s="16" t="s">
        <v>3995</v>
      </c>
      <c r="M2150" s="16">
        <v>21467</v>
      </c>
      <c r="N2150" s="16" t="s">
        <v>1177</v>
      </c>
      <c r="O2150" s="16" t="s">
        <v>1107</v>
      </c>
      <c r="P2150" s="16" t="s">
        <v>1176</v>
      </c>
      <c r="Q2150" s="16" t="s">
        <v>1175</v>
      </c>
      <c r="R2150" s="16" t="s">
        <v>1174</v>
      </c>
    </row>
    <row r="2151" spans="1:18">
      <c r="A2151" s="16" t="s">
        <v>3994</v>
      </c>
      <c r="B2151" s="16" t="s">
        <v>1183</v>
      </c>
      <c r="C2151" s="16" t="s">
        <v>319</v>
      </c>
      <c r="D2151" s="16">
        <v>10116</v>
      </c>
      <c r="E2151" s="16" t="str">
        <f>VLOOKUP(D2151,'Schools Data'!$F$4:$I$105,4,FALSE)</f>
        <v>St John's CE N20</v>
      </c>
      <c r="F2151" s="16">
        <v>720000</v>
      </c>
      <c r="G2151" s="16" t="str">
        <f t="shared" si="76"/>
        <v>I07</v>
      </c>
      <c r="H2151" s="16" t="s">
        <v>3993</v>
      </c>
      <c r="I2151" s="16" t="s">
        <v>1181</v>
      </c>
      <c r="J2151" s="16" t="s">
        <v>1180</v>
      </c>
      <c r="K2151" s="16" t="s">
        <v>1179</v>
      </c>
      <c r="L2151" s="16" t="s">
        <v>3992</v>
      </c>
      <c r="M2151" s="16">
        <v>-1000</v>
      </c>
      <c r="N2151" s="16" t="s">
        <v>1177</v>
      </c>
      <c r="O2151" s="16" t="s">
        <v>1107</v>
      </c>
      <c r="P2151" s="16" t="s">
        <v>1176</v>
      </c>
      <c r="Q2151" s="16" t="s">
        <v>1175</v>
      </c>
      <c r="R2151" s="16" t="s">
        <v>1174</v>
      </c>
    </row>
    <row r="2152" spans="1:18">
      <c r="A2152" s="16" t="s">
        <v>3991</v>
      </c>
      <c r="B2152" s="16" t="s">
        <v>1183</v>
      </c>
      <c r="C2152" s="16" t="s">
        <v>319</v>
      </c>
      <c r="D2152" s="16">
        <v>10116</v>
      </c>
      <c r="E2152" s="16" t="str">
        <f>VLOOKUP(D2152,'Schools Data'!$F$4:$I$105,4,FALSE)</f>
        <v>St John's CE N20</v>
      </c>
      <c r="F2152" s="16">
        <v>720010</v>
      </c>
      <c r="G2152" s="16" t="str">
        <f t="shared" si="76"/>
        <v>I18d</v>
      </c>
      <c r="H2152" s="16" t="s">
        <v>3990</v>
      </c>
      <c r="I2152" s="16" t="s">
        <v>1181</v>
      </c>
      <c r="J2152" s="16" t="s">
        <v>1180</v>
      </c>
      <c r="K2152" s="16" t="s">
        <v>1179</v>
      </c>
      <c r="L2152" s="16" t="s">
        <v>3989</v>
      </c>
      <c r="M2152" s="16">
        <v>-52835</v>
      </c>
      <c r="N2152" s="16" t="s">
        <v>1177</v>
      </c>
      <c r="O2152" s="16" t="s">
        <v>1107</v>
      </c>
      <c r="P2152" s="16" t="s">
        <v>1176</v>
      </c>
      <c r="Q2152" s="16" t="s">
        <v>1175</v>
      </c>
      <c r="R2152" s="16" t="s">
        <v>1174</v>
      </c>
    </row>
    <row r="2153" spans="1:18">
      <c r="A2153" s="16" t="s">
        <v>3988</v>
      </c>
      <c r="B2153" s="16" t="s">
        <v>1183</v>
      </c>
      <c r="C2153" s="16" t="s">
        <v>319</v>
      </c>
      <c r="D2153" s="16">
        <v>10116</v>
      </c>
      <c r="E2153" s="16" t="str">
        <f>VLOOKUP(D2153,'Schools Data'!$F$4:$I$105,4,FALSE)</f>
        <v>St John's CE N20</v>
      </c>
      <c r="F2153" s="16">
        <v>739002</v>
      </c>
      <c r="G2153" s="16" t="str">
        <f t="shared" si="76"/>
        <v>I08b</v>
      </c>
      <c r="H2153" s="16" t="s">
        <v>3987</v>
      </c>
      <c r="I2153" s="16" t="s">
        <v>1181</v>
      </c>
      <c r="J2153" s="16" t="s">
        <v>1180</v>
      </c>
      <c r="K2153" s="16" t="s">
        <v>1179</v>
      </c>
      <c r="L2153" s="16" t="s">
        <v>3986</v>
      </c>
      <c r="M2153" s="16">
        <v>-44524</v>
      </c>
      <c r="N2153" s="16" t="s">
        <v>1177</v>
      </c>
      <c r="O2153" s="16" t="s">
        <v>1107</v>
      </c>
      <c r="P2153" s="16" t="s">
        <v>1176</v>
      </c>
      <c r="Q2153" s="16" t="s">
        <v>1175</v>
      </c>
      <c r="R2153" s="16" t="s">
        <v>1174</v>
      </c>
    </row>
    <row r="2154" spans="1:18">
      <c r="A2154" s="16" t="s">
        <v>3985</v>
      </c>
      <c r="B2154" s="16" t="s">
        <v>1183</v>
      </c>
      <c r="C2154" s="16" t="s">
        <v>319</v>
      </c>
      <c r="D2154" s="16">
        <v>10116</v>
      </c>
      <c r="E2154" s="16" t="str">
        <f>VLOOKUP(D2154,'Schools Data'!$F$4:$I$105,4,FALSE)</f>
        <v>St John's CE N20</v>
      </c>
      <c r="F2154" s="16">
        <v>739010</v>
      </c>
      <c r="G2154" s="16" t="str">
        <f t="shared" si="76"/>
        <v>I09</v>
      </c>
      <c r="H2154" s="16" t="s">
        <v>3984</v>
      </c>
      <c r="I2154" s="16" t="s">
        <v>1181</v>
      </c>
      <c r="J2154" s="16" t="s">
        <v>1180</v>
      </c>
      <c r="K2154" s="16" t="s">
        <v>1179</v>
      </c>
      <c r="L2154" s="16" t="s">
        <v>3983</v>
      </c>
      <c r="M2154" s="16">
        <v>-20100</v>
      </c>
      <c r="N2154" s="16" t="s">
        <v>1177</v>
      </c>
      <c r="O2154" s="16" t="s">
        <v>1107</v>
      </c>
      <c r="P2154" s="16" t="s">
        <v>1176</v>
      </c>
      <c r="Q2154" s="16" t="s">
        <v>1175</v>
      </c>
      <c r="R2154" s="16" t="s">
        <v>1174</v>
      </c>
    </row>
    <row r="2155" spans="1:18">
      <c r="A2155" s="16" t="s">
        <v>3982</v>
      </c>
      <c r="B2155" s="16" t="s">
        <v>1183</v>
      </c>
      <c r="C2155" s="16" t="s">
        <v>319</v>
      </c>
      <c r="D2155" s="16">
        <v>10116</v>
      </c>
      <c r="E2155" s="16" t="str">
        <f>VLOOKUP(D2155,'Schools Data'!$F$4:$I$105,4,FALSE)</f>
        <v>St John's CE N20</v>
      </c>
      <c r="F2155" s="16">
        <v>739040</v>
      </c>
      <c r="G2155" s="16" t="str">
        <f t="shared" si="76"/>
        <v>I12</v>
      </c>
      <c r="H2155" s="16" t="s">
        <v>3981</v>
      </c>
      <c r="I2155" s="16" t="s">
        <v>1181</v>
      </c>
      <c r="J2155" s="16" t="s">
        <v>1180</v>
      </c>
      <c r="K2155" s="16" t="s">
        <v>1179</v>
      </c>
      <c r="L2155" s="16" t="s">
        <v>3980</v>
      </c>
      <c r="M2155" s="16">
        <v>-3000</v>
      </c>
      <c r="N2155" s="16" t="s">
        <v>1177</v>
      </c>
      <c r="O2155" s="16" t="s">
        <v>1107</v>
      </c>
      <c r="P2155" s="16" t="s">
        <v>1176</v>
      </c>
      <c r="Q2155" s="16" t="s">
        <v>1175</v>
      </c>
      <c r="R2155" s="16" t="s">
        <v>1174</v>
      </c>
    </row>
    <row r="2156" spans="1:18">
      <c r="A2156" s="16" t="s">
        <v>3979</v>
      </c>
      <c r="B2156" s="16" t="s">
        <v>1183</v>
      </c>
      <c r="C2156" s="16" t="s">
        <v>319</v>
      </c>
      <c r="D2156" s="16">
        <v>10116</v>
      </c>
      <c r="E2156" s="16" t="str">
        <f>VLOOKUP(D2156,'Schools Data'!$F$4:$I$105,4,FALSE)</f>
        <v>St John's CE N20</v>
      </c>
      <c r="F2156" s="16">
        <v>739050</v>
      </c>
      <c r="G2156" s="16" t="str">
        <f t="shared" si="76"/>
        <v>I13</v>
      </c>
      <c r="H2156" s="16" t="s">
        <v>3978</v>
      </c>
      <c r="I2156" s="16" t="s">
        <v>1181</v>
      </c>
      <c r="J2156" s="16" t="s">
        <v>1180</v>
      </c>
      <c r="K2156" s="16" t="s">
        <v>1179</v>
      </c>
      <c r="L2156" s="16" t="s">
        <v>3977</v>
      </c>
      <c r="M2156" s="16">
        <v>-4450</v>
      </c>
      <c r="N2156" s="16" t="s">
        <v>1177</v>
      </c>
      <c r="O2156" s="16" t="s">
        <v>1107</v>
      </c>
      <c r="P2156" s="16" t="s">
        <v>1176</v>
      </c>
      <c r="Q2156" s="16" t="s">
        <v>1175</v>
      </c>
      <c r="R2156" s="16" t="s">
        <v>1174</v>
      </c>
    </row>
    <row r="2157" spans="1:18">
      <c r="A2157" s="16" t="s">
        <v>3976</v>
      </c>
      <c r="B2157" s="16" t="s">
        <v>1183</v>
      </c>
      <c r="C2157" s="16" t="s">
        <v>319</v>
      </c>
      <c r="D2157" s="16">
        <v>10117</v>
      </c>
      <c r="E2157" s="16" t="str">
        <f>VLOOKUP(D2157,'Schools Data'!$F$4:$I$105,4,FALSE)</f>
        <v>Annunciation Catholic Junior School</v>
      </c>
      <c r="F2157" s="16">
        <v>111100</v>
      </c>
      <c r="G2157" s="16" t="str">
        <f t="shared" si="76"/>
        <v>E05</v>
      </c>
      <c r="H2157" s="16" t="s">
        <v>3975</v>
      </c>
      <c r="I2157" s="16" t="s">
        <v>1181</v>
      </c>
      <c r="J2157" s="16" t="s">
        <v>1180</v>
      </c>
      <c r="K2157" s="16" t="s">
        <v>1179</v>
      </c>
      <c r="L2157" s="16" t="s">
        <v>3974</v>
      </c>
      <c r="M2157" s="16">
        <v>47452</v>
      </c>
      <c r="N2157" s="16" t="s">
        <v>1177</v>
      </c>
      <c r="O2157" s="16" t="s">
        <v>1107</v>
      </c>
      <c r="P2157" s="16" t="s">
        <v>1176</v>
      </c>
      <c r="Q2157" s="16" t="s">
        <v>1175</v>
      </c>
      <c r="R2157" s="16" t="s">
        <v>1174</v>
      </c>
    </row>
    <row r="2158" spans="1:18">
      <c r="A2158" s="16" t="s">
        <v>3973</v>
      </c>
      <c r="B2158" s="16" t="s">
        <v>1183</v>
      </c>
      <c r="C2158" s="16" t="s">
        <v>319</v>
      </c>
      <c r="D2158" s="16">
        <v>10117</v>
      </c>
      <c r="E2158" s="16" t="str">
        <f>VLOOKUP(D2158,'Schools Data'!$F$4:$I$105,4,FALSE)</f>
        <v>Annunciation Catholic Junior School</v>
      </c>
      <c r="F2158" s="16">
        <v>111200</v>
      </c>
      <c r="G2158" s="16" t="str">
        <f t="shared" si="76"/>
        <v>E04</v>
      </c>
      <c r="H2158" s="16" t="s">
        <v>3972</v>
      </c>
      <c r="I2158" s="16" t="s">
        <v>1181</v>
      </c>
      <c r="J2158" s="16" t="s">
        <v>1180</v>
      </c>
      <c r="K2158" s="16" t="s">
        <v>1179</v>
      </c>
      <c r="L2158" s="16" t="s">
        <v>3971</v>
      </c>
      <c r="M2158" s="16">
        <v>57896</v>
      </c>
      <c r="N2158" s="16" t="s">
        <v>1177</v>
      </c>
      <c r="O2158" s="16" t="s">
        <v>1107</v>
      </c>
      <c r="P2158" s="16" t="s">
        <v>1176</v>
      </c>
      <c r="Q2158" s="16" t="s">
        <v>1175</v>
      </c>
      <c r="R2158" s="16" t="s">
        <v>1174</v>
      </c>
    </row>
    <row r="2159" spans="1:18">
      <c r="A2159" s="16" t="s">
        <v>3970</v>
      </c>
      <c r="B2159" s="16" t="s">
        <v>1183</v>
      </c>
      <c r="C2159" s="16" t="s">
        <v>319</v>
      </c>
      <c r="D2159" s="16">
        <v>10117</v>
      </c>
      <c r="E2159" s="16" t="str">
        <f>VLOOKUP(D2159,'Schools Data'!$F$4:$I$105,4,FALSE)</f>
        <v>Annunciation Catholic Junior School</v>
      </c>
      <c r="F2159" s="16">
        <v>111400</v>
      </c>
      <c r="G2159" s="16" t="str">
        <f t="shared" si="76"/>
        <v>E01</v>
      </c>
      <c r="H2159" s="16" t="s">
        <v>3969</v>
      </c>
      <c r="I2159" s="16" t="s">
        <v>1181</v>
      </c>
      <c r="J2159" s="16" t="s">
        <v>1180</v>
      </c>
      <c r="K2159" s="16" t="s">
        <v>1179</v>
      </c>
      <c r="L2159" s="16" t="s">
        <v>3968</v>
      </c>
      <c r="M2159" s="16">
        <v>749453</v>
      </c>
      <c r="N2159" s="16" t="s">
        <v>1177</v>
      </c>
      <c r="O2159" s="16" t="s">
        <v>1107</v>
      </c>
      <c r="P2159" s="16" t="s">
        <v>1176</v>
      </c>
      <c r="Q2159" s="16" t="s">
        <v>1175</v>
      </c>
      <c r="R2159" s="16" t="s">
        <v>1174</v>
      </c>
    </row>
    <row r="2160" spans="1:18">
      <c r="A2160" s="16" t="s">
        <v>3967</v>
      </c>
      <c r="B2160" s="16" t="s">
        <v>1183</v>
      </c>
      <c r="C2160" s="16" t="s">
        <v>319</v>
      </c>
      <c r="D2160" s="16">
        <v>10117</v>
      </c>
      <c r="E2160" s="16" t="str">
        <f>VLOOKUP(D2160,'Schools Data'!$F$4:$I$105,4,FALSE)</f>
        <v>Annunciation Catholic Junior School</v>
      </c>
      <c r="F2160" s="16">
        <v>111600</v>
      </c>
      <c r="G2160" s="16" t="str">
        <f t="shared" si="76"/>
        <v>E03</v>
      </c>
      <c r="H2160" s="16" t="s">
        <v>3966</v>
      </c>
      <c r="I2160" s="16" t="s">
        <v>1181</v>
      </c>
      <c r="J2160" s="16" t="s">
        <v>1180</v>
      </c>
      <c r="K2160" s="16" t="s">
        <v>1179</v>
      </c>
      <c r="L2160" s="16" t="s">
        <v>3965</v>
      </c>
      <c r="M2160" s="16">
        <v>132051</v>
      </c>
      <c r="N2160" s="16" t="s">
        <v>1177</v>
      </c>
      <c r="O2160" s="16" t="s">
        <v>1107</v>
      </c>
      <c r="P2160" s="16" t="s">
        <v>1176</v>
      </c>
      <c r="Q2160" s="16" t="s">
        <v>1175</v>
      </c>
      <c r="R2160" s="16" t="s">
        <v>1174</v>
      </c>
    </row>
    <row r="2161" spans="1:18">
      <c r="A2161" s="16" t="s">
        <v>3964</v>
      </c>
      <c r="B2161" s="16" t="s">
        <v>1183</v>
      </c>
      <c r="C2161" s="16" t="s">
        <v>319</v>
      </c>
      <c r="D2161" s="16">
        <v>10117</v>
      </c>
      <c r="E2161" s="16" t="str">
        <f>VLOOKUP(D2161,'Schools Data'!$F$4:$I$105,4,FALSE)</f>
        <v>Annunciation Catholic Junior School</v>
      </c>
      <c r="F2161" s="16">
        <v>111700</v>
      </c>
      <c r="G2161" s="16" t="str">
        <f t="shared" si="76"/>
        <v>E07</v>
      </c>
      <c r="H2161" s="16" t="s">
        <v>3963</v>
      </c>
      <c r="I2161" s="16" t="s">
        <v>1181</v>
      </c>
      <c r="J2161" s="16" t="s">
        <v>1180</v>
      </c>
      <c r="K2161" s="16" t="s">
        <v>1179</v>
      </c>
      <c r="L2161" s="16" t="s">
        <v>3962</v>
      </c>
      <c r="M2161" s="16">
        <v>3389</v>
      </c>
      <c r="N2161" s="16" t="s">
        <v>1177</v>
      </c>
      <c r="O2161" s="16" t="s">
        <v>1107</v>
      </c>
      <c r="P2161" s="16" t="s">
        <v>1176</v>
      </c>
      <c r="Q2161" s="16" t="s">
        <v>1175</v>
      </c>
      <c r="R2161" s="16" t="s">
        <v>1174</v>
      </c>
    </row>
    <row r="2162" spans="1:18">
      <c r="A2162" s="16" t="s">
        <v>3961</v>
      </c>
      <c r="B2162" s="16" t="s">
        <v>1183</v>
      </c>
      <c r="C2162" s="16" t="s">
        <v>319</v>
      </c>
      <c r="D2162" s="16">
        <v>10117</v>
      </c>
      <c r="E2162" s="16" t="str">
        <f>VLOOKUP(D2162,'Schools Data'!$F$4:$I$105,4,FALSE)</f>
        <v>Annunciation Catholic Junior School</v>
      </c>
      <c r="F2162" s="16">
        <v>133100</v>
      </c>
      <c r="G2162" s="16" t="str">
        <f t="shared" si="76"/>
        <v>E09</v>
      </c>
      <c r="H2162" s="16" t="s">
        <v>3960</v>
      </c>
      <c r="I2162" s="16" t="s">
        <v>1181</v>
      </c>
      <c r="J2162" s="16" t="s">
        <v>1180</v>
      </c>
      <c r="K2162" s="16" t="s">
        <v>1179</v>
      </c>
      <c r="L2162" s="16" t="s">
        <v>3959</v>
      </c>
      <c r="M2162" s="16">
        <v>2200</v>
      </c>
      <c r="N2162" s="16" t="s">
        <v>1177</v>
      </c>
      <c r="O2162" s="16" t="s">
        <v>1107</v>
      </c>
      <c r="P2162" s="16" t="s">
        <v>1176</v>
      </c>
      <c r="Q2162" s="16" t="s">
        <v>1175</v>
      </c>
      <c r="R2162" s="16" t="s">
        <v>1174</v>
      </c>
    </row>
    <row r="2163" spans="1:18">
      <c r="A2163" s="16" t="s">
        <v>3958</v>
      </c>
      <c r="B2163" s="16" t="s">
        <v>1183</v>
      </c>
      <c r="C2163" s="16" t="s">
        <v>319</v>
      </c>
      <c r="D2163" s="16">
        <v>10117</v>
      </c>
      <c r="E2163" s="16" t="str">
        <f>VLOOKUP(D2163,'Schools Data'!$F$4:$I$105,4,FALSE)</f>
        <v>Annunciation Catholic Junior School</v>
      </c>
      <c r="F2163" s="16">
        <v>138100</v>
      </c>
      <c r="G2163" s="16" t="str">
        <f t="shared" si="76"/>
        <v>E08</v>
      </c>
      <c r="H2163" s="16" t="s">
        <v>3957</v>
      </c>
      <c r="I2163" s="16" t="s">
        <v>1181</v>
      </c>
      <c r="J2163" s="16" t="s">
        <v>1180</v>
      </c>
      <c r="K2163" s="16" t="s">
        <v>1179</v>
      </c>
      <c r="L2163" s="16" t="s">
        <v>3956</v>
      </c>
      <c r="M2163" s="16">
        <v>3450</v>
      </c>
      <c r="N2163" s="16" t="s">
        <v>1177</v>
      </c>
      <c r="O2163" s="16" t="s">
        <v>1107</v>
      </c>
      <c r="P2163" s="16" t="s">
        <v>1176</v>
      </c>
      <c r="Q2163" s="16" t="s">
        <v>1175</v>
      </c>
      <c r="R2163" s="16" t="s">
        <v>1174</v>
      </c>
    </row>
    <row r="2164" spans="1:18">
      <c r="A2164" s="16" t="s">
        <v>3955</v>
      </c>
      <c r="B2164" s="16" t="s">
        <v>1183</v>
      </c>
      <c r="C2164" s="16" t="s">
        <v>319</v>
      </c>
      <c r="D2164" s="16">
        <v>10117</v>
      </c>
      <c r="E2164" s="16" t="str">
        <f>VLOOKUP(D2164,'Schools Data'!$F$4:$I$105,4,FALSE)</f>
        <v>Annunciation Catholic Junior School</v>
      </c>
      <c r="F2164" s="16">
        <v>138110</v>
      </c>
      <c r="G2164" s="16" t="str">
        <f t="shared" si="76"/>
        <v>E10</v>
      </c>
      <c r="H2164" s="16" t="s">
        <v>3954</v>
      </c>
      <c r="I2164" s="16" t="s">
        <v>1181</v>
      </c>
      <c r="J2164" s="16" t="s">
        <v>1180</v>
      </c>
      <c r="K2164" s="16" t="s">
        <v>1179</v>
      </c>
      <c r="L2164" s="16" t="s">
        <v>3953</v>
      </c>
      <c r="M2164" s="16">
        <v>339</v>
      </c>
      <c r="N2164" s="16" t="s">
        <v>1177</v>
      </c>
      <c r="O2164" s="16" t="s">
        <v>1107</v>
      </c>
      <c r="P2164" s="16" t="s">
        <v>1176</v>
      </c>
      <c r="Q2164" s="16" t="s">
        <v>1175</v>
      </c>
      <c r="R2164" s="16" t="s">
        <v>1174</v>
      </c>
    </row>
    <row r="2165" spans="1:18">
      <c r="A2165" s="16" t="s">
        <v>3952</v>
      </c>
      <c r="B2165" s="16" t="s">
        <v>1183</v>
      </c>
      <c r="C2165" s="16" t="s">
        <v>319</v>
      </c>
      <c r="D2165" s="16">
        <v>10117</v>
      </c>
      <c r="E2165" s="16" t="str">
        <f>VLOOKUP(D2165,'Schools Data'!$F$4:$I$105,4,FALSE)</f>
        <v>Annunciation Catholic Junior School</v>
      </c>
      <c r="F2165" s="16">
        <v>210000</v>
      </c>
      <c r="G2165" s="16" t="str">
        <f t="shared" si="76"/>
        <v>E12</v>
      </c>
      <c r="H2165" s="16" t="s">
        <v>3951</v>
      </c>
      <c r="I2165" s="16" t="s">
        <v>1181</v>
      </c>
      <c r="J2165" s="16" t="s">
        <v>1180</v>
      </c>
      <c r="K2165" s="16" t="s">
        <v>1179</v>
      </c>
      <c r="L2165" s="16" t="s">
        <v>3950</v>
      </c>
      <c r="M2165" s="16">
        <v>10000</v>
      </c>
      <c r="N2165" s="16" t="s">
        <v>1177</v>
      </c>
      <c r="O2165" s="16" t="s">
        <v>1107</v>
      </c>
      <c r="P2165" s="16" t="s">
        <v>1176</v>
      </c>
      <c r="Q2165" s="16" t="s">
        <v>1175</v>
      </c>
      <c r="R2165" s="16" t="s">
        <v>1174</v>
      </c>
    </row>
    <row r="2166" spans="1:18">
      <c r="A2166" s="16" t="s">
        <v>3949</v>
      </c>
      <c r="B2166" s="16" t="s">
        <v>1183</v>
      </c>
      <c r="C2166" s="16" t="s">
        <v>319</v>
      </c>
      <c r="D2166" s="16">
        <v>10117</v>
      </c>
      <c r="E2166" s="16" t="str">
        <f>VLOOKUP(D2166,'Schools Data'!$F$4:$I$105,4,FALSE)</f>
        <v>Annunciation Catholic Junior School</v>
      </c>
      <c r="F2166" s="16">
        <v>213020</v>
      </c>
      <c r="G2166" s="16" t="str">
        <f t="shared" si="76"/>
        <v>E16</v>
      </c>
      <c r="H2166" s="16" t="s">
        <v>3948</v>
      </c>
      <c r="I2166" s="16" t="s">
        <v>1181</v>
      </c>
      <c r="J2166" s="16" t="s">
        <v>1180</v>
      </c>
      <c r="K2166" s="16" t="s">
        <v>1179</v>
      </c>
      <c r="L2166" s="16" t="s">
        <v>3947</v>
      </c>
      <c r="M2166" s="16">
        <v>9500</v>
      </c>
      <c r="N2166" s="16" t="s">
        <v>1177</v>
      </c>
      <c r="O2166" s="16" t="s">
        <v>1107</v>
      </c>
      <c r="P2166" s="16" t="s">
        <v>1176</v>
      </c>
      <c r="Q2166" s="16" t="s">
        <v>1175</v>
      </c>
      <c r="R2166" s="16" t="s">
        <v>1174</v>
      </c>
    </row>
    <row r="2167" spans="1:18">
      <c r="A2167" s="16" t="s">
        <v>3946</v>
      </c>
      <c r="B2167" s="16" t="s">
        <v>1183</v>
      </c>
      <c r="C2167" s="16" t="s">
        <v>319</v>
      </c>
      <c r="D2167" s="16">
        <v>10117</v>
      </c>
      <c r="E2167" s="16" t="str">
        <f>VLOOKUP(D2167,'Schools Data'!$F$4:$I$105,4,FALSE)</f>
        <v>Annunciation Catholic Junior School</v>
      </c>
      <c r="F2167" s="16">
        <v>215000</v>
      </c>
      <c r="G2167" s="16" t="str">
        <f t="shared" si="76"/>
        <v>E17</v>
      </c>
      <c r="H2167" s="16" t="s">
        <v>3945</v>
      </c>
      <c r="I2167" s="16" t="s">
        <v>1181</v>
      </c>
      <c r="J2167" s="16" t="s">
        <v>1180</v>
      </c>
      <c r="K2167" s="16" t="s">
        <v>1179</v>
      </c>
      <c r="L2167" s="16" t="s">
        <v>3944</v>
      </c>
      <c r="M2167" s="16">
        <v>2500</v>
      </c>
      <c r="N2167" s="16" t="s">
        <v>1177</v>
      </c>
      <c r="O2167" s="16" t="s">
        <v>1107</v>
      </c>
      <c r="P2167" s="16" t="s">
        <v>1176</v>
      </c>
      <c r="Q2167" s="16" t="s">
        <v>1175</v>
      </c>
      <c r="R2167" s="16" t="s">
        <v>1174</v>
      </c>
    </row>
    <row r="2168" spans="1:18">
      <c r="A2168" s="16" t="s">
        <v>3943</v>
      </c>
      <c r="B2168" s="16" t="s">
        <v>1183</v>
      </c>
      <c r="C2168" s="16" t="s">
        <v>319</v>
      </c>
      <c r="D2168" s="16">
        <v>10117</v>
      </c>
      <c r="E2168" s="16" t="str">
        <f>VLOOKUP(D2168,'Schools Data'!$F$4:$I$105,4,FALSE)</f>
        <v>Annunciation Catholic Junior School</v>
      </c>
      <c r="F2168" s="16">
        <v>216000</v>
      </c>
      <c r="G2168" s="16" t="str">
        <f t="shared" si="76"/>
        <v>E15</v>
      </c>
      <c r="H2168" s="16" t="s">
        <v>3942</v>
      </c>
      <c r="I2168" s="16" t="s">
        <v>1181</v>
      </c>
      <c r="J2168" s="16" t="s">
        <v>1180</v>
      </c>
      <c r="K2168" s="16" t="s">
        <v>1179</v>
      </c>
      <c r="L2168" s="16" t="s">
        <v>3941</v>
      </c>
      <c r="M2168" s="16">
        <v>4000</v>
      </c>
      <c r="N2168" s="16" t="s">
        <v>1177</v>
      </c>
      <c r="O2168" s="16" t="s">
        <v>1107</v>
      </c>
      <c r="P2168" s="16" t="s">
        <v>1176</v>
      </c>
      <c r="Q2168" s="16" t="s">
        <v>1175</v>
      </c>
      <c r="R2168" s="16" t="s">
        <v>1174</v>
      </c>
    </row>
    <row r="2169" spans="1:18">
      <c r="A2169" s="16" t="s">
        <v>3940</v>
      </c>
      <c r="B2169" s="16" t="s">
        <v>1183</v>
      </c>
      <c r="C2169" s="16" t="s">
        <v>319</v>
      </c>
      <c r="D2169" s="16">
        <v>10117</v>
      </c>
      <c r="E2169" s="16" t="str">
        <f>VLOOKUP(D2169,'Schools Data'!$F$4:$I$105,4,FALSE)</f>
        <v>Annunciation Catholic Junior School</v>
      </c>
      <c r="F2169" s="16">
        <v>219010</v>
      </c>
      <c r="G2169" s="16" t="str">
        <f t="shared" si="76"/>
        <v>E14</v>
      </c>
      <c r="H2169" s="16" t="s">
        <v>3939</v>
      </c>
      <c r="I2169" s="16" t="s">
        <v>1181</v>
      </c>
      <c r="J2169" s="16" t="s">
        <v>1180</v>
      </c>
      <c r="K2169" s="16" t="s">
        <v>1179</v>
      </c>
      <c r="L2169" s="16" t="s">
        <v>3938</v>
      </c>
      <c r="M2169" s="16">
        <v>2500</v>
      </c>
      <c r="N2169" s="16" t="s">
        <v>1177</v>
      </c>
      <c r="O2169" s="16" t="s">
        <v>1107</v>
      </c>
      <c r="P2169" s="16" t="s">
        <v>1176</v>
      </c>
      <c r="Q2169" s="16" t="s">
        <v>1175</v>
      </c>
      <c r="R2169" s="16" t="s">
        <v>1174</v>
      </c>
    </row>
    <row r="2170" spans="1:18">
      <c r="A2170" s="16" t="s">
        <v>3937</v>
      </c>
      <c r="B2170" s="16" t="s">
        <v>1183</v>
      </c>
      <c r="C2170" s="16" t="s">
        <v>319</v>
      </c>
      <c r="D2170" s="16">
        <v>10117</v>
      </c>
      <c r="E2170" s="16" t="str">
        <f>VLOOKUP(D2170,'Schools Data'!$F$4:$I$105,4,FALSE)</f>
        <v>Annunciation Catholic Junior School</v>
      </c>
      <c r="F2170" s="16">
        <v>219030</v>
      </c>
      <c r="G2170" s="16" t="str">
        <f t="shared" si="76"/>
        <v>E18</v>
      </c>
      <c r="H2170" s="16" t="s">
        <v>3936</v>
      </c>
      <c r="I2170" s="16" t="s">
        <v>1181</v>
      </c>
      <c r="J2170" s="16" t="s">
        <v>1180</v>
      </c>
      <c r="K2170" s="16" t="s">
        <v>1179</v>
      </c>
      <c r="L2170" s="16" t="s">
        <v>3935</v>
      </c>
      <c r="M2170" s="16">
        <v>4600</v>
      </c>
      <c r="N2170" s="16" t="s">
        <v>1177</v>
      </c>
      <c r="O2170" s="16" t="s">
        <v>1107</v>
      </c>
      <c r="P2170" s="16" t="s">
        <v>1176</v>
      </c>
      <c r="Q2170" s="16" t="s">
        <v>1175</v>
      </c>
      <c r="R2170" s="16" t="s">
        <v>1174</v>
      </c>
    </row>
    <row r="2171" spans="1:18">
      <c r="A2171" s="16" t="s">
        <v>3934</v>
      </c>
      <c r="B2171" s="16" t="s">
        <v>1183</v>
      </c>
      <c r="C2171" s="16" t="s">
        <v>319</v>
      </c>
      <c r="D2171" s="16">
        <v>10117</v>
      </c>
      <c r="E2171" s="16" t="str">
        <f>VLOOKUP(D2171,'Schools Data'!$F$4:$I$105,4,FALSE)</f>
        <v>Annunciation Catholic Junior School</v>
      </c>
      <c r="F2171" s="16">
        <v>220000</v>
      </c>
      <c r="G2171" s="16" t="str">
        <f t="shared" si="76"/>
        <v>E13</v>
      </c>
      <c r="H2171" s="16" t="s">
        <v>3933</v>
      </c>
      <c r="I2171" s="16" t="s">
        <v>1181</v>
      </c>
      <c r="J2171" s="16" t="s">
        <v>1180</v>
      </c>
      <c r="K2171" s="16" t="s">
        <v>1179</v>
      </c>
      <c r="L2171" s="16" t="s">
        <v>3932</v>
      </c>
      <c r="M2171" s="16">
        <v>3250</v>
      </c>
      <c r="N2171" s="16" t="s">
        <v>1177</v>
      </c>
      <c r="O2171" s="16" t="s">
        <v>1107</v>
      </c>
      <c r="P2171" s="16" t="s">
        <v>1176</v>
      </c>
      <c r="Q2171" s="16" t="s">
        <v>1175</v>
      </c>
      <c r="R2171" s="16" t="s">
        <v>1174</v>
      </c>
    </row>
    <row r="2172" spans="1:18">
      <c r="A2172" s="16" t="s">
        <v>3931</v>
      </c>
      <c r="B2172" s="16" t="s">
        <v>1183</v>
      </c>
      <c r="C2172" s="16" t="s">
        <v>319</v>
      </c>
      <c r="D2172" s="16">
        <v>10117</v>
      </c>
      <c r="E2172" s="16" t="str">
        <f>VLOOKUP(D2172,'Schools Data'!$F$4:$I$105,4,FALSE)</f>
        <v>Annunciation Catholic Junior School</v>
      </c>
      <c r="F2172" s="16">
        <v>221000</v>
      </c>
      <c r="G2172" s="16" t="str">
        <f t="shared" si="76"/>
        <v>E23</v>
      </c>
      <c r="H2172" s="16" t="s">
        <v>3930</v>
      </c>
      <c r="I2172" s="16" t="s">
        <v>1181</v>
      </c>
      <c r="J2172" s="16" t="s">
        <v>1180</v>
      </c>
      <c r="K2172" s="16" t="s">
        <v>1179</v>
      </c>
      <c r="L2172" s="16" t="s">
        <v>3929</v>
      </c>
      <c r="M2172" s="16">
        <v>6329</v>
      </c>
      <c r="N2172" s="16" t="s">
        <v>1177</v>
      </c>
      <c r="O2172" s="16" t="s">
        <v>1107</v>
      </c>
      <c r="P2172" s="16" t="s">
        <v>1176</v>
      </c>
      <c r="Q2172" s="16" t="s">
        <v>1175</v>
      </c>
      <c r="R2172" s="16" t="s">
        <v>1174</v>
      </c>
    </row>
    <row r="2173" spans="1:18">
      <c r="A2173" s="16" t="s">
        <v>3928</v>
      </c>
      <c r="B2173" s="16" t="s">
        <v>1183</v>
      </c>
      <c r="C2173" s="16" t="s">
        <v>319</v>
      </c>
      <c r="D2173" s="16">
        <v>10117</v>
      </c>
      <c r="E2173" s="16" t="str">
        <f>VLOOKUP(D2173,'Schools Data'!$F$4:$I$105,4,FALSE)</f>
        <v>Annunciation Catholic Junior School</v>
      </c>
      <c r="F2173" s="16">
        <v>411020</v>
      </c>
      <c r="G2173" s="16" t="str">
        <f t="shared" si="76"/>
        <v>E25</v>
      </c>
      <c r="H2173" s="16" t="s">
        <v>3927</v>
      </c>
      <c r="I2173" s="16" t="s">
        <v>1181</v>
      </c>
      <c r="J2173" s="16" t="s">
        <v>1180</v>
      </c>
      <c r="K2173" s="16" t="s">
        <v>1179</v>
      </c>
      <c r="L2173" s="16" t="s">
        <v>3926</v>
      </c>
      <c r="M2173" s="16">
        <v>39600</v>
      </c>
      <c r="N2173" s="16" t="s">
        <v>1177</v>
      </c>
      <c r="O2173" s="16" t="s">
        <v>1107</v>
      </c>
      <c r="P2173" s="16" t="s">
        <v>1176</v>
      </c>
      <c r="Q2173" s="16" t="s">
        <v>1175</v>
      </c>
      <c r="R2173" s="16" t="s">
        <v>1174</v>
      </c>
    </row>
    <row r="2174" spans="1:18">
      <c r="A2174" s="16" t="s">
        <v>3925</v>
      </c>
      <c r="B2174" s="16" t="s">
        <v>1183</v>
      </c>
      <c r="C2174" s="16" t="s">
        <v>319</v>
      </c>
      <c r="D2174" s="16">
        <v>10117</v>
      </c>
      <c r="E2174" s="16" t="str">
        <f>VLOOKUP(D2174,'Schools Data'!$F$4:$I$105,4,FALSE)</f>
        <v>Annunciation Catholic Junior School</v>
      </c>
      <c r="F2174" s="16">
        <v>413050</v>
      </c>
      <c r="G2174" s="16" t="str">
        <f t="shared" si="76"/>
        <v>E19</v>
      </c>
      <c r="H2174" s="16" t="s">
        <v>3924</v>
      </c>
      <c r="I2174" s="16" t="s">
        <v>1181</v>
      </c>
      <c r="J2174" s="16" t="s">
        <v>1180</v>
      </c>
      <c r="K2174" s="16" t="s">
        <v>1179</v>
      </c>
      <c r="L2174" s="16" t="s">
        <v>3923</v>
      </c>
      <c r="M2174" s="16">
        <v>33721</v>
      </c>
      <c r="N2174" s="16" t="s">
        <v>1177</v>
      </c>
      <c r="O2174" s="16" t="s">
        <v>1107</v>
      </c>
      <c r="P2174" s="16" t="s">
        <v>1176</v>
      </c>
      <c r="Q2174" s="16" t="s">
        <v>1175</v>
      </c>
      <c r="R2174" s="16" t="s">
        <v>1174</v>
      </c>
    </row>
    <row r="2175" spans="1:18">
      <c r="A2175" s="16" t="s">
        <v>3922</v>
      </c>
      <c r="B2175" s="16" t="s">
        <v>1183</v>
      </c>
      <c r="C2175" s="16" t="s">
        <v>319</v>
      </c>
      <c r="D2175" s="16">
        <v>10117</v>
      </c>
      <c r="E2175" s="16" t="str">
        <f>VLOOKUP(D2175,'Schools Data'!$F$4:$I$105,4,FALSE)</f>
        <v>Annunciation Catholic Junior School</v>
      </c>
      <c r="F2175" s="16">
        <v>413060</v>
      </c>
      <c r="G2175" s="16" t="str">
        <f t="shared" si="76"/>
        <v>E22</v>
      </c>
      <c r="H2175" s="16" t="s">
        <v>3921</v>
      </c>
      <c r="I2175" s="16" t="s">
        <v>1181</v>
      </c>
      <c r="J2175" s="16" t="s">
        <v>1180</v>
      </c>
      <c r="K2175" s="16" t="s">
        <v>1179</v>
      </c>
      <c r="L2175" s="16" t="s">
        <v>3920</v>
      </c>
      <c r="M2175" s="16">
        <v>13200</v>
      </c>
      <c r="N2175" s="16" t="s">
        <v>1177</v>
      </c>
      <c r="O2175" s="16" t="s">
        <v>1107</v>
      </c>
      <c r="P2175" s="16" t="s">
        <v>1176</v>
      </c>
      <c r="Q2175" s="16" t="s">
        <v>1175</v>
      </c>
      <c r="R2175" s="16" t="s">
        <v>1174</v>
      </c>
    </row>
    <row r="2176" spans="1:18">
      <c r="A2176" s="16" t="s">
        <v>3919</v>
      </c>
      <c r="B2176" s="16" t="s">
        <v>1183</v>
      </c>
      <c r="C2176" s="16" t="s">
        <v>319</v>
      </c>
      <c r="D2176" s="16">
        <v>10117</v>
      </c>
      <c r="E2176" s="16" t="str">
        <f>VLOOKUP(D2176,'Schools Data'!$F$4:$I$105,4,FALSE)</f>
        <v>Annunciation Catholic Junior School</v>
      </c>
      <c r="F2176" s="16">
        <v>413070</v>
      </c>
      <c r="G2176" s="16" t="str">
        <f t="shared" si="76"/>
        <v>E24</v>
      </c>
      <c r="H2176" s="16" t="s">
        <v>3918</v>
      </c>
      <c r="I2176" s="16" t="s">
        <v>1181</v>
      </c>
      <c r="J2176" s="16" t="s">
        <v>1180</v>
      </c>
      <c r="K2176" s="16" t="s">
        <v>1179</v>
      </c>
      <c r="L2176" s="16" t="s">
        <v>3917</v>
      </c>
      <c r="M2176" s="16">
        <v>19856</v>
      </c>
      <c r="N2176" s="16" t="s">
        <v>1177</v>
      </c>
      <c r="O2176" s="16" t="s">
        <v>1107</v>
      </c>
      <c r="P2176" s="16" t="s">
        <v>1176</v>
      </c>
      <c r="Q2176" s="16" t="s">
        <v>1175</v>
      </c>
      <c r="R2176" s="16" t="s">
        <v>1174</v>
      </c>
    </row>
    <row r="2177" spans="1:18">
      <c r="A2177" s="16" t="s">
        <v>3916</v>
      </c>
      <c r="B2177" s="16" t="s">
        <v>1183</v>
      </c>
      <c r="C2177" s="16" t="s">
        <v>319</v>
      </c>
      <c r="D2177" s="16">
        <v>10117</v>
      </c>
      <c r="E2177" s="16" t="str">
        <f>VLOOKUP(D2177,'Schools Data'!$F$4:$I$105,4,FALSE)</f>
        <v>Annunciation Catholic Junior School</v>
      </c>
      <c r="F2177" s="16">
        <v>422620</v>
      </c>
      <c r="G2177" s="16" t="str">
        <f t="shared" si="76"/>
        <v>E20</v>
      </c>
      <c r="H2177" s="16" t="s">
        <v>3915</v>
      </c>
      <c r="I2177" s="16" t="s">
        <v>1181</v>
      </c>
      <c r="J2177" s="16" t="s">
        <v>1180</v>
      </c>
      <c r="K2177" s="16" t="s">
        <v>1179</v>
      </c>
      <c r="L2177" s="16" t="s">
        <v>3889</v>
      </c>
      <c r="M2177" s="16">
        <v>16500</v>
      </c>
      <c r="N2177" s="16" t="s">
        <v>1177</v>
      </c>
      <c r="O2177" s="16" t="s">
        <v>1107</v>
      </c>
      <c r="P2177" s="16" t="s">
        <v>1176</v>
      </c>
      <c r="Q2177" s="16" t="s">
        <v>1175</v>
      </c>
      <c r="R2177" s="16" t="s">
        <v>1174</v>
      </c>
    </row>
    <row r="2178" spans="1:18">
      <c r="A2178" s="16" t="s">
        <v>3914</v>
      </c>
      <c r="B2178" s="16" t="s">
        <v>1183</v>
      </c>
      <c r="C2178" s="16" t="s">
        <v>319</v>
      </c>
      <c r="D2178" s="16">
        <v>10117</v>
      </c>
      <c r="E2178" s="16" t="str">
        <f>VLOOKUP(D2178,'Schools Data'!$F$4:$I$105,4,FALSE)</f>
        <v>Annunciation Catholic Junior School</v>
      </c>
      <c r="F2178" s="16">
        <v>543950</v>
      </c>
      <c r="G2178" s="16" t="s">
        <v>1211</v>
      </c>
      <c r="H2178" s="16" t="s">
        <v>3913</v>
      </c>
      <c r="I2178" s="16" t="s">
        <v>1181</v>
      </c>
      <c r="J2178" s="16" t="s">
        <v>1180</v>
      </c>
      <c r="K2178" s="16" t="s">
        <v>1179</v>
      </c>
      <c r="L2178" s="16" t="s">
        <v>3862</v>
      </c>
      <c r="M2178" s="16">
        <v>17917</v>
      </c>
      <c r="N2178" s="16" t="s">
        <v>1177</v>
      </c>
      <c r="O2178" s="16" t="s">
        <v>1107</v>
      </c>
      <c r="P2178" s="16" t="s">
        <v>1176</v>
      </c>
      <c r="Q2178" s="16" t="s">
        <v>1175</v>
      </c>
      <c r="R2178" s="16" t="s">
        <v>1174</v>
      </c>
    </row>
    <row r="2179" spans="1:18">
      <c r="A2179" s="16" t="s">
        <v>3912</v>
      </c>
      <c r="B2179" s="16" t="s">
        <v>1183</v>
      </c>
      <c r="C2179" s="16" t="s">
        <v>319</v>
      </c>
      <c r="D2179" s="16">
        <v>10117</v>
      </c>
      <c r="E2179" s="16" t="str">
        <f>VLOOKUP(D2179,'Schools Data'!$F$4:$I$105,4,FALSE)</f>
        <v>Annunciation Catholic Junior School</v>
      </c>
      <c r="F2179" s="16">
        <v>543970</v>
      </c>
      <c r="G2179" s="16" t="str">
        <f t="shared" ref="G2179:G2210" si="77">VLOOKUP(F2179,$W$2:$X$62,2,FALSE)</f>
        <v>I01</v>
      </c>
      <c r="H2179" s="16" t="s">
        <v>3911</v>
      </c>
      <c r="I2179" s="16" t="s">
        <v>1181</v>
      </c>
      <c r="J2179" s="16" t="s">
        <v>1180</v>
      </c>
      <c r="K2179" s="16" t="s">
        <v>1179</v>
      </c>
      <c r="L2179" s="16" t="s">
        <v>3841</v>
      </c>
      <c r="M2179" s="16">
        <v>-1011853</v>
      </c>
      <c r="N2179" s="16" t="s">
        <v>1177</v>
      </c>
      <c r="O2179" s="16" t="s">
        <v>1107</v>
      </c>
      <c r="P2179" s="16" t="s">
        <v>1176</v>
      </c>
      <c r="Q2179" s="16" t="s">
        <v>1175</v>
      </c>
      <c r="R2179" s="16" t="s">
        <v>1174</v>
      </c>
    </row>
    <row r="2180" spans="1:18">
      <c r="A2180" s="16" t="s">
        <v>3910</v>
      </c>
      <c r="B2180" s="16" t="s">
        <v>1183</v>
      </c>
      <c r="C2180" s="16" t="s">
        <v>319</v>
      </c>
      <c r="D2180" s="16">
        <v>10117</v>
      </c>
      <c r="E2180" s="16" t="str">
        <f>VLOOKUP(D2180,'Schools Data'!$F$4:$I$105,4,FALSE)</f>
        <v>Annunciation Catholic Junior School</v>
      </c>
      <c r="F2180" s="16">
        <v>543972</v>
      </c>
      <c r="G2180" s="16" t="str">
        <f t="shared" si="77"/>
        <v>I03</v>
      </c>
      <c r="H2180" s="16" t="s">
        <v>3909</v>
      </c>
      <c r="I2180" s="16" t="s">
        <v>1181</v>
      </c>
      <c r="J2180" s="16" t="s">
        <v>1180</v>
      </c>
      <c r="K2180" s="16" t="s">
        <v>1179</v>
      </c>
      <c r="L2180" s="16" t="s">
        <v>3829</v>
      </c>
      <c r="M2180" s="16">
        <v>-18500</v>
      </c>
      <c r="N2180" s="16" t="s">
        <v>1177</v>
      </c>
      <c r="O2180" s="16" t="s">
        <v>1107</v>
      </c>
      <c r="P2180" s="16" t="s">
        <v>1176</v>
      </c>
      <c r="Q2180" s="16" t="s">
        <v>1175</v>
      </c>
      <c r="R2180" s="16" t="s">
        <v>1174</v>
      </c>
    </row>
    <row r="2181" spans="1:18">
      <c r="A2181" s="16" t="s">
        <v>3908</v>
      </c>
      <c r="B2181" s="16" t="s">
        <v>1183</v>
      </c>
      <c r="C2181" s="16" t="s">
        <v>319</v>
      </c>
      <c r="D2181" s="16">
        <v>10117</v>
      </c>
      <c r="E2181" s="16" t="str">
        <f>VLOOKUP(D2181,'Schools Data'!$F$4:$I$105,4,FALSE)</f>
        <v>Annunciation Catholic Junior School</v>
      </c>
      <c r="F2181" s="16">
        <v>543975</v>
      </c>
      <c r="G2181" s="16" t="str">
        <f t="shared" si="77"/>
        <v>I05</v>
      </c>
      <c r="H2181" s="16" t="s">
        <v>3907</v>
      </c>
      <c r="I2181" s="16" t="s">
        <v>1181</v>
      </c>
      <c r="J2181" s="16" t="s">
        <v>1180</v>
      </c>
      <c r="K2181" s="16" t="s">
        <v>1179</v>
      </c>
      <c r="L2181" s="16" t="s">
        <v>3906</v>
      </c>
      <c r="M2181" s="16">
        <v>-75000</v>
      </c>
      <c r="N2181" s="16" t="s">
        <v>1177</v>
      </c>
      <c r="O2181" s="16" t="s">
        <v>1107</v>
      </c>
      <c r="P2181" s="16" t="s">
        <v>1176</v>
      </c>
      <c r="Q2181" s="16" t="s">
        <v>1175</v>
      </c>
      <c r="R2181" s="16" t="s">
        <v>1174</v>
      </c>
    </row>
    <row r="2182" spans="1:18">
      <c r="A2182" s="16" t="s">
        <v>3905</v>
      </c>
      <c r="B2182" s="16" t="s">
        <v>1183</v>
      </c>
      <c r="C2182" s="16" t="s">
        <v>319</v>
      </c>
      <c r="D2182" s="16">
        <v>10117</v>
      </c>
      <c r="E2182" s="16" t="str">
        <f>VLOOKUP(D2182,'Schools Data'!$F$4:$I$105,4,FALSE)</f>
        <v>Annunciation Catholic Junior School</v>
      </c>
      <c r="F2182" s="16">
        <v>569000</v>
      </c>
      <c r="G2182" s="16" t="str">
        <f t="shared" si="77"/>
        <v>E28a</v>
      </c>
      <c r="H2182" s="16" t="s">
        <v>3904</v>
      </c>
      <c r="I2182" s="16" t="s">
        <v>1181</v>
      </c>
      <c r="J2182" s="16" t="s">
        <v>1180</v>
      </c>
      <c r="K2182" s="16" t="s">
        <v>1179</v>
      </c>
      <c r="L2182" s="16" t="s">
        <v>3760</v>
      </c>
      <c r="M2182" s="16">
        <v>38737</v>
      </c>
      <c r="N2182" s="16" t="s">
        <v>1177</v>
      </c>
      <c r="O2182" s="16" t="s">
        <v>1107</v>
      </c>
      <c r="P2182" s="16" t="s">
        <v>1176</v>
      </c>
      <c r="Q2182" s="16" t="s">
        <v>1175</v>
      </c>
      <c r="R2182" s="16" t="s">
        <v>1174</v>
      </c>
    </row>
    <row r="2183" spans="1:18">
      <c r="A2183" s="16" t="s">
        <v>3903</v>
      </c>
      <c r="B2183" s="16" t="s">
        <v>1183</v>
      </c>
      <c r="C2183" s="16" t="s">
        <v>319</v>
      </c>
      <c r="D2183" s="16">
        <v>10117</v>
      </c>
      <c r="E2183" s="16" t="str">
        <f>VLOOKUP(D2183,'Schools Data'!$F$4:$I$105,4,FALSE)</f>
        <v>Annunciation Catholic Junior School</v>
      </c>
      <c r="F2183" s="16">
        <v>569010</v>
      </c>
      <c r="G2183" s="16" t="str">
        <f t="shared" si="77"/>
        <v>E27</v>
      </c>
      <c r="H2183" s="16" t="s">
        <v>3902</v>
      </c>
      <c r="I2183" s="16" t="s">
        <v>1181</v>
      </c>
      <c r="J2183" s="16" t="s">
        <v>1180</v>
      </c>
      <c r="K2183" s="16" t="s">
        <v>1179</v>
      </c>
      <c r="L2183" s="16" t="s">
        <v>3901</v>
      </c>
      <c r="M2183" s="16">
        <v>41949</v>
      </c>
      <c r="N2183" s="16" t="s">
        <v>1177</v>
      </c>
      <c r="O2183" s="16" t="s">
        <v>1107</v>
      </c>
      <c r="P2183" s="16" t="s">
        <v>1176</v>
      </c>
      <c r="Q2183" s="16" t="s">
        <v>1175</v>
      </c>
      <c r="R2183" s="16" t="s">
        <v>1174</v>
      </c>
    </row>
    <row r="2184" spans="1:18">
      <c r="A2184" s="16" t="s">
        <v>3900</v>
      </c>
      <c r="B2184" s="16" t="s">
        <v>1183</v>
      </c>
      <c r="C2184" s="16" t="s">
        <v>319</v>
      </c>
      <c r="D2184" s="16">
        <v>10117</v>
      </c>
      <c r="E2184" s="16" t="str">
        <f>VLOOKUP(D2184,'Schools Data'!$F$4:$I$105,4,FALSE)</f>
        <v>Annunciation Catholic Junior School</v>
      </c>
      <c r="F2184" s="16">
        <v>720010</v>
      </c>
      <c r="G2184" s="16" t="str">
        <f t="shared" si="77"/>
        <v>I18d</v>
      </c>
      <c r="H2184" s="16" t="s">
        <v>3899</v>
      </c>
      <c r="I2184" s="16" t="s">
        <v>1181</v>
      </c>
      <c r="J2184" s="16" t="s">
        <v>1180</v>
      </c>
      <c r="K2184" s="16" t="s">
        <v>1179</v>
      </c>
      <c r="L2184" s="16" t="s">
        <v>3898</v>
      </c>
      <c r="M2184" s="16">
        <v>-7550</v>
      </c>
      <c r="N2184" s="16" t="s">
        <v>1177</v>
      </c>
      <c r="O2184" s="16" t="s">
        <v>1107</v>
      </c>
      <c r="P2184" s="16" t="s">
        <v>1176</v>
      </c>
      <c r="Q2184" s="16" t="s">
        <v>1175</v>
      </c>
      <c r="R2184" s="16" t="s">
        <v>1174</v>
      </c>
    </row>
    <row r="2185" spans="1:18">
      <c r="A2185" s="16" t="s">
        <v>3897</v>
      </c>
      <c r="B2185" s="16" t="s">
        <v>1183</v>
      </c>
      <c r="C2185" s="16" t="s">
        <v>319</v>
      </c>
      <c r="D2185" s="16">
        <v>10117</v>
      </c>
      <c r="E2185" s="16" t="str">
        <f>VLOOKUP(D2185,'Schools Data'!$F$4:$I$105,4,FALSE)</f>
        <v>Annunciation Catholic Junior School</v>
      </c>
      <c r="F2185" s="16">
        <v>739001</v>
      </c>
      <c r="G2185" s="16" t="str">
        <f t="shared" si="77"/>
        <v>I08a</v>
      </c>
      <c r="H2185" s="16" t="s">
        <v>3896</v>
      </c>
      <c r="I2185" s="16" t="s">
        <v>1181</v>
      </c>
      <c r="J2185" s="16" t="s">
        <v>1180</v>
      </c>
      <c r="K2185" s="16" t="s">
        <v>1179</v>
      </c>
      <c r="L2185" s="16" t="s">
        <v>3895</v>
      </c>
      <c r="M2185" s="16">
        <v>-31356</v>
      </c>
      <c r="N2185" s="16" t="s">
        <v>1177</v>
      </c>
      <c r="O2185" s="16" t="s">
        <v>1107</v>
      </c>
      <c r="P2185" s="16" t="s">
        <v>1176</v>
      </c>
      <c r="Q2185" s="16" t="s">
        <v>1175</v>
      </c>
      <c r="R2185" s="16" t="s">
        <v>1174</v>
      </c>
    </row>
    <row r="2186" spans="1:18">
      <c r="A2186" s="16" t="s">
        <v>3894</v>
      </c>
      <c r="B2186" s="16" t="s">
        <v>1183</v>
      </c>
      <c r="C2186" s="16" t="s">
        <v>319</v>
      </c>
      <c r="D2186" s="16">
        <v>10117</v>
      </c>
      <c r="E2186" s="16" t="str">
        <f>VLOOKUP(D2186,'Schools Data'!$F$4:$I$105,4,FALSE)</f>
        <v>Annunciation Catholic Junior School</v>
      </c>
      <c r="F2186" s="16">
        <v>739005</v>
      </c>
      <c r="G2186" s="16" t="str">
        <f t="shared" si="77"/>
        <v>I18c</v>
      </c>
      <c r="H2186" s="16" t="s">
        <v>3893</v>
      </c>
      <c r="I2186" s="16" t="s">
        <v>1181</v>
      </c>
      <c r="J2186" s="16" t="s">
        <v>1180</v>
      </c>
      <c r="K2186" s="16" t="s">
        <v>1179</v>
      </c>
      <c r="L2186" s="16" t="s">
        <v>3892</v>
      </c>
      <c r="M2186" s="16">
        <v>-6900</v>
      </c>
      <c r="N2186" s="16" t="s">
        <v>1177</v>
      </c>
      <c r="O2186" s="16" t="s">
        <v>1107</v>
      </c>
      <c r="P2186" s="16" t="s">
        <v>1176</v>
      </c>
      <c r="Q2186" s="16" t="s">
        <v>1175</v>
      </c>
      <c r="R2186" s="16" t="s">
        <v>1174</v>
      </c>
    </row>
    <row r="2187" spans="1:18">
      <c r="A2187" s="16" t="s">
        <v>3891</v>
      </c>
      <c r="B2187" s="16" t="s">
        <v>1183</v>
      </c>
      <c r="C2187" s="16" t="s">
        <v>319</v>
      </c>
      <c r="D2187" s="16">
        <v>10117</v>
      </c>
      <c r="E2187" s="16" t="str">
        <f>VLOOKUP(D2187,'Schools Data'!$F$4:$I$105,4,FALSE)</f>
        <v>Annunciation Catholic Junior School</v>
      </c>
      <c r="F2187" s="16">
        <v>739010</v>
      </c>
      <c r="G2187" s="16" t="str">
        <f t="shared" si="77"/>
        <v>I09</v>
      </c>
      <c r="H2187" s="16" t="s">
        <v>3890</v>
      </c>
      <c r="I2187" s="16" t="s">
        <v>1181</v>
      </c>
      <c r="J2187" s="16" t="s">
        <v>1180</v>
      </c>
      <c r="K2187" s="16" t="s">
        <v>1179</v>
      </c>
      <c r="L2187" s="16" t="s">
        <v>3889</v>
      </c>
      <c r="M2187" s="16">
        <v>-30150</v>
      </c>
      <c r="N2187" s="16" t="s">
        <v>1177</v>
      </c>
      <c r="O2187" s="16" t="s">
        <v>1107</v>
      </c>
      <c r="P2187" s="16" t="s">
        <v>1176</v>
      </c>
      <c r="Q2187" s="16" t="s">
        <v>1175</v>
      </c>
      <c r="R2187" s="16" t="s">
        <v>1174</v>
      </c>
    </row>
    <row r="2188" spans="1:18">
      <c r="A2188" s="16" t="s">
        <v>3888</v>
      </c>
      <c r="B2188" s="16" t="s">
        <v>1183</v>
      </c>
      <c r="C2188" s="16" t="s">
        <v>319</v>
      </c>
      <c r="D2188" s="16">
        <v>10117</v>
      </c>
      <c r="E2188" s="16" t="str">
        <f>VLOOKUP(D2188,'Schools Data'!$F$4:$I$105,4,FALSE)</f>
        <v>Annunciation Catholic Junior School</v>
      </c>
      <c r="F2188" s="16">
        <v>739040</v>
      </c>
      <c r="G2188" s="16" t="str">
        <f t="shared" si="77"/>
        <v>I12</v>
      </c>
      <c r="H2188" s="16" t="s">
        <v>3887</v>
      </c>
      <c r="I2188" s="16" t="s">
        <v>1181</v>
      </c>
      <c r="J2188" s="16" t="s">
        <v>1180</v>
      </c>
      <c r="K2188" s="16" t="s">
        <v>1179</v>
      </c>
      <c r="L2188" s="16" t="s">
        <v>3886</v>
      </c>
      <c r="M2188" s="16">
        <v>-505</v>
      </c>
      <c r="N2188" s="16" t="s">
        <v>1177</v>
      </c>
      <c r="O2188" s="16" t="s">
        <v>1107</v>
      </c>
      <c r="P2188" s="16" t="s">
        <v>1176</v>
      </c>
      <c r="Q2188" s="16" t="s">
        <v>1175</v>
      </c>
      <c r="R2188" s="16" t="s">
        <v>1174</v>
      </c>
    </row>
    <row r="2189" spans="1:18">
      <c r="A2189" s="16" t="s">
        <v>3885</v>
      </c>
      <c r="B2189" s="16" t="s">
        <v>1183</v>
      </c>
      <c r="C2189" s="16" t="s">
        <v>319</v>
      </c>
      <c r="D2189" s="16">
        <v>10117</v>
      </c>
      <c r="E2189" s="16" t="str">
        <f>VLOOKUP(D2189,'Schools Data'!$F$4:$I$105,4,FALSE)</f>
        <v>Annunciation Catholic Junior School</v>
      </c>
      <c r="F2189" s="16">
        <v>739050</v>
      </c>
      <c r="G2189" s="16" t="str">
        <f t="shared" si="77"/>
        <v>I13</v>
      </c>
      <c r="H2189" s="16" t="s">
        <v>3884</v>
      </c>
      <c r="I2189" s="16" t="s">
        <v>1181</v>
      </c>
      <c r="J2189" s="16" t="s">
        <v>1180</v>
      </c>
      <c r="K2189" s="16" t="s">
        <v>1179</v>
      </c>
      <c r="L2189" s="16" t="s">
        <v>3883</v>
      </c>
      <c r="M2189" s="16">
        <v>-2</v>
      </c>
      <c r="N2189" s="16" t="s">
        <v>1177</v>
      </c>
      <c r="O2189" s="16" t="s">
        <v>1107</v>
      </c>
      <c r="P2189" s="16" t="s">
        <v>1176</v>
      </c>
      <c r="Q2189" s="16" t="s">
        <v>1175</v>
      </c>
      <c r="R2189" s="16" t="s">
        <v>1174</v>
      </c>
    </row>
    <row r="2190" spans="1:18">
      <c r="A2190" s="16" t="s">
        <v>3882</v>
      </c>
      <c r="B2190" s="16" t="s">
        <v>1183</v>
      </c>
      <c r="C2190" s="16" t="s">
        <v>319</v>
      </c>
      <c r="D2190" s="16">
        <v>10118</v>
      </c>
      <c r="E2190" s="16" t="str">
        <f>VLOOKUP(D2190,'Schools Data'!$F$4:$I$105,4,FALSE)</f>
        <v>Chalgrove Primary School</v>
      </c>
      <c r="F2190" s="16">
        <v>111100</v>
      </c>
      <c r="G2190" s="16" t="str">
        <f t="shared" si="77"/>
        <v>E05</v>
      </c>
      <c r="H2190" s="16" t="s">
        <v>3881</v>
      </c>
      <c r="I2190" s="16" t="s">
        <v>1181</v>
      </c>
      <c r="J2190" s="16" t="s">
        <v>1180</v>
      </c>
      <c r="K2190" s="16" t="s">
        <v>1179</v>
      </c>
      <c r="L2190" s="16" t="s">
        <v>3880</v>
      </c>
      <c r="M2190" s="16">
        <v>54981</v>
      </c>
      <c r="N2190" s="16" t="s">
        <v>1177</v>
      </c>
      <c r="O2190" s="16" t="s">
        <v>1107</v>
      </c>
      <c r="P2190" s="16" t="s">
        <v>1176</v>
      </c>
      <c r="Q2190" s="16" t="s">
        <v>1175</v>
      </c>
      <c r="R2190" s="16" t="s">
        <v>1174</v>
      </c>
    </row>
    <row r="2191" spans="1:18">
      <c r="A2191" s="16" t="s">
        <v>3879</v>
      </c>
      <c r="B2191" s="16" t="s">
        <v>1183</v>
      </c>
      <c r="C2191" s="16" t="s">
        <v>319</v>
      </c>
      <c r="D2191" s="16">
        <v>10118</v>
      </c>
      <c r="E2191" s="16" t="str">
        <f>VLOOKUP(D2191,'Schools Data'!$F$4:$I$105,4,FALSE)</f>
        <v>Chalgrove Primary School</v>
      </c>
      <c r="F2191" s="16">
        <v>111200</v>
      </c>
      <c r="G2191" s="16" t="str">
        <f t="shared" si="77"/>
        <v>E04</v>
      </c>
      <c r="H2191" s="16" t="s">
        <v>3878</v>
      </c>
      <c r="I2191" s="16" t="s">
        <v>1181</v>
      </c>
      <c r="J2191" s="16" t="s">
        <v>1180</v>
      </c>
      <c r="K2191" s="16" t="s">
        <v>1179</v>
      </c>
      <c r="L2191" s="16" t="s">
        <v>3877</v>
      </c>
      <c r="M2191" s="16">
        <v>34843</v>
      </c>
      <c r="N2191" s="16" t="s">
        <v>1177</v>
      </c>
      <c r="O2191" s="16" t="s">
        <v>1107</v>
      </c>
      <c r="P2191" s="16" t="s">
        <v>1176</v>
      </c>
      <c r="Q2191" s="16" t="s">
        <v>1175</v>
      </c>
      <c r="R2191" s="16" t="s">
        <v>1174</v>
      </c>
    </row>
    <row r="2192" spans="1:18">
      <c r="A2192" s="16" t="s">
        <v>3876</v>
      </c>
      <c r="B2192" s="16" t="s">
        <v>1183</v>
      </c>
      <c r="C2192" s="16" t="s">
        <v>319</v>
      </c>
      <c r="D2192" s="16">
        <v>10118</v>
      </c>
      <c r="E2192" s="16" t="str">
        <f>VLOOKUP(D2192,'Schools Data'!$F$4:$I$105,4,FALSE)</f>
        <v>Chalgrove Primary School</v>
      </c>
      <c r="F2192" s="16">
        <v>111400</v>
      </c>
      <c r="G2192" s="16" t="str">
        <f t="shared" si="77"/>
        <v>E01</v>
      </c>
      <c r="H2192" s="16" t="s">
        <v>3875</v>
      </c>
      <c r="I2192" s="16" t="s">
        <v>1181</v>
      </c>
      <c r="J2192" s="16" t="s">
        <v>1180</v>
      </c>
      <c r="K2192" s="16" t="s">
        <v>1179</v>
      </c>
      <c r="L2192" s="16" t="s">
        <v>3874</v>
      </c>
      <c r="M2192" s="16">
        <v>846333</v>
      </c>
      <c r="N2192" s="16" t="s">
        <v>1177</v>
      </c>
      <c r="O2192" s="16" t="s">
        <v>1107</v>
      </c>
      <c r="P2192" s="16" t="s">
        <v>1176</v>
      </c>
      <c r="Q2192" s="16" t="s">
        <v>1175</v>
      </c>
      <c r="R2192" s="16" t="s">
        <v>1174</v>
      </c>
    </row>
    <row r="2193" spans="1:18">
      <c r="A2193" s="16" t="s">
        <v>3873</v>
      </c>
      <c r="B2193" s="16" t="s">
        <v>1183</v>
      </c>
      <c r="C2193" s="16" t="s">
        <v>319</v>
      </c>
      <c r="D2193" s="16">
        <v>10118</v>
      </c>
      <c r="E2193" s="16" t="str">
        <f>VLOOKUP(D2193,'Schools Data'!$F$4:$I$105,4,FALSE)</f>
        <v>Chalgrove Primary School</v>
      </c>
      <c r="F2193" s="16">
        <v>111600</v>
      </c>
      <c r="G2193" s="16" t="str">
        <f t="shared" si="77"/>
        <v>E03</v>
      </c>
      <c r="H2193" s="16" t="s">
        <v>3872</v>
      </c>
      <c r="I2193" s="16" t="s">
        <v>1181</v>
      </c>
      <c r="J2193" s="16" t="s">
        <v>1180</v>
      </c>
      <c r="K2193" s="16" t="s">
        <v>1179</v>
      </c>
      <c r="L2193" s="16" t="s">
        <v>3871</v>
      </c>
      <c r="M2193" s="16">
        <v>389119</v>
      </c>
      <c r="N2193" s="16" t="s">
        <v>1177</v>
      </c>
      <c r="O2193" s="16" t="s">
        <v>1107</v>
      </c>
      <c r="P2193" s="16" t="s">
        <v>1176</v>
      </c>
      <c r="Q2193" s="16" t="s">
        <v>1175</v>
      </c>
      <c r="R2193" s="16" t="s">
        <v>1174</v>
      </c>
    </row>
    <row r="2194" spans="1:18">
      <c r="A2194" s="16" t="s">
        <v>3870</v>
      </c>
      <c r="B2194" s="16" t="s">
        <v>1183</v>
      </c>
      <c r="C2194" s="16" t="s">
        <v>319</v>
      </c>
      <c r="D2194" s="16">
        <v>10118</v>
      </c>
      <c r="E2194" s="16" t="str">
        <f>VLOOKUP(D2194,'Schools Data'!$F$4:$I$105,4,FALSE)</f>
        <v>Chalgrove Primary School</v>
      </c>
      <c r="F2194" s="16">
        <v>111700</v>
      </c>
      <c r="G2194" s="16" t="str">
        <f t="shared" si="77"/>
        <v>E07</v>
      </c>
      <c r="H2194" s="16" t="s">
        <v>3869</v>
      </c>
      <c r="I2194" s="16" t="s">
        <v>1181</v>
      </c>
      <c r="J2194" s="16" t="s">
        <v>1180</v>
      </c>
      <c r="K2194" s="16" t="s">
        <v>1179</v>
      </c>
      <c r="L2194" s="16" t="s">
        <v>3868</v>
      </c>
      <c r="M2194" s="16">
        <v>11976</v>
      </c>
      <c r="N2194" s="16" t="s">
        <v>1177</v>
      </c>
      <c r="O2194" s="16" t="s">
        <v>1107</v>
      </c>
      <c r="P2194" s="16" t="s">
        <v>1176</v>
      </c>
      <c r="Q2194" s="16" t="s">
        <v>1175</v>
      </c>
      <c r="R2194" s="16" t="s">
        <v>1174</v>
      </c>
    </row>
    <row r="2195" spans="1:18">
      <c r="A2195" s="16" t="s">
        <v>3867</v>
      </c>
      <c r="B2195" s="16" t="s">
        <v>1183</v>
      </c>
      <c r="C2195" s="16" t="s">
        <v>319</v>
      </c>
      <c r="D2195" s="16">
        <v>10118</v>
      </c>
      <c r="E2195" s="16" t="str">
        <f>VLOOKUP(D2195,'Schools Data'!$F$4:$I$105,4,FALSE)</f>
        <v>Chalgrove Primary School</v>
      </c>
      <c r="F2195" s="16">
        <v>133100</v>
      </c>
      <c r="G2195" s="16" t="str">
        <f t="shared" si="77"/>
        <v>E09</v>
      </c>
      <c r="H2195" s="16" t="s">
        <v>3866</v>
      </c>
      <c r="I2195" s="16" t="s">
        <v>1181</v>
      </c>
      <c r="J2195" s="16" t="s">
        <v>1180</v>
      </c>
      <c r="K2195" s="16" t="s">
        <v>1179</v>
      </c>
      <c r="L2195" s="16" t="s">
        <v>3865</v>
      </c>
      <c r="M2195" s="16">
        <v>3100</v>
      </c>
      <c r="N2195" s="16" t="s">
        <v>1177</v>
      </c>
      <c r="O2195" s="16" t="s">
        <v>1107</v>
      </c>
      <c r="P2195" s="16" t="s">
        <v>1176</v>
      </c>
      <c r="Q2195" s="16" t="s">
        <v>1175</v>
      </c>
      <c r="R2195" s="16" t="s">
        <v>1174</v>
      </c>
    </row>
    <row r="2196" spans="1:18">
      <c r="A2196" s="16" t="s">
        <v>3864</v>
      </c>
      <c r="B2196" s="16" t="s">
        <v>1183</v>
      </c>
      <c r="C2196" s="16" t="s">
        <v>319</v>
      </c>
      <c r="D2196" s="16">
        <v>10118</v>
      </c>
      <c r="E2196" s="16" t="str">
        <f>VLOOKUP(D2196,'Schools Data'!$F$4:$I$105,4,FALSE)</f>
        <v>Chalgrove Primary School</v>
      </c>
      <c r="F2196" s="16">
        <v>138100</v>
      </c>
      <c r="G2196" s="16" t="str">
        <f t="shared" si="77"/>
        <v>E08</v>
      </c>
      <c r="H2196" s="16" t="s">
        <v>3863</v>
      </c>
      <c r="I2196" s="16" t="s">
        <v>1181</v>
      </c>
      <c r="J2196" s="16" t="s">
        <v>1180</v>
      </c>
      <c r="K2196" s="16" t="s">
        <v>1179</v>
      </c>
      <c r="L2196" s="16" t="s">
        <v>3862</v>
      </c>
      <c r="M2196" s="16">
        <v>6574</v>
      </c>
      <c r="N2196" s="16" t="s">
        <v>1177</v>
      </c>
      <c r="O2196" s="16" t="s">
        <v>1107</v>
      </c>
      <c r="P2196" s="16" t="s">
        <v>1176</v>
      </c>
      <c r="Q2196" s="16" t="s">
        <v>1175</v>
      </c>
      <c r="R2196" s="16" t="s">
        <v>1174</v>
      </c>
    </row>
    <row r="2197" spans="1:18">
      <c r="A2197" s="16" t="s">
        <v>3861</v>
      </c>
      <c r="B2197" s="16" t="s">
        <v>1183</v>
      </c>
      <c r="C2197" s="16" t="s">
        <v>319</v>
      </c>
      <c r="D2197" s="16">
        <v>10118</v>
      </c>
      <c r="E2197" s="16" t="str">
        <f>VLOOKUP(D2197,'Schools Data'!$F$4:$I$105,4,FALSE)</f>
        <v>Chalgrove Primary School</v>
      </c>
      <c r="F2197" s="16">
        <v>210000</v>
      </c>
      <c r="G2197" s="16" t="str">
        <f t="shared" si="77"/>
        <v>E12</v>
      </c>
      <c r="H2197" s="16" t="s">
        <v>3860</v>
      </c>
      <c r="I2197" s="16" t="s">
        <v>1181</v>
      </c>
      <c r="J2197" s="16" t="s">
        <v>1180</v>
      </c>
      <c r="K2197" s="16" t="s">
        <v>1179</v>
      </c>
      <c r="L2197" s="16" t="s">
        <v>3859</v>
      </c>
      <c r="M2197" s="16">
        <v>13000</v>
      </c>
      <c r="N2197" s="16" t="s">
        <v>1177</v>
      </c>
      <c r="O2197" s="16" t="s">
        <v>1107</v>
      </c>
      <c r="P2197" s="16" t="s">
        <v>1176</v>
      </c>
      <c r="Q2197" s="16" t="s">
        <v>1175</v>
      </c>
      <c r="R2197" s="16" t="s">
        <v>1174</v>
      </c>
    </row>
    <row r="2198" spans="1:18">
      <c r="A2198" s="16" t="s">
        <v>3858</v>
      </c>
      <c r="B2198" s="16" t="s">
        <v>1183</v>
      </c>
      <c r="C2198" s="16" t="s">
        <v>319</v>
      </c>
      <c r="D2198" s="16">
        <v>10118</v>
      </c>
      <c r="E2198" s="16" t="str">
        <f>VLOOKUP(D2198,'Schools Data'!$F$4:$I$105,4,FALSE)</f>
        <v>Chalgrove Primary School</v>
      </c>
      <c r="F2198" s="16">
        <v>213020</v>
      </c>
      <c r="G2198" s="16" t="str">
        <f t="shared" si="77"/>
        <v>E16</v>
      </c>
      <c r="H2198" s="16" t="s">
        <v>3857</v>
      </c>
      <c r="I2198" s="16" t="s">
        <v>1181</v>
      </c>
      <c r="J2198" s="16" t="s">
        <v>1180</v>
      </c>
      <c r="K2198" s="16" t="s">
        <v>1179</v>
      </c>
      <c r="L2198" s="16" t="s">
        <v>3856</v>
      </c>
      <c r="M2198" s="16">
        <v>17750</v>
      </c>
      <c r="N2198" s="16" t="s">
        <v>1177</v>
      </c>
      <c r="O2198" s="16" t="s">
        <v>1107</v>
      </c>
      <c r="P2198" s="16" t="s">
        <v>1176</v>
      </c>
      <c r="Q2198" s="16" t="s">
        <v>1175</v>
      </c>
      <c r="R2198" s="16" t="s">
        <v>1174</v>
      </c>
    </row>
    <row r="2199" spans="1:18">
      <c r="A2199" s="16" t="s">
        <v>3855</v>
      </c>
      <c r="B2199" s="16" t="s">
        <v>1183</v>
      </c>
      <c r="C2199" s="16" t="s">
        <v>319</v>
      </c>
      <c r="D2199" s="16">
        <v>10118</v>
      </c>
      <c r="E2199" s="16" t="str">
        <f>VLOOKUP(D2199,'Schools Data'!$F$4:$I$105,4,FALSE)</f>
        <v>Chalgrove Primary School</v>
      </c>
      <c r="F2199" s="16">
        <v>215000</v>
      </c>
      <c r="G2199" s="16" t="str">
        <f t="shared" si="77"/>
        <v>E17</v>
      </c>
      <c r="H2199" s="16" t="s">
        <v>3854</v>
      </c>
      <c r="I2199" s="16" t="s">
        <v>1181</v>
      </c>
      <c r="J2199" s="16" t="s">
        <v>1180</v>
      </c>
      <c r="K2199" s="16" t="s">
        <v>1179</v>
      </c>
      <c r="L2199" s="16" t="s">
        <v>3853</v>
      </c>
      <c r="M2199" s="16">
        <v>29786</v>
      </c>
      <c r="N2199" s="16" t="s">
        <v>1177</v>
      </c>
      <c r="O2199" s="16" t="s">
        <v>1107</v>
      </c>
      <c r="P2199" s="16" t="s">
        <v>1176</v>
      </c>
      <c r="Q2199" s="16" t="s">
        <v>1175</v>
      </c>
      <c r="R2199" s="16" t="s">
        <v>1174</v>
      </c>
    </row>
    <row r="2200" spans="1:18">
      <c r="A2200" s="16" t="s">
        <v>3852</v>
      </c>
      <c r="B2200" s="16" t="s">
        <v>1183</v>
      </c>
      <c r="C2200" s="16" t="s">
        <v>319</v>
      </c>
      <c r="D2200" s="16">
        <v>10118</v>
      </c>
      <c r="E2200" s="16" t="str">
        <f>VLOOKUP(D2200,'Schools Data'!$F$4:$I$105,4,FALSE)</f>
        <v>Chalgrove Primary School</v>
      </c>
      <c r="F2200" s="16">
        <v>216000</v>
      </c>
      <c r="G2200" s="16" t="str">
        <f t="shared" si="77"/>
        <v>E15</v>
      </c>
      <c r="H2200" s="16" t="s">
        <v>3851</v>
      </c>
      <c r="I2200" s="16" t="s">
        <v>1181</v>
      </c>
      <c r="J2200" s="16" t="s">
        <v>1180</v>
      </c>
      <c r="K2200" s="16" t="s">
        <v>1179</v>
      </c>
      <c r="L2200" s="16" t="s">
        <v>3850</v>
      </c>
      <c r="M2200" s="16">
        <v>3120</v>
      </c>
      <c r="N2200" s="16" t="s">
        <v>1177</v>
      </c>
      <c r="O2200" s="16" t="s">
        <v>1107</v>
      </c>
      <c r="P2200" s="16" t="s">
        <v>1176</v>
      </c>
      <c r="Q2200" s="16" t="s">
        <v>1175</v>
      </c>
      <c r="R2200" s="16" t="s">
        <v>1174</v>
      </c>
    </row>
    <row r="2201" spans="1:18">
      <c r="A2201" s="16" t="s">
        <v>3849</v>
      </c>
      <c r="B2201" s="16" t="s">
        <v>1183</v>
      </c>
      <c r="C2201" s="16" t="s">
        <v>319</v>
      </c>
      <c r="D2201" s="16">
        <v>10118</v>
      </c>
      <c r="E2201" s="16" t="str">
        <f>VLOOKUP(D2201,'Schools Data'!$F$4:$I$105,4,FALSE)</f>
        <v>Chalgrove Primary School</v>
      </c>
      <c r="F2201" s="16">
        <v>219010</v>
      </c>
      <c r="G2201" s="16" t="str">
        <f t="shared" si="77"/>
        <v>E14</v>
      </c>
      <c r="H2201" s="16" t="s">
        <v>3848</v>
      </c>
      <c r="I2201" s="16" t="s">
        <v>1181</v>
      </c>
      <c r="J2201" s="16" t="s">
        <v>1180</v>
      </c>
      <c r="K2201" s="16" t="s">
        <v>1179</v>
      </c>
      <c r="L2201" s="16" t="s">
        <v>3847</v>
      </c>
      <c r="M2201" s="16">
        <v>32974</v>
      </c>
      <c r="N2201" s="16" t="s">
        <v>1177</v>
      </c>
      <c r="O2201" s="16" t="s">
        <v>1107</v>
      </c>
      <c r="P2201" s="16" t="s">
        <v>1176</v>
      </c>
      <c r="Q2201" s="16" t="s">
        <v>1175</v>
      </c>
      <c r="R2201" s="16" t="s">
        <v>1174</v>
      </c>
    </row>
    <row r="2202" spans="1:18">
      <c r="A2202" s="16" t="s">
        <v>3846</v>
      </c>
      <c r="B2202" s="16" t="s">
        <v>1183</v>
      </c>
      <c r="C2202" s="16" t="s">
        <v>319</v>
      </c>
      <c r="D2202" s="16">
        <v>10118</v>
      </c>
      <c r="E2202" s="16" t="str">
        <f>VLOOKUP(D2202,'Schools Data'!$F$4:$I$105,4,FALSE)</f>
        <v>Chalgrove Primary School</v>
      </c>
      <c r="F2202" s="16">
        <v>219030</v>
      </c>
      <c r="G2202" s="16" t="str">
        <f t="shared" si="77"/>
        <v>E18</v>
      </c>
      <c r="H2202" s="16" t="s">
        <v>3845</v>
      </c>
      <c r="I2202" s="16" t="s">
        <v>1181</v>
      </c>
      <c r="J2202" s="16" t="s">
        <v>1180</v>
      </c>
      <c r="K2202" s="16" t="s">
        <v>1179</v>
      </c>
      <c r="L2202" s="16" t="s">
        <v>3844</v>
      </c>
      <c r="M2202" s="16">
        <v>8132</v>
      </c>
      <c r="N2202" s="16" t="s">
        <v>1177</v>
      </c>
      <c r="O2202" s="16" t="s">
        <v>1107</v>
      </c>
      <c r="P2202" s="16" t="s">
        <v>1176</v>
      </c>
      <c r="Q2202" s="16" t="s">
        <v>1175</v>
      </c>
      <c r="R2202" s="16" t="s">
        <v>1174</v>
      </c>
    </row>
    <row r="2203" spans="1:18">
      <c r="A2203" s="16" t="s">
        <v>3843</v>
      </c>
      <c r="B2203" s="16" t="s">
        <v>1183</v>
      </c>
      <c r="C2203" s="16" t="s">
        <v>319</v>
      </c>
      <c r="D2203" s="16">
        <v>10118</v>
      </c>
      <c r="E2203" s="16" t="str">
        <f>VLOOKUP(D2203,'Schools Data'!$F$4:$I$105,4,FALSE)</f>
        <v>Chalgrove Primary School</v>
      </c>
      <c r="F2203" s="16">
        <v>220000</v>
      </c>
      <c r="G2203" s="16" t="str">
        <f t="shared" si="77"/>
        <v>E13</v>
      </c>
      <c r="H2203" s="16" t="s">
        <v>3842</v>
      </c>
      <c r="I2203" s="16" t="s">
        <v>1181</v>
      </c>
      <c r="J2203" s="16" t="s">
        <v>1180</v>
      </c>
      <c r="K2203" s="16" t="s">
        <v>1179</v>
      </c>
      <c r="L2203" s="16" t="s">
        <v>3841</v>
      </c>
      <c r="M2203" s="16">
        <v>6782</v>
      </c>
      <c r="N2203" s="16" t="s">
        <v>1177</v>
      </c>
      <c r="O2203" s="16" t="s">
        <v>1107</v>
      </c>
      <c r="P2203" s="16" t="s">
        <v>1176</v>
      </c>
      <c r="Q2203" s="16" t="s">
        <v>1175</v>
      </c>
      <c r="R2203" s="16" t="s">
        <v>1174</v>
      </c>
    </row>
    <row r="2204" spans="1:18">
      <c r="A2204" s="16" t="s">
        <v>3840</v>
      </c>
      <c r="B2204" s="16" t="s">
        <v>1183</v>
      </c>
      <c r="C2204" s="16" t="s">
        <v>319</v>
      </c>
      <c r="D2204" s="16">
        <v>10118</v>
      </c>
      <c r="E2204" s="16" t="str">
        <f>VLOOKUP(D2204,'Schools Data'!$F$4:$I$105,4,FALSE)</f>
        <v>Chalgrove Primary School</v>
      </c>
      <c r="F2204" s="16">
        <v>221000</v>
      </c>
      <c r="G2204" s="16" t="str">
        <f t="shared" si="77"/>
        <v>E23</v>
      </c>
      <c r="H2204" s="16" t="s">
        <v>3839</v>
      </c>
      <c r="I2204" s="16" t="s">
        <v>1181</v>
      </c>
      <c r="J2204" s="16" t="s">
        <v>1180</v>
      </c>
      <c r="K2204" s="16" t="s">
        <v>1179</v>
      </c>
      <c r="L2204" s="16" t="s">
        <v>3838</v>
      </c>
      <c r="M2204" s="16">
        <v>9252</v>
      </c>
      <c r="N2204" s="16" t="s">
        <v>1177</v>
      </c>
      <c r="O2204" s="16" t="s">
        <v>1107</v>
      </c>
      <c r="P2204" s="16" t="s">
        <v>1176</v>
      </c>
      <c r="Q2204" s="16" t="s">
        <v>1175</v>
      </c>
      <c r="R2204" s="16" t="s">
        <v>1174</v>
      </c>
    </row>
    <row r="2205" spans="1:18">
      <c r="A2205" s="16" t="s">
        <v>3837</v>
      </c>
      <c r="B2205" s="16" t="s">
        <v>1183</v>
      </c>
      <c r="C2205" s="16" t="s">
        <v>319</v>
      </c>
      <c r="D2205" s="16">
        <v>10118</v>
      </c>
      <c r="E2205" s="16" t="str">
        <f>VLOOKUP(D2205,'Schools Data'!$F$4:$I$105,4,FALSE)</f>
        <v>Chalgrove Primary School</v>
      </c>
      <c r="F2205" s="16">
        <v>411020</v>
      </c>
      <c r="G2205" s="16" t="str">
        <f t="shared" si="77"/>
        <v>E25</v>
      </c>
      <c r="H2205" s="16" t="s">
        <v>3836</v>
      </c>
      <c r="I2205" s="16" t="s">
        <v>1181</v>
      </c>
      <c r="J2205" s="16" t="s">
        <v>1180</v>
      </c>
      <c r="K2205" s="16" t="s">
        <v>1179</v>
      </c>
      <c r="L2205" s="16" t="s">
        <v>3835</v>
      </c>
      <c r="M2205" s="16">
        <v>64200</v>
      </c>
      <c r="N2205" s="16" t="s">
        <v>1177</v>
      </c>
      <c r="O2205" s="16" t="s">
        <v>1107</v>
      </c>
      <c r="P2205" s="16" t="s">
        <v>1176</v>
      </c>
      <c r="Q2205" s="16" t="s">
        <v>1175</v>
      </c>
      <c r="R2205" s="16" t="s">
        <v>1174</v>
      </c>
    </row>
    <row r="2206" spans="1:18">
      <c r="A2206" s="16" t="s">
        <v>3834</v>
      </c>
      <c r="B2206" s="16" t="s">
        <v>1183</v>
      </c>
      <c r="C2206" s="16" t="s">
        <v>319</v>
      </c>
      <c r="D2206" s="16">
        <v>10118</v>
      </c>
      <c r="E2206" s="16" t="str">
        <f>VLOOKUP(D2206,'Schools Data'!$F$4:$I$105,4,FALSE)</f>
        <v>Chalgrove Primary School</v>
      </c>
      <c r="F2206" s="16">
        <v>413050</v>
      </c>
      <c r="G2206" s="16" t="str">
        <f t="shared" si="77"/>
        <v>E19</v>
      </c>
      <c r="H2206" s="16" t="s">
        <v>3833</v>
      </c>
      <c r="I2206" s="16" t="s">
        <v>1181</v>
      </c>
      <c r="J2206" s="16" t="s">
        <v>1180</v>
      </c>
      <c r="K2206" s="16" t="s">
        <v>1179</v>
      </c>
      <c r="L2206" s="16" t="s">
        <v>3832</v>
      </c>
      <c r="M2206" s="16">
        <v>40821</v>
      </c>
      <c r="N2206" s="16" t="s">
        <v>1177</v>
      </c>
      <c r="O2206" s="16" t="s">
        <v>1107</v>
      </c>
      <c r="P2206" s="16" t="s">
        <v>1176</v>
      </c>
      <c r="Q2206" s="16" t="s">
        <v>1175</v>
      </c>
      <c r="R2206" s="16" t="s">
        <v>1174</v>
      </c>
    </row>
    <row r="2207" spans="1:18">
      <c r="A2207" s="16" t="s">
        <v>3831</v>
      </c>
      <c r="B2207" s="16" t="s">
        <v>1183</v>
      </c>
      <c r="C2207" s="16" t="s">
        <v>319</v>
      </c>
      <c r="D2207" s="16">
        <v>10118</v>
      </c>
      <c r="E2207" s="16" t="str">
        <f>VLOOKUP(D2207,'Schools Data'!$F$4:$I$105,4,FALSE)</f>
        <v>Chalgrove Primary School</v>
      </c>
      <c r="F2207" s="16">
        <v>413060</v>
      </c>
      <c r="G2207" s="16" t="str">
        <f t="shared" si="77"/>
        <v>E22</v>
      </c>
      <c r="H2207" s="16" t="s">
        <v>3830</v>
      </c>
      <c r="I2207" s="16" t="s">
        <v>1181</v>
      </c>
      <c r="J2207" s="16" t="s">
        <v>1180</v>
      </c>
      <c r="K2207" s="16" t="s">
        <v>1179</v>
      </c>
      <c r="L2207" s="16" t="s">
        <v>3829</v>
      </c>
      <c r="M2207" s="16">
        <v>9171</v>
      </c>
      <c r="N2207" s="16" t="s">
        <v>1177</v>
      </c>
      <c r="O2207" s="16" t="s">
        <v>1107</v>
      </c>
      <c r="P2207" s="16" t="s">
        <v>1176</v>
      </c>
      <c r="Q2207" s="16" t="s">
        <v>1175</v>
      </c>
      <c r="R2207" s="16" t="s">
        <v>1174</v>
      </c>
    </row>
    <row r="2208" spans="1:18">
      <c r="A2208" s="16" t="s">
        <v>3828</v>
      </c>
      <c r="B2208" s="16" t="s">
        <v>1183</v>
      </c>
      <c r="C2208" s="16" t="s">
        <v>319</v>
      </c>
      <c r="D2208" s="16">
        <v>10118</v>
      </c>
      <c r="E2208" s="16" t="str">
        <f>VLOOKUP(D2208,'Schools Data'!$F$4:$I$105,4,FALSE)</f>
        <v>Chalgrove Primary School</v>
      </c>
      <c r="F2208" s="16">
        <v>413070</v>
      </c>
      <c r="G2208" s="16" t="str">
        <f t="shared" si="77"/>
        <v>E24</v>
      </c>
      <c r="H2208" s="16" t="s">
        <v>3827</v>
      </c>
      <c r="I2208" s="16" t="s">
        <v>1181</v>
      </c>
      <c r="J2208" s="16" t="s">
        <v>1180</v>
      </c>
      <c r="K2208" s="16" t="s">
        <v>1179</v>
      </c>
      <c r="L2208" s="16" t="s">
        <v>3826</v>
      </c>
      <c r="M2208" s="16">
        <v>16000</v>
      </c>
      <c r="N2208" s="16" t="s">
        <v>1177</v>
      </c>
      <c r="O2208" s="16" t="s">
        <v>1107</v>
      </c>
      <c r="P2208" s="16" t="s">
        <v>1176</v>
      </c>
      <c r="Q2208" s="16" t="s">
        <v>1175</v>
      </c>
      <c r="R2208" s="16" t="s">
        <v>1174</v>
      </c>
    </row>
    <row r="2209" spans="1:18">
      <c r="A2209" s="16" t="s">
        <v>3825</v>
      </c>
      <c r="B2209" s="16" t="s">
        <v>1183</v>
      </c>
      <c r="C2209" s="16" t="s">
        <v>319</v>
      </c>
      <c r="D2209" s="16">
        <v>10118</v>
      </c>
      <c r="E2209" s="16" t="str">
        <f>VLOOKUP(D2209,'Schools Data'!$F$4:$I$105,4,FALSE)</f>
        <v>Chalgrove Primary School</v>
      </c>
      <c r="F2209" s="16">
        <v>420060</v>
      </c>
      <c r="G2209" s="16" t="str">
        <f t="shared" si="77"/>
        <v>E26</v>
      </c>
      <c r="H2209" s="16" t="s">
        <v>3824</v>
      </c>
      <c r="I2209" s="16" t="s">
        <v>1181</v>
      </c>
      <c r="J2209" s="16" t="s">
        <v>1180</v>
      </c>
      <c r="K2209" s="16" t="s">
        <v>1179</v>
      </c>
      <c r="L2209" s="16" t="s">
        <v>3823</v>
      </c>
      <c r="M2209" s="16">
        <v>25590</v>
      </c>
      <c r="N2209" s="16" t="s">
        <v>1177</v>
      </c>
      <c r="O2209" s="16" t="s">
        <v>1107</v>
      </c>
      <c r="P2209" s="16" t="s">
        <v>1176</v>
      </c>
      <c r="Q2209" s="16" t="s">
        <v>1175</v>
      </c>
      <c r="R2209" s="16" t="s">
        <v>1174</v>
      </c>
    </row>
    <row r="2210" spans="1:18">
      <c r="A2210" s="16" t="s">
        <v>3822</v>
      </c>
      <c r="B2210" s="16" t="s">
        <v>1183</v>
      </c>
      <c r="C2210" s="16" t="s">
        <v>319</v>
      </c>
      <c r="D2210" s="16">
        <v>10118</v>
      </c>
      <c r="E2210" s="16" t="str">
        <f>VLOOKUP(D2210,'Schools Data'!$F$4:$I$105,4,FALSE)</f>
        <v>Chalgrove Primary School</v>
      </c>
      <c r="F2210" s="16">
        <v>422620</v>
      </c>
      <c r="G2210" s="16" t="str">
        <f t="shared" si="77"/>
        <v>E20</v>
      </c>
      <c r="H2210" s="16" t="s">
        <v>3821</v>
      </c>
      <c r="I2210" s="16" t="s">
        <v>1181</v>
      </c>
      <c r="J2210" s="16" t="s">
        <v>1180</v>
      </c>
      <c r="K2210" s="16" t="s">
        <v>1179</v>
      </c>
      <c r="L2210" s="16" t="s">
        <v>3820</v>
      </c>
      <c r="M2210" s="16">
        <v>15575</v>
      </c>
      <c r="N2210" s="16" t="s">
        <v>1177</v>
      </c>
      <c r="O2210" s="16" t="s">
        <v>1107</v>
      </c>
      <c r="P2210" s="16" t="s">
        <v>1176</v>
      </c>
      <c r="Q2210" s="16" t="s">
        <v>1175</v>
      </c>
      <c r="R2210" s="16" t="s">
        <v>1174</v>
      </c>
    </row>
    <row r="2211" spans="1:18">
      <c r="A2211" s="16" t="s">
        <v>3819</v>
      </c>
      <c r="B2211" s="16" t="s">
        <v>1183</v>
      </c>
      <c r="C2211" s="16" t="s">
        <v>319</v>
      </c>
      <c r="D2211" s="16">
        <v>10118</v>
      </c>
      <c r="E2211" s="16" t="str">
        <f>VLOOKUP(D2211,'Schools Data'!$F$4:$I$105,4,FALSE)</f>
        <v>Chalgrove Primary School</v>
      </c>
      <c r="F2211" s="16">
        <v>543950</v>
      </c>
      <c r="G2211" s="16" t="s">
        <v>1211</v>
      </c>
      <c r="H2211" s="16" t="s">
        <v>3818</v>
      </c>
      <c r="I2211" s="16" t="s">
        <v>1181</v>
      </c>
      <c r="J2211" s="16" t="s">
        <v>1180</v>
      </c>
      <c r="K2211" s="16" t="s">
        <v>1179</v>
      </c>
      <c r="L2211" s="16" t="s">
        <v>3817</v>
      </c>
      <c r="M2211" s="16">
        <v>12630</v>
      </c>
      <c r="N2211" s="16" t="s">
        <v>1177</v>
      </c>
      <c r="O2211" s="16" t="s">
        <v>1107</v>
      </c>
      <c r="P2211" s="16" t="s">
        <v>1176</v>
      </c>
      <c r="Q2211" s="16" t="s">
        <v>1175</v>
      </c>
      <c r="R2211" s="16" t="s">
        <v>1174</v>
      </c>
    </row>
    <row r="2212" spans="1:18">
      <c r="A2212" s="16" t="s">
        <v>3816</v>
      </c>
      <c r="B2212" s="16" t="s">
        <v>1183</v>
      </c>
      <c r="C2212" s="16" t="s">
        <v>319</v>
      </c>
      <c r="D2212" s="16">
        <v>10118</v>
      </c>
      <c r="E2212" s="16" t="str">
        <f>VLOOKUP(D2212,'Schools Data'!$F$4:$I$105,4,FALSE)</f>
        <v>Chalgrove Primary School</v>
      </c>
      <c r="F2212" s="16">
        <v>543970</v>
      </c>
      <c r="G2212" s="16" t="str">
        <f t="shared" ref="G2212:G2217" si="78">VLOOKUP(F2212,$W$2:$X$62,2,FALSE)</f>
        <v>I01</v>
      </c>
      <c r="H2212" s="16" t="s">
        <v>3815</v>
      </c>
      <c r="I2212" s="16" t="s">
        <v>1181</v>
      </c>
      <c r="J2212" s="16" t="s">
        <v>1180</v>
      </c>
      <c r="K2212" s="16" t="s">
        <v>1179</v>
      </c>
      <c r="L2212" s="16" t="s">
        <v>3814</v>
      </c>
      <c r="M2212" s="16">
        <v>-1270589</v>
      </c>
      <c r="N2212" s="16" t="s">
        <v>1177</v>
      </c>
      <c r="O2212" s="16" t="s">
        <v>1107</v>
      </c>
      <c r="P2212" s="16" t="s">
        <v>1176</v>
      </c>
      <c r="Q2212" s="16" t="s">
        <v>1175</v>
      </c>
      <c r="R2212" s="16" t="s">
        <v>1174</v>
      </c>
    </row>
    <row r="2213" spans="1:18">
      <c r="A2213" s="16" t="s">
        <v>3813</v>
      </c>
      <c r="B2213" s="16" t="s">
        <v>1183</v>
      </c>
      <c r="C2213" s="16" t="s">
        <v>319</v>
      </c>
      <c r="D2213" s="16">
        <v>10118</v>
      </c>
      <c r="E2213" s="16" t="str">
        <f>VLOOKUP(D2213,'Schools Data'!$F$4:$I$105,4,FALSE)</f>
        <v>Chalgrove Primary School</v>
      </c>
      <c r="F2213" s="16">
        <v>543972</v>
      </c>
      <c r="G2213" s="16" t="str">
        <f t="shared" si="78"/>
        <v>I03</v>
      </c>
      <c r="H2213" s="16" t="s">
        <v>3812</v>
      </c>
      <c r="I2213" s="16" t="s">
        <v>1181</v>
      </c>
      <c r="J2213" s="16" t="s">
        <v>1180</v>
      </c>
      <c r="K2213" s="16" t="s">
        <v>1179</v>
      </c>
      <c r="L2213" s="16" t="s">
        <v>3811</v>
      </c>
      <c r="M2213" s="16">
        <v>-251572</v>
      </c>
      <c r="N2213" s="16" t="s">
        <v>1177</v>
      </c>
      <c r="O2213" s="16" t="s">
        <v>1107</v>
      </c>
      <c r="P2213" s="16" t="s">
        <v>1176</v>
      </c>
      <c r="Q2213" s="16" t="s">
        <v>1175</v>
      </c>
      <c r="R2213" s="16" t="s">
        <v>1174</v>
      </c>
    </row>
    <row r="2214" spans="1:18">
      <c r="A2214" s="16" t="s">
        <v>3810</v>
      </c>
      <c r="B2214" s="16" t="s">
        <v>1183</v>
      </c>
      <c r="C2214" s="16" t="s">
        <v>319</v>
      </c>
      <c r="D2214" s="16">
        <v>10118</v>
      </c>
      <c r="E2214" s="16" t="str">
        <f>VLOOKUP(D2214,'Schools Data'!$F$4:$I$105,4,FALSE)</f>
        <v>Chalgrove Primary School</v>
      </c>
      <c r="F2214" s="16">
        <v>543975</v>
      </c>
      <c r="G2214" s="16" t="str">
        <f t="shared" si="78"/>
        <v>I05</v>
      </c>
      <c r="H2214" s="16" t="s">
        <v>3809</v>
      </c>
      <c r="I2214" s="16" t="s">
        <v>1181</v>
      </c>
      <c r="J2214" s="16" t="s">
        <v>1180</v>
      </c>
      <c r="K2214" s="16" t="s">
        <v>1179</v>
      </c>
      <c r="L2214" s="16" t="s">
        <v>3808</v>
      </c>
      <c r="M2214" s="16">
        <v>-68595</v>
      </c>
      <c r="N2214" s="16" t="s">
        <v>1177</v>
      </c>
      <c r="O2214" s="16" t="s">
        <v>1107</v>
      </c>
      <c r="P2214" s="16" t="s">
        <v>1176</v>
      </c>
      <c r="Q2214" s="16" t="s">
        <v>1175</v>
      </c>
      <c r="R2214" s="16" t="s">
        <v>1174</v>
      </c>
    </row>
    <row r="2215" spans="1:18">
      <c r="A2215" s="16" t="s">
        <v>3807</v>
      </c>
      <c r="B2215" s="16" t="s">
        <v>1183</v>
      </c>
      <c r="C2215" s="16" t="s">
        <v>319</v>
      </c>
      <c r="D2215" s="16">
        <v>10118</v>
      </c>
      <c r="E2215" s="16" t="str">
        <f>VLOOKUP(D2215,'Schools Data'!$F$4:$I$105,4,FALSE)</f>
        <v>Chalgrove Primary School</v>
      </c>
      <c r="F2215" s="16">
        <v>543980</v>
      </c>
      <c r="G2215" s="16" t="str">
        <f t="shared" si="78"/>
        <v>CI01</v>
      </c>
      <c r="H2215" s="16" t="s">
        <v>3806</v>
      </c>
      <c r="I2215" s="16" t="s">
        <v>1181</v>
      </c>
      <c r="J2215" s="16" t="s">
        <v>1180</v>
      </c>
      <c r="K2215" s="16" t="s">
        <v>1179</v>
      </c>
      <c r="L2215" s="16" t="s">
        <v>3805</v>
      </c>
      <c r="M2215" s="16">
        <v>-6779</v>
      </c>
      <c r="N2215" s="16" t="s">
        <v>1177</v>
      </c>
      <c r="O2215" s="16" t="s">
        <v>1107</v>
      </c>
      <c r="P2215" s="16" t="s">
        <v>1176</v>
      </c>
      <c r="Q2215" s="16" t="s">
        <v>1175</v>
      </c>
      <c r="R2215" s="16" t="s">
        <v>1174</v>
      </c>
    </row>
    <row r="2216" spans="1:18">
      <c r="A2216" s="16" t="s">
        <v>3804</v>
      </c>
      <c r="B2216" s="16" t="s">
        <v>1183</v>
      </c>
      <c r="C2216" s="16" t="s">
        <v>319</v>
      </c>
      <c r="D2216" s="16">
        <v>10118</v>
      </c>
      <c r="E2216" s="16" t="str">
        <f>VLOOKUP(D2216,'Schools Data'!$F$4:$I$105,4,FALSE)</f>
        <v>Chalgrove Primary School</v>
      </c>
      <c r="F2216" s="16">
        <v>569000</v>
      </c>
      <c r="G2216" s="16" t="str">
        <f t="shared" si="78"/>
        <v>E28a</v>
      </c>
      <c r="H2216" s="16" t="s">
        <v>3803</v>
      </c>
      <c r="I2216" s="16" t="s">
        <v>1181</v>
      </c>
      <c r="J2216" s="16" t="s">
        <v>1180</v>
      </c>
      <c r="K2216" s="16" t="s">
        <v>1179</v>
      </c>
      <c r="L2216" s="16" t="s">
        <v>3802</v>
      </c>
      <c r="M2216" s="16">
        <v>23520</v>
      </c>
      <c r="N2216" s="16" t="s">
        <v>1177</v>
      </c>
      <c r="O2216" s="16" t="s">
        <v>1107</v>
      </c>
      <c r="P2216" s="16" t="s">
        <v>1176</v>
      </c>
      <c r="Q2216" s="16" t="s">
        <v>1175</v>
      </c>
      <c r="R2216" s="16" t="s">
        <v>1174</v>
      </c>
    </row>
    <row r="2217" spans="1:18">
      <c r="A2217" s="16" t="s">
        <v>3801</v>
      </c>
      <c r="B2217" s="16" t="s">
        <v>1183</v>
      </c>
      <c r="C2217" s="16" t="s">
        <v>319</v>
      </c>
      <c r="D2217" s="16">
        <v>10118</v>
      </c>
      <c r="E2217" s="16" t="str">
        <f>VLOOKUP(D2217,'Schools Data'!$F$4:$I$105,4,FALSE)</f>
        <v>Chalgrove Primary School</v>
      </c>
      <c r="F2217" s="16">
        <v>569010</v>
      </c>
      <c r="G2217" s="16" t="str">
        <f t="shared" si="78"/>
        <v>E27</v>
      </c>
      <c r="H2217" s="16" t="s">
        <v>3800</v>
      </c>
      <c r="I2217" s="16" t="s">
        <v>1181</v>
      </c>
      <c r="J2217" s="16" t="s">
        <v>1180</v>
      </c>
      <c r="K2217" s="16" t="s">
        <v>1179</v>
      </c>
      <c r="L2217" s="16" t="s">
        <v>3799</v>
      </c>
      <c r="M2217" s="16">
        <v>60579</v>
      </c>
      <c r="N2217" s="16" t="s">
        <v>1177</v>
      </c>
      <c r="O2217" s="16" t="s">
        <v>1107</v>
      </c>
      <c r="P2217" s="16" t="s">
        <v>1176</v>
      </c>
      <c r="Q2217" s="16" t="s">
        <v>1175</v>
      </c>
      <c r="R2217" s="16" t="s">
        <v>1174</v>
      </c>
    </row>
    <row r="2218" spans="1:18">
      <c r="A2218" s="16" t="s">
        <v>3798</v>
      </c>
      <c r="B2218" s="16" t="s">
        <v>1183</v>
      </c>
      <c r="C2218" s="16" t="s">
        <v>319</v>
      </c>
      <c r="D2218" s="16">
        <v>10118</v>
      </c>
      <c r="E2218" s="16" t="str">
        <f>VLOOKUP(D2218,'Schools Data'!$F$4:$I$105,4,FALSE)</f>
        <v>Chalgrove Primary School</v>
      </c>
      <c r="F2218" s="16">
        <v>599040</v>
      </c>
      <c r="G2218" s="16" t="s">
        <v>1819</v>
      </c>
      <c r="H2218" s="16" t="s">
        <v>3797</v>
      </c>
      <c r="I2218" s="16" t="s">
        <v>1181</v>
      </c>
      <c r="J2218" s="16" t="s">
        <v>1180</v>
      </c>
      <c r="K2218" s="16" t="s">
        <v>1179</v>
      </c>
      <c r="L2218" s="16" t="s">
        <v>3796</v>
      </c>
      <c r="M2218" s="16">
        <v>6779</v>
      </c>
      <c r="N2218" s="16" t="s">
        <v>1177</v>
      </c>
      <c r="O2218" s="16" t="s">
        <v>1107</v>
      </c>
      <c r="P2218" s="16" t="s">
        <v>1176</v>
      </c>
      <c r="Q2218" s="16" t="s">
        <v>1175</v>
      </c>
      <c r="R2218" s="16" t="s">
        <v>1174</v>
      </c>
    </row>
    <row r="2219" spans="1:18">
      <c r="A2219" s="16" t="s">
        <v>3795</v>
      </c>
      <c r="B2219" s="16" t="s">
        <v>1183</v>
      </c>
      <c r="C2219" s="16" t="s">
        <v>319</v>
      </c>
      <c r="D2219" s="16">
        <v>10118</v>
      </c>
      <c r="E2219" s="16" t="str">
        <f>VLOOKUP(D2219,'Schools Data'!$F$4:$I$105,4,FALSE)</f>
        <v>Chalgrove Primary School</v>
      </c>
      <c r="F2219" s="16">
        <v>720000</v>
      </c>
      <c r="G2219" s="16" t="str">
        <f t="shared" ref="G2219:G2247" si="79">VLOOKUP(F2219,$W$2:$X$62,2,FALSE)</f>
        <v>I07</v>
      </c>
      <c r="H2219" s="16" t="s">
        <v>3794</v>
      </c>
      <c r="I2219" s="16" t="s">
        <v>1181</v>
      </c>
      <c r="J2219" s="16" t="s">
        <v>1180</v>
      </c>
      <c r="K2219" s="16" t="s">
        <v>1179</v>
      </c>
      <c r="L2219" s="16" t="s">
        <v>3793</v>
      </c>
      <c r="M2219" s="16">
        <v>-2884</v>
      </c>
      <c r="N2219" s="16" t="s">
        <v>1177</v>
      </c>
      <c r="O2219" s="16" t="s">
        <v>1107</v>
      </c>
      <c r="P2219" s="16" t="s">
        <v>1176</v>
      </c>
      <c r="Q2219" s="16" t="s">
        <v>1175</v>
      </c>
      <c r="R2219" s="16" t="s">
        <v>1174</v>
      </c>
    </row>
    <row r="2220" spans="1:18">
      <c r="A2220" s="16" t="s">
        <v>3792</v>
      </c>
      <c r="B2220" s="16" t="s">
        <v>1183</v>
      </c>
      <c r="C2220" s="16" t="s">
        <v>319</v>
      </c>
      <c r="D2220" s="16">
        <v>10118</v>
      </c>
      <c r="E2220" s="16" t="str">
        <f>VLOOKUP(D2220,'Schools Data'!$F$4:$I$105,4,FALSE)</f>
        <v>Chalgrove Primary School</v>
      </c>
      <c r="F2220" s="16">
        <v>720010</v>
      </c>
      <c r="G2220" s="16" t="str">
        <f t="shared" si="79"/>
        <v>I18d</v>
      </c>
      <c r="H2220" s="16" t="s">
        <v>3791</v>
      </c>
      <c r="I2220" s="16" t="s">
        <v>1181</v>
      </c>
      <c r="J2220" s="16" t="s">
        <v>1180</v>
      </c>
      <c r="K2220" s="16" t="s">
        <v>1179</v>
      </c>
      <c r="L2220" s="16" t="s">
        <v>3790</v>
      </c>
      <c r="M2220" s="16">
        <v>-46930</v>
      </c>
      <c r="N2220" s="16" t="s">
        <v>1177</v>
      </c>
      <c r="O2220" s="16" t="s">
        <v>1107</v>
      </c>
      <c r="P2220" s="16" t="s">
        <v>1176</v>
      </c>
      <c r="Q2220" s="16" t="s">
        <v>1175</v>
      </c>
      <c r="R2220" s="16" t="s">
        <v>1174</v>
      </c>
    </row>
    <row r="2221" spans="1:18">
      <c r="A2221" s="16" t="s">
        <v>3789</v>
      </c>
      <c r="B2221" s="16" t="s">
        <v>1183</v>
      </c>
      <c r="C2221" s="16" t="s">
        <v>319</v>
      </c>
      <c r="D2221" s="16">
        <v>10118</v>
      </c>
      <c r="E2221" s="16" t="str">
        <f>VLOOKUP(D2221,'Schools Data'!$F$4:$I$105,4,FALSE)</f>
        <v>Chalgrove Primary School</v>
      </c>
      <c r="F2221" s="16">
        <v>739002</v>
      </c>
      <c r="G2221" s="16" t="str">
        <f t="shared" si="79"/>
        <v>I08b</v>
      </c>
      <c r="H2221" s="16" t="s">
        <v>3788</v>
      </c>
      <c r="I2221" s="16" t="s">
        <v>1181</v>
      </c>
      <c r="J2221" s="16" t="s">
        <v>1180</v>
      </c>
      <c r="K2221" s="16" t="s">
        <v>1179</v>
      </c>
      <c r="L2221" s="16" t="s">
        <v>3787</v>
      </c>
      <c r="M2221" s="16">
        <v>-25250</v>
      </c>
      <c r="N2221" s="16" t="s">
        <v>1177</v>
      </c>
      <c r="O2221" s="16" t="s">
        <v>1107</v>
      </c>
      <c r="P2221" s="16" t="s">
        <v>1176</v>
      </c>
      <c r="Q2221" s="16" t="s">
        <v>1175</v>
      </c>
      <c r="R2221" s="16" t="s">
        <v>1174</v>
      </c>
    </row>
    <row r="2222" spans="1:18">
      <c r="A2222" s="16" t="s">
        <v>3786</v>
      </c>
      <c r="B2222" s="16" t="s">
        <v>1183</v>
      </c>
      <c r="C2222" s="16" t="s">
        <v>319</v>
      </c>
      <c r="D2222" s="16">
        <v>10118</v>
      </c>
      <c r="E2222" s="16" t="str">
        <f>VLOOKUP(D2222,'Schools Data'!$F$4:$I$105,4,FALSE)</f>
        <v>Chalgrove Primary School</v>
      </c>
      <c r="F2222" s="16">
        <v>739010</v>
      </c>
      <c r="G2222" s="16" t="str">
        <f t="shared" si="79"/>
        <v>I09</v>
      </c>
      <c r="H2222" s="16" t="s">
        <v>3785</v>
      </c>
      <c r="I2222" s="16" t="s">
        <v>1181</v>
      </c>
      <c r="J2222" s="16" t="s">
        <v>1180</v>
      </c>
      <c r="K2222" s="16" t="s">
        <v>1179</v>
      </c>
      <c r="L2222" s="16" t="s">
        <v>3784</v>
      </c>
      <c r="M2222" s="16">
        <v>-25500</v>
      </c>
      <c r="N2222" s="16" t="s">
        <v>1177</v>
      </c>
      <c r="O2222" s="16" t="s">
        <v>1107</v>
      </c>
      <c r="P2222" s="16" t="s">
        <v>1176</v>
      </c>
      <c r="Q2222" s="16" t="s">
        <v>1175</v>
      </c>
      <c r="R2222" s="16" t="s">
        <v>1174</v>
      </c>
    </row>
    <row r="2223" spans="1:18">
      <c r="A2223" s="16" t="s">
        <v>3783</v>
      </c>
      <c r="B2223" s="16" t="s">
        <v>1183</v>
      </c>
      <c r="C2223" s="16" t="s">
        <v>319</v>
      </c>
      <c r="D2223" s="16">
        <v>10118</v>
      </c>
      <c r="E2223" s="16" t="str">
        <f>VLOOKUP(D2223,'Schools Data'!$F$4:$I$105,4,FALSE)</f>
        <v>Chalgrove Primary School</v>
      </c>
      <c r="F2223" s="16">
        <v>739040</v>
      </c>
      <c r="G2223" s="16" t="str">
        <f t="shared" si="79"/>
        <v>I12</v>
      </c>
      <c r="H2223" s="16" t="s">
        <v>3782</v>
      </c>
      <c r="I2223" s="16" t="s">
        <v>1181</v>
      </c>
      <c r="J2223" s="16" t="s">
        <v>1180</v>
      </c>
      <c r="K2223" s="16" t="s">
        <v>1179</v>
      </c>
      <c r="L2223" s="16" t="s">
        <v>3781</v>
      </c>
      <c r="M2223" s="16">
        <v>-3800</v>
      </c>
      <c r="N2223" s="16" t="s">
        <v>1177</v>
      </c>
      <c r="O2223" s="16" t="s">
        <v>1107</v>
      </c>
      <c r="P2223" s="16" t="s">
        <v>1176</v>
      </c>
      <c r="Q2223" s="16" t="s">
        <v>1175</v>
      </c>
      <c r="R2223" s="16" t="s">
        <v>1174</v>
      </c>
    </row>
    <row r="2224" spans="1:18">
      <c r="A2224" s="16" t="s">
        <v>3780</v>
      </c>
      <c r="B2224" s="16" t="s">
        <v>1183</v>
      </c>
      <c r="C2224" s="16" t="s">
        <v>319</v>
      </c>
      <c r="D2224" s="16">
        <v>10118</v>
      </c>
      <c r="E2224" s="16" t="str">
        <f>VLOOKUP(D2224,'Schools Data'!$F$4:$I$105,4,FALSE)</f>
        <v>Chalgrove Primary School</v>
      </c>
      <c r="F2224" s="16">
        <v>739050</v>
      </c>
      <c r="G2224" s="16" t="str">
        <f t="shared" si="79"/>
        <v>I13</v>
      </c>
      <c r="H2224" s="16" t="s">
        <v>3779</v>
      </c>
      <c r="I2224" s="16" t="s">
        <v>1181</v>
      </c>
      <c r="J2224" s="16" t="s">
        <v>1180</v>
      </c>
      <c r="K2224" s="16" t="s">
        <v>1179</v>
      </c>
      <c r="L2224" s="16" t="s">
        <v>3778</v>
      </c>
      <c r="M2224" s="16">
        <v>-2900</v>
      </c>
      <c r="N2224" s="16" t="s">
        <v>1177</v>
      </c>
      <c r="O2224" s="16" t="s">
        <v>1107</v>
      </c>
      <c r="P2224" s="16" t="s">
        <v>1176</v>
      </c>
      <c r="Q2224" s="16" t="s">
        <v>1175</v>
      </c>
      <c r="R2224" s="16" t="s">
        <v>1174</v>
      </c>
    </row>
    <row r="2225" spans="1:18">
      <c r="A2225" s="16" t="s">
        <v>3777</v>
      </c>
      <c r="B2225" s="16" t="s">
        <v>1183</v>
      </c>
      <c r="C2225" s="16" t="s">
        <v>319</v>
      </c>
      <c r="D2225" s="16">
        <v>10121</v>
      </c>
      <c r="E2225" s="16" t="str">
        <f>VLOOKUP(D2225,'Schools Data'!$F$4:$I$105,4,FALSE)</f>
        <v>Hasmonean Primary School</v>
      </c>
      <c r="F2225" s="16">
        <v>111100</v>
      </c>
      <c r="G2225" s="16" t="str">
        <f t="shared" si="79"/>
        <v>E05</v>
      </c>
      <c r="H2225" s="16" t="s">
        <v>3776</v>
      </c>
      <c r="I2225" s="16" t="s">
        <v>1181</v>
      </c>
      <c r="J2225" s="16" t="s">
        <v>1180</v>
      </c>
      <c r="K2225" s="16" t="s">
        <v>1179</v>
      </c>
      <c r="L2225" s="16" t="s">
        <v>3775</v>
      </c>
      <c r="M2225" s="16">
        <v>102956</v>
      </c>
      <c r="N2225" s="16" t="s">
        <v>1177</v>
      </c>
      <c r="O2225" s="16" t="s">
        <v>1107</v>
      </c>
      <c r="P2225" s="16" t="s">
        <v>1176</v>
      </c>
      <c r="Q2225" s="16" t="s">
        <v>1175</v>
      </c>
      <c r="R2225" s="16" t="s">
        <v>1174</v>
      </c>
    </row>
    <row r="2226" spans="1:18">
      <c r="A2226" s="16" t="s">
        <v>3774</v>
      </c>
      <c r="B2226" s="16" t="s">
        <v>1183</v>
      </c>
      <c r="C2226" s="16" t="s">
        <v>319</v>
      </c>
      <c r="D2226" s="16">
        <v>10121</v>
      </c>
      <c r="E2226" s="16" t="str">
        <f>VLOOKUP(D2226,'Schools Data'!$F$4:$I$105,4,FALSE)</f>
        <v>Hasmonean Primary School</v>
      </c>
      <c r="F2226" s="16">
        <v>111200</v>
      </c>
      <c r="G2226" s="16" t="str">
        <f t="shared" si="79"/>
        <v>E04</v>
      </c>
      <c r="H2226" s="16" t="s">
        <v>3773</v>
      </c>
      <c r="I2226" s="16" t="s">
        <v>1181</v>
      </c>
      <c r="J2226" s="16" t="s">
        <v>1180</v>
      </c>
      <c r="K2226" s="16" t="s">
        <v>1179</v>
      </c>
      <c r="L2226" s="16" t="s">
        <v>3772</v>
      </c>
      <c r="M2226" s="16">
        <v>62903</v>
      </c>
      <c r="N2226" s="16" t="s">
        <v>1177</v>
      </c>
      <c r="O2226" s="16" t="s">
        <v>1107</v>
      </c>
      <c r="P2226" s="16" t="s">
        <v>1176</v>
      </c>
      <c r="Q2226" s="16" t="s">
        <v>1175</v>
      </c>
      <c r="R2226" s="16" t="s">
        <v>1174</v>
      </c>
    </row>
    <row r="2227" spans="1:18">
      <c r="A2227" s="16" t="s">
        <v>3771</v>
      </c>
      <c r="B2227" s="16" t="s">
        <v>1183</v>
      </c>
      <c r="C2227" s="16" t="s">
        <v>319</v>
      </c>
      <c r="D2227" s="16">
        <v>10121</v>
      </c>
      <c r="E2227" s="16" t="str">
        <f>VLOOKUP(D2227,'Schools Data'!$F$4:$I$105,4,FALSE)</f>
        <v>Hasmonean Primary School</v>
      </c>
      <c r="F2227" s="16">
        <v>111400</v>
      </c>
      <c r="G2227" s="16" t="str">
        <f t="shared" si="79"/>
        <v>E01</v>
      </c>
      <c r="H2227" s="16" t="s">
        <v>3770</v>
      </c>
      <c r="I2227" s="16" t="s">
        <v>1181</v>
      </c>
      <c r="J2227" s="16" t="s">
        <v>1180</v>
      </c>
      <c r="K2227" s="16" t="s">
        <v>1179</v>
      </c>
      <c r="L2227" s="16" t="s">
        <v>3769</v>
      </c>
      <c r="M2227" s="16">
        <v>843295</v>
      </c>
      <c r="N2227" s="16" t="s">
        <v>1177</v>
      </c>
      <c r="O2227" s="16" t="s">
        <v>1107</v>
      </c>
      <c r="P2227" s="16" t="s">
        <v>1176</v>
      </c>
      <c r="Q2227" s="16" t="s">
        <v>1175</v>
      </c>
      <c r="R2227" s="16" t="s">
        <v>1174</v>
      </c>
    </row>
    <row r="2228" spans="1:18">
      <c r="A2228" s="16" t="s">
        <v>3768</v>
      </c>
      <c r="B2228" s="16" t="s">
        <v>1183</v>
      </c>
      <c r="C2228" s="16" t="s">
        <v>319</v>
      </c>
      <c r="D2228" s="16">
        <v>10121</v>
      </c>
      <c r="E2228" s="16" t="str">
        <f>VLOOKUP(D2228,'Schools Data'!$F$4:$I$105,4,FALSE)</f>
        <v>Hasmonean Primary School</v>
      </c>
      <c r="F2228" s="16">
        <v>111600</v>
      </c>
      <c r="G2228" s="16" t="str">
        <f t="shared" si="79"/>
        <v>E03</v>
      </c>
      <c r="H2228" s="16" t="s">
        <v>3767</v>
      </c>
      <c r="I2228" s="16" t="s">
        <v>1181</v>
      </c>
      <c r="J2228" s="16" t="s">
        <v>1180</v>
      </c>
      <c r="K2228" s="16" t="s">
        <v>1179</v>
      </c>
      <c r="L2228" s="16" t="s">
        <v>3766</v>
      </c>
      <c r="M2228" s="16">
        <v>277924</v>
      </c>
      <c r="N2228" s="16" t="s">
        <v>1177</v>
      </c>
      <c r="O2228" s="16" t="s">
        <v>1107</v>
      </c>
      <c r="P2228" s="16" t="s">
        <v>1176</v>
      </c>
      <c r="Q2228" s="16" t="s">
        <v>1175</v>
      </c>
      <c r="R2228" s="16" t="s">
        <v>1174</v>
      </c>
    </row>
    <row r="2229" spans="1:18">
      <c r="A2229" s="16" t="s">
        <v>3765</v>
      </c>
      <c r="B2229" s="16" t="s">
        <v>1183</v>
      </c>
      <c r="C2229" s="16" t="s">
        <v>319</v>
      </c>
      <c r="D2229" s="16">
        <v>10121</v>
      </c>
      <c r="E2229" s="16" t="str">
        <f>VLOOKUP(D2229,'Schools Data'!$F$4:$I$105,4,FALSE)</f>
        <v>Hasmonean Primary School</v>
      </c>
      <c r="F2229" s="16">
        <v>111700</v>
      </c>
      <c r="G2229" s="16" t="str">
        <f t="shared" si="79"/>
        <v>E07</v>
      </c>
      <c r="H2229" s="16" t="s">
        <v>3764</v>
      </c>
      <c r="I2229" s="16" t="s">
        <v>1181</v>
      </c>
      <c r="J2229" s="16" t="s">
        <v>1180</v>
      </c>
      <c r="K2229" s="16" t="s">
        <v>1179</v>
      </c>
      <c r="L2229" s="16" t="s">
        <v>3763</v>
      </c>
      <c r="M2229" s="16">
        <v>38503</v>
      </c>
      <c r="N2229" s="16" t="s">
        <v>1177</v>
      </c>
      <c r="O2229" s="16" t="s">
        <v>1107</v>
      </c>
      <c r="P2229" s="16" t="s">
        <v>1176</v>
      </c>
      <c r="Q2229" s="16" t="s">
        <v>1175</v>
      </c>
      <c r="R2229" s="16" t="s">
        <v>1174</v>
      </c>
    </row>
    <row r="2230" spans="1:18">
      <c r="A2230" s="16" t="s">
        <v>3762</v>
      </c>
      <c r="B2230" s="16" t="s">
        <v>1183</v>
      </c>
      <c r="C2230" s="16" t="s">
        <v>319</v>
      </c>
      <c r="D2230" s="16">
        <v>10121</v>
      </c>
      <c r="E2230" s="16" t="str">
        <f>VLOOKUP(D2230,'Schools Data'!$F$4:$I$105,4,FALSE)</f>
        <v>Hasmonean Primary School</v>
      </c>
      <c r="F2230" s="16">
        <v>133100</v>
      </c>
      <c r="G2230" s="16" t="str">
        <f t="shared" si="79"/>
        <v>E09</v>
      </c>
      <c r="H2230" s="16" t="s">
        <v>3761</v>
      </c>
      <c r="I2230" s="16" t="s">
        <v>1181</v>
      </c>
      <c r="J2230" s="16" t="s">
        <v>1180</v>
      </c>
      <c r="K2230" s="16" t="s">
        <v>1179</v>
      </c>
      <c r="L2230" s="16" t="s">
        <v>3760</v>
      </c>
      <c r="M2230" s="16">
        <v>3498</v>
      </c>
      <c r="N2230" s="16" t="s">
        <v>1177</v>
      </c>
      <c r="O2230" s="16" t="s">
        <v>1107</v>
      </c>
      <c r="P2230" s="16" t="s">
        <v>1176</v>
      </c>
      <c r="Q2230" s="16" t="s">
        <v>1175</v>
      </c>
      <c r="R2230" s="16" t="s">
        <v>1174</v>
      </c>
    </row>
    <row r="2231" spans="1:18">
      <c r="A2231" s="16" t="s">
        <v>3759</v>
      </c>
      <c r="B2231" s="16" t="s">
        <v>1183</v>
      </c>
      <c r="C2231" s="16" t="s">
        <v>319</v>
      </c>
      <c r="D2231" s="16">
        <v>10121</v>
      </c>
      <c r="E2231" s="16" t="str">
        <f>VLOOKUP(D2231,'Schools Data'!$F$4:$I$105,4,FALSE)</f>
        <v>Hasmonean Primary School</v>
      </c>
      <c r="F2231" s="16">
        <v>138100</v>
      </c>
      <c r="G2231" s="16" t="str">
        <f t="shared" si="79"/>
        <v>E08</v>
      </c>
      <c r="H2231" s="16" t="s">
        <v>3758</v>
      </c>
      <c r="I2231" s="16" t="s">
        <v>1181</v>
      </c>
      <c r="J2231" s="16" t="s">
        <v>1180</v>
      </c>
      <c r="K2231" s="16" t="s">
        <v>1179</v>
      </c>
      <c r="L2231" s="16" t="s">
        <v>3757</v>
      </c>
      <c r="M2231" s="16">
        <v>3300</v>
      </c>
      <c r="N2231" s="16" t="s">
        <v>1177</v>
      </c>
      <c r="O2231" s="16" t="s">
        <v>1107</v>
      </c>
      <c r="P2231" s="16" t="s">
        <v>1176</v>
      </c>
      <c r="Q2231" s="16" t="s">
        <v>1175</v>
      </c>
      <c r="R2231" s="16" t="s">
        <v>1174</v>
      </c>
    </row>
    <row r="2232" spans="1:18">
      <c r="A2232" s="16" t="s">
        <v>3756</v>
      </c>
      <c r="B2232" s="16" t="s">
        <v>1183</v>
      </c>
      <c r="C2232" s="16" t="s">
        <v>319</v>
      </c>
      <c r="D2232" s="16">
        <v>10121</v>
      </c>
      <c r="E2232" s="16" t="str">
        <f>VLOOKUP(D2232,'Schools Data'!$F$4:$I$105,4,FALSE)</f>
        <v>Hasmonean Primary School</v>
      </c>
      <c r="F2232" s="16">
        <v>138110</v>
      </c>
      <c r="G2232" s="16" t="str">
        <f t="shared" si="79"/>
        <v>E10</v>
      </c>
      <c r="H2232" s="16" t="s">
        <v>3755</v>
      </c>
      <c r="I2232" s="16" t="s">
        <v>1181</v>
      </c>
      <c r="J2232" s="16" t="s">
        <v>1180</v>
      </c>
      <c r="K2232" s="16" t="s">
        <v>1179</v>
      </c>
      <c r="L2232" s="16" t="s">
        <v>3754</v>
      </c>
      <c r="M2232" s="16">
        <v>7074</v>
      </c>
      <c r="N2232" s="16" t="s">
        <v>1177</v>
      </c>
      <c r="O2232" s="16" t="s">
        <v>1107</v>
      </c>
      <c r="P2232" s="16" t="s">
        <v>1176</v>
      </c>
      <c r="Q2232" s="16" t="s">
        <v>1175</v>
      </c>
      <c r="R2232" s="16" t="s">
        <v>1174</v>
      </c>
    </row>
    <row r="2233" spans="1:18">
      <c r="A2233" s="16" t="s">
        <v>3753</v>
      </c>
      <c r="B2233" s="16" t="s">
        <v>1183</v>
      </c>
      <c r="C2233" s="16" t="s">
        <v>319</v>
      </c>
      <c r="D2233" s="16">
        <v>10121</v>
      </c>
      <c r="E2233" s="16" t="str">
        <f>VLOOKUP(D2233,'Schools Data'!$F$4:$I$105,4,FALSE)</f>
        <v>Hasmonean Primary School</v>
      </c>
      <c r="F2233" s="16">
        <v>138120</v>
      </c>
      <c r="G2233" s="16" t="str">
        <f t="shared" si="79"/>
        <v>E11</v>
      </c>
      <c r="H2233" s="16" t="s">
        <v>3752</v>
      </c>
      <c r="I2233" s="16" t="s">
        <v>1181</v>
      </c>
      <c r="J2233" s="16" t="s">
        <v>1180</v>
      </c>
      <c r="K2233" s="16" t="s">
        <v>1179</v>
      </c>
      <c r="L2233" s="16" t="s">
        <v>3751</v>
      </c>
      <c r="M2233" s="16">
        <v>930</v>
      </c>
      <c r="N2233" s="16" t="s">
        <v>1177</v>
      </c>
      <c r="O2233" s="16" t="s">
        <v>1107</v>
      </c>
      <c r="P2233" s="16" t="s">
        <v>1176</v>
      </c>
      <c r="Q2233" s="16" t="s">
        <v>1175</v>
      </c>
      <c r="R2233" s="16" t="s">
        <v>1174</v>
      </c>
    </row>
    <row r="2234" spans="1:18">
      <c r="A2234" s="16" t="s">
        <v>3750</v>
      </c>
      <c r="B2234" s="16" t="s">
        <v>1183</v>
      </c>
      <c r="C2234" s="16" t="s">
        <v>319</v>
      </c>
      <c r="D2234" s="16">
        <v>10121</v>
      </c>
      <c r="E2234" s="16" t="str">
        <f>VLOOKUP(D2234,'Schools Data'!$F$4:$I$105,4,FALSE)</f>
        <v>Hasmonean Primary School</v>
      </c>
      <c r="F2234" s="16">
        <v>210000</v>
      </c>
      <c r="G2234" s="16" t="str">
        <f t="shared" si="79"/>
        <v>E12</v>
      </c>
      <c r="H2234" s="16" t="s">
        <v>3749</v>
      </c>
      <c r="I2234" s="16" t="s">
        <v>1181</v>
      </c>
      <c r="J2234" s="16" t="s">
        <v>1180</v>
      </c>
      <c r="K2234" s="16" t="s">
        <v>1179</v>
      </c>
      <c r="L2234" s="16" t="s">
        <v>3748</v>
      </c>
      <c r="M2234" s="16">
        <v>14184</v>
      </c>
      <c r="N2234" s="16" t="s">
        <v>1177</v>
      </c>
      <c r="O2234" s="16" t="s">
        <v>1107</v>
      </c>
      <c r="P2234" s="16" t="s">
        <v>1176</v>
      </c>
      <c r="Q2234" s="16" t="s">
        <v>1175</v>
      </c>
      <c r="R2234" s="16" t="s">
        <v>1174</v>
      </c>
    </row>
    <row r="2235" spans="1:18">
      <c r="A2235" s="16" t="s">
        <v>3747</v>
      </c>
      <c r="B2235" s="16" t="s">
        <v>1183</v>
      </c>
      <c r="C2235" s="16" t="s">
        <v>319</v>
      </c>
      <c r="D2235" s="16">
        <v>10121</v>
      </c>
      <c r="E2235" s="16" t="str">
        <f>VLOOKUP(D2235,'Schools Data'!$F$4:$I$105,4,FALSE)</f>
        <v>Hasmonean Primary School</v>
      </c>
      <c r="F2235" s="16">
        <v>213020</v>
      </c>
      <c r="G2235" s="16" t="str">
        <f t="shared" si="79"/>
        <v>E16</v>
      </c>
      <c r="H2235" s="16" t="s">
        <v>3746</v>
      </c>
      <c r="I2235" s="16" t="s">
        <v>1181</v>
      </c>
      <c r="J2235" s="16" t="s">
        <v>1180</v>
      </c>
      <c r="K2235" s="16" t="s">
        <v>1179</v>
      </c>
      <c r="L2235" s="16" t="s">
        <v>3745</v>
      </c>
      <c r="M2235" s="16">
        <v>15444</v>
      </c>
      <c r="N2235" s="16" t="s">
        <v>1177</v>
      </c>
      <c r="O2235" s="16" t="s">
        <v>1107</v>
      </c>
      <c r="P2235" s="16" t="s">
        <v>1176</v>
      </c>
      <c r="Q2235" s="16" t="s">
        <v>1175</v>
      </c>
      <c r="R2235" s="16" t="s">
        <v>1174</v>
      </c>
    </row>
    <row r="2236" spans="1:18">
      <c r="A2236" s="16" t="s">
        <v>3744</v>
      </c>
      <c r="B2236" s="16" t="s">
        <v>1183</v>
      </c>
      <c r="C2236" s="16" t="s">
        <v>319</v>
      </c>
      <c r="D2236" s="16">
        <v>10121</v>
      </c>
      <c r="E2236" s="16" t="str">
        <f>VLOOKUP(D2236,'Schools Data'!$F$4:$I$105,4,FALSE)</f>
        <v>Hasmonean Primary School</v>
      </c>
      <c r="F2236" s="16">
        <v>215000</v>
      </c>
      <c r="G2236" s="16" t="str">
        <f t="shared" si="79"/>
        <v>E17</v>
      </c>
      <c r="H2236" s="16" t="s">
        <v>3743</v>
      </c>
      <c r="I2236" s="16" t="s">
        <v>1181</v>
      </c>
      <c r="J2236" s="16" t="s">
        <v>1180</v>
      </c>
      <c r="K2236" s="16" t="s">
        <v>1179</v>
      </c>
      <c r="L2236" s="16" t="s">
        <v>3742</v>
      </c>
      <c r="M2236" s="16">
        <v>16598</v>
      </c>
      <c r="N2236" s="16" t="s">
        <v>1177</v>
      </c>
      <c r="O2236" s="16" t="s">
        <v>1107</v>
      </c>
      <c r="P2236" s="16" t="s">
        <v>1176</v>
      </c>
      <c r="Q2236" s="16" t="s">
        <v>1175</v>
      </c>
      <c r="R2236" s="16" t="s">
        <v>1174</v>
      </c>
    </row>
    <row r="2237" spans="1:18">
      <c r="A2237" s="16" t="s">
        <v>3741</v>
      </c>
      <c r="B2237" s="16" t="s">
        <v>1183</v>
      </c>
      <c r="C2237" s="16" t="s">
        <v>319</v>
      </c>
      <c r="D2237" s="16">
        <v>10121</v>
      </c>
      <c r="E2237" s="16" t="str">
        <f>VLOOKUP(D2237,'Schools Data'!$F$4:$I$105,4,FALSE)</f>
        <v>Hasmonean Primary School</v>
      </c>
      <c r="F2237" s="16">
        <v>216000</v>
      </c>
      <c r="G2237" s="16" t="str">
        <f t="shared" si="79"/>
        <v>E15</v>
      </c>
      <c r="H2237" s="16" t="s">
        <v>3740</v>
      </c>
      <c r="I2237" s="16" t="s">
        <v>1181</v>
      </c>
      <c r="J2237" s="16" t="s">
        <v>1180</v>
      </c>
      <c r="K2237" s="16" t="s">
        <v>1179</v>
      </c>
      <c r="L2237" s="16" t="s">
        <v>3739</v>
      </c>
      <c r="M2237" s="16">
        <v>3682</v>
      </c>
      <c r="N2237" s="16" t="s">
        <v>1177</v>
      </c>
      <c r="O2237" s="16" t="s">
        <v>1107</v>
      </c>
      <c r="P2237" s="16" t="s">
        <v>1176</v>
      </c>
      <c r="Q2237" s="16" t="s">
        <v>1175</v>
      </c>
      <c r="R2237" s="16" t="s">
        <v>1174</v>
      </c>
    </row>
    <row r="2238" spans="1:18">
      <c r="A2238" s="16" t="s">
        <v>3738</v>
      </c>
      <c r="B2238" s="16" t="s">
        <v>1183</v>
      </c>
      <c r="C2238" s="16" t="s">
        <v>319</v>
      </c>
      <c r="D2238" s="16">
        <v>10121</v>
      </c>
      <c r="E2238" s="16" t="str">
        <f>VLOOKUP(D2238,'Schools Data'!$F$4:$I$105,4,FALSE)</f>
        <v>Hasmonean Primary School</v>
      </c>
      <c r="F2238" s="16">
        <v>219010</v>
      </c>
      <c r="G2238" s="16" t="str">
        <f t="shared" si="79"/>
        <v>E14</v>
      </c>
      <c r="H2238" s="16" t="s">
        <v>3737</v>
      </c>
      <c r="I2238" s="16" t="s">
        <v>1181</v>
      </c>
      <c r="J2238" s="16" t="s">
        <v>1180</v>
      </c>
      <c r="K2238" s="16" t="s">
        <v>1179</v>
      </c>
      <c r="L2238" s="16" t="s">
        <v>3736</v>
      </c>
      <c r="M2238" s="16">
        <v>2380</v>
      </c>
      <c r="N2238" s="16" t="s">
        <v>1177</v>
      </c>
      <c r="O2238" s="16" t="s">
        <v>1107</v>
      </c>
      <c r="P2238" s="16" t="s">
        <v>1176</v>
      </c>
      <c r="Q2238" s="16" t="s">
        <v>1175</v>
      </c>
      <c r="R2238" s="16" t="s">
        <v>1174</v>
      </c>
    </row>
    <row r="2239" spans="1:18">
      <c r="A2239" s="16" t="s">
        <v>3735</v>
      </c>
      <c r="B2239" s="16" t="s">
        <v>1183</v>
      </c>
      <c r="C2239" s="16" t="s">
        <v>319</v>
      </c>
      <c r="D2239" s="16">
        <v>10121</v>
      </c>
      <c r="E2239" s="16" t="str">
        <f>VLOOKUP(D2239,'Schools Data'!$F$4:$I$105,4,FALSE)</f>
        <v>Hasmonean Primary School</v>
      </c>
      <c r="F2239" s="16">
        <v>219030</v>
      </c>
      <c r="G2239" s="16" t="str">
        <f t="shared" si="79"/>
        <v>E18</v>
      </c>
      <c r="H2239" s="16" t="s">
        <v>3734</v>
      </c>
      <c r="I2239" s="16" t="s">
        <v>1181</v>
      </c>
      <c r="J2239" s="16" t="s">
        <v>1180</v>
      </c>
      <c r="K2239" s="16" t="s">
        <v>1179</v>
      </c>
      <c r="L2239" s="16" t="s">
        <v>3733</v>
      </c>
      <c r="M2239" s="16">
        <v>64060</v>
      </c>
      <c r="N2239" s="16" t="s">
        <v>1177</v>
      </c>
      <c r="O2239" s="16" t="s">
        <v>1107</v>
      </c>
      <c r="P2239" s="16" t="s">
        <v>1176</v>
      </c>
      <c r="Q2239" s="16" t="s">
        <v>1175</v>
      </c>
      <c r="R2239" s="16" t="s">
        <v>1174</v>
      </c>
    </row>
    <row r="2240" spans="1:18">
      <c r="A2240" s="16" t="s">
        <v>3732</v>
      </c>
      <c r="B2240" s="16" t="s">
        <v>1183</v>
      </c>
      <c r="C2240" s="16" t="s">
        <v>319</v>
      </c>
      <c r="D2240" s="16">
        <v>10121</v>
      </c>
      <c r="E2240" s="16" t="str">
        <f>VLOOKUP(D2240,'Schools Data'!$F$4:$I$105,4,FALSE)</f>
        <v>Hasmonean Primary School</v>
      </c>
      <c r="F2240" s="16">
        <v>220000</v>
      </c>
      <c r="G2240" s="16" t="str">
        <f t="shared" si="79"/>
        <v>E13</v>
      </c>
      <c r="H2240" s="16" t="s">
        <v>3731</v>
      </c>
      <c r="I2240" s="16" t="s">
        <v>1181</v>
      </c>
      <c r="J2240" s="16" t="s">
        <v>1180</v>
      </c>
      <c r="K2240" s="16" t="s">
        <v>1179</v>
      </c>
      <c r="L2240" s="16" t="s">
        <v>3730</v>
      </c>
      <c r="M2240" s="16">
        <v>312</v>
      </c>
      <c r="N2240" s="16" t="s">
        <v>1177</v>
      </c>
      <c r="O2240" s="16" t="s">
        <v>1107</v>
      </c>
      <c r="P2240" s="16" t="s">
        <v>1176</v>
      </c>
      <c r="Q2240" s="16" t="s">
        <v>1175</v>
      </c>
      <c r="R2240" s="16" t="s">
        <v>1174</v>
      </c>
    </row>
    <row r="2241" spans="1:18">
      <c r="A2241" s="16" t="s">
        <v>3729</v>
      </c>
      <c r="B2241" s="16" t="s">
        <v>1183</v>
      </c>
      <c r="C2241" s="16" t="s">
        <v>319</v>
      </c>
      <c r="D2241" s="16">
        <v>10121</v>
      </c>
      <c r="E2241" s="16" t="str">
        <f>VLOOKUP(D2241,'Schools Data'!$F$4:$I$105,4,FALSE)</f>
        <v>Hasmonean Primary School</v>
      </c>
      <c r="F2241" s="16">
        <v>221000</v>
      </c>
      <c r="G2241" s="16" t="str">
        <f t="shared" si="79"/>
        <v>E23</v>
      </c>
      <c r="H2241" s="16" t="s">
        <v>3728</v>
      </c>
      <c r="I2241" s="16" t="s">
        <v>1181</v>
      </c>
      <c r="J2241" s="16" t="s">
        <v>1180</v>
      </c>
      <c r="K2241" s="16" t="s">
        <v>1179</v>
      </c>
      <c r="L2241" s="16" t="s">
        <v>3727</v>
      </c>
      <c r="M2241" s="16">
        <v>5539</v>
      </c>
      <c r="N2241" s="16" t="s">
        <v>1177</v>
      </c>
      <c r="O2241" s="16" t="s">
        <v>1107</v>
      </c>
      <c r="P2241" s="16" t="s">
        <v>1176</v>
      </c>
      <c r="Q2241" s="16" t="s">
        <v>1175</v>
      </c>
      <c r="R2241" s="16" t="s">
        <v>1174</v>
      </c>
    </row>
    <row r="2242" spans="1:18">
      <c r="A2242" s="16" t="s">
        <v>3726</v>
      </c>
      <c r="B2242" s="16" t="s">
        <v>1183</v>
      </c>
      <c r="C2242" s="16" t="s">
        <v>319</v>
      </c>
      <c r="D2242" s="16">
        <v>10121</v>
      </c>
      <c r="E2242" s="16" t="str">
        <f>VLOOKUP(D2242,'Schools Data'!$F$4:$I$105,4,FALSE)</f>
        <v>Hasmonean Primary School</v>
      </c>
      <c r="F2242" s="16">
        <v>411020</v>
      </c>
      <c r="G2242" s="16" t="str">
        <f t="shared" si="79"/>
        <v>E25</v>
      </c>
      <c r="H2242" s="16" t="s">
        <v>3725</v>
      </c>
      <c r="I2242" s="16" t="s">
        <v>1181</v>
      </c>
      <c r="J2242" s="16" t="s">
        <v>1180</v>
      </c>
      <c r="K2242" s="16" t="s">
        <v>1179</v>
      </c>
      <c r="L2242" s="16" t="s">
        <v>3724</v>
      </c>
      <c r="M2242" s="16">
        <v>44588</v>
      </c>
      <c r="N2242" s="16" t="s">
        <v>1177</v>
      </c>
      <c r="O2242" s="16" t="s">
        <v>1107</v>
      </c>
      <c r="P2242" s="16" t="s">
        <v>1176</v>
      </c>
      <c r="Q2242" s="16" t="s">
        <v>1175</v>
      </c>
      <c r="R2242" s="16" t="s">
        <v>1174</v>
      </c>
    </row>
    <row r="2243" spans="1:18">
      <c r="A2243" s="16" t="s">
        <v>3723</v>
      </c>
      <c r="B2243" s="16" t="s">
        <v>1183</v>
      </c>
      <c r="C2243" s="16" t="s">
        <v>319</v>
      </c>
      <c r="D2243" s="16">
        <v>10121</v>
      </c>
      <c r="E2243" s="16" t="str">
        <f>VLOOKUP(D2243,'Schools Data'!$F$4:$I$105,4,FALSE)</f>
        <v>Hasmonean Primary School</v>
      </c>
      <c r="F2243" s="16">
        <v>413050</v>
      </c>
      <c r="G2243" s="16" t="str">
        <f t="shared" si="79"/>
        <v>E19</v>
      </c>
      <c r="H2243" s="16" t="s">
        <v>3722</v>
      </c>
      <c r="I2243" s="16" t="s">
        <v>1181</v>
      </c>
      <c r="J2243" s="16" t="s">
        <v>1180</v>
      </c>
      <c r="K2243" s="16" t="s">
        <v>1179</v>
      </c>
      <c r="L2243" s="16" t="s">
        <v>3721</v>
      </c>
      <c r="M2243" s="16">
        <v>40844</v>
      </c>
      <c r="N2243" s="16" t="s">
        <v>1177</v>
      </c>
      <c r="O2243" s="16" t="s">
        <v>1107</v>
      </c>
      <c r="P2243" s="16" t="s">
        <v>1176</v>
      </c>
      <c r="Q2243" s="16" t="s">
        <v>1175</v>
      </c>
      <c r="R2243" s="16" t="s">
        <v>1174</v>
      </c>
    </row>
    <row r="2244" spans="1:18">
      <c r="A2244" s="16" t="s">
        <v>3720</v>
      </c>
      <c r="B2244" s="16" t="s">
        <v>1183</v>
      </c>
      <c r="C2244" s="16" t="s">
        <v>319</v>
      </c>
      <c r="D2244" s="16">
        <v>10121</v>
      </c>
      <c r="E2244" s="16" t="str">
        <f>VLOOKUP(D2244,'Schools Data'!$F$4:$I$105,4,FALSE)</f>
        <v>Hasmonean Primary School</v>
      </c>
      <c r="F2244" s="16">
        <v>413060</v>
      </c>
      <c r="G2244" s="16" t="str">
        <f t="shared" si="79"/>
        <v>E22</v>
      </c>
      <c r="H2244" s="16" t="s">
        <v>3719</v>
      </c>
      <c r="I2244" s="16" t="s">
        <v>1181</v>
      </c>
      <c r="J2244" s="16" t="s">
        <v>1180</v>
      </c>
      <c r="K2244" s="16" t="s">
        <v>1179</v>
      </c>
      <c r="L2244" s="16" t="s">
        <v>3718</v>
      </c>
      <c r="M2244" s="16">
        <v>6669</v>
      </c>
      <c r="N2244" s="16" t="s">
        <v>1177</v>
      </c>
      <c r="O2244" s="16" t="s">
        <v>1107</v>
      </c>
      <c r="P2244" s="16" t="s">
        <v>1176</v>
      </c>
      <c r="Q2244" s="16" t="s">
        <v>1175</v>
      </c>
      <c r="R2244" s="16" t="s">
        <v>1174</v>
      </c>
    </row>
    <row r="2245" spans="1:18">
      <c r="A2245" s="16" t="s">
        <v>3717</v>
      </c>
      <c r="B2245" s="16" t="s">
        <v>1183</v>
      </c>
      <c r="C2245" s="16" t="s">
        <v>319</v>
      </c>
      <c r="D2245" s="16">
        <v>10121</v>
      </c>
      <c r="E2245" s="16" t="str">
        <f>VLOOKUP(D2245,'Schools Data'!$F$4:$I$105,4,FALSE)</f>
        <v>Hasmonean Primary School</v>
      </c>
      <c r="F2245" s="16">
        <v>413070</v>
      </c>
      <c r="G2245" s="16" t="str">
        <f t="shared" si="79"/>
        <v>E24</v>
      </c>
      <c r="H2245" s="16" t="s">
        <v>3716</v>
      </c>
      <c r="I2245" s="16" t="s">
        <v>1181</v>
      </c>
      <c r="J2245" s="16" t="s">
        <v>1180</v>
      </c>
      <c r="K2245" s="16" t="s">
        <v>1179</v>
      </c>
      <c r="L2245" s="16" t="s">
        <v>3715</v>
      </c>
      <c r="M2245" s="16">
        <v>1112</v>
      </c>
      <c r="N2245" s="16" t="s">
        <v>1177</v>
      </c>
      <c r="O2245" s="16" t="s">
        <v>1107</v>
      </c>
      <c r="P2245" s="16" t="s">
        <v>1176</v>
      </c>
      <c r="Q2245" s="16" t="s">
        <v>1175</v>
      </c>
      <c r="R2245" s="16" t="s">
        <v>1174</v>
      </c>
    </row>
    <row r="2246" spans="1:18">
      <c r="A2246" s="16" t="s">
        <v>3714</v>
      </c>
      <c r="B2246" s="16" t="s">
        <v>1183</v>
      </c>
      <c r="C2246" s="16" t="s">
        <v>319</v>
      </c>
      <c r="D2246" s="16">
        <v>10121</v>
      </c>
      <c r="E2246" s="16" t="str">
        <f>VLOOKUP(D2246,'Schools Data'!$F$4:$I$105,4,FALSE)</f>
        <v>Hasmonean Primary School</v>
      </c>
      <c r="F2246" s="16">
        <v>420060</v>
      </c>
      <c r="G2246" s="16" t="str">
        <f t="shared" si="79"/>
        <v>E26</v>
      </c>
      <c r="H2246" s="16" t="s">
        <v>3713</v>
      </c>
      <c r="I2246" s="16" t="s">
        <v>1181</v>
      </c>
      <c r="J2246" s="16" t="s">
        <v>1180</v>
      </c>
      <c r="K2246" s="16" t="s">
        <v>1179</v>
      </c>
      <c r="L2246" s="16" t="s">
        <v>3712</v>
      </c>
      <c r="M2246" s="16">
        <v>16513</v>
      </c>
      <c r="N2246" s="16" t="s">
        <v>1177</v>
      </c>
      <c r="O2246" s="16" t="s">
        <v>1107</v>
      </c>
      <c r="P2246" s="16" t="s">
        <v>1176</v>
      </c>
      <c r="Q2246" s="16" t="s">
        <v>1175</v>
      </c>
      <c r="R2246" s="16" t="s">
        <v>1174</v>
      </c>
    </row>
    <row r="2247" spans="1:18">
      <c r="A2247" s="16" t="s">
        <v>3711</v>
      </c>
      <c r="B2247" s="16" t="s">
        <v>1183</v>
      </c>
      <c r="C2247" s="16" t="s">
        <v>319</v>
      </c>
      <c r="D2247" s="16">
        <v>10121</v>
      </c>
      <c r="E2247" s="16" t="str">
        <f>VLOOKUP(D2247,'Schools Data'!$F$4:$I$105,4,FALSE)</f>
        <v>Hasmonean Primary School</v>
      </c>
      <c r="F2247" s="16">
        <v>422620</v>
      </c>
      <c r="G2247" s="16" t="str">
        <f t="shared" si="79"/>
        <v>E20</v>
      </c>
      <c r="H2247" s="16" t="s">
        <v>3710</v>
      </c>
      <c r="I2247" s="16" t="s">
        <v>1181</v>
      </c>
      <c r="J2247" s="16" t="s">
        <v>1180</v>
      </c>
      <c r="K2247" s="16" t="s">
        <v>1179</v>
      </c>
      <c r="L2247" s="16" t="s">
        <v>3709</v>
      </c>
      <c r="M2247" s="16">
        <v>14446</v>
      </c>
      <c r="N2247" s="16" t="s">
        <v>1177</v>
      </c>
      <c r="O2247" s="16" t="s">
        <v>1107</v>
      </c>
      <c r="P2247" s="16" t="s">
        <v>1176</v>
      </c>
      <c r="Q2247" s="16" t="s">
        <v>1175</v>
      </c>
      <c r="R2247" s="16" t="s">
        <v>1174</v>
      </c>
    </row>
    <row r="2248" spans="1:18">
      <c r="A2248" s="16" t="s">
        <v>3708</v>
      </c>
      <c r="B2248" s="16" t="s">
        <v>1183</v>
      </c>
      <c r="C2248" s="16" t="s">
        <v>319</v>
      </c>
      <c r="D2248" s="16">
        <v>10121</v>
      </c>
      <c r="E2248" s="16" t="str">
        <f>VLOOKUP(D2248,'Schools Data'!$F$4:$I$105,4,FALSE)</f>
        <v>Hasmonean Primary School</v>
      </c>
      <c r="F2248" s="16">
        <v>543950</v>
      </c>
      <c r="G2248" s="16" t="s">
        <v>1211</v>
      </c>
      <c r="H2248" s="16" t="s">
        <v>3707</v>
      </c>
      <c r="I2248" s="16" t="s">
        <v>1181</v>
      </c>
      <c r="J2248" s="16" t="s">
        <v>1180</v>
      </c>
      <c r="K2248" s="16" t="s">
        <v>1179</v>
      </c>
      <c r="L2248" s="16" t="s">
        <v>3706</v>
      </c>
      <c r="M2248" s="16">
        <v>-168423</v>
      </c>
      <c r="N2248" s="16" t="s">
        <v>1177</v>
      </c>
      <c r="O2248" s="16" t="s">
        <v>1107</v>
      </c>
      <c r="P2248" s="16" t="s">
        <v>1176</v>
      </c>
      <c r="Q2248" s="16" t="s">
        <v>1175</v>
      </c>
      <c r="R2248" s="16" t="s">
        <v>1174</v>
      </c>
    </row>
    <row r="2249" spans="1:18">
      <c r="A2249" s="16" t="s">
        <v>3705</v>
      </c>
      <c r="B2249" s="16" t="s">
        <v>1183</v>
      </c>
      <c r="C2249" s="16" t="s">
        <v>319</v>
      </c>
      <c r="D2249" s="16">
        <v>10121</v>
      </c>
      <c r="E2249" s="16" t="str">
        <f>VLOOKUP(D2249,'Schools Data'!$F$4:$I$105,4,FALSE)</f>
        <v>Hasmonean Primary School</v>
      </c>
      <c r="F2249" s="16">
        <v>543970</v>
      </c>
      <c r="G2249" s="16" t="str">
        <f t="shared" ref="G2249:G2281" si="80">VLOOKUP(F2249,$W$2:$X$62,2,FALSE)</f>
        <v>I01</v>
      </c>
      <c r="H2249" s="16" t="s">
        <v>3704</v>
      </c>
      <c r="I2249" s="16" t="s">
        <v>1181</v>
      </c>
      <c r="J2249" s="16" t="s">
        <v>1180</v>
      </c>
      <c r="K2249" s="16" t="s">
        <v>1179</v>
      </c>
      <c r="L2249" s="16" t="s">
        <v>3703</v>
      </c>
      <c r="M2249" s="16">
        <v>-1008842</v>
      </c>
      <c r="N2249" s="16" t="s">
        <v>1177</v>
      </c>
      <c r="O2249" s="16" t="s">
        <v>1107</v>
      </c>
      <c r="P2249" s="16" t="s">
        <v>1176</v>
      </c>
      <c r="Q2249" s="16" t="s">
        <v>1175</v>
      </c>
      <c r="R2249" s="16" t="s">
        <v>1174</v>
      </c>
    </row>
    <row r="2250" spans="1:18">
      <c r="A2250" s="16" t="s">
        <v>3702</v>
      </c>
      <c r="B2250" s="16" t="s">
        <v>1183</v>
      </c>
      <c r="C2250" s="16" t="s">
        <v>319</v>
      </c>
      <c r="D2250" s="16">
        <v>10121</v>
      </c>
      <c r="E2250" s="16" t="str">
        <f>VLOOKUP(D2250,'Schools Data'!$F$4:$I$105,4,FALSE)</f>
        <v>Hasmonean Primary School</v>
      </c>
      <c r="F2250" s="16">
        <v>543972</v>
      </c>
      <c r="G2250" s="16" t="str">
        <f t="shared" si="80"/>
        <v>I03</v>
      </c>
      <c r="H2250" s="16" t="s">
        <v>3701</v>
      </c>
      <c r="I2250" s="16" t="s">
        <v>1181</v>
      </c>
      <c r="J2250" s="16" t="s">
        <v>1180</v>
      </c>
      <c r="K2250" s="16" t="s">
        <v>1179</v>
      </c>
      <c r="L2250" s="16" t="s">
        <v>3700</v>
      </c>
      <c r="M2250" s="16">
        <v>-67668</v>
      </c>
      <c r="N2250" s="16" t="s">
        <v>1177</v>
      </c>
      <c r="O2250" s="16" t="s">
        <v>1107</v>
      </c>
      <c r="P2250" s="16" t="s">
        <v>1176</v>
      </c>
      <c r="Q2250" s="16" t="s">
        <v>1175</v>
      </c>
      <c r="R2250" s="16" t="s">
        <v>1174</v>
      </c>
    </row>
    <row r="2251" spans="1:18">
      <c r="A2251" s="16" t="s">
        <v>3699</v>
      </c>
      <c r="B2251" s="16" t="s">
        <v>1183</v>
      </c>
      <c r="C2251" s="16" t="s">
        <v>319</v>
      </c>
      <c r="D2251" s="16">
        <v>10121</v>
      </c>
      <c r="E2251" s="16" t="str">
        <f>VLOOKUP(D2251,'Schools Data'!$F$4:$I$105,4,FALSE)</f>
        <v>Hasmonean Primary School</v>
      </c>
      <c r="F2251" s="16">
        <v>543975</v>
      </c>
      <c r="G2251" s="16" t="str">
        <f t="shared" si="80"/>
        <v>I05</v>
      </c>
      <c r="H2251" s="16" t="s">
        <v>3698</v>
      </c>
      <c r="I2251" s="16" t="s">
        <v>1181</v>
      </c>
      <c r="J2251" s="16" t="s">
        <v>1180</v>
      </c>
      <c r="K2251" s="16" t="s">
        <v>1179</v>
      </c>
      <c r="L2251" s="16" t="s">
        <v>3697</v>
      </c>
      <c r="M2251" s="16">
        <v>-24210</v>
      </c>
      <c r="N2251" s="16" t="s">
        <v>1177</v>
      </c>
      <c r="O2251" s="16" t="s">
        <v>1107</v>
      </c>
      <c r="P2251" s="16" t="s">
        <v>1176</v>
      </c>
      <c r="Q2251" s="16" t="s">
        <v>1175</v>
      </c>
      <c r="R2251" s="16" t="s">
        <v>1174</v>
      </c>
    </row>
    <row r="2252" spans="1:18">
      <c r="A2252" s="16" t="s">
        <v>3696</v>
      </c>
      <c r="B2252" s="16" t="s">
        <v>1183</v>
      </c>
      <c r="C2252" s="16" t="s">
        <v>319</v>
      </c>
      <c r="D2252" s="16">
        <v>10121</v>
      </c>
      <c r="E2252" s="16" t="str">
        <f>VLOOKUP(D2252,'Schools Data'!$F$4:$I$105,4,FALSE)</f>
        <v>Hasmonean Primary School</v>
      </c>
      <c r="F2252" s="16">
        <v>569000</v>
      </c>
      <c r="G2252" s="16" t="str">
        <f t="shared" si="80"/>
        <v>E28a</v>
      </c>
      <c r="H2252" s="16" t="s">
        <v>3695</v>
      </c>
      <c r="I2252" s="16" t="s">
        <v>1181</v>
      </c>
      <c r="J2252" s="16" t="s">
        <v>1180</v>
      </c>
      <c r="K2252" s="16" t="s">
        <v>1179</v>
      </c>
      <c r="L2252" s="16" t="s">
        <v>3694</v>
      </c>
      <c r="M2252" s="16">
        <v>16159</v>
      </c>
      <c r="N2252" s="16" t="s">
        <v>1177</v>
      </c>
      <c r="O2252" s="16" t="s">
        <v>1107</v>
      </c>
      <c r="P2252" s="16" t="s">
        <v>1176</v>
      </c>
      <c r="Q2252" s="16" t="s">
        <v>1175</v>
      </c>
      <c r="R2252" s="16" t="s">
        <v>1174</v>
      </c>
    </row>
    <row r="2253" spans="1:18">
      <c r="A2253" s="16" t="s">
        <v>3693</v>
      </c>
      <c r="B2253" s="16" t="s">
        <v>1183</v>
      </c>
      <c r="C2253" s="16" t="s">
        <v>319</v>
      </c>
      <c r="D2253" s="16">
        <v>10121</v>
      </c>
      <c r="E2253" s="16" t="str">
        <f>VLOOKUP(D2253,'Schools Data'!$F$4:$I$105,4,FALSE)</f>
        <v>Hasmonean Primary School</v>
      </c>
      <c r="F2253" s="16">
        <v>569010</v>
      </c>
      <c r="G2253" s="16" t="str">
        <f t="shared" si="80"/>
        <v>E27</v>
      </c>
      <c r="H2253" s="16" t="s">
        <v>3692</v>
      </c>
      <c r="I2253" s="16" t="s">
        <v>1181</v>
      </c>
      <c r="J2253" s="16" t="s">
        <v>1180</v>
      </c>
      <c r="K2253" s="16" t="s">
        <v>1179</v>
      </c>
      <c r="L2253" s="16" t="s">
        <v>3691</v>
      </c>
      <c r="M2253" s="16">
        <v>19639</v>
      </c>
      <c r="N2253" s="16" t="s">
        <v>1177</v>
      </c>
      <c r="O2253" s="16" t="s">
        <v>1107</v>
      </c>
      <c r="P2253" s="16" t="s">
        <v>1176</v>
      </c>
      <c r="Q2253" s="16" t="s">
        <v>1175</v>
      </c>
      <c r="R2253" s="16" t="s">
        <v>1174</v>
      </c>
    </row>
    <row r="2254" spans="1:18">
      <c r="A2254" s="16" t="s">
        <v>3690</v>
      </c>
      <c r="B2254" s="16" t="s">
        <v>1183</v>
      </c>
      <c r="C2254" s="16" t="s">
        <v>319</v>
      </c>
      <c r="D2254" s="16">
        <v>10121</v>
      </c>
      <c r="E2254" s="16" t="str">
        <f>VLOOKUP(D2254,'Schools Data'!$F$4:$I$105,4,FALSE)</f>
        <v>Hasmonean Primary School</v>
      </c>
      <c r="F2254" s="16">
        <v>710020</v>
      </c>
      <c r="G2254" s="16" t="str">
        <f t="shared" si="80"/>
        <v>I06</v>
      </c>
      <c r="H2254" s="16" t="s">
        <v>3689</v>
      </c>
      <c r="I2254" s="16" t="s">
        <v>1181</v>
      </c>
      <c r="J2254" s="16" t="s">
        <v>1180</v>
      </c>
      <c r="K2254" s="16" t="s">
        <v>1179</v>
      </c>
      <c r="L2254" s="16" t="s">
        <v>3688</v>
      </c>
      <c r="M2254" s="16">
        <v>-49000</v>
      </c>
      <c r="N2254" s="16" t="s">
        <v>1177</v>
      </c>
      <c r="O2254" s="16" t="s">
        <v>1107</v>
      </c>
      <c r="P2254" s="16" t="s">
        <v>1176</v>
      </c>
      <c r="Q2254" s="16" t="s">
        <v>1175</v>
      </c>
      <c r="R2254" s="16" t="s">
        <v>1174</v>
      </c>
    </row>
    <row r="2255" spans="1:18">
      <c r="A2255" s="16" t="s">
        <v>3687</v>
      </c>
      <c r="B2255" s="16" t="s">
        <v>1183</v>
      </c>
      <c r="C2255" s="16" t="s">
        <v>319</v>
      </c>
      <c r="D2255" s="16">
        <v>10121</v>
      </c>
      <c r="E2255" s="16" t="str">
        <f>VLOOKUP(D2255,'Schools Data'!$F$4:$I$105,4,FALSE)</f>
        <v>Hasmonean Primary School</v>
      </c>
      <c r="F2255" s="16">
        <v>720010</v>
      </c>
      <c r="G2255" s="16" t="str">
        <f t="shared" si="80"/>
        <v>I18d</v>
      </c>
      <c r="H2255" s="16" t="s">
        <v>3686</v>
      </c>
      <c r="I2255" s="16" t="s">
        <v>1181</v>
      </c>
      <c r="J2255" s="16" t="s">
        <v>1180</v>
      </c>
      <c r="K2255" s="16" t="s">
        <v>1179</v>
      </c>
      <c r="L2255" s="16" t="s">
        <v>3685</v>
      </c>
      <c r="M2255" s="16">
        <v>-50847</v>
      </c>
      <c r="N2255" s="16" t="s">
        <v>1177</v>
      </c>
      <c r="O2255" s="16" t="s">
        <v>1107</v>
      </c>
      <c r="P2255" s="16" t="s">
        <v>1176</v>
      </c>
      <c r="Q2255" s="16" t="s">
        <v>1175</v>
      </c>
      <c r="R2255" s="16" t="s">
        <v>1174</v>
      </c>
    </row>
    <row r="2256" spans="1:18">
      <c r="A2256" s="16" t="s">
        <v>3684</v>
      </c>
      <c r="B2256" s="16" t="s">
        <v>1183</v>
      </c>
      <c r="C2256" s="16" t="s">
        <v>319</v>
      </c>
      <c r="D2256" s="16">
        <v>10121</v>
      </c>
      <c r="E2256" s="16" t="str">
        <f>VLOOKUP(D2256,'Schools Data'!$F$4:$I$105,4,FALSE)</f>
        <v>Hasmonean Primary School</v>
      </c>
      <c r="F2256" s="16">
        <v>739002</v>
      </c>
      <c r="G2256" s="16" t="str">
        <f t="shared" si="80"/>
        <v>I08b</v>
      </c>
      <c r="H2256" s="16" t="s">
        <v>3683</v>
      </c>
      <c r="I2256" s="16" t="s">
        <v>1181</v>
      </c>
      <c r="J2256" s="16" t="s">
        <v>1180</v>
      </c>
      <c r="K2256" s="16" t="s">
        <v>1179</v>
      </c>
      <c r="L2256" s="16" t="s">
        <v>3682</v>
      </c>
      <c r="M2256" s="16">
        <v>-3300</v>
      </c>
      <c r="N2256" s="16" t="s">
        <v>1177</v>
      </c>
      <c r="O2256" s="16" t="s">
        <v>1107</v>
      </c>
      <c r="P2256" s="16" t="s">
        <v>1176</v>
      </c>
      <c r="Q2256" s="16" t="s">
        <v>1175</v>
      </c>
      <c r="R2256" s="16" t="s">
        <v>1174</v>
      </c>
    </row>
    <row r="2257" spans="1:18">
      <c r="A2257" s="16" t="s">
        <v>3681</v>
      </c>
      <c r="B2257" s="16" t="s">
        <v>1183</v>
      </c>
      <c r="C2257" s="16" t="s">
        <v>319</v>
      </c>
      <c r="D2257" s="16">
        <v>10121</v>
      </c>
      <c r="E2257" s="16" t="str">
        <f>VLOOKUP(D2257,'Schools Data'!$F$4:$I$105,4,FALSE)</f>
        <v>Hasmonean Primary School</v>
      </c>
      <c r="F2257" s="16">
        <v>739005</v>
      </c>
      <c r="G2257" s="16" t="str">
        <f t="shared" si="80"/>
        <v>I18c</v>
      </c>
      <c r="H2257" s="16" t="s">
        <v>3680</v>
      </c>
      <c r="I2257" s="16" t="s">
        <v>1181</v>
      </c>
      <c r="J2257" s="16" t="s">
        <v>1180</v>
      </c>
      <c r="K2257" s="16" t="s">
        <v>1179</v>
      </c>
      <c r="L2257" s="16" t="s">
        <v>3679</v>
      </c>
      <c r="M2257" s="16">
        <v>-6800</v>
      </c>
      <c r="N2257" s="16" t="s">
        <v>1177</v>
      </c>
      <c r="O2257" s="16" t="s">
        <v>1107</v>
      </c>
      <c r="P2257" s="16" t="s">
        <v>1176</v>
      </c>
      <c r="Q2257" s="16" t="s">
        <v>1175</v>
      </c>
      <c r="R2257" s="16" t="s">
        <v>1174</v>
      </c>
    </row>
    <row r="2258" spans="1:18">
      <c r="A2258" s="16" t="s">
        <v>3678</v>
      </c>
      <c r="B2258" s="16" t="s">
        <v>1183</v>
      </c>
      <c r="C2258" s="16" t="s">
        <v>319</v>
      </c>
      <c r="D2258" s="16">
        <v>10121</v>
      </c>
      <c r="E2258" s="16" t="str">
        <f>VLOOKUP(D2258,'Schools Data'!$F$4:$I$105,4,FALSE)</f>
        <v>Hasmonean Primary School</v>
      </c>
      <c r="F2258" s="16">
        <v>739050</v>
      </c>
      <c r="G2258" s="16" t="str">
        <f t="shared" si="80"/>
        <v>I13</v>
      </c>
      <c r="H2258" s="16" t="s">
        <v>3677</v>
      </c>
      <c r="I2258" s="16" t="s">
        <v>1181</v>
      </c>
      <c r="J2258" s="16" t="s">
        <v>1180</v>
      </c>
      <c r="K2258" s="16" t="s">
        <v>1179</v>
      </c>
      <c r="L2258" s="16" t="s">
        <v>3676</v>
      </c>
      <c r="M2258" s="16">
        <v>-256639</v>
      </c>
      <c r="N2258" s="16" t="s">
        <v>1177</v>
      </c>
      <c r="O2258" s="16" t="s">
        <v>1107</v>
      </c>
      <c r="P2258" s="16" t="s">
        <v>1176</v>
      </c>
      <c r="Q2258" s="16" t="s">
        <v>1175</v>
      </c>
      <c r="R2258" s="16" t="s">
        <v>1174</v>
      </c>
    </row>
    <row r="2259" spans="1:18">
      <c r="A2259" s="16" t="s">
        <v>3675</v>
      </c>
      <c r="B2259" s="16" t="s">
        <v>1183</v>
      </c>
      <c r="C2259" s="16" t="s">
        <v>319</v>
      </c>
      <c r="D2259" s="16">
        <v>10123</v>
      </c>
      <c r="E2259" s="16" t="str">
        <f>VLOOKUP(D2259,'Schools Data'!$F$4:$I$105,4,FALSE)</f>
        <v>Woodcroft Primary School</v>
      </c>
      <c r="F2259" s="16">
        <v>111100</v>
      </c>
      <c r="G2259" s="16" t="str">
        <f t="shared" si="80"/>
        <v>E05</v>
      </c>
      <c r="H2259" s="16" t="s">
        <v>3674</v>
      </c>
      <c r="I2259" s="16" t="s">
        <v>1181</v>
      </c>
      <c r="J2259" s="16" t="s">
        <v>1180</v>
      </c>
      <c r="K2259" s="16" t="s">
        <v>1179</v>
      </c>
      <c r="L2259" s="16" t="s">
        <v>3673</v>
      </c>
      <c r="M2259" s="16">
        <v>36286</v>
      </c>
      <c r="N2259" s="16" t="s">
        <v>1177</v>
      </c>
      <c r="O2259" s="16" t="s">
        <v>1107</v>
      </c>
      <c r="P2259" s="16" t="s">
        <v>1176</v>
      </c>
      <c r="Q2259" s="16" t="s">
        <v>1175</v>
      </c>
      <c r="R2259" s="16" t="s">
        <v>1174</v>
      </c>
    </row>
    <row r="2260" spans="1:18">
      <c r="A2260" s="16" t="s">
        <v>3672</v>
      </c>
      <c r="B2260" s="16" t="s">
        <v>1183</v>
      </c>
      <c r="C2260" s="16" t="s">
        <v>319</v>
      </c>
      <c r="D2260" s="16">
        <v>10123</v>
      </c>
      <c r="E2260" s="16" t="str">
        <f>VLOOKUP(D2260,'Schools Data'!$F$4:$I$105,4,FALSE)</f>
        <v>Woodcroft Primary School</v>
      </c>
      <c r="F2260" s="16">
        <v>111200</v>
      </c>
      <c r="G2260" s="16" t="str">
        <f t="shared" si="80"/>
        <v>E04</v>
      </c>
      <c r="H2260" s="16" t="s">
        <v>3671</v>
      </c>
      <c r="I2260" s="16" t="s">
        <v>1181</v>
      </c>
      <c r="J2260" s="16" t="s">
        <v>1180</v>
      </c>
      <c r="K2260" s="16" t="s">
        <v>1179</v>
      </c>
      <c r="L2260" s="16" t="s">
        <v>3670</v>
      </c>
      <c r="M2260" s="16">
        <v>23795</v>
      </c>
      <c r="N2260" s="16" t="s">
        <v>1177</v>
      </c>
      <c r="O2260" s="16" t="s">
        <v>1107</v>
      </c>
      <c r="P2260" s="16" t="s">
        <v>1176</v>
      </c>
      <c r="Q2260" s="16" t="s">
        <v>1175</v>
      </c>
      <c r="R2260" s="16" t="s">
        <v>1174</v>
      </c>
    </row>
    <row r="2261" spans="1:18">
      <c r="A2261" s="16" t="s">
        <v>3669</v>
      </c>
      <c r="B2261" s="16" t="s">
        <v>1183</v>
      </c>
      <c r="C2261" s="16" t="s">
        <v>319</v>
      </c>
      <c r="D2261" s="16">
        <v>10123</v>
      </c>
      <c r="E2261" s="16" t="str">
        <f>VLOOKUP(D2261,'Schools Data'!$F$4:$I$105,4,FALSE)</f>
        <v>Woodcroft Primary School</v>
      </c>
      <c r="F2261" s="16">
        <v>111400</v>
      </c>
      <c r="G2261" s="16" t="str">
        <f t="shared" si="80"/>
        <v>E01</v>
      </c>
      <c r="H2261" s="16" t="s">
        <v>3668</v>
      </c>
      <c r="I2261" s="16" t="s">
        <v>1181</v>
      </c>
      <c r="J2261" s="16" t="s">
        <v>1180</v>
      </c>
      <c r="K2261" s="16" t="s">
        <v>1179</v>
      </c>
      <c r="L2261" s="16" t="s">
        <v>3667</v>
      </c>
      <c r="M2261" s="16">
        <v>1219924</v>
      </c>
      <c r="N2261" s="16" t="s">
        <v>1177</v>
      </c>
      <c r="O2261" s="16" t="s">
        <v>1107</v>
      </c>
      <c r="P2261" s="16" t="s">
        <v>1176</v>
      </c>
      <c r="Q2261" s="16" t="s">
        <v>1175</v>
      </c>
      <c r="R2261" s="16" t="s">
        <v>1174</v>
      </c>
    </row>
    <row r="2262" spans="1:18">
      <c r="A2262" s="16" t="s">
        <v>3666</v>
      </c>
      <c r="B2262" s="16" t="s">
        <v>1183</v>
      </c>
      <c r="C2262" s="16" t="s">
        <v>319</v>
      </c>
      <c r="D2262" s="16">
        <v>10123</v>
      </c>
      <c r="E2262" s="16" t="str">
        <f>VLOOKUP(D2262,'Schools Data'!$F$4:$I$105,4,FALSE)</f>
        <v>Woodcroft Primary School</v>
      </c>
      <c r="F2262" s="16">
        <v>111500</v>
      </c>
      <c r="G2262" s="16" t="str">
        <f t="shared" si="80"/>
        <v>E02</v>
      </c>
      <c r="H2262" s="16" t="s">
        <v>3665</v>
      </c>
      <c r="I2262" s="16" t="s">
        <v>1181</v>
      </c>
      <c r="J2262" s="16" t="s">
        <v>1180</v>
      </c>
      <c r="K2262" s="16" t="s">
        <v>1179</v>
      </c>
      <c r="L2262" s="16" t="s">
        <v>3664</v>
      </c>
      <c r="M2262" s="16">
        <v>3000</v>
      </c>
      <c r="N2262" s="16" t="s">
        <v>1177</v>
      </c>
      <c r="O2262" s="16" t="s">
        <v>1107</v>
      </c>
      <c r="P2262" s="16" t="s">
        <v>1176</v>
      </c>
      <c r="Q2262" s="16" t="s">
        <v>1175</v>
      </c>
      <c r="R2262" s="16" t="s">
        <v>1174</v>
      </c>
    </row>
    <row r="2263" spans="1:18">
      <c r="A2263" s="16" t="s">
        <v>3663</v>
      </c>
      <c r="B2263" s="16" t="s">
        <v>1183</v>
      </c>
      <c r="C2263" s="16" t="s">
        <v>319</v>
      </c>
      <c r="D2263" s="16">
        <v>10123</v>
      </c>
      <c r="E2263" s="16" t="str">
        <f>VLOOKUP(D2263,'Schools Data'!$F$4:$I$105,4,FALSE)</f>
        <v>Woodcroft Primary School</v>
      </c>
      <c r="F2263" s="16">
        <v>111600</v>
      </c>
      <c r="G2263" s="16" t="str">
        <f t="shared" si="80"/>
        <v>E03</v>
      </c>
      <c r="H2263" s="16" t="s">
        <v>3662</v>
      </c>
      <c r="I2263" s="16" t="s">
        <v>1181</v>
      </c>
      <c r="J2263" s="16" t="s">
        <v>1180</v>
      </c>
      <c r="K2263" s="16" t="s">
        <v>1179</v>
      </c>
      <c r="L2263" s="16" t="s">
        <v>3661</v>
      </c>
      <c r="M2263" s="16">
        <v>649999</v>
      </c>
      <c r="N2263" s="16" t="s">
        <v>1177</v>
      </c>
      <c r="O2263" s="16" t="s">
        <v>1107</v>
      </c>
      <c r="P2263" s="16" t="s">
        <v>1176</v>
      </c>
      <c r="Q2263" s="16" t="s">
        <v>1175</v>
      </c>
      <c r="R2263" s="16" t="s">
        <v>1174</v>
      </c>
    </row>
    <row r="2264" spans="1:18">
      <c r="A2264" s="16" t="s">
        <v>3660</v>
      </c>
      <c r="B2264" s="16" t="s">
        <v>1183</v>
      </c>
      <c r="C2264" s="16" t="s">
        <v>319</v>
      </c>
      <c r="D2264" s="16">
        <v>10123</v>
      </c>
      <c r="E2264" s="16" t="str">
        <f>VLOOKUP(D2264,'Schools Data'!$F$4:$I$105,4,FALSE)</f>
        <v>Woodcroft Primary School</v>
      </c>
      <c r="F2264" s="16">
        <v>111700</v>
      </c>
      <c r="G2264" s="16" t="str">
        <f t="shared" si="80"/>
        <v>E07</v>
      </c>
      <c r="H2264" s="16" t="s">
        <v>3659</v>
      </c>
      <c r="I2264" s="16" t="s">
        <v>1181</v>
      </c>
      <c r="J2264" s="16" t="s">
        <v>1180</v>
      </c>
      <c r="K2264" s="16" t="s">
        <v>1179</v>
      </c>
      <c r="L2264" s="16" t="s">
        <v>3658</v>
      </c>
      <c r="M2264" s="16">
        <v>116656</v>
      </c>
      <c r="N2264" s="16" t="s">
        <v>1177</v>
      </c>
      <c r="O2264" s="16" t="s">
        <v>1107</v>
      </c>
      <c r="P2264" s="16" t="s">
        <v>1176</v>
      </c>
      <c r="Q2264" s="16" t="s">
        <v>1175</v>
      </c>
      <c r="R2264" s="16" t="s">
        <v>1174</v>
      </c>
    </row>
    <row r="2265" spans="1:18">
      <c r="A2265" s="16" t="s">
        <v>3657</v>
      </c>
      <c r="B2265" s="16" t="s">
        <v>1183</v>
      </c>
      <c r="C2265" s="16" t="s">
        <v>319</v>
      </c>
      <c r="D2265" s="16">
        <v>10123</v>
      </c>
      <c r="E2265" s="16" t="str">
        <f>VLOOKUP(D2265,'Schools Data'!$F$4:$I$105,4,FALSE)</f>
        <v>Woodcroft Primary School</v>
      </c>
      <c r="F2265" s="16">
        <v>133100</v>
      </c>
      <c r="G2265" s="16" t="str">
        <f t="shared" si="80"/>
        <v>E09</v>
      </c>
      <c r="H2265" s="16" t="s">
        <v>3656</v>
      </c>
      <c r="I2265" s="16" t="s">
        <v>1181</v>
      </c>
      <c r="J2265" s="16" t="s">
        <v>1180</v>
      </c>
      <c r="K2265" s="16" t="s">
        <v>1179</v>
      </c>
      <c r="L2265" s="16" t="s">
        <v>3655</v>
      </c>
      <c r="M2265" s="16">
        <v>3500</v>
      </c>
      <c r="N2265" s="16" t="s">
        <v>1177</v>
      </c>
      <c r="O2265" s="16" t="s">
        <v>1107</v>
      </c>
      <c r="P2265" s="16" t="s">
        <v>1176</v>
      </c>
      <c r="Q2265" s="16" t="s">
        <v>1175</v>
      </c>
      <c r="R2265" s="16" t="s">
        <v>1174</v>
      </c>
    </row>
    <row r="2266" spans="1:18">
      <c r="A2266" s="16" t="s">
        <v>3654</v>
      </c>
      <c r="B2266" s="16" t="s">
        <v>1183</v>
      </c>
      <c r="C2266" s="16" t="s">
        <v>319</v>
      </c>
      <c r="D2266" s="16">
        <v>10123</v>
      </c>
      <c r="E2266" s="16" t="str">
        <f>VLOOKUP(D2266,'Schools Data'!$F$4:$I$105,4,FALSE)</f>
        <v>Woodcroft Primary School</v>
      </c>
      <c r="F2266" s="16">
        <v>138100</v>
      </c>
      <c r="G2266" s="16" t="str">
        <f t="shared" si="80"/>
        <v>E08</v>
      </c>
      <c r="H2266" s="16" t="s">
        <v>3653</v>
      </c>
      <c r="I2266" s="16" t="s">
        <v>1181</v>
      </c>
      <c r="J2266" s="16" t="s">
        <v>1180</v>
      </c>
      <c r="K2266" s="16" t="s">
        <v>1179</v>
      </c>
      <c r="L2266" s="16" t="s">
        <v>3652</v>
      </c>
      <c r="M2266" s="16">
        <v>13841</v>
      </c>
      <c r="N2266" s="16" t="s">
        <v>1177</v>
      </c>
      <c r="O2266" s="16" t="s">
        <v>1107</v>
      </c>
      <c r="P2266" s="16" t="s">
        <v>1176</v>
      </c>
      <c r="Q2266" s="16" t="s">
        <v>1175</v>
      </c>
      <c r="R2266" s="16" t="s">
        <v>1174</v>
      </c>
    </row>
    <row r="2267" spans="1:18">
      <c r="A2267" s="16" t="s">
        <v>3651</v>
      </c>
      <c r="B2267" s="16" t="s">
        <v>1183</v>
      </c>
      <c r="C2267" s="16" t="s">
        <v>319</v>
      </c>
      <c r="D2267" s="16">
        <v>10123</v>
      </c>
      <c r="E2267" s="16" t="str">
        <f>VLOOKUP(D2267,'Schools Data'!$F$4:$I$105,4,FALSE)</f>
        <v>Woodcroft Primary School</v>
      </c>
      <c r="F2267" s="16">
        <v>138110</v>
      </c>
      <c r="G2267" s="16" t="str">
        <f t="shared" si="80"/>
        <v>E10</v>
      </c>
      <c r="H2267" s="16" t="s">
        <v>3650</v>
      </c>
      <c r="I2267" s="16" t="s">
        <v>1181</v>
      </c>
      <c r="J2267" s="16" t="s">
        <v>1180</v>
      </c>
      <c r="K2267" s="16" t="s">
        <v>1179</v>
      </c>
      <c r="L2267" s="16" t="s">
        <v>3649</v>
      </c>
      <c r="M2267" s="16">
        <v>13830</v>
      </c>
      <c r="N2267" s="16" t="s">
        <v>1177</v>
      </c>
      <c r="O2267" s="16" t="s">
        <v>1107</v>
      </c>
      <c r="P2267" s="16" t="s">
        <v>1176</v>
      </c>
      <c r="Q2267" s="16" t="s">
        <v>1175</v>
      </c>
      <c r="R2267" s="16" t="s">
        <v>1174</v>
      </c>
    </row>
    <row r="2268" spans="1:18">
      <c r="A2268" s="16" t="s">
        <v>3648</v>
      </c>
      <c r="B2268" s="16" t="s">
        <v>1183</v>
      </c>
      <c r="C2268" s="16" t="s">
        <v>319</v>
      </c>
      <c r="D2268" s="16">
        <v>10123</v>
      </c>
      <c r="E2268" s="16" t="str">
        <f>VLOOKUP(D2268,'Schools Data'!$F$4:$I$105,4,FALSE)</f>
        <v>Woodcroft Primary School</v>
      </c>
      <c r="F2268" s="16">
        <v>210000</v>
      </c>
      <c r="G2268" s="16" t="str">
        <f t="shared" si="80"/>
        <v>E12</v>
      </c>
      <c r="H2268" s="16" t="s">
        <v>3647</v>
      </c>
      <c r="I2268" s="16" t="s">
        <v>1181</v>
      </c>
      <c r="J2268" s="16" t="s">
        <v>1180</v>
      </c>
      <c r="K2268" s="16" t="s">
        <v>1179</v>
      </c>
      <c r="L2268" s="16" t="s">
        <v>3646</v>
      </c>
      <c r="M2268" s="16">
        <v>27036</v>
      </c>
      <c r="N2268" s="16" t="s">
        <v>1177</v>
      </c>
      <c r="O2268" s="16" t="s">
        <v>1107</v>
      </c>
      <c r="P2268" s="16" t="s">
        <v>1176</v>
      </c>
      <c r="Q2268" s="16" t="s">
        <v>1175</v>
      </c>
      <c r="R2268" s="16" t="s">
        <v>1174</v>
      </c>
    </row>
    <row r="2269" spans="1:18">
      <c r="A2269" s="16" t="s">
        <v>3645</v>
      </c>
      <c r="B2269" s="16" t="s">
        <v>1183</v>
      </c>
      <c r="C2269" s="16" t="s">
        <v>319</v>
      </c>
      <c r="D2269" s="16">
        <v>10123</v>
      </c>
      <c r="E2269" s="16" t="str">
        <f>VLOOKUP(D2269,'Schools Data'!$F$4:$I$105,4,FALSE)</f>
        <v>Woodcroft Primary School</v>
      </c>
      <c r="F2269" s="16">
        <v>213020</v>
      </c>
      <c r="G2269" s="16" t="str">
        <f t="shared" si="80"/>
        <v>E16</v>
      </c>
      <c r="H2269" s="16" t="s">
        <v>3644</v>
      </c>
      <c r="I2269" s="16" t="s">
        <v>1181</v>
      </c>
      <c r="J2269" s="16" t="s">
        <v>1180</v>
      </c>
      <c r="K2269" s="16" t="s">
        <v>1179</v>
      </c>
      <c r="L2269" s="16" t="s">
        <v>3643</v>
      </c>
      <c r="M2269" s="16">
        <v>29000</v>
      </c>
      <c r="N2269" s="16" t="s">
        <v>1177</v>
      </c>
      <c r="O2269" s="16" t="s">
        <v>1107</v>
      </c>
      <c r="P2269" s="16" t="s">
        <v>1176</v>
      </c>
      <c r="Q2269" s="16" t="s">
        <v>1175</v>
      </c>
      <c r="R2269" s="16" t="s">
        <v>1174</v>
      </c>
    </row>
    <row r="2270" spans="1:18">
      <c r="A2270" s="16" t="s">
        <v>3642</v>
      </c>
      <c r="B2270" s="16" t="s">
        <v>1183</v>
      </c>
      <c r="C2270" s="16" t="s">
        <v>319</v>
      </c>
      <c r="D2270" s="16">
        <v>10123</v>
      </c>
      <c r="E2270" s="16" t="str">
        <f>VLOOKUP(D2270,'Schools Data'!$F$4:$I$105,4,FALSE)</f>
        <v>Woodcroft Primary School</v>
      </c>
      <c r="F2270" s="16">
        <v>215000</v>
      </c>
      <c r="G2270" s="16" t="str">
        <f t="shared" si="80"/>
        <v>E17</v>
      </c>
      <c r="H2270" s="16" t="s">
        <v>3641</v>
      </c>
      <c r="I2270" s="16" t="s">
        <v>1181</v>
      </c>
      <c r="J2270" s="16" t="s">
        <v>1180</v>
      </c>
      <c r="K2270" s="16" t="s">
        <v>1179</v>
      </c>
      <c r="L2270" s="16" t="s">
        <v>3640</v>
      </c>
      <c r="M2270" s="16">
        <v>36035</v>
      </c>
      <c r="N2270" s="16" t="s">
        <v>1177</v>
      </c>
      <c r="O2270" s="16" t="s">
        <v>1107</v>
      </c>
      <c r="P2270" s="16" t="s">
        <v>1176</v>
      </c>
      <c r="Q2270" s="16" t="s">
        <v>1175</v>
      </c>
      <c r="R2270" s="16" t="s">
        <v>1174</v>
      </c>
    </row>
    <row r="2271" spans="1:18">
      <c r="A2271" s="16" t="s">
        <v>3639</v>
      </c>
      <c r="B2271" s="16" t="s">
        <v>1183</v>
      </c>
      <c r="C2271" s="16" t="s">
        <v>319</v>
      </c>
      <c r="D2271" s="16">
        <v>10123</v>
      </c>
      <c r="E2271" s="16" t="str">
        <f>VLOOKUP(D2271,'Schools Data'!$F$4:$I$105,4,FALSE)</f>
        <v>Woodcroft Primary School</v>
      </c>
      <c r="F2271" s="16">
        <v>216000</v>
      </c>
      <c r="G2271" s="16" t="str">
        <f t="shared" si="80"/>
        <v>E15</v>
      </c>
      <c r="H2271" s="16" t="s">
        <v>3638</v>
      </c>
      <c r="I2271" s="16" t="s">
        <v>1181</v>
      </c>
      <c r="J2271" s="16" t="s">
        <v>1180</v>
      </c>
      <c r="K2271" s="16" t="s">
        <v>1179</v>
      </c>
      <c r="L2271" s="16" t="s">
        <v>3637</v>
      </c>
      <c r="M2271" s="16">
        <v>5000</v>
      </c>
      <c r="N2271" s="16" t="s">
        <v>1177</v>
      </c>
      <c r="O2271" s="16" t="s">
        <v>1107</v>
      </c>
      <c r="P2271" s="16" t="s">
        <v>1176</v>
      </c>
      <c r="Q2271" s="16" t="s">
        <v>1175</v>
      </c>
      <c r="R2271" s="16" t="s">
        <v>1174</v>
      </c>
    </row>
    <row r="2272" spans="1:18">
      <c r="A2272" s="16" t="s">
        <v>3636</v>
      </c>
      <c r="B2272" s="16" t="s">
        <v>1183</v>
      </c>
      <c r="C2272" s="16" t="s">
        <v>319</v>
      </c>
      <c r="D2272" s="16">
        <v>10123</v>
      </c>
      <c r="E2272" s="16" t="str">
        <f>VLOOKUP(D2272,'Schools Data'!$F$4:$I$105,4,FALSE)</f>
        <v>Woodcroft Primary School</v>
      </c>
      <c r="F2272" s="16">
        <v>219010</v>
      </c>
      <c r="G2272" s="16" t="str">
        <f t="shared" si="80"/>
        <v>E14</v>
      </c>
      <c r="H2272" s="16" t="s">
        <v>3635</v>
      </c>
      <c r="I2272" s="16" t="s">
        <v>1181</v>
      </c>
      <c r="J2272" s="16" t="s">
        <v>1180</v>
      </c>
      <c r="K2272" s="16" t="s">
        <v>1179</v>
      </c>
      <c r="L2272" s="16" t="s">
        <v>3634</v>
      </c>
      <c r="M2272" s="16">
        <v>58648</v>
      </c>
      <c r="N2272" s="16" t="s">
        <v>1177</v>
      </c>
      <c r="O2272" s="16" t="s">
        <v>1107</v>
      </c>
      <c r="P2272" s="16" t="s">
        <v>1176</v>
      </c>
      <c r="Q2272" s="16" t="s">
        <v>1175</v>
      </c>
      <c r="R2272" s="16" t="s">
        <v>1174</v>
      </c>
    </row>
    <row r="2273" spans="1:18">
      <c r="A2273" s="16" t="s">
        <v>3633</v>
      </c>
      <c r="B2273" s="16" t="s">
        <v>1183</v>
      </c>
      <c r="C2273" s="16" t="s">
        <v>319</v>
      </c>
      <c r="D2273" s="16">
        <v>10123</v>
      </c>
      <c r="E2273" s="16" t="str">
        <f>VLOOKUP(D2273,'Schools Data'!$F$4:$I$105,4,FALSE)</f>
        <v>Woodcroft Primary School</v>
      </c>
      <c r="F2273" s="16">
        <v>219030</v>
      </c>
      <c r="G2273" s="16" t="str">
        <f t="shared" si="80"/>
        <v>E18</v>
      </c>
      <c r="H2273" s="16" t="s">
        <v>3632</v>
      </c>
      <c r="I2273" s="16" t="s">
        <v>1181</v>
      </c>
      <c r="J2273" s="16" t="s">
        <v>1180</v>
      </c>
      <c r="K2273" s="16" t="s">
        <v>1179</v>
      </c>
      <c r="L2273" s="16" t="s">
        <v>3631</v>
      </c>
      <c r="M2273" s="16">
        <v>10474</v>
      </c>
      <c r="N2273" s="16" t="s">
        <v>1177</v>
      </c>
      <c r="O2273" s="16" t="s">
        <v>1107</v>
      </c>
      <c r="P2273" s="16" t="s">
        <v>1176</v>
      </c>
      <c r="Q2273" s="16" t="s">
        <v>1175</v>
      </c>
      <c r="R2273" s="16" t="s">
        <v>1174</v>
      </c>
    </row>
    <row r="2274" spans="1:18">
      <c r="A2274" s="16" t="s">
        <v>3630</v>
      </c>
      <c r="B2274" s="16" t="s">
        <v>1183</v>
      </c>
      <c r="C2274" s="16" t="s">
        <v>319</v>
      </c>
      <c r="D2274" s="16">
        <v>10123</v>
      </c>
      <c r="E2274" s="16" t="str">
        <f>VLOOKUP(D2274,'Schools Data'!$F$4:$I$105,4,FALSE)</f>
        <v>Woodcroft Primary School</v>
      </c>
      <c r="F2274" s="16">
        <v>220000</v>
      </c>
      <c r="G2274" s="16" t="str">
        <f t="shared" si="80"/>
        <v>E13</v>
      </c>
      <c r="H2274" s="16" t="s">
        <v>3629</v>
      </c>
      <c r="I2274" s="16" t="s">
        <v>1181</v>
      </c>
      <c r="J2274" s="16" t="s">
        <v>1180</v>
      </c>
      <c r="K2274" s="16" t="s">
        <v>1179</v>
      </c>
      <c r="L2274" s="16" t="s">
        <v>3628</v>
      </c>
      <c r="M2274" s="16">
        <v>2550</v>
      </c>
      <c r="N2274" s="16" t="s">
        <v>1177</v>
      </c>
      <c r="O2274" s="16" t="s">
        <v>1107</v>
      </c>
      <c r="P2274" s="16" t="s">
        <v>1176</v>
      </c>
      <c r="Q2274" s="16" t="s">
        <v>1175</v>
      </c>
      <c r="R2274" s="16" t="s">
        <v>1174</v>
      </c>
    </row>
    <row r="2275" spans="1:18">
      <c r="A2275" s="16" t="s">
        <v>3627</v>
      </c>
      <c r="B2275" s="16" t="s">
        <v>1183</v>
      </c>
      <c r="C2275" s="16" t="s">
        <v>319</v>
      </c>
      <c r="D2275" s="16">
        <v>10123</v>
      </c>
      <c r="E2275" s="16" t="str">
        <f>VLOOKUP(D2275,'Schools Data'!$F$4:$I$105,4,FALSE)</f>
        <v>Woodcroft Primary School</v>
      </c>
      <c r="F2275" s="16">
        <v>221000</v>
      </c>
      <c r="G2275" s="16" t="str">
        <f t="shared" si="80"/>
        <v>E23</v>
      </c>
      <c r="H2275" s="16" t="s">
        <v>3626</v>
      </c>
      <c r="I2275" s="16" t="s">
        <v>1181</v>
      </c>
      <c r="J2275" s="16" t="s">
        <v>1180</v>
      </c>
      <c r="K2275" s="16" t="s">
        <v>1179</v>
      </c>
      <c r="L2275" s="16" t="s">
        <v>3560</v>
      </c>
      <c r="M2275" s="16">
        <v>11648</v>
      </c>
      <c r="N2275" s="16" t="s">
        <v>1177</v>
      </c>
      <c r="O2275" s="16" t="s">
        <v>1107</v>
      </c>
      <c r="P2275" s="16" t="s">
        <v>1176</v>
      </c>
      <c r="Q2275" s="16" t="s">
        <v>1175</v>
      </c>
      <c r="R2275" s="16" t="s">
        <v>1174</v>
      </c>
    </row>
    <row r="2276" spans="1:18">
      <c r="A2276" s="16" t="s">
        <v>3625</v>
      </c>
      <c r="B2276" s="16" t="s">
        <v>1183</v>
      </c>
      <c r="C2276" s="16" t="s">
        <v>319</v>
      </c>
      <c r="D2276" s="16">
        <v>10123</v>
      </c>
      <c r="E2276" s="16" t="str">
        <f>VLOOKUP(D2276,'Schools Data'!$F$4:$I$105,4,FALSE)</f>
        <v>Woodcroft Primary School</v>
      </c>
      <c r="F2276" s="16">
        <v>411020</v>
      </c>
      <c r="G2276" s="16" t="str">
        <f t="shared" si="80"/>
        <v>E25</v>
      </c>
      <c r="H2276" s="16" t="s">
        <v>3624</v>
      </c>
      <c r="I2276" s="16" t="s">
        <v>1181</v>
      </c>
      <c r="J2276" s="16" t="s">
        <v>1180</v>
      </c>
      <c r="K2276" s="16" t="s">
        <v>1179</v>
      </c>
      <c r="L2276" s="16" t="s">
        <v>3623</v>
      </c>
      <c r="M2276" s="16">
        <v>104920</v>
      </c>
      <c r="N2276" s="16" t="s">
        <v>1177</v>
      </c>
      <c r="O2276" s="16" t="s">
        <v>1107</v>
      </c>
      <c r="P2276" s="16" t="s">
        <v>1176</v>
      </c>
      <c r="Q2276" s="16" t="s">
        <v>1175</v>
      </c>
      <c r="R2276" s="16" t="s">
        <v>1174</v>
      </c>
    </row>
    <row r="2277" spans="1:18">
      <c r="A2277" s="16" t="s">
        <v>3622</v>
      </c>
      <c r="B2277" s="16" t="s">
        <v>1183</v>
      </c>
      <c r="C2277" s="16" t="s">
        <v>319</v>
      </c>
      <c r="D2277" s="16">
        <v>10123</v>
      </c>
      <c r="E2277" s="16" t="str">
        <f>VLOOKUP(D2277,'Schools Data'!$F$4:$I$105,4,FALSE)</f>
        <v>Woodcroft Primary School</v>
      </c>
      <c r="F2277" s="16">
        <v>413050</v>
      </c>
      <c r="G2277" s="16" t="str">
        <f t="shared" si="80"/>
        <v>E19</v>
      </c>
      <c r="H2277" s="16" t="s">
        <v>3621</v>
      </c>
      <c r="I2277" s="16" t="s">
        <v>1181</v>
      </c>
      <c r="J2277" s="16" t="s">
        <v>1180</v>
      </c>
      <c r="K2277" s="16" t="s">
        <v>1179</v>
      </c>
      <c r="L2277" s="16" t="s">
        <v>3620</v>
      </c>
      <c r="M2277" s="16">
        <v>51730</v>
      </c>
      <c r="N2277" s="16" t="s">
        <v>1177</v>
      </c>
      <c r="O2277" s="16" t="s">
        <v>1107</v>
      </c>
      <c r="P2277" s="16" t="s">
        <v>1176</v>
      </c>
      <c r="Q2277" s="16" t="s">
        <v>1175</v>
      </c>
      <c r="R2277" s="16" t="s">
        <v>1174</v>
      </c>
    </row>
    <row r="2278" spans="1:18">
      <c r="A2278" s="16" t="s">
        <v>3619</v>
      </c>
      <c r="B2278" s="16" t="s">
        <v>1183</v>
      </c>
      <c r="C2278" s="16" t="s">
        <v>319</v>
      </c>
      <c r="D2278" s="16">
        <v>10123</v>
      </c>
      <c r="E2278" s="16" t="str">
        <f>VLOOKUP(D2278,'Schools Data'!$F$4:$I$105,4,FALSE)</f>
        <v>Woodcroft Primary School</v>
      </c>
      <c r="F2278" s="16">
        <v>413060</v>
      </c>
      <c r="G2278" s="16" t="str">
        <f t="shared" si="80"/>
        <v>E22</v>
      </c>
      <c r="H2278" s="16" t="s">
        <v>3618</v>
      </c>
      <c r="I2278" s="16" t="s">
        <v>1181</v>
      </c>
      <c r="J2278" s="16" t="s">
        <v>1180</v>
      </c>
      <c r="K2278" s="16" t="s">
        <v>1179</v>
      </c>
      <c r="L2278" s="16" t="s">
        <v>3617</v>
      </c>
      <c r="M2278" s="16">
        <v>17299</v>
      </c>
      <c r="N2278" s="16" t="s">
        <v>1177</v>
      </c>
      <c r="O2278" s="16" t="s">
        <v>1107</v>
      </c>
      <c r="P2278" s="16" t="s">
        <v>1176</v>
      </c>
      <c r="Q2278" s="16" t="s">
        <v>1175</v>
      </c>
      <c r="R2278" s="16" t="s">
        <v>1174</v>
      </c>
    </row>
    <row r="2279" spans="1:18">
      <c r="A2279" s="16" t="s">
        <v>3616</v>
      </c>
      <c r="B2279" s="16" t="s">
        <v>1183</v>
      </c>
      <c r="C2279" s="16" t="s">
        <v>319</v>
      </c>
      <c r="D2279" s="16">
        <v>10123</v>
      </c>
      <c r="E2279" s="16" t="str">
        <f>VLOOKUP(D2279,'Schools Data'!$F$4:$I$105,4,FALSE)</f>
        <v>Woodcroft Primary School</v>
      </c>
      <c r="F2279" s="16">
        <v>413070</v>
      </c>
      <c r="G2279" s="16" t="str">
        <f t="shared" si="80"/>
        <v>E24</v>
      </c>
      <c r="H2279" s="16" t="s">
        <v>3615</v>
      </c>
      <c r="I2279" s="16" t="s">
        <v>1181</v>
      </c>
      <c r="J2279" s="16" t="s">
        <v>1180</v>
      </c>
      <c r="K2279" s="16" t="s">
        <v>1179</v>
      </c>
      <c r="L2279" s="16" t="s">
        <v>3614</v>
      </c>
      <c r="M2279" s="16">
        <v>11774</v>
      </c>
      <c r="N2279" s="16" t="s">
        <v>1177</v>
      </c>
      <c r="O2279" s="16" t="s">
        <v>1107</v>
      </c>
      <c r="P2279" s="16" t="s">
        <v>1176</v>
      </c>
      <c r="Q2279" s="16" t="s">
        <v>1175</v>
      </c>
      <c r="R2279" s="16" t="s">
        <v>1174</v>
      </c>
    </row>
    <row r="2280" spans="1:18">
      <c r="A2280" s="16" t="s">
        <v>3613</v>
      </c>
      <c r="B2280" s="16" t="s">
        <v>1183</v>
      </c>
      <c r="C2280" s="16" t="s">
        <v>319</v>
      </c>
      <c r="D2280" s="16">
        <v>10123</v>
      </c>
      <c r="E2280" s="16" t="str">
        <f>VLOOKUP(D2280,'Schools Data'!$F$4:$I$105,4,FALSE)</f>
        <v>Woodcroft Primary School</v>
      </c>
      <c r="F2280" s="16">
        <v>420060</v>
      </c>
      <c r="G2280" s="16" t="str">
        <f t="shared" si="80"/>
        <v>E26</v>
      </c>
      <c r="H2280" s="16" t="s">
        <v>3612</v>
      </c>
      <c r="I2280" s="16" t="s">
        <v>1181</v>
      </c>
      <c r="J2280" s="16" t="s">
        <v>1180</v>
      </c>
      <c r="K2280" s="16" t="s">
        <v>1179</v>
      </c>
      <c r="L2280" s="16" t="s">
        <v>3611</v>
      </c>
      <c r="M2280" s="16">
        <v>50545</v>
      </c>
      <c r="N2280" s="16" t="s">
        <v>1177</v>
      </c>
      <c r="O2280" s="16" t="s">
        <v>1107</v>
      </c>
      <c r="P2280" s="16" t="s">
        <v>1176</v>
      </c>
      <c r="Q2280" s="16" t="s">
        <v>1175</v>
      </c>
      <c r="R2280" s="16" t="s">
        <v>1174</v>
      </c>
    </row>
    <row r="2281" spans="1:18">
      <c r="A2281" s="16" t="s">
        <v>3610</v>
      </c>
      <c r="B2281" s="16" t="s">
        <v>1183</v>
      </c>
      <c r="C2281" s="16" t="s">
        <v>319</v>
      </c>
      <c r="D2281" s="16">
        <v>10123</v>
      </c>
      <c r="E2281" s="16" t="str">
        <f>VLOOKUP(D2281,'Schools Data'!$F$4:$I$105,4,FALSE)</f>
        <v>Woodcroft Primary School</v>
      </c>
      <c r="F2281" s="16">
        <v>422620</v>
      </c>
      <c r="G2281" s="16" t="str">
        <f t="shared" si="80"/>
        <v>E20</v>
      </c>
      <c r="H2281" s="16" t="s">
        <v>3609</v>
      </c>
      <c r="I2281" s="16" t="s">
        <v>1181</v>
      </c>
      <c r="J2281" s="16" t="s">
        <v>1180</v>
      </c>
      <c r="K2281" s="16" t="s">
        <v>1179</v>
      </c>
      <c r="L2281" s="16" t="s">
        <v>3608</v>
      </c>
      <c r="M2281" s="16">
        <v>28708</v>
      </c>
      <c r="N2281" s="16" t="s">
        <v>1177</v>
      </c>
      <c r="O2281" s="16" t="s">
        <v>1107</v>
      </c>
      <c r="P2281" s="16" t="s">
        <v>1176</v>
      </c>
      <c r="Q2281" s="16" t="s">
        <v>1175</v>
      </c>
      <c r="R2281" s="16" t="s">
        <v>1174</v>
      </c>
    </row>
    <row r="2282" spans="1:18">
      <c r="A2282" s="16" t="s">
        <v>3607</v>
      </c>
      <c r="B2282" s="16" t="s">
        <v>1183</v>
      </c>
      <c r="C2282" s="16" t="s">
        <v>319</v>
      </c>
      <c r="D2282" s="16">
        <v>10123</v>
      </c>
      <c r="E2282" s="16" t="str">
        <f>VLOOKUP(D2282,'Schools Data'!$F$4:$I$105,4,FALSE)</f>
        <v>Woodcroft Primary School</v>
      </c>
      <c r="F2282" s="16">
        <v>543950</v>
      </c>
      <c r="G2282" s="16" t="s">
        <v>1211</v>
      </c>
      <c r="H2282" s="16" t="s">
        <v>3606</v>
      </c>
      <c r="I2282" s="16" t="s">
        <v>1181</v>
      </c>
      <c r="J2282" s="16" t="s">
        <v>1180</v>
      </c>
      <c r="K2282" s="16" t="s">
        <v>1179</v>
      </c>
      <c r="L2282" s="16" t="s">
        <v>3605</v>
      </c>
      <c r="M2282" s="16">
        <v>-859</v>
      </c>
      <c r="N2282" s="16" t="s">
        <v>1177</v>
      </c>
      <c r="O2282" s="16" t="s">
        <v>1107</v>
      </c>
      <c r="P2282" s="16" t="s">
        <v>1176</v>
      </c>
      <c r="Q2282" s="16" t="s">
        <v>1175</v>
      </c>
      <c r="R2282" s="16" t="s">
        <v>1174</v>
      </c>
    </row>
    <row r="2283" spans="1:18">
      <c r="A2283" s="16" t="s">
        <v>3604</v>
      </c>
      <c r="B2283" s="16" t="s">
        <v>1183</v>
      </c>
      <c r="C2283" s="16" t="s">
        <v>319</v>
      </c>
      <c r="D2283" s="16">
        <v>10123</v>
      </c>
      <c r="E2283" s="16" t="str">
        <f>VLOOKUP(D2283,'Schools Data'!$F$4:$I$105,4,FALSE)</f>
        <v>Woodcroft Primary School</v>
      </c>
      <c r="F2283" s="16">
        <v>543970</v>
      </c>
      <c r="G2283" s="16" t="str">
        <f t="shared" ref="G2283:G2317" si="81">VLOOKUP(F2283,$W$2:$X$62,2,FALSE)</f>
        <v>I01</v>
      </c>
      <c r="H2283" s="16" t="s">
        <v>3603</v>
      </c>
      <c r="I2283" s="16" t="s">
        <v>1181</v>
      </c>
      <c r="J2283" s="16" t="s">
        <v>1180</v>
      </c>
      <c r="K2283" s="16" t="s">
        <v>1179</v>
      </c>
      <c r="L2283" s="16" t="s">
        <v>3602</v>
      </c>
      <c r="M2283" s="16">
        <v>-2223062</v>
      </c>
      <c r="N2283" s="16" t="s">
        <v>1177</v>
      </c>
      <c r="O2283" s="16" t="s">
        <v>1107</v>
      </c>
      <c r="P2283" s="16" t="s">
        <v>1176</v>
      </c>
      <c r="Q2283" s="16" t="s">
        <v>1175</v>
      </c>
      <c r="R2283" s="16" t="s">
        <v>1174</v>
      </c>
    </row>
    <row r="2284" spans="1:18">
      <c r="A2284" s="16" t="s">
        <v>3601</v>
      </c>
      <c r="B2284" s="16" t="s">
        <v>1183</v>
      </c>
      <c r="C2284" s="16" t="s">
        <v>319</v>
      </c>
      <c r="D2284" s="16">
        <v>10123</v>
      </c>
      <c r="E2284" s="16" t="str">
        <f>VLOOKUP(D2284,'Schools Data'!$F$4:$I$105,4,FALSE)</f>
        <v>Woodcroft Primary School</v>
      </c>
      <c r="F2284" s="16">
        <v>543972</v>
      </c>
      <c r="G2284" s="16" t="str">
        <f t="shared" si="81"/>
        <v>I03</v>
      </c>
      <c r="H2284" s="16" t="s">
        <v>3600</v>
      </c>
      <c r="I2284" s="16" t="s">
        <v>1181</v>
      </c>
      <c r="J2284" s="16" t="s">
        <v>1180</v>
      </c>
      <c r="K2284" s="16" t="s">
        <v>1179</v>
      </c>
      <c r="L2284" s="16" t="s">
        <v>3599</v>
      </c>
      <c r="M2284" s="16">
        <v>-27264</v>
      </c>
      <c r="N2284" s="16" t="s">
        <v>1177</v>
      </c>
      <c r="O2284" s="16" t="s">
        <v>1107</v>
      </c>
      <c r="P2284" s="16" t="s">
        <v>1176</v>
      </c>
      <c r="Q2284" s="16" t="s">
        <v>1175</v>
      </c>
      <c r="R2284" s="16" t="s">
        <v>1174</v>
      </c>
    </row>
    <row r="2285" spans="1:18">
      <c r="A2285" s="16" t="s">
        <v>3598</v>
      </c>
      <c r="B2285" s="16" t="s">
        <v>1183</v>
      </c>
      <c r="C2285" s="16" t="s">
        <v>319</v>
      </c>
      <c r="D2285" s="16">
        <v>10123</v>
      </c>
      <c r="E2285" s="16" t="str">
        <f>VLOOKUP(D2285,'Schools Data'!$F$4:$I$105,4,FALSE)</f>
        <v>Woodcroft Primary School</v>
      </c>
      <c r="F2285" s="16">
        <v>543975</v>
      </c>
      <c r="G2285" s="16" t="str">
        <f t="shared" si="81"/>
        <v>I05</v>
      </c>
      <c r="H2285" s="16" t="s">
        <v>3597</v>
      </c>
      <c r="I2285" s="16" t="s">
        <v>1181</v>
      </c>
      <c r="J2285" s="16" t="s">
        <v>1180</v>
      </c>
      <c r="K2285" s="16" t="s">
        <v>1179</v>
      </c>
      <c r="L2285" s="16" t="s">
        <v>3596</v>
      </c>
      <c r="M2285" s="16">
        <v>-197715</v>
      </c>
      <c r="N2285" s="16" t="s">
        <v>1177</v>
      </c>
      <c r="O2285" s="16" t="s">
        <v>1107</v>
      </c>
      <c r="P2285" s="16" t="s">
        <v>1176</v>
      </c>
      <c r="Q2285" s="16" t="s">
        <v>1175</v>
      </c>
      <c r="R2285" s="16" t="s">
        <v>1174</v>
      </c>
    </row>
    <row r="2286" spans="1:18">
      <c r="A2286" s="16" t="s">
        <v>3595</v>
      </c>
      <c r="B2286" s="16" t="s">
        <v>1183</v>
      </c>
      <c r="C2286" s="16" t="s">
        <v>319</v>
      </c>
      <c r="D2286" s="16">
        <v>10123</v>
      </c>
      <c r="E2286" s="16" t="str">
        <f>VLOOKUP(D2286,'Schools Data'!$F$4:$I$105,4,FALSE)</f>
        <v>Woodcroft Primary School</v>
      </c>
      <c r="F2286" s="16">
        <v>543980</v>
      </c>
      <c r="G2286" s="16" t="str">
        <f t="shared" si="81"/>
        <v>CI01</v>
      </c>
      <c r="H2286" s="16" t="s">
        <v>3594</v>
      </c>
      <c r="I2286" s="16" t="s">
        <v>1181</v>
      </c>
      <c r="J2286" s="16" t="s">
        <v>1180</v>
      </c>
      <c r="K2286" s="16" t="s">
        <v>1179</v>
      </c>
      <c r="L2286" s="16" t="s">
        <v>3593</v>
      </c>
      <c r="M2286" s="16">
        <v>-8880</v>
      </c>
      <c r="N2286" s="16" t="s">
        <v>1177</v>
      </c>
      <c r="O2286" s="16" t="s">
        <v>1107</v>
      </c>
      <c r="P2286" s="16" t="s">
        <v>1176</v>
      </c>
      <c r="Q2286" s="16" t="s">
        <v>1175</v>
      </c>
      <c r="R2286" s="16" t="s">
        <v>1174</v>
      </c>
    </row>
    <row r="2287" spans="1:18">
      <c r="A2287" s="16" t="s">
        <v>3592</v>
      </c>
      <c r="B2287" s="16" t="s">
        <v>1183</v>
      </c>
      <c r="C2287" s="16" t="s">
        <v>319</v>
      </c>
      <c r="D2287" s="16">
        <v>10123</v>
      </c>
      <c r="E2287" s="16" t="str">
        <f>VLOOKUP(D2287,'Schools Data'!$F$4:$I$105,4,FALSE)</f>
        <v>Woodcroft Primary School</v>
      </c>
      <c r="F2287" s="16">
        <v>569000</v>
      </c>
      <c r="G2287" s="16" t="str">
        <f t="shared" si="81"/>
        <v>E28a</v>
      </c>
      <c r="H2287" s="16" t="s">
        <v>3591</v>
      </c>
      <c r="I2287" s="16" t="s">
        <v>1181</v>
      </c>
      <c r="J2287" s="16" t="s">
        <v>1180</v>
      </c>
      <c r="K2287" s="16" t="s">
        <v>1179</v>
      </c>
      <c r="L2287" s="16" t="s">
        <v>3590</v>
      </c>
      <c r="M2287" s="16">
        <v>44403</v>
      </c>
      <c r="N2287" s="16" t="s">
        <v>1177</v>
      </c>
      <c r="O2287" s="16" t="s">
        <v>1107</v>
      </c>
      <c r="P2287" s="16" t="s">
        <v>1176</v>
      </c>
      <c r="Q2287" s="16" t="s">
        <v>1175</v>
      </c>
      <c r="R2287" s="16" t="s">
        <v>1174</v>
      </c>
    </row>
    <row r="2288" spans="1:18">
      <c r="A2288" s="16" t="s">
        <v>3589</v>
      </c>
      <c r="B2288" s="16" t="s">
        <v>1183</v>
      </c>
      <c r="C2288" s="16" t="s">
        <v>319</v>
      </c>
      <c r="D2288" s="16">
        <v>10123</v>
      </c>
      <c r="E2288" s="16" t="str">
        <f>VLOOKUP(D2288,'Schools Data'!$F$4:$I$105,4,FALSE)</f>
        <v>Woodcroft Primary School</v>
      </c>
      <c r="F2288" s="16">
        <v>569010</v>
      </c>
      <c r="G2288" s="16" t="str">
        <f t="shared" si="81"/>
        <v>E27</v>
      </c>
      <c r="H2288" s="16" t="s">
        <v>3588</v>
      </c>
      <c r="I2288" s="16" t="s">
        <v>1181</v>
      </c>
      <c r="J2288" s="16" t="s">
        <v>1180</v>
      </c>
      <c r="K2288" s="16" t="s">
        <v>1179</v>
      </c>
      <c r="L2288" s="16" t="s">
        <v>3587</v>
      </c>
      <c r="M2288" s="16">
        <v>86825</v>
      </c>
      <c r="N2288" s="16" t="s">
        <v>1177</v>
      </c>
      <c r="O2288" s="16" t="s">
        <v>1107</v>
      </c>
      <c r="P2288" s="16" t="s">
        <v>1176</v>
      </c>
      <c r="Q2288" s="16" t="s">
        <v>1175</v>
      </c>
      <c r="R2288" s="16" t="s">
        <v>1174</v>
      </c>
    </row>
    <row r="2289" spans="1:18">
      <c r="A2289" s="16" t="s">
        <v>3586</v>
      </c>
      <c r="B2289" s="16" t="s">
        <v>1183</v>
      </c>
      <c r="C2289" s="16" t="s">
        <v>319</v>
      </c>
      <c r="D2289" s="16">
        <v>10123</v>
      </c>
      <c r="E2289" s="16" t="str">
        <f>VLOOKUP(D2289,'Schools Data'!$F$4:$I$105,4,FALSE)</f>
        <v>Woodcroft Primary School</v>
      </c>
      <c r="F2289" s="16">
        <v>599030</v>
      </c>
      <c r="G2289" s="16" t="str">
        <f t="shared" si="81"/>
        <v>CE04</v>
      </c>
      <c r="H2289" s="16" t="s">
        <v>3585</v>
      </c>
      <c r="I2289" s="16" t="s">
        <v>1181</v>
      </c>
      <c r="J2289" s="16" t="s">
        <v>1180</v>
      </c>
      <c r="K2289" s="16" t="s">
        <v>1179</v>
      </c>
      <c r="L2289" s="16" t="s">
        <v>3584</v>
      </c>
      <c r="M2289" s="16">
        <v>9763</v>
      </c>
      <c r="N2289" s="16" t="s">
        <v>1177</v>
      </c>
      <c r="O2289" s="16" t="s">
        <v>1107</v>
      </c>
      <c r="P2289" s="16" t="s">
        <v>1176</v>
      </c>
      <c r="Q2289" s="16" t="s">
        <v>1175</v>
      </c>
      <c r="R2289" s="16" t="s">
        <v>1174</v>
      </c>
    </row>
    <row r="2290" spans="1:18">
      <c r="A2290" s="16" t="s">
        <v>3583</v>
      </c>
      <c r="B2290" s="16" t="s">
        <v>1183</v>
      </c>
      <c r="C2290" s="16" t="s">
        <v>319</v>
      </c>
      <c r="D2290" s="16">
        <v>10123</v>
      </c>
      <c r="E2290" s="16" t="str">
        <f>VLOOKUP(D2290,'Schools Data'!$F$4:$I$105,4,FALSE)</f>
        <v>Woodcroft Primary School</v>
      </c>
      <c r="F2290" s="16">
        <v>720010</v>
      </c>
      <c r="G2290" s="16" t="str">
        <f t="shared" si="81"/>
        <v>I18d</v>
      </c>
      <c r="H2290" s="16" t="s">
        <v>3582</v>
      </c>
      <c r="I2290" s="16" t="s">
        <v>1181</v>
      </c>
      <c r="J2290" s="16" t="s">
        <v>1180</v>
      </c>
      <c r="K2290" s="16" t="s">
        <v>1179</v>
      </c>
      <c r="L2290" s="16" t="s">
        <v>3581</v>
      </c>
      <c r="M2290" s="16">
        <v>-57346</v>
      </c>
      <c r="N2290" s="16" t="s">
        <v>1177</v>
      </c>
      <c r="O2290" s="16" t="s">
        <v>1107</v>
      </c>
      <c r="P2290" s="16" t="s">
        <v>1176</v>
      </c>
      <c r="Q2290" s="16" t="s">
        <v>1175</v>
      </c>
      <c r="R2290" s="16" t="s">
        <v>1174</v>
      </c>
    </row>
    <row r="2291" spans="1:18">
      <c r="A2291" s="16" t="s">
        <v>3580</v>
      </c>
      <c r="B2291" s="16" t="s">
        <v>1183</v>
      </c>
      <c r="C2291" s="16" t="s">
        <v>319</v>
      </c>
      <c r="D2291" s="16">
        <v>10123</v>
      </c>
      <c r="E2291" s="16" t="str">
        <f>VLOOKUP(D2291,'Schools Data'!$F$4:$I$105,4,FALSE)</f>
        <v>Woodcroft Primary School</v>
      </c>
      <c r="F2291" s="16">
        <v>739002</v>
      </c>
      <c r="G2291" s="16" t="str">
        <f t="shared" si="81"/>
        <v>I08b</v>
      </c>
      <c r="H2291" s="16" t="s">
        <v>3579</v>
      </c>
      <c r="I2291" s="16" t="s">
        <v>1181</v>
      </c>
      <c r="J2291" s="16" t="s">
        <v>1180</v>
      </c>
      <c r="K2291" s="16" t="s">
        <v>1179</v>
      </c>
      <c r="L2291" s="16" t="s">
        <v>3578</v>
      </c>
      <c r="M2291" s="16">
        <v>-39050</v>
      </c>
      <c r="N2291" s="16" t="s">
        <v>1177</v>
      </c>
      <c r="O2291" s="16" t="s">
        <v>1107</v>
      </c>
      <c r="P2291" s="16" t="s">
        <v>1176</v>
      </c>
      <c r="Q2291" s="16" t="s">
        <v>1175</v>
      </c>
      <c r="R2291" s="16" t="s">
        <v>1174</v>
      </c>
    </row>
    <row r="2292" spans="1:18">
      <c r="A2292" s="16" t="s">
        <v>3577</v>
      </c>
      <c r="B2292" s="16" t="s">
        <v>1183</v>
      </c>
      <c r="C2292" s="16" t="s">
        <v>319</v>
      </c>
      <c r="D2292" s="16">
        <v>10123</v>
      </c>
      <c r="E2292" s="16" t="str">
        <f>VLOOKUP(D2292,'Schools Data'!$F$4:$I$105,4,FALSE)</f>
        <v>Woodcroft Primary School</v>
      </c>
      <c r="F2292" s="16">
        <v>739010</v>
      </c>
      <c r="G2292" s="16" t="str">
        <f t="shared" si="81"/>
        <v>I09</v>
      </c>
      <c r="H2292" s="16" t="s">
        <v>3576</v>
      </c>
      <c r="I2292" s="16" t="s">
        <v>1181</v>
      </c>
      <c r="J2292" s="16" t="s">
        <v>1180</v>
      </c>
      <c r="K2292" s="16" t="s">
        <v>1179</v>
      </c>
      <c r="L2292" s="16" t="s">
        <v>3575</v>
      </c>
      <c r="M2292" s="16">
        <v>-31000</v>
      </c>
      <c r="N2292" s="16" t="s">
        <v>1177</v>
      </c>
      <c r="O2292" s="16" t="s">
        <v>1107</v>
      </c>
      <c r="P2292" s="16" t="s">
        <v>1176</v>
      </c>
      <c r="Q2292" s="16" t="s">
        <v>1175</v>
      </c>
      <c r="R2292" s="16" t="s">
        <v>1174</v>
      </c>
    </row>
    <row r="2293" spans="1:18">
      <c r="A2293" s="16" t="s">
        <v>3574</v>
      </c>
      <c r="B2293" s="16" t="s">
        <v>1183</v>
      </c>
      <c r="C2293" s="16" t="s">
        <v>319</v>
      </c>
      <c r="D2293" s="16">
        <v>10123</v>
      </c>
      <c r="E2293" s="16" t="str">
        <f>VLOOKUP(D2293,'Schools Data'!$F$4:$I$105,4,FALSE)</f>
        <v>Woodcroft Primary School</v>
      </c>
      <c r="F2293" s="16">
        <v>739020</v>
      </c>
      <c r="G2293" s="16" t="str">
        <f t="shared" si="81"/>
        <v>I10</v>
      </c>
      <c r="H2293" s="16" t="s">
        <v>3573</v>
      </c>
      <c r="I2293" s="16" t="s">
        <v>1181</v>
      </c>
      <c r="J2293" s="16" t="s">
        <v>1180</v>
      </c>
      <c r="K2293" s="16" t="s">
        <v>1179</v>
      </c>
      <c r="L2293" s="16" t="s">
        <v>3572</v>
      </c>
      <c r="M2293" s="16">
        <v>-10300</v>
      </c>
      <c r="N2293" s="16" t="s">
        <v>1177</v>
      </c>
      <c r="O2293" s="16" t="s">
        <v>1107</v>
      </c>
      <c r="P2293" s="16" t="s">
        <v>1176</v>
      </c>
      <c r="Q2293" s="16" t="s">
        <v>1175</v>
      </c>
      <c r="R2293" s="16" t="s">
        <v>1174</v>
      </c>
    </row>
    <row r="2294" spans="1:18">
      <c r="A2294" s="16" t="s">
        <v>3571</v>
      </c>
      <c r="B2294" s="16" t="s">
        <v>1183</v>
      </c>
      <c r="C2294" s="16" t="s">
        <v>319</v>
      </c>
      <c r="D2294" s="16">
        <v>10123</v>
      </c>
      <c r="E2294" s="16" t="str">
        <f>VLOOKUP(D2294,'Schools Data'!$F$4:$I$105,4,FALSE)</f>
        <v>Woodcroft Primary School</v>
      </c>
      <c r="F2294" s="16">
        <v>739040</v>
      </c>
      <c r="G2294" s="16" t="str">
        <f t="shared" si="81"/>
        <v>I12</v>
      </c>
      <c r="H2294" s="16" t="s">
        <v>3570</v>
      </c>
      <c r="I2294" s="16" t="s">
        <v>1181</v>
      </c>
      <c r="J2294" s="16" t="s">
        <v>1180</v>
      </c>
      <c r="K2294" s="16" t="s">
        <v>1179</v>
      </c>
      <c r="L2294" s="16" t="s">
        <v>3569</v>
      </c>
      <c r="M2294" s="16">
        <v>-10930</v>
      </c>
      <c r="N2294" s="16" t="s">
        <v>1177</v>
      </c>
      <c r="O2294" s="16" t="s">
        <v>1107</v>
      </c>
      <c r="P2294" s="16" t="s">
        <v>1176</v>
      </c>
      <c r="Q2294" s="16" t="s">
        <v>1175</v>
      </c>
      <c r="R2294" s="16" t="s">
        <v>1174</v>
      </c>
    </row>
    <row r="2295" spans="1:18">
      <c r="A2295" s="16" t="s">
        <v>3568</v>
      </c>
      <c r="B2295" s="16" t="s">
        <v>1183</v>
      </c>
      <c r="C2295" s="16" t="s">
        <v>319</v>
      </c>
      <c r="D2295" s="16">
        <v>10124</v>
      </c>
      <c r="E2295" s="16" t="str">
        <f>VLOOKUP(D2295,'Schools Data'!$F$4:$I$105,4,FALSE)</f>
        <v>Wessex  Gardens Primary School</v>
      </c>
      <c r="F2295" s="16">
        <v>111100</v>
      </c>
      <c r="G2295" s="16" t="str">
        <f t="shared" si="81"/>
        <v>E05</v>
      </c>
      <c r="H2295" s="16" t="s">
        <v>3567</v>
      </c>
      <c r="I2295" s="16" t="s">
        <v>1181</v>
      </c>
      <c r="J2295" s="16" t="s">
        <v>1180</v>
      </c>
      <c r="K2295" s="16" t="s">
        <v>1179</v>
      </c>
      <c r="L2295" s="16" t="s">
        <v>3566</v>
      </c>
      <c r="M2295" s="16">
        <v>188509</v>
      </c>
      <c r="N2295" s="16" t="s">
        <v>1177</v>
      </c>
      <c r="O2295" s="16" t="s">
        <v>1107</v>
      </c>
      <c r="P2295" s="16" t="s">
        <v>1176</v>
      </c>
      <c r="Q2295" s="16" t="s">
        <v>1175</v>
      </c>
      <c r="R2295" s="16" t="s">
        <v>1174</v>
      </c>
    </row>
    <row r="2296" spans="1:18">
      <c r="A2296" s="16" t="s">
        <v>3565</v>
      </c>
      <c r="B2296" s="16" t="s">
        <v>1183</v>
      </c>
      <c r="C2296" s="16" t="s">
        <v>319</v>
      </c>
      <c r="D2296" s="16">
        <v>10124</v>
      </c>
      <c r="E2296" s="16" t="str">
        <f>VLOOKUP(D2296,'Schools Data'!$F$4:$I$105,4,FALSE)</f>
        <v>Wessex  Gardens Primary School</v>
      </c>
      <c r="F2296" s="16">
        <v>111200</v>
      </c>
      <c r="G2296" s="16" t="str">
        <f t="shared" si="81"/>
        <v>E04</v>
      </c>
      <c r="H2296" s="16" t="s">
        <v>3564</v>
      </c>
      <c r="I2296" s="16" t="s">
        <v>1181</v>
      </c>
      <c r="J2296" s="16" t="s">
        <v>1180</v>
      </c>
      <c r="K2296" s="16" t="s">
        <v>1179</v>
      </c>
      <c r="L2296" s="16" t="s">
        <v>3563</v>
      </c>
      <c r="M2296" s="16">
        <v>45572</v>
      </c>
      <c r="N2296" s="16" t="s">
        <v>1177</v>
      </c>
      <c r="O2296" s="16" t="s">
        <v>1107</v>
      </c>
      <c r="P2296" s="16" t="s">
        <v>1176</v>
      </c>
      <c r="Q2296" s="16" t="s">
        <v>1175</v>
      </c>
      <c r="R2296" s="16" t="s">
        <v>1174</v>
      </c>
    </row>
    <row r="2297" spans="1:18">
      <c r="A2297" s="16" t="s">
        <v>3562</v>
      </c>
      <c r="B2297" s="16" t="s">
        <v>1183</v>
      </c>
      <c r="C2297" s="16" t="s">
        <v>319</v>
      </c>
      <c r="D2297" s="16">
        <v>10124</v>
      </c>
      <c r="E2297" s="16" t="str">
        <f>VLOOKUP(D2297,'Schools Data'!$F$4:$I$105,4,FALSE)</f>
        <v>Wessex  Gardens Primary School</v>
      </c>
      <c r="F2297" s="16">
        <v>111400</v>
      </c>
      <c r="G2297" s="16" t="str">
        <f t="shared" si="81"/>
        <v>E01</v>
      </c>
      <c r="H2297" s="16" t="s">
        <v>3561</v>
      </c>
      <c r="I2297" s="16" t="s">
        <v>1181</v>
      </c>
      <c r="J2297" s="16" t="s">
        <v>1180</v>
      </c>
      <c r="K2297" s="16" t="s">
        <v>1179</v>
      </c>
      <c r="L2297" s="16" t="s">
        <v>3560</v>
      </c>
      <c r="M2297" s="16">
        <v>1160523</v>
      </c>
      <c r="N2297" s="16" t="s">
        <v>1177</v>
      </c>
      <c r="O2297" s="16" t="s">
        <v>1107</v>
      </c>
      <c r="P2297" s="16" t="s">
        <v>1176</v>
      </c>
      <c r="Q2297" s="16" t="s">
        <v>1175</v>
      </c>
      <c r="R2297" s="16" t="s">
        <v>1174</v>
      </c>
    </row>
    <row r="2298" spans="1:18">
      <c r="A2298" s="16" t="s">
        <v>3559</v>
      </c>
      <c r="B2298" s="16" t="s">
        <v>1183</v>
      </c>
      <c r="C2298" s="16" t="s">
        <v>319</v>
      </c>
      <c r="D2298" s="16">
        <v>10124</v>
      </c>
      <c r="E2298" s="16" t="str">
        <f>VLOOKUP(D2298,'Schools Data'!$F$4:$I$105,4,FALSE)</f>
        <v>Wessex  Gardens Primary School</v>
      </c>
      <c r="F2298" s="16">
        <v>111500</v>
      </c>
      <c r="G2298" s="16" t="str">
        <f t="shared" si="81"/>
        <v>E02</v>
      </c>
      <c r="H2298" s="16" t="s">
        <v>3558</v>
      </c>
      <c r="I2298" s="16" t="s">
        <v>1181</v>
      </c>
      <c r="J2298" s="16" t="s">
        <v>1180</v>
      </c>
      <c r="K2298" s="16" t="s">
        <v>1179</v>
      </c>
      <c r="L2298" s="16" t="s">
        <v>3557</v>
      </c>
      <c r="M2298" s="16">
        <v>22620</v>
      </c>
      <c r="N2298" s="16" t="s">
        <v>1177</v>
      </c>
      <c r="O2298" s="16" t="s">
        <v>1107</v>
      </c>
      <c r="P2298" s="16" t="s">
        <v>1176</v>
      </c>
      <c r="Q2298" s="16" t="s">
        <v>1175</v>
      </c>
      <c r="R2298" s="16" t="s">
        <v>1174</v>
      </c>
    </row>
    <row r="2299" spans="1:18">
      <c r="A2299" s="16" t="s">
        <v>3556</v>
      </c>
      <c r="B2299" s="16" t="s">
        <v>1183</v>
      </c>
      <c r="C2299" s="16" t="s">
        <v>319</v>
      </c>
      <c r="D2299" s="16">
        <v>10124</v>
      </c>
      <c r="E2299" s="16" t="str">
        <f>VLOOKUP(D2299,'Schools Data'!$F$4:$I$105,4,FALSE)</f>
        <v>Wessex  Gardens Primary School</v>
      </c>
      <c r="F2299" s="16">
        <v>111600</v>
      </c>
      <c r="G2299" s="16" t="str">
        <f t="shared" si="81"/>
        <v>E03</v>
      </c>
      <c r="H2299" s="16" t="s">
        <v>3555</v>
      </c>
      <c r="I2299" s="16" t="s">
        <v>1181</v>
      </c>
      <c r="J2299" s="16" t="s">
        <v>1180</v>
      </c>
      <c r="K2299" s="16" t="s">
        <v>1179</v>
      </c>
      <c r="L2299" s="16" t="s">
        <v>3554</v>
      </c>
      <c r="M2299" s="16">
        <v>392368</v>
      </c>
      <c r="N2299" s="16" t="s">
        <v>1177</v>
      </c>
      <c r="O2299" s="16" t="s">
        <v>1107</v>
      </c>
      <c r="P2299" s="16" t="s">
        <v>1176</v>
      </c>
      <c r="Q2299" s="16" t="s">
        <v>1175</v>
      </c>
      <c r="R2299" s="16" t="s">
        <v>1174</v>
      </c>
    </row>
    <row r="2300" spans="1:18">
      <c r="A2300" s="16" t="s">
        <v>3553</v>
      </c>
      <c r="B2300" s="16" t="s">
        <v>1183</v>
      </c>
      <c r="C2300" s="16" t="s">
        <v>319</v>
      </c>
      <c r="D2300" s="16">
        <v>10124</v>
      </c>
      <c r="E2300" s="16" t="str">
        <f>VLOOKUP(D2300,'Schools Data'!$F$4:$I$105,4,FALSE)</f>
        <v>Wessex  Gardens Primary School</v>
      </c>
      <c r="F2300" s="16">
        <v>111700</v>
      </c>
      <c r="G2300" s="16" t="str">
        <f t="shared" si="81"/>
        <v>E07</v>
      </c>
      <c r="H2300" s="16" t="s">
        <v>3552</v>
      </c>
      <c r="I2300" s="16" t="s">
        <v>1181</v>
      </c>
      <c r="J2300" s="16" t="s">
        <v>1180</v>
      </c>
      <c r="K2300" s="16" t="s">
        <v>1179</v>
      </c>
      <c r="L2300" s="16" t="s">
        <v>3551</v>
      </c>
      <c r="M2300" s="16">
        <v>42576</v>
      </c>
      <c r="N2300" s="16" t="s">
        <v>1177</v>
      </c>
      <c r="O2300" s="16" t="s">
        <v>1107</v>
      </c>
      <c r="P2300" s="16" t="s">
        <v>1176</v>
      </c>
      <c r="Q2300" s="16" t="s">
        <v>1175</v>
      </c>
      <c r="R2300" s="16" t="s">
        <v>1174</v>
      </c>
    </row>
    <row r="2301" spans="1:18">
      <c r="A2301" s="16" t="s">
        <v>3550</v>
      </c>
      <c r="B2301" s="16" t="s">
        <v>1183</v>
      </c>
      <c r="C2301" s="16" t="s">
        <v>319</v>
      </c>
      <c r="D2301" s="16">
        <v>10124</v>
      </c>
      <c r="E2301" s="16" t="str">
        <f>VLOOKUP(D2301,'Schools Data'!$F$4:$I$105,4,FALSE)</f>
        <v>Wessex  Gardens Primary School</v>
      </c>
      <c r="F2301" s="16">
        <v>133100</v>
      </c>
      <c r="G2301" s="16" t="str">
        <f t="shared" si="81"/>
        <v>E09</v>
      </c>
      <c r="H2301" s="16" t="s">
        <v>3549</v>
      </c>
      <c r="I2301" s="16" t="s">
        <v>1181</v>
      </c>
      <c r="J2301" s="16" t="s">
        <v>1180</v>
      </c>
      <c r="K2301" s="16" t="s">
        <v>1179</v>
      </c>
      <c r="L2301" s="16" t="s">
        <v>3548</v>
      </c>
      <c r="M2301" s="16">
        <v>3610</v>
      </c>
      <c r="N2301" s="16" t="s">
        <v>1177</v>
      </c>
      <c r="O2301" s="16" t="s">
        <v>1107</v>
      </c>
      <c r="P2301" s="16" t="s">
        <v>1176</v>
      </c>
      <c r="Q2301" s="16" t="s">
        <v>1175</v>
      </c>
      <c r="R2301" s="16" t="s">
        <v>1174</v>
      </c>
    </row>
    <row r="2302" spans="1:18">
      <c r="A2302" s="16" t="s">
        <v>3547</v>
      </c>
      <c r="B2302" s="16" t="s">
        <v>1183</v>
      </c>
      <c r="C2302" s="16" t="s">
        <v>319</v>
      </c>
      <c r="D2302" s="16">
        <v>10124</v>
      </c>
      <c r="E2302" s="16" t="str">
        <f>VLOOKUP(D2302,'Schools Data'!$F$4:$I$105,4,FALSE)</f>
        <v>Wessex  Gardens Primary School</v>
      </c>
      <c r="F2302" s="16">
        <v>138100</v>
      </c>
      <c r="G2302" s="16" t="str">
        <f t="shared" si="81"/>
        <v>E08</v>
      </c>
      <c r="H2302" s="16" t="s">
        <v>3546</v>
      </c>
      <c r="I2302" s="16" t="s">
        <v>1181</v>
      </c>
      <c r="J2302" s="16" t="s">
        <v>1180</v>
      </c>
      <c r="K2302" s="16" t="s">
        <v>1179</v>
      </c>
      <c r="L2302" s="16" t="s">
        <v>3545</v>
      </c>
      <c r="M2302" s="16">
        <v>8549</v>
      </c>
      <c r="N2302" s="16" t="s">
        <v>1177</v>
      </c>
      <c r="O2302" s="16" t="s">
        <v>1107</v>
      </c>
      <c r="P2302" s="16" t="s">
        <v>1176</v>
      </c>
      <c r="Q2302" s="16" t="s">
        <v>1175</v>
      </c>
      <c r="R2302" s="16" t="s">
        <v>1174</v>
      </c>
    </row>
    <row r="2303" spans="1:18">
      <c r="A2303" s="16" t="s">
        <v>3544</v>
      </c>
      <c r="B2303" s="16" t="s">
        <v>1183</v>
      </c>
      <c r="C2303" s="16" t="s">
        <v>319</v>
      </c>
      <c r="D2303" s="16">
        <v>10124</v>
      </c>
      <c r="E2303" s="16" t="str">
        <f>VLOOKUP(D2303,'Schools Data'!$F$4:$I$105,4,FALSE)</f>
        <v>Wessex  Gardens Primary School</v>
      </c>
      <c r="F2303" s="16">
        <v>138110</v>
      </c>
      <c r="G2303" s="16" t="str">
        <f t="shared" si="81"/>
        <v>E10</v>
      </c>
      <c r="H2303" s="16" t="s">
        <v>3543</v>
      </c>
      <c r="I2303" s="16" t="s">
        <v>1181</v>
      </c>
      <c r="J2303" s="16" t="s">
        <v>1180</v>
      </c>
      <c r="K2303" s="16" t="s">
        <v>1179</v>
      </c>
      <c r="L2303" s="16" t="s">
        <v>3542</v>
      </c>
      <c r="M2303" s="16">
        <v>11249</v>
      </c>
      <c r="N2303" s="16" t="s">
        <v>1177</v>
      </c>
      <c r="O2303" s="16" t="s">
        <v>1107</v>
      </c>
      <c r="P2303" s="16" t="s">
        <v>1176</v>
      </c>
      <c r="Q2303" s="16" t="s">
        <v>1175</v>
      </c>
      <c r="R2303" s="16" t="s">
        <v>1174</v>
      </c>
    </row>
    <row r="2304" spans="1:18">
      <c r="A2304" s="16" t="s">
        <v>3541</v>
      </c>
      <c r="B2304" s="16" t="s">
        <v>1183</v>
      </c>
      <c r="C2304" s="16" t="s">
        <v>319</v>
      </c>
      <c r="D2304" s="16">
        <v>10124</v>
      </c>
      <c r="E2304" s="16" t="str">
        <f>VLOOKUP(D2304,'Schools Data'!$F$4:$I$105,4,FALSE)</f>
        <v>Wessex  Gardens Primary School</v>
      </c>
      <c r="F2304" s="16">
        <v>138120</v>
      </c>
      <c r="G2304" s="16" t="str">
        <f t="shared" si="81"/>
        <v>E11</v>
      </c>
      <c r="H2304" s="16" t="s">
        <v>3540</v>
      </c>
      <c r="I2304" s="16" t="s">
        <v>1181</v>
      </c>
      <c r="J2304" s="16" t="s">
        <v>1180</v>
      </c>
      <c r="K2304" s="16" t="s">
        <v>1179</v>
      </c>
      <c r="L2304" s="16" t="s">
        <v>3518</v>
      </c>
      <c r="M2304" s="16">
        <v>1720</v>
      </c>
      <c r="N2304" s="16" t="s">
        <v>1177</v>
      </c>
      <c r="O2304" s="16" t="s">
        <v>1107</v>
      </c>
      <c r="P2304" s="16" t="s">
        <v>1176</v>
      </c>
      <c r="Q2304" s="16" t="s">
        <v>1175</v>
      </c>
      <c r="R2304" s="16" t="s">
        <v>1174</v>
      </c>
    </row>
    <row r="2305" spans="1:18">
      <c r="A2305" s="16" t="s">
        <v>3539</v>
      </c>
      <c r="B2305" s="16" t="s">
        <v>1183</v>
      </c>
      <c r="C2305" s="16" t="s">
        <v>319</v>
      </c>
      <c r="D2305" s="16">
        <v>10124</v>
      </c>
      <c r="E2305" s="16" t="str">
        <f>VLOOKUP(D2305,'Schools Data'!$F$4:$I$105,4,FALSE)</f>
        <v>Wessex  Gardens Primary School</v>
      </c>
      <c r="F2305" s="16">
        <v>210000</v>
      </c>
      <c r="G2305" s="16" t="str">
        <f t="shared" si="81"/>
        <v>E12</v>
      </c>
      <c r="H2305" s="16" t="s">
        <v>3538</v>
      </c>
      <c r="I2305" s="16" t="s">
        <v>1181</v>
      </c>
      <c r="J2305" s="16" t="s">
        <v>1180</v>
      </c>
      <c r="K2305" s="16" t="s">
        <v>1179</v>
      </c>
      <c r="L2305" s="16" t="s">
        <v>3497</v>
      </c>
      <c r="M2305" s="16">
        <v>27000</v>
      </c>
      <c r="N2305" s="16" t="s">
        <v>1177</v>
      </c>
      <c r="O2305" s="16" t="s">
        <v>1107</v>
      </c>
      <c r="P2305" s="16" t="s">
        <v>1176</v>
      </c>
      <c r="Q2305" s="16" t="s">
        <v>1175</v>
      </c>
      <c r="R2305" s="16" t="s">
        <v>1174</v>
      </c>
    </row>
    <row r="2306" spans="1:18">
      <c r="A2306" s="16" t="s">
        <v>3537</v>
      </c>
      <c r="B2306" s="16" t="s">
        <v>1183</v>
      </c>
      <c r="C2306" s="16" t="s">
        <v>319</v>
      </c>
      <c r="D2306" s="16">
        <v>10124</v>
      </c>
      <c r="E2306" s="16" t="str">
        <f>VLOOKUP(D2306,'Schools Data'!$F$4:$I$105,4,FALSE)</f>
        <v>Wessex  Gardens Primary School</v>
      </c>
      <c r="F2306" s="16">
        <v>213020</v>
      </c>
      <c r="G2306" s="16" t="str">
        <f t="shared" si="81"/>
        <v>E16</v>
      </c>
      <c r="H2306" s="16" t="s">
        <v>3536</v>
      </c>
      <c r="I2306" s="16" t="s">
        <v>1181</v>
      </c>
      <c r="J2306" s="16" t="s">
        <v>1180</v>
      </c>
      <c r="K2306" s="16" t="s">
        <v>1179</v>
      </c>
      <c r="L2306" s="16" t="s">
        <v>3473</v>
      </c>
      <c r="M2306" s="16">
        <v>42200</v>
      </c>
      <c r="N2306" s="16" t="s">
        <v>1177</v>
      </c>
      <c r="O2306" s="16" t="s">
        <v>1107</v>
      </c>
      <c r="P2306" s="16" t="s">
        <v>1176</v>
      </c>
      <c r="Q2306" s="16" t="s">
        <v>1175</v>
      </c>
      <c r="R2306" s="16" t="s">
        <v>1174</v>
      </c>
    </row>
    <row r="2307" spans="1:18">
      <c r="A2307" s="16" t="s">
        <v>3535</v>
      </c>
      <c r="B2307" s="16" t="s">
        <v>1183</v>
      </c>
      <c r="C2307" s="16" t="s">
        <v>319</v>
      </c>
      <c r="D2307" s="16">
        <v>10124</v>
      </c>
      <c r="E2307" s="16" t="str">
        <f>VLOOKUP(D2307,'Schools Data'!$F$4:$I$105,4,FALSE)</f>
        <v>Wessex  Gardens Primary School</v>
      </c>
      <c r="F2307" s="16">
        <v>215000</v>
      </c>
      <c r="G2307" s="16" t="str">
        <f t="shared" si="81"/>
        <v>E17</v>
      </c>
      <c r="H2307" s="16" t="s">
        <v>3534</v>
      </c>
      <c r="I2307" s="16" t="s">
        <v>1181</v>
      </c>
      <c r="J2307" s="16" t="s">
        <v>1180</v>
      </c>
      <c r="K2307" s="16" t="s">
        <v>1179</v>
      </c>
      <c r="L2307" s="16" t="s">
        <v>3533</v>
      </c>
      <c r="M2307" s="16">
        <v>31250</v>
      </c>
      <c r="N2307" s="16" t="s">
        <v>1177</v>
      </c>
      <c r="O2307" s="16" t="s">
        <v>1107</v>
      </c>
      <c r="P2307" s="16" t="s">
        <v>1176</v>
      </c>
      <c r="Q2307" s="16" t="s">
        <v>1175</v>
      </c>
      <c r="R2307" s="16" t="s">
        <v>1174</v>
      </c>
    </row>
    <row r="2308" spans="1:18">
      <c r="A2308" s="16" t="s">
        <v>3532</v>
      </c>
      <c r="B2308" s="16" t="s">
        <v>1183</v>
      </c>
      <c r="C2308" s="16" t="s">
        <v>319</v>
      </c>
      <c r="D2308" s="16">
        <v>10124</v>
      </c>
      <c r="E2308" s="16" t="str">
        <f>VLOOKUP(D2308,'Schools Data'!$F$4:$I$105,4,FALSE)</f>
        <v>Wessex  Gardens Primary School</v>
      </c>
      <c r="F2308" s="16">
        <v>216000</v>
      </c>
      <c r="G2308" s="16" t="str">
        <f t="shared" si="81"/>
        <v>E15</v>
      </c>
      <c r="H2308" s="16" t="s">
        <v>3531</v>
      </c>
      <c r="I2308" s="16" t="s">
        <v>1181</v>
      </c>
      <c r="J2308" s="16" t="s">
        <v>1180</v>
      </c>
      <c r="K2308" s="16" t="s">
        <v>1179</v>
      </c>
      <c r="L2308" s="16" t="s">
        <v>3530</v>
      </c>
      <c r="M2308" s="16">
        <v>10000</v>
      </c>
      <c r="N2308" s="16" t="s">
        <v>1177</v>
      </c>
      <c r="O2308" s="16" t="s">
        <v>1107</v>
      </c>
      <c r="P2308" s="16" t="s">
        <v>1176</v>
      </c>
      <c r="Q2308" s="16" t="s">
        <v>1175</v>
      </c>
      <c r="R2308" s="16" t="s">
        <v>1174</v>
      </c>
    </row>
    <row r="2309" spans="1:18">
      <c r="A2309" s="16" t="s">
        <v>3529</v>
      </c>
      <c r="B2309" s="16" t="s">
        <v>1183</v>
      </c>
      <c r="C2309" s="16" t="s">
        <v>319</v>
      </c>
      <c r="D2309" s="16">
        <v>10124</v>
      </c>
      <c r="E2309" s="16" t="str">
        <f>VLOOKUP(D2309,'Schools Data'!$F$4:$I$105,4,FALSE)</f>
        <v>Wessex  Gardens Primary School</v>
      </c>
      <c r="F2309" s="16">
        <v>219010</v>
      </c>
      <c r="G2309" s="16" t="str">
        <f t="shared" si="81"/>
        <v>E14</v>
      </c>
      <c r="H2309" s="16" t="s">
        <v>3528</v>
      </c>
      <c r="I2309" s="16" t="s">
        <v>1181</v>
      </c>
      <c r="J2309" s="16" t="s">
        <v>1180</v>
      </c>
      <c r="K2309" s="16" t="s">
        <v>1179</v>
      </c>
      <c r="L2309" s="16" t="s">
        <v>3527</v>
      </c>
      <c r="M2309" s="16">
        <v>44450</v>
      </c>
      <c r="N2309" s="16" t="s">
        <v>1177</v>
      </c>
      <c r="O2309" s="16" t="s">
        <v>1107</v>
      </c>
      <c r="P2309" s="16" t="s">
        <v>1176</v>
      </c>
      <c r="Q2309" s="16" t="s">
        <v>1175</v>
      </c>
      <c r="R2309" s="16" t="s">
        <v>1174</v>
      </c>
    </row>
    <row r="2310" spans="1:18">
      <c r="A2310" s="16" t="s">
        <v>3526</v>
      </c>
      <c r="B2310" s="16" t="s">
        <v>1183</v>
      </c>
      <c r="C2310" s="16" t="s">
        <v>319</v>
      </c>
      <c r="D2310" s="16">
        <v>10124</v>
      </c>
      <c r="E2310" s="16" t="str">
        <f>VLOOKUP(D2310,'Schools Data'!$F$4:$I$105,4,FALSE)</f>
        <v>Wessex  Gardens Primary School</v>
      </c>
      <c r="F2310" s="16">
        <v>219030</v>
      </c>
      <c r="G2310" s="16" t="str">
        <f t="shared" si="81"/>
        <v>E18</v>
      </c>
      <c r="H2310" s="16" t="s">
        <v>3525</v>
      </c>
      <c r="I2310" s="16" t="s">
        <v>1181</v>
      </c>
      <c r="J2310" s="16" t="s">
        <v>1180</v>
      </c>
      <c r="K2310" s="16" t="s">
        <v>1179</v>
      </c>
      <c r="L2310" s="16" t="s">
        <v>3524</v>
      </c>
      <c r="M2310" s="16">
        <v>13144</v>
      </c>
      <c r="N2310" s="16" t="s">
        <v>1177</v>
      </c>
      <c r="O2310" s="16" t="s">
        <v>1107</v>
      </c>
      <c r="P2310" s="16" t="s">
        <v>1176</v>
      </c>
      <c r="Q2310" s="16" t="s">
        <v>1175</v>
      </c>
      <c r="R2310" s="16" t="s">
        <v>1174</v>
      </c>
    </row>
    <row r="2311" spans="1:18">
      <c r="A2311" s="16" t="s">
        <v>3523</v>
      </c>
      <c r="B2311" s="16" t="s">
        <v>1183</v>
      </c>
      <c r="C2311" s="16" t="s">
        <v>319</v>
      </c>
      <c r="D2311" s="16">
        <v>10124</v>
      </c>
      <c r="E2311" s="16" t="str">
        <f>VLOOKUP(D2311,'Schools Data'!$F$4:$I$105,4,FALSE)</f>
        <v>Wessex  Gardens Primary School</v>
      </c>
      <c r="F2311" s="16">
        <v>220000</v>
      </c>
      <c r="G2311" s="16" t="str">
        <f t="shared" si="81"/>
        <v>E13</v>
      </c>
      <c r="H2311" s="16" t="s">
        <v>3522</v>
      </c>
      <c r="I2311" s="16" t="s">
        <v>1181</v>
      </c>
      <c r="J2311" s="16" t="s">
        <v>1180</v>
      </c>
      <c r="K2311" s="16" t="s">
        <v>1179</v>
      </c>
      <c r="L2311" s="16" t="s">
        <v>3521</v>
      </c>
      <c r="M2311" s="16">
        <v>500</v>
      </c>
      <c r="N2311" s="16" t="s">
        <v>1177</v>
      </c>
      <c r="O2311" s="16" t="s">
        <v>1107</v>
      </c>
      <c r="P2311" s="16" t="s">
        <v>1176</v>
      </c>
      <c r="Q2311" s="16" t="s">
        <v>1175</v>
      </c>
      <c r="R2311" s="16" t="s">
        <v>1174</v>
      </c>
    </row>
    <row r="2312" spans="1:18">
      <c r="A2312" s="16" t="s">
        <v>3520</v>
      </c>
      <c r="B2312" s="16" t="s">
        <v>1183</v>
      </c>
      <c r="C2312" s="16" t="s">
        <v>319</v>
      </c>
      <c r="D2312" s="16">
        <v>10124</v>
      </c>
      <c r="E2312" s="16" t="str">
        <f>VLOOKUP(D2312,'Schools Data'!$F$4:$I$105,4,FALSE)</f>
        <v>Wessex  Gardens Primary School</v>
      </c>
      <c r="F2312" s="16">
        <v>221000</v>
      </c>
      <c r="G2312" s="16" t="str">
        <f t="shared" si="81"/>
        <v>E23</v>
      </c>
      <c r="H2312" s="16" t="s">
        <v>3519</v>
      </c>
      <c r="I2312" s="16" t="s">
        <v>1181</v>
      </c>
      <c r="J2312" s="16" t="s">
        <v>1180</v>
      </c>
      <c r="K2312" s="16" t="s">
        <v>1179</v>
      </c>
      <c r="L2312" s="16" t="s">
        <v>3518</v>
      </c>
      <c r="M2312" s="16">
        <v>10647</v>
      </c>
      <c r="N2312" s="16" t="s">
        <v>1177</v>
      </c>
      <c r="O2312" s="16" t="s">
        <v>1107</v>
      </c>
      <c r="P2312" s="16" t="s">
        <v>1176</v>
      </c>
      <c r="Q2312" s="16" t="s">
        <v>1175</v>
      </c>
      <c r="R2312" s="16" t="s">
        <v>1174</v>
      </c>
    </row>
    <row r="2313" spans="1:18">
      <c r="A2313" s="16" t="s">
        <v>3517</v>
      </c>
      <c r="B2313" s="16" t="s">
        <v>1183</v>
      </c>
      <c r="C2313" s="16" t="s">
        <v>319</v>
      </c>
      <c r="D2313" s="16">
        <v>10124</v>
      </c>
      <c r="E2313" s="16" t="str">
        <f>VLOOKUP(D2313,'Schools Data'!$F$4:$I$105,4,FALSE)</f>
        <v>Wessex  Gardens Primary School</v>
      </c>
      <c r="F2313" s="16">
        <v>411020</v>
      </c>
      <c r="G2313" s="16" t="str">
        <f t="shared" si="81"/>
        <v>E25</v>
      </c>
      <c r="H2313" s="16" t="s">
        <v>3516</v>
      </c>
      <c r="I2313" s="16" t="s">
        <v>1181</v>
      </c>
      <c r="J2313" s="16" t="s">
        <v>1180</v>
      </c>
      <c r="K2313" s="16" t="s">
        <v>1179</v>
      </c>
      <c r="L2313" s="16" t="s">
        <v>3515</v>
      </c>
      <c r="M2313" s="16">
        <v>112747</v>
      </c>
      <c r="N2313" s="16" t="s">
        <v>1177</v>
      </c>
      <c r="O2313" s="16" t="s">
        <v>1107</v>
      </c>
      <c r="P2313" s="16" t="s">
        <v>1176</v>
      </c>
      <c r="Q2313" s="16" t="s">
        <v>1175</v>
      </c>
      <c r="R2313" s="16" t="s">
        <v>1174</v>
      </c>
    </row>
    <row r="2314" spans="1:18">
      <c r="A2314" s="16" t="s">
        <v>3514</v>
      </c>
      <c r="B2314" s="16" t="s">
        <v>1183</v>
      </c>
      <c r="C2314" s="16" t="s">
        <v>319</v>
      </c>
      <c r="D2314" s="16">
        <v>10124</v>
      </c>
      <c r="E2314" s="16" t="str">
        <f>VLOOKUP(D2314,'Schools Data'!$F$4:$I$105,4,FALSE)</f>
        <v>Wessex  Gardens Primary School</v>
      </c>
      <c r="F2314" s="16">
        <v>413050</v>
      </c>
      <c r="G2314" s="16" t="str">
        <f t="shared" si="81"/>
        <v>E19</v>
      </c>
      <c r="H2314" s="16" t="s">
        <v>3513</v>
      </c>
      <c r="I2314" s="16" t="s">
        <v>1181</v>
      </c>
      <c r="J2314" s="16" t="s">
        <v>1180</v>
      </c>
      <c r="K2314" s="16" t="s">
        <v>1179</v>
      </c>
      <c r="L2314" s="16" t="s">
        <v>3512</v>
      </c>
      <c r="M2314" s="16">
        <v>27787</v>
      </c>
      <c r="N2314" s="16" t="s">
        <v>1177</v>
      </c>
      <c r="O2314" s="16" t="s">
        <v>1107</v>
      </c>
      <c r="P2314" s="16" t="s">
        <v>1176</v>
      </c>
      <c r="Q2314" s="16" t="s">
        <v>1175</v>
      </c>
      <c r="R2314" s="16" t="s">
        <v>1174</v>
      </c>
    </row>
    <row r="2315" spans="1:18">
      <c r="A2315" s="16" t="s">
        <v>3511</v>
      </c>
      <c r="B2315" s="16" t="s">
        <v>1183</v>
      </c>
      <c r="C2315" s="16" t="s">
        <v>319</v>
      </c>
      <c r="D2315" s="16">
        <v>10124</v>
      </c>
      <c r="E2315" s="16" t="str">
        <f>VLOOKUP(D2315,'Schools Data'!$F$4:$I$105,4,FALSE)</f>
        <v>Wessex  Gardens Primary School</v>
      </c>
      <c r="F2315" s="16">
        <v>413060</v>
      </c>
      <c r="G2315" s="16" t="str">
        <f t="shared" si="81"/>
        <v>E22</v>
      </c>
      <c r="H2315" s="16" t="s">
        <v>3510</v>
      </c>
      <c r="I2315" s="16" t="s">
        <v>1181</v>
      </c>
      <c r="J2315" s="16" t="s">
        <v>1180</v>
      </c>
      <c r="K2315" s="16" t="s">
        <v>1179</v>
      </c>
      <c r="L2315" s="16" t="s">
        <v>3509</v>
      </c>
      <c r="M2315" s="16">
        <v>13043</v>
      </c>
      <c r="N2315" s="16" t="s">
        <v>1177</v>
      </c>
      <c r="O2315" s="16" t="s">
        <v>1107</v>
      </c>
      <c r="P2315" s="16" t="s">
        <v>1176</v>
      </c>
      <c r="Q2315" s="16" t="s">
        <v>1175</v>
      </c>
      <c r="R2315" s="16" t="s">
        <v>1174</v>
      </c>
    </row>
    <row r="2316" spans="1:18">
      <c r="A2316" s="16" t="s">
        <v>3508</v>
      </c>
      <c r="B2316" s="16" t="s">
        <v>1183</v>
      </c>
      <c r="C2316" s="16" t="s">
        <v>319</v>
      </c>
      <c r="D2316" s="16">
        <v>10124</v>
      </c>
      <c r="E2316" s="16" t="str">
        <f>VLOOKUP(D2316,'Schools Data'!$F$4:$I$105,4,FALSE)</f>
        <v>Wessex  Gardens Primary School</v>
      </c>
      <c r="F2316" s="16">
        <v>413070</v>
      </c>
      <c r="G2316" s="16" t="str">
        <f t="shared" si="81"/>
        <v>E24</v>
      </c>
      <c r="H2316" s="16" t="s">
        <v>3507</v>
      </c>
      <c r="I2316" s="16" t="s">
        <v>1181</v>
      </c>
      <c r="J2316" s="16" t="s">
        <v>1180</v>
      </c>
      <c r="K2316" s="16" t="s">
        <v>1179</v>
      </c>
      <c r="L2316" s="16" t="s">
        <v>3506</v>
      </c>
      <c r="M2316" s="16">
        <v>1000</v>
      </c>
      <c r="N2316" s="16" t="s">
        <v>1177</v>
      </c>
      <c r="O2316" s="16" t="s">
        <v>1107</v>
      </c>
      <c r="P2316" s="16" t="s">
        <v>1176</v>
      </c>
      <c r="Q2316" s="16" t="s">
        <v>1175</v>
      </c>
      <c r="R2316" s="16" t="s">
        <v>1174</v>
      </c>
    </row>
    <row r="2317" spans="1:18">
      <c r="A2317" s="16" t="s">
        <v>3505</v>
      </c>
      <c r="B2317" s="16" t="s">
        <v>1183</v>
      </c>
      <c r="C2317" s="16" t="s">
        <v>319</v>
      </c>
      <c r="D2317" s="16">
        <v>10124</v>
      </c>
      <c r="E2317" s="16" t="str">
        <f>VLOOKUP(D2317,'Schools Data'!$F$4:$I$105,4,FALSE)</f>
        <v>Wessex  Gardens Primary School</v>
      </c>
      <c r="F2317" s="16">
        <v>422620</v>
      </c>
      <c r="G2317" s="16" t="str">
        <f t="shared" si="81"/>
        <v>E20</v>
      </c>
      <c r="H2317" s="16" t="s">
        <v>3504</v>
      </c>
      <c r="I2317" s="16" t="s">
        <v>1181</v>
      </c>
      <c r="J2317" s="16" t="s">
        <v>1180</v>
      </c>
      <c r="K2317" s="16" t="s">
        <v>1179</v>
      </c>
      <c r="L2317" s="16" t="s">
        <v>3503</v>
      </c>
      <c r="M2317" s="16">
        <v>22620</v>
      </c>
      <c r="N2317" s="16" t="s">
        <v>1177</v>
      </c>
      <c r="O2317" s="16" t="s">
        <v>1107</v>
      </c>
      <c r="P2317" s="16" t="s">
        <v>1176</v>
      </c>
      <c r="Q2317" s="16" t="s">
        <v>1175</v>
      </c>
      <c r="R2317" s="16" t="s">
        <v>1174</v>
      </c>
    </row>
    <row r="2318" spans="1:18">
      <c r="A2318" s="16" t="s">
        <v>3502</v>
      </c>
      <c r="B2318" s="16" t="s">
        <v>1183</v>
      </c>
      <c r="C2318" s="16" t="s">
        <v>319</v>
      </c>
      <c r="D2318" s="16">
        <v>10124</v>
      </c>
      <c r="E2318" s="16" t="str">
        <f>VLOOKUP(D2318,'Schools Data'!$F$4:$I$105,4,FALSE)</f>
        <v>Wessex  Gardens Primary School</v>
      </c>
      <c r="F2318" s="16">
        <v>543950</v>
      </c>
      <c r="G2318" s="16" t="s">
        <v>1211</v>
      </c>
      <c r="H2318" s="16" t="s">
        <v>3501</v>
      </c>
      <c r="I2318" s="16" t="s">
        <v>1181</v>
      </c>
      <c r="J2318" s="16" t="s">
        <v>1180</v>
      </c>
      <c r="K2318" s="16" t="s">
        <v>1179</v>
      </c>
      <c r="L2318" s="16" t="s">
        <v>3500</v>
      </c>
      <c r="M2318" s="16">
        <v>124006</v>
      </c>
      <c r="N2318" s="16" t="s">
        <v>1177</v>
      </c>
      <c r="O2318" s="16" t="s">
        <v>1107</v>
      </c>
      <c r="P2318" s="16" t="s">
        <v>1176</v>
      </c>
      <c r="Q2318" s="16" t="s">
        <v>1175</v>
      </c>
      <c r="R2318" s="16" t="s">
        <v>1174</v>
      </c>
    </row>
    <row r="2319" spans="1:18">
      <c r="A2319" s="16" t="s">
        <v>3499</v>
      </c>
      <c r="B2319" s="16" t="s">
        <v>1183</v>
      </c>
      <c r="C2319" s="16" t="s">
        <v>319</v>
      </c>
      <c r="D2319" s="16">
        <v>10124</v>
      </c>
      <c r="E2319" s="16" t="str">
        <f>VLOOKUP(D2319,'Schools Data'!$F$4:$I$105,4,FALSE)</f>
        <v>Wessex  Gardens Primary School</v>
      </c>
      <c r="F2319" s="16">
        <v>543955</v>
      </c>
      <c r="G2319" s="16" t="str">
        <f t="shared" ref="G2319:G2351" si="82">VLOOKUP(F2319,$W$2:$X$62,2,FALSE)</f>
        <v>E30</v>
      </c>
      <c r="H2319" s="16" t="s">
        <v>3498</v>
      </c>
      <c r="I2319" s="16" t="s">
        <v>1181</v>
      </c>
      <c r="J2319" s="16" t="s">
        <v>1180</v>
      </c>
      <c r="K2319" s="16" t="s">
        <v>1179</v>
      </c>
      <c r="L2319" s="16" t="s">
        <v>3497</v>
      </c>
      <c r="M2319" s="16">
        <v>10000</v>
      </c>
      <c r="N2319" s="16" t="s">
        <v>1177</v>
      </c>
      <c r="O2319" s="16" t="s">
        <v>1107</v>
      </c>
      <c r="P2319" s="16" t="s">
        <v>1176</v>
      </c>
      <c r="Q2319" s="16" t="s">
        <v>1175</v>
      </c>
      <c r="R2319" s="16" t="s">
        <v>1174</v>
      </c>
    </row>
    <row r="2320" spans="1:18">
      <c r="A2320" s="16" t="s">
        <v>3496</v>
      </c>
      <c r="B2320" s="16" t="s">
        <v>1183</v>
      </c>
      <c r="C2320" s="16" t="s">
        <v>319</v>
      </c>
      <c r="D2320" s="16">
        <v>10124</v>
      </c>
      <c r="E2320" s="16" t="str">
        <f>VLOOKUP(D2320,'Schools Data'!$F$4:$I$105,4,FALSE)</f>
        <v>Wessex  Gardens Primary School</v>
      </c>
      <c r="F2320" s="16">
        <v>543970</v>
      </c>
      <c r="G2320" s="16" t="str">
        <f t="shared" si="82"/>
        <v>I01</v>
      </c>
      <c r="H2320" s="16" t="s">
        <v>3495</v>
      </c>
      <c r="I2320" s="16" t="s">
        <v>1181</v>
      </c>
      <c r="J2320" s="16" t="s">
        <v>1180</v>
      </c>
      <c r="K2320" s="16" t="s">
        <v>1179</v>
      </c>
      <c r="L2320" s="16" t="s">
        <v>3494</v>
      </c>
      <c r="M2320" s="16">
        <v>-1964553</v>
      </c>
      <c r="N2320" s="16" t="s">
        <v>1177</v>
      </c>
      <c r="O2320" s="16" t="s">
        <v>1107</v>
      </c>
      <c r="P2320" s="16" t="s">
        <v>1176</v>
      </c>
      <c r="Q2320" s="16" t="s">
        <v>1175</v>
      </c>
      <c r="R2320" s="16" t="s">
        <v>1174</v>
      </c>
    </row>
    <row r="2321" spans="1:18">
      <c r="A2321" s="16" t="s">
        <v>3493</v>
      </c>
      <c r="B2321" s="16" t="s">
        <v>1183</v>
      </c>
      <c r="C2321" s="16" t="s">
        <v>319</v>
      </c>
      <c r="D2321" s="16">
        <v>10124</v>
      </c>
      <c r="E2321" s="16" t="str">
        <f>VLOOKUP(D2321,'Schools Data'!$F$4:$I$105,4,FALSE)</f>
        <v>Wessex  Gardens Primary School</v>
      </c>
      <c r="F2321" s="16">
        <v>543972</v>
      </c>
      <c r="G2321" s="16" t="str">
        <f t="shared" si="82"/>
        <v>I03</v>
      </c>
      <c r="H2321" s="16" t="s">
        <v>3492</v>
      </c>
      <c r="I2321" s="16" t="s">
        <v>1181</v>
      </c>
      <c r="J2321" s="16" t="s">
        <v>1180</v>
      </c>
      <c r="K2321" s="16" t="s">
        <v>1179</v>
      </c>
      <c r="L2321" s="16" t="s">
        <v>3491</v>
      </c>
      <c r="M2321" s="16">
        <v>-72797</v>
      </c>
      <c r="N2321" s="16" t="s">
        <v>1177</v>
      </c>
      <c r="O2321" s="16" t="s">
        <v>1107</v>
      </c>
      <c r="P2321" s="16" t="s">
        <v>1176</v>
      </c>
      <c r="Q2321" s="16" t="s">
        <v>1175</v>
      </c>
      <c r="R2321" s="16" t="s">
        <v>1174</v>
      </c>
    </row>
    <row r="2322" spans="1:18">
      <c r="A2322" s="16" t="s">
        <v>3490</v>
      </c>
      <c r="B2322" s="16" t="s">
        <v>1183</v>
      </c>
      <c r="C2322" s="16" t="s">
        <v>319</v>
      </c>
      <c r="D2322" s="16">
        <v>10124</v>
      </c>
      <c r="E2322" s="16" t="str">
        <f>VLOOKUP(D2322,'Schools Data'!$F$4:$I$105,4,FALSE)</f>
        <v>Wessex  Gardens Primary School</v>
      </c>
      <c r="F2322" s="16">
        <v>543975</v>
      </c>
      <c r="G2322" s="16" t="str">
        <f t="shared" si="82"/>
        <v>I05</v>
      </c>
      <c r="H2322" s="16" t="s">
        <v>3489</v>
      </c>
      <c r="I2322" s="16" t="s">
        <v>1181</v>
      </c>
      <c r="J2322" s="16" t="s">
        <v>1180</v>
      </c>
      <c r="K2322" s="16" t="s">
        <v>1179</v>
      </c>
      <c r="L2322" s="16" t="s">
        <v>3488</v>
      </c>
      <c r="M2322" s="16">
        <v>-164115</v>
      </c>
      <c r="N2322" s="16" t="s">
        <v>1177</v>
      </c>
      <c r="O2322" s="16" t="s">
        <v>1107</v>
      </c>
      <c r="P2322" s="16" t="s">
        <v>1176</v>
      </c>
      <c r="Q2322" s="16" t="s">
        <v>1175</v>
      </c>
      <c r="R2322" s="16" t="s">
        <v>1174</v>
      </c>
    </row>
    <row r="2323" spans="1:18">
      <c r="A2323" s="16" t="s">
        <v>3487</v>
      </c>
      <c r="B2323" s="16" t="s">
        <v>1183</v>
      </c>
      <c r="C2323" s="16" t="s">
        <v>319</v>
      </c>
      <c r="D2323" s="16">
        <v>10124</v>
      </c>
      <c r="E2323" s="16" t="str">
        <f>VLOOKUP(D2323,'Schools Data'!$F$4:$I$105,4,FALSE)</f>
        <v>Wessex  Gardens Primary School</v>
      </c>
      <c r="F2323" s="16">
        <v>543980</v>
      </c>
      <c r="G2323" s="16" t="str">
        <f t="shared" si="82"/>
        <v>CI01</v>
      </c>
      <c r="H2323" s="16" t="s">
        <v>3486</v>
      </c>
      <c r="I2323" s="16" t="s">
        <v>1181</v>
      </c>
      <c r="J2323" s="16" t="s">
        <v>1180</v>
      </c>
      <c r="K2323" s="16" t="s">
        <v>1179</v>
      </c>
      <c r="L2323" s="16" t="s">
        <v>3485</v>
      </c>
      <c r="M2323" s="16">
        <v>-8619</v>
      </c>
      <c r="N2323" s="16" t="s">
        <v>1177</v>
      </c>
      <c r="O2323" s="16" t="s">
        <v>1107</v>
      </c>
      <c r="P2323" s="16" t="s">
        <v>1176</v>
      </c>
      <c r="Q2323" s="16" t="s">
        <v>1175</v>
      </c>
      <c r="R2323" s="16" t="s">
        <v>1174</v>
      </c>
    </row>
    <row r="2324" spans="1:18">
      <c r="A2324" s="16" t="s">
        <v>3484</v>
      </c>
      <c r="B2324" s="16" t="s">
        <v>1183</v>
      </c>
      <c r="C2324" s="16" t="s">
        <v>319</v>
      </c>
      <c r="D2324" s="16">
        <v>10124</v>
      </c>
      <c r="E2324" s="16" t="str">
        <f>VLOOKUP(D2324,'Schools Data'!$F$4:$I$105,4,FALSE)</f>
        <v>Wessex  Gardens Primary School</v>
      </c>
      <c r="F2324" s="16">
        <v>543995</v>
      </c>
      <c r="G2324" s="16" t="str">
        <f t="shared" si="82"/>
        <v>CI04</v>
      </c>
      <c r="H2324" s="16" t="s">
        <v>3483</v>
      </c>
      <c r="I2324" s="16" t="s">
        <v>1181</v>
      </c>
      <c r="J2324" s="16" t="s">
        <v>1180</v>
      </c>
      <c r="K2324" s="16" t="s">
        <v>1179</v>
      </c>
      <c r="L2324" s="16" t="s">
        <v>3482</v>
      </c>
      <c r="M2324" s="16">
        <v>-10000</v>
      </c>
      <c r="N2324" s="16" t="s">
        <v>1177</v>
      </c>
      <c r="O2324" s="16" t="s">
        <v>1107</v>
      </c>
      <c r="P2324" s="16" t="s">
        <v>1176</v>
      </c>
      <c r="Q2324" s="16" t="s">
        <v>1175</v>
      </c>
      <c r="R2324" s="16" t="s">
        <v>1174</v>
      </c>
    </row>
    <row r="2325" spans="1:18">
      <c r="A2325" s="16" t="s">
        <v>3481</v>
      </c>
      <c r="B2325" s="16" t="s">
        <v>1183</v>
      </c>
      <c r="C2325" s="16" t="s">
        <v>319</v>
      </c>
      <c r="D2325" s="16">
        <v>10124</v>
      </c>
      <c r="E2325" s="16" t="str">
        <f>VLOOKUP(D2325,'Schools Data'!$F$4:$I$105,4,FALSE)</f>
        <v>Wessex  Gardens Primary School</v>
      </c>
      <c r="F2325" s="16">
        <v>569000</v>
      </c>
      <c r="G2325" s="16" t="str">
        <f t="shared" si="82"/>
        <v>E28a</v>
      </c>
      <c r="H2325" s="16" t="s">
        <v>3480</v>
      </c>
      <c r="I2325" s="16" t="s">
        <v>1181</v>
      </c>
      <c r="J2325" s="16" t="s">
        <v>1180</v>
      </c>
      <c r="K2325" s="16" t="s">
        <v>1179</v>
      </c>
      <c r="L2325" s="16" t="s">
        <v>3479</v>
      </c>
      <c r="M2325" s="16">
        <v>24468</v>
      </c>
      <c r="N2325" s="16" t="s">
        <v>1177</v>
      </c>
      <c r="O2325" s="16" t="s">
        <v>1107</v>
      </c>
      <c r="P2325" s="16" t="s">
        <v>1176</v>
      </c>
      <c r="Q2325" s="16" t="s">
        <v>1175</v>
      </c>
      <c r="R2325" s="16" t="s">
        <v>1174</v>
      </c>
    </row>
    <row r="2326" spans="1:18">
      <c r="A2326" s="16" t="s">
        <v>3478</v>
      </c>
      <c r="B2326" s="16" t="s">
        <v>1183</v>
      </c>
      <c r="C2326" s="16" t="s">
        <v>319</v>
      </c>
      <c r="D2326" s="16">
        <v>10124</v>
      </c>
      <c r="E2326" s="16" t="str">
        <f>VLOOKUP(D2326,'Schools Data'!$F$4:$I$105,4,FALSE)</f>
        <v>Wessex  Gardens Primary School</v>
      </c>
      <c r="F2326" s="16">
        <v>569010</v>
      </c>
      <c r="G2326" s="16" t="str">
        <f t="shared" si="82"/>
        <v>E27</v>
      </c>
      <c r="H2326" s="16" t="s">
        <v>3477</v>
      </c>
      <c r="I2326" s="16" t="s">
        <v>1181</v>
      </c>
      <c r="J2326" s="16" t="s">
        <v>1180</v>
      </c>
      <c r="K2326" s="16" t="s">
        <v>1179</v>
      </c>
      <c r="L2326" s="16" t="s">
        <v>3476</v>
      </c>
      <c r="M2326" s="16">
        <v>205328</v>
      </c>
      <c r="N2326" s="16" t="s">
        <v>1177</v>
      </c>
      <c r="O2326" s="16" t="s">
        <v>1107</v>
      </c>
      <c r="P2326" s="16" t="s">
        <v>1176</v>
      </c>
      <c r="Q2326" s="16" t="s">
        <v>1175</v>
      </c>
      <c r="R2326" s="16" t="s">
        <v>1174</v>
      </c>
    </row>
    <row r="2327" spans="1:18">
      <c r="A2327" s="16" t="s">
        <v>3475</v>
      </c>
      <c r="B2327" s="16" t="s">
        <v>1183</v>
      </c>
      <c r="C2327" s="16" t="s">
        <v>319</v>
      </c>
      <c r="D2327" s="16">
        <v>10124</v>
      </c>
      <c r="E2327" s="16" t="str">
        <f>VLOOKUP(D2327,'Schools Data'!$F$4:$I$105,4,FALSE)</f>
        <v>Wessex  Gardens Primary School</v>
      </c>
      <c r="F2327" s="16">
        <v>599010</v>
      </c>
      <c r="G2327" s="16" t="str">
        <f t="shared" si="82"/>
        <v>CE02</v>
      </c>
      <c r="H2327" s="16" t="s">
        <v>3474</v>
      </c>
      <c r="I2327" s="16" t="s">
        <v>1181</v>
      </c>
      <c r="J2327" s="16" t="s">
        <v>1180</v>
      </c>
      <c r="K2327" s="16" t="s">
        <v>1179</v>
      </c>
      <c r="L2327" s="16" t="s">
        <v>3473</v>
      </c>
      <c r="M2327" s="16">
        <v>77989</v>
      </c>
      <c r="N2327" s="16" t="s">
        <v>1177</v>
      </c>
      <c r="O2327" s="16" t="s">
        <v>1107</v>
      </c>
      <c r="P2327" s="16" t="s">
        <v>1176</v>
      </c>
      <c r="Q2327" s="16" t="s">
        <v>1175</v>
      </c>
      <c r="R2327" s="16" t="s">
        <v>1174</v>
      </c>
    </row>
    <row r="2328" spans="1:18">
      <c r="A2328" s="16" t="s">
        <v>3472</v>
      </c>
      <c r="B2328" s="16" t="s">
        <v>1183</v>
      </c>
      <c r="C2328" s="16" t="s">
        <v>319</v>
      </c>
      <c r="D2328" s="16">
        <v>10124</v>
      </c>
      <c r="E2328" s="16" t="str">
        <f>VLOOKUP(D2328,'Schools Data'!$F$4:$I$105,4,FALSE)</f>
        <v>Wessex  Gardens Primary School</v>
      </c>
      <c r="F2328" s="16">
        <v>720010</v>
      </c>
      <c r="G2328" s="16" t="str">
        <f t="shared" si="82"/>
        <v>I18d</v>
      </c>
      <c r="H2328" s="16" t="s">
        <v>3471</v>
      </c>
      <c r="I2328" s="16" t="s">
        <v>1181</v>
      </c>
      <c r="J2328" s="16" t="s">
        <v>1180</v>
      </c>
      <c r="K2328" s="16" t="s">
        <v>1179</v>
      </c>
      <c r="L2328" s="16" t="s">
        <v>3470</v>
      </c>
      <c r="M2328" s="16">
        <v>-47835</v>
      </c>
      <c r="N2328" s="16" t="s">
        <v>1177</v>
      </c>
      <c r="O2328" s="16" t="s">
        <v>1107</v>
      </c>
      <c r="P2328" s="16" t="s">
        <v>1176</v>
      </c>
      <c r="Q2328" s="16" t="s">
        <v>1175</v>
      </c>
      <c r="R2328" s="16" t="s">
        <v>1174</v>
      </c>
    </row>
    <row r="2329" spans="1:18">
      <c r="A2329" s="16" t="s">
        <v>3469</v>
      </c>
      <c r="B2329" s="16" t="s">
        <v>1183</v>
      </c>
      <c r="C2329" s="16" t="s">
        <v>319</v>
      </c>
      <c r="D2329" s="16">
        <v>10124</v>
      </c>
      <c r="E2329" s="16" t="str">
        <f>VLOOKUP(D2329,'Schools Data'!$F$4:$I$105,4,FALSE)</f>
        <v>Wessex  Gardens Primary School</v>
      </c>
      <c r="F2329" s="16">
        <v>739001</v>
      </c>
      <c r="G2329" s="16" t="str">
        <f t="shared" si="82"/>
        <v>I08a</v>
      </c>
      <c r="H2329" s="16" t="s">
        <v>3468</v>
      </c>
      <c r="I2329" s="16" t="s">
        <v>1181</v>
      </c>
      <c r="J2329" s="16" t="s">
        <v>1180</v>
      </c>
      <c r="K2329" s="16" t="s">
        <v>1179</v>
      </c>
      <c r="L2329" s="16" t="s">
        <v>3467</v>
      </c>
      <c r="M2329" s="16">
        <v>-35000</v>
      </c>
      <c r="N2329" s="16" t="s">
        <v>1177</v>
      </c>
      <c r="O2329" s="16" t="s">
        <v>1107</v>
      </c>
      <c r="P2329" s="16" t="s">
        <v>1176</v>
      </c>
      <c r="Q2329" s="16" t="s">
        <v>1175</v>
      </c>
      <c r="R2329" s="16" t="s">
        <v>1174</v>
      </c>
    </row>
    <row r="2330" spans="1:18">
      <c r="A2330" s="16" t="s">
        <v>3466</v>
      </c>
      <c r="B2330" s="16" t="s">
        <v>1183</v>
      </c>
      <c r="C2330" s="16" t="s">
        <v>319</v>
      </c>
      <c r="D2330" s="16">
        <v>10124</v>
      </c>
      <c r="E2330" s="16" t="str">
        <f>VLOOKUP(D2330,'Schools Data'!$F$4:$I$105,4,FALSE)</f>
        <v>Wessex  Gardens Primary School</v>
      </c>
      <c r="F2330" s="16">
        <v>739002</v>
      </c>
      <c r="G2330" s="16" t="str">
        <f t="shared" si="82"/>
        <v>I08b</v>
      </c>
      <c r="H2330" s="16" t="s">
        <v>3465</v>
      </c>
      <c r="I2330" s="16" t="s">
        <v>1181</v>
      </c>
      <c r="J2330" s="16" t="s">
        <v>1180</v>
      </c>
      <c r="K2330" s="16" t="s">
        <v>1179</v>
      </c>
      <c r="L2330" s="16" t="s">
        <v>3464</v>
      </c>
      <c r="M2330" s="16">
        <v>-15369</v>
      </c>
      <c r="N2330" s="16" t="s">
        <v>1177</v>
      </c>
      <c r="O2330" s="16" t="s">
        <v>1107</v>
      </c>
      <c r="P2330" s="16" t="s">
        <v>1176</v>
      </c>
      <c r="Q2330" s="16" t="s">
        <v>1175</v>
      </c>
      <c r="R2330" s="16" t="s">
        <v>1174</v>
      </c>
    </row>
    <row r="2331" spans="1:18">
      <c r="A2331" s="16" t="s">
        <v>3463</v>
      </c>
      <c r="B2331" s="16" t="s">
        <v>1183</v>
      </c>
      <c r="C2331" s="16" t="s">
        <v>319</v>
      </c>
      <c r="D2331" s="16">
        <v>10124</v>
      </c>
      <c r="E2331" s="16" t="str">
        <f>VLOOKUP(D2331,'Schools Data'!$F$4:$I$105,4,FALSE)</f>
        <v>Wessex  Gardens Primary School</v>
      </c>
      <c r="F2331" s="16">
        <v>739005</v>
      </c>
      <c r="G2331" s="16" t="str">
        <f t="shared" si="82"/>
        <v>I18c</v>
      </c>
      <c r="H2331" s="16" t="s">
        <v>3462</v>
      </c>
      <c r="I2331" s="16" t="s">
        <v>1181</v>
      </c>
      <c r="J2331" s="16" t="s">
        <v>1180</v>
      </c>
      <c r="K2331" s="16" t="s">
        <v>1179</v>
      </c>
      <c r="L2331" s="16" t="s">
        <v>3461</v>
      </c>
      <c r="M2331" s="16">
        <v>-11760</v>
      </c>
      <c r="N2331" s="16" t="s">
        <v>1177</v>
      </c>
      <c r="O2331" s="16" t="s">
        <v>1107</v>
      </c>
      <c r="P2331" s="16" t="s">
        <v>1176</v>
      </c>
      <c r="Q2331" s="16" t="s">
        <v>1175</v>
      </c>
      <c r="R2331" s="16" t="s">
        <v>1174</v>
      </c>
    </row>
    <row r="2332" spans="1:18">
      <c r="A2332" s="16" t="s">
        <v>3460</v>
      </c>
      <c r="B2332" s="16" t="s">
        <v>1183</v>
      </c>
      <c r="C2332" s="16" t="s">
        <v>319</v>
      </c>
      <c r="D2332" s="16">
        <v>10124</v>
      </c>
      <c r="E2332" s="16" t="str">
        <f>VLOOKUP(D2332,'Schools Data'!$F$4:$I$105,4,FALSE)</f>
        <v>Wessex  Gardens Primary School</v>
      </c>
      <c r="F2332" s="16">
        <v>739010</v>
      </c>
      <c r="G2332" s="16" t="str">
        <f t="shared" si="82"/>
        <v>I09</v>
      </c>
      <c r="H2332" s="16" t="s">
        <v>3459</v>
      </c>
      <c r="I2332" s="16" t="s">
        <v>1181</v>
      </c>
      <c r="J2332" s="16" t="s">
        <v>1180</v>
      </c>
      <c r="K2332" s="16" t="s">
        <v>1179</v>
      </c>
      <c r="L2332" s="16" t="s">
        <v>3458</v>
      </c>
      <c r="M2332" s="16">
        <v>-39677</v>
      </c>
      <c r="N2332" s="16" t="s">
        <v>1177</v>
      </c>
      <c r="O2332" s="16" t="s">
        <v>1107</v>
      </c>
      <c r="P2332" s="16" t="s">
        <v>1176</v>
      </c>
      <c r="Q2332" s="16" t="s">
        <v>1175</v>
      </c>
      <c r="R2332" s="16" t="s">
        <v>1174</v>
      </c>
    </row>
    <row r="2333" spans="1:18">
      <c r="A2333" s="16" t="s">
        <v>3457</v>
      </c>
      <c r="B2333" s="16" t="s">
        <v>1183</v>
      </c>
      <c r="C2333" s="16" t="s">
        <v>319</v>
      </c>
      <c r="D2333" s="16">
        <v>10125</v>
      </c>
      <c r="E2333" s="16" t="str">
        <f>VLOOKUP(D2333,'Schools Data'!$F$4:$I$105,4,FALSE)</f>
        <v>Mathilda Marks-Kennedy School</v>
      </c>
      <c r="F2333" s="16">
        <v>111100</v>
      </c>
      <c r="G2333" s="16" t="str">
        <f t="shared" si="82"/>
        <v>E05</v>
      </c>
      <c r="H2333" s="16" t="s">
        <v>3456</v>
      </c>
      <c r="I2333" s="16" t="s">
        <v>1181</v>
      </c>
      <c r="J2333" s="16" t="s">
        <v>1180</v>
      </c>
      <c r="K2333" s="16" t="s">
        <v>1179</v>
      </c>
      <c r="L2333" s="16" t="s">
        <v>3455</v>
      </c>
      <c r="M2333" s="16">
        <v>71483</v>
      </c>
      <c r="N2333" s="16" t="s">
        <v>1177</v>
      </c>
      <c r="O2333" s="16" t="s">
        <v>1107</v>
      </c>
      <c r="P2333" s="16" t="s">
        <v>1176</v>
      </c>
      <c r="Q2333" s="16" t="s">
        <v>1175</v>
      </c>
      <c r="R2333" s="16" t="s">
        <v>1174</v>
      </c>
    </row>
    <row r="2334" spans="1:18">
      <c r="A2334" s="16" t="s">
        <v>3454</v>
      </c>
      <c r="B2334" s="16" t="s">
        <v>1183</v>
      </c>
      <c r="C2334" s="16" t="s">
        <v>319</v>
      </c>
      <c r="D2334" s="16">
        <v>10125</v>
      </c>
      <c r="E2334" s="16" t="str">
        <f>VLOOKUP(D2334,'Schools Data'!$F$4:$I$105,4,FALSE)</f>
        <v>Mathilda Marks-Kennedy School</v>
      </c>
      <c r="F2334" s="16">
        <v>111400</v>
      </c>
      <c r="G2334" s="16" t="str">
        <f t="shared" si="82"/>
        <v>E01</v>
      </c>
      <c r="H2334" s="16" t="s">
        <v>3453</v>
      </c>
      <c r="I2334" s="16" t="s">
        <v>1181</v>
      </c>
      <c r="J2334" s="16" t="s">
        <v>1180</v>
      </c>
      <c r="K2334" s="16" t="s">
        <v>1179</v>
      </c>
      <c r="L2334" s="16" t="s">
        <v>3452</v>
      </c>
      <c r="M2334" s="16">
        <v>777350</v>
      </c>
      <c r="N2334" s="16" t="s">
        <v>1177</v>
      </c>
      <c r="O2334" s="16" t="s">
        <v>1107</v>
      </c>
      <c r="P2334" s="16" t="s">
        <v>1176</v>
      </c>
      <c r="Q2334" s="16" t="s">
        <v>1175</v>
      </c>
      <c r="R2334" s="16" t="s">
        <v>1174</v>
      </c>
    </row>
    <row r="2335" spans="1:18">
      <c r="A2335" s="16" t="s">
        <v>3451</v>
      </c>
      <c r="B2335" s="16" t="s">
        <v>1183</v>
      </c>
      <c r="C2335" s="16" t="s">
        <v>319</v>
      </c>
      <c r="D2335" s="16">
        <v>10125</v>
      </c>
      <c r="E2335" s="16" t="str">
        <f>VLOOKUP(D2335,'Schools Data'!$F$4:$I$105,4,FALSE)</f>
        <v>Mathilda Marks-Kennedy School</v>
      </c>
      <c r="F2335" s="16">
        <v>111600</v>
      </c>
      <c r="G2335" s="16" t="str">
        <f t="shared" si="82"/>
        <v>E03</v>
      </c>
      <c r="H2335" s="16" t="s">
        <v>3450</v>
      </c>
      <c r="I2335" s="16" t="s">
        <v>1181</v>
      </c>
      <c r="J2335" s="16" t="s">
        <v>1180</v>
      </c>
      <c r="K2335" s="16" t="s">
        <v>1179</v>
      </c>
      <c r="L2335" s="16" t="s">
        <v>3449</v>
      </c>
      <c r="M2335" s="16">
        <v>271887</v>
      </c>
      <c r="N2335" s="16" t="s">
        <v>1177</v>
      </c>
      <c r="O2335" s="16" t="s">
        <v>1107</v>
      </c>
      <c r="P2335" s="16" t="s">
        <v>1176</v>
      </c>
      <c r="Q2335" s="16" t="s">
        <v>1175</v>
      </c>
      <c r="R2335" s="16" t="s">
        <v>1174</v>
      </c>
    </row>
    <row r="2336" spans="1:18">
      <c r="A2336" s="16" t="s">
        <v>3448</v>
      </c>
      <c r="B2336" s="16" t="s">
        <v>1183</v>
      </c>
      <c r="C2336" s="16" t="s">
        <v>319</v>
      </c>
      <c r="D2336" s="16">
        <v>10125</v>
      </c>
      <c r="E2336" s="16" t="str">
        <f>VLOOKUP(D2336,'Schools Data'!$F$4:$I$105,4,FALSE)</f>
        <v>Mathilda Marks-Kennedy School</v>
      </c>
      <c r="F2336" s="16">
        <v>111700</v>
      </c>
      <c r="G2336" s="16" t="str">
        <f t="shared" si="82"/>
        <v>E07</v>
      </c>
      <c r="H2336" s="16" t="s">
        <v>3447</v>
      </c>
      <c r="I2336" s="16" t="s">
        <v>1181</v>
      </c>
      <c r="J2336" s="16" t="s">
        <v>1180</v>
      </c>
      <c r="K2336" s="16" t="s">
        <v>1179</v>
      </c>
      <c r="L2336" s="16" t="s">
        <v>3446</v>
      </c>
      <c r="M2336" s="16">
        <v>6376</v>
      </c>
      <c r="N2336" s="16" t="s">
        <v>1177</v>
      </c>
      <c r="O2336" s="16" t="s">
        <v>1107</v>
      </c>
      <c r="P2336" s="16" t="s">
        <v>1176</v>
      </c>
      <c r="Q2336" s="16" t="s">
        <v>1175</v>
      </c>
      <c r="R2336" s="16" t="s">
        <v>1174</v>
      </c>
    </row>
    <row r="2337" spans="1:18">
      <c r="A2337" s="16" t="s">
        <v>3445</v>
      </c>
      <c r="B2337" s="16" t="s">
        <v>1183</v>
      </c>
      <c r="C2337" s="16" t="s">
        <v>319</v>
      </c>
      <c r="D2337" s="16">
        <v>10125</v>
      </c>
      <c r="E2337" s="16" t="str">
        <f>VLOOKUP(D2337,'Schools Data'!$F$4:$I$105,4,FALSE)</f>
        <v>Mathilda Marks-Kennedy School</v>
      </c>
      <c r="F2337" s="16">
        <v>133100</v>
      </c>
      <c r="G2337" s="16" t="str">
        <f t="shared" si="82"/>
        <v>E09</v>
      </c>
      <c r="H2337" s="16" t="s">
        <v>3444</v>
      </c>
      <c r="I2337" s="16" t="s">
        <v>1181</v>
      </c>
      <c r="J2337" s="16" t="s">
        <v>1180</v>
      </c>
      <c r="K2337" s="16" t="s">
        <v>1179</v>
      </c>
      <c r="L2337" s="16" t="s">
        <v>3443</v>
      </c>
      <c r="M2337" s="16">
        <v>6928</v>
      </c>
      <c r="N2337" s="16" t="s">
        <v>1177</v>
      </c>
      <c r="O2337" s="16" t="s">
        <v>1107</v>
      </c>
      <c r="P2337" s="16" t="s">
        <v>1176</v>
      </c>
      <c r="Q2337" s="16" t="s">
        <v>1175</v>
      </c>
      <c r="R2337" s="16" t="s">
        <v>1174</v>
      </c>
    </row>
    <row r="2338" spans="1:18">
      <c r="A2338" s="16" t="s">
        <v>3442</v>
      </c>
      <c r="B2338" s="16" t="s">
        <v>1183</v>
      </c>
      <c r="C2338" s="16" t="s">
        <v>319</v>
      </c>
      <c r="D2338" s="16">
        <v>10125</v>
      </c>
      <c r="E2338" s="16" t="str">
        <f>VLOOKUP(D2338,'Schools Data'!$F$4:$I$105,4,FALSE)</f>
        <v>Mathilda Marks-Kennedy School</v>
      </c>
      <c r="F2338" s="16">
        <v>138100</v>
      </c>
      <c r="G2338" s="16" t="str">
        <f t="shared" si="82"/>
        <v>E08</v>
      </c>
      <c r="H2338" s="16" t="s">
        <v>3441</v>
      </c>
      <c r="I2338" s="16" t="s">
        <v>1181</v>
      </c>
      <c r="J2338" s="16" t="s">
        <v>1180</v>
      </c>
      <c r="K2338" s="16" t="s">
        <v>1179</v>
      </c>
      <c r="L2338" s="16" t="s">
        <v>3440</v>
      </c>
      <c r="M2338" s="16">
        <v>52700</v>
      </c>
      <c r="N2338" s="16" t="s">
        <v>1177</v>
      </c>
      <c r="O2338" s="16" t="s">
        <v>1107</v>
      </c>
      <c r="P2338" s="16" t="s">
        <v>1176</v>
      </c>
      <c r="Q2338" s="16" t="s">
        <v>1175</v>
      </c>
      <c r="R2338" s="16" t="s">
        <v>1174</v>
      </c>
    </row>
    <row r="2339" spans="1:18">
      <c r="A2339" s="16" t="s">
        <v>3439</v>
      </c>
      <c r="B2339" s="16" t="s">
        <v>1183</v>
      </c>
      <c r="C2339" s="16" t="s">
        <v>319</v>
      </c>
      <c r="D2339" s="16">
        <v>10125</v>
      </c>
      <c r="E2339" s="16" t="str">
        <f>VLOOKUP(D2339,'Schools Data'!$F$4:$I$105,4,FALSE)</f>
        <v>Mathilda Marks-Kennedy School</v>
      </c>
      <c r="F2339" s="16">
        <v>138120</v>
      </c>
      <c r="G2339" s="16" t="str">
        <f t="shared" si="82"/>
        <v>E11</v>
      </c>
      <c r="H2339" s="16" t="s">
        <v>3438</v>
      </c>
      <c r="I2339" s="16" t="s">
        <v>1181</v>
      </c>
      <c r="J2339" s="16" t="s">
        <v>1180</v>
      </c>
      <c r="K2339" s="16" t="s">
        <v>1179</v>
      </c>
      <c r="L2339" s="16" t="s">
        <v>3437</v>
      </c>
      <c r="M2339" s="16">
        <v>8776</v>
      </c>
      <c r="N2339" s="16" t="s">
        <v>1177</v>
      </c>
      <c r="O2339" s="16" t="s">
        <v>1107</v>
      </c>
      <c r="P2339" s="16" t="s">
        <v>1176</v>
      </c>
      <c r="Q2339" s="16" t="s">
        <v>1175</v>
      </c>
      <c r="R2339" s="16" t="s">
        <v>1174</v>
      </c>
    </row>
    <row r="2340" spans="1:18">
      <c r="A2340" s="16" t="s">
        <v>3436</v>
      </c>
      <c r="B2340" s="16" t="s">
        <v>1183</v>
      </c>
      <c r="C2340" s="16" t="s">
        <v>319</v>
      </c>
      <c r="D2340" s="16">
        <v>10125</v>
      </c>
      <c r="E2340" s="16" t="str">
        <f>VLOOKUP(D2340,'Schools Data'!$F$4:$I$105,4,FALSE)</f>
        <v>Mathilda Marks-Kennedy School</v>
      </c>
      <c r="F2340" s="16">
        <v>210000</v>
      </c>
      <c r="G2340" s="16" t="str">
        <f t="shared" si="82"/>
        <v>E12</v>
      </c>
      <c r="H2340" s="16" t="s">
        <v>3435</v>
      </c>
      <c r="I2340" s="16" t="s">
        <v>1181</v>
      </c>
      <c r="J2340" s="16" t="s">
        <v>1180</v>
      </c>
      <c r="K2340" s="16" t="s">
        <v>1179</v>
      </c>
      <c r="L2340" s="16" t="s">
        <v>3434</v>
      </c>
      <c r="M2340" s="16">
        <v>36980</v>
      </c>
      <c r="N2340" s="16" t="s">
        <v>1177</v>
      </c>
      <c r="O2340" s="16" t="s">
        <v>1107</v>
      </c>
      <c r="P2340" s="16" t="s">
        <v>1176</v>
      </c>
      <c r="Q2340" s="16" t="s">
        <v>1175</v>
      </c>
      <c r="R2340" s="16" t="s">
        <v>1174</v>
      </c>
    </row>
    <row r="2341" spans="1:18">
      <c r="A2341" s="16" t="s">
        <v>3433</v>
      </c>
      <c r="B2341" s="16" t="s">
        <v>1183</v>
      </c>
      <c r="C2341" s="16" t="s">
        <v>319</v>
      </c>
      <c r="D2341" s="16">
        <v>10125</v>
      </c>
      <c r="E2341" s="16" t="str">
        <f>VLOOKUP(D2341,'Schools Data'!$F$4:$I$105,4,FALSE)</f>
        <v>Mathilda Marks-Kennedy School</v>
      </c>
      <c r="F2341" s="16">
        <v>213020</v>
      </c>
      <c r="G2341" s="16" t="str">
        <f t="shared" si="82"/>
        <v>E16</v>
      </c>
      <c r="H2341" s="16" t="s">
        <v>3432</v>
      </c>
      <c r="I2341" s="16" t="s">
        <v>1181</v>
      </c>
      <c r="J2341" s="16" t="s">
        <v>1180</v>
      </c>
      <c r="K2341" s="16" t="s">
        <v>1179</v>
      </c>
      <c r="L2341" s="16" t="s">
        <v>3431</v>
      </c>
      <c r="M2341" s="16">
        <v>15036</v>
      </c>
      <c r="N2341" s="16" t="s">
        <v>1177</v>
      </c>
      <c r="O2341" s="16" t="s">
        <v>1107</v>
      </c>
      <c r="P2341" s="16" t="s">
        <v>1176</v>
      </c>
      <c r="Q2341" s="16" t="s">
        <v>1175</v>
      </c>
      <c r="R2341" s="16" t="s">
        <v>1174</v>
      </c>
    </row>
    <row r="2342" spans="1:18">
      <c r="A2342" s="16" t="s">
        <v>3430</v>
      </c>
      <c r="B2342" s="16" t="s">
        <v>1183</v>
      </c>
      <c r="C2342" s="16" t="s">
        <v>319</v>
      </c>
      <c r="D2342" s="16">
        <v>10125</v>
      </c>
      <c r="E2342" s="16" t="str">
        <f>VLOOKUP(D2342,'Schools Data'!$F$4:$I$105,4,FALSE)</f>
        <v>Mathilda Marks-Kennedy School</v>
      </c>
      <c r="F2342" s="16">
        <v>215000</v>
      </c>
      <c r="G2342" s="16" t="str">
        <f t="shared" si="82"/>
        <v>E17</v>
      </c>
      <c r="H2342" s="16" t="s">
        <v>3429</v>
      </c>
      <c r="I2342" s="16" t="s">
        <v>1181</v>
      </c>
      <c r="J2342" s="16" t="s">
        <v>1180</v>
      </c>
      <c r="K2342" s="16" t="s">
        <v>1179</v>
      </c>
      <c r="L2342" s="16" t="s">
        <v>3428</v>
      </c>
      <c r="M2342" s="16">
        <v>14470</v>
      </c>
      <c r="N2342" s="16" t="s">
        <v>1177</v>
      </c>
      <c r="O2342" s="16" t="s">
        <v>1107</v>
      </c>
      <c r="P2342" s="16" t="s">
        <v>1176</v>
      </c>
      <c r="Q2342" s="16" t="s">
        <v>1175</v>
      </c>
      <c r="R2342" s="16" t="s">
        <v>1174</v>
      </c>
    </row>
    <row r="2343" spans="1:18">
      <c r="A2343" s="16" t="s">
        <v>3427</v>
      </c>
      <c r="B2343" s="16" t="s">
        <v>1183</v>
      </c>
      <c r="C2343" s="16" t="s">
        <v>319</v>
      </c>
      <c r="D2343" s="16">
        <v>10125</v>
      </c>
      <c r="E2343" s="16" t="str">
        <f>VLOOKUP(D2343,'Schools Data'!$F$4:$I$105,4,FALSE)</f>
        <v>Mathilda Marks-Kennedy School</v>
      </c>
      <c r="F2343" s="16">
        <v>216000</v>
      </c>
      <c r="G2343" s="16" t="str">
        <f t="shared" si="82"/>
        <v>E15</v>
      </c>
      <c r="H2343" s="16" t="s">
        <v>3426</v>
      </c>
      <c r="I2343" s="16" t="s">
        <v>1181</v>
      </c>
      <c r="J2343" s="16" t="s">
        <v>1180</v>
      </c>
      <c r="K2343" s="16" t="s">
        <v>1179</v>
      </c>
      <c r="L2343" s="16" t="s">
        <v>3425</v>
      </c>
      <c r="M2343" s="16">
        <v>2760</v>
      </c>
      <c r="N2343" s="16" t="s">
        <v>1177</v>
      </c>
      <c r="O2343" s="16" t="s">
        <v>1107</v>
      </c>
      <c r="P2343" s="16" t="s">
        <v>1176</v>
      </c>
      <c r="Q2343" s="16" t="s">
        <v>1175</v>
      </c>
      <c r="R2343" s="16" t="s">
        <v>1174</v>
      </c>
    </row>
    <row r="2344" spans="1:18">
      <c r="A2344" s="16" t="s">
        <v>3424</v>
      </c>
      <c r="B2344" s="16" t="s">
        <v>1183</v>
      </c>
      <c r="C2344" s="16" t="s">
        <v>319</v>
      </c>
      <c r="D2344" s="16">
        <v>10125</v>
      </c>
      <c r="E2344" s="16" t="str">
        <f>VLOOKUP(D2344,'Schools Data'!$F$4:$I$105,4,FALSE)</f>
        <v>Mathilda Marks-Kennedy School</v>
      </c>
      <c r="F2344" s="16">
        <v>219010</v>
      </c>
      <c r="G2344" s="16" t="str">
        <f t="shared" si="82"/>
        <v>E14</v>
      </c>
      <c r="H2344" s="16" t="s">
        <v>3423</v>
      </c>
      <c r="I2344" s="16" t="s">
        <v>1181</v>
      </c>
      <c r="J2344" s="16" t="s">
        <v>1180</v>
      </c>
      <c r="K2344" s="16" t="s">
        <v>1179</v>
      </c>
      <c r="L2344" s="16" t="s">
        <v>3422</v>
      </c>
      <c r="M2344" s="16">
        <v>37772</v>
      </c>
      <c r="N2344" s="16" t="s">
        <v>1177</v>
      </c>
      <c r="O2344" s="16" t="s">
        <v>1107</v>
      </c>
      <c r="P2344" s="16" t="s">
        <v>1176</v>
      </c>
      <c r="Q2344" s="16" t="s">
        <v>1175</v>
      </c>
      <c r="R2344" s="16" t="s">
        <v>1174</v>
      </c>
    </row>
    <row r="2345" spans="1:18">
      <c r="A2345" s="16" t="s">
        <v>3421</v>
      </c>
      <c r="B2345" s="16" t="s">
        <v>1183</v>
      </c>
      <c r="C2345" s="16" t="s">
        <v>319</v>
      </c>
      <c r="D2345" s="16">
        <v>10125</v>
      </c>
      <c r="E2345" s="16" t="str">
        <f>VLOOKUP(D2345,'Schools Data'!$F$4:$I$105,4,FALSE)</f>
        <v>Mathilda Marks-Kennedy School</v>
      </c>
      <c r="F2345" s="16">
        <v>219030</v>
      </c>
      <c r="G2345" s="16" t="str">
        <f t="shared" si="82"/>
        <v>E18</v>
      </c>
      <c r="H2345" s="16" t="s">
        <v>3420</v>
      </c>
      <c r="I2345" s="16" t="s">
        <v>1181</v>
      </c>
      <c r="J2345" s="16" t="s">
        <v>1180</v>
      </c>
      <c r="K2345" s="16" t="s">
        <v>1179</v>
      </c>
      <c r="L2345" s="16" t="s">
        <v>3419</v>
      </c>
      <c r="M2345" s="16">
        <v>71624</v>
      </c>
      <c r="N2345" s="16" t="s">
        <v>1177</v>
      </c>
      <c r="O2345" s="16" t="s">
        <v>1107</v>
      </c>
      <c r="P2345" s="16" t="s">
        <v>1176</v>
      </c>
      <c r="Q2345" s="16" t="s">
        <v>1175</v>
      </c>
      <c r="R2345" s="16" t="s">
        <v>1174</v>
      </c>
    </row>
    <row r="2346" spans="1:18">
      <c r="A2346" s="16" t="s">
        <v>3418</v>
      </c>
      <c r="B2346" s="16" t="s">
        <v>1183</v>
      </c>
      <c r="C2346" s="16" t="s">
        <v>319</v>
      </c>
      <c r="D2346" s="16">
        <v>10125</v>
      </c>
      <c r="E2346" s="16" t="str">
        <f>VLOOKUP(D2346,'Schools Data'!$F$4:$I$105,4,FALSE)</f>
        <v>Mathilda Marks-Kennedy School</v>
      </c>
      <c r="F2346" s="16">
        <v>220000</v>
      </c>
      <c r="G2346" s="16" t="str">
        <f t="shared" si="82"/>
        <v>E13</v>
      </c>
      <c r="H2346" s="16" t="s">
        <v>3417</v>
      </c>
      <c r="I2346" s="16" t="s">
        <v>1181</v>
      </c>
      <c r="J2346" s="16" t="s">
        <v>1180</v>
      </c>
      <c r="K2346" s="16" t="s">
        <v>1179</v>
      </c>
      <c r="L2346" s="16" t="s">
        <v>3416</v>
      </c>
      <c r="M2346" s="16">
        <v>10600</v>
      </c>
      <c r="N2346" s="16" t="s">
        <v>1177</v>
      </c>
      <c r="O2346" s="16" t="s">
        <v>1107</v>
      </c>
      <c r="P2346" s="16" t="s">
        <v>1176</v>
      </c>
      <c r="Q2346" s="16" t="s">
        <v>1175</v>
      </c>
      <c r="R2346" s="16" t="s">
        <v>1174</v>
      </c>
    </row>
    <row r="2347" spans="1:18">
      <c r="A2347" s="16" t="s">
        <v>3415</v>
      </c>
      <c r="B2347" s="16" t="s">
        <v>1183</v>
      </c>
      <c r="C2347" s="16" t="s">
        <v>319</v>
      </c>
      <c r="D2347" s="16">
        <v>10125</v>
      </c>
      <c r="E2347" s="16" t="str">
        <f>VLOOKUP(D2347,'Schools Data'!$F$4:$I$105,4,FALSE)</f>
        <v>Mathilda Marks-Kennedy School</v>
      </c>
      <c r="F2347" s="16">
        <v>221000</v>
      </c>
      <c r="G2347" s="16" t="str">
        <f t="shared" si="82"/>
        <v>E23</v>
      </c>
      <c r="H2347" s="16" t="s">
        <v>3414</v>
      </c>
      <c r="I2347" s="16" t="s">
        <v>1181</v>
      </c>
      <c r="J2347" s="16" t="s">
        <v>1180</v>
      </c>
      <c r="K2347" s="16" t="s">
        <v>1179</v>
      </c>
      <c r="L2347" s="16" t="s">
        <v>3413</v>
      </c>
      <c r="M2347" s="16">
        <v>4140</v>
      </c>
      <c r="N2347" s="16" t="s">
        <v>1177</v>
      </c>
      <c r="O2347" s="16" t="s">
        <v>1107</v>
      </c>
      <c r="P2347" s="16" t="s">
        <v>1176</v>
      </c>
      <c r="Q2347" s="16" t="s">
        <v>1175</v>
      </c>
      <c r="R2347" s="16" t="s">
        <v>1174</v>
      </c>
    </row>
    <row r="2348" spans="1:18">
      <c r="A2348" s="16" t="s">
        <v>3412</v>
      </c>
      <c r="B2348" s="16" t="s">
        <v>1183</v>
      </c>
      <c r="C2348" s="16" t="s">
        <v>319</v>
      </c>
      <c r="D2348" s="16">
        <v>10125</v>
      </c>
      <c r="E2348" s="16" t="str">
        <f>VLOOKUP(D2348,'Schools Data'!$F$4:$I$105,4,FALSE)</f>
        <v>Mathilda Marks-Kennedy School</v>
      </c>
      <c r="F2348" s="16">
        <v>411020</v>
      </c>
      <c r="G2348" s="16" t="str">
        <f t="shared" si="82"/>
        <v>E25</v>
      </c>
      <c r="H2348" s="16" t="s">
        <v>3411</v>
      </c>
      <c r="I2348" s="16" t="s">
        <v>1181</v>
      </c>
      <c r="J2348" s="16" t="s">
        <v>1180</v>
      </c>
      <c r="K2348" s="16" t="s">
        <v>1179</v>
      </c>
      <c r="L2348" s="16" t="s">
        <v>3410</v>
      </c>
      <c r="M2348" s="16">
        <v>38037</v>
      </c>
      <c r="N2348" s="16" t="s">
        <v>1177</v>
      </c>
      <c r="O2348" s="16" t="s">
        <v>1107</v>
      </c>
      <c r="P2348" s="16" t="s">
        <v>1176</v>
      </c>
      <c r="Q2348" s="16" t="s">
        <v>1175</v>
      </c>
      <c r="R2348" s="16" t="s">
        <v>1174</v>
      </c>
    </row>
    <row r="2349" spans="1:18">
      <c r="A2349" s="16" t="s">
        <v>3409</v>
      </c>
      <c r="B2349" s="16" t="s">
        <v>1183</v>
      </c>
      <c r="C2349" s="16" t="s">
        <v>319</v>
      </c>
      <c r="D2349" s="16">
        <v>10125</v>
      </c>
      <c r="E2349" s="16" t="str">
        <f>VLOOKUP(D2349,'Schools Data'!$F$4:$I$105,4,FALSE)</f>
        <v>Mathilda Marks-Kennedy School</v>
      </c>
      <c r="F2349" s="16">
        <v>413050</v>
      </c>
      <c r="G2349" s="16" t="str">
        <f t="shared" si="82"/>
        <v>E19</v>
      </c>
      <c r="H2349" s="16" t="s">
        <v>3408</v>
      </c>
      <c r="I2349" s="16" t="s">
        <v>1181</v>
      </c>
      <c r="J2349" s="16" t="s">
        <v>1180</v>
      </c>
      <c r="K2349" s="16" t="s">
        <v>1179</v>
      </c>
      <c r="L2349" s="16" t="s">
        <v>3407</v>
      </c>
      <c r="M2349" s="16">
        <v>18706</v>
      </c>
      <c r="N2349" s="16" t="s">
        <v>1177</v>
      </c>
      <c r="O2349" s="16" t="s">
        <v>1107</v>
      </c>
      <c r="P2349" s="16" t="s">
        <v>1176</v>
      </c>
      <c r="Q2349" s="16" t="s">
        <v>1175</v>
      </c>
      <c r="R2349" s="16" t="s">
        <v>1174</v>
      </c>
    </row>
    <row r="2350" spans="1:18">
      <c r="A2350" s="16" t="s">
        <v>3406</v>
      </c>
      <c r="B2350" s="16" t="s">
        <v>1183</v>
      </c>
      <c r="C2350" s="16" t="s">
        <v>319</v>
      </c>
      <c r="D2350" s="16">
        <v>10125</v>
      </c>
      <c r="E2350" s="16" t="str">
        <f>VLOOKUP(D2350,'Schools Data'!$F$4:$I$105,4,FALSE)</f>
        <v>Mathilda Marks-Kennedy School</v>
      </c>
      <c r="F2350" s="16">
        <v>413060</v>
      </c>
      <c r="G2350" s="16" t="str">
        <f t="shared" si="82"/>
        <v>E22</v>
      </c>
      <c r="H2350" s="16" t="s">
        <v>3405</v>
      </c>
      <c r="I2350" s="16" t="s">
        <v>1181</v>
      </c>
      <c r="J2350" s="16" t="s">
        <v>1180</v>
      </c>
      <c r="K2350" s="16" t="s">
        <v>1179</v>
      </c>
      <c r="L2350" s="16" t="s">
        <v>3404</v>
      </c>
      <c r="M2350" s="16">
        <v>22364</v>
      </c>
      <c r="N2350" s="16" t="s">
        <v>1177</v>
      </c>
      <c r="O2350" s="16" t="s">
        <v>1107</v>
      </c>
      <c r="P2350" s="16" t="s">
        <v>1176</v>
      </c>
      <c r="Q2350" s="16" t="s">
        <v>1175</v>
      </c>
      <c r="R2350" s="16" t="s">
        <v>1174</v>
      </c>
    </row>
    <row r="2351" spans="1:18">
      <c r="A2351" s="16" t="s">
        <v>3403</v>
      </c>
      <c r="B2351" s="16" t="s">
        <v>1183</v>
      </c>
      <c r="C2351" s="16" t="s">
        <v>319</v>
      </c>
      <c r="D2351" s="16">
        <v>10125</v>
      </c>
      <c r="E2351" s="16" t="str">
        <f>VLOOKUP(D2351,'Schools Data'!$F$4:$I$105,4,FALSE)</f>
        <v>Mathilda Marks-Kennedy School</v>
      </c>
      <c r="F2351" s="16">
        <v>422620</v>
      </c>
      <c r="G2351" s="16" t="str">
        <f t="shared" si="82"/>
        <v>E20</v>
      </c>
      <c r="H2351" s="16" t="s">
        <v>3402</v>
      </c>
      <c r="I2351" s="16" t="s">
        <v>1181</v>
      </c>
      <c r="J2351" s="16" t="s">
        <v>1180</v>
      </c>
      <c r="K2351" s="16" t="s">
        <v>1179</v>
      </c>
      <c r="L2351" s="16" t="s">
        <v>3401</v>
      </c>
      <c r="M2351" s="16">
        <v>18203</v>
      </c>
      <c r="N2351" s="16" t="s">
        <v>1177</v>
      </c>
      <c r="O2351" s="16" t="s">
        <v>1107</v>
      </c>
      <c r="P2351" s="16" t="s">
        <v>1176</v>
      </c>
      <c r="Q2351" s="16" t="s">
        <v>1175</v>
      </c>
      <c r="R2351" s="16" t="s">
        <v>1174</v>
      </c>
    </row>
    <row r="2352" spans="1:18">
      <c r="A2352" s="16" t="s">
        <v>3400</v>
      </c>
      <c r="B2352" s="16" t="s">
        <v>1183</v>
      </c>
      <c r="C2352" s="16" t="s">
        <v>319</v>
      </c>
      <c r="D2352" s="16">
        <v>10125</v>
      </c>
      <c r="E2352" s="16" t="str">
        <f>VLOOKUP(D2352,'Schools Data'!$F$4:$I$105,4,FALSE)</f>
        <v>Mathilda Marks-Kennedy School</v>
      </c>
      <c r="F2352" s="16">
        <v>543950</v>
      </c>
      <c r="G2352" s="16" t="s">
        <v>1211</v>
      </c>
      <c r="H2352" s="16" t="s">
        <v>3399</v>
      </c>
      <c r="I2352" s="16" t="s">
        <v>1181</v>
      </c>
      <c r="J2352" s="16" t="s">
        <v>1180</v>
      </c>
      <c r="K2352" s="16" t="s">
        <v>1179</v>
      </c>
      <c r="L2352" s="16" t="s">
        <v>3398</v>
      </c>
      <c r="M2352" s="16">
        <v>-198198</v>
      </c>
      <c r="N2352" s="16" t="s">
        <v>1177</v>
      </c>
      <c r="O2352" s="16" t="s">
        <v>1107</v>
      </c>
      <c r="P2352" s="16" t="s">
        <v>1176</v>
      </c>
      <c r="Q2352" s="16" t="s">
        <v>1175</v>
      </c>
      <c r="R2352" s="16" t="s">
        <v>1174</v>
      </c>
    </row>
    <row r="2353" spans="1:18">
      <c r="A2353" s="16" t="s">
        <v>3397</v>
      </c>
      <c r="B2353" s="16" t="s">
        <v>1183</v>
      </c>
      <c r="C2353" s="16" t="s">
        <v>319</v>
      </c>
      <c r="D2353" s="16">
        <v>10125</v>
      </c>
      <c r="E2353" s="16" t="str">
        <f>VLOOKUP(D2353,'Schools Data'!$F$4:$I$105,4,FALSE)</f>
        <v>Mathilda Marks-Kennedy School</v>
      </c>
      <c r="F2353" s="16">
        <v>543970</v>
      </c>
      <c r="G2353" s="16" t="str">
        <f t="shared" ref="G2353:G2380" si="83">VLOOKUP(F2353,$W$2:$X$62,2,FALSE)</f>
        <v>I01</v>
      </c>
      <c r="H2353" s="16" t="s">
        <v>3396</v>
      </c>
      <c r="I2353" s="16" t="s">
        <v>1181</v>
      </c>
      <c r="J2353" s="16" t="s">
        <v>1180</v>
      </c>
      <c r="K2353" s="16" t="s">
        <v>1179</v>
      </c>
      <c r="L2353" s="16" t="s">
        <v>3395</v>
      </c>
      <c r="M2353" s="16">
        <v>-1068510</v>
      </c>
      <c r="N2353" s="16" t="s">
        <v>1177</v>
      </c>
      <c r="O2353" s="16" t="s">
        <v>1107</v>
      </c>
      <c r="P2353" s="16" t="s">
        <v>1176</v>
      </c>
      <c r="Q2353" s="16" t="s">
        <v>1175</v>
      </c>
      <c r="R2353" s="16" t="s">
        <v>1174</v>
      </c>
    </row>
    <row r="2354" spans="1:18">
      <c r="A2354" s="16" t="s">
        <v>3394</v>
      </c>
      <c r="B2354" s="16" t="s">
        <v>1183</v>
      </c>
      <c r="C2354" s="16" t="s">
        <v>319</v>
      </c>
      <c r="D2354" s="16">
        <v>10125</v>
      </c>
      <c r="E2354" s="16" t="str">
        <f>VLOOKUP(D2354,'Schools Data'!$F$4:$I$105,4,FALSE)</f>
        <v>Mathilda Marks-Kennedy School</v>
      </c>
      <c r="F2354" s="16">
        <v>543972</v>
      </c>
      <c r="G2354" s="16" t="str">
        <f t="shared" si="83"/>
        <v>I03</v>
      </c>
      <c r="H2354" s="16" t="s">
        <v>3393</v>
      </c>
      <c r="I2354" s="16" t="s">
        <v>1181</v>
      </c>
      <c r="J2354" s="16" t="s">
        <v>1180</v>
      </c>
      <c r="K2354" s="16" t="s">
        <v>1179</v>
      </c>
      <c r="L2354" s="16" t="s">
        <v>3392</v>
      </c>
      <c r="M2354" s="16">
        <v>-11583</v>
      </c>
      <c r="N2354" s="16" t="s">
        <v>1177</v>
      </c>
      <c r="O2354" s="16" t="s">
        <v>1107</v>
      </c>
      <c r="P2354" s="16" t="s">
        <v>1176</v>
      </c>
      <c r="Q2354" s="16" t="s">
        <v>1175</v>
      </c>
      <c r="R2354" s="16" t="s">
        <v>1174</v>
      </c>
    </row>
    <row r="2355" spans="1:18">
      <c r="A2355" s="16" t="s">
        <v>3391</v>
      </c>
      <c r="B2355" s="16" t="s">
        <v>1183</v>
      </c>
      <c r="C2355" s="16" t="s">
        <v>319</v>
      </c>
      <c r="D2355" s="16">
        <v>10125</v>
      </c>
      <c r="E2355" s="16" t="str">
        <f>VLOOKUP(D2355,'Schools Data'!$F$4:$I$105,4,FALSE)</f>
        <v>Mathilda Marks-Kennedy School</v>
      </c>
      <c r="F2355" s="16">
        <v>543975</v>
      </c>
      <c r="G2355" s="16" t="str">
        <f t="shared" si="83"/>
        <v>I05</v>
      </c>
      <c r="H2355" s="16" t="s">
        <v>3390</v>
      </c>
      <c r="I2355" s="16" t="s">
        <v>1181</v>
      </c>
      <c r="J2355" s="16" t="s">
        <v>1180</v>
      </c>
      <c r="K2355" s="16" t="s">
        <v>1179</v>
      </c>
      <c r="L2355" s="16" t="s">
        <v>3389</v>
      </c>
      <c r="M2355" s="16">
        <v>-11172</v>
      </c>
      <c r="N2355" s="16" t="s">
        <v>1177</v>
      </c>
      <c r="O2355" s="16" t="s">
        <v>1107</v>
      </c>
      <c r="P2355" s="16" t="s">
        <v>1176</v>
      </c>
      <c r="Q2355" s="16" t="s">
        <v>1175</v>
      </c>
      <c r="R2355" s="16" t="s">
        <v>1174</v>
      </c>
    </row>
    <row r="2356" spans="1:18">
      <c r="A2356" s="16" t="s">
        <v>3388</v>
      </c>
      <c r="B2356" s="16" t="s">
        <v>1183</v>
      </c>
      <c r="C2356" s="16" t="s">
        <v>319</v>
      </c>
      <c r="D2356" s="16">
        <v>10125</v>
      </c>
      <c r="E2356" s="16" t="str">
        <f>VLOOKUP(D2356,'Schools Data'!$F$4:$I$105,4,FALSE)</f>
        <v>Mathilda Marks-Kennedy School</v>
      </c>
      <c r="F2356" s="16">
        <v>569000</v>
      </c>
      <c r="G2356" s="16" t="str">
        <f t="shared" si="83"/>
        <v>E28a</v>
      </c>
      <c r="H2356" s="16" t="s">
        <v>3387</v>
      </c>
      <c r="I2356" s="16" t="s">
        <v>1181</v>
      </c>
      <c r="J2356" s="16" t="s">
        <v>1180</v>
      </c>
      <c r="K2356" s="16" t="s">
        <v>1179</v>
      </c>
      <c r="L2356" s="16" t="s">
        <v>3386</v>
      </c>
      <c r="M2356" s="16">
        <v>62763</v>
      </c>
      <c r="N2356" s="16" t="s">
        <v>1177</v>
      </c>
      <c r="O2356" s="16" t="s">
        <v>1107</v>
      </c>
      <c r="P2356" s="16" t="s">
        <v>1176</v>
      </c>
      <c r="Q2356" s="16" t="s">
        <v>1175</v>
      </c>
      <c r="R2356" s="16" t="s">
        <v>1174</v>
      </c>
    </row>
    <row r="2357" spans="1:18">
      <c r="A2357" s="16" t="s">
        <v>3385</v>
      </c>
      <c r="B2357" s="16" t="s">
        <v>1183</v>
      </c>
      <c r="C2357" s="16" t="s">
        <v>319</v>
      </c>
      <c r="D2357" s="16">
        <v>10125</v>
      </c>
      <c r="E2357" s="16" t="str">
        <f>VLOOKUP(D2357,'Schools Data'!$F$4:$I$105,4,FALSE)</f>
        <v>Mathilda Marks-Kennedy School</v>
      </c>
      <c r="F2357" s="16">
        <v>569010</v>
      </c>
      <c r="G2357" s="16" t="str">
        <f t="shared" si="83"/>
        <v>E27</v>
      </c>
      <c r="H2357" s="16" t="s">
        <v>3384</v>
      </c>
      <c r="I2357" s="16" t="s">
        <v>1181</v>
      </c>
      <c r="J2357" s="16" t="s">
        <v>1180</v>
      </c>
      <c r="K2357" s="16" t="s">
        <v>1179</v>
      </c>
      <c r="L2357" s="16" t="s">
        <v>3383</v>
      </c>
      <c r="M2357" s="16">
        <v>600</v>
      </c>
      <c r="N2357" s="16" t="s">
        <v>1177</v>
      </c>
      <c r="O2357" s="16" t="s">
        <v>1107</v>
      </c>
      <c r="P2357" s="16" t="s">
        <v>1176</v>
      </c>
      <c r="Q2357" s="16" t="s">
        <v>1175</v>
      </c>
      <c r="R2357" s="16" t="s">
        <v>1174</v>
      </c>
    </row>
    <row r="2358" spans="1:18">
      <c r="A2358" s="16" t="s">
        <v>3382</v>
      </c>
      <c r="B2358" s="16" t="s">
        <v>1183</v>
      </c>
      <c r="C2358" s="16" t="s">
        <v>319</v>
      </c>
      <c r="D2358" s="16">
        <v>10125</v>
      </c>
      <c r="E2358" s="16" t="str">
        <f>VLOOKUP(D2358,'Schools Data'!$F$4:$I$105,4,FALSE)</f>
        <v>Mathilda Marks-Kennedy School</v>
      </c>
      <c r="F2358" s="16">
        <v>720010</v>
      </c>
      <c r="G2358" s="16" t="str">
        <f t="shared" si="83"/>
        <v>I18d</v>
      </c>
      <c r="H2358" s="16" t="s">
        <v>3381</v>
      </c>
      <c r="I2358" s="16" t="s">
        <v>1181</v>
      </c>
      <c r="J2358" s="16" t="s">
        <v>1180</v>
      </c>
      <c r="K2358" s="16" t="s">
        <v>1179</v>
      </c>
      <c r="L2358" s="16" t="s">
        <v>3380</v>
      </c>
      <c r="M2358" s="16">
        <v>-40760</v>
      </c>
      <c r="N2358" s="16" t="s">
        <v>1177</v>
      </c>
      <c r="O2358" s="16" t="s">
        <v>1107</v>
      </c>
      <c r="P2358" s="16" t="s">
        <v>1176</v>
      </c>
      <c r="Q2358" s="16" t="s">
        <v>1175</v>
      </c>
      <c r="R2358" s="16" t="s">
        <v>1174</v>
      </c>
    </row>
    <row r="2359" spans="1:18">
      <c r="A2359" s="16" t="s">
        <v>3379</v>
      </c>
      <c r="B2359" s="16" t="s">
        <v>1183</v>
      </c>
      <c r="C2359" s="16" t="s">
        <v>319</v>
      </c>
      <c r="D2359" s="16">
        <v>10125</v>
      </c>
      <c r="E2359" s="16" t="str">
        <f>VLOOKUP(D2359,'Schools Data'!$F$4:$I$105,4,FALSE)</f>
        <v>Mathilda Marks-Kennedy School</v>
      </c>
      <c r="F2359" s="16">
        <v>739050</v>
      </c>
      <c r="G2359" s="16" t="str">
        <f t="shared" si="83"/>
        <v>I13</v>
      </c>
      <c r="H2359" s="16" t="s">
        <v>3378</v>
      </c>
      <c r="I2359" s="16" t="s">
        <v>1181</v>
      </c>
      <c r="J2359" s="16" t="s">
        <v>1180</v>
      </c>
      <c r="K2359" s="16" t="s">
        <v>1179</v>
      </c>
      <c r="L2359" s="16" t="s">
        <v>3377</v>
      </c>
      <c r="M2359" s="16">
        <v>-342000</v>
      </c>
      <c r="N2359" s="16" t="s">
        <v>1177</v>
      </c>
      <c r="O2359" s="16" t="s">
        <v>1107</v>
      </c>
      <c r="P2359" s="16" t="s">
        <v>1176</v>
      </c>
      <c r="Q2359" s="16" t="s">
        <v>1175</v>
      </c>
      <c r="R2359" s="16" t="s">
        <v>1174</v>
      </c>
    </row>
    <row r="2360" spans="1:18">
      <c r="A2360" s="16" t="s">
        <v>3376</v>
      </c>
      <c r="B2360" s="16" t="s">
        <v>1183</v>
      </c>
      <c r="C2360" s="16" t="s">
        <v>319</v>
      </c>
      <c r="D2360" s="16">
        <v>10126</v>
      </c>
      <c r="E2360" s="16" t="str">
        <f>VLOOKUP(D2360,'Schools Data'!$F$4:$I$105,4,FALSE)</f>
        <v>Menorah Foundation School</v>
      </c>
      <c r="F2360" s="16">
        <v>111100</v>
      </c>
      <c r="G2360" s="16" t="str">
        <f t="shared" si="83"/>
        <v>E05</v>
      </c>
      <c r="H2360" s="16" t="s">
        <v>3375</v>
      </c>
      <c r="I2360" s="16" t="s">
        <v>1181</v>
      </c>
      <c r="J2360" s="16" t="s">
        <v>1180</v>
      </c>
      <c r="K2360" s="16" t="s">
        <v>1179</v>
      </c>
      <c r="L2360" s="16" t="s">
        <v>3374</v>
      </c>
      <c r="M2360" s="16">
        <v>84394</v>
      </c>
      <c r="N2360" s="16" t="s">
        <v>1177</v>
      </c>
      <c r="O2360" s="16" t="s">
        <v>1107</v>
      </c>
      <c r="P2360" s="16" t="s">
        <v>1176</v>
      </c>
      <c r="Q2360" s="16" t="s">
        <v>1175</v>
      </c>
      <c r="R2360" s="16" t="s">
        <v>1174</v>
      </c>
    </row>
    <row r="2361" spans="1:18">
      <c r="A2361" s="16" t="s">
        <v>3373</v>
      </c>
      <c r="B2361" s="16" t="s">
        <v>1183</v>
      </c>
      <c r="C2361" s="16" t="s">
        <v>319</v>
      </c>
      <c r="D2361" s="16">
        <v>10126</v>
      </c>
      <c r="E2361" s="16" t="str">
        <f>VLOOKUP(D2361,'Schools Data'!$F$4:$I$105,4,FALSE)</f>
        <v>Menorah Foundation School</v>
      </c>
      <c r="F2361" s="16">
        <v>111200</v>
      </c>
      <c r="G2361" s="16" t="str">
        <f t="shared" si="83"/>
        <v>E04</v>
      </c>
      <c r="H2361" s="16" t="s">
        <v>3372</v>
      </c>
      <c r="I2361" s="16" t="s">
        <v>1181</v>
      </c>
      <c r="J2361" s="16" t="s">
        <v>1180</v>
      </c>
      <c r="K2361" s="16" t="s">
        <v>1179</v>
      </c>
      <c r="L2361" s="16" t="s">
        <v>3371</v>
      </c>
      <c r="M2361" s="16">
        <v>51203</v>
      </c>
      <c r="N2361" s="16" t="s">
        <v>1177</v>
      </c>
      <c r="O2361" s="16" t="s">
        <v>1107</v>
      </c>
      <c r="P2361" s="16" t="s">
        <v>1176</v>
      </c>
      <c r="Q2361" s="16" t="s">
        <v>1175</v>
      </c>
      <c r="R2361" s="16" t="s">
        <v>1174</v>
      </c>
    </row>
    <row r="2362" spans="1:18">
      <c r="A2362" s="16" t="s">
        <v>3370</v>
      </c>
      <c r="B2362" s="16" t="s">
        <v>1183</v>
      </c>
      <c r="C2362" s="16" t="s">
        <v>319</v>
      </c>
      <c r="D2362" s="16">
        <v>10126</v>
      </c>
      <c r="E2362" s="16" t="str">
        <f>VLOOKUP(D2362,'Schools Data'!$F$4:$I$105,4,FALSE)</f>
        <v>Menorah Foundation School</v>
      </c>
      <c r="F2362" s="16">
        <v>111400</v>
      </c>
      <c r="G2362" s="16" t="str">
        <f t="shared" si="83"/>
        <v>E01</v>
      </c>
      <c r="H2362" s="16" t="s">
        <v>3369</v>
      </c>
      <c r="I2362" s="16" t="s">
        <v>1181</v>
      </c>
      <c r="J2362" s="16" t="s">
        <v>1180</v>
      </c>
      <c r="K2362" s="16" t="s">
        <v>1179</v>
      </c>
      <c r="L2362" s="16" t="s">
        <v>3368</v>
      </c>
      <c r="M2362" s="16">
        <v>1124227</v>
      </c>
      <c r="N2362" s="16" t="s">
        <v>1177</v>
      </c>
      <c r="O2362" s="16" t="s">
        <v>1107</v>
      </c>
      <c r="P2362" s="16" t="s">
        <v>1176</v>
      </c>
      <c r="Q2362" s="16" t="s">
        <v>1175</v>
      </c>
      <c r="R2362" s="16" t="s">
        <v>1174</v>
      </c>
    </row>
    <row r="2363" spans="1:18">
      <c r="A2363" s="16" t="s">
        <v>3367</v>
      </c>
      <c r="B2363" s="16" t="s">
        <v>1183</v>
      </c>
      <c r="C2363" s="16" t="s">
        <v>319</v>
      </c>
      <c r="D2363" s="16">
        <v>10126</v>
      </c>
      <c r="E2363" s="16" t="str">
        <f>VLOOKUP(D2363,'Schools Data'!$F$4:$I$105,4,FALSE)</f>
        <v>Menorah Foundation School</v>
      </c>
      <c r="F2363" s="16">
        <v>111600</v>
      </c>
      <c r="G2363" s="16" t="str">
        <f t="shared" si="83"/>
        <v>E03</v>
      </c>
      <c r="H2363" s="16" t="s">
        <v>3366</v>
      </c>
      <c r="I2363" s="16" t="s">
        <v>1181</v>
      </c>
      <c r="J2363" s="16" t="s">
        <v>1180</v>
      </c>
      <c r="K2363" s="16" t="s">
        <v>1179</v>
      </c>
      <c r="L2363" s="16" t="s">
        <v>3365</v>
      </c>
      <c r="M2363" s="16">
        <v>1248867</v>
      </c>
      <c r="N2363" s="16" t="s">
        <v>1177</v>
      </c>
      <c r="O2363" s="16" t="s">
        <v>1107</v>
      </c>
      <c r="P2363" s="16" t="s">
        <v>1176</v>
      </c>
      <c r="Q2363" s="16" t="s">
        <v>1175</v>
      </c>
      <c r="R2363" s="16" t="s">
        <v>1174</v>
      </c>
    </row>
    <row r="2364" spans="1:18">
      <c r="A2364" s="16" t="s">
        <v>3364</v>
      </c>
      <c r="B2364" s="16" t="s">
        <v>1183</v>
      </c>
      <c r="C2364" s="16" t="s">
        <v>319</v>
      </c>
      <c r="D2364" s="16">
        <v>10126</v>
      </c>
      <c r="E2364" s="16" t="str">
        <f>VLOOKUP(D2364,'Schools Data'!$F$4:$I$105,4,FALSE)</f>
        <v>Menorah Foundation School</v>
      </c>
      <c r="F2364" s="16">
        <v>111700</v>
      </c>
      <c r="G2364" s="16" t="str">
        <f t="shared" si="83"/>
        <v>E07</v>
      </c>
      <c r="H2364" s="16" t="s">
        <v>3363</v>
      </c>
      <c r="I2364" s="16" t="s">
        <v>1181</v>
      </c>
      <c r="J2364" s="16" t="s">
        <v>1180</v>
      </c>
      <c r="K2364" s="16" t="s">
        <v>1179</v>
      </c>
      <c r="L2364" s="16" t="s">
        <v>3362</v>
      </c>
      <c r="M2364" s="16">
        <v>30252</v>
      </c>
      <c r="N2364" s="16" t="s">
        <v>1177</v>
      </c>
      <c r="O2364" s="16" t="s">
        <v>1107</v>
      </c>
      <c r="P2364" s="16" t="s">
        <v>1176</v>
      </c>
      <c r="Q2364" s="16" t="s">
        <v>1175</v>
      </c>
      <c r="R2364" s="16" t="s">
        <v>1174</v>
      </c>
    </row>
    <row r="2365" spans="1:18">
      <c r="A2365" s="16" t="s">
        <v>3361</v>
      </c>
      <c r="B2365" s="16" t="s">
        <v>1183</v>
      </c>
      <c r="C2365" s="16" t="s">
        <v>319</v>
      </c>
      <c r="D2365" s="16">
        <v>10126</v>
      </c>
      <c r="E2365" s="16" t="str">
        <f>VLOOKUP(D2365,'Schools Data'!$F$4:$I$105,4,FALSE)</f>
        <v>Menorah Foundation School</v>
      </c>
      <c r="F2365" s="16">
        <v>133100</v>
      </c>
      <c r="G2365" s="16" t="str">
        <f t="shared" si="83"/>
        <v>E09</v>
      </c>
      <c r="H2365" s="16" t="s">
        <v>3360</v>
      </c>
      <c r="I2365" s="16" t="s">
        <v>1181</v>
      </c>
      <c r="J2365" s="16" t="s">
        <v>1180</v>
      </c>
      <c r="K2365" s="16" t="s">
        <v>1179</v>
      </c>
      <c r="L2365" s="16" t="s">
        <v>3359</v>
      </c>
      <c r="M2365" s="16">
        <v>17409</v>
      </c>
      <c r="N2365" s="16" t="s">
        <v>1177</v>
      </c>
      <c r="O2365" s="16" t="s">
        <v>1107</v>
      </c>
      <c r="P2365" s="16" t="s">
        <v>1176</v>
      </c>
      <c r="Q2365" s="16" t="s">
        <v>1175</v>
      </c>
      <c r="R2365" s="16" t="s">
        <v>1174</v>
      </c>
    </row>
    <row r="2366" spans="1:18">
      <c r="A2366" s="16" t="s">
        <v>3358</v>
      </c>
      <c r="B2366" s="16" t="s">
        <v>1183</v>
      </c>
      <c r="C2366" s="16" t="s">
        <v>319</v>
      </c>
      <c r="D2366" s="16">
        <v>10126</v>
      </c>
      <c r="E2366" s="16" t="str">
        <f>VLOOKUP(D2366,'Schools Data'!$F$4:$I$105,4,FALSE)</f>
        <v>Menorah Foundation School</v>
      </c>
      <c r="F2366" s="16">
        <v>138100</v>
      </c>
      <c r="G2366" s="16" t="str">
        <f t="shared" si="83"/>
        <v>E08</v>
      </c>
      <c r="H2366" s="16" t="s">
        <v>3357</v>
      </c>
      <c r="I2366" s="16" t="s">
        <v>1181</v>
      </c>
      <c r="J2366" s="16" t="s">
        <v>1180</v>
      </c>
      <c r="K2366" s="16" t="s">
        <v>1179</v>
      </c>
      <c r="L2366" s="16" t="s">
        <v>3356</v>
      </c>
      <c r="M2366" s="16">
        <v>7550</v>
      </c>
      <c r="N2366" s="16" t="s">
        <v>1177</v>
      </c>
      <c r="O2366" s="16" t="s">
        <v>1107</v>
      </c>
      <c r="P2366" s="16" t="s">
        <v>1176</v>
      </c>
      <c r="Q2366" s="16" t="s">
        <v>1175</v>
      </c>
      <c r="R2366" s="16" t="s">
        <v>1174</v>
      </c>
    </row>
    <row r="2367" spans="1:18">
      <c r="A2367" s="16" t="s">
        <v>3355</v>
      </c>
      <c r="B2367" s="16" t="s">
        <v>1183</v>
      </c>
      <c r="C2367" s="16" t="s">
        <v>319</v>
      </c>
      <c r="D2367" s="16">
        <v>10126</v>
      </c>
      <c r="E2367" s="16" t="str">
        <f>VLOOKUP(D2367,'Schools Data'!$F$4:$I$105,4,FALSE)</f>
        <v>Menorah Foundation School</v>
      </c>
      <c r="F2367" s="16">
        <v>138110</v>
      </c>
      <c r="G2367" s="16" t="str">
        <f t="shared" si="83"/>
        <v>E10</v>
      </c>
      <c r="H2367" s="16" t="s">
        <v>3354</v>
      </c>
      <c r="I2367" s="16" t="s">
        <v>1181</v>
      </c>
      <c r="J2367" s="16" t="s">
        <v>1180</v>
      </c>
      <c r="K2367" s="16" t="s">
        <v>1179</v>
      </c>
      <c r="L2367" s="16" t="s">
        <v>3353</v>
      </c>
      <c r="M2367" s="16">
        <v>622</v>
      </c>
      <c r="N2367" s="16" t="s">
        <v>1177</v>
      </c>
      <c r="O2367" s="16" t="s">
        <v>1107</v>
      </c>
      <c r="P2367" s="16" t="s">
        <v>1176</v>
      </c>
      <c r="Q2367" s="16" t="s">
        <v>1175</v>
      </c>
      <c r="R2367" s="16" t="s">
        <v>1174</v>
      </c>
    </row>
    <row r="2368" spans="1:18">
      <c r="A2368" s="16" t="s">
        <v>3352</v>
      </c>
      <c r="B2368" s="16" t="s">
        <v>1183</v>
      </c>
      <c r="C2368" s="16" t="s">
        <v>319</v>
      </c>
      <c r="D2368" s="16">
        <v>10126</v>
      </c>
      <c r="E2368" s="16" t="str">
        <f>VLOOKUP(D2368,'Schools Data'!$F$4:$I$105,4,FALSE)</f>
        <v>Menorah Foundation School</v>
      </c>
      <c r="F2368" s="16">
        <v>210000</v>
      </c>
      <c r="G2368" s="16" t="str">
        <f t="shared" si="83"/>
        <v>E12</v>
      </c>
      <c r="H2368" s="16" t="s">
        <v>3351</v>
      </c>
      <c r="I2368" s="16" t="s">
        <v>1181</v>
      </c>
      <c r="J2368" s="16" t="s">
        <v>1180</v>
      </c>
      <c r="K2368" s="16" t="s">
        <v>1179</v>
      </c>
      <c r="L2368" s="16" t="s">
        <v>3350</v>
      </c>
      <c r="M2368" s="16">
        <v>23950</v>
      </c>
      <c r="N2368" s="16" t="s">
        <v>1177</v>
      </c>
      <c r="O2368" s="16" t="s">
        <v>1107</v>
      </c>
      <c r="P2368" s="16" t="s">
        <v>1176</v>
      </c>
      <c r="Q2368" s="16" t="s">
        <v>1175</v>
      </c>
      <c r="R2368" s="16" t="s">
        <v>1174</v>
      </c>
    </row>
    <row r="2369" spans="1:18">
      <c r="A2369" s="16" t="s">
        <v>3349</v>
      </c>
      <c r="B2369" s="16" t="s">
        <v>1183</v>
      </c>
      <c r="C2369" s="16" t="s">
        <v>319</v>
      </c>
      <c r="D2369" s="16">
        <v>10126</v>
      </c>
      <c r="E2369" s="16" t="str">
        <f>VLOOKUP(D2369,'Schools Data'!$F$4:$I$105,4,FALSE)</f>
        <v>Menorah Foundation School</v>
      </c>
      <c r="F2369" s="16">
        <v>213020</v>
      </c>
      <c r="G2369" s="16" t="str">
        <f t="shared" si="83"/>
        <v>E16</v>
      </c>
      <c r="H2369" s="16" t="s">
        <v>3348</v>
      </c>
      <c r="I2369" s="16" t="s">
        <v>1181</v>
      </c>
      <c r="J2369" s="16" t="s">
        <v>1180</v>
      </c>
      <c r="K2369" s="16" t="s">
        <v>1179</v>
      </c>
      <c r="L2369" s="16" t="s">
        <v>3347</v>
      </c>
      <c r="M2369" s="16">
        <v>22000</v>
      </c>
      <c r="N2369" s="16" t="s">
        <v>1177</v>
      </c>
      <c r="O2369" s="16" t="s">
        <v>1107</v>
      </c>
      <c r="P2369" s="16" t="s">
        <v>1176</v>
      </c>
      <c r="Q2369" s="16" t="s">
        <v>1175</v>
      </c>
      <c r="R2369" s="16" t="s">
        <v>1174</v>
      </c>
    </row>
    <row r="2370" spans="1:18">
      <c r="A2370" s="16" t="s">
        <v>3346</v>
      </c>
      <c r="B2370" s="16" t="s">
        <v>1183</v>
      </c>
      <c r="C2370" s="16" t="s">
        <v>319</v>
      </c>
      <c r="D2370" s="16">
        <v>10126</v>
      </c>
      <c r="E2370" s="16" t="str">
        <f>VLOOKUP(D2370,'Schools Data'!$F$4:$I$105,4,FALSE)</f>
        <v>Menorah Foundation School</v>
      </c>
      <c r="F2370" s="16">
        <v>215000</v>
      </c>
      <c r="G2370" s="16" t="str">
        <f t="shared" si="83"/>
        <v>E17</v>
      </c>
      <c r="H2370" s="16" t="s">
        <v>3345</v>
      </c>
      <c r="I2370" s="16" t="s">
        <v>1181</v>
      </c>
      <c r="J2370" s="16" t="s">
        <v>1180</v>
      </c>
      <c r="K2370" s="16" t="s">
        <v>1179</v>
      </c>
      <c r="L2370" s="16" t="s">
        <v>3344</v>
      </c>
      <c r="M2370" s="16">
        <v>32718</v>
      </c>
      <c r="N2370" s="16" t="s">
        <v>1177</v>
      </c>
      <c r="O2370" s="16" t="s">
        <v>1107</v>
      </c>
      <c r="P2370" s="16" t="s">
        <v>1176</v>
      </c>
      <c r="Q2370" s="16" t="s">
        <v>1175</v>
      </c>
      <c r="R2370" s="16" t="s">
        <v>1174</v>
      </c>
    </row>
    <row r="2371" spans="1:18">
      <c r="A2371" s="16" t="s">
        <v>3343</v>
      </c>
      <c r="B2371" s="16" t="s">
        <v>1183</v>
      </c>
      <c r="C2371" s="16" t="s">
        <v>319</v>
      </c>
      <c r="D2371" s="16">
        <v>10126</v>
      </c>
      <c r="E2371" s="16" t="str">
        <f>VLOOKUP(D2371,'Schools Data'!$F$4:$I$105,4,FALSE)</f>
        <v>Menorah Foundation School</v>
      </c>
      <c r="F2371" s="16">
        <v>216000</v>
      </c>
      <c r="G2371" s="16" t="str">
        <f t="shared" si="83"/>
        <v>E15</v>
      </c>
      <c r="H2371" s="16" t="s">
        <v>3342</v>
      </c>
      <c r="I2371" s="16" t="s">
        <v>1181</v>
      </c>
      <c r="J2371" s="16" t="s">
        <v>1180</v>
      </c>
      <c r="K2371" s="16" t="s">
        <v>1179</v>
      </c>
      <c r="L2371" s="16" t="s">
        <v>3318</v>
      </c>
      <c r="M2371" s="16">
        <v>3000</v>
      </c>
      <c r="N2371" s="16" t="s">
        <v>1177</v>
      </c>
      <c r="O2371" s="16" t="s">
        <v>1107</v>
      </c>
      <c r="P2371" s="16" t="s">
        <v>1176</v>
      </c>
      <c r="Q2371" s="16" t="s">
        <v>1175</v>
      </c>
      <c r="R2371" s="16" t="s">
        <v>1174</v>
      </c>
    </row>
    <row r="2372" spans="1:18">
      <c r="A2372" s="16" t="s">
        <v>3341</v>
      </c>
      <c r="B2372" s="16" t="s">
        <v>1183</v>
      </c>
      <c r="C2372" s="16" t="s">
        <v>319</v>
      </c>
      <c r="D2372" s="16">
        <v>10126</v>
      </c>
      <c r="E2372" s="16" t="str">
        <f>VLOOKUP(D2372,'Schools Data'!$F$4:$I$105,4,FALSE)</f>
        <v>Menorah Foundation School</v>
      </c>
      <c r="F2372" s="16">
        <v>219010</v>
      </c>
      <c r="G2372" s="16" t="str">
        <f t="shared" si="83"/>
        <v>E14</v>
      </c>
      <c r="H2372" s="16" t="s">
        <v>3340</v>
      </c>
      <c r="I2372" s="16" t="s">
        <v>1181</v>
      </c>
      <c r="J2372" s="16" t="s">
        <v>1180</v>
      </c>
      <c r="K2372" s="16" t="s">
        <v>1179</v>
      </c>
      <c r="L2372" s="16" t="s">
        <v>3339</v>
      </c>
      <c r="M2372" s="16">
        <v>50285</v>
      </c>
      <c r="N2372" s="16" t="s">
        <v>1177</v>
      </c>
      <c r="O2372" s="16" t="s">
        <v>1107</v>
      </c>
      <c r="P2372" s="16" t="s">
        <v>1176</v>
      </c>
      <c r="Q2372" s="16" t="s">
        <v>1175</v>
      </c>
      <c r="R2372" s="16" t="s">
        <v>1174</v>
      </c>
    </row>
    <row r="2373" spans="1:18">
      <c r="A2373" s="16" t="s">
        <v>3338</v>
      </c>
      <c r="B2373" s="16" t="s">
        <v>1183</v>
      </c>
      <c r="C2373" s="16" t="s">
        <v>319</v>
      </c>
      <c r="D2373" s="16">
        <v>10126</v>
      </c>
      <c r="E2373" s="16" t="str">
        <f>VLOOKUP(D2373,'Schools Data'!$F$4:$I$105,4,FALSE)</f>
        <v>Menorah Foundation School</v>
      </c>
      <c r="F2373" s="16">
        <v>219030</v>
      </c>
      <c r="G2373" s="16" t="str">
        <f t="shared" si="83"/>
        <v>E18</v>
      </c>
      <c r="H2373" s="16" t="s">
        <v>3337</v>
      </c>
      <c r="I2373" s="16" t="s">
        <v>1181</v>
      </c>
      <c r="J2373" s="16" t="s">
        <v>1180</v>
      </c>
      <c r="K2373" s="16" t="s">
        <v>1179</v>
      </c>
      <c r="L2373" s="16" t="s">
        <v>3336</v>
      </c>
      <c r="M2373" s="16">
        <v>10750</v>
      </c>
      <c r="N2373" s="16" t="s">
        <v>1177</v>
      </c>
      <c r="O2373" s="16" t="s">
        <v>1107</v>
      </c>
      <c r="P2373" s="16" t="s">
        <v>1176</v>
      </c>
      <c r="Q2373" s="16" t="s">
        <v>1175</v>
      </c>
      <c r="R2373" s="16" t="s">
        <v>1174</v>
      </c>
    </row>
    <row r="2374" spans="1:18">
      <c r="A2374" s="16" t="s">
        <v>3335</v>
      </c>
      <c r="B2374" s="16" t="s">
        <v>1183</v>
      </c>
      <c r="C2374" s="16" t="s">
        <v>319</v>
      </c>
      <c r="D2374" s="16">
        <v>10126</v>
      </c>
      <c r="E2374" s="16" t="str">
        <f>VLOOKUP(D2374,'Schools Data'!$F$4:$I$105,4,FALSE)</f>
        <v>Menorah Foundation School</v>
      </c>
      <c r="F2374" s="16">
        <v>221000</v>
      </c>
      <c r="G2374" s="16" t="str">
        <f t="shared" si="83"/>
        <v>E23</v>
      </c>
      <c r="H2374" s="16" t="s">
        <v>3334</v>
      </c>
      <c r="I2374" s="16" t="s">
        <v>1181</v>
      </c>
      <c r="J2374" s="16" t="s">
        <v>1180</v>
      </c>
      <c r="K2374" s="16" t="s">
        <v>1179</v>
      </c>
      <c r="L2374" s="16" t="s">
        <v>3333</v>
      </c>
      <c r="M2374" s="16">
        <v>19930</v>
      </c>
      <c r="N2374" s="16" t="s">
        <v>1177</v>
      </c>
      <c r="O2374" s="16" t="s">
        <v>1107</v>
      </c>
      <c r="P2374" s="16" t="s">
        <v>1176</v>
      </c>
      <c r="Q2374" s="16" t="s">
        <v>1175</v>
      </c>
      <c r="R2374" s="16" t="s">
        <v>1174</v>
      </c>
    </row>
    <row r="2375" spans="1:18">
      <c r="A2375" s="16" t="s">
        <v>3332</v>
      </c>
      <c r="B2375" s="16" t="s">
        <v>1183</v>
      </c>
      <c r="C2375" s="16" t="s">
        <v>319</v>
      </c>
      <c r="D2375" s="16">
        <v>10126</v>
      </c>
      <c r="E2375" s="16" t="str">
        <f>VLOOKUP(D2375,'Schools Data'!$F$4:$I$105,4,FALSE)</f>
        <v>Menorah Foundation School</v>
      </c>
      <c r="F2375" s="16">
        <v>411020</v>
      </c>
      <c r="G2375" s="16" t="str">
        <f t="shared" si="83"/>
        <v>E25</v>
      </c>
      <c r="H2375" s="16" t="s">
        <v>3331</v>
      </c>
      <c r="I2375" s="16" t="s">
        <v>1181</v>
      </c>
      <c r="J2375" s="16" t="s">
        <v>1180</v>
      </c>
      <c r="K2375" s="16" t="s">
        <v>1179</v>
      </c>
      <c r="L2375" s="16" t="s">
        <v>3330</v>
      </c>
      <c r="M2375" s="16">
        <v>103525</v>
      </c>
      <c r="N2375" s="16" t="s">
        <v>1177</v>
      </c>
      <c r="O2375" s="16" t="s">
        <v>1107</v>
      </c>
      <c r="P2375" s="16" t="s">
        <v>1176</v>
      </c>
      <c r="Q2375" s="16" t="s">
        <v>1175</v>
      </c>
      <c r="R2375" s="16" t="s">
        <v>1174</v>
      </c>
    </row>
    <row r="2376" spans="1:18">
      <c r="A2376" s="16" t="s">
        <v>3329</v>
      </c>
      <c r="B2376" s="16" t="s">
        <v>1183</v>
      </c>
      <c r="C2376" s="16" t="s">
        <v>319</v>
      </c>
      <c r="D2376" s="16">
        <v>10126</v>
      </c>
      <c r="E2376" s="16" t="str">
        <f>VLOOKUP(D2376,'Schools Data'!$F$4:$I$105,4,FALSE)</f>
        <v>Menorah Foundation School</v>
      </c>
      <c r="F2376" s="16">
        <v>413050</v>
      </c>
      <c r="G2376" s="16" t="str">
        <f t="shared" si="83"/>
        <v>E19</v>
      </c>
      <c r="H2376" s="16" t="s">
        <v>3328</v>
      </c>
      <c r="I2376" s="16" t="s">
        <v>1181</v>
      </c>
      <c r="J2376" s="16" t="s">
        <v>1180</v>
      </c>
      <c r="K2376" s="16" t="s">
        <v>1179</v>
      </c>
      <c r="L2376" s="16" t="s">
        <v>3327</v>
      </c>
      <c r="M2376" s="16">
        <v>92600</v>
      </c>
      <c r="N2376" s="16" t="s">
        <v>1177</v>
      </c>
      <c r="O2376" s="16" t="s">
        <v>1107</v>
      </c>
      <c r="P2376" s="16" t="s">
        <v>1176</v>
      </c>
      <c r="Q2376" s="16" t="s">
        <v>1175</v>
      </c>
      <c r="R2376" s="16" t="s">
        <v>1174</v>
      </c>
    </row>
    <row r="2377" spans="1:18">
      <c r="A2377" s="16" t="s">
        <v>3326</v>
      </c>
      <c r="B2377" s="16" t="s">
        <v>1183</v>
      </c>
      <c r="C2377" s="16" t="s">
        <v>319</v>
      </c>
      <c r="D2377" s="16">
        <v>10126</v>
      </c>
      <c r="E2377" s="16" t="str">
        <f>VLOOKUP(D2377,'Schools Data'!$F$4:$I$105,4,FALSE)</f>
        <v>Menorah Foundation School</v>
      </c>
      <c r="F2377" s="16">
        <v>413060</v>
      </c>
      <c r="G2377" s="16" t="str">
        <f t="shared" si="83"/>
        <v>E22</v>
      </c>
      <c r="H2377" s="16" t="s">
        <v>3325</v>
      </c>
      <c r="I2377" s="16" t="s">
        <v>1181</v>
      </c>
      <c r="J2377" s="16" t="s">
        <v>1180</v>
      </c>
      <c r="K2377" s="16" t="s">
        <v>1179</v>
      </c>
      <c r="L2377" s="16" t="s">
        <v>3324</v>
      </c>
      <c r="M2377" s="16">
        <v>7440</v>
      </c>
      <c r="N2377" s="16" t="s">
        <v>1177</v>
      </c>
      <c r="O2377" s="16" t="s">
        <v>1107</v>
      </c>
      <c r="P2377" s="16" t="s">
        <v>1176</v>
      </c>
      <c r="Q2377" s="16" t="s">
        <v>1175</v>
      </c>
      <c r="R2377" s="16" t="s">
        <v>1174</v>
      </c>
    </row>
    <row r="2378" spans="1:18">
      <c r="A2378" s="16" t="s">
        <v>3323</v>
      </c>
      <c r="B2378" s="16" t="s">
        <v>1183</v>
      </c>
      <c r="C2378" s="16" t="s">
        <v>319</v>
      </c>
      <c r="D2378" s="16">
        <v>10126</v>
      </c>
      <c r="E2378" s="16" t="str">
        <f>VLOOKUP(D2378,'Schools Data'!$F$4:$I$105,4,FALSE)</f>
        <v>Menorah Foundation School</v>
      </c>
      <c r="F2378" s="16">
        <v>413070</v>
      </c>
      <c r="G2378" s="16" t="str">
        <f t="shared" si="83"/>
        <v>E24</v>
      </c>
      <c r="H2378" s="16" t="s">
        <v>3322</v>
      </c>
      <c r="I2378" s="16" t="s">
        <v>1181</v>
      </c>
      <c r="J2378" s="16" t="s">
        <v>1180</v>
      </c>
      <c r="K2378" s="16" t="s">
        <v>1179</v>
      </c>
      <c r="L2378" s="16" t="s">
        <v>3321</v>
      </c>
      <c r="M2378" s="16">
        <v>1750</v>
      </c>
      <c r="N2378" s="16" t="s">
        <v>1177</v>
      </c>
      <c r="O2378" s="16" t="s">
        <v>1107</v>
      </c>
      <c r="P2378" s="16" t="s">
        <v>1176</v>
      </c>
      <c r="Q2378" s="16" t="s">
        <v>1175</v>
      </c>
      <c r="R2378" s="16" t="s">
        <v>1174</v>
      </c>
    </row>
    <row r="2379" spans="1:18">
      <c r="A2379" s="16" t="s">
        <v>3320</v>
      </c>
      <c r="B2379" s="16" t="s">
        <v>1183</v>
      </c>
      <c r="C2379" s="16" t="s">
        <v>319</v>
      </c>
      <c r="D2379" s="16">
        <v>10126</v>
      </c>
      <c r="E2379" s="16" t="str">
        <f>VLOOKUP(D2379,'Schools Data'!$F$4:$I$105,4,FALSE)</f>
        <v>Menorah Foundation School</v>
      </c>
      <c r="F2379" s="16">
        <v>420060</v>
      </c>
      <c r="G2379" s="16" t="str">
        <f t="shared" si="83"/>
        <v>E26</v>
      </c>
      <c r="H2379" s="16" t="s">
        <v>3319</v>
      </c>
      <c r="I2379" s="16" t="s">
        <v>1181</v>
      </c>
      <c r="J2379" s="16" t="s">
        <v>1180</v>
      </c>
      <c r="K2379" s="16" t="s">
        <v>1179</v>
      </c>
      <c r="L2379" s="16" t="s">
        <v>3318</v>
      </c>
      <c r="M2379" s="16">
        <v>68086</v>
      </c>
      <c r="N2379" s="16" t="s">
        <v>1177</v>
      </c>
      <c r="O2379" s="16" t="s">
        <v>1107</v>
      </c>
      <c r="P2379" s="16" t="s">
        <v>1176</v>
      </c>
      <c r="Q2379" s="16" t="s">
        <v>1175</v>
      </c>
      <c r="R2379" s="16" t="s">
        <v>1174</v>
      </c>
    </row>
    <row r="2380" spans="1:18">
      <c r="A2380" s="16" t="s">
        <v>3317</v>
      </c>
      <c r="B2380" s="16" t="s">
        <v>1183</v>
      </c>
      <c r="C2380" s="16" t="s">
        <v>319</v>
      </c>
      <c r="D2380" s="16">
        <v>10126</v>
      </c>
      <c r="E2380" s="16" t="str">
        <f>VLOOKUP(D2380,'Schools Data'!$F$4:$I$105,4,FALSE)</f>
        <v>Menorah Foundation School</v>
      </c>
      <c r="F2380" s="16">
        <v>422620</v>
      </c>
      <c r="G2380" s="16" t="str">
        <f t="shared" si="83"/>
        <v>E20</v>
      </c>
      <c r="H2380" s="16" t="s">
        <v>3316</v>
      </c>
      <c r="I2380" s="16" t="s">
        <v>1181</v>
      </c>
      <c r="J2380" s="16" t="s">
        <v>1180</v>
      </c>
      <c r="K2380" s="16" t="s">
        <v>1179</v>
      </c>
      <c r="L2380" s="16" t="s">
        <v>3315</v>
      </c>
      <c r="M2380" s="16">
        <v>16000</v>
      </c>
      <c r="N2380" s="16" t="s">
        <v>1177</v>
      </c>
      <c r="O2380" s="16" t="s">
        <v>1107</v>
      </c>
      <c r="P2380" s="16" t="s">
        <v>1176</v>
      </c>
      <c r="Q2380" s="16" t="s">
        <v>1175</v>
      </c>
      <c r="R2380" s="16" t="s">
        <v>1174</v>
      </c>
    </row>
    <row r="2381" spans="1:18">
      <c r="A2381" s="16" t="s">
        <v>3314</v>
      </c>
      <c r="B2381" s="16" t="s">
        <v>1183</v>
      </c>
      <c r="C2381" s="16" t="s">
        <v>319</v>
      </c>
      <c r="D2381" s="16">
        <v>10126</v>
      </c>
      <c r="E2381" s="16" t="str">
        <f>VLOOKUP(D2381,'Schools Data'!$F$4:$I$105,4,FALSE)</f>
        <v>Menorah Foundation School</v>
      </c>
      <c r="F2381" s="16">
        <v>543950</v>
      </c>
      <c r="G2381" s="16" t="s">
        <v>1211</v>
      </c>
      <c r="H2381" s="16" t="s">
        <v>3313</v>
      </c>
      <c r="I2381" s="16" t="s">
        <v>1181</v>
      </c>
      <c r="J2381" s="16" t="s">
        <v>1180</v>
      </c>
      <c r="K2381" s="16" t="s">
        <v>1179</v>
      </c>
      <c r="L2381" s="16" t="s">
        <v>3312</v>
      </c>
      <c r="M2381" s="16">
        <v>10307</v>
      </c>
      <c r="N2381" s="16" t="s">
        <v>1177</v>
      </c>
      <c r="O2381" s="16" t="s">
        <v>1107</v>
      </c>
      <c r="P2381" s="16" t="s">
        <v>1176</v>
      </c>
      <c r="Q2381" s="16" t="s">
        <v>1175</v>
      </c>
      <c r="R2381" s="16" t="s">
        <v>1174</v>
      </c>
    </row>
    <row r="2382" spans="1:18">
      <c r="A2382" s="16" t="s">
        <v>3311</v>
      </c>
      <c r="B2382" s="16" t="s">
        <v>1183</v>
      </c>
      <c r="C2382" s="16" t="s">
        <v>319</v>
      </c>
      <c r="D2382" s="16">
        <v>10126</v>
      </c>
      <c r="E2382" s="16" t="str">
        <f>VLOOKUP(D2382,'Schools Data'!$F$4:$I$105,4,FALSE)</f>
        <v>Menorah Foundation School</v>
      </c>
      <c r="F2382" s="16">
        <v>543970</v>
      </c>
      <c r="G2382" s="16" t="str">
        <f t="shared" ref="G2382:G2415" si="84">VLOOKUP(F2382,$W$2:$X$62,2,FALSE)</f>
        <v>I01</v>
      </c>
      <c r="H2382" s="16" t="s">
        <v>3310</v>
      </c>
      <c r="I2382" s="16" t="s">
        <v>1181</v>
      </c>
      <c r="J2382" s="16" t="s">
        <v>1180</v>
      </c>
      <c r="K2382" s="16" t="s">
        <v>1179</v>
      </c>
      <c r="L2382" s="16" t="s">
        <v>3309</v>
      </c>
      <c r="M2382" s="16">
        <v>-1905901</v>
      </c>
      <c r="N2382" s="16" t="s">
        <v>1177</v>
      </c>
      <c r="O2382" s="16" t="s">
        <v>1107</v>
      </c>
      <c r="P2382" s="16" t="s">
        <v>1176</v>
      </c>
      <c r="Q2382" s="16" t="s">
        <v>1175</v>
      </c>
      <c r="R2382" s="16" t="s">
        <v>1174</v>
      </c>
    </row>
    <row r="2383" spans="1:18">
      <c r="A2383" s="16" t="s">
        <v>3308</v>
      </c>
      <c r="B2383" s="16" t="s">
        <v>1183</v>
      </c>
      <c r="C2383" s="16" t="s">
        <v>319</v>
      </c>
      <c r="D2383" s="16">
        <v>10126</v>
      </c>
      <c r="E2383" s="16" t="str">
        <f>VLOOKUP(D2383,'Schools Data'!$F$4:$I$105,4,FALSE)</f>
        <v>Menorah Foundation School</v>
      </c>
      <c r="F2383" s="16">
        <v>543972</v>
      </c>
      <c r="G2383" s="16" t="str">
        <f t="shared" si="84"/>
        <v>I03</v>
      </c>
      <c r="H2383" s="16" t="s">
        <v>3307</v>
      </c>
      <c r="I2383" s="16" t="s">
        <v>1181</v>
      </c>
      <c r="J2383" s="16" t="s">
        <v>1180</v>
      </c>
      <c r="K2383" s="16" t="s">
        <v>1179</v>
      </c>
      <c r="L2383" s="16" t="s">
        <v>3306</v>
      </c>
      <c r="M2383" s="16">
        <v>-45000</v>
      </c>
      <c r="N2383" s="16" t="s">
        <v>1177</v>
      </c>
      <c r="O2383" s="16" t="s">
        <v>1107</v>
      </c>
      <c r="P2383" s="16" t="s">
        <v>1176</v>
      </c>
      <c r="Q2383" s="16" t="s">
        <v>1175</v>
      </c>
      <c r="R2383" s="16" t="s">
        <v>1174</v>
      </c>
    </row>
    <row r="2384" spans="1:18">
      <c r="A2384" s="16" t="s">
        <v>3305</v>
      </c>
      <c r="B2384" s="16" t="s">
        <v>1183</v>
      </c>
      <c r="C2384" s="16" t="s">
        <v>319</v>
      </c>
      <c r="D2384" s="16">
        <v>10126</v>
      </c>
      <c r="E2384" s="16" t="str">
        <f>VLOOKUP(D2384,'Schools Data'!$F$4:$I$105,4,FALSE)</f>
        <v>Menorah Foundation School</v>
      </c>
      <c r="F2384" s="16">
        <v>543975</v>
      </c>
      <c r="G2384" s="16" t="str">
        <f t="shared" si="84"/>
        <v>I05</v>
      </c>
      <c r="H2384" s="16" t="s">
        <v>3304</v>
      </c>
      <c r="I2384" s="16" t="s">
        <v>1181</v>
      </c>
      <c r="J2384" s="16" t="s">
        <v>1180</v>
      </c>
      <c r="K2384" s="16" t="s">
        <v>1179</v>
      </c>
      <c r="L2384" s="16" t="s">
        <v>3303</v>
      </c>
      <c r="M2384" s="16">
        <v>-21520</v>
      </c>
      <c r="N2384" s="16" t="s">
        <v>1177</v>
      </c>
      <c r="O2384" s="16" t="s">
        <v>1107</v>
      </c>
      <c r="P2384" s="16" t="s">
        <v>1176</v>
      </c>
      <c r="Q2384" s="16" t="s">
        <v>1175</v>
      </c>
      <c r="R2384" s="16" t="s">
        <v>1174</v>
      </c>
    </row>
    <row r="2385" spans="1:18">
      <c r="A2385" s="16" t="s">
        <v>3302</v>
      </c>
      <c r="B2385" s="16" t="s">
        <v>1183</v>
      </c>
      <c r="C2385" s="16" t="s">
        <v>319</v>
      </c>
      <c r="D2385" s="16">
        <v>10126</v>
      </c>
      <c r="E2385" s="16" t="str">
        <f>VLOOKUP(D2385,'Schools Data'!$F$4:$I$105,4,FALSE)</f>
        <v>Menorah Foundation School</v>
      </c>
      <c r="F2385" s="16">
        <v>569000</v>
      </c>
      <c r="G2385" s="16" t="str">
        <f t="shared" si="84"/>
        <v>E28a</v>
      </c>
      <c r="H2385" s="16" t="s">
        <v>3301</v>
      </c>
      <c r="I2385" s="16" t="s">
        <v>1181</v>
      </c>
      <c r="J2385" s="16" t="s">
        <v>1180</v>
      </c>
      <c r="K2385" s="16" t="s">
        <v>1179</v>
      </c>
      <c r="L2385" s="16" t="s">
        <v>3300</v>
      </c>
      <c r="M2385" s="16">
        <v>136846</v>
      </c>
      <c r="N2385" s="16" t="s">
        <v>1177</v>
      </c>
      <c r="O2385" s="16" t="s">
        <v>1107</v>
      </c>
      <c r="P2385" s="16" t="s">
        <v>1176</v>
      </c>
      <c r="Q2385" s="16" t="s">
        <v>1175</v>
      </c>
      <c r="R2385" s="16" t="s">
        <v>1174</v>
      </c>
    </row>
    <row r="2386" spans="1:18">
      <c r="A2386" s="16" t="s">
        <v>3299</v>
      </c>
      <c r="B2386" s="16" t="s">
        <v>1183</v>
      </c>
      <c r="C2386" s="16" t="s">
        <v>319</v>
      </c>
      <c r="D2386" s="16">
        <v>10126</v>
      </c>
      <c r="E2386" s="16" t="str">
        <f>VLOOKUP(D2386,'Schools Data'!$F$4:$I$105,4,FALSE)</f>
        <v>Menorah Foundation School</v>
      </c>
      <c r="F2386" s="16">
        <v>569010</v>
      </c>
      <c r="G2386" s="16" t="str">
        <f t="shared" si="84"/>
        <v>E27</v>
      </c>
      <c r="H2386" s="16" t="s">
        <v>3298</v>
      </c>
      <c r="I2386" s="16" t="s">
        <v>1181</v>
      </c>
      <c r="J2386" s="16" t="s">
        <v>1180</v>
      </c>
      <c r="K2386" s="16" t="s">
        <v>1179</v>
      </c>
      <c r="L2386" s="16" t="s">
        <v>3297</v>
      </c>
      <c r="M2386" s="16">
        <v>50303</v>
      </c>
      <c r="N2386" s="16" t="s">
        <v>1177</v>
      </c>
      <c r="O2386" s="16" t="s">
        <v>1107</v>
      </c>
      <c r="P2386" s="16" t="s">
        <v>1176</v>
      </c>
      <c r="Q2386" s="16" t="s">
        <v>1175</v>
      </c>
      <c r="R2386" s="16" t="s">
        <v>1174</v>
      </c>
    </row>
    <row r="2387" spans="1:18">
      <c r="A2387" s="16" t="s">
        <v>3296</v>
      </c>
      <c r="B2387" s="16" t="s">
        <v>1183</v>
      </c>
      <c r="C2387" s="16" t="s">
        <v>319</v>
      </c>
      <c r="D2387" s="16">
        <v>10126</v>
      </c>
      <c r="E2387" s="16" t="str">
        <f>VLOOKUP(D2387,'Schools Data'!$F$4:$I$105,4,FALSE)</f>
        <v>Menorah Foundation School</v>
      </c>
      <c r="F2387" s="16">
        <v>720000</v>
      </c>
      <c r="G2387" s="16" t="str">
        <f t="shared" si="84"/>
        <v>I07</v>
      </c>
      <c r="H2387" s="16" t="s">
        <v>3295</v>
      </c>
      <c r="I2387" s="16" t="s">
        <v>1181</v>
      </c>
      <c r="J2387" s="16" t="s">
        <v>1180</v>
      </c>
      <c r="K2387" s="16" t="s">
        <v>1179</v>
      </c>
      <c r="L2387" s="16" t="s">
        <v>3294</v>
      </c>
      <c r="M2387" s="16">
        <v>-2000</v>
      </c>
      <c r="N2387" s="16" t="s">
        <v>1177</v>
      </c>
      <c r="O2387" s="16" t="s">
        <v>1107</v>
      </c>
      <c r="P2387" s="16" t="s">
        <v>1176</v>
      </c>
      <c r="Q2387" s="16" t="s">
        <v>1175</v>
      </c>
      <c r="R2387" s="16" t="s">
        <v>1174</v>
      </c>
    </row>
    <row r="2388" spans="1:18">
      <c r="A2388" s="16" t="s">
        <v>3293</v>
      </c>
      <c r="B2388" s="16" t="s">
        <v>1183</v>
      </c>
      <c r="C2388" s="16" t="s">
        <v>319</v>
      </c>
      <c r="D2388" s="16">
        <v>10126</v>
      </c>
      <c r="E2388" s="16" t="str">
        <f>VLOOKUP(D2388,'Schools Data'!$F$4:$I$105,4,FALSE)</f>
        <v>Menorah Foundation School</v>
      </c>
      <c r="F2388" s="16">
        <v>720010</v>
      </c>
      <c r="G2388" s="16" t="str">
        <f t="shared" si="84"/>
        <v>I18d</v>
      </c>
      <c r="H2388" s="16" t="s">
        <v>3292</v>
      </c>
      <c r="I2388" s="16" t="s">
        <v>1181</v>
      </c>
      <c r="J2388" s="16" t="s">
        <v>1180</v>
      </c>
      <c r="K2388" s="16" t="s">
        <v>1179</v>
      </c>
      <c r="L2388" s="16" t="s">
        <v>3291</v>
      </c>
      <c r="M2388" s="16">
        <v>-90169</v>
      </c>
      <c r="N2388" s="16" t="s">
        <v>1177</v>
      </c>
      <c r="O2388" s="16" t="s">
        <v>1107</v>
      </c>
      <c r="P2388" s="16" t="s">
        <v>1176</v>
      </c>
      <c r="Q2388" s="16" t="s">
        <v>1175</v>
      </c>
      <c r="R2388" s="16" t="s">
        <v>1174</v>
      </c>
    </row>
    <row r="2389" spans="1:18">
      <c r="A2389" s="16" t="s">
        <v>3290</v>
      </c>
      <c r="B2389" s="16" t="s">
        <v>1183</v>
      </c>
      <c r="C2389" s="16" t="s">
        <v>319</v>
      </c>
      <c r="D2389" s="16">
        <v>10126</v>
      </c>
      <c r="E2389" s="16" t="str">
        <f>VLOOKUP(D2389,'Schools Data'!$F$4:$I$105,4,FALSE)</f>
        <v>Menorah Foundation School</v>
      </c>
      <c r="F2389" s="16">
        <v>739002</v>
      </c>
      <c r="G2389" s="16" t="str">
        <f t="shared" si="84"/>
        <v>I08b</v>
      </c>
      <c r="H2389" s="16" t="s">
        <v>3289</v>
      </c>
      <c r="I2389" s="16" t="s">
        <v>1181</v>
      </c>
      <c r="J2389" s="16" t="s">
        <v>1180</v>
      </c>
      <c r="K2389" s="16" t="s">
        <v>1179</v>
      </c>
      <c r="L2389" s="16" t="s">
        <v>3288</v>
      </c>
      <c r="M2389" s="16">
        <v>-4500</v>
      </c>
      <c r="N2389" s="16" t="s">
        <v>1177</v>
      </c>
      <c r="O2389" s="16" t="s">
        <v>1107</v>
      </c>
      <c r="P2389" s="16" t="s">
        <v>1176</v>
      </c>
      <c r="Q2389" s="16" t="s">
        <v>1175</v>
      </c>
      <c r="R2389" s="16" t="s">
        <v>1174</v>
      </c>
    </row>
    <row r="2390" spans="1:18">
      <c r="A2390" s="16" t="s">
        <v>3287</v>
      </c>
      <c r="B2390" s="16" t="s">
        <v>1183</v>
      </c>
      <c r="C2390" s="16" t="s">
        <v>319</v>
      </c>
      <c r="D2390" s="16">
        <v>10126</v>
      </c>
      <c r="E2390" s="16" t="str">
        <f>VLOOKUP(D2390,'Schools Data'!$F$4:$I$105,4,FALSE)</f>
        <v>Menorah Foundation School</v>
      </c>
      <c r="F2390" s="16">
        <v>739010</v>
      </c>
      <c r="G2390" s="16" t="str">
        <f t="shared" si="84"/>
        <v>I09</v>
      </c>
      <c r="H2390" s="16" t="s">
        <v>3286</v>
      </c>
      <c r="I2390" s="16" t="s">
        <v>1181</v>
      </c>
      <c r="J2390" s="16" t="s">
        <v>1180</v>
      </c>
      <c r="K2390" s="16" t="s">
        <v>1179</v>
      </c>
      <c r="L2390" s="16" t="s">
        <v>3285</v>
      </c>
      <c r="M2390" s="16">
        <v>-15200</v>
      </c>
      <c r="N2390" s="16" t="s">
        <v>1177</v>
      </c>
      <c r="O2390" s="16" t="s">
        <v>1107</v>
      </c>
      <c r="P2390" s="16" t="s">
        <v>1176</v>
      </c>
      <c r="Q2390" s="16" t="s">
        <v>1175</v>
      </c>
      <c r="R2390" s="16" t="s">
        <v>1174</v>
      </c>
    </row>
    <row r="2391" spans="1:18">
      <c r="A2391" s="16" t="s">
        <v>3284</v>
      </c>
      <c r="B2391" s="16" t="s">
        <v>1183</v>
      </c>
      <c r="C2391" s="16" t="s">
        <v>319</v>
      </c>
      <c r="D2391" s="16">
        <v>10126</v>
      </c>
      <c r="E2391" s="16" t="str">
        <f>VLOOKUP(D2391,'Schools Data'!$F$4:$I$105,4,FALSE)</f>
        <v>Menorah Foundation School</v>
      </c>
      <c r="F2391" s="16">
        <v>739040</v>
      </c>
      <c r="G2391" s="16" t="str">
        <f t="shared" si="84"/>
        <v>I12</v>
      </c>
      <c r="H2391" s="16" t="s">
        <v>3283</v>
      </c>
      <c r="I2391" s="16" t="s">
        <v>1181</v>
      </c>
      <c r="J2391" s="16" t="s">
        <v>1180</v>
      </c>
      <c r="K2391" s="16" t="s">
        <v>1179</v>
      </c>
      <c r="L2391" s="16" t="s">
        <v>3282</v>
      </c>
      <c r="M2391" s="16">
        <v>-9750</v>
      </c>
      <c r="N2391" s="16" t="s">
        <v>1177</v>
      </c>
      <c r="O2391" s="16" t="s">
        <v>1107</v>
      </c>
      <c r="P2391" s="16" t="s">
        <v>1176</v>
      </c>
      <c r="Q2391" s="16" t="s">
        <v>1175</v>
      </c>
      <c r="R2391" s="16" t="s">
        <v>1174</v>
      </c>
    </row>
    <row r="2392" spans="1:18">
      <c r="A2392" s="16" t="s">
        <v>3281</v>
      </c>
      <c r="B2392" s="16" t="s">
        <v>1183</v>
      </c>
      <c r="C2392" s="16" t="s">
        <v>319</v>
      </c>
      <c r="D2392" s="16">
        <v>10126</v>
      </c>
      <c r="E2392" s="16" t="str">
        <f>VLOOKUP(D2392,'Schools Data'!$F$4:$I$105,4,FALSE)</f>
        <v>Menorah Foundation School</v>
      </c>
      <c r="F2392" s="16">
        <v>739050</v>
      </c>
      <c r="G2392" s="16" t="str">
        <f t="shared" si="84"/>
        <v>I13</v>
      </c>
      <c r="H2392" s="16" t="s">
        <v>3280</v>
      </c>
      <c r="I2392" s="16" t="s">
        <v>1181</v>
      </c>
      <c r="J2392" s="16" t="s">
        <v>1180</v>
      </c>
      <c r="K2392" s="16" t="s">
        <v>1179</v>
      </c>
      <c r="L2392" s="16" t="s">
        <v>3279</v>
      </c>
      <c r="M2392" s="16">
        <v>-1111000</v>
      </c>
      <c r="N2392" s="16" t="s">
        <v>1177</v>
      </c>
      <c r="O2392" s="16" t="s">
        <v>1107</v>
      </c>
      <c r="P2392" s="16" t="s">
        <v>1176</v>
      </c>
      <c r="Q2392" s="16" t="s">
        <v>1175</v>
      </c>
      <c r="R2392" s="16" t="s">
        <v>1174</v>
      </c>
    </row>
    <row r="2393" spans="1:18">
      <c r="A2393" s="16" t="s">
        <v>3278</v>
      </c>
      <c r="B2393" s="16" t="s">
        <v>1183</v>
      </c>
      <c r="C2393" s="16" t="s">
        <v>319</v>
      </c>
      <c r="D2393" s="16">
        <v>10127</v>
      </c>
      <c r="E2393" s="16" t="str">
        <f>VLOOKUP(D2393,'Schools Data'!$F$4:$I$105,4,FALSE)</f>
        <v>Orion Primary School</v>
      </c>
      <c r="F2393" s="16">
        <v>111100</v>
      </c>
      <c r="G2393" s="16" t="str">
        <f t="shared" si="84"/>
        <v>E05</v>
      </c>
      <c r="H2393" s="16" t="s">
        <v>3277</v>
      </c>
      <c r="I2393" s="16" t="s">
        <v>1181</v>
      </c>
      <c r="J2393" s="16" t="s">
        <v>1180</v>
      </c>
      <c r="K2393" s="16" t="s">
        <v>1179</v>
      </c>
      <c r="L2393" s="16" t="s">
        <v>3276</v>
      </c>
      <c r="M2393" s="16">
        <v>223308</v>
      </c>
      <c r="N2393" s="16" t="s">
        <v>1177</v>
      </c>
      <c r="O2393" s="16" t="s">
        <v>1107</v>
      </c>
      <c r="P2393" s="16" t="s">
        <v>1176</v>
      </c>
      <c r="Q2393" s="16" t="s">
        <v>1175</v>
      </c>
      <c r="R2393" s="16" t="s">
        <v>1174</v>
      </c>
    </row>
    <row r="2394" spans="1:18">
      <c r="A2394" s="16" t="s">
        <v>3275</v>
      </c>
      <c r="B2394" s="16" t="s">
        <v>1183</v>
      </c>
      <c r="C2394" s="16" t="s">
        <v>319</v>
      </c>
      <c r="D2394" s="16">
        <v>10127</v>
      </c>
      <c r="E2394" s="16" t="str">
        <f>VLOOKUP(D2394,'Schools Data'!$F$4:$I$105,4,FALSE)</f>
        <v>Orion Primary School</v>
      </c>
      <c r="F2394" s="16">
        <v>111200</v>
      </c>
      <c r="G2394" s="16" t="str">
        <f t="shared" si="84"/>
        <v>E04</v>
      </c>
      <c r="H2394" s="16" t="s">
        <v>3274</v>
      </c>
      <c r="I2394" s="16" t="s">
        <v>1181</v>
      </c>
      <c r="J2394" s="16" t="s">
        <v>1180</v>
      </c>
      <c r="K2394" s="16" t="s">
        <v>1179</v>
      </c>
      <c r="L2394" s="16" t="s">
        <v>3273</v>
      </c>
      <c r="M2394" s="16">
        <v>236695</v>
      </c>
      <c r="N2394" s="16" t="s">
        <v>1177</v>
      </c>
      <c r="O2394" s="16" t="s">
        <v>1107</v>
      </c>
      <c r="P2394" s="16" t="s">
        <v>1176</v>
      </c>
      <c r="Q2394" s="16" t="s">
        <v>1175</v>
      </c>
      <c r="R2394" s="16" t="s">
        <v>1174</v>
      </c>
    </row>
    <row r="2395" spans="1:18">
      <c r="A2395" s="16" t="s">
        <v>3272</v>
      </c>
      <c r="B2395" s="16" t="s">
        <v>1183</v>
      </c>
      <c r="C2395" s="16" t="s">
        <v>319</v>
      </c>
      <c r="D2395" s="16">
        <v>10127</v>
      </c>
      <c r="E2395" s="16" t="str">
        <f>VLOOKUP(D2395,'Schools Data'!$F$4:$I$105,4,FALSE)</f>
        <v>Orion Primary School</v>
      </c>
      <c r="F2395" s="16">
        <v>111300</v>
      </c>
      <c r="G2395" s="16" t="str">
        <f t="shared" si="84"/>
        <v>E06</v>
      </c>
      <c r="H2395" s="16" t="s">
        <v>3271</v>
      </c>
      <c r="I2395" s="16" t="s">
        <v>1181</v>
      </c>
      <c r="J2395" s="16" t="s">
        <v>1180</v>
      </c>
      <c r="K2395" s="16" t="s">
        <v>1179</v>
      </c>
      <c r="L2395" s="16" t="s">
        <v>3270</v>
      </c>
      <c r="M2395" s="16">
        <v>143948</v>
      </c>
      <c r="N2395" s="16" t="s">
        <v>1177</v>
      </c>
      <c r="O2395" s="16" t="s">
        <v>1107</v>
      </c>
      <c r="P2395" s="16" t="s">
        <v>1176</v>
      </c>
      <c r="Q2395" s="16" t="s">
        <v>1175</v>
      </c>
      <c r="R2395" s="16" t="s">
        <v>1174</v>
      </c>
    </row>
    <row r="2396" spans="1:18">
      <c r="A2396" s="16" t="s">
        <v>3269</v>
      </c>
      <c r="B2396" s="16" t="s">
        <v>1183</v>
      </c>
      <c r="C2396" s="16" t="s">
        <v>319</v>
      </c>
      <c r="D2396" s="16">
        <v>10127</v>
      </c>
      <c r="E2396" s="16" t="str">
        <f>VLOOKUP(D2396,'Schools Data'!$F$4:$I$105,4,FALSE)</f>
        <v>Orion Primary School</v>
      </c>
      <c r="F2396" s="16">
        <v>111400</v>
      </c>
      <c r="G2396" s="16" t="str">
        <f t="shared" si="84"/>
        <v>E01</v>
      </c>
      <c r="H2396" s="16" t="s">
        <v>3268</v>
      </c>
      <c r="I2396" s="16" t="s">
        <v>1181</v>
      </c>
      <c r="J2396" s="16" t="s">
        <v>1180</v>
      </c>
      <c r="K2396" s="16" t="s">
        <v>1179</v>
      </c>
      <c r="L2396" s="16" t="s">
        <v>3267</v>
      </c>
      <c r="M2396" s="16">
        <v>3262022</v>
      </c>
      <c r="N2396" s="16" t="s">
        <v>1177</v>
      </c>
      <c r="O2396" s="16" t="s">
        <v>1107</v>
      </c>
      <c r="P2396" s="16" t="s">
        <v>1176</v>
      </c>
      <c r="Q2396" s="16" t="s">
        <v>1175</v>
      </c>
      <c r="R2396" s="16" t="s">
        <v>1174</v>
      </c>
    </row>
    <row r="2397" spans="1:18">
      <c r="A2397" s="16" t="s">
        <v>3266</v>
      </c>
      <c r="B2397" s="16" t="s">
        <v>1183</v>
      </c>
      <c r="C2397" s="16" t="s">
        <v>319</v>
      </c>
      <c r="D2397" s="16">
        <v>10127</v>
      </c>
      <c r="E2397" s="16" t="str">
        <f>VLOOKUP(D2397,'Schools Data'!$F$4:$I$105,4,FALSE)</f>
        <v>Orion Primary School</v>
      </c>
      <c r="F2397" s="16">
        <v>111600</v>
      </c>
      <c r="G2397" s="16" t="str">
        <f t="shared" si="84"/>
        <v>E03</v>
      </c>
      <c r="H2397" s="16" t="s">
        <v>3265</v>
      </c>
      <c r="I2397" s="16" t="s">
        <v>1181</v>
      </c>
      <c r="J2397" s="16" t="s">
        <v>1180</v>
      </c>
      <c r="K2397" s="16" t="s">
        <v>1179</v>
      </c>
      <c r="L2397" s="16" t="s">
        <v>3264</v>
      </c>
      <c r="M2397" s="16">
        <v>1798427</v>
      </c>
      <c r="N2397" s="16" t="s">
        <v>1177</v>
      </c>
      <c r="O2397" s="16" t="s">
        <v>1107</v>
      </c>
      <c r="P2397" s="16" t="s">
        <v>1176</v>
      </c>
      <c r="Q2397" s="16" t="s">
        <v>1175</v>
      </c>
      <c r="R2397" s="16" t="s">
        <v>1174</v>
      </c>
    </row>
    <row r="2398" spans="1:18">
      <c r="A2398" s="16" t="s">
        <v>3263</v>
      </c>
      <c r="B2398" s="16" t="s">
        <v>1183</v>
      </c>
      <c r="C2398" s="16" t="s">
        <v>319</v>
      </c>
      <c r="D2398" s="16">
        <v>10127</v>
      </c>
      <c r="E2398" s="16" t="str">
        <f>VLOOKUP(D2398,'Schools Data'!$F$4:$I$105,4,FALSE)</f>
        <v>Orion Primary School</v>
      </c>
      <c r="F2398" s="16">
        <v>111700</v>
      </c>
      <c r="G2398" s="16" t="str">
        <f t="shared" si="84"/>
        <v>E07</v>
      </c>
      <c r="H2398" s="16" t="s">
        <v>3262</v>
      </c>
      <c r="I2398" s="16" t="s">
        <v>1181</v>
      </c>
      <c r="J2398" s="16" t="s">
        <v>1180</v>
      </c>
      <c r="K2398" s="16" t="s">
        <v>1179</v>
      </c>
      <c r="L2398" s="16" t="s">
        <v>3261</v>
      </c>
      <c r="M2398" s="16">
        <v>274803</v>
      </c>
      <c r="N2398" s="16" t="s">
        <v>1177</v>
      </c>
      <c r="O2398" s="16" t="s">
        <v>1107</v>
      </c>
      <c r="P2398" s="16" t="s">
        <v>1176</v>
      </c>
      <c r="Q2398" s="16" t="s">
        <v>1175</v>
      </c>
      <c r="R2398" s="16" t="s">
        <v>1174</v>
      </c>
    </row>
    <row r="2399" spans="1:18">
      <c r="A2399" s="16" t="s">
        <v>3260</v>
      </c>
      <c r="B2399" s="16" t="s">
        <v>1183</v>
      </c>
      <c r="C2399" s="16" t="s">
        <v>319</v>
      </c>
      <c r="D2399" s="16">
        <v>10127</v>
      </c>
      <c r="E2399" s="16" t="str">
        <f>VLOOKUP(D2399,'Schools Data'!$F$4:$I$105,4,FALSE)</f>
        <v>Orion Primary School</v>
      </c>
      <c r="F2399" s="16">
        <v>133100</v>
      </c>
      <c r="G2399" s="16" t="str">
        <f t="shared" si="84"/>
        <v>E09</v>
      </c>
      <c r="H2399" s="16" t="s">
        <v>3259</v>
      </c>
      <c r="I2399" s="16" t="s">
        <v>1181</v>
      </c>
      <c r="J2399" s="16" t="s">
        <v>1180</v>
      </c>
      <c r="K2399" s="16" t="s">
        <v>1179</v>
      </c>
      <c r="L2399" s="16" t="s">
        <v>3258</v>
      </c>
      <c r="M2399" s="16">
        <v>8750</v>
      </c>
      <c r="N2399" s="16" t="s">
        <v>1177</v>
      </c>
      <c r="O2399" s="16" t="s">
        <v>1107</v>
      </c>
      <c r="P2399" s="16" t="s">
        <v>1176</v>
      </c>
      <c r="Q2399" s="16" t="s">
        <v>1175</v>
      </c>
      <c r="R2399" s="16" t="s">
        <v>1174</v>
      </c>
    </row>
    <row r="2400" spans="1:18">
      <c r="A2400" s="16" t="s">
        <v>3257</v>
      </c>
      <c r="B2400" s="16" t="s">
        <v>1183</v>
      </c>
      <c r="C2400" s="16" t="s">
        <v>319</v>
      </c>
      <c r="D2400" s="16">
        <v>10127</v>
      </c>
      <c r="E2400" s="16" t="str">
        <f>VLOOKUP(D2400,'Schools Data'!$F$4:$I$105,4,FALSE)</f>
        <v>Orion Primary School</v>
      </c>
      <c r="F2400" s="16">
        <v>138100</v>
      </c>
      <c r="G2400" s="16" t="str">
        <f t="shared" si="84"/>
        <v>E08</v>
      </c>
      <c r="H2400" s="16" t="s">
        <v>3256</v>
      </c>
      <c r="I2400" s="16" t="s">
        <v>1181</v>
      </c>
      <c r="J2400" s="16" t="s">
        <v>1180</v>
      </c>
      <c r="K2400" s="16" t="s">
        <v>1179</v>
      </c>
      <c r="L2400" s="16" t="s">
        <v>3255</v>
      </c>
      <c r="M2400" s="16">
        <v>38217</v>
      </c>
      <c r="N2400" s="16" t="s">
        <v>1177</v>
      </c>
      <c r="O2400" s="16" t="s">
        <v>1107</v>
      </c>
      <c r="P2400" s="16" t="s">
        <v>1176</v>
      </c>
      <c r="Q2400" s="16" t="s">
        <v>1175</v>
      </c>
      <c r="R2400" s="16" t="s">
        <v>1174</v>
      </c>
    </row>
    <row r="2401" spans="1:18">
      <c r="A2401" s="16" t="s">
        <v>3254</v>
      </c>
      <c r="B2401" s="16" t="s">
        <v>1183</v>
      </c>
      <c r="C2401" s="16" t="s">
        <v>319</v>
      </c>
      <c r="D2401" s="16">
        <v>10127</v>
      </c>
      <c r="E2401" s="16" t="str">
        <f>VLOOKUP(D2401,'Schools Data'!$F$4:$I$105,4,FALSE)</f>
        <v>Orion Primary School</v>
      </c>
      <c r="F2401" s="16">
        <v>138110</v>
      </c>
      <c r="G2401" s="16" t="str">
        <f t="shared" si="84"/>
        <v>E10</v>
      </c>
      <c r="H2401" s="16" t="s">
        <v>3253</v>
      </c>
      <c r="I2401" s="16" t="s">
        <v>1181</v>
      </c>
      <c r="J2401" s="16" t="s">
        <v>1180</v>
      </c>
      <c r="K2401" s="16" t="s">
        <v>1179</v>
      </c>
      <c r="L2401" s="16" t="s">
        <v>3252</v>
      </c>
      <c r="M2401" s="16">
        <v>1420</v>
      </c>
      <c r="N2401" s="16" t="s">
        <v>1177</v>
      </c>
      <c r="O2401" s="16" t="s">
        <v>1107</v>
      </c>
      <c r="P2401" s="16" t="s">
        <v>1176</v>
      </c>
      <c r="Q2401" s="16" t="s">
        <v>1175</v>
      </c>
      <c r="R2401" s="16" t="s">
        <v>1174</v>
      </c>
    </row>
    <row r="2402" spans="1:18">
      <c r="A2402" s="16" t="s">
        <v>3251</v>
      </c>
      <c r="B2402" s="16" t="s">
        <v>1183</v>
      </c>
      <c r="C2402" s="16" t="s">
        <v>319</v>
      </c>
      <c r="D2402" s="16">
        <v>10127</v>
      </c>
      <c r="E2402" s="16" t="str">
        <f>VLOOKUP(D2402,'Schools Data'!$F$4:$I$105,4,FALSE)</f>
        <v>Orion Primary School</v>
      </c>
      <c r="F2402" s="16">
        <v>210000</v>
      </c>
      <c r="G2402" s="16" t="str">
        <f t="shared" si="84"/>
        <v>E12</v>
      </c>
      <c r="H2402" s="16" t="s">
        <v>3250</v>
      </c>
      <c r="I2402" s="16" t="s">
        <v>1181</v>
      </c>
      <c r="J2402" s="16" t="s">
        <v>1180</v>
      </c>
      <c r="K2402" s="16" t="s">
        <v>1179</v>
      </c>
      <c r="L2402" s="16" t="s">
        <v>3249</v>
      </c>
      <c r="M2402" s="16">
        <v>59060</v>
      </c>
      <c r="N2402" s="16" t="s">
        <v>1177</v>
      </c>
      <c r="O2402" s="16" t="s">
        <v>1107</v>
      </c>
      <c r="P2402" s="16" t="s">
        <v>1176</v>
      </c>
      <c r="Q2402" s="16" t="s">
        <v>1175</v>
      </c>
      <c r="R2402" s="16" t="s">
        <v>1174</v>
      </c>
    </row>
    <row r="2403" spans="1:18">
      <c r="A2403" s="16" t="s">
        <v>3248</v>
      </c>
      <c r="B2403" s="16" t="s">
        <v>1183</v>
      </c>
      <c r="C2403" s="16" t="s">
        <v>319</v>
      </c>
      <c r="D2403" s="16">
        <v>10127</v>
      </c>
      <c r="E2403" s="16" t="str">
        <f>VLOOKUP(D2403,'Schools Data'!$F$4:$I$105,4,FALSE)</f>
        <v>Orion Primary School</v>
      </c>
      <c r="F2403" s="16">
        <v>213020</v>
      </c>
      <c r="G2403" s="16" t="str">
        <f t="shared" si="84"/>
        <v>E16</v>
      </c>
      <c r="H2403" s="16" t="s">
        <v>3247</v>
      </c>
      <c r="I2403" s="16" t="s">
        <v>1181</v>
      </c>
      <c r="J2403" s="16" t="s">
        <v>1180</v>
      </c>
      <c r="K2403" s="16" t="s">
        <v>1179</v>
      </c>
      <c r="L2403" s="16" t="s">
        <v>3246</v>
      </c>
      <c r="M2403" s="16">
        <v>74000</v>
      </c>
      <c r="N2403" s="16" t="s">
        <v>1177</v>
      </c>
      <c r="O2403" s="16" t="s">
        <v>1107</v>
      </c>
      <c r="P2403" s="16" t="s">
        <v>1176</v>
      </c>
      <c r="Q2403" s="16" t="s">
        <v>1175</v>
      </c>
      <c r="R2403" s="16" t="s">
        <v>1174</v>
      </c>
    </row>
    <row r="2404" spans="1:18">
      <c r="A2404" s="16" t="s">
        <v>3245</v>
      </c>
      <c r="B2404" s="16" t="s">
        <v>1183</v>
      </c>
      <c r="C2404" s="16" t="s">
        <v>319</v>
      </c>
      <c r="D2404" s="16">
        <v>10127</v>
      </c>
      <c r="E2404" s="16" t="str">
        <f>VLOOKUP(D2404,'Schools Data'!$F$4:$I$105,4,FALSE)</f>
        <v>Orion Primary School</v>
      </c>
      <c r="F2404" s="16">
        <v>215000</v>
      </c>
      <c r="G2404" s="16" t="str">
        <f t="shared" si="84"/>
        <v>E17</v>
      </c>
      <c r="H2404" s="16" t="s">
        <v>3244</v>
      </c>
      <c r="I2404" s="16" t="s">
        <v>1181</v>
      </c>
      <c r="J2404" s="16" t="s">
        <v>1180</v>
      </c>
      <c r="K2404" s="16" t="s">
        <v>1179</v>
      </c>
      <c r="L2404" s="16" t="s">
        <v>3243</v>
      </c>
      <c r="M2404" s="16">
        <v>13515</v>
      </c>
      <c r="N2404" s="16" t="s">
        <v>1177</v>
      </c>
      <c r="O2404" s="16" t="s">
        <v>1107</v>
      </c>
      <c r="P2404" s="16" t="s">
        <v>1176</v>
      </c>
      <c r="Q2404" s="16" t="s">
        <v>1175</v>
      </c>
      <c r="R2404" s="16" t="s">
        <v>1174</v>
      </c>
    </row>
    <row r="2405" spans="1:18">
      <c r="A2405" s="16" t="s">
        <v>3242</v>
      </c>
      <c r="B2405" s="16" t="s">
        <v>1183</v>
      </c>
      <c r="C2405" s="16" t="s">
        <v>319</v>
      </c>
      <c r="D2405" s="16">
        <v>10127</v>
      </c>
      <c r="E2405" s="16" t="str">
        <f>VLOOKUP(D2405,'Schools Data'!$F$4:$I$105,4,FALSE)</f>
        <v>Orion Primary School</v>
      </c>
      <c r="F2405" s="16">
        <v>216000</v>
      </c>
      <c r="G2405" s="16" t="str">
        <f t="shared" si="84"/>
        <v>E15</v>
      </c>
      <c r="H2405" s="16" t="s">
        <v>3241</v>
      </c>
      <c r="I2405" s="16" t="s">
        <v>1181</v>
      </c>
      <c r="J2405" s="16" t="s">
        <v>1180</v>
      </c>
      <c r="K2405" s="16" t="s">
        <v>1179</v>
      </c>
      <c r="L2405" s="16" t="s">
        <v>3240</v>
      </c>
      <c r="M2405" s="16">
        <v>10000</v>
      </c>
      <c r="N2405" s="16" t="s">
        <v>1177</v>
      </c>
      <c r="O2405" s="16" t="s">
        <v>1107</v>
      </c>
      <c r="P2405" s="16" t="s">
        <v>1176</v>
      </c>
      <c r="Q2405" s="16" t="s">
        <v>1175</v>
      </c>
      <c r="R2405" s="16" t="s">
        <v>1174</v>
      </c>
    </row>
    <row r="2406" spans="1:18">
      <c r="A2406" s="16" t="s">
        <v>3239</v>
      </c>
      <c r="B2406" s="16" t="s">
        <v>1183</v>
      </c>
      <c r="C2406" s="16" t="s">
        <v>319</v>
      </c>
      <c r="D2406" s="16">
        <v>10127</v>
      </c>
      <c r="E2406" s="16" t="str">
        <f>VLOOKUP(D2406,'Schools Data'!$F$4:$I$105,4,FALSE)</f>
        <v>Orion Primary School</v>
      </c>
      <c r="F2406" s="16">
        <v>219010</v>
      </c>
      <c r="G2406" s="16" t="str">
        <f t="shared" si="84"/>
        <v>E14</v>
      </c>
      <c r="H2406" s="16" t="s">
        <v>3238</v>
      </c>
      <c r="I2406" s="16" t="s">
        <v>1181</v>
      </c>
      <c r="J2406" s="16" t="s">
        <v>1180</v>
      </c>
      <c r="K2406" s="16" t="s">
        <v>1179</v>
      </c>
      <c r="L2406" s="16" t="s">
        <v>3237</v>
      </c>
      <c r="M2406" s="16">
        <v>9200</v>
      </c>
      <c r="N2406" s="16" t="s">
        <v>1177</v>
      </c>
      <c r="O2406" s="16" t="s">
        <v>1107</v>
      </c>
      <c r="P2406" s="16" t="s">
        <v>1176</v>
      </c>
      <c r="Q2406" s="16" t="s">
        <v>1175</v>
      </c>
      <c r="R2406" s="16" t="s">
        <v>1174</v>
      </c>
    </row>
    <row r="2407" spans="1:18">
      <c r="A2407" s="16" t="s">
        <v>3236</v>
      </c>
      <c r="B2407" s="16" t="s">
        <v>1183</v>
      </c>
      <c r="C2407" s="16" t="s">
        <v>319</v>
      </c>
      <c r="D2407" s="16">
        <v>10127</v>
      </c>
      <c r="E2407" s="16" t="str">
        <f>VLOOKUP(D2407,'Schools Data'!$F$4:$I$105,4,FALSE)</f>
        <v>Orion Primary School</v>
      </c>
      <c r="F2407" s="16">
        <v>219030</v>
      </c>
      <c r="G2407" s="16" t="str">
        <f t="shared" si="84"/>
        <v>E18</v>
      </c>
      <c r="H2407" s="16" t="s">
        <v>3235</v>
      </c>
      <c r="I2407" s="16" t="s">
        <v>1181</v>
      </c>
      <c r="J2407" s="16" t="s">
        <v>1180</v>
      </c>
      <c r="K2407" s="16" t="s">
        <v>1179</v>
      </c>
      <c r="L2407" s="16" t="s">
        <v>3234</v>
      </c>
      <c r="M2407" s="16">
        <v>52440</v>
      </c>
      <c r="N2407" s="16" t="s">
        <v>1177</v>
      </c>
      <c r="O2407" s="16" t="s">
        <v>1107</v>
      </c>
      <c r="P2407" s="16" t="s">
        <v>1176</v>
      </c>
      <c r="Q2407" s="16" t="s">
        <v>1175</v>
      </c>
      <c r="R2407" s="16" t="s">
        <v>1174</v>
      </c>
    </row>
    <row r="2408" spans="1:18">
      <c r="A2408" s="16" t="s">
        <v>3233</v>
      </c>
      <c r="B2408" s="16" t="s">
        <v>1183</v>
      </c>
      <c r="C2408" s="16" t="s">
        <v>319</v>
      </c>
      <c r="D2408" s="16">
        <v>10127</v>
      </c>
      <c r="E2408" s="16" t="str">
        <f>VLOOKUP(D2408,'Schools Data'!$F$4:$I$105,4,FALSE)</f>
        <v>Orion Primary School</v>
      </c>
      <c r="F2408" s="16">
        <v>220000</v>
      </c>
      <c r="G2408" s="16" t="str">
        <f t="shared" si="84"/>
        <v>E13</v>
      </c>
      <c r="H2408" s="16" t="s">
        <v>3232</v>
      </c>
      <c r="I2408" s="16" t="s">
        <v>1181</v>
      </c>
      <c r="J2408" s="16" t="s">
        <v>1180</v>
      </c>
      <c r="K2408" s="16" t="s">
        <v>1179</v>
      </c>
      <c r="L2408" s="16" t="s">
        <v>3175</v>
      </c>
      <c r="M2408" s="16">
        <v>38280</v>
      </c>
      <c r="N2408" s="16" t="s">
        <v>1177</v>
      </c>
      <c r="O2408" s="16" t="s">
        <v>1107</v>
      </c>
      <c r="P2408" s="16" t="s">
        <v>1176</v>
      </c>
      <c r="Q2408" s="16" t="s">
        <v>1175</v>
      </c>
      <c r="R2408" s="16" t="s">
        <v>1174</v>
      </c>
    </row>
    <row r="2409" spans="1:18">
      <c r="A2409" s="16" t="s">
        <v>3231</v>
      </c>
      <c r="B2409" s="16" t="s">
        <v>1183</v>
      </c>
      <c r="C2409" s="16" t="s">
        <v>319</v>
      </c>
      <c r="D2409" s="16">
        <v>10127</v>
      </c>
      <c r="E2409" s="16" t="str">
        <f>VLOOKUP(D2409,'Schools Data'!$F$4:$I$105,4,FALSE)</f>
        <v>Orion Primary School</v>
      </c>
      <c r="F2409" s="16">
        <v>221000</v>
      </c>
      <c r="G2409" s="16" t="str">
        <f t="shared" si="84"/>
        <v>E23</v>
      </c>
      <c r="H2409" s="16" t="s">
        <v>3230</v>
      </c>
      <c r="I2409" s="16" t="s">
        <v>1181</v>
      </c>
      <c r="J2409" s="16" t="s">
        <v>1180</v>
      </c>
      <c r="K2409" s="16" t="s">
        <v>1179</v>
      </c>
      <c r="L2409" s="16" t="s">
        <v>3229</v>
      </c>
      <c r="M2409" s="16">
        <v>26665</v>
      </c>
      <c r="N2409" s="16" t="s">
        <v>1177</v>
      </c>
      <c r="O2409" s="16" t="s">
        <v>1107</v>
      </c>
      <c r="P2409" s="16" t="s">
        <v>1176</v>
      </c>
      <c r="Q2409" s="16" t="s">
        <v>1175</v>
      </c>
      <c r="R2409" s="16" t="s">
        <v>1174</v>
      </c>
    </row>
    <row r="2410" spans="1:18">
      <c r="A2410" s="16" t="s">
        <v>3228</v>
      </c>
      <c r="B2410" s="16" t="s">
        <v>1183</v>
      </c>
      <c r="C2410" s="16" t="s">
        <v>319</v>
      </c>
      <c r="D2410" s="16">
        <v>10127</v>
      </c>
      <c r="E2410" s="16" t="str">
        <f>VLOOKUP(D2410,'Schools Data'!$F$4:$I$105,4,FALSE)</f>
        <v>Orion Primary School</v>
      </c>
      <c r="F2410" s="16">
        <v>411020</v>
      </c>
      <c r="G2410" s="16" t="str">
        <f t="shared" si="84"/>
        <v>E25</v>
      </c>
      <c r="H2410" s="16" t="s">
        <v>3227</v>
      </c>
      <c r="I2410" s="16" t="s">
        <v>1181</v>
      </c>
      <c r="J2410" s="16" t="s">
        <v>1180</v>
      </c>
      <c r="K2410" s="16" t="s">
        <v>1179</v>
      </c>
      <c r="L2410" s="16" t="s">
        <v>3226</v>
      </c>
      <c r="M2410" s="16">
        <v>122329</v>
      </c>
      <c r="N2410" s="16" t="s">
        <v>1177</v>
      </c>
      <c r="O2410" s="16" t="s">
        <v>1107</v>
      </c>
      <c r="P2410" s="16" t="s">
        <v>1176</v>
      </c>
      <c r="Q2410" s="16" t="s">
        <v>1175</v>
      </c>
      <c r="R2410" s="16" t="s">
        <v>1174</v>
      </c>
    </row>
    <row r="2411" spans="1:18">
      <c r="A2411" s="16" t="s">
        <v>3225</v>
      </c>
      <c r="B2411" s="16" t="s">
        <v>1183</v>
      </c>
      <c r="C2411" s="16" t="s">
        <v>319</v>
      </c>
      <c r="D2411" s="16">
        <v>10127</v>
      </c>
      <c r="E2411" s="16" t="str">
        <f>VLOOKUP(D2411,'Schools Data'!$F$4:$I$105,4,FALSE)</f>
        <v>Orion Primary School</v>
      </c>
      <c r="F2411" s="16">
        <v>413050</v>
      </c>
      <c r="G2411" s="16" t="str">
        <f t="shared" si="84"/>
        <v>E19</v>
      </c>
      <c r="H2411" s="16" t="s">
        <v>3224</v>
      </c>
      <c r="I2411" s="16" t="s">
        <v>1181</v>
      </c>
      <c r="J2411" s="16" t="s">
        <v>1180</v>
      </c>
      <c r="K2411" s="16" t="s">
        <v>1179</v>
      </c>
      <c r="L2411" s="16" t="s">
        <v>3223</v>
      </c>
      <c r="M2411" s="16">
        <v>195858</v>
      </c>
      <c r="N2411" s="16" t="s">
        <v>1177</v>
      </c>
      <c r="O2411" s="16" t="s">
        <v>1107</v>
      </c>
      <c r="P2411" s="16" t="s">
        <v>1176</v>
      </c>
      <c r="Q2411" s="16" t="s">
        <v>1175</v>
      </c>
      <c r="R2411" s="16" t="s">
        <v>1174</v>
      </c>
    </row>
    <row r="2412" spans="1:18">
      <c r="A2412" s="16" t="s">
        <v>3222</v>
      </c>
      <c r="B2412" s="16" t="s">
        <v>1183</v>
      </c>
      <c r="C2412" s="16" t="s">
        <v>319</v>
      </c>
      <c r="D2412" s="16">
        <v>10127</v>
      </c>
      <c r="E2412" s="16" t="str">
        <f>VLOOKUP(D2412,'Schools Data'!$F$4:$I$105,4,FALSE)</f>
        <v>Orion Primary School</v>
      </c>
      <c r="F2412" s="16">
        <v>413060</v>
      </c>
      <c r="G2412" s="16" t="str">
        <f t="shared" si="84"/>
        <v>E22</v>
      </c>
      <c r="H2412" s="16" t="s">
        <v>3221</v>
      </c>
      <c r="I2412" s="16" t="s">
        <v>1181</v>
      </c>
      <c r="J2412" s="16" t="s">
        <v>1180</v>
      </c>
      <c r="K2412" s="16" t="s">
        <v>1179</v>
      </c>
      <c r="L2412" s="16" t="s">
        <v>3220</v>
      </c>
      <c r="M2412" s="16">
        <v>77620</v>
      </c>
      <c r="N2412" s="16" t="s">
        <v>1177</v>
      </c>
      <c r="O2412" s="16" t="s">
        <v>1107</v>
      </c>
      <c r="P2412" s="16" t="s">
        <v>1176</v>
      </c>
      <c r="Q2412" s="16" t="s">
        <v>1175</v>
      </c>
      <c r="R2412" s="16" t="s">
        <v>1174</v>
      </c>
    </row>
    <row r="2413" spans="1:18">
      <c r="A2413" s="16" t="s">
        <v>3219</v>
      </c>
      <c r="B2413" s="16" t="s">
        <v>1183</v>
      </c>
      <c r="C2413" s="16" t="s">
        <v>319</v>
      </c>
      <c r="D2413" s="16">
        <v>10127</v>
      </c>
      <c r="E2413" s="16" t="str">
        <f>VLOOKUP(D2413,'Schools Data'!$F$4:$I$105,4,FALSE)</f>
        <v>Orion Primary School</v>
      </c>
      <c r="F2413" s="16">
        <v>413070</v>
      </c>
      <c r="G2413" s="16" t="str">
        <f t="shared" si="84"/>
        <v>E24</v>
      </c>
      <c r="H2413" s="16" t="s">
        <v>3218</v>
      </c>
      <c r="I2413" s="16" t="s">
        <v>1181</v>
      </c>
      <c r="J2413" s="16" t="s">
        <v>1180</v>
      </c>
      <c r="K2413" s="16" t="s">
        <v>1179</v>
      </c>
      <c r="L2413" s="16" t="s">
        <v>3217</v>
      </c>
      <c r="M2413" s="16">
        <v>39390</v>
      </c>
      <c r="N2413" s="16" t="s">
        <v>1177</v>
      </c>
      <c r="O2413" s="16" t="s">
        <v>1107</v>
      </c>
      <c r="P2413" s="16" t="s">
        <v>1176</v>
      </c>
      <c r="Q2413" s="16" t="s">
        <v>1175</v>
      </c>
      <c r="R2413" s="16" t="s">
        <v>1174</v>
      </c>
    </row>
    <row r="2414" spans="1:18">
      <c r="A2414" s="16" t="s">
        <v>3216</v>
      </c>
      <c r="B2414" s="16" t="s">
        <v>1183</v>
      </c>
      <c r="C2414" s="16" t="s">
        <v>319</v>
      </c>
      <c r="D2414" s="16">
        <v>10127</v>
      </c>
      <c r="E2414" s="16" t="str">
        <f>VLOOKUP(D2414,'Schools Data'!$F$4:$I$105,4,FALSE)</f>
        <v>Orion Primary School</v>
      </c>
      <c r="F2414" s="16">
        <v>420060</v>
      </c>
      <c r="G2414" s="16" t="str">
        <f t="shared" si="84"/>
        <v>E26</v>
      </c>
      <c r="H2414" s="16" t="s">
        <v>3215</v>
      </c>
      <c r="I2414" s="16" t="s">
        <v>1181</v>
      </c>
      <c r="J2414" s="16" t="s">
        <v>1180</v>
      </c>
      <c r="K2414" s="16" t="s">
        <v>1179</v>
      </c>
      <c r="L2414" s="16" t="s">
        <v>3214</v>
      </c>
      <c r="M2414" s="16">
        <v>85500</v>
      </c>
      <c r="N2414" s="16" t="s">
        <v>1177</v>
      </c>
      <c r="O2414" s="16" t="s">
        <v>1107</v>
      </c>
      <c r="P2414" s="16" t="s">
        <v>1176</v>
      </c>
      <c r="Q2414" s="16" t="s">
        <v>1175</v>
      </c>
      <c r="R2414" s="16" t="s">
        <v>1174</v>
      </c>
    </row>
    <row r="2415" spans="1:18">
      <c r="A2415" s="16" t="s">
        <v>3213</v>
      </c>
      <c r="B2415" s="16" t="s">
        <v>1183</v>
      </c>
      <c r="C2415" s="16" t="s">
        <v>319</v>
      </c>
      <c r="D2415" s="16">
        <v>10127</v>
      </c>
      <c r="E2415" s="16" t="str">
        <f>VLOOKUP(D2415,'Schools Data'!$F$4:$I$105,4,FALSE)</f>
        <v>Orion Primary School</v>
      </c>
      <c r="F2415" s="16">
        <v>422620</v>
      </c>
      <c r="G2415" s="16" t="str">
        <f t="shared" si="84"/>
        <v>E20</v>
      </c>
      <c r="H2415" s="16" t="s">
        <v>3212</v>
      </c>
      <c r="I2415" s="16" t="s">
        <v>1181</v>
      </c>
      <c r="J2415" s="16" t="s">
        <v>1180</v>
      </c>
      <c r="K2415" s="16" t="s">
        <v>1179</v>
      </c>
      <c r="L2415" s="16" t="s">
        <v>3211</v>
      </c>
      <c r="M2415" s="16">
        <v>24728</v>
      </c>
      <c r="N2415" s="16" t="s">
        <v>1177</v>
      </c>
      <c r="O2415" s="16" t="s">
        <v>1107</v>
      </c>
      <c r="P2415" s="16" t="s">
        <v>1176</v>
      </c>
      <c r="Q2415" s="16" t="s">
        <v>1175</v>
      </c>
      <c r="R2415" s="16" t="s">
        <v>1174</v>
      </c>
    </row>
    <row r="2416" spans="1:18">
      <c r="A2416" s="16" t="s">
        <v>3210</v>
      </c>
      <c r="B2416" s="16" t="s">
        <v>1183</v>
      </c>
      <c r="C2416" s="16" t="s">
        <v>319</v>
      </c>
      <c r="D2416" s="16">
        <v>10127</v>
      </c>
      <c r="E2416" s="16" t="str">
        <f>VLOOKUP(D2416,'Schools Data'!$F$4:$I$105,4,FALSE)</f>
        <v>Orion Primary School</v>
      </c>
      <c r="F2416" s="16">
        <v>543950</v>
      </c>
      <c r="G2416" s="16" t="s">
        <v>1211</v>
      </c>
      <c r="H2416" s="16" t="s">
        <v>3209</v>
      </c>
      <c r="I2416" s="16" t="s">
        <v>1181</v>
      </c>
      <c r="J2416" s="16" t="s">
        <v>1180</v>
      </c>
      <c r="K2416" s="16" t="s">
        <v>1179</v>
      </c>
      <c r="L2416" s="16" t="s">
        <v>3208</v>
      </c>
      <c r="M2416" s="16">
        <v>149167</v>
      </c>
      <c r="N2416" s="16" t="s">
        <v>1177</v>
      </c>
      <c r="O2416" s="16" t="s">
        <v>1107</v>
      </c>
      <c r="P2416" s="16" t="s">
        <v>1176</v>
      </c>
      <c r="Q2416" s="16" t="s">
        <v>1175</v>
      </c>
      <c r="R2416" s="16" t="s">
        <v>1174</v>
      </c>
    </row>
    <row r="2417" spans="1:18">
      <c r="A2417" s="16" t="s">
        <v>3207</v>
      </c>
      <c r="B2417" s="16" t="s">
        <v>1183</v>
      </c>
      <c r="C2417" s="16" t="s">
        <v>319</v>
      </c>
      <c r="D2417" s="16">
        <v>10127</v>
      </c>
      <c r="E2417" s="16" t="str">
        <f>VLOOKUP(D2417,'Schools Data'!$F$4:$I$105,4,FALSE)</f>
        <v>Orion Primary School</v>
      </c>
      <c r="F2417" s="16">
        <v>543970</v>
      </c>
      <c r="G2417" s="16" t="str">
        <f t="shared" ref="G2417:G2423" si="85">VLOOKUP(F2417,$W$2:$X$62,2,FALSE)</f>
        <v>I01</v>
      </c>
      <c r="H2417" s="16" t="s">
        <v>3206</v>
      </c>
      <c r="I2417" s="16" t="s">
        <v>1181</v>
      </c>
      <c r="J2417" s="16" t="s">
        <v>1180</v>
      </c>
      <c r="K2417" s="16" t="s">
        <v>1179</v>
      </c>
      <c r="L2417" s="16" t="s">
        <v>3205</v>
      </c>
      <c r="M2417" s="16">
        <v>-5568555</v>
      </c>
      <c r="N2417" s="16" t="s">
        <v>1177</v>
      </c>
      <c r="O2417" s="16" t="s">
        <v>1107</v>
      </c>
      <c r="P2417" s="16" t="s">
        <v>1176</v>
      </c>
      <c r="Q2417" s="16" t="s">
        <v>1175</v>
      </c>
      <c r="R2417" s="16" t="s">
        <v>1174</v>
      </c>
    </row>
    <row r="2418" spans="1:18">
      <c r="A2418" s="16" t="s">
        <v>3204</v>
      </c>
      <c r="B2418" s="16" t="s">
        <v>1183</v>
      </c>
      <c r="C2418" s="16" t="s">
        <v>319</v>
      </c>
      <c r="D2418" s="16">
        <v>10127</v>
      </c>
      <c r="E2418" s="16" t="str">
        <f>VLOOKUP(D2418,'Schools Data'!$F$4:$I$105,4,FALSE)</f>
        <v>Orion Primary School</v>
      </c>
      <c r="F2418" s="16">
        <v>543972</v>
      </c>
      <c r="G2418" s="16" t="str">
        <f t="shared" si="85"/>
        <v>I03</v>
      </c>
      <c r="H2418" s="16" t="s">
        <v>3203</v>
      </c>
      <c r="I2418" s="16" t="s">
        <v>1181</v>
      </c>
      <c r="J2418" s="16" t="s">
        <v>1180</v>
      </c>
      <c r="K2418" s="16" t="s">
        <v>1179</v>
      </c>
      <c r="L2418" s="16" t="s">
        <v>3202</v>
      </c>
      <c r="M2418" s="16">
        <v>-690094</v>
      </c>
      <c r="N2418" s="16" t="s">
        <v>1177</v>
      </c>
      <c r="O2418" s="16" t="s">
        <v>1107</v>
      </c>
      <c r="P2418" s="16" t="s">
        <v>1176</v>
      </c>
      <c r="Q2418" s="16" t="s">
        <v>1175</v>
      </c>
      <c r="R2418" s="16" t="s">
        <v>1174</v>
      </c>
    </row>
    <row r="2419" spans="1:18">
      <c r="A2419" s="16" t="s">
        <v>3201</v>
      </c>
      <c r="B2419" s="16" t="s">
        <v>1183</v>
      </c>
      <c r="C2419" s="16" t="s">
        <v>319</v>
      </c>
      <c r="D2419" s="16">
        <v>10127</v>
      </c>
      <c r="E2419" s="16" t="str">
        <f>VLOOKUP(D2419,'Schools Data'!$F$4:$I$105,4,FALSE)</f>
        <v>Orion Primary School</v>
      </c>
      <c r="F2419" s="16">
        <v>543975</v>
      </c>
      <c r="G2419" s="16" t="str">
        <f t="shared" si="85"/>
        <v>I05</v>
      </c>
      <c r="H2419" s="16" t="s">
        <v>3200</v>
      </c>
      <c r="I2419" s="16" t="s">
        <v>1181</v>
      </c>
      <c r="J2419" s="16" t="s">
        <v>1180</v>
      </c>
      <c r="K2419" s="16" t="s">
        <v>1179</v>
      </c>
      <c r="L2419" s="16" t="s">
        <v>3199</v>
      </c>
      <c r="M2419" s="16">
        <v>-583730</v>
      </c>
      <c r="N2419" s="16" t="s">
        <v>1177</v>
      </c>
      <c r="O2419" s="16" t="s">
        <v>1107</v>
      </c>
      <c r="P2419" s="16" t="s">
        <v>1176</v>
      </c>
      <c r="Q2419" s="16" t="s">
        <v>1175</v>
      </c>
      <c r="R2419" s="16" t="s">
        <v>1174</v>
      </c>
    </row>
    <row r="2420" spans="1:18">
      <c r="A2420" s="16" t="s">
        <v>3198</v>
      </c>
      <c r="B2420" s="16" t="s">
        <v>1183</v>
      </c>
      <c r="C2420" s="16" t="s">
        <v>319</v>
      </c>
      <c r="D2420" s="16">
        <v>10127</v>
      </c>
      <c r="E2420" s="16" t="str">
        <f>VLOOKUP(D2420,'Schools Data'!$F$4:$I$105,4,FALSE)</f>
        <v>Orion Primary School</v>
      </c>
      <c r="F2420" s="16">
        <v>543980</v>
      </c>
      <c r="G2420" s="16" t="str">
        <f t="shared" si="85"/>
        <v>CI01</v>
      </c>
      <c r="H2420" s="16" t="s">
        <v>3197</v>
      </c>
      <c r="I2420" s="16" t="s">
        <v>1181</v>
      </c>
      <c r="J2420" s="16" t="s">
        <v>1180</v>
      </c>
      <c r="K2420" s="16" t="s">
        <v>1179</v>
      </c>
      <c r="L2420" s="16" t="s">
        <v>3196</v>
      </c>
      <c r="M2420" s="16">
        <v>-14485</v>
      </c>
      <c r="N2420" s="16" t="s">
        <v>1177</v>
      </c>
      <c r="O2420" s="16" t="s">
        <v>1107</v>
      </c>
      <c r="P2420" s="16" t="s">
        <v>1176</v>
      </c>
      <c r="Q2420" s="16" t="s">
        <v>1175</v>
      </c>
      <c r="R2420" s="16" t="s">
        <v>1174</v>
      </c>
    </row>
    <row r="2421" spans="1:18">
      <c r="A2421" s="16" t="s">
        <v>3195</v>
      </c>
      <c r="B2421" s="16" t="s">
        <v>1183</v>
      </c>
      <c r="C2421" s="16" t="s">
        <v>319</v>
      </c>
      <c r="D2421" s="16">
        <v>10127</v>
      </c>
      <c r="E2421" s="16" t="str">
        <f>VLOOKUP(D2421,'Schools Data'!$F$4:$I$105,4,FALSE)</f>
        <v>Orion Primary School</v>
      </c>
      <c r="F2421" s="16">
        <v>569000</v>
      </c>
      <c r="G2421" s="16" t="str">
        <f t="shared" si="85"/>
        <v>E28a</v>
      </c>
      <c r="H2421" s="16" t="s">
        <v>3194</v>
      </c>
      <c r="I2421" s="16" t="s">
        <v>1181</v>
      </c>
      <c r="J2421" s="16" t="s">
        <v>1180</v>
      </c>
      <c r="K2421" s="16" t="s">
        <v>1179</v>
      </c>
      <c r="L2421" s="16" t="s">
        <v>3193</v>
      </c>
      <c r="M2421" s="16">
        <v>66753</v>
      </c>
      <c r="N2421" s="16" t="s">
        <v>1177</v>
      </c>
      <c r="O2421" s="16" t="s">
        <v>1107</v>
      </c>
      <c r="P2421" s="16" t="s">
        <v>1176</v>
      </c>
      <c r="Q2421" s="16" t="s">
        <v>1175</v>
      </c>
      <c r="R2421" s="16" t="s">
        <v>1174</v>
      </c>
    </row>
    <row r="2422" spans="1:18">
      <c r="A2422" s="16" t="s">
        <v>3192</v>
      </c>
      <c r="B2422" s="16" t="s">
        <v>1183</v>
      </c>
      <c r="C2422" s="16" t="s">
        <v>319</v>
      </c>
      <c r="D2422" s="16">
        <v>10127</v>
      </c>
      <c r="E2422" s="16" t="str">
        <f>VLOOKUP(D2422,'Schools Data'!$F$4:$I$105,4,FALSE)</f>
        <v>Orion Primary School</v>
      </c>
      <c r="F2422" s="16">
        <v>569010</v>
      </c>
      <c r="G2422" s="16" t="str">
        <f t="shared" si="85"/>
        <v>E27</v>
      </c>
      <c r="H2422" s="16" t="s">
        <v>3191</v>
      </c>
      <c r="I2422" s="16" t="s">
        <v>1181</v>
      </c>
      <c r="J2422" s="16" t="s">
        <v>1180</v>
      </c>
      <c r="K2422" s="16" t="s">
        <v>1179</v>
      </c>
      <c r="L2422" s="16" t="s">
        <v>3190</v>
      </c>
      <c r="M2422" s="16">
        <v>289744</v>
      </c>
      <c r="N2422" s="16" t="s">
        <v>1177</v>
      </c>
      <c r="O2422" s="16" t="s">
        <v>1107</v>
      </c>
      <c r="P2422" s="16" t="s">
        <v>1176</v>
      </c>
      <c r="Q2422" s="16" t="s">
        <v>1175</v>
      </c>
      <c r="R2422" s="16" t="s">
        <v>1174</v>
      </c>
    </row>
    <row r="2423" spans="1:18">
      <c r="A2423" s="16" t="s">
        <v>3189</v>
      </c>
      <c r="B2423" s="16" t="s">
        <v>1183</v>
      </c>
      <c r="C2423" s="16" t="s">
        <v>319</v>
      </c>
      <c r="D2423" s="16">
        <v>10127</v>
      </c>
      <c r="E2423" s="16" t="str">
        <f>VLOOKUP(D2423,'Schools Data'!$F$4:$I$105,4,FALSE)</f>
        <v>Orion Primary School</v>
      </c>
      <c r="F2423" s="16">
        <v>599030</v>
      </c>
      <c r="G2423" s="16" t="str">
        <f t="shared" si="85"/>
        <v>CE04</v>
      </c>
      <c r="H2423" s="16" t="s">
        <v>3188</v>
      </c>
      <c r="I2423" s="16" t="s">
        <v>1181</v>
      </c>
      <c r="J2423" s="16" t="s">
        <v>1180</v>
      </c>
      <c r="K2423" s="16" t="s">
        <v>1179</v>
      </c>
      <c r="L2423" s="16" t="s">
        <v>3187</v>
      </c>
      <c r="M2423" s="16">
        <v>14485</v>
      </c>
      <c r="N2423" s="16" t="s">
        <v>1177</v>
      </c>
      <c r="O2423" s="16" t="s">
        <v>1107</v>
      </c>
      <c r="P2423" s="16" t="s">
        <v>1176</v>
      </c>
      <c r="Q2423" s="16" t="s">
        <v>1175</v>
      </c>
      <c r="R2423" s="16" t="s">
        <v>1174</v>
      </c>
    </row>
    <row r="2424" spans="1:18">
      <c r="A2424" s="16" t="s">
        <v>3186</v>
      </c>
      <c r="B2424" s="16" t="s">
        <v>1183</v>
      </c>
      <c r="C2424" s="16" t="s">
        <v>319</v>
      </c>
      <c r="D2424" s="16">
        <v>10127</v>
      </c>
      <c r="E2424" s="16" t="str">
        <f>VLOOKUP(D2424,'Schools Data'!$F$4:$I$105,4,FALSE)</f>
        <v>Orion Primary School</v>
      </c>
      <c r="F2424" s="16">
        <v>599040</v>
      </c>
      <c r="G2424" s="16" t="s">
        <v>1819</v>
      </c>
      <c r="H2424" s="16" t="s">
        <v>3185</v>
      </c>
      <c r="I2424" s="16" t="s">
        <v>1181</v>
      </c>
      <c r="J2424" s="16" t="s">
        <v>1180</v>
      </c>
      <c r="K2424" s="16" t="s">
        <v>1179</v>
      </c>
      <c r="L2424" s="16" t="s">
        <v>3184</v>
      </c>
      <c r="M2424" s="16">
        <v>10888</v>
      </c>
      <c r="N2424" s="16" t="s">
        <v>1177</v>
      </c>
      <c r="O2424" s="16" t="s">
        <v>1107</v>
      </c>
      <c r="P2424" s="16" t="s">
        <v>1176</v>
      </c>
      <c r="Q2424" s="16" t="s">
        <v>1175</v>
      </c>
      <c r="R2424" s="16" t="s">
        <v>1174</v>
      </c>
    </row>
    <row r="2425" spans="1:18">
      <c r="A2425" s="16" t="s">
        <v>3183</v>
      </c>
      <c r="B2425" s="16" t="s">
        <v>1183</v>
      </c>
      <c r="C2425" s="16" t="s">
        <v>319</v>
      </c>
      <c r="D2425" s="16">
        <v>10127</v>
      </c>
      <c r="E2425" s="16" t="str">
        <f>VLOOKUP(D2425,'Schools Data'!$F$4:$I$105,4,FALSE)</f>
        <v>Orion Primary School</v>
      </c>
      <c r="F2425" s="16">
        <v>710020</v>
      </c>
      <c r="G2425" s="16" t="str">
        <f t="shared" ref="G2425:G2451" si="86">VLOOKUP(F2425,$W$2:$X$62,2,FALSE)</f>
        <v>I06</v>
      </c>
      <c r="H2425" s="16" t="s">
        <v>3182</v>
      </c>
      <c r="I2425" s="16" t="s">
        <v>1181</v>
      </c>
      <c r="J2425" s="16" t="s">
        <v>1180</v>
      </c>
      <c r="K2425" s="16" t="s">
        <v>1179</v>
      </c>
      <c r="L2425" s="16" t="s">
        <v>3181</v>
      </c>
      <c r="M2425" s="16">
        <v>-1640</v>
      </c>
      <c r="N2425" s="16" t="s">
        <v>1177</v>
      </c>
      <c r="O2425" s="16" t="s">
        <v>1107</v>
      </c>
      <c r="P2425" s="16" t="s">
        <v>1176</v>
      </c>
      <c r="Q2425" s="16" t="s">
        <v>1175</v>
      </c>
      <c r="R2425" s="16" t="s">
        <v>1174</v>
      </c>
    </row>
    <row r="2426" spans="1:18">
      <c r="A2426" s="16" t="s">
        <v>3180</v>
      </c>
      <c r="B2426" s="16" t="s">
        <v>1183</v>
      </c>
      <c r="C2426" s="16" t="s">
        <v>319</v>
      </c>
      <c r="D2426" s="16">
        <v>10127</v>
      </c>
      <c r="E2426" s="16" t="str">
        <f>VLOOKUP(D2426,'Schools Data'!$F$4:$I$105,4,FALSE)</f>
        <v>Orion Primary School</v>
      </c>
      <c r="F2426" s="16">
        <v>720010</v>
      </c>
      <c r="G2426" s="16" t="str">
        <f t="shared" si="86"/>
        <v>I18d</v>
      </c>
      <c r="H2426" s="16" t="s">
        <v>3179</v>
      </c>
      <c r="I2426" s="16" t="s">
        <v>1181</v>
      </c>
      <c r="J2426" s="16" t="s">
        <v>1180</v>
      </c>
      <c r="K2426" s="16" t="s">
        <v>1179</v>
      </c>
      <c r="L2426" s="16" t="s">
        <v>3178</v>
      </c>
      <c r="M2426" s="16">
        <v>-110382</v>
      </c>
      <c r="N2426" s="16" t="s">
        <v>1177</v>
      </c>
      <c r="O2426" s="16" t="s">
        <v>1107</v>
      </c>
      <c r="P2426" s="16" t="s">
        <v>1176</v>
      </c>
      <c r="Q2426" s="16" t="s">
        <v>1175</v>
      </c>
      <c r="R2426" s="16" t="s">
        <v>1174</v>
      </c>
    </row>
    <row r="2427" spans="1:18">
      <c r="A2427" s="16" t="s">
        <v>3177</v>
      </c>
      <c r="B2427" s="16" t="s">
        <v>1183</v>
      </c>
      <c r="C2427" s="16" t="s">
        <v>319</v>
      </c>
      <c r="D2427" s="16">
        <v>10127</v>
      </c>
      <c r="E2427" s="16" t="str">
        <f>VLOOKUP(D2427,'Schools Data'!$F$4:$I$105,4,FALSE)</f>
        <v>Orion Primary School</v>
      </c>
      <c r="F2427" s="16">
        <v>739002</v>
      </c>
      <c r="G2427" s="16" t="str">
        <f t="shared" si="86"/>
        <v>I08b</v>
      </c>
      <c r="H2427" s="16" t="s">
        <v>3176</v>
      </c>
      <c r="I2427" s="16" t="s">
        <v>1181</v>
      </c>
      <c r="J2427" s="16" t="s">
        <v>1180</v>
      </c>
      <c r="K2427" s="16" t="s">
        <v>1179</v>
      </c>
      <c r="L2427" s="16" t="s">
        <v>3175</v>
      </c>
      <c r="M2427" s="16">
        <v>-69700</v>
      </c>
      <c r="N2427" s="16" t="s">
        <v>1177</v>
      </c>
      <c r="O2427" s="16" t="s">
        <v>1107</v>
      </c>
      <c r="P2427" s="16" t="s">
        <v>1176</v>
      </c>
      <c r="Q2427" s="16" t="s">
        <v>1175</v>
      </c>
      <c r="R2427" s="16" t="s">
        <v>1174</v>
      </c>
    </row>
    <row r="2428" spans="1:18">
      <c r="A2428" s="16" t="s">
        <v>3174</v>
      </c>
      <c r="B2428" s="16" t="s">
        <v>1183</v>
      </c>
      <c r="C2428" s="16" t="s">
        <v>319</v>
      </c>
      <c r="D2428" s="16">
        <v>10127</v>
      </c>
      <c r="E2428" s="16" t="str">
        <f>VLOOKUP(D2428,'Schools Data'!$F$4:$I$105,4,FALSE)</f>
        <v>Orion Primary School</v>
      </c>
      <c r="F2428" s="16">
        <v>739005</v>
      </c>
      <c r="G2428" s="16" t="str">
        <f t="shared" si="86"/>
        <v>I18c</v>
      </c>
      <c r="H2428" s="16" t="s">
        <v>3173</v>
      </c>
      <c r="I2428" s="16" t="s">
        <v>1181</v>
      </c>
      <c r="J2428" s="16" t="s">
        <v>1180</v>
      </c>
      <c r="K2428" s="16" t="s">
        <v>1179</v>
      </c>
      <c r="L2428" s="16" t="s">
        <v>3172</v>
      </c>
      <c r="M2428" s="16">
        <v>-30260</v>
      </c>
      <c r="N2428" s="16" t="s">
        <v>1177</v>
      </c>
      <c r="O2428" s="16" t="s">
        <v>1107</v>
      </c>
      <c r="P2428" s="16" t="s">
        <v>1176</v>
      </c>
      <c r="Q2428" s="16" t="s">
        <v>1175</v>
      </c>
      <c r="R2428" s="16" t="s">
        <v>1174</v>
      </c>
    </row>
    <row r="2429" spans="1:18">
      <c r="A2429" s="16" t="s">
        <v>3171</v>
      </c>
      <c r="B2429" s="16" t="s">
        <v>1183</v>
      </c>
      <c r="C2429" s="16" t="s">
        <v>319</v>
      </c>
      <c r="D2429" s="16">
        <v>10127</v>
      </c>
      <c r="E2429" s="16" t="str">
        <f>VLOOKUP(D2429,'Schools Data'!$F$4:$I$105,4,FALSE)</f>
        <v>Orion Primary School</v>
      </c>
      <c r="F2429" s="16">
        <v>739010</v>
      </c>
      <c r="G2429" s="16" t="str">
        <f t="shared" si="86"/>
        <v>I09</v>
      </c>
      <c r="H2429" s="16" t="s">
        <v>3170</v>
      </c>
      <c r="I2429" s="16" t="s">
        <v>1181</v>
      </c>
      <c r="J2429" s="16" t="s">
        <v>1180</v>
      </c>
      <c r="K2429" s="16" t="s">
        <v>1179</v>
      </c>
      <c r="L2429" s="16" t="s">
        <v>3169</v>
      </c>
      <c r="M2429" s="16">
        <v>-94399</v>
      </c>
      <c r="N2429" s="16" t="s">
        <v>1177</v>
      </c>
      <c r="O2429" s="16" t="s">
        <v>1107</v>
      </c>
      <c r="P2429" s="16" t="s">
        <v>1176</v>
      </c>
      <c r="Q2429" s="16" t="s">
        <v>1175</v>
      </c>
      <c r="R2429" s="16" t="s">
        <v>1174</v>
      </c>
    </row>
    <row r="2430" spans="1:18">
      <c r="A2430" s="16" t="s">
        <v>3168</v>
      </c>
      <c r="B2430" s="16" t="s">
        <v>1183</v>
      </c>
      <c r="C2430" s="16" t="s">
        <v>319</v>
      </c>
      <c r="D2430" s="16">
        <v>10127</v>
      </c>
      <c r="E2430" s="16" t="str">
        <f>VLOOKUP(D2430,'Schools Data'!$F$4:$I$105,4,FALSE)</f>
        <v>Orion Primary School</v>
      </c>
      <c r="F2430" s="16">
        <v>739040</v>
      </c>
      <c r="G2430" s="16" t="str">
        <f t="shared" si="86"/>
        <v>I12</v>
      </c>
      <c r="H2430" s="16" t="s">
        <v>3167</v>
      </c>
      <c r="I2430" s="16" t="s">
        <v>1181</v>
      </c>
      <c r="J2430" s="16" t="s">
        <v>1180</v>
      </c>
      <c r="K2430" s="16" t="s">
        <v>1179</v>
      </c>
      <c r="L2430" s="16" t="s">
        <v>3166</v>
      </c>
      <c r="M2430" s="16">
        <v>-13502</v>
      </c>
      <c r="N2430" s="16" t="s">
        <v>1177</v>
      </c>
      <c r="O2430" s="16" t="s">
        <v>1107</v>
      </c>
      <c r="P2430" s="16" t="s">
        <v>1176</v>
      </c>
      <c r="Q2430" s="16" t="s">
        <v>1175</v>
      </c>
      <c r="R2430" s="16" t="s">
        <v>1174</v>
      </c>
    </row>
    <row r="2431" spans="1:18">
      <c r="A2431" s="16" t="s">
        <v>3165</v>
      </c>
      <c r="B2431" s="16" t="s">
        <v>1183</v>
      </c>
      <c r="C2431" s="16" t="s">
        <v>319</v>
      </c>
      <c r="D2431" s="16">
        <v>10127</v>
      </c>
      <c r="E2431" s="16" t="str">
        <f>VLOOKUP(D2431,'Schools Data'!$F$4:$I$105,4,FALSE)</f>
        <v>Orion Primary School</v>
      </c>
      <c r="F2431" s="16">
        <v>739050</v>
      </c>
      <c r="G2431" s="16" t="str">
        <f t="shared" si="86"/>
        <v>I13</v>
      </c>
      <c r="H2431" s="16" t="s">
        <v>3164</v>
      </c>
      <c r="I2431" s="16" t="s">
        <v>1181</v>
      </c>
      <c r="J2431" s="16" t="s">
        <v>1180</v>
      </c>
      <c r="K2431" s="16" t="s">
        <v>1179</v>
      </c>
      <c r="L2431" s="16" t="s">
        <v>3163</v>
      </c>
      <c r="M2431" s="16">
        <v>-12000</v>
      </c>
      <c r="N2431" s="16" t="s">
        <v>1177</v>
      </c>
      <c r="O2431" s="16" t="s">
        <v>1107</v>
      </c>
      <c r="P2431" s="16" t="s">
        <v>1176</v>
      </c>
      <c r="Q2431" s="16" t="s">
        <v>1175</v>
      </c>
      <c r="R2431" s="16" t="s">
        <v>1174</v>
      </c>
    </row>
    <row r="2432" spans="1:18">
      <c r="A2432" s="16" t="s">
        <v>3162</v>
      </c>
      <c r="B2432" s="16" t="s">
        <v>1183</v>
      </c>
      <c r="C2432" s="16" t="s">
        <v>319</v>
      </c>
      <c r="D2432" s="16">
        <v>10128</v>
      </c>
      <c r="E2432" s="16" t="str">
        <f>VLOOKUP(D2432,'Schools Data'!$F$4:$I$105,4,FALSE)</f>
        <v>Beis Yaakov</v>
      </c>
      <c r="F2432" s="16">
        <v>111100</v>
      </c>
      <c r="G2432" s="16" t="str">
        <f t="shared" si="86"/>
        <v>E05</v>
      </c>
      <c r="H2432" s="16" t="s">
        <v>3161</v>
      </c>
      <c r="I2432" s="16" t="s">
        <v>1181</v>
      </c>
      <c r="J2432" s="16" t="s">
        <v>1180</v>
      </c>
      <c r="K2432" s="16" t="s">
        <v>1179</v>
      </c>
      <c r="L2432" s="16" t="s">
        <v>3160</v>
      </c>
      <c r="M2432" s="16">
        <v>136523</v>
      </c>
      <c r="N2432" s="16" t="s">
        <v>1177</v>
      </c>
      <c r="O2432" s="16" t="s">
        <v>1107</v>
      </c>
      <c r="P2432" s="16" t="s">
        <v>1176</v>
      </c>
      <c r="Q2432" s="16" t="s">
        <v>1175</v>
      </c>
      <c r="R2432" s="16" t="s">
        <v>1174</v>
      </c>
    </row>
    <row r="2433" spans="1:18">
      <c r="A2433" s="16" t="s">
        <v>3159</v>
      </c>
      <c r="B2433" s="16" t="s">
        <v>1183</v>
      </c>
      <c r="C2433" s="16" t="s">
        <v>319</v>
      </c>
      <c r="D2433" s="16">
        <v>10128</v>
      </c>
      <c r="E2433" s="16" t="str">
        <f>VLOOKUP(D2433,'Schools Data'!$F$4:$I$105,4,FALSE)</f>
        <v>Beis Yaakov</v>
      </c>
      <c r="F2433" s="16">
        <v>111200</v>
      </c>
      <c r="G2433" s="16" t="str">
        <f t="shared" si="86"/>
        <v>E04</v>
      </c>
      <c r="H2433" s="16" t="s">
        <v>3158</v>
      </c>
      <c r="I2433" s="16" t="s">
        <v>1181</v>
      </c>
      <c r="J2433" s="16" t="s">
        <v>1180</v>
      </c>
      <c r="K2433" s="16" t="s">
        <v>1179</v>
      </c>
      <c r="L2433" s="16" t="s">
        <v>3157</v>
      </c>
      <c r="M2433" s="16">
        <v>39873</v>
      </c>
      <c r="N2433" s="16" t="s">
        <v>1177</v>
      </c>
      <c r="O2433" s="16" t="s">
        <v>1107</v>
      </c>
      <c r="P2433" s="16" t="s">
        <v>1176</v>
      </c>
      <c r="Q2433" s="16" t="s">
        <v>1175</v>
      </c>
      <c r="R2433" s="16" t="s">
        <v>1174</v>
      </c>
    </row>
    <row r="2434" spans="1:18">
      <c r="A2434" s="16" t="s">
        <v>3156</v>
      </c>
      <c r="B2434" s="16" t="s">
        <v>1183</v>
      </c>
      <c r="C2434" s="16" t="s">
        <v>319</v>
      </c>
      <c r="D2434" s="16">
        <v>10128</v>
      </c>
      <c r="E2434" s="16" t="str">
        <f>VLOOKUP(D2434,'Schools Data'!$F$4:$I$105,4,FALSE)</f>
        <v>Beis Yaakov</v>
      </c>
      <c r="F2434" s="16">
        <v>111400</v>
      </c>
      <c r="G2434" s="16" t="str">
        <f t="shared" si="86"/>
        <v>E01</v>
      </c>
      <c r="H2434" s="16" t="s">
        <v>3155</v>
      </c>
      <c r="I2434" s="16" t="s">
        <v>1181</v>
      </c>
      <c r="J2434" s="16" t="s">
        <v>1180</v>
      </c>
      <c r="K2434" s="16" t="s">
        <v>1179</v>
      </c>
      <c r="L2434" s="16" t="s">
        <v>3154</v>
      </c>
      <c r="M2434" s="16">
        <v>1363159</v>
      </c>
      <c r="N2434" s="16" t="s">
        <v>1177</v>
      </c>
      <c r="O2434" s="16" t="s">
        <v>1107</v>
      </c>
      <c r="P2434" s="16" t="s">
        <v>1176</v>
      </c>
      <c r="Q2434" s="16" t="s">
        <v>1175</v>
      </c>
      <c r="R2434" s="16" t="s">
        <v>1174</v>
      </c>
    </row>
    <row r="2435" spans="1:18">
      <c r="A2435" s="16" t="s">
        <v>3153</v>
      </c>
      <c r="B2435" s="16" t="s">
        <v>1183</v>
      </c>
      <c r="C2435" s="16" t="s">
        <v>319</v>
      </c>
      <c r="D2435" s="16">
        <v>10128</v>
      </c>
      <c r="E2435" s="16" t="str">
        <f>VLOOKUP(D2435,'Schools Data'!$F$4:$I$105,4,FALSE)</f>
        <v>Beis Yaakov</v>
      </c>
      <c r="F2435" s="16">
        <v>111600</v>
      </c>
      <c r="G2435" s="16" t="str">
        <f t="shared" si="86"/>
        <v>E03</v>
      </c>
      <c r="H2435" s="16" t="s">
        <v>3152</v>
      </c>
      <c r="I2435" s="16" t="s">
        <v>1181</v>
      </c>
      <c r="J2435" s="16" t="s">
        <v>1180</v>
      </c>
      <c r="K2435" s="16" t="s">
        <v>1179</v>
      </c>
      <c r="L2435" s="16" t="s">
        <v>3151</v>
      </c>
      <c r="M2435" s="16">
        <v>198442</v>
      </c>
      <c r="N2435" s="16" t="s">
        <v>1177</v>
      </c>
      <c r="O2435" s="16" t="s">
        <v>1107</v>
      </c>
      <c r="P2435" s="16" t="s">
        <v>1176</v>
      </c>
      <c r="Q2435" s="16" t="s">
        <v>1175</v>
      </c>
      <c r="R2435" s="16" t="s">
        <v>1174</v>
      </c>
    </row>
    <row r="2436" spans="1:18">
      <c r="A2436" s="16" t="s">
        <v>3150</v>
      </c>
      <c r="B2436" s="16" t="s">
        <v>1183</v>
      </c>
      <c r="C2436" s="16" t="s">
        <v>319</v>
      </c>
      <c r="D2436" s="16">
        <v>10128</v>
      </c>
      <c r="E2436" s="16" t="str">
        <f>VLOOKUP(D2436,'Schools Data'!$F$4:$I$105,4,FALSE)</f>
        <v>Beis Yaakov</v>
      </c>
      <c r="F2436" s="16">
        <v>111700</v>
      </c>
      <c r="G2436" s="16" t="str">
        <f t="shared" si="86"/>
        <v>E07</v>
      </c>
      <c r="H2436" s="16" t="s">
        <v>3149</v>
      </c>
      <c r="I2436" s="16" t="s">
        <v>1181</v>
      </c>
      <c r="J2436" s="16" t="s">
        <v>1180</v>
      </c>
      <c r="K2436" s="16" t="s">
        <v>1179</v>
      </c>
      <c r="L2436" s="16" t="s">
        <v>3148</v>
      </c>
      <c r="M2436" s="16">
        <v>48054</v>
      </c>
      <c r="N2436" s="16" t="s">
        <v>1177</v>
      </c>
      <c r="O2436" s="16" t="s">
        <v>1107</v>
      </c>
      <c r="P2436" s="16" t="s">
        <v>1176</v>
      </c>
      <c r="Q2436" s="16" t="s">
        <v>1175</v>
      </c>
      <c r="R2436" s="16" t="s">
        <v>1174</v>
      </c>
    </row>
    <row r="2437" spans="1:18">
      <c r="A2437" s="16" t="s">
        <v>3147</v>
      </c>
      <c r="B2437" s="16" t="s">
        <v>1183</v>
      </c>
      <c r="C2437" s="16" t="s">
        <v>319</v>
      </c>
      <c r="D2437" s="16">
        <v>10128</v>
      </c>
      <c r="E2437" s="16" t="str">
        <f>VLOOKUP(D2437,'Schools Data'!$F$4:$I$105,4,FALSE)</f>
        <v>Beis Yaakov</v>
      </c>
      <c r="F2437" s="16">
        <v>133100</v>
      </c>
      <c r="G2437" s="16" t="str">
        <f t="shared" si="86"/>
        <v>E09</v>
      </c>
      <c r="H2437" s="16" t="s">
        <v>3146</v>
      </c>
      <c r="I2437" s="16" t="s">
        <v>1181</v>
      </c>
      <c r="J2437" s="16" t="s">
        <v>1180</v>
      </c>
      <c r="K2437" s="16" t="s">
        <v>1179</v>
      </c>
      <c r="L2437" s="16" t="s">
        <v>3145</v>
      </c>
      <c r="M2437" s="16">
        <v>4600</v>
      </c>
      <c r="N2437" s="16" t="s">
        <v>1177</v>
      </c>
      <c r="O2437" s="16" t="s">
        <v>1107</v>
      </c>
      <c r="P2437" s="16" t="s">
        <v>1176</v>
      </c>
      <c r="Q2437" s="16" t="s">
        <v>1175</v>
      </c>
      <c r="R2437" s="16" t="s">
        <v>1174</v>
      </c>
    </row>
    <row r="2438" spans="1:18">
      <c r="A2438" s="16" t="s">
        <v>3144</v>
      </c>
      <c r="B2438" s="16" t="s">
        <v>1183</v>
      </c>
      <c r="C2438" s="16" t="s">
        <v>319</v>
      </c>
      <c r="D2438" s="16">
        <v>10128</v>
      </c>
      <c r="E2438" s="16" t="str">
        <f>VLOOKUP(D2438,'Schools Data'!$F$4:$I$105,4,FALSE)</f>
        <v>Beis Yaakov</v>
      </c>
      <c r="F2438" s="16">
        <v>138100</v>
      </c>
      <c r="G2438" s="16" t="str">
        <f t="shared" si="86"/>
        <v>E08</v>
      </c>
      <c r="H2438" s="16" t="s">
        <v>3143</v>
      </c>
      <c r="I2438" s="16" t="s">
        <v>1181</v>
      </c>
      <c r="J2438" s="16" t="s">
        <v>1180</v>
      </c>
      <c r="K2438" s="16" t="s">
        <v>1179</v>
      </c>
      <c r="L2438" s="16" t="s">
        <v>3142</v>
      </c>
      <c r="M2438" s="16">
        <v>44020</v>
      </c>
      <c r="N2438" s="16" t="s">
        <v>1177</v>
      </c>
      <c r="O2438" s="16" t="s">
        <v>1107</v>
      </c>
      <c r="P2438" s="16" t="s">
        <v>1176</v>
      </c>
      <c r="Q2438" s="16" t="s">
        <v>1175</v>
      </c>
      <c r="R2438" s="16" t="s">
        <v>1174</v>
      </c>
    </row>
    <row r="2439" spans="1:18">
      <c r="A2439" s="16" t="s">
        <v>3141</v>
      </c>
      <c r="B2439" s="16" t="s">
        <v>1183</v>
      </c>
      <c r="C2439" s="16" t="s">
        <v>319</v>
      </c>
      <c r="D2439" s="16">
        <v>10128</v>
      </c>
      <c r="E2439" s="16" t="str">
        <f>VLOOKUP(D2439,'Schools Data'!$F$4:$I$105,4,FALSE)</f>
        <v>Beis Yaakov</v>
      </c>
      <c r="F2439" s="16">
        <v>138110</v>
      </c>
      <c r="G2439" s="16" t="str">
        <f t="shared" si="86"/>
        <v>E10</v>
      </c>
      <c r="H2439" s="16" t="s">
        <v>3140</v>
      </c>
      <c r="I2439" s="16" t="s">
        <v>1181</v>
      </c>
      <c r="J2439" s="16" t="s">
        <v>1180</v>
      </c>
      <c r="K2439" s="16" t="s">
        <v>1179</v>
      </c>
      <c r="L2439" s="16" t="s">
        <v>3139</v>
      </c>
      <c r="M2439" s="16">
        <v>712</v>
      </c>
      <c r="N2439" s="16" t="s">
        <v>1177</v>
      </c>
      <c r="O2439" s="16" t="s">
        <v>1107</v>
      </c>
      <c r="P2439" s="16" t="s">
        <v>1176</v>
      </c>
      <c r="Q2439" s="16" t="s">
        <v>1175</v>
      </c>
      <c r="R2439" s="16" t="s">
        <v>1174</v>
      </c>
    </row>
    <row r="2440" spans="1:18">
      <c r="A2440" s="16" t="s">
        <v>3138</v>
      </c>
      <c r="B2440" s="16" t="s">
        <v>1183</v>
      </c>
      <c r="C2440" s="16" t="s">
        <v>319</v>
      </c>
      <c r="D2440" s="16">
        <v>10128</v>
      </c>
      <c r="E2440" s="16" t="str">
        <f>VLOOKUP(D2440,'Schools Data'!$F$4:$I$105,4,FALSE)</f>
        <v>Beis Yaakov</v>
      </c>
      <c r="F2440" s="16">
        <v>210000</v>
      </c>
      <c r="G2440" s="16" t="str">
        <f t="shared" si="86"/>
        <v>E12</v>
      </c>
      <c r="H2440" s="16" t="s">
        <v>3137</v>
      </c>
      <c r="I2440" s="16" t="s">
        <v>1181</v>
      </c>
      <c r="J2440" s="16" t="s">
        <v>1180</v>
      </c>
      <c r="K2440" s="16" t="s">
        <v>1179</v>
      </c>
      <c r="L2440" s="16" t="s">
        <v>3136</v>
      </c>
      <c r="M2440" s="16">
        <v>20000</v>
      </c>
      <c r="N2440" s="16" t="s">
        <v>1177</v>
      </c>
      <c r="O2440" s="16" t="s">
        <v>1107</v>
      </c>
      <c r="P2440" s="16" t="s">
        <v>1176</v>
      </c>
      <c r="Q2440" s="16" t="s">
        <v>1175</v>
      </c>
      <c r="R2440" s="16" t="s">
        <v>1174</v>
      </c>
    </row>
    <row r="2441" spans="1:18">
      <c r="A2441" s="16" t="s">
        <v>3135</v>
      </c>
      <c r="B2441" s="16" t="s">
        <v>1183</v>
      </c>
      <c r="C2441" s="16" t="s">
        <v>319</v>
      </c>
      <c r="D2441" s="16">
        <v>10128</v>
      </c>
      <c r="E2441" s="16" t="str">
        <f>VLOOKUP(D2441,'Schools Data'!$F$4:$I$105,4,FALSE)</f>
        <v>Beis Yaakov</v>
      </c>
      <c r="F2441" s="16">
        <v>213020</v>
      </c>
      <c r="G2441" s="16" t="str">
        <f t="shared" si="86"/>
        <v>E16</v>
      </c>
      <c r="H2441" s="16" t="s">
        <v>3134</v>
      </c>
      <c r="I2441" s="16" t="s">
        <v>1181</v>
      </c>
      <c r="J2441" s="16" t="s">
        <v>1180</v>
      </c>
      <c r="K2441" s="16" t="s">
        <v>1179</v>
      </c>
      <c r="L2441" s="16" t="s">
        <v>3133</v>
      </c>
      <c r="M2441" s="16">
        <v>30000</v>
      </c>
      <c r="N2441" s="16" t="s">
        <v>1177</v>
      </c>
      <c r="O2441" s="16" t="s">
        <v>1107</v>
      </c>
      <c r="P2441" s="16" t="s">
        <v>1176</v>
      </c>
      <c r="Q2441" s="16" t="s">
        <v>1175</v>
      </c>
      <c r="R2441" s="16" t="s">
        <v>1174</v>
      </c>
    </row>
    <row r="2442" spans="1:18">
      <c r="A2442" s="16" t="s">
        <v>3132</v>
      </c>
      <c r="B2442" s="16" t="s">
        <v>1183</v>
      </c>
      <c r="C2442" s="16" t="s">
        <v>319</v>
      </c>
      <c r="D2442" s="16">
        <v>10128</v>
      </c>
      <c r="E2442" s="16" t="str">
        <f>VLOOKUP(D2442,'Schools Data'!$F$4:$I$105,4,FALSE)</f>
        <v>Beis Yaakov</v>
      </c>
      <c r="F2442" s="16">
        <v>215000</v>
      </c>
      <c r="G2442" s="16" t="str">
        <f t="shared" si="86"/>
        <v>E17</v>
      </c>
      <c r="H2442" s="16" t="s">
        <v>3131</v>
      </c>
      <c r="I2442" s="16" t="s">
        <v>1181</v>
      </c>
      <c r="J2442" s="16" t="s">
        <v>1180</v>
      </c>
      <c r="K2442" s="16" t="s">
        <v>1179</v>
      </c>
      <c r="L2442" s="16" t="s">
        <v>3130</v>
      </c>
      <c r="M2442" s="16">
        <v>28728</v>
      </c>
      <c r="N2442" s="16" t="s">
        <v>1177</v>
      </c>
      <c r="O2442" s="16" t="s">
        <v>1107</v>
      </c>
      <c r="P2442" s="16" t="s">
        <v>1176</v>
      </c>
      <c r="Q2442" s="16" t="s">
        <v>1175</v>
      </c>
      <c r="R2442" s="16" t="s">
        <v>1174</v>
      </c>
    </row>
    <row r="2443" spans="1:18">
      <c r="A2443" s="16" t="s">
        <v>3129</v>
      </c>
      <c r="B2443" s="16" t="s">
        <v>1183</v>
      </c>
      <c r="C2443" s="16" t="s">
        <v>319</v>
      </c>
      <c r="D2443" s="16">
        <v>10128</v>
      </c>
      <c r="E2443" s="16" t="str">
        <f>VLOOKUP(D2443,'Schools Data'!$F$4:$I$105,4,FALSE)</f>
        <v>Beis Yaakov</v>
      </c>
      <c r="F2443" s="16">
        <v>216000</v>
      </c>
      <c r="G2443" s="16" t="str">
        <f t="shared" si="86"/>
        <v>E15</v>
      </c>
      <c r="H2443" s="16" t="s">
        <v>3128</v>
      </c>
      <c r="I2443" s="16" t="s">
        <v>1181</v>
      </c>
      <c r="J2443" s="16" t="s">
        <v>1180</v>
      </c>
      <c r="K2443" s="16" t="s">
        <v>1179</v>
      </c>
      <c r="L2443" s="16" t="s">
        <v>3127</v>
      </c>
      <c r="M2443" s="16">
        <v>4000</v>
      </c>
      <c r="N2443" s="16" t="s">
        <v>1177</v>
      </c>
      <c r="O2443" s="16" t="s">
        <v>1107</v>
      </c>
      <c r="P2443" s="16" t="s">
        <v>1176</v>
      </c>
      <c r="Q2443" s="16" t="s">
        <v>1175</v>
      </c>
      <c r="R2443" s="16" t="s">
        <v>1174</v>
      </c>
    </row>
    <row r="2444" spans="1:18">
      <c r="A2444" s="16" t="s">
        <v>3126</v>
      </c>
      <c r="B2444" s="16" t="s">
        <v>1183</v>
      </c>
      <c r="C2444" s="16" t="s">
        <v>319</v>
      </c>
      <c r="D2444" s="16">
        <v>10128</v>
      </c>
      <c r="E2444" s="16" t="str">
        <f>VLOOKUP(D2444,'Schools Data'!$F$4:$I$105,4,FALSE)</f>
        <v>Beis Yaakov</v>
      </c>
      <c r="F2444" s="16">
        <v>219010</v>
      </c>
      <c r="G2444" s="16" t="str">
        <f t="shared" si="86"/>
        <v>E14</v>
      </c>
      <c r="H2444" s="16" t="s">
        <v>3125</v>
      </c>
      <c r="I2444" s="16" t="s">
        <v>1181</v>
      </c>
      <c r="J2444" s="16" t="s">
        <v>1180</v>
      </c>
      <c r="K2444" s="16" t="s">
        <v>1179</v>
      </c>
      <c r="L2444" s="16" t="s">
        <v>3124</v>
      </c>
      <c r="M2444" s="16">
        <v>55250</v>
      </c>
      <c r="N2444" s="16" t="s">
        <v>1177</v>
      </c>
      <c r="O2444" s="16" t="s">
        <v>1107</v>
      </c>
      <c r="P2444" s="16" t="s">
        <v>1176</v>
      </c>
      <c r="Q2444" s="16" t="s">
        <v>1175</v>
      </c>
      <c r="R2444" s="16" t="s">
        <v>1174</v>
      </c>
    </row>
    <row r="2445" spans="1:18">
      <c r="A2445" s="16" t="s">
        <v>3123</v>
      </c>
      <c r="B2445" s="16" t="s">
        <v>1183</v>
      </c>
      <c r="C2445" s="16" t="s">
        <v>319</v>
      </c>
      <c r="D2445" s="16">
        <v>10128</v>
      </c>
      <c r="E2445" s="16" t="str">
        <f>VLOOKUP(D2445,'Schools Data'!$F$4:$I$105,4,FALSE)</f>
        <v>Beis Yaakov</v>
      </c>
      <c r="F2445" s="16">
        <v>219030</v>
      </c>
      <c r="G2445" s="16" t="str">
        <f t="shared" si="86"/>
        <v>E18</v>
      </c>
      <c r="H2445" s="16" t="s">
        <v>3122</v>
      </c>
      <c r="I2445" s="16" t="s">
        <v>1181</v>
      </c>
      <c r="J2445" s="16" t="s">
        <v>1180</v>
      </c>
      <c r="K2445" s="16" t="s">
        <v>1179</v>
      </c>
      <c r="L2445" s="16" t="s">
        <v>3121</v>
      </c>
      <c r="M2445" s="16">
        <v>12121</v>
      </c>
      <c r="N2445" s="16" t="s">
        <v>1177</v>
      </c>
      <c r="O2445" s="16" t="s">
        <v>1107</v>
      </c>
      <c r="P2445" s="16" t="s">
        <v>1176</v>
      </c>
      <c r="Q2445" s="16" t="s">
        <v>1175</v>
      </c>
      <c r="R2445" s="16" t="s">
        <v>1174</v>
      </c>
    </row>
    <row r="2446" spans="1:18">
      <c r="A2446" s="16" t="s">
        <v>3120</v>
      </c>
      <c r="B2446" s="16" t="s">
        <v>1183</v>
      </c>
      <c r="C2446" s="16" t="s">
        <v>319</v>
      </c>
      <c r="D2446" s="16">
        <v>10128</v>
      </c>
      <c r="E2446" s="16" t="str">
        <f>VLOOKUP(D2446,'Schools Data'!$F$4:$I$105,4,FALSE)</f>
        <v>Beis Yaakov</v>
      </c>
      <c r="F2446" s="16">
        <v>221000</v>
      </c>
      <c r="G2446" s="16" t="str">
        <f t="shared" si="86"/>
        <v>E23</v>
      </c>
      <c r="H2446" s="16" t="s">
        <v>3119</v>
      </c>
      <c r="I2446" s="16" t="s">
        <v>1181</v>
      </c>
      <c r="J2446" s="16" t="s">
        <v>1180</v>
      </c>
      <c r="K2446" s="16" t="s">
        <v>1179</v>
      </c>
      <c r="L2446" s="16" t="s">
        <v>3118</v>
      </c>
      <c r="M2446" s="16">
        <v>3850</v>
      </c>
      <c r="N2446" s="16" t="s">
        <v>1177</v>
      </c>
      <c r="O2446" s="16" t="s">
        <v>1107</v>
      </c>
      <c r="P2446" s="16" t="s">
        <v>1176</v>
      </c>
      <c r="Q2446" s="16" t="s">
        <v>1175</v>
      </c>
      <c r="R2446" s="16" t="s">
        <v>1174</v>
      </c>
    </row>
    <row r="2447" spans="1:18">
      <c r="A2447" s="16" t="s">
        <v>3117</v>
      </c>
      <c r="B2447" s="16" t="s">
        <v>1183</v>
      </c>
      <c r="C2447" s="16" t="s">
        <v>319</v>
      </c>
      <c r="D2447" s="16">
        <v>10128</v>
      </c>
      <c r="E2447" s="16" t="str">
        <f>VLOOKUP(D2447,'Schools Data'!$F$4:$I$105,4,FALSE)</f>
        <v>Beis Yaakov</v>
      </c>
      <c r="F2447" s="16">
        <v>411020</v>
      </c>
      <c r="G2447" s="16" t="str">
        <f t="shared" si="86"/>
        <v>E25</v>
      </c>
      <c r="H2447" s="16" t="s">
        <v>3116</v>
      </c>
      <c r="I2447" s="16" t="s">
        <v>1181</v>
      </c>
      <c r="J2447" s="16" t="s">
        <v>1180</v>
      </c>
      <c r="K2447" s="16" t="s">
        <v>1179</v>
      </c>
      <c r="L2447" s="16" t="s">
        <v>3115</v>
      </c>
      <c r="M2447" s="16">
        <v>93160</v>
      </c>
      <c r="N2447" s="16" t="s">
        <v>1177</v>
      </c>
      <c r="O2447" s="16" t="s">
        <v>1107</v>
      </c>
      <c r="P2447" s="16" t="s">
        <v>1176</v>
      </c>
      <c r="Q2447" s="16" t="s">
        <v>1175</v>
      </c>
      <c r="R2447" s="16" t="s">
        <v>1174</v>
      </c>
    </row>
    <row r="2448" spans="1:18">
      <c r="A2448" s="16" t="s">
        <v>3114</v>
      </c>
      <c r="B2448" s="16" t="s">
        <v>1183</v>
      </c>
      <c r="C2448" s="16" t="s">
        <v>319</v>
      </c>
      <c r="D2448" s="16">
        <v>10128</v>
      </c>
      <c r="E2448" s="16" t="str">
        <f>VLOOKUP(D2448,'Schools Data'!$F$4:$I$105,4,FALSE)</f>
        <v>Beis Yaakov</v>
      </c>
      <c r="F2448" s="16">
        <v>413050</v>
      </c>
      <c r="G2448" s="16" t="str">
        <f t="shared" si="86"/>
        <v>E19</v>
      </c>
      <c r="H2448" s="16" t="s">
        <v>3113</v>
      </c>
      <c r="I2448" s="16" t="s">
        <v>1181</v>
      </c>
      <c r="J2448" s="16" t="s">
        <v>1180</v>
      </c>
      <c r="K2448" s="16" t="s">
        <v>1179</v>
      </c>
      <c r="L2448" s="16" t="s">
        <v>3112</v>
      </c>
      <c r="M2448" s="16">
        <v>64443</v>
      </c>
      <c r="N2448" s="16" t="s">
        <v>1177</v>
      </c>
      <c r="O2448" s="16" t="s">
        <v>1107</v>
      </c>
      <c r="P2448" s="16" t="s">
        <v>1176</v>
      </c>
      <c r="Q2448" s="16" t="s">
        <v>1175</v>
      </c>
      <c r="R2448" s="16" t="s">
        <v>1174</v>
      </c>
    </row>
    <row r="2449" spans="1:18">
      <c r="A2449" s="16" t="s">
        <v>3111</v>
      </c>
      <c r="B2449" s="16" t="s">
        <v>1183</v>
      </c>
      <c r="C2449" s="16" t="s">
        <v>319</v>
      </c>
      <c r="D2449" s="16">
        <v>10128</v>
      </c>
      <c r="E2449" s="16" t="str">
        <f>VLOOKUP(D2449,'Schools Data'!$F$4:$I$105,4,FALSE)</f>
        <v>Beis Yaakov</v>
      </c>
      <c r="F2449" s="16">
        <v>413060</v>
      </c>
      <c r="G2449" s="16" t="str">
        <f t="shared" si="86"/>
        <v>E22</v>
      </c>
      <c r="H2449" s="16" t="s">
        <v>3110</v>
      </c>
      <c r="I2449" s="16" t="s">
        <v>1181</v>
      </c>
      <c r="J2449" s="16" t="s">
        <v>1180</v>
      </c>
      <c r="K2449" s="16" t="s">
        <v>1179</v>
      </c>
      <c r="L2449" s="16" t="s">
        <v>3109</v>
      </c>
      <c r="M2449" s="16">
        <v>16760</v>
      </c>
      <c r="N2449" s="16" t="s">
        <v>1177</v>
      </c>
      <c r="O2449" s="16" t="s">
        <v>1107</v>
      </c>
      <c r="P2449" s="16" t="s">
        <v>1176</v>
      </c>
      <c r="Q2449" s="16" t="s">
        <v>1175</v>
      </c>
      <c r="R2449" s="16" t="s">
        <v>1174</v>
      </c>
    </row>
    <row r="2450" spans="1:18">
      <c r="A2450" s="16" t="s">
        <v>3108</v>
      </c>
      <c r="B2450" s="16" t="s">
        <v>1183</v>
      </c>
      <c r="C2450" s="16" t="s">
        <v>319</v>
      </c>
      <c r="D2450" s="16">
        <v>10128</v>
      </c>
      <c r="E2450" s="16" t="str">
        <f>VLOOKUP(D2450,'Schools Data'!$F$4:$I$105,4,FALSE)</f>
        <v>Beis Yaakov</v>
      </c>
      <c r="F2450" s="16">
        <v>413070</v>
      </c>
      <c r="G2450" s="16" t="str">
        <f t="shared" si="86"/>
        <v>E24</v>
      </c>
      <c r="H2450" s="16" t="s">
        <v>3107</v>
      </c>
      <c r="I2450" s="16" t="s">
        <v>1181</v>
      </c>
      <c r="J2450" s="16" t="s">
        <v>1180</v>
      </c>
      <c r="K2450" s="16" t="s">
        <v>1179</v>
      </c>
      <c r="L2450" s="16" t="s">
        <v>3106</v>
      </c>
      <c r="M2450" s="16">
        <v>84633</v>
      </c>
      <c r="N2450" s="16" t="s">
        <v>1177</v>
      </c>
      <c r="O2450" s="16" t="s">
        <v>1107</v>
      </c>
      <c r="P2450" s="16" t="s">
        <v>1176</v>
      </c>
      <c r="Q2450" s="16" t="s">
        <v>1175</v>
      </c>
      <c r="R2450" s="16" t="s">
        <v>1174</v>
      </c>
    </row>
    <row r="2451" spans="1:18">
      <c r="A2451" s="16" t="s">
        <v>3105</v>
      </c>
      <c r="B2451" s="16" t="s">
        <v>1183</v>
      </c>
      <c r="C2451" s="16" t="s">
        <v>319</v>
      </c>
      <c r="D2451" s="16">
        <v>10128</v>
      </c>
      <c r="E2451" s="16" t="str">
        <f>VLOOKUP(D2451,'Schools Data'!$F$4:$I$105,4,FALSE)</f>
        <v>Beis Yaakov</v>
      </c>
      <c r="F2451" s="16">
        <v>422620</v>
      </c>
      <c r="G2451" s="16" t="str">
        <f t="shared" si="86"/>
        <v>E20</v>
      </c>
      <c r="H2451" s="16" t="s">
        <v>3104</v>
      </c>
      <c r="I2451" s="16" t="s">
        <v>1181</v>
      </c>
      <c r="J2451" s="16" t="s">
        <v>1180</v>
      </c>
      <c r="K2451" s="16" t="s">
        <v>1179</v>
      </c>
      <c r="L2451" s="16" t="s">
        <v>3103</v>
      </c>
      <c r="M2451" s="16">
        <v>26184</v>
      </c>
      <c r="N2451" s="16" t="s">
        <v>1177</v>
      </c>
      <c r="O2451" s="16" t="s">
        <v>1107</v>
      </c>
      <c r="P2451" s="16" t="s">
        <v>1176</v>
      </c>
      <c r="Q2451" s="16" t="s">
        <v>1175</v>
      </c>
      <c r="R2451" s="16" t="s">
        <v>1174</v>
      </c>
    </row>
    <row r="2452" spans="1:18">
      <c r="A2452" s="16" t="s">
        <v>3102</v>
      </c>
      <c r="B2452" s="16" t="s">
        <v>1183</v>
      </c>
      <c r="C2452" s="16" t="s">
        <v>319</v>
      </c>
      <c r="D2452" s="16">
        <v>10128</v>
      </c>
      <c r="E2452" s="16" t="str">
        <f>VLOOKUP(D2452,'Schools Data'!$F$4:$I$105,4,FALSE)</f>
        <v>Beis Yaakov</v>
      </c>
      <c r="F2452" s="16">
        <v>543950</v>
      </c>
      <c r="G2452" s="16" t="s">
        <v>1211</v>
      </c>
      <c r="H2452" s="16" t="s">
        <v>3101</v>
      </c>
      <c r="I2452" s="16" t="s">
        <v>1181</v>
      </c>
      <c r="J2452" s="16" t="s">
        <v>1180</v>
      </c>
      <c r="K2452" s="16" t="s">
        <v>1179</v>
      </c>
      <c r="L2452" s="16" t="s">
        <v>3100</v>
      </c>
      <c r="M2452" s="16">
        <v>43253</v>
      </c>
      <c r="N2452" s="16" t="s">
        <v>1177</v>
      </c>
      <c r="O2452" s="16" t="s">
        <v>1107</v>
      </c>
      <c r="P2452" s="16" t="s">
        <v>1176</v>
      </c>
      <c r="Q2452" s="16" t="s">
        <v>1175</v>
      </c>
      <c r="R2452" s="16" t="s">
        <v>1174</v>
      </c>
    </row>
    <row r="2453" spans="1:18">
      <c r="A2453" s="16" t="s">
        <v>3099</v>
      </c>
      <c r="B2453" s="16" t="s">
        <v>1183</v>
      </c>
      <c r="C2453" s="16" t="s">
        <v>319</v>
      </c>
      <c r="D2453" s="16">
        <v>10128</v>
      </c>
      <c r="E2453" s="16" t="str">
        <f>VLOOKUP(D2453,'Schools Data'!$F$4:$I$105,4,FALSE)</f>
        <v>Beis Yaakov</v>
      </c>
      <c r="F2453" s="16">
        <v>543970</v>
      </c>
      <c r="G2453" s="16" t="str">
        <f t="shared" ref="G2453:G2480" si="87">VLOOKUP(F2453,$W$2:$X$62,2,FALSE)</f>
        <v>I01</v>
      </c>
      <c r="H2453" s="16" t="s">
        <v>3098</v>
      </c>
      <c r="I2453" s="16" t="s">
        <v>1181</v>
      </c>
      <c r="J2453" s="16" t="s">
        <v>1180</v>
      </c>
      <c r="K2453" s="16" t="s">
        <v>1179</v>
      </c>
      <c r="L2453" s="16" t="s">
        <v>3097</v>
      </c>
      <c r="M2453" s="16">
        <v>-2095941</v>
      </c>
      <c r="N2453" s="16" t="s">
        <v>1177</v>
      </c>
      <c r="O2453" s="16" t="s">
        <v>1107</v>
      </c>
      <c r="P2453" s="16" t="s">
        <v>1176</v>
      </c>
      <c r="Q2453" s="16" t="s">
        <v>1175</v>
      </c>
      <c r="R2453" s="16" t="s">
        <v>1174</v>
      </c>
    </row>
    <row r="2454" spans="1:18">
      <c r="A2454" s="16" t="s">
        <v>3096</v>
      </c>
      <c r="B2454" s="16" t="s">
        <v>1183</v>
      </c>
      <c r="C2454" s="16" t="s">
        <v>319</v>
      </c>
      <c r="D2454" s="16">
        <v>10128</v>
      </c>
      <c r="E2454" s="16" t="str">
        <f>VLOOKUP(D2454,'Schools Data'!$F$4:$I$105,4,FALSE)</f>
        <v>Beis Yaakov</v>
      </c>
      <c r="F2454" s="16">
        <v>543972</v>
      </c>
      <c r="G2454" s="16" t="str">
        <f t="shared" si="87"/>
        <v>I03</v>
      </c>
      <c r="H2454" s="16" t="s">
        <v>3095</v>
      </c>
      <c r="I2454" s="16" t="s">
        <v>1181</v>
      </c>
      <c r="J2454" s="16" t="s">
        <v>1180</v>
      </c>
      <c r="K2454" s="16" t="s">
        <v>1179</v>
      </c>
      <c r="L2454" s="16" t="s">
        <v>3094</v>
      </c>
      <c r="M2454" s="16">
        <v>-6098</v>
      </c>
      <c r="N2454" s="16" t="s">
        <v>1177</v>
      </c>
      <c r="O2454" s="16" t="s">
        <v>1107</v>
      </c>
      <c r="P2454" s="16" t="s">
        <v>1176</v>
      </c>
      <c r="Q2454" s="16" t="s">
        <v>1175</v>
      </c>
      <c r="R2454" s="16" t="s">
        <v>1174</v>
      </c>
    </row>
    <row r="2455" spans="1:18">
      <c r="A2455" s="16" t="s">
        <v>3093</v>
      </c>
      <c r="B2455" s="16" t="s">
        <v>1183</v>
      </c>
      <c r="C2455" s="16" t="s">
        <v>319</v>
      </c>
      <c r="D2455" s="16">
        <v>10128</v>
      </c>
      <c r="E2455" s="16" t="str">
        <f>VLOOKUP(D2455,'Schools Data'!$F$4:$I$105,4,FALSE)</f>
        <v>Beis Yaakov</v>
      </c>
      <c r="F2455" s="16">
        <v>543975</v>
      </c>
      <c r="G2455" s="16" t="str">
        <f t="shared" si="87"/>
        <v>I05</v>
      </c>
      <c r="H2455" s="16" t="s">
        <v>3092</v>
      </c>
      <c r="I2455" s="16" t="s">
        <v>1181</v>
      </c>
      <c r="J2455" s="16" t="s">
        <v>1180</v>
      </c>
      <c r="K2455" s="16" t="s">
        <v>1179</v>
      </c>
      <c r="L2455" s="16" t="s">
        <v>3091</v>
      </c>
      <c r="M2455" s="16">
        <v>-44385</v>
      </c>
      <c r="N2455" s="16" t="s">
        <v>1177</v>
      </c>
      <c r="O2455" s="16" t="s">
        <v>1107</v>
      </c>
      <c r="P2455" s="16" t="s">
        <v>1176</v>
      </c>
      <c r="Q2455" s="16" t="s">
        <v>1175</v>
      </c>
      <c r="R2455" s="16" t="s">
        <v>1174</v>
      </c>
    </row>
    <row r="2456" spans="1:18">
      <c r="A2456" s="16" t="s">
        <v>3090</v>
      </c>
      <c r="B2456" s="16" t="s">
        <v>1183</v>
      </c>
      <c r="C2456" s="16" t="s">
        <v>319</v>
      </c>
      <c r="D2456" s="16">
        <v>10128</v>
      </c>
      <c r="E2456" s="16" t="str">
        <f>VLOOKUP(D2456,'Schools Data'!$F$4:$I$105,4,FALSE)</f>
        <v>Beis Yaakov</v>
      </c>
      <c r="F2456" s="16">
        <v>569000</v>
      </c>
      <c r="G2456" s="16" t="str">
        <f t="shared" si="87"/>
        <v>E28a</v>
      </c>
      <c r="H2456" s="16" t="s">
        <v>3089</v>
      </c>
      <c r="I2456" s="16" t="s">
        <v>1181</v>
      </c>
      <c r="J2456" s="16" t="s">
        <v>1180</v>
      </c>
      <c r="K2456" s="16" t="s">
        <v>1179</v>
      </c>
      <c r="L2456" s="16" t="s">
        <v>3088</v>
      </c>
      <c r="M2456" s="16">
        <v>22199</v>
      </c>
      <c r="N2456" s="16" t="s">
        <v>1177</v>
      </c>
      <c r="O2456" s="16" t="s">
        <v>1107</v>
      </c>
      <c r="P2456" s="16" t="s">
        <v>1176</v>
      </c>
      <c r="Q2456" s="16" t="s">
        <v>1175</v>
      </c>
      <c r="R2456" s="16" t="s">
        <v>1174</v>
      </c>
    </row>
    <row r="2457" spans="1:18">
      <c r="A2457" s="16" t="s">
        <v>3087</v>
      </c>
      <c r="B2457" s="16" t="s">
        <v>1183</v>
      </c>
      <c r="C2457" s="16" t="s">
        <v>319</v>
      </c>
      <c r="D2457" s="16">
        <v>10128</v>
      </c>
      <c r="E2457" s="16" t="str">
        <f>VLOOKUP(D2457,'Schools Data'!$F$4:$I$105,4,FALSE)</f>
        <v>Beis Yaakov</v>
      </c>
      <c r="F2457" s="16">
        <v>569010</v>
      </c>
      <c r="G2457" s="16" t="str">
        <f t="shared" si="87"/>
        <v>E27</v>
      </c>
      <c r="H2457" s="16" t="s">
        <v>3086</v>
      </c>
      <c r="I2457" s="16" t="s">
        <v>1181</v>
      </c>
      <c r="J2457" s="16" t="s">
        <v>1180</v>
      </c>
      <c r="K2457" s="16" t="s">
        <v>1179</v>
      </c>
      <c r="L2457" s="16" t="s">
        <v>1548</v>
      </c>
      <c r="M2457" s="16">
        <v>33808</v>
      </c>
      <c r="N2457" s="16" t="s">
        <v>1177</v>
      </c>
      <c r="O2457" s="16" t="s">
        <v>1107</v>
      </c>
      <c r="P2457" s="16" t="s">
        <v>1176</v>
      </c>
      <c r="Q2457" s="16" t="s">
        <v>1175</v>
      </c>
      <c r="R2457" s="16" t="s">
        <v>1174</v>
      </c>
    </row>
    <row r="2458" spans="1:18">
      <c r="A2458" s="16" t="s">
        <v>3085</v>
      </c>
      <c r="B2458" s="16" t="s">
        <v>1183</v>
      </c>
      <c r="C2458" s="16" t="s">
        <v>319</v>
      </c>
      <c r="D2458" s="16">
        <v>10128</v>
      </c>
      <c r="E2458" s="16" t="str">
        <f>VLOOKUP(D2458,'Schools Data'!$F$4:$I$105,4,FALSE)</f>
        <v>Beis Yaakov</v>
      </c>
      <c r="F2458" s="16">
        <v>710020</v>
      </c>
      <c r="G2458" s="16" t="str">
        <f t="shared" si="87"/>
        <v>I06</v>
      </c>
      <c r="H2458" s="16" t="s">
        <v>3084</v>
      </c>
      <c r="I2458" s="16" t="s">
        <v>1181</v>
      </c>
      <c r="J2458" s="16" t="s">
        <v>1180</v>
      </c>
      <c r="K2458" s="16" t="s">
        <v>1179</v>
      </c>
      <c r="L2458" s="16" t="s">
        <v>1521</v>
      </c>
      <c r="M2458" s="16">
        <v>-1600</v>
      </c>
      <c r="N2458" s="16" t="s">
        <v>1177</v>
      </c>
      <c r="O2458" s="16" t="s">
        <v>1107</v>
      </c>
      <c r="P2458" s="16" t="s">
        <v>1176</v>
      </c>
      <c r="Q2458" s="16" t="s">
        <v>1175</v>
      </c>
      <c r="R2458" s="16" t="s">
        <v>1174</v>
      </c>
    </row>
    <row r="2459" spans="1:18">
      <c r="A2459" s="16" t="s">
        <v>3083</v>
      </c>
      <c r="B2459" s="16" t="s">
        <v>1183</v>
      </c>
      <c r="C2459" s="16" t="s">
        <v>319</v>
      </c>
      <c r="D2459" s="16">
        <v>10128</v>
      </c>
      <c r="E2459" s="16" t="str">
        <f>VLOOKUP(D2459,'Schools Data'!$F$4:$I$105,4,FALSE)</f>
        <v>Beis Yaakov</v>
      </c>
      <c r="F2459" s="16">
        <v>720010</v>
      </c>
      <c r="G2459" s="16" t="str">
        <f t="shared" si="87"/>
        <v>I18d</v>
      </c>
      <c r="H2459" s="16" t="s">
        <v>3082</v>
      </c>
      <c r="I2459" s="16" t="s">
        <v>1181</v>
      </c>
      <c r="J2459" s="16" t="s">
        <v>1180</v>
      </c>
      <c r="K2459" s="16" t="s">
        <v>1179</v>
      </c>
      <c r="L2459" s="16" t="s">
        <v>3081</v>
      </c>
      <c r="M2459" s="16">
        <v>-112878</v>
      </c>
      <c r="N2459" s="16" t="s">
        <v>1177</v>
      </c>
      <c r="O2459" s="16" t="s">
        <v>1107</v>
      </c>
      <c r="P2459" s="16" t="s">
        <v>1176</v>
      </c>
      <c r="Q2459" s="16" t="s">
        <v>1175</v>
      </c>
      <c r="R2459" s="16" t="s">
        <v>1174</v>
      </c>
    </row>
    <row r="2460" spans="1:18">
      <c r="A2460" s="16" t="s">
        <v>3080</v>
      </c>
      <c r="B2460" s="16" t="s">
        <v>1183</v>
      </c>
      <c r="C2460" s="16" t="s">
        <v>319</v>
      </c>
      <c r="D2460" s="16">
        <v>10128</v>
      </c>
      <c r="E2460" s="16" t="str">
        <f>VLOOKUP(D2460,'Schools Data'!$F$4:$I$105,4,FALSE)</f>
        <v>Beis Yaakov</v>
      </c>
      <c r="F2460" s="16">
        <v>739040</v>
      </c>
      <c r="G2460" s="16" t="str">
        <f t="shared" si="87"/>
        <v>I12</v>
      </c>
      <c r="H2460" s="16" t="s">
        <v>3079</v>
      </c>
      <c r="I2460" s="16" t="s">
        <v>1181</v>
      </c>
      <c r="J2460" s="16" t="s">
        <v>1180</v>
      </c>
      <c r="K2460" s="16" t="s">
        <v>1179</v>
      </c>
      <c r="L2460" s="16" t="s">
        <v>3078</v>
      </c>
      <c r="M2460" s="16">
        <v>-4333</v>
      </c>
      <c r="N2460" s="16" t="s">
        <v>1177</v>
      </c>
      <c r="O2460" s="16" t="s">
        <v>1107</v>
      </c>
      <c r="P2460" s="16" t="s">
        <v>1176</v>
      </c>
      <c r="Q2460" s="16" t="s">
        <v>1175</v>
      </c>
      <c r="R2460" s="16" t="s">
        <v>1174</v>
      </c>
    </row>
    <row r="2461" spans="1:18">
      <c r="A2461" s="16" t="s">
        <v>3077</v>
      </c>
      <c r="B2461" s="16" t="s">
        <v>1183</v>
      </c>
      <c r="C2461" s="16" t="s">
        <v>319</v>
      </c>
      <c r="D2461" s="16">
        <v>10129</v>
      </c>
      <c r="E2461" s="16" t="str">
        <f>VLOOKUP(D2461,'Schools Data'!$F$4:$I$105,4,FALSE)</f>
        <v>Pardes House School</v>
      </c>
      <c r="F2461" s="16">
        <v>111100</v>
      </c>
      <c r="G2461" s="16" t="str">
        <f t="shared" si="87"/>
        <v>E05</v>
      </c>
      <c r="H2461" s="16" t="s">
        <v>3076</v>
      </c>
      <c r="I2461" s="16" t="s">
        <v>1181</v>
      </c>
      <c r="J2461" s="16" t="s">
        <v>1180</v>
      </c>
      <c r="K2461" s="16" t="s">
        <v>1179</v>
      </c>
      <c r="L2461" s="16" t="s">
        <v>3075</v>
      </c>
      <c r="M2461" s="16">
        <v>180382</v>
      </c>
      <c r="N2461" s="16" t="s">
        <v>1177</v>
      </c>
      <c r="O2461" s="16" t="s">
        <v>1107</v>
      </c>
      <c r="P2461" s="16" t="s">
        <v>1176</v>
      </c>
      <c r="Q2461" s="16" t="s">
        <v>1175</v>
      </c>
      <c r="R2461" s="16" t="s">
        <v>1174</v>
      </c>
    </row>
    <row r="2462" spans="1:18">
      <c r="A2462" s="16" t="s">
        <v>3074</v>
      </c>
      <c r="B2462" s="16" t="s">
        <v>1183</v>
      </c>
      <c r="C2462" s="16" t="s">
        <v>319</v>
      </c>
      <c r="D2462" s="16">
        <v>10129</v>
      </c>
      <c r="E2462" s="16" t="str">
        <f>VLOOKUP(D2462,'Schools Data'!$F$4:$I$105,4,FALSE)</f>
        <v>Pardes House School</v>
      </c>
      <c r="F2462" s="16">
        <v>111400</v>
      </c>
      <c r="G2462" s="16" t="str">
        <f t="shared" si="87"/>
        <v>E01</v>
      </c>
      <c r="H2462" s="16" t="s">
        <v>3073</v>
      </c>
      <c r="I2462" s="16" t="s">
        <v>1181</v>
      </c>
      <c r="J2462" s="16" t="s">
        <v>1180</v>
      </c>
      <c r="K2462" s="16" t="s">
        <v>1179</v>
      </c>
      <c r="L2462" s="16" t="s">
        <v>3072</v>
      </c>
      <c r="M2462" s="16">
        <v>964885</v>
      </c>
      <c r="N2462" s="16" t="s">
        <v>1177</v>
      </c>
      <c r="O2462" s="16" t="s">
        <v>1107</v>
      </c>
      <c r="P2462" s="16" t="s">
        <v>1176</v>
      </c>
      <c r="Q2462" s="16" t="s">
        <v>1175</v>
      </c>
      <c r="R2462" s="16" t="s">
        <v>1174</v>
      </c>
    </row>
    <row r="2463" spans="1:18">
      <c r="A2463" s="16" t="s">
        <v>3071</v>
      </c>
      <c r="B2463" s="16" t="s">
        <v>1183</v>
      </c>
      <c r="C2463" s="16" t="s">
        <v>319</v>
      </c>
      <c r="D2463" s="16">
        <v>10129</v>
      </c>
      <c r="E2463" s="16" t="str">
        <f>VLOOKUP(D2463,'Schools Data'!$F$4:$I$105,4,FALSE)</f>
        <v>Pardes House School</v>
      </c>
      <c r="F2463" s="16">
        <v>111600</v>
      </c>
      <c r="G2463" s="16" t="str">
        <f t="shared" si="87"/>
        <v>E03</v>
      </c>
      <c r="H2463" s="16" t="s">
        <v>3070</v>
      </c>
      <c r="I2463" s="16" t="s">
        <v>1181</v>
      </c>
      <c r="J2463" s="16" t="s">
        <v>1180</v>
      </c>
      <c r="K2463" s="16" t="s">
        <v>1179</v>
      </c>
      <c r="L2463" s="16" t="s">
        <v>3069</v>
      </c>
      <c r="M2463" s="16">
        <v>354656</v>
      </c>
      <c r="N2463" s="16" t="s">
        <v>1177</v>
      </c>
      <c r="O2463" s="16" t="s">
        <v>1107</v>
      </c>
      <c r="P2463" s="16" t="s">
        <v>1176</v>
      </c>
      <c r="Q2463" s="16" t="s">
        <v>1175</v>
      </c>
      <c r="R2463" s="16" t="s">
        <v>1174</v>
      </c>
    </row>
    <row r="2464" spans="1:18">
      <c r="A2464" s="16" t="s">
        <v>3068</v>
      </c>
      <c r="B2464" s="16" t="s">
        <v>1183</v>
      </c>
      <c r="C2464" s="16" t="s">
        <v>319</v>
      </c>
      <c r="D2464" s="16">
        <v>10129</v>
      </c>
      <c r="E2464" s="16" t="str">
        <f>VLOOKUP(D2464,'Schools Data'!$F$4:$I$105,4,FALSE)</f>
        <v>Pardes House School</v>
      </c>
      <c r="F2464" s="16">
        <v>111700</v>
      </c>
      <c r="G2464" s="16" t="str">
        <f t="shared" si="87"/>
        <v>E07</v>
      </c>
      <c r="H2464" s="16" t="s">
        <v>3067</v>
      </c>
      <c r="I2464" s="16" t="s">
        <v>1181</v>
      </c>
      <c r="J2464" s="16" t="s">
        <v>1180</v>
      </c>
      <c r="K2464" s="16" t="s">
        <v>1179</v>
      </c>
      <c r="L2464" s="16" t="s">
        <v>3066</v>
      </c>
      <c r="M2464" s="16">
        <v>39144</v>
      </c>
      <c r="N2464" s="16" t="s">
        <v>1177</v>
      </c>
      <c r="O2464" s="16" t="s">
        <v>1107</v>
      </c>
      <c r="P2464" s="16" t="s">
        <v>1176</v>
      </c>
      <c r="Q2464" s="16" t="s">
        <v>1175</v>
      </c>
      <c r="R2464" s="16" t="s">
        <v>1174</v>
      </c>
    </row>
    <row r="2465" spans="1:18">
      <c r="A2465" s="16" t="s">
        <v>3065</v>
      </c>
      <c r="B2465" s="16" t="s">
        <v>1183</v>
      </c>
      <c r="C2465" s="16" t="s">
        <v>319</v>
      </c>
      <c r="D2465" s="16">
        <v>10129</v>
      </c>
      <c r="E2465" s="16" t="str">
        <f>VLOOKUP(D2465,'Schools Data'!$F$4:$I$105,4,FALSE)</f>
        <v>Pardes House School</v>
      </c>
      <c r="F2465" s="16">
        <v>133100</v>
      </c>
      <c r="G2465" s="16" t="str">
        <f t="shared" si="87"/>
        <v>E09</v>
      </c>
      <c r="H2465" s="16" t="s">
        <v>3064</v>
      </c>
      <c r="I2465" s="16" t="s">
        <v>1181</v>
      </c>
      <c r="J2465" s="16" t="s">
        <v>1180</v>
      </c>
      <c r="K2465" s="16" t="s">
        <v>1179</v>
      </c>
      <c r="L2465" s="16" t="s">
        <v>3063</v>
      </c>
      <c r="M2465" s="16">
        <v>3000</v>
      </c>
      <c r="N2465" s="16" t="s">
        <v>1177</v>
      </c>
      <c r="O2465" s="16" t="s">
        <v>1107</v>
      </c>
      <c r="P2465" s="16" t="s">
        <v>1176</v>
      </c>
      <c r="Q2465" s="16" t="s">
        <v>1175</v>
      </c>
      <c r="R2465" s="16" t="s">
        <v>1174</v>
      </c>
    </row>
    <row r="2466" spans="1:18">
      <c r="A2466" s="16" t="s">
        <v>3062</v>
      </c>
      <c r="B2466" s="16" t="s">
        <v>1183</v>
      </c>
      <c r="C2466" s="16" t="s">
        <v>319</v>
      </c>
      <c r="D2466" s="16">
        <v>10129</v>
      </c>
      <c r="E2466" s="16" t="str">
        <f>VLOOKUP(D2466,'Schools Data'!$F$4:$I$105,4,FALSE)</f>
        <v>Pardes House School</v>
      </c>
      <c r="F2466" s="16">
        <v>138100</v>
      </c>
      <c r="G2466" s="16" t="str">
        <f t="shared" si="87"/>
        <v>E08</v>
      </c>
      <c r="H2466" s="16" t="s">
        <v>3061</v>
      </c>
      <c r="I2466" s="16" t="s">
        <v>1181</v>
      </c>
      <c r="J2466" s="16" t="s">
        <v>1180</v>
      </c>
      <c r="K2466" s="16" t="s">
        <v>1179</v>
      </c>
      <c r="L2466" s="16" t="s">
        <v>3060</v>
      </c>
      <c r="M2466" s="16">
        <v>4000</v>
      </c>
      <c r="N2466" s="16" t="s">
        <v>1177</v>
      </c>
      <c r="O2466" s="16" t="s">
        <v>1107</v>
      </c>
      <c r="P2466" s="16" t="s">
        <v>1176</v>
      </c>
      <c r="Q2466" s="16" t="s">
        <v>1175</v>
      </c>
      <c r="R2466" s="16" t="s">
        <v>1174</v>
      </c>
    </row>
    <row r="2467" spans="1:18">
      <c r="A2467" s="16" t="s">
        <v>3059</v>
      </c>
      <c r="B2467" s="16" t="s">
        <v>1183</v>
      </c>
      <c r="C2467" s="16" t="s">
        <v>319</v>
      </c>
      <c r="D2467" s="16">
        <v>10129</v>
      </c>
      <c r="E2467" s="16" t="str">
        <f>VLOOKUP(D2467,'Schools Data'!$F$4:$I$105,4,FALSE)</f>
        <v>Pardes House School</v>
      </c>
      <c r="F2467" s="16">
        <v>138110</v>
      </c>
      <c r="G2467" s="16" t="str">
        <f t="shared" si="87"/>
        <v>E10</v>
      </c>
      <c r="H2467" s="16" t="s">
        <v>3058</v>
      </c>
      <c r="I2467" s="16" t="s">
        <v>1181</v>
      </c>
      <c r="J2467" s="16" t="s">
        <v>1180</v>
      </c>
      <c r="K2467" s="16" t="s">
        <v>1179</v>
      </c>
      <c r="L2467" s="16" t="s">
        <v>3057</v>
      </c>
      <c r="M2467" s="16">
        <v>29389</v>
      </c>
      <c r="N2467" s="16" t="s">
        <v>1177</v>
      </c>
      <c r="O2467" s="16" t="s">
        <v>1107</v>
      </c>
      <c r="P2467" s="16" t="s">
        <v>1176</v>
      </c>
      <c r="Q2467" s="16" t="s">
        <v>1175</v>
      </c>
      <c r="R2467" s="16" t="s">
        <v>1174</v>
      </c>
    </row>
    <row r="2468" spans="1:18">
      <c r="A2468" s="16" t="s">
        <v>3056</v>
      </c>
      <c r="B2468" s="16" t="s">
        <v>1183</v>
      </c>
      <c r="C2468" s="16" t="s">
        <v>319</v>
      </c>
      <c r="D2468" s="16">
        <v>10129</v>
      </c>
      <c r="E2468" s="16" t="str">
        <f>VLOOKUP(D2468,'Schools Data'!$F$4:$I$105,4,FALSE)</f>
        <v>Pardes House School</v>
      </c>
      <c r="F2468" s="16">
        <v>210000</v>
      </c>
      <c r="G2468" s="16" t="str">
        <f t="shared" si="87"/>
        <v>E12</v>
      </c>
      <c r="H2468" s="16" t="s">
        <v>3055</v>
      </c>
      <c r="I2468" s="16" t="s">
        <v>1181</v>
      </c>
      <c r="J2468" s="16" t="s">
        <v>1180</v>
      </c>
      <c r="K2468" s="16" t="s">
        <v>1179</v>
      </c>
      <c r="L2468" s="16" t="s">
        <v>3054</v>
      </c>
      <c r="M2468" s="16">
        <v>13000</v>
      </c>
      <c r="N2468" s="16" t="s">
        <v>1177</v>
      </c>
      <c r="O2468" s="16" t="s">
        <v>1107</v>
      </c>
      <c r="P2468" s="16" t="s">
        <v>1176</v>
      </c>
      <c r="Q2468" s="16" t="s">
        <v>1175</v>
      </c>
      <c r="R2468" s="16" t="s">
        <v>1174</v>
      </c>
    </row>
    <row r="2469" spans="1:18">
      <c r="A2469" s="16" t="s">
        <v>3053</v>
      </c>
      <c r="B2469" s="16" t="s">
        <v>1183</v>
      </c>
      <c r="C2469" s="16" t="s">
        <v>319</v>
      </c>
      <c r="D2469" s="16">
        <v>10129</v>
      </c>
      <c r="E2469" s="16" t="str">
        <f>VLOOKUP(D2469,'Schools Data'!$F$4:$I$105,4,FALSE)</f>
        <v>Pardes House School</v>
      </c>
      <c r="F2469" s="16">
        <v>213020</v>
      </c>
      <c r="G2469" s="16" t="str">
        <f t="shared" si="87"/>
        <v>E16</v>
      </c>
      <c r="H2469" s="16" t="s">
        <v>3052</v>
      </c>
      <c r="I2469" s="16" t="s">
        <v>1181</v>
      </c>
      <c r="J2469" s="16" t="s">
        <v>1180</v>
      </c>
      <c r="K2469" s="16" t="s">
        <v>1179</v>
      </c>
      <c r="L2469" s="16" t="s">
        <v>3051</v>
      </c>
      <c r="M2469" s="16">
        <v>31000</v>
      </c>
      <c r="N2469" s="16" t="s">
        <v>1177</v>
      </c>
      <c r="O2469" s="16" t="s">
        <v>1107</v>
      </c>
      <c r="P2469" s="16" t="s">
        <v>1176</v>
      </c>
      <c r="Q2469" s="16" t="s">
        <v>1175</v>
      </c>
      <c r="R2469" s="16" t="s">
        <v>1174</v>
      </c>
    </row>
    <row r="2470" spans="1:18">
      <c r="A2470" s="16" t="s">
        <v>3050</v>
      </c>
      <c r="B2470" s="16" t="s">
        <v>1183</v>
      </c>
      <c r="C2470" s="16" t="s">
        <v>319</v>
      </c>
      <c r="D2470" s="16">
        <v>10129</v>
      </c>
      <c r="E2470" s="16" t="str">
        <f>VLOOKUP(D2470,'Schools Data'!$F$4:$I$105,4,FALSE)</f>
        <v>Pardes House School</v>
      </c>
      <c r="F2470" s="16">
        <v>215000</v>
      </c>
      <c r="G2470" s="16" t="str">
        <f t="shared" si="87"/>
        <v>E17</v>
      </c>
      <c r="H2470" s="16" t="s">
        <v>3049</v>
      </c>
      <c r="I2470" s="16" t="s">
        <v>1181</v>
      </c>
      <c r="J2470" s="16" t="s">
        <v>1180</v>
      </c>
      <c r="K2470" s="16" t="s">
        <v>1179</v>
      </c>
      <c r="L2470" s="16" t="s">
        <v>3048</v>
      </c>
      <c r="M2470" s="16">
        <v>19535</v>
      </c>
      <c r="N2470" s="16" t="s">
        <v>1177</v>
      </c>
      <c r="O2470" s="16" t="s">
        <v>1107</v>
      </c>
      <c r="P2470" s="16" t="s">
        <v>1176</v>
      </c>
      <c r="Q2470" s="16" t="s">
        <v>1175</v>
      </c>
      <c r="R2470" s="16" t="s">
        <v>1174</v>
      </c>
    </row>
    <row r="2471" spans="1:18">
      <c r="A2471" s="16" t="s">
        <v>3047</v>
      </c>
      <c r="B2471" s="16" t="s">
        <v>1183</v>
      </c>
      <c r="C2471" s="16" t="s">
        <v>319</v>
      </c>
      <c r="D2471" s="16">
        <v>10129</v>
      </c>
      <c r="E2471" s="16" t="str">
        <f>VLOOKUP(D2471,'Schools Data'!$F$4:$I$105,4,FALSE)</f>
        <v>Pardes House School</v>
      </c>
      <c r="F2471" s="16">
        <v>216000</v>
      </c>
      <c r="G2471" s="16" t="str">
        <f t="shared" si="87"/>
        <v>E15</v>
      </c>
      <c r="H2471" s="16" t="s">
        <v>3046</v>
      </c>
      <c r="I2471" s="16" t="s">
        <v>1181</v>
      </c>
      <c r="J2471" s="16" t="s">
        <v>1180</v>
      </c>
      <c r="K2471" s="16" t="s">
        <v>1179</v>
      </c>
      <c r="L2471" s="16" t="s">
        <v>3045</v>
      </c>
      <c r="M2471" s="16">
        <v>2000</v>
      </c>
      <c r="N2471" s="16" t="s">
        <v>1177</v>
      </c>
      <c r="O2471" s="16" t="s">
        <v>1107</v>
      </c>
      <c r="P2471" s="16" t="s">
        <v>1176</v>
      </c>
      <c r="Q2471" s="16" t="s">
        <v>1175</v>
      </c>
      <c r="R2471" s="16" t="s">
        <v>1174</v>
      </c>
    </row>
    <row r="2472" spans="1:18">
      <c r="A2472" s="16" t="s">
        <v>3044</v>
      </c>
      <c r="B2472" s="16" t="s">
        <v>1183</v>
      </c>
      <c r="C2472" s="16" t="s">
        <v>319</v>
      </c>
      <c r="D2472" s="16">
        <v>10129</v>
      </c>
      <c r="E2472" s="16" t="str">
        <f>VLOOKUP(D2472,'Schools Data'!$F$4:$I$105,4,FALSE)</f>
        <v>Pardes House School</v>
      </c>
      <c r="F2472" s="16">
        <v>219010</v>
      </c>
      <c r="G2472" s="16" t="str">
        <f t="shared" si="87"/>
        <v>E14</v>
      </c>
      <c r="H2472" s="16" t="s">
        <v>3043</v>
      </c>
      <c r="I2472" s="16" t="s">
        <v>1181</v>
      </c>
      <c r="J2472" s="16" t="s">
        <v>1180</v>
      </c>
      <c r="K2472" s="16" t="s">
        <v>1179</v>
      </c>
      <c r="L2472" s="16" t="s">
        <v>3042</v>
      </c>
      <c r="M2472" s="16">
        <v>37132</v>
      </c>
      <c r="N2472" s="16" t="s">
        <v>1177</v>
      </c>
      <c r="O2472" s="16" t="s">
        <v>1107</v>
      </c>
      <c r="P2472" s="16" t="s">
        <v>1176</v>
      </c>
      <c r="Q2472" s="16" t="s">
        <v>1175</v>
      </c>
      <c r="R2472" s="16" t="s">
        <v>1174</v>
      </c>
    </row>
    <row r="2473" spans="1:18">
      <c r="A2473" s="16" t="s">
        <v>3041</v>
      </c>
      <c r="B2473" s="16" t="s">
        <v>1183</v>
      </c>
      <c r="C2473" s="16" t="s">
        <v>319</v>
      </c>
      <c r="D2473" s="16">
        <v>10129</v>
      </c>
      <c r="E2473" s="16" t="str">
        <f>VLOOKUP(D2473,'Schools Data'!$F$4:$I$105,4,FALSE)</f>
        <v>Pardes House School</v>
      </c>
      <c r="F2473" s="16">
        <v>219030</v>
      </c>
      <c r="G2473" s="16" t="str">
        <f t="shared" si="87"/>
        <v>E18</v>
      </c>
      <c r="H2473" s="16" t="s">
        <v>3040</v>
      </c>
      <c r="I2473" s="16" t="s">
        <v>1181</v>
      </c>
      <c r="J2473" s="16" t="s">
        <v>1180</v>
      </c>
      <c r="K2473" s="16" t="s">
        <v>1179</v>
      </c>
      <c r="L2473" s="16" t="s">
        <v>3039</v>
      </c>
      <c r="M2473" s="16">
        <v>54698</v>
      </c>
      <c r="N2473" s="16" t="s">
        <v>1177</v>
      </c>
      <c r="O2473" s="16" t="s">
        <v>1107</v>
      </c>
      <c r="P2473" s="16" t="s">
        <v>1176</v>
      </c>
      <c r="Q2473" s="16" t="s">
        <v>1175</v>
      </c>
      <c r="R2473" s="16" t="s">
        <v>1174</v>
      </c>
    </row>
    <row r="2474" spans="1:18">
      <c r="A2474" s="16" t="s">
        <v>3038</v>
      </c>
      <c r="B2474" s="16" t="s">
        <v>1183</v>
      </c>
      <c r="C2474" s="16" t="s">
        <v>319</v>
      </c>
      <c r="D2474" s="16">
        <v>10129</v>
      </c>
      <c r="E2474" s="16" t="str">
        <f>VLOOKUP(D2474,'Schools Data'!$F$4:$I$105,4,FALSE)</f>
        <v>Pardes House School</v>
      </c>
      <c r="F2474" s="16">
        <v>221000</v>
      </c>
      <c r="G2474" s="16" t="str">
        <f t="shared" si="87"/>
        <v>E23</v>
      </c>
      <c r="H2474" s="16" t="s">
        <v>3037</v>
      </c>
      <c r="I2474" s="16" t="s">
        <v>1181</v>
      </c>
      <c r="J2474" s="16" t="s">
        <v>1180</v>
      </c>
      <c r="K2474" s="16" t="s">
        <v>1179</v>
      </c>
      <c r="L2474" s="16" t="s">
        <v>1670</v>
      </c>
      <c r="M2474" s="16">
        <v>3087</v>
      </c>
      <c r="N2474" s="16" t="s">
        <v>1177</v>
      </c>
      <c r="O2474" s="16" t="s">
        <v>1107</v>
      </c>
      <c r="P2474" s="16" t="s">
        <v>1176</v>
      </c>
      <c r="Q2474" s="16" t="s">
        <v>1175</v>
      </c>
      <c r="R2474" s="16" t="s">
        <v>1174</v>
      </c>
    </row>
    <row r="2475" spans="1:18">
      <c r="A2475" s="16" t="s">
        <v>3036</v>
      </c>
      <c r="B2475" s="16" t="s">
        <v>1183</v>
      </c>
      <c r="C2475" s="16" t="s">
        <v>319</v>
      </c>
      <c r="D2475" s="16">
        <v>10129</v>
      </c>
      <c r="E2475" s="16" t="str">
        <f>VLOOKUP(D2475,'Schools Data'!$F$4:$I$105,4,FALSE)</f>
        <v>Pardes House School</v>
      </c>
      <c r="F2475" s="16">
        <v>411020</v>
      </c>
      <c r="G2475" s="16" t="str">
        <f t="shared" si="87"/>
        <v>E25</v>
      </c>
      <c r="H2475" s="16" t="s">
        <v>3035</v>
      </c>
      <c r="I2475" s="16" t="s">
        <v>1181</v>
      </c>
      <c r="J2475" s="16" t="s">
        <v>1180</v>
      </c>
      <c r="K2475" s="16" t="s">
        <v>1179</v>
      </c>
      <c r="L2475" s="16" t="s">
        <v>3034</v>
      </c>
      <c r="M2475" s="16">
        <v>40709</v>
      </c>
      <c r="N2475" s="16" t="s">
        <v>1177</v>
      </c>
      <c r="O2475" s="16" t="s">
        <v>1107</v>
      </c>
      <c r="P2475" s="16" t="s">
        <v>1176</v>
      </c>
      <c r="Q2475" s="16" t="s">
        <v>1175</v>
      </c>
      <c r="R2475" s="16" t="s">
        <v>1174</v>
      </c>
    </row>
    <row r="2476" spans="1:18">
      <c r="A2476" s="16" t="s">
        <v>3033</v>
      </c>
      <c r="B2476" s="16" t="s">
        <v>1183</v>
      </c>
      <c r="C2476" s="16" t="s">
        <v>319</v>
      </c>
      <c r="D2476" s="16">
        <v>10129</v>
      </c>
      <c r="E2476" s="16" t="str">
        <f>VLOOKUP(D2476,'Schools Data'!$F$4:$I$105,4,FALSE)</f>
        <v>Pardes House School</v>
      </c>
      <c r="F2476" s="16">
        <v>413050</v>
      </c>
      <c r="G2476" s="16" t="str">
        <f t="shared" si="87"/>
        <v>E19</v>
      </c>
      <c r="H2476" s="16" t="s">
        <v>3032</v>
      </c>
      <c r="I2476" s="16" t="s">
        <v>1181</v>
      </c>
      <c r="J2476" s="16" t="s">
        <v>1180</v>
      </c>
      <c r="K2476" s="16" t="s">
        <v>1179</v>
      </c>
      <c r="L2476" s="16" t="s">
        <v>3031</v>
      </c>
      <c r="M2476" s="16">
        <v>60561</v>
      </c>
      <c r="N2476" s="16" t="s">
        <v>1177</v>
      </c>
      <c r="O2476" s="16" t="s">
        <v>1107</v>
      </c>
      <c r="P2476" s="16" t="s">
        <v>1176</v>
      </c>
      <c r="Q2476" s="16" t="s">
        <v>1175</v>
      </c>
      <c r="R2476" s="16" t="s">
        <v>1174</v>
      </c>
    </row>
    <row r="2477" spans="1:18">
      <c r="A2477" s="16" t="s">
        <v>3030</v>
      </c>
      <c r="B2477" s="16" t="s">
        <v>1183</v>
      </c>
      <c r="C2477" s="16" t="s">
        <v>319</v>
      </c>
      <c r="D2477" s="16">
        <v>10129</v>
      </c>
      <c r="E2477" s="16" t="str">
        <f>VLOOKUP(D2477,'Schools Data'!$F$4:$I$105,4,FALSE)</f>
        <v>Pardes House School</v>
      </c>
      <c r="F2477" s="16">
        <v>413060</v>
      </c>
      <c r="G2477" s="16" t="str">
        <f t="shared" si="87"/>
        <v>E22</v>
      </c>
      <c r="H2477" s="16" t="s">
        <v>3029</v>
      </c>
      <c r="I2477" s="16" t="s">
        <v>1181</v>
      </c>
      <c r="J2477" s="16" t="s">
        <v>1180</v>
      </c>
      <c r="K2477" s="16" t="s">
        <v>1179</v>
      </c>
      <c r="L2477" s="16" t="s">
        <v>3028</v>
      </c>
      <c r="M2477" s="16">
        <v>7235</v>
      </c>
      <c r="N2477" s="16" t="s">
        <v>1177</v>
      </c>
      <c r="O2477" s="16" t="s">
        <v>1107</v>
      </c>
      <c r="P2477" s="16" t="s">
        <v>1176</v>
      </c>
      <c r="Q2477" s="16" t="s">
        <v>1175</v>
      </c>
      <c r="R2477" s="16" t="s">
        <v>1174</v>
      </c>
    </row>
    <row r="2478" spans="1:18">
      <c r="A2478" s="16" t="s">
        <v>3027</v>
      </c>
      <c r="B2478" s="16" t="s">
        <v>1183</v>
      </c>
      <c r="C2478" s="16" t="s">
        <v>319</v>
      </c>
      <c r="D2478" s="16">
        <v>10129</v>
      </c>
      <c r="E2478" s="16" t="str">
        <f>VLOOKUP(D2478,'Schools Data'!$F$4:$I$105,4,FALSE)</f>
        <v>Pardes House School</v>
      </c>
      <c r="F2478" s="16">
        <v>413070</v>
      </c>
      <c r="G2478" s="16" t="str">
        <f t="shared" si="87"/>
        <v>E24</v>
      </c>
      <c r="H2478" s="16" t="s">
        <v>3026</v>
      </c>
      <c r="I2478" s="16" t="s">
        <v>1181</v>
      </c>
      <c r="J2478" s="16" t="s">
        <v>1180</v>
      </c>
      <c r="K2478" s="16" t="s">
        <v>1179</v>
      </c>
      <c r="L2478" s="16" t="s">
        <v>3025</v>
      </c>
      <c r="M2478" s="16">
        <v>14210</v>
      </c>
      <c r="N2478" s="16" t="s">
        <v>1177</v>
      </c>
      <c r="O2478" s="16" t="s">
        <v>1107</v>
      </c>
      <c r="P2478" s="16" t="s">
        <v>1176</v>
      </c>
      <c r="Q2478" s="16" t="s">
        <v>1175</v>
      </c>
      <c r="R2478" s="16" t="s">
        <v>1174</v>
      </c>
    </row>
    <row r="2479" spans="1:18">
      <c r="A2479" s="16" t="s">
        <v>3024</v>
      </c>
      <c r="B2479" s="16" t="s">
        <v>1183</v>
      </c>
      <c r="C2479" s="16" t="s">
        <v>319</v>
      </c>
      <c r="D2479" s="16">
        <v>10129</v>
      </c>
      <c r="E2479" s="16" t="str">
        <f>VLOOKUP(D2479,'Schools Data'!$F$4:$I$105,4,FALSE)</f>
        <v>Pardes House School</v>
      </c>
      <c r="F2479" s="16">
        <v>420060</v>
      </c>
      <c r="G2479" s="16" t="str">
        <f t="shared" si="87"/>
        <v>E26</v>
      </c>
      <c r="H2479" s="16" t="s">
        <v>3023</v>
      </c>
      <c r="I2479" s="16" t="s">
        <v>1181</v>
      </c>
      <c r="J2479" s="16" t="s">
        <v>1180</v>
      </c>
      <c r="K2479" s="16" t="s">
        <v>1179</v>
      </c>
      <c r="L2479" s="16" t="s">
        <v>3022</v>
      </c>
      <c r="M2479" s="16">
        <v>71345</v>
      </c>
      <c r="N2479" s="16" t="s">
        <v>1177</v>
      </c>
      <c r="O2479" s="16" t="s">
        <v>1107</v>
      </c>
      <c r="P2479" s="16" t="s">
        <v>1176</v>
      </c>
      <c r="Q2479" s="16" t="s">
        <v>1175</v>
      </c>
      <c r="R2479" s="16" t="s">
        <v>1174</v>
      </c>
    </row>
    <row r="2480" spans="1:18">
      <c r="A2480" s="16" t="s">
        <v>3021</v>
      </c>
      <c r="B2480" s="16" t="s">
        <v>1183</v>
      </c>
      <c r="C2480" s="16" t="s">
        <v>319</v>
      </c>
      <c r="D2480" s="16">
        <v>10129</v>
      </c>
      <c r="E2480" s="16" t="str">
        <f>VLOOKUP(D2480,'Schools Data'!$F$4:$I$105,4,FALSE)</f>
        <v>Pardes House School</v>
      </c>
      <c r="F2480" s="16">
        <v>422620</v>
      </c>
      <c r="G2480" s="16" t="str">
        <f t="shared" si="87"/>
        <v>E20</v>
      </c>
      <c r="H2480" s="16" t="s">
        <v>3020</v>
      </c>
      <c r="I2480" s="16" t="s">
        <v>1181</v>
      </c>
      <c r="J2480" s="16" t="s">
        <v>1180</v>
      </c>
      <c r="K2480" s="16" t="s">
        <v>1179</v>
      </c>
      <c r="L2480" s="16" t="s">
        <v>3019</v>
      </c>
      <c r="M2480" s="16">
        <v>5992</v>
      </c>
      <c r="N2480" s="16" t="s">
        <v>1177</v>
      </c>
      <c r="O2480" s="16" t="s">
        <v>1107</v>
      </c>
      <c r="P2480" s="16" t="s">
        <v>1176</v>
      </c>
      <c r="Q2480" s="16" t="s">
        <v>1175</v>
      </c>
      <c r="R2480" s="16" t="s">
        <v>1174</v>
      </c>
    </row>
    <row r="2481" spans="1:18">
      <c r="A2481" s="16" t="s">
        <v>3018</v>
      </c>
      <c r="B2481" s="16" t="s">
        <v>1183</v>
      </c>
      <c r="C2481" s="16" t="s">
        <v>319</v>
      </c>
      <c r="D2481" s="16">
        <v>10129</v>
      </c>
      <c r="E2481" s="16" t="str">
        <f>VLOOKUP(D2481,'Schools Data'!$F$4:$I$105,4,FALSE)</f>
        <v>Pardes House School</v>
      </c>
      <c r="F2481" s="16">
        <v>543950</v>
      </c>
      <c r="G2481" s="16" t="s">
        <v>1211</v>
      </c>
      <c r="H2481" s="16" t="s">
        <v>3017</v>
      </c>
      <c r="I2481" s="16" t="s">
        <v>1181</v>
      </c>
      <c r="J2481" s="16" t="s">
        <v>1180</v>
      </c>
      <c r="K2481" s="16" t="s">
        <v>1179</v>
      </c>
      <c r="L2481" s="16" t="s">
        <v>3016</v>
      </c>
      <c r="M2481" s="16">
        <v>-292199</v>
      </c>
      <c r="N2481" s="16" t="s">
        <v>1177</v>
      </c>
      <c r="O2481" s="16" t="s">
        <v>1107</v>
      </c>
      <c r="P2481" s="16" t="s">
        <v>1176</v>
      </c>
      <c r="Q2481" s="16" t="s">
        <v>1175</v>
      </c>
      <c r="R2481" s="16" t="s">
        <v>1174</v>
      </c>
    </row>
    <row r="2482" spans="1:18">
      <c r="A2482" s="16" t="s">
        <v>3015</v>
      </c>
      <c r="B2482" s="16" t="s">
        <v>1183</v>
      </c>
      <c r="C2482" s="16" t="s">
        <v>319</v>
      </c>
      <c r="D2482" s="16">
        <v>10129</v>
      </c>
      <c r="E2482" s="16" t="str">
        <f>VLOOKUP(D2482,'Schools Data'!$F$4:$I$105,4,FALSE)</f>
        <v>Pardes House School</v>
      </c>
      <c r="F2482" s="16">
        <v>543970</v>
      </c>
      <c r="G2482" s="16" t="str">
        <f t="shared" ref="G2482:G2515" si="88">VLOOKUP(F2482,$W$2:$X$62,2,FALSE)</f>
        <v>I01</v>
      </c>
      <c r="H2482" s="16" t="s">
        <v>3014</v>
      </c>
      <c r="I2482" s="16" t="s">
        <v>1181</v>
      </c>
      <c r="J2482" s="16" t="s">
        <v>1180</v>
      </c>
      <c r="K2482" s="16" t="s">
        <v>1179</v>
      </c>
      <c r="L2482" s="16" t="s">
        <v>3013</v>
      </c>
      <c r="M2482" s="16">
        <v>-1479135</v>
      </c>
      <c r="N2482" s="16" t="s">
        <v>1177</v>
      </c>
      <c r="O2482" s="16" t="s">
        <v>1107</v>
      </c>
      <c r="P2482" s="16" t="s">
        <v>1176</v>
      </c>
      <c r="Q2482" s="16" t="s">
        <v>1175</v>
      </c>
      <c r="R2482" s="16" t="s">
        <v>1174</v>
      </c>
    </row>
    <row r="2483" spans="1:18">
      <c r="A2483" s="16" t="s">
        <v>3012</v>
      </c>
      <c r="B2483" s="16" t="s">
        <v>1183</v>
      </c>
      <c r="C2483" s="16" t="s">
        <v>319</v>
      </c>
      <c r="D2483" s="16">
        <v>10129</v>
      </c>
      <c r="E2483" s="16" t="str">
        <f>VLOOKUP(D2483,'Schools Data'!$F$4:$I$105,4,FALSE)</f>
        <v>Pardes House School</v>
      </c>
      <c r="F2483" s="16">
        <v>543972</v>
      </c>
      <c r="G2483" s="16" t="str">
        <f t="shared" si="88"/>
        <v>I03</v>
      </c>
      <c r="H2483" s="16" t="s">
        <v>3011</v>
      </c>
      <c r="I2483" s="16" t="s">
        <v>1181</v>
      </c>
      <c r="J2483" s="16" t="s">
        <v>1180</v>
      </c>
      <c r="K2483" s="16" t="s">
        <v>1179</v>
      </c>
      <c r="L2483" s="16" t="s">
        <v>3010</v>
      </c>
      <c r="M2483" s="16">
        <v>-75276</v>
      </c>
      <c r="N2483" s="16" t="s">
        <v>1177</v>
      </c>
      <c r="O2483" s="16" t="s">
        <v>1107</v>
      </c>
      <c r="P2483" s="16" t="s">
        <v>1176</v>
      </c>
      <c r="Q2483" s="16" t="s">
        <v>1175</v>
      </c>
      <c r="R2483" s="16" t="s">
        <v>1174</v>
      </c>
    </row>
    <row r="2484" spans="1:18">
      <c r="A2484" s="16" t="s">
        <v>3009</v>
      </c>
      <c r="B2484" s="16" t="s">
        <v>1183</v>
      </c>
      <c r="C2484" s="16" t="s">
        <v>319</v>
      </c>
      <c r="D2484" s="16">
        <v>10129</v>
      </c>
      <c r="E2484" s="16" t="str">
        <f>VLOOKUP(D2484,'Schools Data'!$F$4:$I$105,4,FALSE)</f>
        <v>Pardes House School</v>
      </c>
      <c r="F2484" s="16">
        <v>543975</v>
      </c>
      <c r="G2484" s="16" t="str">
        <f t="shared" si="88"/>
        <v>I05</v>
      </c>
      <c r="H2484" s="16" t="s">
        <v>3008</v>
      </c>
      <c r="I2484" s="16" t="s">
        <v>1181</v>
      </c>
      <c r="J2484" s="16" t="s">
        <v>1180</v>
      </c>
      <c r="K2484" s="16" t="s">
        <v>1179</v>
      </c>
      <c r="L2484" s="16" t="s">
        <v>3007</v>
      </c>
      <c r="M2484" s="16">
        <v>-41695</v>
      </c>
      <c r="N2484" s="16" t="s">
        <v>1177</v>
      </c>
      <c r="O2484" s="16" t="s">
        <v>1107</v>
      </c>
      <c r="P2484" s="16" t="s">
        <v>1176</v>
      </c>
      <c r="Q2484" s="16" t="s">
        <v>1175</v>
      </c>
      <c r="R2484" s="16" t="s">
        <v>1174</v>
      </c>
    </row>
    <row r="2485" spans="1:18">
      <c r="A2485" s="16" t="s">
        <v>3006</v>
      </c>
      <c r="B2485" s="16" t="s">
        <v>1183</v>
      </c>
      <c r="C2485" s="16" t="s">
        <v>319</v>
      </c>
      <c r="D2485" s="16">
        <v>10129</v>
      </c>
      <c r="E2485" s="16" t="str">
        <f>VLOOKUP(D2485,'Schools Data'!$F$4:$I$105,4,FALSE)</f>
        <v>Pardes House School</v>
      </c>
      <c r="F2485" s="16">
        <v>569000</v>
      </c>
      <c r="G2485" s="16" t="str">
        <f t="shared" si="88"/>
        <v>E28a</v>
      </c>
      <c r="H2485" s="16" t="s">
        <v>3005</v>
      </c>
      <c r="I2485" s="16" t="s">
        <v>1181</v>
      </c>
      <c r="J2485" s="16" t="s">
        <v>1180</v>
      </c>
      <c r="K2485" s="16" t="s">
        <v>1179</v>
      </c>
      <c r="L2485" s="16" t="s">
        <v>3004</v>
      </c>
      <c r="M2485" s="16">
        <v>20092</v>
      </c>
      <c r="N2485" s="16" t="s">
        <v>1177</v>
      </c>
      <c r="O2485" s="16" t="s">
        <v>1107</v>
      </c>
      <c r="P2485" s="16" t="s">
        <v>1176</v>
      </c>
      <c r="Q2485" s="16" t="s">
        <v>1175</v>
      </c>
      <c r="R2485" s="16" t="s">
        <v>1174</v>
      </c>
    </row>
    <row r="2486" spans="1:18">
      <c r="A2486" s="16" t="s">
        <v>3003</v>
      </c>
      <c r="B2486" s="16" t="s">
        <v>1183</v>
      </c>
      <c r="C2486" s="16" t="s">
        <v>319</v>
      </c>
      <c r="D2486" s="16">
        <v>10129</v>
      </c>
      <c r="E2486" s="16" t="str">
        <f>VLOOKUP(D2486,'Schools Data'!$F$4:$I$105,4,FALSE)</f>
        <v>Pardes House School</v>
      </c>
      <c r="F2486" s="16">
        <v>569010</v>
      </c>
      <c r="G2486" s="16" t="str">
        <f t="shared" si="88"/>
        <v>E27</v>
      </c>
      <c r="H2486" s="16" t="s">
        <v>3002</v>
      </c>
      <c r="I2486" s="16" t="s">
        <v>1181</v>
      </c>
      <c r="J2486" s="16" t="s">
        <v>1180</v>
      </c>
      <c r="K2486" s="16" t="s">
        <v>1179</v>
      </c>
      <c r="L2486" s="16" t="s">
        <v>3001</v>
      </c>
      <c r="M2486" s="16">
        <v>62159</v>
      </c>
      <c r="N2486" s="16" t="s">
        <v>1177</v>
      </c>
      <c r="O2486" s="16" t="s">
        <v>1107</v>
      </c>
      <c r="P2486" s="16" t="s">
        <v>1176</v>
      </c>
      <c r="Q2486" s="16" t="s">
        <v>1175</v>
      </c>
      <c r="R2486" s="16" t="s">
        <v>1174</v>
      </c>
    </row>
    <row r="2487" spans="1:18">
      <c r="A2487" s="16" t="s">
        <v>3000</v>
      </c>
      <c r="B2487" s="16" t="s">
        <v>1183</v>
      </c>
      <c r="C2487" s="16" t="s">
        <v>319</v>
      </c>
      <c r="D2487" s="16">
        <v>10129</v>
      </c>
      <c r="E2487" s="16" t="str">
        <f>VLOOKUP(D2487,'Schools Data'!$F$4:$I$105,4,FALSE)</f>
        <v>Pardes House School</v>
      </c>
      <c r="F2487" s="16">
        <v>599030</v>
      </c>
      <c r="G2487" s="16" t="str">
        <f t="shared" si="88"/>
        <v>CE04</v>
      </c>
      <c r="H2487" s="16" t="s">
        <v>2999</v>
      </c>
      <c r="I2487" s="16" t="s">
        <v>1181</v>
      </c>
      <c r="J2487" s="16" t="s">
        <v>1180</v>
      </c>
      <c r="K2487" s="16" t="s">
        <v>1179</v>
      </c>
      <c r="L2487" s="16" t="s">
        <v>2998</v>
      </c>
      <c r="M2487" s="16">
        <v>10000</v>
      </c>
      <c r="N2487" s="16" t="s">
        <v>1177</v>
      </c>
      <c r="O2487" s="16" t="s">
        <v>1107</v>
      </c>
      <c r="P2487" s="16" t="s">
        <v>1176</v>
      </c>
      <c r="Q2487" s="16" t="s">
        <v>1175</v>
      </c>
      <c r="R2487" s="16" t="s">
        <v>1174</v>
      </c>
    </row>
    <row r="2488" spans="1:18">
      <c r="A2488" s="16" t="s">
        <v>2997</v>
      </c>
      <c r="B2488" s="16" t="s">
        <v>1183</v>
      </c>
      <c r="C2488" s="16" t="s">
        <v>319</v>
      </c>
      <c r="D2488" s="16">
        <v>10129</v>
      </c>
      <c r="E2488" s="16" t="str">
        <f>VLOOKUP(D2488,'Schools Data'!$F$4:$I$105,4,FALSE)</f>
        <v>Pardes House School</v>
      </c>
      <c r="F2488" s="16">
        <v>710020</v>
      </c>
      <c r="G2488" s="16" t="str">
        <f t="shared" si="88"/>
        <v>I06</v>
      </c>
      <c r="H2488" s="16" t="s">
        <v>2996</v>
      </c>
      <c r="I2488" s="16" t="s">
        <v>1181</v>
      </c>
      <c r="J2488" s="16" t="s">
        <v>1180</v>
      </c>
      <c r="K2488" s="16" t="s">
        <v>1179</v>
      </c>
      <c r="L2488" s="16" t="s">
        <v>2995</v>
      </c>
      <c r="M2488" s="16">
        <v>-50000</v>
      </c>
      <c r="N2488" s="16" t="s">
        <v>1177</v>
      </c>
      <c r="O2488" s="16" t="s">
        <v>1107</v>
      </c>
      <c r="P2488" s="16" t="s">
        <v>1176</v>
      </c>
      <c r="Q2488" s="16" t="s">
        <v>1175</v>
      </c>
      <c r="R2488" s="16" t="s">
        <v>1174</v>
      </c>
    </row>
    <row r="2489" spans="1:18">
      <c r="A2489" s="16" t="s">
        <v>2994</v>
      </c>
      <c r="B2489" s="16" t="s">
        <v>1183</v>
      </c>
      <c r="C2489" s="16" t="s">
        <v>319</v>
      </c>
      <c r="D2489" s="16">
        <v>10129</v>
      </c>
      <c r="E2489" s="16" t="str">
        <f>VLOOKUP(D2489,'Schools Data'!$F$4:$I$105,4,FALSE)</f>
        <v>Pardes House School</v>
      </c>
      <c r="F2489" s="16">
        <v>720010</v>
      </c>
      <c r="G2489" s="16" t="str">
        <f t="shared" si="88"/>
        <v>I18d</v>
      </c>
      <c r="H2489" s="16" t="s">
        <v>2993</v>
      </c>
      <c r="I2489" s="16" t="s">
        <v>1181</v>
      </c>
      <c r="J2489" s="16" t="s">
        <v>1180</v>
      </c>
      <c r="K2489" s="16" t="s">
        <v>1179</v>
      </c>
      <c r="L2489" s="16" t="s">
        <v>2992</v>
      </c>
      <c r="M2489" s="16">
        <v>-53049</v>
      </c>
      <c r="N2489" s="16" t="s">
        <v>1177</v>
      </c>
      <c r="O2489" s="16" t="s">
        <v>1107</v>
      </c>
      <c r="P2489" s="16" t="s">
        <v>1176</v>
      </c>
      <c r="Q2489" s="16" t="s">
        <v>1175</v>
      </c>
      <c r="R2489" s="16" t="s">
        <v>1174</v>
      </c>
    </row>
    <row r="2490" spans="1:18">
      <c r="A2490" s="16" t="s">
        <v>2991</v>
      </c>
      <c r="B2490" s="16" t="s">
        <v>1183</v>
      </c>
      <c r="C2490" s="16" t="s">
        <v>319</v>
      </c>
      <c r="D2490" s="16">
        <v>10129</v>
      </c>
      <c r="E2490" s="16" t="str">
        <f>VLOOKUP(D2490,'Schools Data'!$F$4:$I$105,4,FALSE)</f>
        <v>Pardes House School</v>
      </c>
      <c r="F2490" s="16">
        <v>739001</v>
      </c>
      <c r="G2490" s="16" t="str">
        <f t="shared" si="88"/>
        <v>I08a</v>
      </c>
      <c r="H2490" s="16" t="s">
        <v>2990</v>
      </c>
      <c r="I2490" s="16" t="s">
        <v>1181</v>
      </c>
      <c r="J2490" s="16" t="s">
        <v>1180</v>
      </c>
      <c r="K2490" s="16" t="s">
        <v>1179</v>
      </c>
      <c r="L2490" s="16" t="s">
        <v>2989</v>
      </c>
      <c r="M2490" s="16">
        <v>-2000</v>
      </c>
      <c r="N2490" s="16" t="s">
        <v>1177</v>
      </c>
      <c r="O2490" s="16" t="s">
        <v>1107</v>
      </c>
      <c r="P2490" s="16" t="s">
        <v>1176</v>
      </c>
      <c r="Q2490" s="16" t="s">
        <v>1175</v>
      </c>
      <c r="R2490" s="16" t="s">
        <v>1174</v>
      </c>
    </row>
    <row r="2491" spans="1:18">
      <c r="A2491" s="16" t="s">
        <v>2988</v>
      </c>
      <c r="B2491" s="16" t="s">
        <v>1183</v>
      </c>
      <c r="C2491" s="16" t="s">
        <v>319</v>
      </c>
      <c r="D2491" s="16">
        <v>10129</v>
      </c>
      <c r="E2491" s="16" t="str">
        <f>VLOOKUP(D2491,'Schools Data'!$F$4:$I$105,4,FALSE)</f>
        <v>Pardes House School</v>
      </c>
      <c r="F2491" s="16">
        <v>739002</v>
      </c>
      <c r="G2491" s="16" t="str">
        <f t="shared" si="88"/>
        <v>I08b</v>
      </c>
      <c r="H2491" s="16" t="s">
        <v>2987</v>
      </c>
      <c r="I2491" s="16" t="s">
        <v>1181</v>
      </c>
      <c r="J2491" s="16" t="s">
        <v>1180</v>
      </c>
      <c r="K2491" s="16" t="s">
        <v>1179</v>
      </c>
      <c r="L2491" s="16" t="s">
        <v>2986</v>
      </c>
      <c r="M2491" s="16">
        <v>-10050</v>
      </c>
      <c r="N2491" s="16" t="s">
        <v>1177</v>
      </c>
      <c r="O2491" s="16" t="s">
        <v>1107</v>
      </c>
      <c r="P2491" s="16" t="s">
        <v>1176</v>
      </c>
      <c r="Q2491" s="16" t="s">
        <v>1175</v>
      </c>
      <c r="R2491" s="16" t="s">
        <v>1174</v>
      </c>
    </row>
    <row r="2492" spans="1:18">
      <c r="A2492" s="16" t="s">
        <v>2985</v>
      </c>
      <c r="B2492" s="16" t="s">
        <v>1183</v>
      </c>
      <c r="C2492" s="16" t="s">
        <v>319</v>
      </c>
      <c r="D2492" s="16">
        <v>10129</v>
      </c>
      <c r="E2492" s="16" t="str">
        <f>VLOOKUP(D2492,'Schools Data'!$F$4:$I$105,4,FALSE)</f>
        <v>Pardes House School</v>
      </c>
      <c r="F2492" s="16">
        <v>739020</v>
      </c>
      <c r="G2492" s="16" t="str">
        <f t="shared" si="88"/>
        <v>I10</v>
      </c>
      <c r="H2492" s="16" t="s">
        <v>2984</v>
      </c>
      <c r="I2492" s="16" t="s">
        <v>1181</v>
      </c>
      <c r="J2492" s="16" t="s">
        <v>1180</v>
      </c>
      <c r="K2492" s="16" t="s">
        <v>1179</v>
      </c>
      <c r="L2492" s="16" t="s">
        <v>2983</v>
      </c>
      <c r="M2492" s="16">
        <v>-16550</v>
      </c>
      <c r="N2492" s="16" t="s">
        <v>1177</v>
      </c>
      <c r="O2492" s="16" t="s">
        <v>1107</v>
      </c>
      <c r="P2492" s="16" t="s">
        <v>1176</v>
      </c>
      <c r="Q2492" s="16" t="s">
        <v>1175</v>
      </c>
      <c r="R2492" s="16" t="s">
        <v>1174</v>
      </c>
    </row>
    <row r="2493" spans="1:18">
      <c r="A2493" s="16" t="s">
        <v>2982</v>
      </c>
      <c r="B2493" s="16" t="s">
        <v>1183</v>
      </c>
      <c r="C2493" s="16" t="s">
        <v>319</v>
      </c>
      <c r="D2493" s="16">
        <v>10129</v>
      </c>
      <c r="E2493" s="16" t="str">
        <f>VLOOKUP(D2493,'Schools Data'!$F$4:$I$105,4,FALSE)</f>
        <v>Pardes House School</v>
      </c>
      <c r="F2493" s="16">
        <v>739040</v>
      </c>
      <c r="G2493" s="16" t="str">
        <f t="shared" si="88"/>
        <v>I12</v>
      </c>
      <c r="H2493" s="16" t="s">
        <v>2981</v>
      </c>
      <c r="I2493" s="16" t="s">
        <v>1181</v>
      </c>
      <c r="J2493" s="16" t="s">
        <v>1180</v>
      </c>
      <c r="K2493" s="16" t="s">
        <v>1179</v>
      </c>
      <c r="L2493" s="16" t="s">
        <v>2980</v>
      </c>
      <c r="M2493" s="16">
        <v>-18000</v>
      </c>
      <c r="N2493" s="16" t="s">
        <v>1177</v>
      </c>
      <c r="O2493" s="16" t="s">
        <v>1107</v>
      </c>
      <c r="P2493" s="16" t="s">
        <v>1176</v>
      </c>
      <c r="Q2493" s="16" t="s">
        <v>1175</v>
      </c>
      <c r="R2493" s="16" t="s">
        <v>1174</v>
      </c>
    </row>
    <row r="2494" spans="1:18">
      <c r="A2494" s="16" t="s">
        <v>2979</v>
      </c>
      <c r="B2494" s="16" t="s">
        <v>1183</v>
      </c>
      <c r="C2494" s="16" t="s">
        <v>319</v>
      </c>
      <c r="D2494" s="16">
        <v>10129</v>
      </c>
      <c r="E2494" s="16" t="str">
        <f>VLOOKUP(D2494,'Schools Data'!$F$4:$I$105,4,FALSE)</f>
        <v>Pardes House School</v>
      </c>
      <c r="F2494" s="16">
        <v>739050</v>
      </c>
      <c r="G2494" s="16" t="str">
        <f t="shared" si="88"/>
        <v>I13</v>
      </c>
      <c r="H2494" s="16" t="s">
        <v>2978</v>
      </c>
      <c r="I2494" s="16" t="s">
        <v>1181</v>
      </c>
      <c r="J2494" s="16" t="s">
        <v>1180</v>
      </c>
      <c r="K2494" s="16" t="s">
        <v>1179</v>
      </c>
      <c r="L2494" s="16" t="s">
        <v>2977</v>
      </c>
      <c r="M2494" s="16">
        <v>-269000</v>
      </c>
      <c r="N2494" s="16" t="s">
        <v>1177</v>
      </c>
      <c r="O2494" s="16" t="s">
        <v>1107</v>
      </c>
      <c r="P2494" s="16" t="s">
        <v>1176</v>
      </c>
      <c r="Q2494" s="16" t="s">
        <v>1175</v>
      </c>
      <c r="R2494" s="16" t="s">
        <v>1174</v>
      </c>
    </row>
    <row r="2495" spans="1:18">
      <c r="A2495" s="16" t="s">
        <v>2976</v>
      </c>
      <c r="B2495" s="16" t="s">
        <v>1183</v>
      </c>
      <c r="C2495" s="16" t="s">
        <v>319</v>
      </c>
      <c r="D2495" s="16">
        <v>10132</v>
      </c>
      <c r="E2495" s="16" t="str">
        <f>VLOOKUP(D2495,'Schools Data'!$F$4:$I$105,4,FALSE)</f>
        <v>Moss Hall Nursery</v>
      </c>
      <c r="F2495" s="16">
        <v>111100</v>
      </c>
      <c r="G2495" s="16" t="str">
        <f t="shared" si="88"/>
        <v>E05</v>
      </c>
      <c r="H2495" s="16" t="s">
        <v>2975</v>
      </c>
      <c r="I2495" s="16" t="s">
        <v>1181</v>
      </c>
      <c r="J2495" s="16" t="s">
        <v>1180</v>
      </c>
      <c r="K2495" s="16" t="s">
        <v>1179</v>
      </c>
      <c r="L2495" s="16" t="s">
        <v>2974</v>
      </c>
      <c r="M2495" s="16">
        <v>65783</v>
      </c>
      <c r="N2495" s="16" t="s">
        <v>1177</v>
      </c>
      <c r="O2495" s="16" t="s">
        <v>1107</v>
      </c>
      <c r="P2495" s="16" t="s">
        <v>1176</v>
      </c>
      <c r="Q2495" s="16" t="s">
        <v>1175</v>
      </c>
      <c r="R2495" s="16" t="s">
        <v>1174</v>
      </c>
    </row>
    <row r="2496" spans="1:18">
      <c r="A2496" s="16" t="s">
        <v>2973</v>
      </c>
      <c r="B2496" s="16" t="s">
        <v>1183</v>
      </c>
      <c r="C2496" s="16" t="s">
        <v>319</v>
      </c>
      <c r="D2496" s="16">
        <v>10132</v>
      </c>
      <c r="E2496" s="16" t="str">
        <f>VLOOKUP(D2496,'Schools Data'!$F$4:$I$105,4,FALSE)</f>
        <v>Moss Hall Nursery</v>
      </c>
      <c r="F2496" s="16">
        <v>111200</v>
      </c>
      <c r="G2496" s="16" t="str">
        <f t="shared" si="88"/>
        <v>E04</v>
      </c>
      <c r="H2496" s="16" t="s">
        <v>2972</v>
      </c>
      <c r="I2496" s="16" t="s">
        <v>1181</v>
      </c>
      <c r="J2496" s="16" t="s">
        <v>1180</v>
      </c>
      <c r="K2496" s="16" t="s">
        <v>1179</v>
      </c>
      <c r="L2496" s="16" t="s">
        <v>2971</v>
      </c>
      <c r="M2496" s="16">
        <v>35025</v>
      </c>
      <c r="N2496" s="16" t="s">
        <v>1177</v>
      </c>
      <c r="O2496" s="16" t="s">
        <v>1107</v>
      </c>
      <c r="P2496" s="16" t="s">
        <v>1176</v>
      </c>
      <c r="Q2496" s="16" t="s">
        <v>1175</v>
      </c>
      <c r="R2496" s="16" t="s">
        <v>1174</v>
      </c>
    </row>
    <row r="2497" spans="1:18">
      <c r="A2497" s="16" t="s">
        <v>2970</v>
      </c>
      <c r="B2497" s="16" t="s">
        <v>1183</v>
      </c>
      <c r="C2497" s="16" t="s">
        <v>319</v>
      </c>
      <c r="D2497" s="16">
        <v>10132</v>
      </c>
      <c r="E2497" s="16" t="str">
        <f>VLOOKUP(D2497,'Schools Data'!$F$4:$I$105,4,FALSE)</f>
        <v>Moss Hall Nursery</v>
      </c>
      <c r="F2497" s="16">
        <v>111400</v>
      </c>
      <c r="G2497" s="16" t="str">
        <f t="shared" si="88"/>
        <v>E01</v>
      </c>
      <c r="H2497" s="16" t="s">
        <v>2969</v>
      </c>
      <c r="I2497" s="16" t="s">
        <v>1181</v>
      </c>
      <c r="J2497" s="16" t="s">
        <v>1180</v>
      </c>
      <c r="K2497" s="16" t="s">
        <v>1179</v>
      </c>
      <c r="L2497" s="16" t="s">
        <v>2968</v>
      </c>
      <c r="M2497" s="16">
        <v>232777</v>
      </c>
      <c r="N2497" s="16" t="s">
        <v>1177</v>
      </c>
      <c r="O2497" s="16" t="s">
        <v>1107</v>
      </c>
      <c r="P2497" s="16" t="s">
        <v>1176</v>
      </c>
      <c r="Q2497" s="16" t="s">
        <v>1175</v>
      </c>
      <c r="R2497" s="16" t="s">
        <v>1174</v>
      </c>
    </row>
    <row r="2498" spans="1:18">
      <c r="A2498" s="16" t="s">
        <v>2967</v>
      </c>
      <c r="B2498" s="16" t="s">
        <v>1183</v>
      </c>
      <c r="C2498" s="16" t="s">
        <v>319</v>
      </c>
      <c r="D2498" s="16">
        <v>10132</v>
      </c>
      <c r="E2498" s="16" t="str">
        <f>VLOOKUP(D2498,'Schools Data'!$F$4:$I$105,4,FALSE)</f>
        <v>Moss Hall Nursery</v>
      </c>
      <c r="F2498" s="16">
        <v>111600</v>
      </c>
      <c r="G2498" s="16" t="str">
        <f t="shared" si="88"/>
        <v>E03</v>
      </c>
      <c r="H2498" s="16" t="s">
        <v>2966</v>
      </c>
      <c r="I2498" s="16" t="s">
        <v>1181</v>
      </c>
      <c r="J2498" s="16" t="s">
        <v>1180</v>
      </c>
      <c r="K2498" s="16" t="s">
        <v>1179</v>
      </c>
      <c r="L2498" s="16" t="s">
        <v>2965</v>
      </c>
      <c r="M2498" s="16">
        <v>254194</v>
      </c>
      <c r="N2498" s="16" t="s">
        <v>1177</v>
      </c>
      <c r="O2498" s="16" t="s">
        <v>1107</v>
      </c>
      <c r="P2498" s="16" t="s">
        <v>1176</v>
      </c>
      <c r="Q2498" s="16" t="s">
        <v>1175</v>
      </c>
      <c r="R2498" s="16" t="s">
        <v>1174</v>
      </c>
    </row>
    <row r="2499" spans="1:18">
      <c r="A2499" s="16" t="s">
        <v>2964</v>
      </c>
      <c r="B2499" s="16" t="s">
        <v>1183</v>
      </c>
      <c r="C2499" s="16" t="s">
        <v>319</v>
      </c>
      <c r="D2499" s="16">
        <v>10132</v>
      </c>
      <c r="E2499" s="16" t="str">
        <f>VLOOKUP(D2499,'Schools Data'!$F$4:$I$105,4,FALSE)</f>
        <v>Moss Hall Nursery</v>
      </c>
      <c r="F2499" s="16">
        <v>111700</v>
      </c>
      <c r="G2499" s="16" t="str">
        <f t="shared" si="88"/>
        <v>E07</v>
      </c>
      <c r="H2499" s="16" t="s">
        <v>2963</v>
      </c>
      <c r="I2499" s="16" t="s">
        <v>1181</v>
      </c>
      <c r="J2499" s="16" t="s">
        <v>1180</v>
      </c>
      <c r="K2499" s="16" t="s">
        <v>1179</v>
      </c>
      <c r="L2499" s="16" t="s">
        <v>2962</v>
      </c>
      <c r="M2499" s="16">
        <v>50021</v>
      </c>
      <c r="N2499" s="16" t="s">
        <v>1177</v>
      </c>
      <c r="O2499" s="16" t="s">
        <v>1107</v>
      </c>
      <c r="P2499" s="16" t="s">
        <v>1176</v>
      </c>
      <c r="Q2499" s="16" t="s">
        <v>1175</v>
      </c>
      <c r="R2499" s="16" t="s">
        <v>1174</v>
      </c>
    </row>
    <row r="2500" spans="1:18">
      <c r="A2500" s="16" t="s">
        <v>2961</v>
      </c>
      <c r="B2500" s="16" t="s">
        <v>1183</v>
      </c>
      <c r="C2500" s="16" t="s">
        <v>319</v>
      </c>
      <c r="D2500" s="16">
        <v>10132</v>
      </c>
      <c r="E2500" s="16" t="str">
        <f>VLOOKUP(D2500,'Schools Data'!$F$4:$I$105,4,FALSE)</f>
        <v>Moss Hall Nursery</v>
      </c>
      <c r="F2500" s="16">
        <v>133100</v>
      </c>
      <c r="G2500" s="16" t="str">
        <f t="shared" si="88"/>
        <v>E09</v>
      </c>
      <c r="H2500" s="16" t="s">
        <v>2960</v>
      </c>
      <c r="I2500" s="16" t="s">
        <v>1181</v>
      </c>
      <c r="J2500" s="16" t="s">
        <v>1180</v>
      </c>
      <c r="K2500" s="16" t="s">
        <v>1179</v>
      </c>
      <c r="L2500" s="16" t="s">
        <v>2959</v>
      </c>
      <c r="M2500" s="16">
        <v>2000</v>
      </c>
      <c r="N2500" s="16" t="s">
        <v>1177</v>
      </c>
      <c r="O2500" s="16" t="s">
        <v>1107</v>
      </c>
      <c r="P2500" s="16" t="s">
        <v>1176</v>
      </c>
      <c r="Q2500" s="16" t="s">
        <v>1175</v>
      </c>
      <c r="R2500" s="16" t="s">
        <v>1174</v>
      </c>
    </row>
    <row r="2501" spans="1:18">
      <c r="A2501" s="16" t="s">
        <v>2958</v>
      </c>
      <c r="B2501" s="16" t="s">
        <v>1183</v>
      </c>
      <c r="C2501" s="16" t="s">
        <v>319</v>
      </c>
      <c r="D2501" s="16">
        <v>10132</v>
      </c>
      <c r="E2501" s="16" t="str">
        <f>VLOOKUP(D2501,'Schools Data'!$F$4:$I$105,4,FALSE)</f>
        <v>Moss Hall Nursery</v>
      </c>
      <c r="F2501" s="16">
        <v>138100</v>
      </c>
      <c r="G2501" s="16" t="str">
        <f t="shared" si="88"/>
        <v>E08</v>
      </c>
      <c r="H2501" s="16" t="s">
        <v>2957</v>
      </c>
      <c r="I2501" s="16" t="s">
        <v>1181</v>
      </c>
      <c r="J2501" s="16" t="s">
        <v>1180</v>
      </c>
      <c r="K2501" s="16" t="s">
        <v>1179</v>
      </c>
      <c r="L2501" s="16" t="s">
        <v>2956</v>
      </c>
      <c r="M2501" s="16">
        <v>7041</v>
      </c>
      <c r="N2501" s="16" t="s">
        <v>1177</v>
      </c>
      <c r="O2501" s="16" t="s">
        <v>1107</v>
      </c>
      <c r="P2501" s="16" t="s">
        <v>1176</v>
      </c>
      <c r="Q2501" s="16" t="s">
        <v>1175</v>
      </c>
      <c r="R2501" s="16" t="s">
        <v>1174</v>
      </c>
    </row>
    <row r="2502" spans="1:18">
      <c r="A2502" s="16" t="s">
        <v>2955</v>
      </c>
      <c r="B2502" s="16" t="s">
        <v>1183</v>
      </c>
      <c r="C2502" s="16" t="s">
        <v>319</v>
      </c>
      <c r="D2502" s="16">
        <v>10132</v>
      </c>
      <c r="E2502" s="16" t="str">
        <f>VLOOKUP(D2502,'Schools Data'!$F$4:$I$105,4,FALSE)</f>
        <v>Moss Hall Nursery</v>
      </c>
      <c r="F2502" s="16">
        <v>210000</v>
      </c>
      <c r="G2502" s="16" t="str">
        <f t="shared" si="88"/>
        <v>E12</v>
      </c>
      <c r="H2502" s="16" t="s">
        <v>2954</v>
      </c>
      <c r="I2502" s="16" t="s">
        <v>1181</v>
      </c>
      <c r="J2502" s="16" t="s">
        <v>1180</v>
      </c>
      <c r="K2502" s="16" t="s">
        <v>1179</v>
      </c>
      <c r="L2502" s="16" t="s">
        <v>2953</v>
      </c>
      <c r="M2502" s="16">
        <v>4500</v>
      </c>
      <c r="N2502" s="16" t="s">
        <v>1177</v>
      </c>
      <c r="O2502" s="16" t="s">
        <v>1107</v>
      </c>
      <c r="P2502" s="16" t="s">
        <v>1176</v>
      </c>
      <c r="Q2502" s="16" t="s">
        <v>1175</v>
      </c>
      <c r="R2502" s="16" t="s">
        <v>1174</v>
      </c>
    </row>
    <row r="2503" spans="1:18">
      <c r="A2503" s="16" t="s">
        <v>2952</v>
      </c>
      <c r="B2503" s="16" t="s">
        <v>1183</v>
      </c>
      <c r="C2503" s="16" t="s">
        <v>319</v>
      </c>
      <c r="D2503" s="16">
        <v>10132</v>
      </c>
      <c r="E2503" s="16" t="str">
        <f>VLOOKUP(D2503,'Schools Data'!$F$4:$I$105,4,FALSE)</f>
        <v>Moss Hall Nursery</v>
      </c>
      <c r="F2503" s="16">
        <v>213020</v>
      </c>
      <c r="G2503" s="16" t="str">
        <f t="shared" si="88"/>
        <v>E16</v>
      </c>
      <c r="H2503" s="16" t="s">
        <v>2951</v>
      </c>
      <c r="I2503" s="16" t="s">
        <v>1181</v>
      </c>
      <c r="J2503" s="16" t="s">
        <v>1180</v>
      </c>
      <c r="K2503" s="16" t="s">
        <v>1179</v>
      </c>
      <c r="L2503" s="16" t="s">
        <v>2950</v>
      </c>
      <c r="M2503" s="16">
        <v>7008</v>
      </c>
      <c r="N2503" s="16" t="s">
        <v>1177</v>
      </c>
      <c r="O2503" s="16" t="s">
        <v>1107</v>
      </c>
      <c r="P2503" s="16" t="s">
        <v>1176</v>
      </c>
      <c r="Q2503" s="16" t="s">
        <v>1175</v>
      </c>
      <c r="R2503" s="16" t="s">
        <v>1174</v>
      </c>
    </row>
    <row r="2504" spans="1:18">
      <c r="A2504" s="16" t="s">
        <v>2949</v>
      </c>
      <c r="B2504" s="16" t="s">
        <v>1183</v>
      </c>
      <c r="C2504" s="16" t="s">
        <v>319</v>
      </c>
      <c r="D2504" s="16">
        <v>10132</v>
      </c>
      <c r="E2504" s="16" t="str">
        <f>VLOOKUP(D2504,'Schools Data'!$F$4:$I$105,4,FALSE)</f>
        <v>Moss Hall Nursery</v>
      </c>
      <c r="F2504" s="16">
        <v>215000</v>
      </c>
      <c r="G2504" s="16" t="str">
        <f t="shared" si="88"/>
        <v>E17</v>
      </c>
      <c r="H2504" s="16" t="s">
        <v>2948</v>
      </c>
      <c r="I2504" s="16" t="s">
        <v>1181</v>
      </c>
      <c r="J2504" s="16" t="s">
        <v>1180</v>
      </c>
      <c r="K2504" s="16" t="s">
        <v>1179</v>
      </c>
      <c r="L2504" s="16" t="s">
        <v>2947</v>
      </c>
      <c r="M2504" s="16">
        <v>2502</v>
      </c>
      <c r="N2504" s="16" t="s">
        <v>1177</v>
      </c>
      <c r="O2504" s="16" t="s">
        <v>1107</v>
      </c>
      <c r="P2504" s="16" t="s">
        <v>1176</v>
      </c>
      <c r="Q2504" s="16" t="s">
        <v>1175</v>
      </c>
      <c r="R2504" s="16" t="s">
        <v>1174</v>
      </c>
    </row>
    <row r="2505" spans="1:18">
      <c r="A2505" s="16" t="s">
        <v>2946</v>
      </c>
      <c r="B2505" s="16" t="s">
        <v>1183</v>
      </c>
      <c r="C2505" s="16" t="s">
        <v>319</v>
      </c>
      <c r="D2505" s="16">
        <v>10132</v>
      </c>
      <c r="E2505" s="16" t="str">
        <f>VLOOKUP(D2505,'Schools Data'!$F$4:$I$105,4,FALSE)</f>
        <v>Moss Hall Nursery</v>
      </c>
      <c r="F2505" s="16">
        <v>216000</v>
      </c>
      <c r="G2505" s="16" t="str">
        <f t="shared" si="88"/>
        <v>E15</v>
      </c>
      <c r="H2505" s="16" t="s">
        <v>2945</v>
      </c>
      <c r="I2505" s="16" t="s">
        <v>1181</v>
      </c>
      <c r="J2505" s="16" t="s">
        <v>1180</v>
      </c>
      <c r="K2505" s="16" t="s">
        <v>1179</v>
      </c>
      <c r="L2505" s="16" t="s">
        <v>2944</v>
      </c>
      <c r="M2505" s="16">
        <v>1500</v>
      </c>
      <c r="N2505" s="16" t="s">
        <v>1177</v>
      </c>
      <c r="O2505" s="16" t="s">
        <v>1107</v>
      </c>
      <c r="P2505" s="16" t="s">
        <v>1176</v>
      </c>
      <c r="Q2505" s="16" t="s">
        <v>1175</v>
      </c>
      <c r="R2505" s="16" t="s">
        <v>1174</v>
      </c>
    </row>
    <row r="2506" spans="1:18">
      <c r="A2506" s="16" t="s">
        <v>2943</v>
      </c>
      <c r="B2506" s="16" t="s">
        <v>1183</v>
      </c>
      <c r="C2506" s="16" t="s">
        <v>319</v>
      </c>
      <c r="D2506" s="16">
        <v>10132</v>
      </c>
      <c r="E2506" s="16" t="str">
        <f>VLOOKUP(D2506,'Schools Data'!$F$4:$I$105,4,FALSE)</f>
        <v>Moss Hall Nursery</v>
      </c>
      <c r="F2506" s="16">
        <v>219010</v>
      </c>
      <c r="G2506" s="16" t="str">
        <f t="shared" si="88"/>
        <v>E14</v>
      </c>
      <c r="H2506" s="16" t="s">
        <v>2942</v>
      </c>
      <c r="I2506" s="16" t="s">
        <v>1181</v>
      </c>
      <c r="J2506" s="16" t="s">
        <v>1180</v>
      </c>
      <c r="K2506" s="16" t="s">
        <v>1179</v>
      </c>
      <c r="L2506" s="16" t="s">
        <v>2941</v>
      </c>
      <c r="M2506" s="16">
        <v>3500</v>
      </c>
      <c r="N2506" s="16" t="s">
        <v>1177</v>
      </c>
      <c r="O2506" s="16" t="s">
        <v>1107</v>
      </c>
      <c r="P2506" s="16" t="s">
        <v>1176</v>
      </c>
      <c r="Q2506" s="16" t="s">
        <v>1175</v>
      </c>
      <c r="R2506" s="16" t="s">
        <v>1174</v>
      </c>
    </row>
    <row r="2507" spans="1:18">
      <c r="A2507" s="16" t="s">
        <v>2940</v>
      </c>
      <c r="B2507" s="16" t="s">
        <v>1183</v>
      </c>
      <c r="C2507" s="16" t="s">
        <v>319</v>
      </c>
      <c r="D2507" s="16">
        <v>10132</v>
      </c>
      <c r="E2507" s="16" t="str">
        <f>VLOOKUP(D2507,'Schools Data'!$F$4:$I$105,4,FALSE)</f>
        <v>Moss Hall Nursery</v>
      </c>
      <c r="F2507" s="16">
        <v>219030</v>
      </c>
      <c r="G2507" s="16" t="str">
        <f t="shared" si="88"/>
        <v>E18</v>
      </c>
      <c r="H2507" s="16" t="s">
        <v>2939</v>
      </c>
      <c r="I2507" s="16" t="s">
        <v>1181</v>
      </c>
      <c r="J2507" s="16" t="s">
        <v>1180</v>
      </c>
      <c r="K2507" s="16" t="s">
        <v>1179</v>
      </c>
      <c r="L2507" s="16" t="s">
        <v>2938</v>
      </c>
      <c r="M2507" s="16">
        <v>3540</v>
      </c>
      <c r="N2507" s="16" t="s">
        <v>1177</v>
      </c>
      <c r="O2507" s="16" t="s">
        <v>1107</v>
      </c>
      <c r="P2507" s="16" t="s">
        <v>1176</v>
      </c>
      <c r="Q2507" s="16" t="s">
        <v>1175</v>
      </c>
      <c r="R2507" s="16" t="s">
        <v>1174</v>
      </c>
    </row>
    <row r="2508" spans="1:18">
      <c r="A2508" s="16" t="s">
        <v>2937</v>
      </c>
      <c r="B2508" s="16" t="s">
        <v>1183</v>
      </c>
      <c r="C2508" s="16" t="s">
        <v>319</v>
      </c>
      <c r="D2508" s="16">
        <v>10132</v>
      </c>
      <c r="E2508" s="16" t="str">
        <f>VLOOKUP(D2508,'Schools Data'!$F$4:$I$105,4,FALSE)</f>
        <v>Moss Hall Nursery</v>
      </c>
      <c r="F2508" s="16">
        <v>220000</v>
      </c>
      <c r="G2508" s="16" t="str">
        <f t="shared" si="88"/>
        <v>E13</v>
      </c>
      <c r="H2508" s="16" t="s">
        <v>2936</v>
      </c>
      <c r="I2508" s="16" t="s">
        <v>1181</v>
      </c>
      <c r="J2508" s="16" t="s">
        <v>1180</v>
      </c>
      <c r="K2508" s="16" t="s">
        <v>1179</v>
      </c>
      <c r="L2508" s="16" t="s">
        <v>2935</v>
      </c>
      <c r="M2508" s="16">
        <v>2469</v>
      </c>
      <c r="N2508" s="16" t="s">
        <v>1177</v>
      </c>
      <c r="O2508" s="16" t="s">
        <v>1107</v>
      </c>
      <c r="P2508" s="16" t="s">
        <v>1176</v>
      </c>
      <c r="Q2508" s="16" t="s">
        <v>1175</v>
      </c>
      <c r="R2508" s="16" t="s">
        <v>1174</v>
      </c>
    </row>
    <row r="2509" spans="1:18">
      <c r="A2509" s="16" t="s">
        <v>2934</v>
      </c>
      <c r="B2509" s="16" t="s">
        <v>1183</v>
      </c>
      <c r="C2509" s="16" t="s">
        <v>319</v>
      </c>
      <c r="D2509" s="16">
        <v>10132</v>
      </c>
      <c r="E2509" s="16" t="str">
        <f>VLOOKUP(D2509,'Schools Data'!$F$4:$I$105,4,FALSE)</f>
        <v>Moss Hall Nursery</v>
      </c>
      <c r="F2509" s="16">
        <v>221000</v>
      </c>
      <c r="G2509" s="16" t="str">
        <f t="shared" si="88"/>
        <v>E23</v>
      </c>
      <c r="H2509" s="16" t="s">
        <v>2933</v>
      </c>
      <c r="I2509" s="16" t="s">
        <v>1181</v>
      </c>
      <c r="J2509" s="16" t="s">
        <v>1180</v>
      </c>
      <c r="K2509" s="16" t="s">
        <v>1179</v>
      </c>
      <c r="L2509" s="16" t="s">
        <v>2932</v>
      </c>
      <c r="M2509" s="16">
        <v>1569</v>
      </c>
      <c r="N2509" s="16" t="s">
        <v>1177</v>
      </c>
      <c r="O2509" s="16" t="s">
        <v>1107</v>
      </c>
      <c r="P2509" s="16" t="s">
        <v>1176</v>
      </c>
      <c r="Q2509" s="16" t="s">
        <v>1175</v>
      </c>
      <c r="R2509" s="16" t="s">
        <v>1174</v>
      </c>
    </row>
    <row r="2510" spans="1:18">
      <c r="A2510" s="16" t="s">
        <v>2931</v>
      </c>
      <c r="B2510" s="16" t="s">
        <v>1183</v>
      </c>
      <c r="C2510" s="16" t="s">
        <v>319</v>
      </c>
      <c r="D2510" s="16">
        <v>10132</v>
      </c>
      <c r="E2510" s="16" t="str">
        <f>VLOOKUP(D2510,'Schools Data'!$F$4:$I$105,4,FALSE)</f>
        <v>Moss Hall Nursery</v>
      </c>
      <c r="F2510" s="16">
        <v>411020</v>
      </c>
      <c r="G2510" s="16" t="str">
        <f t="shared" si="88"/>
        <v>E25</v>
      </c>
      <c r="H2510" s="16" t="s">
        <v>2930</v>
      </c>
      <c r="I2510" s="16" t="s">
        <v>1181</v>
      </c>
      <c r="J2510" s="16" t="s">
        <v>1180</v>
      </c>
      <c r="K2510" s="16" t="s">
        <v>1179</v>
      </c>
      <c r="L2510" s="16" t="s">
        <v>2929</v>
      </c>
      <c r="M2510" s="16">
        <v>20000</v>
      </c>
      <c r="N2510" s="16" t="s">
        <v>1177</v>
      </c>
      <c r="O2510" s="16" t="s">
        <v>1107</v>
      </c>
      <c r="P2510" s="16" t="s">
        <v>1176</v>
      </c>
      <c r="Q2510" s="16" t="s">
        <v>1175</v>
      </c>
      <c r="R2510" s="16" t="s">
        <v>1174</v>
      </c>
    </row>
    <row r="2511" spans="1:18">
      <c r="A2511" s="16" t="s">
        <v>2928</v>
      </c>
      <c r="B2511" s="16" t="s">
        <v>1183</v>
      </c>
      <c r="C2511" s="16" t="s">
        <v>319</v>
      </c>
      <c r="D2511" s="16">
        <v>10132</v>
      </c>
      <c r="E2511" s="16" t="str">
        <f>VLOOKUP(D2511,'Schools Data'!$F$4:$I$105,4,FALSE)</f>
        <v>Moss Hall Nursery</v>
      </c>
      <c r="F2511" s="16">
        <v>413050</v>
      </c>
      <c r="G2511" s="16" t="str">
        <f t="shared" si="88"/>
        <v>E19</v>
      </c>
      <c r="H2511" s="16" t="s">
        <v>2927</v>
      </c>
      <c r="I2511" s="16" t="s">
        <v>1181</v>
      </c>
      <c r="J2511" s="16" t="s">
        <v>1180</v>
      </c>
      <c r="K2511" s="16" t="s">
        <v>1179</v>
      </c>
      <c r="L2511" s="16" t="s">
        <v>2926</v>
      </c>
      <c r="M2511" s="16">
        <v>21792</v>
      </c>
      <c r="N2511" s="16" t="s">
        <v>1177</v>
      </c>
      <c r="O2511" s="16" t="s">
        <v>1107</v>
      </c>
      <c r="P2511" s="16" t="s">
        <v>1176</v>
      </c>
      <c r="Q2511" s="16" t="s">
        <v>1175</v>
      </c>
      <c r="R2511" s="16" t="s">
        <v>1174</v>
      </c>
    </row>
    <row r="2512" spans="1:18">
      <c r="A2512" s="16" t="s">
        <v>2925</v>
      </c>
      <c r="B2512" s="16" t="s">
        <v>1183</v>
      </c>
      <c r="C2512" s="16" t="s">
        <v>319</v>
      </c>
      <c r="D2512" s="16">
        <v>10132</v>
      </c>
      <c r="E2512" s="16" t="str">
        <f>VLOOKUP(D2512,'Schools Data'!$F$4:$I$105,4,FALSE)</f>
        <v>Moss Hall Nursery</v>
      </c>
      <c r="F2512" s="16">
        <v>413060</v>
      </c>
      <c r="G2512" s="16" t="str">
        <f t="shared" si="88"/>
        <v>E22</v>
      </c>
      <c r="H2512" s="16" t="s">
        <v>2924</v>
      </c>
      <c r="I2512" s="16" t="s">
        <v>1181</v>
      </c>
      <c r="J2512" s="16" t="s">
        <v>1180</v>
      </c>
      <c r="K2512" s="16" t="s">
        <v>1179</v>
      </c>
      <c r="L2512" s="16" t="s">
        <v>2923</v>
      </c>
      <c r="M2512" s="16">
        <v>6020</v>
      </c>
      <c r="N2512" s="16" t="s">
        <v>1177</v>
      </c>
      <c r="O2512" s="16" t="s">
        <v>1107</v>
      </c>
      <c r="P2512" s="16" t="s">
        <v>1176</v>
      </c>
      <c r="Q2512" s="16" t="s">
        <v>1175</v>
      </c>
      <c r="R2512" s="16" t="s">
        <v>1174</v>
      </c>
    </row>
    <row r="2513" spans="1:18">
      <c r="A2513" s="16" t="s">
        <v>2922</v>
      </c>
      <c r="B2513" s="16" t="s">
        <v>1183</v>
      </c>
      <c r="C2513" s="16" t="s">
        <v>319</v>
      </c>
      <c r="D2513" s="16">
        <v>10132</v>
      </c>
      <c r="E2513" s="16" t="str">
        <f>VLOOKUP(D2513,'Schools Data'!$F$4:$I$105,4,FALSE)</f>
        <v>Moss Hall Nursery</v>
      </c>
      <c r="F2513" s="16">
        <v>413070</v>
      </c>
      <c r="G2513" s="16" t="str">
        <f t="shared" si="88"/>
        <v>E24</v>
      </c>
      <c r="H2513" s="16" t="s">
        <v>2921</v>
      </c>
      <c r="I2513" s="16" t="s">
        <v>1181</v>
      </c>
      <c r="J2513" s="16" t="s">
        <v>1180</v>
      </c>
      <c r="K2513" s="16" t="s">
        <v>1179</v>
      </c>
      <c r="L2513" s="16" t="s">
        <v>2920</v>
      </c>
      <c r="M2513" s="16">
        <v>2500</v>
      </c>
      <c r="N2513" s="16" t="s">
        <v>1177</v>
      </c>
      <c r="O2513" s="16" t="s">
        <v>1107</v>
      </c>
      <c r="P2513" s="16" t="s">
        <v>1176</v>
      </c>
      <c r="Q2513" s="16" t="s">
        <v>1175</v>
      </c>
      <c r="R2513" s="16" t="s">
        <v>1174</v>
      </c>
    </row>
    <row r="2514" spans="1:18">
      <c r="A2514" s="16" t="s">
        <v>2919</v>
      </c>
      <c r="B2514" s="16" t="s">
        <v>1183</v>
      </c>
      <c r="C2514" s="16" t="s">
        <v>319</v>
      </c>
      <c r="D2514" s="16">
        <v>10132</v>
      </c>
      <c r="E2514" s="16" t="str">
        <f>VLOOKUP(D2514,'Schools Data'!$F$4:$I$105,4,FALSE)</f>
        <v>Moss Hall Nursery</v>
      </c>
      <c r="F2514" s="16">
        <v>420060</v>
      </c>
      <c r="G2514" s="16" t="str">
        <f t="shared" si="88"/>
        <v>E26</v>
      </c>
      <c r="H2514" s="16" t="s">
        <v>2918</v>
      </c>
      <c r="I2514" s="16" t="s">
        <v>1181</v>
      </c>
      <c r="J2514" s="16" t="s">
        <v>1180</v>
      </c>
      <c r="K2514" s="16" t="s">
        <v>1179</v>
      </c>
      <c r="L2514" s="16" t="s">
        <v>2917</v>
      </c>
      <c r="M2514" s="16">
        <v>19500</v>
      </c>
      <c r="N2514" s="16" t="s">
        <v>1177</v>
      </c>
      <c r="O2514" s="16" t="s">
        <v>1107</v>
      </c>
      <c r="P2514" s="16" t="s">
        <v>1176</v>
      </c>
      <c r="Q2514" s="16" t="s">
        <v>1175</v>
      </c>
      <c r="R2514" s="16" t="s">
        <v>1174</v>
      </c>
    </row>
    <row r="2515" spans="1:18">
      <c r="A2515" s="16" t="s">
        <v>2916</v>
      </c>
      <c r="B2515" s="16" t="s">
        <v>1183</v>
      </c>
      <c r="C2515" s="16" t="s">
        <v>319</v>
      </c>
      <c r="D2515" s="16">
        <v>10132</v>
      </c>
      <c r="E2515" s="16" t="str">
        <f>VLOOKUP(D2515,'Schools Data'!$F$4:$I$105,4,FALSE)</f>
        <v>Moss Hall Nursery</v>
      </c>
      <c r="F2515" s="16">
        <v>422620</v>
      </c>
      <c r="G2515" s="16" t="str">
        <f t="shared" si="88"/>
        <v>E20</v>
      </c>
      <c r="H2515" s="16" t="s">
        <v>2915</v>
      </c>
      <c r="I2515" s="16" t="s">
        <v>1181</v>
      </c>
      <c r="J2515" s="16" t="s">
        <v>1180</v>
      </c>
      <c r="K2515" s="16" t="s">
        <v>1179</v>
      </c>
      <c r="L2515" s="16" t="s">
        <v>2914</v>
      </c>
      <c r="M2515" s="16">
        <v>4070</v>
      </c>
      <c r="N2515" s="16" t="s">
        <v>1177</v>
      </c>
      <c r="O2515" s="16" t="s">
        <v>1107</v>
      </c>
      <c r="P2515" s="16" t="s">
        <v>1176</v>
      </c>
      <c r="Q2515" s="16" t="s">
        <v>1175</v>
      </c>
      <c r="R2515" s="16" t="s">
        <v>1174</v>
      </c>
    </row>
    <row r="2516" spans="1:18">
      <c r="A2516" s="16" t="s">
        <v>2913</v>
      </c>
      <c r="B2516" s="16" t="s">
        <v>1183</v>
      </c>
      <c r="C2516" s="16" t="s">
        <v>319</v>
      </c>
      <c r="D2516" s="16">
        <v>10132</v>
      </c>
      <c r="E2516" s="16" t="str">
        <f>VLOOKUP(D2516,'Schools Data'!$F$4:$I$105,4,FALSE)</f>
        <v>Moss Hall Nursery</v>
      </c>
      <c r="F2516" s="16">
        <v>543950</v>
      </c>
      <c r="G2516" s="16" t="s">
        <v>1211</v>
      </c>
      <c r="H2516" s="16" t="s">
        <v>2912</v>
      </c>
      <c r="I2516" s="16" t="s">
        <v>1181</v>
      </c>
      <c r="J2516" s="16" t="s">
        <v>1180</v>
      </c>
      <c r="K2516" s="16" t="s">
        <v>1179</v>
      </c>
      <c r="L2516" s="16" t="s">
        <v>2911</v>
      </c>
      <c r="M2516" s="16">
        <v>-110708</v>
      </c>
      <c r="N2516" s="16" t="s">
        <v>1177</v>
      </c>
      <c r="O2516" s="16" t="s">
        <v>1107</v>
      </c>
      <c r="P2516" s="16" t="s">
        <v>1176</v>
      </c>
      <c r="Q2516" s="16" t="s">
        <v>1175</v>
      </c>
      <c r="R2516" s="16" t="s">
        <v>1174</v>
      </c>
    </row>
    <row r="2517" spans="1:18">
      <c r="A2517" s="16" t="s">
        <v>2910</v>
      </c>
      <c r="B2517" s="16" t="s">
        <v>1183</v>
      </c>
      <c r="C2517" s="16" t="s">
        <v>319</v>
      </c>
      <c r="D2517" s="16">
        <v>10132</v>
      </c>
      <c r="E2517" s="16" t="str">
        <f>VLOOKUP(D2517,'Schools Data'!$F$4:$I$105,4,FALSE)</f>
        <v>Moss Hall Nursery</v>
      </c>
      <c r="F2517" s="16">
        <v>543970</v>
      </c>
      <c r="G2517" s="16" t="str">
        <f t="shared" ref="G2517:G2522" si="89">VLOOKUP(F2517,$W$2:$X$62,2,FALSE)</f>
        <v>I01</v>
      </c>
      <c r="H2517" s="16" t="s">
        <v>2909</v>
      </c>
      <c r="I2517" s="16" t="s">
        <v>1181</v>
      </c>
      <c r="J2517" s="16" t="s">
        <v>1180</v>
      </c>
      <c r="K2517" s="16" t="s">
        <v>1179</v>
      </c>
      <c r="L2517" s="16" t="s">
        <v>2908</v>
      </c>
      <c r="M2517" s="16">
        <v>-479583</v>
      </c>
      <c r="N2517" s="16" t="s">
        <v>1177</v>
      </c>
      <c r="O2517" s="16" t="s">
        <v>1107</v>
      </c>
      <c r="P2517" s="16" t="s">
        <v>1176</v>
      </c>
      <c r="Q2517" s="16" t="s">
        <v>1175</v>
      </c>
      <c r="R2517" s="16" t="s">
        <v>1174</v>
      </c>
    </row>
    <row r="2518" spans="1:18">
      <c r="A2518" s="16" t="s">
        <v>2907</v>
      </c>
      <c r="B2518" s="16" t="s">
        <v>1183</v>
      </c>
      <c r="C2518" s="16" t="s">
        <v>319</v>
      </c>
      <c r="D2518" s="16">
        <v>10132</v>
      </c>
      <c r="E2518" s="16" t="str">
        <f>VLOOKUP(D2518,'Schools Data'!$F$4:$I$105,4,FALSE)</f>
        <v>Moss Hall Nursery</v>
      </c>
      <c r="F2518" s="16">
        <v>543972</v>
      </c>
      <c r="G2518" s="16" t="str">
        <f t="shared" si="89"/>
        <v>I03</v>
      </c>
      <c r="H2518" s="16" t="s">
        <v>2906</v>
      </c>
      <c r="I2518" s="16" t="s">
        <v>1181</v>
      </c>
      <c r="J2518" s="16" t="s">
        <v>1180</v>
      </c>
      <c r="K2518" s="16" t="s">
        <v>1179</v>
      </c>
      <c r="L2518" s="16" t="s">
        <v>2905</v>
      </c>
      <c r="M2518" s="16">
        <v>-10615</v>
      </c>
      <c r="N2518" s="16" t="s">
        <v>1177</v>
      </c>
      <c r="O2518" s="16" t="s">
        <v>1107</v>
      </c>
      <c r="P2518" s="16" t="s">
        <v>1176</v>
      </c>
      <c r="Q2518" s="16" t="s">
        <v>1175</v>
      </c>
      <c r="R2518" s="16" t="s">
        <v>1174</v>
      </c>
    </row>
    <row r="2519" spans="1:18">
      <c r="A2519" s="16" t="s">
        <v>2904</v>
      </c>
      <c r="B2519" s="16" t="s">
        <v>1183</v>
      </c>
      <c r="C2519" s="16" t="s">
        <v>319</v>
      </c>
      <c r="D2519" s="16">
        <v>10132</v>
      </c>
      <c r="E2519" s="16" t="str">
        <f>VLOOKUP(D2519,'Schools Data'!$F$4:$I$105,4,FALSE)</f>
        <v>Moss Hall Nursery</v>
      </c>
      <c r="F2519" s="16">
        <v>543980</v>
      </c>
      <c r="G2519" s="16" t="str">
        <f t="shared" si="89"/>
        <v>CI01</v>
      </c>
      <c r="H2519" s="16" t="s">
        <v>2903</v>
      </c>
      <c r="I2519" s="16" t="s">
        <v>1181</v>
      </c>
      <c r="J2519" s="16" t="s">
        <v>1180</v>
      </c>
      <c r="K2519" s="16" t="s">
        <v>1179</v>
      </c>
      <c r="L2519" s="16" t="s">
        <v>2902</v>
      </c>
      <c r="M2519" s="16">
        <v>-5060</v>
      </c>
      <c r="N2519" s="16" t="s">
        <v>1177</v>
      </c>
      <c r="O2519" s="16" t="s">
        <v>1107</v>
      </c>
      <c r="P2519" s="16" t="s">
        <v>1176</v>
      </c>
      <c r="Q2519" s="16" t="s">
        <v>1175</v>
      </c>
      <c r="R2519" s="16" t="s">
        <v>1174</v>
      </c>
    </row>
    <row r="2520" spans="1:18">
      <c r="A2520" s="16" t="s">
        <v>2901</v>
      </c>
      <c r="B2520" s="16" t="s">
        <v>1183</v>
      </c>
      <c r="C2520" s="16" t="s">
        <v>319</v>
      </c>
      <c r="D2520" s="16">
        <v>10132</v>
      </c>
      <c r="E2520" s="16" t="str">
        <f>VLOOKUP(D2520,'Schools Data'!$F$4:$I$105,4,FALSE)</f>
        <v>Moss Hall Nursery</v>
      </c>
      <c r="F2520" s="16">
        <v>569000</v>
      </c>
      <c r="G2520" s="16" t="str">
        <f t="shared" si="89"/>
        <v>E28a</v>
      </c>
      <c r="H2520" s="16" t="s">
        <v>2900</v>
      </c>
      <c r="I2520" s="16" t="s">
        <v>1181</v>
      </c>
      <c r="J2520" s="16" t="s">
        <v>1180</v>
      </c>
      <c r="K2520" s="16" t="s">
        <v>1179</v>
      </c>
      <c r="L2520" s="16" t="s">
        <v>2899</v>
      </c>
      <c r="M2520" s="16">
        <v>10112</v>
      </c>
      <c r="N2520" s="16" t="s">
        <v>1177</v>
      </c>
      <c r="O2520" s="16" t="s">
        <v>1107</v>
      </c>
      <c r="P2520" s="16" t="s">
        <v>1176</v>
      </c>
      <c r="Q2520" s="16" t="s">
        <v>1175</v>
      </c>
      <c r="R2520" s="16" t="s">
        <v>1174</v>
      </c>
    </row>
    <row r="2521" spans="1:18">
      <c r="A2521" s="16" t="s">
        <v>2898</v>
      </c>
      <c r="B2521" s="16" t="s">
        <v>1183</v>
      </c>
      <c r="C2521" s="16" t="s">
        <v>319</v>
      </c>
      <c r="D2521" s="16">
        <v>10132</v>
      </c>
      <c r="E2521" s="16" t="str">
        <f>VLOOKUP(D2521,'Schools Data'!$F$4:$I$105,4,FALSE)</f>
        <v>Moss Hall Nursery</v>
      </c>
      <c r="F2521" s="16">
        <v>569010</v>
      </c>
      <c r="G2521" s="16" t="str">
        <f t="shared" si="89"/>
        <v>E27</v>
      </c>
      <c r="H2521" s="16" t="s">
        <v>2897</v>
      </c>
      <c r="I2521" s="16" t="s">
        <v>1181</v>
      </c>
      <c r="J2521" s="16" t="s">
        <v>1180</v>
      </c>
      <c r="K2521" s="16" t="s">
        <v>1179</v>
      </c>
      <c r="L2521" s="16" t="s">
        <v>2896</v>
      </c>
      <c r="M2521" s="16">
        <v>27300</v>
      </c>
      <c r="N2521" s="16" t="s">
        <v>1177</v>
      </c>
      <c r="O2521" s="16" t="s">
        <v>1107</v>
      </c>
      <c r="P2521" s="16" t="s">
        <v>1176</v>
      </c>
      <c r="Q2521" s="16" t="s">
        <v>1175</v>
      </c>
      <c r="R2521" s="16" t="s">
        <v>1174</v>
      </c>
    </row>
    <row r="2522" spans="1:18">
      <c r="A2522" s="16" t="s">
        <v>2895</v>
      </c>
      <c r="B2522" s="16" t="s">
        <v>1183</v>
      </c>
      <c r="C2522" s="16" t="s">
        <v>319</v>
      </c>
      <c r="D2522" s="16">
        <v>10132</v>
      </c>
      <c r="E2522" s="16" t="str">
        <f>VLOOKUP(D2522,'Schools Data'!$F$4:$I$105,4,FALSE)</f>
        <v>Moss Hall Nursery</v>
      </c>
      <c r="F2522" s="16">
        <v>599010</v>
      </c>
      <c r="G2522" s="16" t="str">
        <f t="shared" si="89"/>
        <v>CE02</v>
      </c>
      <c r="H2522" s="16" t="s">
        <v>2894</v>
      </c>
      <c r="I2522" s="16" t="s">
        <v>1181</v>
      </c>
      <c r="J2522" s="16" t="s">
        <v>1180</v>
      </c>
      <c r="K2522" s="16" t="s">
        <v>1179</v>
      </c>
      <c r="L2522" s="16" t="s">
        <v>2893</v>
      </c>
      <c r="M2522" s="16">
        <v>15495</v>
      </c>
      <c r="N2522" s="16" t="s">
        <v>1177</v>
      </c>
      <c r="O2522" s="16" t="s">
        <v>1107</v>
      </c>
      <c r="P2522" s="16" t="s">
        <v>1176</v>
      </c>
      <c r="Q2522" s="16" t="s">
        <v>1175</v>
      </c>
      <c r="R2522" s="16" t="s">
        <v>1174</v>
      </c>
    </row>
    <row r="2523" spans="1:18">
      <c r="A2523" s="16" t="s">
        <v>2892</v>
      </c>
      <c r="B2523" s="16" t="s">
        <v>1183</v>
      </c>
      <c r="C2523" s="16" t="s">
        <v>319</v>
      </c>
      <c r="D2523" s="16">
        <v>10132</v>
      </c>
      <c r="E2523" s="16" t="str">
        <f>VLOOKUP(D2523,'Schools Data'!$F$4:$I$105,4,FALSE)</f>
        <v>Moss Hall Nursery</v>
      </c>
      <c r="F2523" s="16">
        <v>599040</v>
      </c>
      <c r="G2523" s="16" t="s">
        <v>1819</v>
      </c>
      <c r="H2523" s="16" t="s">
        <v>2891</v>
      </c>
      <c r="I2523" s="16" t="s">
        <v>1181</v>
      </c>
      <c r="J2523" s="16" t="s">
        <v>1180</v>
      </c>
      <c r="K2523" s="16" t="s">
        <v>1179</v>
      </c>
      <c r="L2523" s="16" t="s">
        <v>2890</v>
      </c>
      <c r="M2523" s="16">
        <v>11408</v>
      </c>
      <c r="N2523" s="16" t="s">
        <v>1177</v>
      </c>
      <c r="O2523" s="16" t="s">
        <v>1107</v>
      </c>
      <c r="P2523" s="16" t="s">
        <v>1176</v>
      </c>
      <c r="Q2523" s="16" t="s">
        <v>1175</v>
      </c>
      <c r="R2523" s="16" t="s">
        <v>1174</v>
      </c>
    </row>
    <row r="2524" spans="1:18">
      <c r="A2524" s="16" t="s">
        <v>2889</v>
      </c>
      <c r="B2524" s="16" t="s">
        <v>1183</v>
      </c>
      <c r="C2524" s="16" t="s">
        <v>319</v>
      </c>
      <c r="D2524" s="16">
        <v>10132</v>
      </c>
      <c r="E2524" s="16" t="str">
        <f>VLOOKUP(D2524,'Schools Data'!$F$4:$I$105,4,FALSE)</f>
        <v>Moss Hall Nursery</v>
      </c>
      <c r="F2524" s="16">
        <v>720000</v>
      </c>
      <c r="G2524" s="16" t="str">
        <f t="shared" ref="G2524:G2549" si="90">VLOOKUP(F2524,$W$2:$X$62,2,FALSE)</f>
        <v>I07</v>
      </c>
      <c r="H2524" s="16" t="s">
        <v>2888</v>
      </c>
      <c r="I2524" s="16" t="s">
        <v>1181</v>
      </c>
      <c r="J2524" s="16" t="s">
        <v>1180</v>
      </c>
      <c r="K2524" s="16" t="s">
        <v>1179</v>
      </c>
      <c r="L2524" s="16" t="s">
        <v>2887</v>
      </c>
      <c r="M2524" s="16">
        <v>-2595</v>
      </c>
      <c r="N2524" s="16" t="s">
        <v>1177</v>
      </c>
      <c r="O2524" s="16" t="s">
        <v>1107</v>
      </c>
      <c r="P2524" s="16" t="s">
        <v>1176</v>
      </c>
      <c r="Q2524" s="16" t="s">
        <v>1175</v>
      </c>
      <c r="R2524" s="16" t="s">
        <v>1174</v>
      </c>
    </row>
    <row r="2525" spans="1:18">
      <c r="A2525" s="16" t="s">
        <v>2886</v>
      </c>
      <c r="B2525" s="16" t="s">
        <v>1183</v>
      </c>
      <c r="C2525" s="16" t="s">
        <v>319</v>
      </c>
      <c r="D2525" s="16">
        <v>10132</v>
      </c>
      <c r="E2525" s="16" t="str">
        <f>VLOOKUP(D2525,'Schools Data'!$F$4:$I$105,4,FALSE)</f>
        <v>Moss Hall Nursery</v>
      </c>
      <c r="F2525" s="16">
        <v>739002</v>
      </c>
      <c r="G2525" s="16" t="str">
        <f t="shared" si="90"/>
        <v>I08b</v>
      </c>
      <c r="H2525" s="16" t="s">
        <v>2885</v>
      </c>
      <c r="I2525" s="16" t="s">
        <v>1181</v>
      </c>
      <c r="J2525" s="16" t="s">
        <v>1180</v>
      </c>
      <c r="K2525" s="16" t="s">
        <v>1179</v>
      </c>
      <c r="L2525" s="16" t="s">
        <v>2884</v>
      </c>
      <c r="M2525" s="16">
        <v>-165700</v>
      </c>
      <c r="N2525" s="16" t="s">
        <v>1177</v>
      </c>
      <c r="O2525" s="16" t="s">
        <v>1107</v>
      </c>
      <c r="P2525" s="16" t="s">
        <v>1176</v>
      </c>
      <c r="Q2525" s="16" t="s">
        <v>1175</v>
      </c>
      <c r="R2525" s="16" t="s">
        <v>1174</v>
      </c>
    </row>
    <row r="2526" spans="1:18">
      <c r="A2526" s="16" t="s">
        <v>2883</v>
      </c>
      <c r="B2526" s="16" t="s">
        <v>1183</v>
      </c>
      <c r="C2526" s="16" t="s">
        <v>319</v>
      </c>
      <c r="D2526" s="16">
        <v>10132</v>
      </c>
      <c r="E2526" s="16" t="str">
        <f>VLOOKUP(D2526,'Schools Data'!$F$4:$I$105,4,FALSE)</f>
        <v>Moss Hall Nursery</v>
      </c>
      <c r="F2526" s="16">
        <v>739010</v>
      </c>
      <c r="G2526" s="16" t="str">
        <f t="shared" si="90"/>
        <v>I09</v>
      </c>
      <c r="H2526" s="16" t="s">
        <v>2882</v>
      </c>
      <c r="I2526" s="16" t="s">
        <v>1181</v>
      </c>
      <c r="J2526" s="16" t="s">
        <v>1180</v>
      </c>
      <c r="K2526" s="16" t="s">
        <v>1179</v>
      </c>
      <c r="L2526" s="16" t="s">
        <v>2881</v>
      </c>
      <c r="M2526" s="16">
        <v>-20000</v>
      </c>
      <c r="N2526" s="16" t="s">
        <v>1177</v>
      </c>
      <c r="O2526" s="16" t="s">
        <v>1107</v>
      </c>
      <c r="P2526" s="16" t="s">
        <v>1176</v>
      </c>
      <c r="Q2526" s="16" t="s">
        <v>1175</v>
      </c>
      <c r="R2526" s="16" t="s">
        <v>1174</v>
      </c>
    </row>
    <row r="2527" spans="1:18">
      <c r="A2527" s="16" t="s">
        <v>2880</v>
      </c>
      <c r="B2527" s="16" t="s">
        <v>1183</v>
      </c>
      <c r="C2527" s="16" t="s">
        <v>319</v>
      </c>
      <c r="D2527" s="16">
        <v>10132</v>
      </c>
      <c r="E2527" s="16" t="str">
        <f>VLOOKUP(D2527,'Schools Data'!$F$4:$I$105,4,FALSE)</f>
        <v>Moss Hall Nursery</v>
      </c>
      <c r="F2527" s="16">
        <v>739050</v>
      </c>
      <c r="G2527" s="16" t="str">
        <f t="shared" si="90"/>
        <v>I13</v>
      </c>
      <c r="H2527" s="16" t="s">
        <v>2879</v>
      </c>
      <c r="I2527" s="16" t="s">
        <v>1181</v>
      </c>
      <c r="J2527" s="16" t="s">
        <v>1180</v>
      </c>
      <c r="K2527" s="16" t="s">
        <v>1179</v>
      </c>
      <c r="L2527" s="16" t="s">
        <v>2878</v>
      </c>
      <c r="M2527" s="16">
        <v>-16182</v>
      </c>
      <c r="N2527" s="16" t="s">
        <v>1177</v>
      </c>
      <c r="O2527" s="16" t="s">
        <v>1107</v>
      </c>
      <c r="P2527" s="16" t="s">
        <v>1176</v>
      </c>
      <c r="Q2527" s="16" t="s">
        <v>1175</v>
      </c>
      <c r="R2527" s="16" t="s">
        <v>1174</v>
      </c>
    </row>
    <row r="2528" spans="1:18">
      <c r="A2528" s="16" t="s">
        <v>2877</v>
      </c>
      <c r="B2528" s="16" t="s">
        <v>1183</v>
      </c>
      <c r="C2528" s="16" t="s">
        <v>319</v>
      </c>
      <c r="D2528" s="16">
        <v>10135</v>
      </c>
      <c r="E2528" s="16" t="str">
        <f>VLOOKUP(D2528,'Schools Data'!$F$4:$I$105,4,FALSE)</f>
        <v>BEYA</v>
      </c>
      <c r="F2528" s="16">
        <v>111100</v>
      </c>
      <c r="G2528" s="16" t="str">
        <f t="shared" si="90"/>
        <v>E05</v>
      </c>
      <c r="H2528" s="16" t="s">
        <v>2876</v>
      </c>
      <c r="I2528" s="16" t="s">
        <v>1181</v>
      </c>
      <c r="J2528" s="16" t="s">
        <v>1180</v>
      </c>
      <c r="K2528" s="16" t="s">
        <v>1179</v>
      </c>
      <c r="L2528" s="16" t="s">
        <v>2875</v>
      </c>
      <c r="M2528" s="16">
        <v>120075</v>
      </c>
      <c r="N2528" s="16" t="s">
        <v>1177</v>
      </c>
      <c r="O2528" s="16" t="s">
        <v>1107</v>
      </c>
      <c r="P2528" s="16" t="s">
        <v>1176</v>
      </c>
      <c r="Q2528" s="16" t="s">
        <v>1175</v>
      </c>
      <c r="R2528" s="16" t="s">
        <v>1174</v>
      </c>
    </row>
    <row r="2529" spans="1:18">
      <c r="A2529" s="16" t="s">
        <v>2874</v>
      </c>
      <c r="B2529" s="16" t="s">
        <v>1183</v>
      </c>
      <c r="C2529" s="16" t="s">
        <v>319</v>
      </c>
      <c r="D2529" s="16">
        <v>10135</v>
      </c>
      <c r="E2529" s="16" t="str">
        <f>VLOOKUP(D2529,'Schools Data'!$F$4:$I$105,4,FALSE)</f>
        <v>BEYA</v>
      </c>
      <c r="F2529" s="16">
        <v>111200</v>
      </c>
      <c r="G2529" s="16" t="str">
        <f t="shared" si="90"/>
        <v>E04</v>
      </c>
      <c r="H2529" s="16" t="s">
        <v>2873</v>
      </c>
      <c r="I2529" s="16" t="s">
        <v>1181</v>
      </c>
      <c r="J2529" s="16" t="s">
        <v>1180</v>
      </c>
      <c r="K2529" s="16" t="s">
        <v>1179</v>
      </c>
      <c r="L2529" s="16" t="s">
        <v>2850</v>
      </c>
      <c r="M2529" s="16">
        <v>56605</v>
      </c>
      <c r="N2529" s="16" t="s">
        <v>1177</v>
      </c>
      <c r="O2529" s="16" t="s">
        <v>1107</v>
      </c>
      <c r="P2529" s="16" t="s">
        <v>1176</v>
      </c>
      <c r="Q2529" s="16" t="s">
        <v>1175</v>
      </c>
      <c r="R2529" s="16" t="s">
        <v>1174</v>
      </c>
    </row>
    <row r="2530" spans="1:18">
      <c r="A2530" s="16" t="s">
        <v>2872</v>
      </c>
      <c r="B2530" s="16" t="s">
        <v>1183</v>
      </c>
      <c r="C2530" s="16" t="s">
        <v>319</v>
      </c>
      <c r="D2530" s="16">
        <v>10135</v>
      </c>
      <c r="E2530" s="16" t="str">
        <f>VLOOKUP(D2530,'Schools Data'!$F$4:$I$105,4,FALSE)</f>
        <v>BEYA</v>
      </c>
      <c r="F2530" s="16">
        <v>111400</v>
      </c>
      <c r="G2530" s="16" t="str">
        <f t="shared" si="90"/>
        <v>E01</v>
      </c>
      <c r="H2530" s="16" t="s">
        <v>2871</v>
      </c>
      <c r="I2530" s="16" t="s">
        <v>1181</v>
      </c>
      <c r="J2530" s="16" t="s">
        <v>1180</v>
      </c>
      <c r="K2530" s="16" t="s">
        <v>1179</v>
      </c>
      <c r="L2530" s="16" t="s">
        <v>2826</v>
      </c>
      <c r="M2530" s="16">
        <v>428051</v>
      </c>
      <c r="N2530" s="16" t="s">
        <v>1177</v>
      </c>
      <c r="O2530" s="16" t="s">
        <v>1107</v>
      </c>
      <c r="P2530" s="16" t="s">
        <v>1176</v>
      </c>
      <c r="Q2530" s="16" t="s">
        <v>1175</v>
      </c>
      <c r="R2530" s="16" t="s">
        <v>1174</v>
      </c>
    </row>
    <row r="2531" spans="1:18">
      <c r="A2531" s="16" t="s">
        <v>2870</v>
      </c>
      <c r="B2531" s="16" t="s">
        <v>1183</v>
      </c>
      <c r="C2531" s="16" t="s">
        <v>319</v>
      </c>
      <c r="D2531" s="16">
        <v>10135</v>
      </c>
      <c r="E2531" s="16" t="str">
        <f>VLOOKUP(D2531,'Schools Data'!$F$4:$I$105,4,FALSE)</f>
        <v>BEYA</v>
      </c>
      <c r="F2531" s="16">
        <v>111450</v>
      </c>
      <c r="G2531" s="16" t="str">
        <f t="shared" si="90"/>
        <v>E31</v>
      </c>
      <c r="H2531" s="16" t="s">
        <v>2869</v>
      </c>
      <c r="I2531" s="16" t="s">
        <v>1181</v>
      </c>
      <c r="J2531" s="16" t="s">
        <v>1180</v>
      </c>
      <c r="K2531" s="16" t="s">
        <v>1179</v>
      </c>
      <c r="L2531" s="16" t="s">
        <v>2868</v>
      </c>
      <c r="M2531" s="16">
        <v>137887</v>
      </c>
      <c r="N2531" s="16" t="s">
        <v>1177</v>
      </c>
      <c r="O2531" s="16" t="s">
        <v>1107</v>
      </c>
      <c r="P2531" s="16" t="s">
        <v>1176</v>
      </c>
      <c r="Q2531" s="16" t="s">
        <v>1175</v>
      </c>
      <c r="R2531" s="16" t="s">
        <v>1174</v>
      </c>
    </row>
    <row r="2532" spans="1:18">
      <c r="A2532" s="16" t="s">
        <v>2867</v>
      </c>
      <c r="B2532" s="16" t="s">
        <v>1183</v>
      </c>
      <c r="C2532" s="16" t="s">
        <v>319</v>
      </c>
      <c r="D2532" s="16">
        <v>10135</v>
      </c>
      <c r="E2532" s="16" t="str">
        <f>VLOOKUP(D2532,'Schools Data'!$F$4:$I$105,4,FALSE)</f>
        <v>BEYA</v>
      </c>
      <c r="F2532" s="16">
        <v>111600</v>
      </c>
      <c r="G2532" s="16" t="str">
        <f t="shared" si="90"/>
        <v>E03</v>
      </c>
      <c r="H2532" s="16" t="s">
        <v>2866</v>
      </c>
      <c r="I2532" s="16" t="s">
        <v>1181</v>
      </c>
      <c r="J2532" s="16" t="s">
        <v>1180</v>
      </c>
      <c r="K2532" s="16" t="s">
        <v>1179</v>
      </c>
      <c r="L2532" s="16" t="s">
        <v>2865</v>
      </c>
      <c r="M2532" s="16">
        <v>1192703</v>
      </c>
      <c r="N2532" s="16" t="s">
        <v>1177</v>
      </c>
      <c r="O2532" s="16" t="s">
        <v>1107</v>
      </c>
      <c r="P2532" s="16" t="s">
        <v>1176</v>
      </c>
      <c r="Q2532" s="16" t="s">
        <v>1175</v>
      </c>
      <c r="R2532" s="16" t="s">
        <v>1174</v>
      </c>
    </row>
    <row r="2533" spans="1:18">
      <c r="A2533" s="16" t="s">
        <v>2864</v>
      </c>
      <c r="B2533" s="16" t="s">
        <v>1183</v>
      </c>
      <c r="C2533" s="16" t="s">
        <v>319</v>
      </c>
      <c r="D2533" s="16">
        <v>10135</v>
      </c>
      <c r="E2533" s="16" t="str">
        <f>VLOOKUP(D2533,'Schools Data'!$F$4:$I$105,4,FALSE)</f>
        <v>BEYA</v>
      </c>
      <c r="F2533" s="16">
        <v>111700</v>
      </c>
      <c r="G2533" s="16" t="str">
        <f t="shared" si="90"/>
        <v>E07</v>
      </c>
      <c r="H2533" s="16" t="s">
        <v>2863</v>
      </c>
      <c r="I2533" s="16" t="s">
        <v>1181</v>
      </c>
      <c r="J2533" s="16" t="s">
        <v>1180</v>
      </c>
      <c r="K2533" s="16" t="s">
        <v>1179</v>
      </c>
      <c r="L2533" s="16" t="s">
        <v>2862</v>
      </c>
      <c r="M2533" s="16">
        <v>52175</v>
      </c>
      <c r="N2533" s="16" t="s">
        <v>1177</v>
      </c>
      <c r="O2533" s="16" t="s">
        <v>1107</v>
      </c>
      <c r="P2533" s="16" t="s">
        <v>1176</v>
      </c>
      <c r="Q2533" s="16" t="s">
        <v>1175</v>
      </c>
      <c r="R2533" s="16" t="s">
        <v>1174</v>
      </c>
    </row>
    <row r="2534" spans="1:18">
      <c r="A2534" s="16" t="s">
        <v>2861</v>
      </c>
      <c r="B2534" s="16" t="s">
        <v>1183</v>
      </c>
      <c r="C2534" s="16" t="s">
        <v>319</v>
      </c>
      <c r="D2534" s="16">
        <v>10135</v>
      </c>
      <c r="E2534" s="16" t="str">
        <f>VLOOKUP(D2534,'Schools Data'!$F$4:$I$105,4,FALSE)</f>
        <v>BEYA</v>
      </c>
      <c r="F2534" s="16">
        <v>133100</v>
      </c>
      <c r="G2534" s="16" t="str">
        <f t="shared" si="90"/>
        <v>E09</v>
      </c>
      <c r="H2534" s="16" t="s">
        <v>2860</v>
      </c>
      <c r="I2534" s="16" t="s">
        <v>1181</v>
      </c>
      <c r="J2534" s="16" t="s">
        <v>1180</v>
      </c>
      <c r="K2534" s="16" t="s">
        <v>1179</v>
      </c>
      <c r="L2534" s="16" t="s">
        <v>2859</v>
      </c>
      <c r="M2534" s="16">
        <v>2560</v>
      </c>
      <c r="N2534" s="16" t="s">
        <v>1177</v>
      </c>
      <c r="O2534" s="16" t="s">
        <v>1107</v>
      </c>
      <c r="P2534" s="16" t="s">
        <v>1176</v>
      </c>
      <c r="Q2534" s="16" t="s">
        <v>1175</v>
      </c>
      <c r="R2534" s="16" t="s">
        <v>1174</v>
      </c>
    </row>
    <row r="2535" spans="1:18">
      <c r="A2535" s="16" t="s">
        <v>2858</v>
      </c>
      <c r="B2535" s="16" t="s">
        <v>1183</v>
      </c>
      <c r="C2535" s="16" t="s">
        <v>319</v>
      </c>
      <c r="D2535" s="16">
        <v>10135</v>
      </c>
      <c r="E2535" s="16" t="str">
        <f>VLOOKUP(D2535,'Schools Data'!$F$4:$I$105,4,FALSE)</f>
        <v>BEYA</v>
      </c>
      <c r="F2535" s="16">
        <v>138100</v>
      </c>
      <c r="G2535" s="16" t="str">
        <f t="shared" si="90"/>
        <v>E08</v>
      </c>
      <c r="H2535" s="16" t="s">
        <v>2857</v>
      </c>
      <c r="I2535" s="16" t="s">
        <v>1181</v>
      </c>
      <c r="J2535" s="16" t="s">
        <v>1180</v>
      </c>
      <c r="K2535" s="16" t="s">
        <v>1179</v>
      </c>
      <c r="L2535" s="16" t="s">
        <v>2856</v>
      </c>
      <c r="M2535" s="16">
        <v>10681</v>
      </c>
      <c r="N2535" s="16" t="s">
        <v>1177</v>
      </c>
      <c r="O2535" s="16" t="s">
        <v>1107</v>
      </c>
      <c r="P2535" s="16" t="s">
        <v>1176</v>
      </c>
      <c r="Q2535" s="16" t="s">
        <v>1175</v>
      </c>
      <c r="R2535" s="16" t="s">
        <v>1174</v>
      </c>
    </row>
    <row r="2536" spans="1:18">
      <c r="A2536" s="16" t="s">
        <v>2855</v>
      </c>
      <c r="B2536" s="16" t="s">
        <v>1183</v>
      </c>
      <c r="C2536" s="16" t="s">
        <v>319</v>
      </c>
      <c r="D2536" s="16">
        <v>10135</v>
      </c>
      <c r="E2536" s="16" t="str">
        <f>VLOOKUP(D2536,'Schools Data'!$F$4:$I$105,4,FALSE)</f>
        <v>BEYA</v>
      </c>
      <c r="F2536" s="16">
        <v>138120</v>
      </c>
      <c r="G2536" s="16" t="str">
        <f t="shared" si="90"/>
        <v>E11</v>
      </c>
      <c r="H2536" s="16" t="s">
        <v>2854</v>
      </c>
      <c r="I2536" s="16" t="s">
        <v>1181</v>
      </c>
      <c r="J2536" s="16" t="s">
        <v>1180</v>
      </c>
      <c r="K2536" s="16" t="s">
        <v>1179</v>
      </c>
      <c r="L2536" s="16" t="s">
        <v>2853</v>
      </c>
      <c r="M2536" s="16">
        <v>2000</v>
      </c>
      <c r="N2536" s="16" t="s">
        <v>1177</v>
      </c>
      <c r="O2536" s="16" t="s">
        <v>1107</v>
      </c>
      <c r="P2536" s="16" t="s">
        <v>1176</v>
      </c>
      <c r="Q2536" s="16" t="s">
        <v>1175</v>
      </c>
      <c r="R2536" s="16" t="s">
        <v>1174</v>
      </c>
    </row>
    <row r="2537" spans="1:18">
      <c r="A2537" s="16" t="s">
        <v>2852</v>
      </c>
      <c r="B2537" s="16" t="s">
        <v>1183</v>
      </c>
      <c r="C2537" s="16" t="s">
        <v>319</v>
      </c>
      <c r="D2537" s="16">
        <v>10135</v>
      </c>
      <c r="E2537" s="16" t="str">
        <f>VLOOKUP(D2537,'Schools Data'!$F$4:$I$105,4,FALSE)</f>
        <v>BEYA</v>
      </c>
      <c r="F2537" s="16">
        <v>210000</v>
      </c>
      <c r="G2537" s="16" t="str">
        <f t="shared" si="90"/>
        <v>E12</v>
      </c>
      <c r="H2537" s="16" t="s">
        <v>2851</v>
      </c>
      <c r="I2537" s="16" t="s">
        <v>1181</v>
      </c>
      <c r="J2537" s="16" t="s">
        <v>1180</v>
      </c>
      <c r="K2537" s="16" t="s">
        <v>1179</v>
      </c>
      <c r="L2537" s="16" t="s">
        <v>2850</v>
      </c>
      <c r="M2537" s="16">
        <v>20000</v>
      </c>
      <c r="N2537" s="16" t="s">
        <v>1177</v>
      </c>
      <c r="O2537" s="16" t="s">
        <v>1107</v>
      </c>
      <c r="P2537" s="16" t="s">
        <v>1176</v>
      </c>
      <c r="Q2537" s="16" t="s">
        <v>1175</v>
      </c>
      <c r="R2537" s="16" t="s">
        <v>1174</v>
      </c>
    </row>
    <row r="2538" spans="1:18">
      <c r="A2538" s="16" t="s">
        <v>2849</v>
      </c>
      <c r="B2538" s="16" t="s">
        <v>1183</v>
      </c>
      <c r="C2538" s="16" t="s">
        <v>319</v>
      </c>
      <c r="D2538" s="16">
        <v>10135</v>
      </c>
      <c r="E2538" s="16" t="str">
        <f>VLOOKUP(D2538,'Schools Data'!$F$4:$I$105,4,FALSE)</f>
        <v>BEYA</v>
      </c>
      <c r="F2538" s="16">
        <v>213020</v>
      </c>
      <c r="G2538" s="16" t="str">
        <f t="shared" si="90"/>
        <v>E16</v>
      </c>
      <c r="H2538" s="16" t="s">
        <v>2848</v>
      </c>
      <c r="I2538" s="16" t="s">
        <v>1181</v>
      </c>
      <c r="J2538" s="16" t="s">
        <v>1180</v>
      </c>
      <c r="K2538" s="16" t="s">
        <v>1179</v>
      </c>
      <c r="L2538" s="16" t="s">
        <v>2847</v>
      </c>
      <c r="M2538" s="16">
        <v>16600</v>
      </c>
      <c r="N2538" s="16" t="s">
        <v>1177</v>
      </c>
      <c r="O2538" s="16" t="s">
        <v>1107</v>
      </c>
      <c r="P2538" s="16" t="s">
        <v>1176</v>
      </c>
      <c r="Q2538" s="16" t="s">
        <v>1175</v>
      </c>
      <c r="R2538" s="16" t="s">
        <v>1174</v>
      </c>
    </row>
    <row r="2539" spans="1:18">
      <c r="A2539" s="16" t="s">
        <v>2846</v>
      </c>
      <c r="B2539" s="16" t="s">
        <v>1183</v>
      </c>
      <c r="C2539" s="16" t="s">
        <v>319</v>
      </c>
      <c r="D2539" s="16">
        <v>10135</v>
      </c>
      <c r="E2539" s="16" t="str">
        <f>VLOOKUP(D2539,'Schools Data'!$F$4:$I$105,4,FALSE)</f>
        <v>BEYA</v>
      </c>
      <c r="F2539" s="16">
        <v>215000</v>
      </c>
      <c r="G2539" s="16" t="str">
        <f t="shared" si="90"/>
        <v>E17</v>
      </c>
      <c r="H2539" s="16" t="s">
        <v>2845</v>
      </c>
      <c r="I2539" s="16" t="s">
        <v>1181</v>
      </c>
      <c r="J2539" s="16" t="s">
        <v>1180</v>
      </c>
      <c r="K2539" s="16" t="s">
        <v>1179</v>
      </c>
      <c r="L2539" s="16" t="s">
        <v>2844</v>
      </c>
      <c r="M2539" s="16">
        <v>12937</v>
      </c>
      <c r="N2539" s="16" t="s">
        <v>1177</v>
      </c>
      <c r="O2539" s="16" t="s">
        <v>1107</v>
      </c>
      <c r="P2539" s="16" t="s">
        <v>1176</v>
      </c>
      <c r="Q2539" s="16" t="s">
        <v>1175</v>
      </c>
      <c r="R2539" s="16" t="s">
        <v>1174</v>
      </c>
    </row>
    <row r="2540" spans="1:18">
      <c r="A2540" s="16" t="s">
        <v>2843</v>
      </c>
      <c r="B2540" s="16" t="s">
        <v>1183</v>
      </c>
      <c r="C2540" s="16" t="s">
        <v>319</v>
      </c>
      <c r="D2540" s="16">
        <v>10135</v>
      </c>
      <c r="E2540" s="16" t="str">
        <f>VLOOKUP(D2540,'Schools Data'!$F$4:$I$105,4,FALSE)</f>
        <v>BEYA</v>
      </c>
      <c r="F2540" s="16">
        <v>216000</v>
      </c>
      <c r="G2540" s="16" t="str">
        <f t="shared" si="90"/>
        <v>E15</v>
      </c>
      <c r="H2540" s="16" t="s">
        <v>2842</v>
      </c>
      <c r="I2540" s="16" t="s">
        <v>1181</v>
      </c>
      <c r="J2540" s="16" t="s">
        <v>1180</v>
      </c>
      <c r="K2540" s="16" t="s">
        <v>1179</v>
      </c>
      <c r="L2540" s="16" t="s">
        <v>2841</v>
      </c>
      <c r="M2540" s="16">
        <v>6000</v>
      </c>
      <c r="N2540" s="16" t="s">
        <v>1177</v>
      </c>
      <c r="O2540" s="16" t="s">
        <v>1107</v>
      </c>
      <c r="P2540" s="16" t="s">
        <v>1176</v>
      </c>
      <c r="Q2540" s="16" t="s">
        <v>1175</v>
      </c>
      <c r="R2540" s="16" t="s">
        <v>1174</v>
      </c>
    </row>
    <row r="2541" spans="1:18">
      <c r="A2541" s="16" t="s">
        <v>2840</v>
      </c>
      <c r="B2541" s="16" t="s">
        <v>1183</v>
      </c>
      <c r="C2541" s="16" t="s">
        <v>319</v>
      </c>
      <c r="D2541" s="16">
        <v>10135</v>
      </c>
      <c r="E2541" s="16" t="str">
        <f>VLOOKUP(D2541,'Schools Data'!$F$4:$I$105,4,FALSE)</f>
        <v>BEYA</v>
      </c>
      <c r="F2541" s="16">
        <v>219010</v>
      </c>
      <c r="G2541" s="16" t="str">
        <f t="shared" si="90"/>
        <v>E14</v>
      </c>
      <c r="H2541" s="16" t="s">
        <v>2839</v>
      </c>
      <c r="I2541" s="16" t="s">
        <v>1181</v>
      </c>
      <c r="J2541" s="16" t="s">
        <v>1180</v>
      </c>
      <c r="K2541" s="16" t="s">
        <v>1179</v>
      </c>
      <c r="L2541" s="16" t="s">
        <v>2838</v>
      </c>
      <c r="M2541" s="16">
        <v>4150</v>
      </c>
      <c r="N2541" s="16" t="s">
        <v>1177</v>
      </c>
      <c r="O2541" s="16" t="s">
        <v>1107</v>
      </c>
      <c r="P2541" s="16" t="s">
        <v>1176</v>
      </c>
      <c r="Q2541" s="16" t="s">
        <v>1175</v>
      </c>
      <c r="R2541" s="16" t="s">
        <v>1174</v>
      </c>
    </row>
    <row r="2542" spans="1:18">
      <c r="A2542" s="16" t="s">
        <v>2837</v>
      </c>
      <c r="B2542" s="16" t="s">
        <v>1183</v>
      </c>
      <c r="C2542" s="16" t="s">
        <v>319</v>
      </c>
      <c r="D2542" s="16">
        <v>10135</v>
      </c>
      <c r="E2542" s="16" t="str">
        <f>VLOOKUP(D2542,'Schools Data'!$F$4:$I$105,4,FALSE)</f>
        <v>BEYA</v>
      </c>
      <c r="F2542" s="16">
        <v>219030</v>
      </c>
      <c r="G2542" s="16" t="str">
        <f t="shared" si="90"/>
        <v>E18</v>
      </c>
      <c r="H2542" s="16" t="s">
        <v>2836</v>
      </c>
      <c r="I2542" s="16" t="s">
        <v>1181</v>
      </c>
      <c r="J2542" s="16" t="s">
        <v>1180</v>
      </c>
      <c r="K2542" s="16" t="s">
        <v>1179</v>
      </c>
      <c r="L2542" s="16" t="s">
        <v>2835</v>
      </c>
      <c r="M2542" s="16">
        <v>12765</v>
      </c>
      <c r="N2542" s="16" t="s">
        <v>1177</v>
      </c>
      <c r="O2542" s="16" t="s">
        <v>1107</v>
      </c>
      <c r="P2542" s="16" t="s">
        <v>1176</v>
      </c>
      <c r="Q2542" s="16" t="s">
        <v>1175</v>
      </c>
      <c r="R2542" s="16" t="s">
        <v>1174</v>
      </c>
    </row>
    <row r="2543" spans="1:18">
      <c r="A2543" s="16" t="s">
        <v>2834</v>
      </c>
      <c r="B2543" s="16" t="s">
        <v>1183</v>
      </c>
      <c r="C2543" s="16" t="s">
        <v>319</v>
      </c>
      <c r="D2543" s="16">
        <v>10135</v>
      </c>
      <c r="E2543" s="16" t="str">
        <f>VLOOKUP(D2543,'Schools Data'!$F$4:$I$105,4,FALSE)</f>
        <v>BEYA</v>
      </c>
      <c r="F2543" s="16">
        <v>220000</v>
      </c>
      <c r="G2543" s="16" t="str">
        <f t="shared" si="90"/>
        <v>E13</v>
      </c>
      <c r="H2543" s="16" t="s">
        <v>2833</v>
      </c>
      <c r="I2543" s="16" t="s">
        <v>1181</v>
      </c>
      <c r="J2543" s="16" t="s">
        <v>1180</v>
      </c>
      <c r="K2543" s="16" t="s">
        <v>1179</v>
      </c>
      <c r="L2543" s="16" t="s">
        <v>2832</v>
      </c>
      <c r="M2543" s="16">
        <v>3500</v>
      </c>
      <c r="N2543" s="16" t="s">
        <v>1177</v>
      </c>
      <c r="O2543" s="16" t="s">
        <v>1107</v>
      </c>
      <c r="P2543" s="16" t="s">
        <v>1176</v>
      </c>
      <c r="Q2543" s="16" t="s">
        <v>1175</v>
      </c>
      <c r="R2543" s="16" t="s">
        <v>1174</v>
      </c>
    </row>
    <row r="2544" spans="1:18">
      <c r="A2544" s="16" t="s">
        <v>2831</v>
      </c>
      <c r="B2544" s="16" t="s">
        <v>1183</v>
      </c>
      <c r="C2544" s="16" t="s">
        <v>319</v>
      </c>
      <c r="D2544" s="16">
        <v>10135</v>
      </c>
      <c r="E2544" s="16" t="str">
        <f>VLOOKUP(D2544,'Schools Data'!$F$4:$I$105,4,FALSE)</f>
        <v>BEYA</v>
      </c>
      <c r="F2544" s="16">
        <v>221000</v>
      </c>
      <c r="G2544" s="16" t="str">
        <f t="shared" si="90"/>
        <v>E23</v>
      </c>
      <c r="H2544" s="16" t="s">
        <v>2830</v>
      </c>
      <c r="I2544" s="16" t="s">
        <v>1181</v>
      </c>
      <c r="J2544" s="16" t="s">
        <v>1180</v>
      </c>
      <c r="K2544" s="16" t="s">
        <v>1179</v>
      </c>
      <c r="L2544" s="16" t="s">
        <v>2829</v>
      </c>
      <c r="M2544" s="16">
        <v>3000</v>
      </c>
      <c r="N2544" s="16" t="s">
        <v>1177</v>
      </c>
      <c r="O2544" s="16" t="s">
        <v>1107</v>
      </c>
      <c r="P2544" s="16" t="s">
        <v>1176</v>
      </c>
      <c r="Q2544" s="16" t="s">
        <v>1175</v>
      </c>
      <c r="R2544" s="16" t="s">
        <v>1174</v>
      </c>
    </row>
    <row r="2545" spans="1:18">
      <c r="A2545" s="16" t="s">
        <v>2828</v>
      </c>
      <c r="B2545" s="16" t="s">
        <v>1183</v>
      </c>
      <c r="C2545" s="16" t="s">
        <v>319</v>
      </c>
      <c r="D2545" s="16">
        <v>10135</v>
      </c>
      <c r="E2545" s="16" t="str">
        <f>VLOOKUP(D2545,'Schools Data'!$F$4:$I$105,4,FALSE)</f>
        <v>BEYA</v>
      </c>
      <c r="F2545" s="16">
        <v>411020</v>
      </c>
      <c r="G2545" s="16" t="str">
        <f t="shared" si="90"/>
        <v>E25</v>
      </c>
      <c r="H2545" s="16" t="s">
        <v>2827</v>
      </c>
      <c r="I2545" s="16" t="s">
        <v>1181</v>
      </c>
      <c r="J2545" s="16" t="s">
        <v>1180</v>
      </c>
      <c r="K2545" s="16" t="s">
        <v>1179</v>
      </c>
      <c r="L2545" s="16" t="s">
        <v>2826</v>
      </c>
      <c r="M2545" s="16">
        <v>29100</v>
      </c>
      <c r="N2545" s="16" t="s">
        <v>1177</v>
      </c>
      <c r="O2545" s="16" t="s">
        <v>1107</v>
      </c>
      <c r="P2545" s="16" t="s">
        <v>1176</v>
      </c>
      <c r="Q2545" s="16" t="s">
        <v>1175</v>
      </c>
      <c r="R2545" s="16" t="s">
        <v>1174</v>
      </c>
    </row>
    <row r="2546" spans="1:18">
      <c r="A2546" s="16" t="s">
        <v>2825</v>
      </c>
      <c r="B2546" s="16" t="s">
        <v>1183</v>
      </c>
      <c r="C2546" s="16" t="s">
        <v>319</v>
      </c>
      <c r="D2546" s="16">
        <v>10135</v>
      </c>
      <c r="E2546" s="16" t="str">
        <f>VLOOKUP(D2546,'Schools Data'!$F$4:$I$105,4,FALSE)</f>
        <v>BEYA</v>
      </c>
      <c r="F2546" s="16">
        <v>411025</v>
      </c>
      <c r="G2546" s="16" t="str">
        <f t="shared" si="90"/>
        <v>E32</v>
      </c>
      <c r="H2546" s="16" t="s">
        <v>2824</v>
      </c>
      <c r="I2546" s="16" t="s">
        <v>1181</v>
      </c>
      <c r="J2546" s="16" t="s">
        <v>1180</v>
      </c>
      <c r="K2546" s="16" t="s">
        <v>1179</v>
      </c>
      <c r="L2546" s="16" t="s">
        <v>2823</v>
      </c>
      <c r="M2546" s="16">
        <v>21000</v>
      </c>
      <c r="N2546" s="16" t="s">
        <v>1177</v>
      </c>
      <c r="O2546" s="16" t="s">
        <v>1107</v>
      </c>
      <c r="P2546" s="16" t="s">
        <v>1176</v>
      </c>
      <c r="Q2546" s="16" t="s">
        <v>1175</v>
      </c>
      <c r="R2546" s="16" t="s">
        <v>1174</v>
      </c>
    </row>
    <row r="2547" spans="1:18">
      <c r="A2547" s="16" t="s">
        <v>2822</v>
      </c>
      <c r="B2547" s="16" t="s">
        <v>1183</v>
      </c>
      <c r="C2547" s="16" t="s">
        <v>319</v>
      </c>
      <c r="D2547" s="16">
        <v>10135</v>
      </c>
      <c r="E2547" s="16" t="str">
        <f>VLOOKUP(D2547,'Schools Data'!$F$4:$I$105,4,FALSE)</f>
        <v>BEYA</v>
      </c>
      <c r="F2547" s="16">
        <v>413050</v>
      </c>
      <c r="G2547" s="16" t="str">
        <f t="shared" si="90"/>
        <v>E19</v>
      </c>
      <c r="H2547" s="16" t="s">
        <v>2821</v>
      </c>
      <c r="I2547" s="16" t="s">
        <v>1181</v>
      </c>
      <c r="J2547" s="16" t="s">
        <v>1180</v>
      </c>
      <c r="K2547" s="16" t="s">
        <v>1179</v>
      </c>
      <c r="L2547" s="16" t="s">
        <v>2820</v>
      </c>
      <c r="M2547" s="16">
        <v>28600</v>
      </c>
      <c r="N2547" s="16" t="s">
        <v>1177</v>
      </c>
      <c r="O2547" s="16" t="s">
        <v>1107</v>
      </c>
      <c r="P2547" s="16" t="s">
        <v>1176</v>
      </c>
      <c r="Q2547" s="16" t="s">
        <v>1175</v>
      </c>
      <c r="R2547" s="16" t="s">
        <v>1174</v>
      </c>
    </row>
    <row r="2548" spans="1:18">
      <c r="A2548" s="16" t="s">
        <v>2819</v>
      </c>
      <c r="B2548" s="16" t="s">
        <v>1183</v>
      </c>
      <c r="C2548" s="16" t="s">
        <v>319</v>
      </c>
      <c r="D2548" s="16">
        <v>10135</v>
      </c>
      <c r="E2548" s="16" t="str">
        <f>VLOOKUP(D2548,'Schools Data'!$F$4:$I$105,4,FALSE)</f>
        <v>BEYA</v>
      </c>
      <c r="F2548" s="16">
        <v>413060</v>
      </c>
      <c r="G2548" s="16" t="str">
        <f t="shared" si="90"/>
        <v>E22</v>
      </c>
      <c r="H2548" s="16" t="s">
        <v>2818</v>
      </c>
      <c r="I2548" s="16" t="s">
        <v>1181</v>
      </c>
      <c r="J2548" s="16" t="s">
        <v>1180</v>
      </c>
      <c r="K2548" s="16" t="s">
        <v>1179</v>
      </c>
      <c r="L2548" s="16" t="s">
        <v>2817</v>
      </c>
      <c r="M2548" s="16">
        <v>32829</v>
      </c>
      <c r="N2548" s="16" t="s">
        <v>1177</v>
      </c>
      <c r="O2548" s="16" t="s">
        <v>1107</v>
      </c>
      <c r="P2548" s="16" t="s">
        <v>1176</v>
      </c>
      <c r="Q2548" s="16" t="s">
        <v>1175</v>
      </c>
      <c r="R2548" s="16" t="s">
        <v>1174</v>
      </c>
    </row>
    <row r="2549" spans="1:18">
      <c r="A2549" s="16" t="s">
        <v>2816</v>
      </c>
      <c r="B2549" s="16" t="s">
        <v>1183</v>
      </c>
      <c r="C2549" s="16" t="s">
        <v>319</v>
      </c>
      <c r="D2549" s="16">
        <v>10135</v>
      </c>
      <c r="E2549" s="16" t="str">
        <f>VLOOKUP(D2549,'Schools Data'!$F$4:$I$105,4,FALSE)</f>
        <v>BEYA</v>
      </c>
      <c r="F2549" s="16">
        <v>422620</v>
      </c>
      <c r="G2549" s="16" t="str">
        <f t="shared" si="90"/>
        <v>E20</v>
      </c>
      <c r="H2549" s="16" t="s">
        <v>2815</v>
      </c>
      <c r="I2549" s="16" t="s">
        <v>1181</v>
      </c>
      <c r="J2549" s="16" t="s">
        <v>1180</v>
      </c>
      <c r="K2549" s="16" t="s">
        <v>1179</v>
      </c>
      <c r="L2549" s="16" t="s">
        <v>2814</v>
      </c>
      <c r="M2549" s="16">
        <v>14468</v>
      </c>
      <c r="N2549" s="16" t="s">
        <v>1177</v>
      </c>
      <c r="O2549" s="16" t="s">
        <v>1107</v>
      </c>
      <c r="P2549" s="16" t="s">
        <v>1176</v>
      </c>
      <c r="Q2549" s="16" t="s">
        <v>1175</v>
      </c>
      <c r="R2549" s="16" t="s">
        <v>1174</v>
      </c>
    </row>
    <row r="2550" spans="1:18">
      <c r="A2550" s="16" t="s">
        <v>2813</v>
      </c>
      <c r="B2550" s="16" t="s">
        <v>1183</v>
      </c>
      <c r="C2550" s="16" t="s">
        <v>319</v>
      </c>
      <c r="D2550" s="16">
        <v>10135</v>
      </c>
      <c r="E2550" s="16" t="str">
        <f>VLOOKUP(D2550,'Schools Data'!$F$4:$I$105,4,FALSE)</f>
        <v>BEYA</v>
      </c>
      <c r="F2550" s="16">
        <v>543950</v>
      </c>
      <c r="G2550" s="16" t="s">
        <v>1211</v>
      </c>
      <c r="H2550" s="16" t="s">
        <v>2812</v>
      </c>
      <c r="I2550" s="16" t="s">
        <v>1181</v>
      </c>
      <c r="J2550" s="16" t="s">
        <v>1180</v>
      </c>
      <c r="K2550" s="16" t="s">
        <v>1179</v>
      </c>
      <c r="L2550" s="16" t="s">
        <v>2811</v>
      </c>
      <c r="M2550" s="16">
        <v>-16535</v>
      </c>
      <c r="N2550" s="16" t="s">
        <v>1177</v>
      </c>
      <c r="O2550" s="16" t="s">
        <v>1107</v>
      </c>
      <c r="P2550" s="16" t="s">
        <v>1176</v>
      </c>
      <c r="Q2550" s="16" t="s">
        <v>1175</v>
      </c>
      <c r="R2550" s="16" t="s">
        <v>1174</v>
      </c>
    </row>
    <row r="2551" spans="1:18">
      <c r="A2551" s="16" t="s">
        <v>2810</v>
      </c>
      <c r="B2551" s="16" t="s">
        <v>1183</v>
      </c>
      <c r="C2551" s="16" t="s">
        <v>319</v>
      </c>
      <c r="D2551" s="16">
        <v>10135</v>
      </c>
      <c r="E2551" s="16" t="str">
        <f>VLOOKUP(D2551,'Schools Data'!$F$4:$I$105,4,FALSE)</f>
        <v>BEYA</v>
      </c>
      <c r="F2551" s="16">
        <v>543953</v>
      </c>
      <c r="G2551" s="16" t="str">
        <f t="shared" ref="G2551:G2556" si="91">VLOOKUP(F2551,$W$2:$X$62,2,FALSE)</f>
        <v>I16</v>
      </c>
      <c r="H2551" s="16" t="s">
        <v>2809</v>
      </c>
      <c r="I2551" s="16" t="s">
        <v>1181</v>
      </c>
      <c r="J2551" s="16" t="s">
        <v>1180</v>
      </c>
      <c r="K2551" s="16" t="s">
        <v>1179</v>
      </c>
      <c r="L2551" s="16" t="s">
        <v>2808</v>
      </c>
      <c r="M2551" s="16">
        <v>-149294</v>
      </c>
      <c r="N2551" s="16" t="s">
        <v>1177</v>
      </c>
      <c r="O2551" s="16" t="s">
        <v>1107</v>
      </c>
      <c r="P2551" s="16" t="s">
        <v>1176</v>
      </c>
      <c r="Q2551" s="16" t="s">
        <v>1175</v>
      </c>
      <c r="R2551" s="16" t="s">
        <v>1174</v>
      </c>
    </row>
    <row r="2552" spans="1:18">
      <c r="A2552" s="16" t="s">
        <v>2807</v>
      </c>
      <c r="B2552" s="16" t="s">
        <v>1183</v>
      </c>
      <c r="C2552" s="16" t="s">
        <v>319</v>
      </c>
      <c r="D2552" s="16">
        <v>10135</v>
      </c>
      <c r="E2552" s="16" t="str">
        <f>VLOOKUP(D2552,'Schools Data'!$F$4:$I$105,4,FALSE)</f>
        <v>BEYA</v>
      </c>
      <c r="F2552" s="16">
        <v>543970</v>
      </c>
      <c r="G2552" s="16" t="str">
        <f t="shared" si="91"/>
        <v>I01</v>
      </c>
      <c r="H2552" s="16" t="s">
        <v>2806</v>
      </c>
      <c r="I2552" s="16" t="s">
        <v>1181</v>
      </c>
      <c r="J2552" s="16" t="s">
        <v>1180</v>
      </c>
      <c r="K2552" s="16" t="s">
        <v>1179</v>
      </c>
      <c r="L2552" s="16" t="s">
        <v>2805</v>
      </c>
      <c r="M2552" s="16">
        <v>-1300473</v>
      </c>
      <c r="N2552" s="16" t="s">
        <v>1177</v>
      </c>
      <c r="O2552" s="16" t="s">
        <v>1107</v>
      </c>
      <c r="P2552" s="16" t="s">
        <v>1176</v>
      </c>
      <c r="Q2552" s="16" t="s">
        <v>1175</v>
      </c>
      <c r="R2552" s="16" t="s">
        <v>1174</v>
      </c>
    </row>
    <row r="2553" spans="1:18">
      <c r="A2553" s="16" t="s">
        <v>2804</v>
      </c>
      <c r="B2553" s="16" t="s">
        <v>1183</v>
      </c>
      <c r="C2553" s="16" t="s">
        <v>319</v>
      </c>
      <c r="D2553" s="16">
        <v>10135</v>
      </c>
      <c r="E2553" s="16" t="str">
        <f>VLOOKUP(D2553,'Schools Data'!$F$4:$I$105,4,FALSE)</f>
        <v>BEYA</v>
      </c>
      <c r="F2553" s="16">
        <v>543972</v>
      </c>
      <c r="G2553" s="16" t="str">
        <f t="shared" si="91"/>
        <v>I03</v>
      </c>
      <c r="H2553" s="16" t="s">
        <v>2803</v>
      </c>
      <c r="I2553" s="16" t="s">
        <v>1181</v>
      </c>
      <c r="J2553" s="16" t="s">
        <v>1180</v>
      </c>
      <c r="K2553" s="16" t="s">
        <v>1179</v>
      </c>
      <c r="L2553" s="16" t="s">
        <v>2802</v>
      </c>
      <c r="M2553" s="16">
        <v>-31141</v>
      </c>
      <c r="N2553" s="16" t="s">
        <v>1177</v>
      </c>
      <c r="O2553" s="16" t="s">
        <v>1107</v>
      </c>
      <c r="P2553" s="16" t="s">
        <v>1176</v>
      </c>
      <c r="Q2553" s="16" t="s">
        <v>1175</v>
      </c>
      <c r="R2553" s="16" t="s">
        <v>1174</v>
      </c>
    </row>
    <row r="2554" spans="1:18">
      <c r="A2554" s="16" t="s">
        <v>2801</v>
      </c>
      <c r="B2554" s="16" t="s">
        <v>1183</v>
      </c>
      <c r="C2554" s="16" t="s">
        <v>319</v>
      </c>
      <c r="D2554" s="16">
        <v>10135</v>
      </c>
      <c r="E2554" s="16" t="str">
        <f>VLOOKUP(D2554,'Schools Data'!$F$4:$I$105,4,FALSE)</f>
        <v>BEYA</v>
      </c>
      <c r="F2554" s="16">
        <v>543980</v>
      </c>
      <c r="G2554" s="16" t="str">
        <f t="shared" si="91"/>
        <v>CI01</v>
      </c>
      <c r="H2554" s="16" t="s">
        <v>2800</v>
      </c>
      <c r="I2554" s="16" t="s">
        <v>1181</v>
      </c>
      <c r="J2554" s="16" t="s">
        <v>1180</v>
      </c>
      <c r="K2554" s="16" t="s">
        <v>1179</v>
      </c>
      <c r="L2554" s="16" t="s">
        <v>2799</v>
      </c>
      <c r="M2554" s="16">
        <v>-15165</v>
      </c>
      <c r="N2554" s="16" t="s">
        <v>1177</v>
      </c>
      <c r="O2554" s="16" t="s">
        <v>1107</v>
      </c>
      <c r="P2554" s="16" t="s">
        <v>1176</v>
      </c>
      <c r="Q2554" s="16" t="s">
        <v>1175</v>
      </c>
      <c r="R2554" s="16" t="s">
        <v>1174</v>
      </c>
    </row>
    <row r="2555" spans="1:18">
      <c r="A2555" s="16" t="s">
        <v>2798</v>
      </c>
      <c r="B2555" s="16" t="s">
        <v>1183</v>
      </c>
      <c r="C2555" s="16" t="s">
        <v>319</v>
      </c>
      <c r="D2555" s="16">
        <v>10135</v>
      </c>
      <c r="E2555" s="16" t="str">
        <f>VLOOKUP(D2555,'Schools Data'!$F$4:$I$105,4,FALSE)</f>
        <v>BEYA</v>
      </c>
      <c r="F2555" s="16">
        <v>569000</v>
      </c>
      <c r="G2555" s="16" t="str">
        <f t="shared" si="91"/>
        <v>E28a</v>
      </c>
      <c r="H2555" s="16" t="s">
        <v>2797</v>
      </c>
      <c r="I2555" s="16" t="s">
        <v>1181</v>
      </c>
      <c r="J2555" s="16" t="s">
        <v>1180</v>
      </c>
      <c r="K2555" s="16" t="s">
        <v>1179</v>
      </c>
      <c r="L2555" s="16" t="s">
        <v>2796</v>
      </c>
      <c r="M2555" s="16">
        <v>45241</v>
      </c>
      <c r="N2555" s="16" t="s">
        <v>1177</v>
      </c>
      <c r="O2555" s="16" t="s">
        <v>1107</v>
      </c>
      <c r="P2555" s="16" t="s">
        <v>1176</v>
      </c>
      <c r="Q2555" s="16" t="s">
        <v>1175</v>
      </c>
      <c r="R2555" s="16" t="s">
        <v>1174</v>
      </c>
    </row>
    <row r="2556" spans="1:18">
      <c r="A2556" s="16" t="s">
        <v>2795</v>
      </c>
      <c r="B2556" s="16" t="s">
        <v>1183</v>
      </c>
      <c r="C2556" s="16" t="s">
        <v>319</v>
      </c>
      <c r="D2556" s="16">
        <v>10135</v>
      </c>
      <c r="E2556" s="16" t="str">
        <f>VLOOKUP(D2556,'Schools Data'!$F$4:$I$105,4,FALSE)</f>
        <v>BEYA</v>
      </c>
      <c r="F2556" s="16">
        <v>569010</v>
      </c>
      <c r="G2556" s="16" t="str">
        <f t="shared" si="91"/>
        <v>E27</v>
      </c>
      <c r="H2556" s="16" t="s">
        <v>2794</v>
      </c>
      <c r="I2556" s="16" t="s">
        <v>1181</v>
      </c>
      <c r="J2556" s="16" t="s">
        <v>1180</v>
      </c>
      <c r="K2556" s="16" t="s">
        <v>1179</v>
      </c>
      <c r="L2556" s="16" t="s">
        <v>2793</v>
      </c>
      <c r="M2556" s="16">
        <v>6360</v>
      </c>
      <c r="N2556" s="16" t="s">
        <v>1177</v>
      </c>
      <c r="O2556" s="16" t="s">
        <v>1107</v>
      </c>
      <c r="P2556" s="16" t="s">
        <v>1176</v>
      </c>
      <c r="Q2556" s="16" t="s">
        <v>1175</v>
      </c>
      <c r="R2556" s="16" t="s">
        <v>1174</v>
      </c>
    </row>
    <row r="2557" spans="1:18">
      <c r="A2557" s="16" t="s">
        <v>2792</v>
      </c>
      <c r="B2557" s="16" t="s">
        <v>1183</v>
      </c>
      <c r="C2557" s="16" t="s">
        <v>319</v>
      </c>
      <c r="D2557" s="16">
        <v>10135</v>
      </c>
      <c r="E2557" s="16" t="str">
        <f>VLOOKUP(D2557,'Schools Data'!$F$4:$I$105,4,FALSE)</f>
        <v>BEYA</v>
      </c>
      <c r="F2557" s="16">
        <v>599040</v>
      </c>
      <c r="G2557" s="16" t="s">
        <v>1819</v>
      </c>
      <c r="H2557" s="16" t="s">
        <v>2791</v>
      </c>
      <c r="I2557" s="16" t="s">
        <v>1181</v>
      </c>
      <c r="J2557" s="16" t="s">
        <v>1180</v>
      </c>
      <c r="K2557" s="16" t="s">
        <v>1179</v>
      </c>
      <c r="L2557" s="16" t="s">
        <v>2790</v>
      </c>
      <c r="M2557" s="16">
        <v>79256</v>
      </c>
      <c r="N2557" s="16" t="s">
        <v>1177</v>
      </c>
      <c r="O2557" s="16" t="s">
        <v>1107</v>
      </c>
      <c r="P2557" s="16" t="s">
        <v>1176</v>
      </c>
      <c r="Q2557" s="16" t="s">
        <v>1175</v>
      </c>
      <c r="R2557" s="16" t="s">
        <v>1174</v>
      </c>
    </row>
    <row r="2558" spans="1:18">
      <c r="A2558" s="16" t="s">
        <v>2789</v>
      </c>
      <c r="B2558" s="16" t="s">
        <v>1183</v>
      </c>
      <c r="C2558" s="16" t="s">
        <v>319</v>
      </c>
      <c r="D2558" s="16">
        <v>10135</v>
      </c>
      <c r="E2558" s="16" t="str">
        <f>VLOOKUP(D2558,'Schools Data'!$F$4:$I$105,4,FALSE)</f>
        <v>BEYA</v>
      </c>
      <c r="F2558" s="16">
        <v>710020</v>
      </c>
      <c r="G2558" s="16" t="str">
        <f t="shared" ref="G2558:G2585" si="92">VLOOKUP(F2558,$W$2:$X$62,2,FALSE)</f>
        <v>I06</v>
      </c>
      <c r="H2558" s="16" t="s">
        <v>2788</v>
      </c>
      <c r="I2558" s="16" t="s">
        <v>1181</v>
      </c>
      <c r="J2558" s="16" t="s">
        <v>1180</v>
      </c>
      <c r="K2558" s="16" t="s">
        <v>1179</v>
      </c>
      <c r="L2558" s="16" t="s">
        <v>2787</v>
      </c>
      <c r="M2558" s="16">
        <v>-136045</v>
      </c>
      <c r="N2558" s="16" t="s">
        <v>1177</v>
      </c>
      <c r="O2558" s="16" t="s">
        <v>1107</v>
      </c>
      <c r="P2558" s="16" t="s">
        <v>1176</v>
      </c>
      <c r="Q2558" s="16" t="s">
        <v>1175</v>
      </c>
      <c r="R2558" s="16" t="s">
        <v>1174</v>
      </c>
    </row>
    <row r="2559" spans="1:18">
      <c r="A2559" s="16" t="s">
        <v>2786</v>
      </c>
      <c r="B2559" s="16" t="s">
        <v>1183</v>
      </c>
      <c r="C2559" s="16" t="s">
        <v>319</v>
      </c>
      <c r="D2559" s="16">
        <v>10135</v>
      </c>
      <c r="E2559" s="16" t="str">
        <f>VLOOKUP(D2559,'Schools Data'!$F$4:$I$105,4,FALSE)</f>
        <v>BEYA</v>
      </c>
      <c r="F2559" s="16">
        <v>720000</v>
      </c>
      <c r="G2559" s="16" t="str">
        <f t="shared" si="92"/>
        <v>I07</v>
      </c>
      <c r="H2559" s="16" t="s">
        <v>2785</v>
      </c>
      <c r="I2559" s="16" t="s">
        <v>1181</v>
      </c>
      <c r="J2559" s="16" t="s">
        <v>1180</v>
      </c>
      <c r="K2559" s="16" t="s">
        <v>1179</v>
      </c>
      <c r="L2559" s="16" t="s">
        <v>2784</v>
      </c>
      <c r="M2559" s="16">
        <v>-10170</v>
      </c>
      <c r="N2559" s="16" t="s">
        <v>1177</v>
      </c>
      <c r="O2559" s="16" t="s">
        <v>1107</v>
      </c>
      <c r="P2559" s="16" t="s">
        <v>1176</v>
      </c>
      <c r="Q2559" s="16" t="s">
        <v>1175</v>
      </c>
      <c r="R2559" s="16" t="s">
        <v>1174</v>
      </c>
    </row>
    <row r="2560" spans="1:18">
      <c r="A2560" s="16" t="s">
        <v>2783</v>
      </c>
      <c r="B2560" s="16" t="s">
        <v>1183</v>
      </c>
      <c r="C2560" s="16" t="s">
        <v>319</v>
      </c>
      <c r="D2560" s="16">
        <v>10135</v>
      </c>
      <c r="E2560" s="16" t="str">
        <f>VLOOKUP(D2560,'Schools Data'!$F$4:$I$105,4,FALSE)</f>
        <v>BEYA</v>
      </c>
      <c r="F2560" s="16">
        <v>739002</v>
      </c>
      <c r="G2560" s="16" t="str">
        <f t="shared" si="92"/>
        <v>I08b</v>
      </c>
      <c r="H2560" s="16" t="s">
        <v>2782</v>
      </c>
      <c r="I2560" s="16" t="s">
        <v>1181</v>
      </c>
      <c r="J2560" s="16" t="s">
        <v>1180</v>
      </c>
      <c r="K2560" s="16" t="s">
        <v>1179</v>
      </c>
      <c r="L2560" s="16" t="s">
        <v>2753</v>
      </c>
      <c r="M2560" s="16">
        <v>-559100</v>
      </c>
      <c r="N2560" s="16" t="s">
        <v>1177</v>
      </c>
      <c r="O2560" s="16" t="s">
        <v>1107</v>
      </c>
      <c r="P2560" s="16" t="s">
        <v>1176</v>
      </c>
      <c r="Q2560" s="16" t="s">
        <v>1175</v>
      </c>
      <c r="R2560" s="16" t="s">
        <v>1174</v>
      </c>
    </row>
    <row r="2561" spans="1:18">
      <c r="A2561" s="16" t="s">
        <v>2781</v>
      </c>
      <c r="B2561" s="16" t="s">
        <v>1183</v>
      </c>
      <c r="C2561" s="16" t="s">
        <v>319</v>
      </c>
      <c r="D2561" s="16">
        <v>10135</v>
      </c>
      <c r="E2561" s="16" t="str">
        <f>VLOOKUP(D2561,'Schools Data'!$F$4:$I$105,4,FALSE)</f>
        <v>BEYA</v>
      </c>
      <c r="F2561" s="16">
        <v>739010</v>
      </c>
      <c r="G2561" s="16" t="str">
        <f t="shared" si="92"/>
        <v>I09</v>
      </c>
      <c r="H2561" s="16" t="s">
        <v>2780</v>
      </c>
      <c r="I2561" s="16" t="s">
        <v>1181</v>
      </c>
      <c r="J2561" s="16" t="s">
        <v>1180</v>
      </c>
      <c r="K2561" s="16" t="s">
        <v>1179</v>
      </c>
      <c r="L2561" s="16" t="s">
        <v>2779</v>
      </c>
      <c r="M2561" s="16">
        <v>-26000</v>
      </c>
      <c r="N2561" s="16" t="s">
        <v>1177</v>
      </c>
      <c r="O2561" s="16" t="s">
        <v>1107</v>
      </c>
      <c r="P2561" s="16" t="s">
        <v>1176</v>
      </c>
      <c r="Q2561" s="16" t="s">
        <v>1175</v>
      </c>
      <c r="R2561" s="16" t="s">
        <v>1174</v>
      </c>
    </row>
    <row r="2562" spans="1:18">
      <c r="A2562" s="16" t="s">
        <v>2778</v>
      </c>
      <c r="B2562" s="16" t="s">
        <v>1183</v>
      </c>
      <c r="C2562" s="16" t="s">
        <v>319</v>
      </c>
      <c r="D2562" s="16">
        <v>10135</v>
      </c>
      <c r="E2562" s="16" t="str">
        <f>VLOOKUP(D2562,'Schools Data'!$F$4:$I$105,4,FALSE)</f>
        <v>BEYA</v>
      </c>
      <c r="F2562" s="16">
        <v>739050</v>
      </c>
      <c r="G2562" s="16" t="str">
        <f t="shared" si="92"/>
        <v>I13</v>
      </c>
      <c r="H2562" s="16" t="s">
        <v>2777</v>
      </c>
      <c r="I2562" s="16" t="s">
        <v>1181</v>
      </c>
      <c r="J2562" s="16" t="s">
        <v>1180</v>
      </c>
      <c r="K2562" s="16" t="s">
        <v>1179</v>
      </c>
      <c r="L2562" s="16" t="s">
        <v>2684</v>
      </c>
      <c r="M2562" s="16">
        <v>-3000</v>
      </c>
      <c r="N2562" s="16" t="s">
        <v>1177</v>
      </c>
      <c r="O2562" s="16" t="s">
        <v>1107</v>
      </c>
      <c r="P2562" s="16" t="s">
        <v>1176</v>
      </c>
      <c r="Q2562" s="16" t="s">
        <v>1175</v>
      </c>
      <c r="R2562" s="16" t="s">
        <v>1174</v>
      </c>
    </row>
    <row r="2563" spans="1:18">
      <c r="A2563" s="16" t="s">
        <v>2776</v>
      </c>
      <c r="B2563" s="16" t="s">
        <v>1183</v>
      </c>
      <c r="C2563" s="16" t="s">
        <v>319</v>
      </c>
      <c r="D2563" s="16">
        <v>10139</v>
      </c>
      <c r="E2563" s="16" t="str">
        <f>VLOOKUP(D2563,'Schools Data'!$F$4:$I$105,4,FALSE)</f>
        <v>Friern Barnet School</v>
      </c>
      <c r="F2563" s="16">
        <v>111100</v>
      </c>
      <c r="G2563" s="16" t="str">
        <f t="shared" si="92"/>
        <v>E05</v>
      </c>
      <c r="H2563" s="16" t="s">
        <v>2775</v>
      </c>
      <c r="I2563" s="16" t="s">
        <v>1181</v>
      </c>
      <c r="J2563" s="16" t="s">
        <v>1180</v>
      </c>
      <c r="K2563" s="16" t="s">
        <v>1179</v>
      </c>
      <c r="L2563" s="16" t="s">
        <v>2774</v>
      </c>
      <c r="M2563" s="16">
        <v>461594</v>
      </c>
      <c r="N2563" s="16" t="s">
        <v>1177</v>
      </c>
      <c r="O2563" s="16" t="s">
        <v>1107</v>
      </c>
      <c r="P2563" s="16" t="s">
        <v>1176</v>
      </c>
      <c r="Q2563" s="16" t="s">
        <v>1175</v>
      </c>
      <c r="R2563" s="16" t="s">
        <v>1174</v>
      </c>
    </row>
    <row r="2564" spans="1:18">
      <c r="A2564" s="16" t="s">
        <v>2773</v>
      </c>
      <c r="B2564" s="16" t="s">
        <v>1183</v>
      </c>
      <c r="C2564" s="16" t="s">
        <v>319</v>
      </c>
      <c r="D2564" s="16">
        <v>10139</v>
      </c>
      <c r="E2564" s="16" t="str">
        <f>VLOOKUP(D2564,'Schools Data'!$F$4:$I$105,4,FALSE)</f>
        <v>Friern Barnet School</v>
      </c>
      <c r="F2564" s="16">
        <v>111200</v>
      </c>
      <c r="G2564" s="16" t="str">
        <f t="shared" si="92"/>
        <v>E04</v>
      </c>
      <c r="H2564" s="16" t="s">
        <v>2772</v>
      </c>
      <c r="I2564" s="16" t="s">
        <v>1181</v>
      </c>
      <c r="J2564" s="16" t="s">
        <v>1180</v>
      </c>
      <c r="K2564" s="16" t="s">
        <v>1179</v>
      </c>
      <c r="L2564" s="16" t="s">
        <v>2771</v>
      </c>
      <c r="M2564" s="16">
        <v>107325</v>
      </c>
      <c r="N2564" s="16" t="s">
        <v>1177</v>
      </c>
      <c r="O2564" s="16" t="s">
        <v>1107</v>
      </c>
      <c r="P2564" s="16" t="s">
        <v>1176</v>
      </c>
      <c r="Q2564" s="16" t="s">
        <v>1175</v>
      </c>
      <c r="R2564" s="16" t="s">
        <v>1174</v>
      </c>
    </row>
    <row r="2565" spans="1:18">
      <c r="A2565" s="16" t="s">
        <v>2770</v>
      </c>
      <c r="B2565" s="16" t="s">
        <v>1183</v>
      </c>
      <c r="C2565" s="16" t="s">
        <v>319</v>
      </c>
      <c r="D2565" s="16">
        <v>10139</v>
      </c>
      <c r="E2565" s="16" t="str">
        <f>VLOOKUP(D2565,'Schools Data'!$F$4:$I$105,4,FALSE)</f>
        <v>Friern Barnet School</v>
      </c>
      <c r="F2565" s="16">
        <v>111400</v>
      </c>
      <c r="G2565" s="16" t="str">
        <f t="shared" si="92"/>
        <v>E01</v>
      </c>
      <c r="H2565" s="16" t="s">
        <v>2769</v>
      </c>
      <c r="I2565" s="16" t="s">
        <v>1181</v>
      </c>
      <c r="J2565" s="16" t="s">
        <v>1180</v>
      </c>
      <c r="K2565" s="16" t="s">
        <v>1179</v>
      </c>
      <c r="L2565" s="16" t="s">
        <v>2768</v>
      </c>
      <c r="M2565" s="16">
        <v>3729642</v>
      </c>
      <c r="N2565" s="16" t="s">
        <v>1177</v>
      </c>
      <c r="O2565" s="16" t="s">
        <v>1107</v>
      </c>
      <c r="P2565" s="16" t="s">
        <v>1176</v>
      </c>
      <c r="Q2565" s="16" t="s">
        <v>1175</v>
      </c>
      <c r="R2565" s="16" t="s">
        <v>1174</v>
      </c>
    </row>
    <row r="2566" spans="1:18">
      <c r="A2566" s="16" t="s">
        <v>2767</v>
      </c>
      <c r="B2566" s="16" t="s">
        <v>1183</v>
      </c>
      <c r="C2566" s="16" t="s">
        <v>319</v>
      </c>
      <c r="D2566" s="16">
        <v>10139</v>
      </c>
      <c r="E2566" s="16" t="str">
        <f>VLOOKUP(D2566,'Schools Data'!$F$4:$I$105,4,FALSE)</f>
        <v>Friern Barnet School</v>
      </c>
      <c r="F2566" s="16">
        <v>111600</v>
      </c>
      <c r="G2566" s="16" t="str">
        <f t="shared" si="92"/>
        <v>E03</v>
      </c>
      <c r="H2566" s="16" t="s">
        <v>2766</v>
      </c>
      <c r="I2566" s="16" t="s">
        <v>1181</v>
      </c>
      <c r="J2566" s="16" t="s">
        <v>1180</v>
      </c>
      <c r="K2566" s="16" t="s">
        <v>1179</v>
      </c>
      <c r="L2566" s="16" t="s">
        <v>2765</v>
      </c>
      <c r="M2566" s="16">
        <v>818602</v>
      </c>
      <c r="N2566" s="16" t="s">
        <v>1177</v>
      </c>
      <c r="O2566" s="16" t="s">
        <v>1107</v>
      </c>
      <c r="P2566" s="16" t="s">
        <v>1176</v>
      </c>
      <c r="Q2566" s="16" t="s">
        <v>1175</v>
      </c>
      <c r="R2566" s="16" t="s">
        <v>1174</v>
      </c>
    </row>
    <row r="2567" spans="1:18">
      <c r="A2567" s="16" t="s">
        <v>2764</v>
      </c>
      <c r="B2567" s="16" t="s">
        <v>1183</v>
      </c>
      <c r="C2567" s="16" t="s">
        <v>319</v>
      </c>
      <c r="D2567" s="16">
        <v>10139</v>
      </c>
      <c r="E2567" s="16" t="str">
        <f>VLOOKUP(D2567,'Schools Data'!$F$4:$I$105,4,FALSE)</f>
        <v>Friern Barnet School</v>
      </c>
      <c r="F2567" s="16">
        <v>111700</v>
      </c>
      <c r="G2567" s="16" t="str">
        <f t="shared" si="92"/>
        <v>E07</v>
      </c>
      <c r="H2567" s="16" t="s">
        <v>2763</v>
      </c>
      <c r="I2567" s="16" t="s">
        <v>1181</v>
      </c>
      <c r="J2567" s="16" t="s">
        <v>1180</v>
      </c>
      <c r="K2567" s="16" t="s">
        <v>1179</v>
      </c>
      <c r="L2567" s="16" t="s">
        <v>2762</v>
      </c>
      <c r="M2567" s="16">
        <v>40000</v>
      </c>
      <c r="N2567" s="16" t="s">
        <v>1177</v>
      </c>
      <c r="O2567" s="16" t="s">
        <v>1107</v>
      </c>
      <c r="P2567" s="16" t="s">
        <v>1176</v>
      </c>
      <c r="Q2567" s="16" t="s">
        <v>1175</v>
      </c>
      <c r="R2567" s="16" t="s">
        <v>1174</v>
      </c>
    </row>
    <row r="2568" spans="1:18">
      <c r="A2568" s="16" t="s">
        <v>2761</v>
      </c>
      <c r="B2568" s="16" t="s">
        <v>1183</v>
      </c>
      <c r="C2568" s="16" t="s">
        <v>319</v>
      </c>
      <c r="D2568" s="16">
        <v>10139</v>
      </c>
      <c r="E2568" s="16" t="str">
        <f>VLOOKUP(D2568,'Schools Data'!$F$4:$I$105,4,FALSE)</f>
        <v>Friern Barnet School</v>
      </c>
      <c r="F2568" s="16">
        <v>133100</v>
      </c>
      <c r="G2568" s="16" t="str">
        <f t="shared" si="92"/>
        <v>E09</v>
      </c>
      <c r="H2568" s="16" t="s">
        <v>2760</v>
      </c>
      <c r="I2568" s="16" t="s">
        <v>1181</v>
      </c>
      <c r="J2568" s="16" t="s">
        <v>1180</v>
      </c>
      <c r="K2568" s="16" t="s">
        <v>1179</v>
      </c>
      <c r="L2568" s="16" t="s">
        <v>2759</v>
      </c>
      <c r="M2568" s="16">
        <v>14850</v>
      </c>
      <c r="N2568" s="16" t="s">
        <v>1177</v>
      </c>
      <c r="O2568" s="16" t="s">
        <v>1107</v>
      </c>
      <c r="P2568" s="16" t="s">
        <v>1176</v>
      </c>
      <c r="Q2568" s="16" t="s">
        <v>1175</v>
      </c>
      <c r="R2568" s="16" t="s">
        <v>1174</v>
      </c>
    </row>
    <row r="2569" spans="1:18">
      <c r="A2569" s="16" t="s">
        <v>2758</v>
      </c>
      <c r="B2569" s="16" t="s">
        <v>1183</v>
      </c>
      <c r="C2569" s="16" t="s">
        <v>319</v>
      </c>
      <c r="D2569" s="16">
        <v>10139</v>
      </c>
      <c r="E2569" s="16" t="str">
        <f>VLOOKUP(D2569,'Schools Data'!$F$4:$I$105,4,FALSE)</f>
        <v>Friern Barnet School</v>
      </c>
      <c r="F2569" s="16">
        <v>138100</v>
      </c>
      <c r="G2569" s="16" t="str">
        <f t="shared" si="92"/>
        <v>E08</v>
      </c>
      <c r="H2569" s="16" t="s">
        <v>2757</v>
      </c>
      <c r="I2569" s="16" t="s">
        <v>1181</v>
      </c>
      <c r="J2569" s="16" t="s">
        <v>1180</v>
      </c>
      <c r="K2569" s="16" t="s">
        <v>1179</v>
      </c>
      <c r="L2569" s="16" t="s">
        <v>2756</v>
      </c>
      <c r="M2569" s="16">
        <v>46565</v>
      </c>
      <c r="N2569" s="16" t="s">
        <v>1177</v>
      </c>
      <c r="O2569" s="16" t="s">
        <v>1107</v>
      </c>
      <c r="P2569" s="16" t="s">
        <v>1176</v>
      </c>
      <c r="Q2569" s="16" t="s">
        <v>1175</v>
      </c>
      <c r="R2569" s="16" t="s">
        <v>1174</v>
      </c>
    </row>
    <row r="2570" spans="1:18">
      <c r="A2570" s="16" t="s">
        <v>2755</v>
      </c>
      <c r="B2570" s="16" t="s">
        <v>1183</v>
      </c>
      <c r="C2570" s="16" t="s">
        <v>319</v>
      </c>
      <c r="D2570" s="16">
        <v>10139</v>
      </c>
      <c r="E2570" s="16" t="str">
        <f>VLOOKUP(D2570,'Schools Data'!$F$4:$I$105,4,FALSE)</f>
        <v>Friern Barnet School</v>
      </c>
      <c r="F2570" s="16">
        <v>138110</v>
      </c>
      <c r="G2570" s="16" t="str">
        <f t="shared" si="92"/>
        <v>E10</v>
      </c>
      <c r="H2570" s="16" t="s">
        <v>2754</v>
      </c>
      <c r="I2570" s="16" t="s">
        <v>1181</v>
      </c>
      <c r="J2570" s="16" t="s">
        <v>1180</v>
      </c>
      <c r="K2570" s="16" t="s">
        <v>1179</v>
      </c>
      <c r="L2570" s="16" t="s">
        <v>2753</v>
      </c>
      <c r="M2570" s="16">
        <v>1117</v>
      </c>
      <c r="N2570" s="16" t="s">
        <v>1177</v>
      </c>
      <c r="O2570" s="16" t="s">
        <v>1107</v>
      </c>
      <c r="P2570" s="16" t="s">
        <v>1176</v>
      </c>
      <c r="Q2570" s="16" t="s">
        <v>1175</v>
      </c>
      <c r="R2570" s="16" t="s">
        <v>1174</v>
      </c>
    </row>
    <row r="2571" spans="1:18">
      <c r="A2571" s="16" t="s">
        <v>2752</v>
      </c>
      <c r="B2571" s="16" t="s">
        <v>1183</v>
      </c>
      <c r="C2571" s="16" t="s">
        <v>319</v>
      </c>
      <c r="D2571" s="16">
        <v>10139</v>
      </c>
      <c r="E2571" s="16" t="str">
        <f>VLOOKUP(D2571,'Schools Data'!$F$4:$I$105,4,FALSE)</f>
        <v>Friern Barnet School</v>
      </c>
      <c r="F2571" s="16">
        <v>138120</v>
      </c>
      <c r="G2571" s="16" t="str">
        <f t="shared" si="92"/>
        <v>E11</v>
      </c>
      <c r="H2571" s="16" t="s">
        <v>2751</v>
      </c>
      <c r="I2571" s="16" t="s">
        <v>1181</v>
      </c>
      <c r="J2571" s="16" t="s">
        <v>1180</v>
      </c>
      <c r="K2571" s="16" t="s">
        <v>1179</v>
      </c>
      <c r="L2571" s="16" t="s">
        <v>2750</v>
      </c>
      <c r="M2571" s="16">
        <v>4590</v>
      </c>
      <c r="N2571" s="16" t="s">
        <v>1177</v>
      </c>
      <c r="O2571" s="16" t="s">
        <v>1107</v>
      </c>
      <c r="P2571" s="16" t="s">
        <v>1176</v>
      </c>
      <c r="Q2571" s="16" t="s">
        <v>1175</v>
      </c>
      <c r="R2571" s="16" t="s">
        <v>1174</v>
      </c>
    </row>
    <row r="2572" spans="1:18">
      <c r="A2572" s="16" t="s">
        <v>2749</v>
      </c>
      <c r="B2572" s="16" t="s">
        <v>1183</v>
      </c>
      <c r="C2572" s="16" t="s">
        <v>319</v>
      </c>
      <c r="D2572" s="16">
        <v>10139</v>
      </c>
      <c r="E2572" s="16" t="str">
        <f>VLOOKUP(D2572,'Schools Data'!$F$4:$I$105,4,FALSE)</f>
        <v>Friern Barnet School</v>
      </c>
      <c r="F2572" s="16">
        <v>210000</v>
      </c>
      <c r="G2572" s="16" t="str">
        <f t="shared" si="92"/>
        <v>E12</v>
      </c>
      <c r="H2572" s="16" t="s">
        <v>2748</v>
      </c>
      <c r="I2572" s="16" t="s">
        <v>1181</v>
      </c>
      <c r="J2572" s="16" t="s">
        <v>1180</v>
      </c>
      <c r="K2572" s="16" t="s">
        <v>1179</v>
      </c>
      <c r="L2572" s="16" t="s">
        <v>2747</v>
      </c>
      <c r="M2572" s="16">
        <v>48012</v>
      </c>
      <c r="N2572" s="16" t="s">
        <v>1177</v>
      </c>
      <c r="O2572" s="16" t="s">
        <v>1107</v>
      </c>
      <c r="P2572" s="16" t="s">
        <v>1176</v>
      </c>
      <c r="Q2572" s="16" t="s">
        <v>1175</v>
      </c>
      <c r="R2572" s="16" t="s">
        <v>1174</v>
      </c>
    </row>
    <row r="2573" spans="1:18">
      <c r="A2573" s="16" t="s">
        <v>2746</v>
      </c>
      <c r="B2573" s="16" t="s">
        <v>1183</v>
      </c>
      <c r="C2573" s="16" t="s">
        <v>319</v>
      </c>
      <c r="D2573" s="16">
        <v>10139</v>
      </c>
      <c r="E2573" s="16" t="str">
        <f>VLOOKUP(D2573,'Schools Data'!$F$4:$I$105,4,FALSE)</f>
        <v>Friern Barnet School</v>
      </c>
      <c r="F2573" s="16">
        <v>213020</v>
      </c>
      <c r="G2573" s="16" t="str">
        <f t="shared" si="92"/>
        <v>E16</v>
      </c>
      <c r="H2573" s="16" t="s">
        <v>2745</v>
      </c>
      <c r="I2573" s="16" t="s">
        <v>1181</v>
      </c>
      <c r="J2573" s="16" t="s">
        <v>1180</v>
      </c>
      <c r="K2573" s="16" t="s">
        <v>1179</v>
      </c>
      <c r="L2573" s="16" t="s">
        <v>2744</v>
      </c>
      <c r="M2573" s="16">
        <v>63000</v>
      </c>
      <c r="N2573" s="16" t="s">
        <v>1177</v>
      </c>
      <c r="O2573" s="16" t="s">
        <v>1107</v>
      </c>
      <c r="P2573" s="16" t="s">
        <v>1176</v>
      </c>
      <c r="Q2573" s="16" t="s">
        <v>1175</v>
      </c>
      <c r="R2573" s="16" t="s">
        <v>1174</v>
      </c>
    </row>
    <row r="2574" spans="1:18">
      <c r="A2574" s="16" t="s">
        <v>2743</v>
      </c>
      <c r="B2574" s="16" t="s">
        <v>1183</v>
      </c>
      <c r="C2574" s="16" t="s">
        <v>319</v>
      </c>
      <c r="D2574" s="16">
        <v>10139</v>
      </c>
      <c r="E2574" s="16" t="str">
        <f>VLOOKUP(D2574,'Schools Data'!$F$4:$I$105,4,FALSE)</f>
        <v>Friern Barnet School</v>
      </c>
      <c r="F2574" s="16">
        <v>215000</v>
      </c>
      <c r="G2574" s="16" t="str">
        <f t="shared" si="92"/>
        <v>E17</v>
      </c>
      <c r="H2574" s="16" t="s">
        <v>2742</v>
      </c>
      <c r="I2574" s="16" t="s">
        <v>1181</v>
      </c>
      <c r="J2574" s="16" t="s">
        <v>1180</v>
      </c>
      <c r="K2574" s="16" t="s">
        <v>1179</v>
      </c>
      <c r="L2574" s="16" t="s">
        <v>2741</v>
      </c>
      <c r="M2574" s="16">
        <v>60648</v>
      </c>
      <c r="N2574" s="16" t="s">
        <v>1177</v>
      </c>
      <c r="O2574" s="16" t="s">
        <v>1107</v>
      </c>
      <c r="P2574" s="16" t="s">
        <v>1176</v>
      </c>
      <c r="Q2574" s="16" t="s">
        <v>1175</v>
      </c>
      <c r="R2574" s="16" t="s">
        <v>1174</v>
      </c>
    </row>
    <row r="2575" spans="1:18">
      <c r="A2575" s="16" t="s">
        <v>2740</v>
      </c>
      <c r="B2575" s="16" t="s">
        <v>1183</v>
      </c>
      <c r="C2575" s="16" t="s">
        <v>319</v>
      </c>
      <c r="D2575" s="16">
        <v>10139</v>
      </c>
      <c r="E2575" s="16" t="str">
        <f>VLOOKUP(D2575,'Schools Data'!$F$4:$I$105,4,FALSE)</f>
        <v>Friern Barnet School</v>
      </c>
      <c r="F2575" s="16">
        <v>216000</v>
      </c>
      <c r="G2575" s="16" t="str">
        <f t="shared" si="92"/>
        <v>E15</v>
      </c>
      <c r="H2575" s="16" t="s">
        <v>2739</v>
      </c>
      <c r="I2575" s="16" t="s">
        <v>1181</v>
      </c>
      <c r="J2575" s="16" t="s">
        <v>1180</v>
      </c>
      <c r="K2575" s="16" t="s">
        <v>1179</v>
      </c>
      <c r="L2575" s="16" t="s">
        <v>2738</v>
      </c>
      <c r="M2575" s="16">
        <v>9300</v>
      </c>
      <c r="N2575" s="16" t="s">
        <v>1177</v>
      </c>
      <c r="O2575" s="16" t="s">
        <v>1107</v>
      </c>
      <c r="P2575" s="16" t="s">
        <v>1176</v>
      </c>
      <c r="Q2575" s="16" t="s">
        <v>1175</v>
      </c>
      <c r="R2575" s="16" t="s">
        <v>1174</v>
      </c>
    </row>
    <row r="2576" spans="1:18">
      <c r="A2576" s="16" t="s">
        <v>2737</v>
      </c>
      <c r="B2576" s="16" t="s">
        <v>1183</v>
      </c>
      <c r="C2576" s="16" t="s">
        <v>319</v>
      </c>
      <c r="D2576" s="16">
        <v>10139</v>
      </c>
      <c r="E2576" s="16" t="str">
        <f>VLOOKUP(D2576,'Schools Data'!$F$4:$I$105,4,FALSE)</f>
        <v>Friern Barnet School</v>
      </c>
      <c r="F2576" s="16">
        <v>219010</v>
      </c>
      <c r="G2576" s="16" t="str">
        <f t="shared" si="92"/>
        <v>E14</v>
      </c>
      <c r="H2576" s="16" t="s">
        <v>2736</v>
      </c>
      <c r="I2576" s="16" t="s">
        <v>1181</v>
      </c>
      <c r="J2576" s="16" t="s">
        <v>1180</v>
      </c>
      <c r="K2576" s="16" t="s">
        <v>1179</v>
      </c>
      <c r="L2576" s="16" t="s">
        <v>2735</v>
      </c>
      <c r="M2576" s="16">
        <v>80999</v>
      </c>
      <c r="N2576" s="16" t="s">
        <v>1177</v>
      </c>
      <c r="O2576" s="16" t="s">
        <v>1107</v>
      </c>
      <c r="P2576" s="16" t="s">
        <v>1176</v>
      </c>
      <c r="Q2576" s="16" t="s">
        <v>1175</v>
      </c>
      <c r="R2576" s="16" t="s">
        <v>1174</v>
      </c>
    </row>
    <row r="2577" spans="1:18">
      <c r="A2577" s="16" t="s">
        <v>2734</v>
      </c>
      <c r="B2577" s="16" t="s">
        <v>1183</v>
      </c>
      <c r="C2577" s="16" t="s">
        <v>319</v>
      </c>
      <c r="D2577" s="16">
        <v>10139</v>
      </c>
      <c r="E2577" s="16" t="str">
        <f>VLOOKUP(D2577,'Schools Data'!$F$4:$I$105,4,FALSE)</f>
        <v>Friern Barnet School</v>
      </c>
      <c r="F2577" s="16">
        <v>219030</v>
      </c>
      <c r="G2577" s="16" t="str">
        <f t="shared" si="92"/>
        <v>E18</v>
      </c>
      <c r="H2577" s="16" t="s">
        <v>2733</v>
      </c>
      <c r="I2577" s="16" t="s">
        <v>1181</v>
      </c>
      <c r="J2577" s="16" t="s">
        <v>1180</v>
      </c>
      <c r="K2577" s="16" t="s">
        <v>1179</v>
      </c>
      <c r="L2577" s="16" t="s">
        <v>2732</v>
      </c>
      <c r="M2577" s="16">
        <v>41197</v>
      </c>
      <c r="N2577" s="16" t="s">
        <v>1177</v>
      </c>
      <c r="O2577" s="16" t="s">
        <v>1107</v>
      </c>
      <c r="P2577" s="16" t="s">
        <v>1176</v>
      </c>
      <c r="Q2577" s="16" t="s">
        <v>1175</v>
      </c>
      <c r="R2577" s="16" t="s">
        <v>1174</v>
      </c>
    </row>
    <row r="2578" spans="1:18">
      <c r="A2578" s="16" t="s">
        <v>2731</v>
      </c>
      <c r="B2578" s="16" t="s">
        <v>1183</v>
      </c>
      <c r="C2578" s="16" t="s">
        <v>319</v>
      </c>
      <c r="D2578" s="16">
        <v>10139</v>
      </c>
      <c r="E2578" s="16" t="str">
        <f>VLOOKUP(D2578,'Schools Data'!$F$4:$I$105,4,FALSE)</f>
        <v>Friern Barnet School</v>
      </c>
      <c r="F2578" s="16">
        <v>220000</v>
      </c>
      <c r="G2578" s="16" t="str">
        <f t="shared" si="92"/>
        <v>E13</v>
      </c>
      <c r="H2578" s="16" t="s">
        <v>2730</v>
      </c>
      <c r="I2578" s="16" t="s">
        <v>1181</v>
      </c>
      <c r="J2578" s="16" t="s">
        <v>1180</v>
      </c>
      <c r="K2578" s="16" t="s">
        <v>1179</v>
      </c>
      <c r="L2578" s="16" t="s">
        <v>2729</v>
      </c>
      <c r="M2578" s="16">
        <v>5000</v>
      </c>
      <c r="N2578" s="16" t="s">
        <v>1177</v>
      </c>
      <c r="O2578" s="16" t="s">
        <v>1107</v>
      </c>
      <c r="P2578" s="16" t="s">
        <v>1176</v>
      </c>
      <c r="Q2578" s="16" t="s">
        <v>1175</v>
      </c>
      <c r="R2578" s="16" t="s">
        <v>1174</v>
      </c>
    </row>
    <row r="2579" spans="1:18">
      <c r="A2579" s="16" t="s">
        <v>2728</v>
      </c>
      <c r="B2579" s="16" t="s">
        <v>1183</v>
      </c>
      <c r="C2579" s="16" t="s">
        <v>319</v>
      </c>
      <c r="D2579" s="16">
        <v>10139</v>
      </c>
      <c r="E2579" s="16" t="str">
        <f>VLOOKUP(D2579,'Schools Data'!$F$4:$I$105,4,FALSE)</f>
        <v>Friern Barnet School</v>
      </c>
      <c r="F2579" s="16">
        <v>221000</v>
      </c>
      <c r="G2579" s="16" t="str">
        <f t="shared" si="92"/>
        <v>E23</v>
      </c>
      <c r="H2579" s="16" t="s">
        <v>2727</v>
      </c>
      <c r="I2579" s="16" t="s">
        <v>1181</v>
      </c>
      <c r="J2579" s="16" t="s">
        <v>1180</v>
      </c>
      <c r="K2579" s="16" t="s">
        <v>1179</v>
      </c>
      <c r="L2579" s="16" t="s">
        <v>2726</v>
      </c>
      <c r="M2579" s="16">
        <v>32939</v>
      </c>
      <c r="N2579" s="16" t="s">
        <v>1177</v>
      </c>
      <c r="O2579" s="16" t="s">
        <v>1107</v>
      </c>
      <c r="P2579" s="16" t="s">
        <v>1176</v>
      </c>
      <c r="Q2579" s="16" t="s">
        <v>1175</v>
      </c>
      <c r="R2579" s="16" t="s">
        <v>1174</v>
      </c>
    </row>
    <row r="2580" spans="1:18">
      <c r="A2580" s="16" t="s">
        <v>2725</v>
      </c>
      <c r="B2580" s="16" t="s">
        <v>1183</v>
      </c>
      <c r="C2580" s="16" t="s">
        <v>319</v>
      </c>
      <c r="D2580" s="16">
        <v>10139</v>
      </c>
      <c r="E2580" s="16" t="str">
        <f>VLOOKUP(D2580,'Schools Data'!$F$4:$I$105,4,FALSE)</f>
        <v>Friern Barnet School</v>
      </c>
      <c r="F2580" s="16">
        <v>411020</v>
      </c>
      <c r="G2580" s="16" t="str">
        <f t="shared" si="92"/>
        <v>E25</v>
      </c>
      <c r="H2580" s="16" t="s">
        <v>2724</v>
      </c>
      <c r="I2580" s="16" t="s">
        <v>1181</v>
      </c>
      <c r="J2580" s="16" t="s">
        <v>1180</v>
      </c>
      <c r="K2580" s="16" t="s">
        <v>1179</v>
      </c>
      <c r="L2580" s="16" t="s">
        <v>2723</v>
      </c>
      <c r="M2580" s="16">
        <v>205050</v>
      </c>
      <c r="N2580" s="16" t="s">
        <v>1177</v>
      </c>
      <c r="O2580" s="16" t="s">
        <v>1107</v>
      </c>
      <c r="P2580" s="16" t="s">
        <v>1176</v>
      </c>
      <c r="Q2580" s="16" t="s">
        <v>1175</v>
      </c>
      <c r="R2580" s="16" t="s">
        <v>1174</v>
      </c>
    </row>
    <row r="2581" spans="1:18">
      <c r="A2581" s="16" t="s">
        <v>2722</v>
      </c>
      <c r="B2581" s="16" t="s">
        <v>1183</v>
      </c>
      <c r="C2581" s="16" t="s">
        <v>319</v>
      </c>
      <c r="D2581" s="16">
        <v>10139</v>
      </c>
      <c r="E2581" s="16" t="str">
        <f>VLOOKUP(D2581,'Schools Data'!$F$4:$I$105,4,FALSE)</f>
        <v>Friern Barnet School</v>
      </c>
      <c r="F2581" s="16">
        <v>413050</v>
      </c>
      <c r="G2581" s="16" t="str">
        <f t="shared" si="92"/>
        <v>E19</v>
      </c>
      <c r="H2581" s="16" t="s">
        <v>2721</v>
      </c>
      <c r="I2581" s="16" t="s">
        <v>1181</v>
      </c>
      <c r="J2581" s="16" t="s">
        <v>1180</v>
      </c>
      <c r="K2581" s="16" t="s">
        <v>1179</v>
      </c>
      <c r="L2581" s="16" t="s">
        <v>2720</v>
      </c>
      <c r="M2581" s="16">
        <v>160000</v>
      </c>
      <c r="N2581" s="16" t="s">
        <v>1177</v>
      </c>
      <c r="O2581" s="16" t="s">
        <v>1107</v>
      </c>
      <c r="P2581" s="16" t="s">
        <v>1176</v>
      </c>
      <c r="Q2581" s="16" t="s">
        <v>1175</v>
      </c>
      <c r="R2581" s="16" t="s">
        <v>1174</v>
      </c>
    </row>
    <row r="2582" spans="1:18">
      <c r="A2582" s="16" t="s">
        <v>2719</v>
      </c>
      <c r="B2582" s="16" t="s">
        <v>1183</v>
      </c>
      <c r="C2582" s="16" t="s">
        <v>319</v>
      </c>
      <c r="D2582" s="16">
        <v>10139</v>
      </c>
      <c r="E2582" s="16" t="str">
        <f>VLOOKUP(D2582,'Schools Data'!$F$4:$I$105,4,FALSE)</f>
        <v>Friern Barnet School</v>
      </c>
      <c r="F2582" s="16">
        <v>413060</v>
      </c>
      <c r="G2582" s="16" t="str">
        <f t="shared" si="92"/>
        <v>E22</v>
      </c>
      <c r="H2582" s="16" t="s">
        <v>2718</v>
      </c>
      <c r="I2582" s="16" t="s">
        <v>1181</v>
      </c>
      <c r="J2582" s="16" t="s">
        <v>1180</v>
      </c>
      <c r="K2582" s="16" t="s">
        <v>1179</v>
      </c>
      <c r="L2582" s="16" t="s">
        <v>2717</v>
      </c>
      <c r="M2582" s="16">
        <v>24680</v>
      </c>
      <c r="N2582" s="16" t="s">
        <v>1177</v>
      </c>
      <c r="O2582" s="16" t="s">
        <v>1107</v>
      </c>
      <c r="P2582" s="16" t="s">
        <v>1176</v>
      </c>
      <c r="Q2582" s="16" t="s">
        <v>1175</v>
      </c>
      <c r="R2582" s="16" t="s">
        <v>1174</v>
      </c>
    </row>
    <row r="2583" spans="1:18">
      <c r="A2583" s="16" t="s">
        <v>2716</v>
      </c>
      <c r="B2583" s="16" t="s">
        <v>1183</v>
      </c>
      <c r="C2583" s="16" t="s">
        <v>319</v>
      </c>
      <c r="D2583" s="16">
        <v>10139</v>
      </c>
      <c r="E2583" s="16" t="str">
        <f>VLOOKUP(D2583,'Schools Data'!$F$4:$I$105,4,FALSE)</f>
        <v>Friern Barnet School</v>
      </c>
      <c r="F2583" s="16">
        <v>420050</v>
      </c>
      <c r="G2583" s="16" t="str">
        <f t="shared" si="92"/>
        <v>E21</v>
      </c>
      <c r="H2583" s="16" t="s">
        <v>2715</v>
      </c>
      <c r="I2583" s="16" t="s">
        <v>1181</v>
      </c>
      <c r="J2583" s="16" t="s">
        <v>1180</v>
      </c>
      <c r="K2583" s="16" t="s">
        <v>1179</v>
      </c>
      <c r="L2583" s="16" t="s">
        <v>2714</v>
      </c>
      <c r="M2583" s="16">
        <v>68000</v>
      </c>
      <c r="N2583" s="16" t="s">
        <v>1177</v>
      </c>
      <c r="O2583" s="16" t="s">
        <v>1107</v>
      </c>
      <c r="P2583" s="16" t="s">
        <v>1176</v>
      </c>
      <c r="Q2583" s="16" t="s">
        <v>1175</v>
      </c>
      <c r="R2583" s="16" t="s">
        <v>1174</v>
      </c>
    </row>
    <row r="2584" spans="1:18">
      <c r="A2584" s="16" t="s">
        <v>2713</v>
      </c>
      <c r="B2584" s="16" t="s">
        <v>1183</v>
      </c>
      <c r="C2584" s="16" t="s">
        <v>319</v>
      </c>
      <c r="D2584" s="16">
        <v>10139</v>
      </c>
      <c r="E2584" s="16" t="str">
        <f>VLOOKUP(D2584,'Schools Data'!$F$4:$I$105,4,FALSE)</f>
        <v>Friern Barnet School</v>
      </c>
      <c r="F2584" s="16">
        <v>420060</v>
      </c>
      <c r="G2584" s="16" t="str">
        <f t="shared" si="92"/>
        <v>E26</v>
      </c>
      <c r="H2584" s="16" t="s">
        <v>2712</v>
      </c>
      <c r="I2584" s="16" t="s">
        <v>1181</v>
      </c>
      <c r="J2584" s="16" t="s">
        <v>1180</v>
      </c>
      <c r="K2584" s="16" t="s">
        <v>1179</v>
      </c>
      <c r="L2584" s="16" t="s">
        <v>2711</v>
      </c>
      <c r="M2584" s="16">
        <v>50500</v>
      </c>
      <c r="N2584" s="16" t="s">
        <v>1177</v>
      </c>
      <c r="O2584" s="16" t="s">
        <v>1107</v>
      </c>
      <c r="P2584" s="16" t="s">
        <v>1176</v>
      </c>
      <c r="Q2584" s="16" t="s">
        <v>1175</v>
      </c>
      <c r="R2584" s="16" t="s">
        <v>1174</v>
      </c>
    </row>
    <row r="2585" spans="1:18">
      <c r="A2585" s="16" t="s">
        <v>2710</v>
      </c>
      <c r="B2585" s="16" t="s">
        <v>1183</v>
      </c>
      <c r="C2585" s="16" t="s">
        <v>319</v>
      </c>
      <c r="D2585" s="16">
        <v>10139</v>
      </c>
      <c r="E2585" s="16" t="str">
        <f>VLOOKUP(D2585,'Schools Data'!$F$4:$I$105,4,FALSE)</f>
        <v>Friern Barnet School</v>
      </c>
      <c r="F2585" s="16">
        <v>422620</v>
      </c>
      <c r="G2585" s="16" t="str">
        <f t="shared" si="92"/>
        <v>E20</v>
      </c>
      <c r="H2585" s="16" t="s">
        <v>2709</v>
      </c>
      <c r="I2585" s="16" t="s">
        <v>1181</v>
      </c>
      <c r="J2585" s="16" t="s">
        <v>1180</v>
      </c>
      <c r="K2585" s="16" t="s">
        <v>1179</v>
      </c>
      <c r="L2585" s="16" t="s">
        <v>2708</v>
      </c>
      <c r="M2585" s="16">
        <v>75000</v>
      </c>
      <c r="N2585" s="16" t="s">
        <v>1177</v>
      </c>
      <c r="O2585" s="16" t="s">
        <v>1107</v>
      </c>
      <c r="P2585" s="16" t="s">
        <v>1176</v>
      </c>
      <c r="Q2585" s="16" t="s">
        <v>1175</v>
      </c>
      <c r="R2585" s="16" t="s">
        <v>1174</v>
      </c>
    </row>
    <row r="2586" spans="1:18">
      <c r="A2586" s="16" t="s">
        <v>2707</v>
      </c>
      <c r="B2586" s="16" t="s">
        <v>1183</v>
      </c>
      <c r="C2586" s="16" t="s">
        <v>319</v>
      </c>
      <c r="D2586" s="16">
        <v>10139</v>
      </c>
      <c r="E2586" s="16" t="str">
        <f>VLOOKUP(D2586,'Schools Data'!$F$4:$I$105,4,FALSE)</f>
        <v>Friern Barnet School</v>
      </c>
      <c r="F2586" s="16">
        <v>543950</v>
      </c>
      <c r="G2586" s="16" t="s">
        <v>1211</v>
      </c>
      <c r="H2586" s="16" t="s">
        <v>2706</v>
      </c>
      <c r="I2586" s="16" t="s">
        <v>1181</v>
      </c>
      <c r="J2586" s="16" t="s">
        <v>1180</v>
      </c>
      <c r="K2586" s="16" t="s">
        <v>1179</v>
      </c>
      <c r="L2586" s="16" t="s">
        <v>2705</v>
      </c>
      <c r="M2586" s="16">
        <v>2292</v>
      </c>
      <c r="N2586" s="16" t="s">
        <v>1177</v>
      </c>
      <c r="O2586" s="16" t="s">
        <v>1107</v>
      </c>
      <c r="P2586" s="16" t="s">
        <v>1176</v>
      </c>
      <c r="Q2586" s="16" t="s">
        <v>1175</v>
      </c>
      <c r="R2586" s="16" t="s">
        <v>1174</v>
      </c>
    </row>
    <row r="2587" spans="1:18">
      <c r="A2587" s="16" t="s">
        <v>2704</v>
      </c>
      <c r="B2587" s="16" t="s">
        <v>1183</v>
      </c>
      <c r="C2587" s="16" t="s">
        <v>319</v>
      </c>
      <c r="D2587" s="16">
        <v>10139</v>
      </c>
      <c r="E2587" s="16" t="str">
        <f>VLOOKUP(D2587,'Schools Data'!$F$4:$I$105,4,FALSE)</f>
        <v>Friern Barnet School</v>
      </c>
      <c r="F2587" s="16">
        <v>543955</v>
      </c>
      <c r="G2587" s="16" t="str">
        <f t="shared" ref="G2587:G2596" si="93">VLOOKUP(F2587,$W$2:$X$62,2,FALSE)</f>
        <v>E30</v>
      </c>
      <c r="H2587" s="16" t="s">
        <v>2703</v>
      </c>
      <c r="I2587" s="16" t="s">
        <v>1181</v>
      </c>
      <c r="J2587" s="16" t="s">
        <v>1180</v>
      </c>
      <c r="K2587" s="16" t="s">
        <v>1179</v>
      </c>
      <c r="L2587" s="16" t="s">
        <v>2702</v>
      </c>
      <c r="M2587" s="16">
        <v>72000</v>
      </c>
      <c r="N2587" s="16" t="s">
        <v>1177</v>
      </c>
      <c r="O2587" s="16" t="s">
        <v>1107</v>
      </c>
      <c r="P2587" s="16" t="s">
        <v>1176</v>
      </c>
      <c r="Q2587" s="16" t="s">
        <v>1175</v>
      </c>
      <c r="R2587" s="16" t="s">
        <v>1174</v>
      </c>
    </row>
    <row r="2588" spans="1:18">
      <c r="A2588" s="16" t="s">
        <v>2701</v>
      </c>
      <c r="B2588" s="16" t="s">
        <v>1183</v>
      </c>
      <c r="C2588" s="16" t="s">
        <v>319</v>
      </c>
      <c r="D2588" s="16">
        <v>10139</v>
      </c>
      <c r="E2588" s="16" t="str">
        <f>VLOOKUP(D2588,'Schools Data'!$F$4:$I$105,4,FALSE)</f>
        <v>Friern Barnet School</v>
      </c>
      <c r="F2588" s="16">
        <v>543970</v>
      </c>
      <c r="G2588" s="16" t="str">
        <f t="shared" si="93"/>
        <v>I01</v>
      </c>
      <c r="H2588" s="16" t="s">
        <v>2700</v>
      </c>
      <c r="I2588" s="16" t="s">
        <v>1181</v>
      </c>
      <c r="J2588" s="16" t="s">
        <v>1180</v>
      </c>
      <c r="K2588" s="16" t="s">
        <v>1179</v>
      </c>
      <c r="L2588" s="16" t="s">
        <v>2699</v>
      </c>
      <c r="M2588" s="16">
        <v>-5138445</v>
      </c>
      <c r="N2588" s="16" t="s">
        <v>1177</v>
      </c>
      <c r="O2588" s="16" t="s">
        <v>1107</v>
      </c>
      <c r="P2588" s="16" t="s">
        <v>1176</v>
      </c>
      <c r="Q2588" s="16" t="s">
        <v>1175</v>
      </c>
      <c r="R2588" s="16" t="s">
        <v>1174</v>
      </c>
    </row>
    <row r="2589" spans="1:18">
      <c r="A2589" s="16" t="s">
        <v>2698</v>
      </c>
      <c r="B2589" s="16" t="s">
        <v>1183</v>
      </c>
      <c r="C2589" s="16" t="s">
        <v>319</v>
      </c>
      <c r="D2589" s="16">
        <v>10139</v>
      </c>
      <c r="E2589" s="16" t="str">
        <f>VLOOKUP(D2589,'Schools Data'!$F$4:$I$105,4,FALSE)</f>
        <v>Friern Barnet School</v>
      </c>
      <c r="F2589" s="16">
        <v>543972</v>
      </c>
      <c r="G2589" s="16" t="str">
        <f t="shared" si="93"/>
        <v>I03</v>
      </c>
      <c r="H2589" s="16" t="s">
        <v>2697</v>
      </c>
      <c r="I2589" s="16" t="s">
        <v>1181</v>
      </c>
      <c r="J2589" s="16" t="s">
        <v>1180</v>
      </c>
      <c r="K2589" s="16" t="s">
        <v>1179</v>
      </c>
      <c r="L2589" s="16" t="s">
        <v>2696</v>
      </c>
      <c r="M2589" s="16">
        <v>-285094</v>
      </c>
      <c r="N2589" s="16" t="s">
        <v>1177</v>
      </c>
      <c r="O2589" s="16" t="s">
        <v>1107</v>
      </c>
      <c r="P2589" s="16" t="s">
        <v>1176</v>
      </c>
      <c r="Q2589" s="16" t="s">
        <v>1175</v>
      </c>
      <c r="R2589" s="16" t="s">
        <v>1174</v>
      </c>
    </row>
    <row r="2590" spans="1:18">
      <c r="A2590" s="16" t="s">
        <v>2695</v>
      </c>
      <c r="B2590" s="16" t="s">
        <v>1183</v>
      </c>
      <c r="C2590" s="16" t="s">
        <v>319</v>
      </c>
      <c r="D2590" s="16">
        <v>10139</v>
      </c>
      <c r="E2590" s="16" t="str">
        <f>VLOOKUP(D2590,'Schools Data'!$F$4:$I$105,4,FALSE)</f>
        <v>Friern Barnet School</v>
      </c>
      <c r="F2590" s="16">
        <v>543975</v>
      </c>
      <c r="G2590" s="16" t="str">
        <f t="shared" si="93"/>
        <v>I05</v>
      </c>
      <c r="H2590" s="16" t="s">
        <v>2694</v>
      </c>
      <c r="I2590" s="16" t="s">
        <v>1181</v>
      </c>
      <c r="J2590" s="16" t="s">
        <v>1180</v>
      </c>
      <c r="K2590" s="16" t="s">
        <v>1179</v>
      </c>
      <c r="L2590" s="16" t="s">
        <v>2693</v>
      </c>
      <c r="M2590" s="16">
        <v>-386085</v>
      </c>
      <c r="N2590" s="16" t="s">
        <v>1177</v>
      </c>
      <c r="O2590" s="16" t="s">
        <v>1107</v>
      </c>
      <c r="P2590" s="16" t="s">
        <v>1176</v>
      </c>
      <c r="Q2590" s="16" t="s">
        <v>1175</v>
      </c>
      <c r="R2590" s="16" t="s">
        <v>1174</v>
      </c>
    </row>
    <row r="2591" spans="1:18">
      <c r="A2591" s="16" t="s">
        <v>2692</v>
      </c>
      <c r="B2591" s="16" t="s">
        <v>1183</v>
      </c>
      <c r="C2591" s="16" t="s">
        <v>319</v>
      </c>
      <c r="D2591" s="16">
        <v>10139</v>
      </c>
      <c r="E2591" s="16" t="str">
        <f>VLOOKUP(D2591,'Schools Data'!$F$4:$I$105,4,FALSE)</f>
        <v>Friern Barnet School</v>
      </c>
      <c r="F2591" s="16">
        <v>543980</v>
      </c>
      <c r="G2591" s="16" t="str">
        <f t="shared" si="93"/>
        <v>CI01</v>
      </c>
      <c r="H2591" s="16" t="s">
        <v>2691</v>
      </c>
      <c r="I2591" s="16" t="s">
        <v>1181</v>
      </c>
      <c r="J2591" s="16" t="s">
        <v>1180</v>
      </c>
      <c r="K2591" s="16" t="s">
        <v>1179</v>
      </c>
      <c r="L2591" s="16" t="s">
        <v>2690</v>
      </c>
      <c r="M2591" s="16">
        <v>-17112</v>
      </c>
      <c r="N2591" s="16" t="s">
        <v>1177</v>
      </c>
      <c r="O2591" s="16" t="s">
        <v>1107</v>
      </c>
      <c r="P2591" s="16" t="s">
        <v>1176</v>
      </c>
      <c r="Q2591" s="16" t="s">
        <v>1175</v>
      </c>
      <c r="R2591" s="16" t="s">
        <v>1174</v>
      </c>
    </row>
    <row r="2592" spans="1:18">
      <c r="A2592" s="16" t="s">
        <v>2689</v>
      </c>
      <c r="B2592" s="16" t="s">
        <v>1183</v>
      </c>
      <c r="C2592" s="16" t="s">
        <v>319</v>
      </c>
      <c r="D2592" s="16">
        <v>10139</v>
      </c>
      <c r="E2592" s="16" t="str">
        <f>VLOOKUP(D2592,'Schools Data'!$F$4:$I$105,4,FALSE)</f>
        <v>Friern Barnet School</v>
      </c>
      <c r="F2592" s="16">
        <v>543995</v>
      </c>
      <c r="G2592" s="16" t="str">
        <f t="shared" si="93"/>
        <v>CI04</v>
      </c>
      <c r="H2592" s="16" t="s">
        <v>2688</v>
      </c>
      <c r="I2592" s="16" t="s">
        <v>1181</v>
      </c>
      <c r="J2592" s="16" t="s">
        <v>1180</v>
      </c>
      <c r="K2592" s="16" t="s">
        <v>1179</v>
      </c>
      <c r="L2592" s="16" t="s">
        <v>2687</v>
      </c>
      <c r="M2592" s="16">
        <v>-72000</v>
      </c>
      <c r="N2592" s="16" t="s">
        <v>1177</v>
      </c>
      <c r="O2592" s="16" t="s">
        <v>1107</v>
      </c>
      <c r="P2592" s="16" t="s">
        <v>1176</v>
      </c>
      <c r="Q2592" s="16" t="s">
        <v>1175</v>
      </c>
      <c r="R2592" s="16" t="s">
        <v>1174</v>
      </c>
    </row>
    <row r="2593" spans="1:18">
      <c r="A2593" s="16" t="s">
        <v>2686</v>
      </c>
      <c r="B2593" s="16" t="s">
        <v>1183</v>
      </c>
      <c r="C2593" s="16" t="s">
        <v>319</v>
      </c>
      <c r="D2593" s="16">
        <v>10139</v>
      </c>
      <c r="E2593" s="16" t="str">
        <f>VLOOKUP(D2593,'Schools Data'!$F$4:$I$105,4,FALSE)</f>
        <v>Friern Barnet School</v>
      </c>
      <c r="F2593" s="16">
        <v>569000</v>
      </c>
      <c r="G2593" s="16" t="str">
        <f t="shared" si="93"/>
        <v>E28a</v>
      </c>
      <c r="H2593" s="16" t="s">
        <v>2685</v>
      </c>
      <c r="I2593" s="16" t="s">
        <v>1181</v>
      </c>
      <c r="J2593" s="16" t="s">
        <v>1180</v>
      </c>
      <c r="K2593" s="16" t="s">
        <v>1179</v>
      </c>
      <c r="L2593" s="16" t="s">
        <v>2684</v>
      </c>
      <c r="M2593" s="16">
        <v>13109</v>
      </c>
      <c r="N2593" s="16" t="s">
        <v>1177</v>
      </c>
      <c r="O2593" s="16" t="s">
        <v>1107</v>
      </c>
      <c r="P2593" s="16" t="s">
        <v>1176</v>
      </c>
      <c r="Q2593" s="16" t="s">
        <v>1175</v>
      </c>
      <c r="R2593" s="16" t="s">
        <v>1174</v>
      </c>
    </row>
    <row r="2594" spans="1:18">
      <c r="A2594" s="16" t="s">
        <v>2683</v>
      </c>
      <c r="B2594" s="16" t="s">
        <v>1183</v>
      </c>
      <c r="C2594" s="16" t="s">
        <v>319</v>
      </c>
      <c r="D2594" s="16">
        <v>10139</v>
      </c>
      <c r="E2594" s="16" t="str">
        <f>VLOOKUP(D2594,'Schools Data'!$F$4:$I$105,4,FALSE)</f>
        <v>Friern Barnet School</v>
      </c>
      <c r="F2594" s="16">
        <v>569010</v>
      </c>
      <c r="G2594" s="16" t="str">
        <f t="shared" si="93"/>
        <v>E27</v>
      </c>
      <c r="H2594" s="16" t="s">
        <v>2682</v>
      </c>
      <c r="I2594" s="16" t="s">
        <v>1181</v>
      </c>
      <c r="J2594" s="16" t="s">
        <v>1180</v>
      </c>
      <c r="K2594" s="16" t="s">
        <v>1179</v>
      </c>
      <c r="L2594" s="16" t="s">
        <v>2681</v>
      </c>
      <c r="M2594" s="16">
        <v>87675</v>
      </c>
      <c r="N2594" s="16" t="s">
        <v>1177</v>
      </c>
      <c r="O2594" s="16" t="s">
        <v>1107</v>
      </c>
      <c r="P2594" s="16" t="s">
        <v>1176</v>
      </c>
      <c r="Q2594" s="16" t="s">
        <v>1175</v>
      </c>
      <c r="R2594" s="16" t="s">
        <v>1174</v>
      </c>
    </row>
    <row r="2595" spans="1:18">
      <c r="A2595" s="16" t="s">
        <v>2680</v>
      </c>
      <c r="B2595" s="16" t="s">
        <v>1183</v>
      </c>
      <c r="C2595" s="16" t="s">
        <v>319</v>
      </c>
      <c r="D2595" s="16">
        <v>10139</v>
      </c>
      <c r="E2595" s="16" t="str">
        <f>VLOOKUP(D2595,'Schools Data'!$F$4:$I$105,4,FALSE)</f>
        <v>Friern Barnet School</v>
      </c>
      <c r="F2595" s="16">
        <v>599010</v>
      </c>
      <c r="G2595" s="16" t="str">
        <f t="shared" si="93"/>
        <v>CE02</v>
      </c>
      <c r="H2595" s="16" t="s">
        <v>2679</v>
      </c>
      <c r="I2595" s="16" t="s">
        <v>1181</v>
      </c>
      <c r="J2595" s="16" t="s">
        <v>1180</v>
      </c>
      <c r="K2595" s="16" t="s">
        <v>1179</v>
      </c>
      <c r="L2595" s="16" t="s">
        <v>2678</v>
      </c>
      <c r="M2595" s="16">
        <v>100000</v>
      </c>
      <c r="N2595" s="16" t="s">
        <v>1177</v>
      </c>
      <c r="O2595" s="16" t="s">
        <v>1107</v>
      </c>
      <c r="P2595" s="16" t="s">
        <v>1176</v>
      </c>
      <c r="Q2595" s="16" t="s">
        <v>1175</v>
      </c>
      <c r="R2595" s="16" t="s">
        <v>1174</v>
      </c>
    </row>
    <row r="2596" spans="1:18">
      <c r="A2596" s="16" t="s">
        <v>2677</v>
      </c>
      <c r="B2596" s="16" t="s">
        <v>1183</v>
      </c>
      <c r="C2596" s="16" t="s">
        <v>319</v>
      </c>
      <c r="D2596" s="16">
        <v>10139</v>
      </c>
      <c r="E2596" s="16" t="str">
        <f>VLOOKUP(D2596,'Schools Data'!$F$4:$I$105,4,FALSE)</f>
        <v>Friern Barnet School</v>
      </c>
      <c r="F2596" s="16">
        <v>599030</v>
      </c>
      <c r="G2596" s="16" t="str">
        <f t="shared" si="93"/>
        <v>CE04</v>
      </c>
      <c r="H2596" s="16" t="s">
        <v>2676</v>
      </c>
      <c r="I2596" s="16" t="s">
        <v>1181</v>
      </c>
      <c r="J2596" s="16" t="s">
        <v>1180</v>
      </c>
      <c r="K2596" s="16" t="s">
        <v>1179</v>
      </c>
      <c r="L2596" s="16" t="s">
        <v>2675</v>
      </c>
      <c r="M2596" s="16">
        <v>15000</v>
      </c>
      <c r="N2596" s="16" t="s">
        <v>1177</v>
      </c>
      <c r="O2596" s="16" t="s">
        <v>1107</v>
      </c>
      <c r="P2596" s="16" t="s">
        <v>1176</v>
      </c>
      <c r="Q2596" s="16" t="s">
        <v>1175</v>
      </c>
      <c r="R2596" s="16" t="s">
        <v>1174</v>
      </c>
    </row>
    <row r="2597" spans="1:18">
      <c r="A2597" s="16" t="s">
        <v>2674</v>
      </c>
      <c r="B2597" s="16" t="s">
        <v>1183</v>
      </c>
      <c r="C2597" s="16" t="s">
        <v>319</v>
      </c>
      <c r="D2597" s="16">
        <v>10139</v>
      </c>
      <c r="E2597" s="16" t="str">
        <f>VLOOKUP(D2597,'Schools Data'!$F$4:$I$105,4,FALSE)</f>
        <v>Friern Barnet School</v>
      </c>
      <c r="F2597" s="16">
        <v>599040</v>
      </c>
      <c r="G2597" s="16" t="s">
        <v>1819</v>
      </c>
      <c r="H2597" s="16" t="s">
        <v>2673</v>
      </c>
      <c r="I2597" s="16" t="s">
        <v>1181</v>
      </c>
      <c r="J2597" s="16" t="s">
        <v>1180</v>
      </c>
      <c r="K2597" s="16" t="s">
        <v>1179</v>
      </c>
      <c r="L2597" s="16" t="s">
        <v>2672</v>
      </c>
      <c r="M2597" s="16">
        <v>5650</v>
      </c>
      <c r="N2597" s="16" t="s">
        <v>1177</v>
      </c>
      <c r="O2597" s="16" t="s">
        <v>1107</v>
      </c>
      <c r="P2597" s="16" t="s">
        <v>1176</v>
      </c>
      <c r="Q2597" s="16" t="s">
        <v>1175</v>
      </c>
      <c r="R2597" s="16" t="s">
        <v>1174</v>
      </c>
    </row>
    <row r="2598" spans="1:18">
      <c r="A2598" s="16" t="s">
        <v>2671</v>
      </c>
      <c r="B2598" s="16" t="s">
        <v>1183</v>
      </c>
      <c r="C2598" s="16" t="s">
        <v>319</v>
      </c>
      <c r="D2598" s="16">
        <v>10139</v>
      </c>
      <c r="E2598" s="16" t="str">
        <f>VLOOKUP(D2598,'Schools Data'!$F$4:$I$105,4,FALSE)</f>
        <v>Friern Barnet School</v>
      </c>
      <c r="F2598" s="16">
        <v>710020</v>
      </c>
      <c r="G2598" s="16" t="str">
        <f t="shared" ref="G2598:G2628" si="94">VLOOKUP(F2598,$W$2:$X$62,2,FALSE)</f>
        <v>I06</v>
      </c>
      <c r="H2598" s="16" t="s">
        <v>2670</v>
      </c>
      <c r="I2598" s="16" t="s">
        <v>1181</v>
      </c>
      <c r="J2598" s="16" t="s">
        <v>1180</v>
      </c>
      <c r="K2598" s="16" t="s">
        <v>1179</v>
      </c>
      <c r="L2598" s="16" t="s">
        <v>2669</v>
      </c>
      <c r="M2598" s="16">
        <v>-5000</v>
      </c>
      <c r="N2598" s="16" t="s">
        <v>1177</v>
      </c>
      <c r="O2598" s="16" t="s">
        <v>1107</v>
      </c>
      <c r="P2598" s="16" t="s">
        <v>1176</v>
      </c>
      <c r="Q2598" s="16" t="s">
        <v>1175</v>
      </c>
      <c r="R2598" s="16" t="s">
        <v>1174</v>
      </c>
    </row>
    <row r="2599" spans="1:18">
      <c r="A2599" s="16" t="s">
        <v>2668</v>
      </c>
      <c r="B2599" s="16" t="s">
        <v>1183</v>
      </c>
      <c r="C2599" s="16" t="s">
        <v>319</v>
      </c>
      <c r="D2599" s="16">
        <v>10139</v>
      </c>
      <c r="E2599" s="16" t="str">
        <f>VLOOKUP(D2599,'Schools Data'!$F$4:$I$105,4,FALSE)</f>
        <v>Friern Barnet School</v>
      </c>
      <c r="F2599" s="16">
        <v>739001</v>
      </c>
      <c r="G2599" s="16" t="str">
        <f t="shared" si="94"/>
        <v>I08a</v>
      </c>
      <c r="H2599" s="16" t="s">
        <v>2667</v>
      </c>
      <c r="I2599" s="16" t="s">
        <v>1181</v>
      </c>
      <c r="J2599" s="16" t="s">
        <v>1180</v>
      </c>
      <c r="K2599" s="16" t="s">
        <v>1179</v>
      </c>
      <c r="L2599" s="16" t="s">
        <v>2666</v>
      </c>
      <c r="M2599" s="16">
        <v>-4250</v>
      </c>
      <c r="N2599" s="16" t="s">
        <v>1177</v>
      </c>
      <c r="O2599" s="16" t="s">
        <v>1107</v>
      </c>
      <c r="P2599" s="16" t="s">
        <v>1176</v>
      </c>
      <c r="Q2599" s="16" t="s">
        <v>1175</v>
      </c>
      <c r="R2599" s="16" t="s">
        <v>1174</v>
      </c>
    </row>
    <row r="2600" spans="1:18">
      <c r="A2600" s="16" t="s">
        <v>2665</v>
      </c>
      <c r="B2600" s="16" t="s">
        <v>1183</v>
      </c>
      <c r="C2600" s="16" t="s">
        <v>319</v>
      </c>
      <c r="D2600" s="16">
        <v>10139</v>
      </c>
      <c r="E2600" s="16" t="str">
        <f>VLOOKUP(D2600,'Schools Data'!$F$4:$I$105,4,FALSE)</f>
        <v>Friern Barnet School</v>
      </c>
      <c r="F2600" s="16">
        <v>739002</v>
      </c>
      <c r="G2600" s="16" t="str">
        <f t="shared" si="94"/>
        <v>I08b</v>
      </c>
      <c r="H2600" s="16" t="s">
        <v>2664</v>
      </c>
      <c r="I2600" s="16" t="s">
        <v>1181</v>
      </c>
      <c r="J2600" s="16" t="s">
        <v>1180</v>
      </c>
      <c r="K2600" s="16" t="s">
        <v>1179</v>
      </c>
      <c r="L2600" s="16" t="s">
        <v>2638</v>
      </c>
      <c r="M2600" s="16">
        <v>-500</v>
      </c>
      <c r="N2600" s="16" t="s">
        <v>1177</v>
      </c>
      <c r="O2600" s="16" t="s">
        <v>1107</v>
      </c>
      <c r="P2600" s="16" t="s">
        <v>1176</v>
      </c>
      <c r="Q2600" s="16" t="s">
        <v>1175</v>
      </c>
      <c r="R2600" s="16" t="s">
        <v>1174</v>
      </c>
    </row>
    <row r="2601" spans="1:18">
      <c r="A2601" s="16" t="s">
        <v>2663</v>
      </c>
      <c r="B2601" s="16" t="s">
        <v>1183</v>
      </c>
      <c r="C2601" s="16" t="s">
        <v>319</v>
      </c>
      <c r="D2601" s="16">
        <v>10139</v>
      </c>
      <c r="E2601" s="16" t="str">
        <f>VLOOKUP(D2601,'Schools Data'!$F$4:$I$105,4,FALSE)</f>
        <v>Friern Barnet School</v>
      </c>
      <c r="F2601" s="16">
        <v>739005</v>
      </c>
      <c r="G2601" s="16" t="str">
        <f t="shared" si="94"/>
        <v>I18c</v>
      </c>
      <c r="H2601" s="16" t="s">
        <v>2662</v>
      </c>
      <c r="I2601" s="16" t="s">
        <v>1181</v>
      </c>
      <c r="J2601" s="16" t="s">
        <v>1180</v>
      </c>
      <c r="K2601" s="16" t="s">
        <v>1179</v>
      </c>
      <c r="L2601" s="16" t="s">
        <v>2596</v>
      </c>
      <c r="M2601" s="16">
        <v>-26433</v>
      </c>
      <c r="N2601" s="16" t="s">
        <v>1177</v>
      </c>
      <c r="O2601" s="16" t="s">
        <v>1107</v>
      </c>
      <c r="P2601" s="16" t="s">
        <v>1176</v>
      </c>
      <c r="Q2601" s="16" t="s">
        <v>1175</v>
      </c>
      <c r="R2601" s="16" t="s">
        <v>1174</v>
      </c>
    </row>
    <row r="2602" spans="1:18">
      <c r="A2602" s="16" t="s">
        <v>2661</v>
      </c>
      <c r="B2602" s="16" t="s">
        <v>1183</v>
      </c>
      <c r="C2602" s="16" t="s">
        <v>319</v>
      </c>
      <c r="D2602" s="16">
        <v>10139</v>
      </c>
      <c r="E2602" s="16" t="str">
        <f>VLOOKUP(D2602,'Schools Data'!$F$4:$I$105,4,FALSE)</f>
        <v>Friern Barnet School</v>
      </c>
      <c r="F2602" s="16">
        <v>739010</v>
      </c>
      <c r="G2602" s="16" t="str">
        <f t="shared" si="94"/>
        <v>I09</v>
      </c>
      <c r="H2602" s="16" t="s">
        <v>2660</v>
      </c>
      <c r="I2602" s="16" t="s">
        <v>1181</v>
      </c>
      <c r="J2602" s="16" t="s">
        <v>1180</v>
      </c>
      <c r="K2602" s="16" t="s">
        <v>1179</v>
      </c>
      <c r="L2602" s="16" t="s">
        <v>2659</v>
      </c>
      <c r="M2602" s="16">
        <v>-180000</v>
      </c>
      <c r="N2602" s="16" t="s">
        <v>1177</v>
      </c>
      <c r="O2602" s="16" t="s">
        <v>1107</v>
      </c>
      <c r="P2602" s="16" t="s">
        <v>1176</v>
      </c>
      <c r="Q2602" s="16" t="s">
        <v>1175</v>
      </c>
      <c r="R2602" s="16" t="s">
        <v>1174</v>
      </c>
    </row>
    <row r="2603" spans="1:18">
      <c r="A2603" s="16" t="s">
        <v>2658</v>
      </c>
      <c r="B2603" s="16" t="s">
        <v>1183</v>
      </c>
      <c r="C2603" s="16" t="s">
        <v>319</v>
      </c>
      <c r="D2603" s="16">
        <v>10139</v>
      </c>
      <c r="E2603" s="16" t="str">
        <f>VLOOKUP(D2603,'Schools Data'!$F$4:$I$105,4,FALSE)</f>
        <v>Friern Barnet School</v>
      </c>
      <c r="F2603" s="16">
        <v>739040</v>
      </c>
      <c r="G2603" s="16" t="str">
        <f t="shared" si="94"/>
        <v>I12</v>
      </c>
      <c r="H2603" s="16" t="s">
        <v>2657</v>
      </c>
      <c r="I2603" s="16" t="s">
        <v>1181</v>
      </c>
      <c r="J2603" s="16" t="s">
        <v>1180</v>
      </c>
      <c r="K2603" s="16" t="s">
        <v>1179</v>
      </c>
      <c r="L2603" s="16" t="s">
        <v>2656</v>
      </c>
      <c r="M2603" s="16">
        <v>-1000</v>
      </c>
      <c r="N2603" s="16" t="s">
        <v>1177</v>
      </c>
      <c r="O2603" s="16" t="s">
        <v>1107</v>
      </c>
      <c r="P2603" s="16" t="s">
        <v>1176</v>
      </c>
      <c r="Q2603" s="16" t="s">
        <v>1175</v>
      </c>
      <c r="R2603" s="16" t="s">
        <v>1174</v>
      </c>
    </row>
    <row r="2604" spans="1:18">
      <c r="A2604" s="16" t="s">
        <v>2655</v>
      </c>
      <c r="B2604" s="16" t="s">
        <v>1183</v>
      </c>
      <c r="C2604" s="16" t="s">
        <v>319</v>
      </c>
      <c r="D2604" s="16">
        <v>10139</v>
      </c>
      <c r="E2604" s="16" t="str">
        <f>VLOOKUP(D2604,'Schools Data'!$F$4:$I$105,4,FALSE)</f>
        <v>Friern Barnet School</v>
      </c>
      <c r="F2604" s="16">
        <v>739050</v>
      </c>
      <c r="G2604" s="16" t="str">
        <f t="shared" si="94"/>
        <v>I13</v>
      </c>
      <c r="H2604" s="16" t="s">
        <v>2654</v>
      </c>
      <c r="I2604" s="16" t="s">
        <v>1181</v>
      </c>
      <c r="J2604" s="16" t="s">
        <v>1180</v>
      </c>
      <c r="K2604" s="16" t="s">
        <v>1179</v>
      </c>
      <c r="L2604" s="16" t="s">
        <v>2653</v>
      </c>
      <c r="M2604" s="16">
        <v>-50000</v>
      </c>
      <c r="N2604" s="16" t="s">
        <v>1177</v>
      </c>
      <c r="O2604" s="16" t="s">
        <v>1107</v>
      </c>
      <c r="P2604" s="16" t="s">
        <v>1176</v>
      </c>
      <c r="Q2604" s="16" t="s">
        <v>1175</v>
      </c>
      <c r="R2604" s="16" t="s">
        <v>1174</v>
      </c>
    </row>
    <row r="2605" spans="1:18">
      <c r="A2605" s="16" t="s">
        <v>2652</v>
      </c>
      <c r="B2605" s="16" t="s">
        <v>1183</v>
      </c>
      <c r="C2605" s="16" t="s">
        <v>319</v>
      </c>
      <c r="D2605" s="16">
        <v>10142</v>
      </c>
      <c r="E2605" s="16" t="str">
        <f>VLOOKUP(D2605,'Schools Data'!$F$4:$I$105,4,FALSE)</f>
        <v>St. James' Catholic High School</v>
      </c>
      <c r="F2605" s="16">
        <v>111100</v>
      </c>
      <c r="G2605" s="16" t="str">
        <f t="shared" si="94"/>
        <v>E05</v>
      </c>
      <c r="H2605" s="16" t="s">
        <v>2651</v>
      </c>
      <c r="I2605" s="16" t="s">
        <v>1181</v>
      </c>
      <c r="J2605" s="16" t="s">
        <v>1180</v>
      </c>
      <c r="K2605" s="16" t="s">
        <v>1179</v>
      </c>
      <c r="L2605" s="16" t="s">
        <v>2650</v>
      </c>
      <c r="M2605" s="16">
        <v>454484</v>
      </c>
      <c r="N2605" s="16" t="s">
        <v>1177</v>
      </c>
      <c r="O2605" s="16" t="s">
        <v>1107</v>
      </c>
      <c r="P2605" s="16" t="s">
        <v>1176</v>
      </c>
      <c r="Q2605" s="16" t="s">
        <v>1175</v>
      </c>
      <c r="R2605" s="16" t="s">
        <v>1174</v>
      </c>
    </row>
    <row r="2606" spans="1:18">
      <c r="A2606" s="16" t="s">
        <v>2649</v>
      </c>
      <c r="B2606" s="16" t="s">
        <v>1183</v>
      </c>
      <c r="C2606" s="16" t="s">
        <v>319</v>
      </c>
      <c r="D2606" s="16">
        <v>10142</v>
      </c>
      <c r="E2606" s="16" t="str">
        <f>VLOOKUP(D2606,'Schools Data'!$F$4:$I$105,4,FALSE)</f>
        <v>St. James' Catholic High School</v>
      </c>
      <c r="F2606" s="16">
        <v>111200</v>
      </c>
      <c r="G2606" s="16" t="str">
        <f t="shared" si="94"/>
        <v>E04</v>
      </c>
      <c r="H2606" s="16" t="s">
        <v>2648</v>
      </c>
      <c r="I2606" s="16" t="s">
        <v>1181</v>
      </c>
      <c r="J2606" s="16" t="s">
        <v>1180</v>
      </c>
      <c r="K2606" s="16" t="s">
        <v>1179</v>
      </c>
      <c r="L2606" s="16" t="s">
        <v>2647</v>
      </c>
      <c r="M2606" s="16">
        <v>138570</v>
      </c>
      <c r="N2606" s="16" t="s">
        <v>1177</v>
      </c>
      <c r="O2606" s="16" t="s">
        <v>1107</v>
      </c>
      <c r="P2606" s="16" t="s">
        <v>1176</v>
      </c>
      <c r="Q2606" s="16" t="s">
        <v>1175</v>
      </c>
      <c r="R2606" s="16" t="s">
        <v>1174</v>
      </c>
    </row>
    <row r="2607" spans="1:18">
      <c r="A2607" s="16" t="s">
        <v>2646</v>
      </c>
      <c r="B2607" s="16" t="s">
        <v>1183</v>
      </c>
      <c r="C2607" s="16" t="s">
        <v>319</v>
      </c>
      <c r="D2607" s="16">
        <v>10142</v>
      </c>
      <c r="E2607" s="16" t="str">
        <f>VLOOKUP(D2607,'Schools Data'!$F$4:$I$105,4,FALSE)</f>
        <v>St. James' Catholic High School</v>
      </c>
      <c r="F2607" s="16">
        <v>111400</v>
      </c>
      <c r="G2607" s="16" t="str">
        <f t="shared" si="94"/>
        <v>E01</v>
      </c>
      <c r="H2607" s="16" t="s">
        <v>2645</v>
      </c>
      <c r="I2607" s="16" t="s">
        <v>1181</v>
      </c>
      <c r="J2607" s="16" t="s">
        <v>1180</v>
      </c>
      <c r="K2607" s="16" t="s">
        <v>1179</v>
      </c>
      <c r="L2607" s="16" t="s">
        <v>2644</v>
      </c>
      <c r="M2607" s="16">
        <v>5058636</v>
      </c>
      <c r="N2607" s="16" t="s">
        <v>1177</v>
      </c>
      <c r="O2607" s="16" t="s">
        <v>1107</v>
      </c>
      <c r="P2607" s="16" t="s">
        <v>1176</v>
      </c>
      <c r="Q2607" s="16" t="s">
        <v>1175</v>
      </c>
      <c r="R2607" s="16" t="s">
        <v>1174</v>
      </c>
    </row>
    <row r="2608" spans="1:18">
      <c r="A2608" s="16" t="s">
        <v>2643</v>
      </c>
      <c r="B2608" s="16" t="s">
        <v>1183</v>
      </c>
      <c r="C2608" s="16" t="s">
        <v>319</v>
      </c>
      <c r="D2608" s="16">
        <v>10142</v>
      </c>
      <c r="E2608" s="16" t="str">
        <f>VLOOKUP(D2608,'Schools Data'!$F$4:$I$105,4,FALSE)</f>
        <v>St. James' Catholic High School</v>
      </c>
      <c r="F2608" s="16">
        <v>111600</v>
      </c>
      <c r="G2608" s="16" t="str">
        <f t="shared" si="94"/>
        <v>E03</v>
      </c>
      <c r="H2608" s="16" t="s">
        <v>2642</v>
      </c>
      <c r="I2608" s="16" t="s">
        <v>1181</v>
      </c>
      <c r="J2608" s="16" t="s">
        <v>1180</v>
      </c>
      <c r="K2608" s="16" t="s">
        <v>1179</v>
      </c>
      <c r="L2608" s="16" t="s">
        <v>2641</v>
      </c>
      <c r="M2608" s="16">
        <v>889472</v>
      </c>
      <c r="N2608" s="16" t="s">
        <v>1177</v>
      </c>
      <c r="O2608" s="16" t="s">
        <v>1107</v>
      </c>
      <c r="P2608" s="16" t="s">
        <v>1176</v>
      </c>
      <c r="Q2608" s="16" t="s">
        <v>1175</v>
      </c>
      <c r="R2608" s="16" t="s">
        <v>1174</v>
      </c>
    </row>
    <row r="2609" spans="1:18">
      <c r="A2609" s="16" t="s">
        <v>2640</v>
      </c>
      <c r="B2609" s="16" t="s">
        <v>1183</v>
      </c>
      <c r="C2609" s="16" t="s">
        <v>319</v>
      </c>
      <c r="D2609" s="16">
        <v>10142</v>
      </c>
      <c r="E2609" s="16" t="str">
        <f>VLOOKUP(D2609,'Schools Data'!$F$4:$I$105,4,FALSE)</f>
        <v>St. James' Catholic High School</v>
      </c>
      <c r="F2609" s="16">
        <v>111700</v>
      </c>
      <c r="G2609" s="16" t="str">
        <f t="shared" si="94"/>
        <v>E07</v>
      </c>
      <c r="H2609" s="16" t="s">
        <v>2639</v>
      </c>
      <c r="I2609" s="16" t="s">
        <v>1181</v>
      </c>
      <c r="J2609" s="16" t="s">
        <v>1180</v>
      </c>
      <c r="K2609" s="16" t="s">
        <v>1179</v>
      </c>
      <c r="L2609" s="16" t="s">
        <v>2638</v>
      </c>
      <c r="M2609" s="16">
        <v>39979</v>
      </c>
      <c r="N2609" s="16" t="s">
        <v>1177</v>
      </c>
      <c r="O2609" s="16" t="s">
        <v>1107</v>
      </c>
      <c r="P2609" s="16" t="s">
        <v>1176</v>
      </c>
      <c r="Q2609" s="16" t="s">
        <v>1175</v>
      </c>
      <c r="R2609" s="16" t="s">
        <v>1174</v>
      </c>
    </row>
    <row r="2610" spans="1:18">
      <c r="A2610" s="16" t="s">
        <v>2637</v>
      </c>
      <c r="B2610" s="16" t="s">
        <v>1183</v>
      </c>
      <c r="C2610" s="16" t="s">
        <v>319</v>
      </c>
      <c r="D2610" s="16">
        <v>10142</v>
      </c>
      <c r="E2610" s="16" t="str">
        <f>VLOOKUP(D2610,'Schools Data'!$F$4:$I$105,4,FALSE)</f>
        <v>St. James' Catholic High School</v>
      </c>
      <c r="F2610" s="16">
        <v>133100</v>
      </c>
      <c r="G2610" s="16" t="str">
        <f t="shared" si="94"/>
        <v>E09</v>
      </c>
      <c r="H2610" s="16" t="s">
        <v>2636</v>
      </c>
      <c r="I2610" s="16" t="s">
        <v>1181</v>
      </c>
      <c r="J2610" s="16" t="s">
        <v>1180</v>
      </c>
      <c r="K2610" s="16" t="s">
        <v>1179</v>
      </c>
      <c r="L2610" s="16" t="s">
        <v>2635</v>
      </c>
      <c r="M2610" s="16">
        <v>13500</v>
      </c>
      <c r="N2610" s="16" t="s">
        <v>1177</v>
      </c>
      <c r="O2610" s="16" t="s">
        <v>1107</v>
      </c>
      <c r="P2610" s="16" t="s">
        <v>1176</v>
      </c>
      <c r="Q2610" s="16" t="s">
        <v>1175</v>
      </c>
      <c r="R2610" s="16" t="s">
        <v>1174</v>
      </c>
    </row>
    <row r="2611" spans="1:18">
      <c r="A2611" s="16" t="s">
        <v>2634</v>
      </c>
      <c r="B2611" s="16" t="s">
        <v>1183</v>
      </c>
      <c r="C2611" s="16" t="s">
        <v>319</v>
      </c>
      <c r="D2611" s="16">
        <v>10142</v>
      </c>
      <c r="E2611" s="16" t="str">
        <f>VLOOKUP(D2611,'Schools Data'!$F$4:$I$105,4,FALSE)</f>
        <v>St. James' Catholic High School</v>
      </c>
      <c r="F2611" s="16">
        <v>138100</v>
      </c>
      <c r="G2611" s="16" t="str">
        <f t="shared" si="94"/>
        <v>E08</v>
      </c>
      <c r="H2611" s="16" t="s">
        <v>2633</v>
      </c>
      <c r="I2611" s="16" t="s">
        <v>1181</v>
      </c>
      <c r="J2611" s="16" t="s">
        <v>1180</v>
      </c>
      <c r="K2611" s="16" t="s">
        <v>1179</v>
      </c>
      <c r="L2611" s="16" t="s">
        <v>2632</v>
      </c>
      <c r="M2611" s="16">
        <v>70700</v>
      </c>
      <c r="N2611" s="16" t="s">
        <v>1177</v>
      </c>
      <c r="O2611" s="16" t="s">
        <v>1107</v>
      </c>
      <c r="P2611" s="16" t="s">
        <v>1176</v>
      </c>
      <c r="Q2611" s="16" t="s">
        <v>1175</v>
      </c>
      <c r="R2611" s="16" t="s">
        <v>1174</v>
      </c>
    </row>
    <row r="2612" spans="1:18">
      <c r="A2612" s="16" t="s">
        <v>2631</v>
      </c>
      <c r="B2612" s="16" t="s">
        <v>1183</v>
      </c>
      <c r="C2612" s="16" t="s">
        <v>319</v>
      </c>
      <c r="D2612" s="16">
        <v>10142</v>
      </c>
      <c r="E2612" s="16" t="str">
        <f>VLOOKUP(D2612,'Schools Data'!$F$4:$I$105,4,FALSE)</f>
        <v>St. James' Catholic High School</v>
      </c>
      <c r="F2612" s="16">
        <v>138110</v>
      </c>
      <c r="G2612" s="16" t="str">
        <f t="shared" si="94"/>
        <v>E10</v>
      </c>
      <c r="H2612" s="16" t="s">
        <v>2630</v>
      </c>
      <c r="I2612" s="16" t="s">
        <v>1181</v>
      </c>
      <c r="J2612" s="16" t="s">
        <v>1180</v>
      </c>
      <c r="K2612" s="16" t="s">
        <v>1179</v>
      </c>
      <c r="L2612" s="16" t="s">
        <v>2629</v>
      </c>
      <c r="M2612" s="16">
        <v>1553</v>
      </c>
      <c r="N2612" s="16" t="s">
        <v>1177</v>
      </c>
      <c r="O2612" s="16" t="s">
        <v>1107</v>
      </c>
      <c r="P2612" s="16" t="s">
        <v>1176</v>
      </c>
      <c r="Q2612" s="16" t="s">
        <v>1175</v>
      </c>
      <c r="R2612" s="16" t="s">
        <v>1174</v>
      </c>
    </row>
    <row r="2613" spans="1:18">
      <c r="A2613" s="16" t="s">
        <v>2628</v>
      </c>
      <c r="B2613" s="16" t="s">
        <v>1183</v>
      </c>
      <c r="C2613" s="16" t="s">
        <v>319</v>
      </c>
      <c r="D2613" s="16">
        <v>10142</v>
      </c>
      <c r="E2613" s="16" t="str">
        <f>VLOOKUP(D2613,'Schools Data'!$F$4:$I$105,4,FALSE)</f>
        <v>St. James' Catholic High School</v>
      </c>
      <c r="F2613" s="16">
        <v>138120</v>
      </c>
      <c r="G2613" s="16" t="str">
        <f t="shared" si="94"/>
        <v>E11</v>
      </c>
      <c r="H2613" s="16" t="s">
        <v>2627</v>
      </c>
      <c r="I2613" s="16" t="s">
        <v>1181</v>
      </c>
      <c r="J2613" s="16" t="s">
        <v>1180</v>
      </c>
      <c r="K2613" s="16" t="s">
        <v>1179</v>
      </c>
      <c r="L2613" s="16" t="s">
        <v>2626</v>
      </c>
      <c r="M2613" s="16">
        <v>5500</v>
      </c>
      <c r="N2613" s="16" t="s">
        <v>1177</v>
      </c>
      <c r="O2613" s="16" t="s">
        <v>1107</v>
      </c>
      <c r="P2613" s="16" t="s">
        <v>1176</v>
      </c>
      <c r="Q2613" s="16" t="s">
        <v>1175</v>
      </c>
      <c r="R2613" s="16" t="s">
        <v>1174</v>
      </c>
    </row>
    <row r="2614" spans="1:18">
      <c r="A2614" s="16" t="s">
        <v>2625</v>
      </c>
      <c r="B2614" s="16" t="s">
        <v>1183</v>
      </c>
      <c r="C2614" s="16" t="s">
        <v>319</v>
      </c>
      <c r="D2614" s="16">
        <v>10142</v>
      </c>
      <c r="E2614" s="16" t="str">
        <f>VLOOKUP(D2614,'Schools Data'!$F$4:$I$105,4,FALSE)</f>
        <v>St. James' Catholic High School</v>
      </c>
      <c r="F2614" s="16">
        <v>210000</v>
      </c>
      <c r="G2614" s="16" t="str">
        <f t="shared" si="94"/>
        <v>E12</v>
      </c>
      <c r="H2614" s="16" t="s">
        <v>2624</v>
      </c>
      <c r="I2614" s="16" t="s">
        <v>1181</v>
      </c>
      <c r="J2614" s="16" t="s">
        <v>1180</v>
      </c>
      <c r="K2614" s="16" t="s">
        <v>1179</v>
      </c>
      <c r="L2614" s="16" t="s">
        <v>2623</v>
      </c>
      <c r="M2614" s="16">
        <v>136000</v>
      </c>
      <c r="N2614" s="16" t="s">
        <v>1177</v>
      </c>
      <c r="O2614" s="16" t="s">
        <v>1107</v>
      </c>
      <c r="P2614" s="16" t="s">
        <v>1176</v>
      </c>
      <c r="Q2614" s="16" t="s">
        <v>1175</v>
      </c>
      <c r="R2614" s="16" t="s">
        <v>1174</v>
      </c>
    </row>
    <row r="2615" spans="1:18">
      <c r="A2615" s="16" t="s">
        <v>2622</v>
      </c>
      <c r="B2615" s="16" t="s">
        <v>1183</v>
      </c>
      <c r="C2615" s="16" t="s">
        <v>319</v>
      </c>
      <c r="D2615" s="16">
        <v>10142</v>
      </c>
      <c r="E2615" s="16" t="str">
        <f>VLOOKUP(D2615,'Schools Data'!$F$4:$I$105,4,FALSE)</f>
        <v>St. James' Catholic High School</v>
      </c>
      <c r="F2615" s="16">
        <v>213020</v>
      </c>
      <c r="G2615" s="16" t="str">
        <f t="shared" si="94"/>
        <v>E16</v>
      </c>
      <c r="H2615" s="16" t="s">
        <v>2621</v>
      </c>
      <c r="I2615" s="16" t="s">
        <v>1181</v>
      </c>
      <c r="J2615" s="16" t="s">
        <v>1180</v>
      </c>
      <c r="K2615" s="16" t="s">
        <v>1179</v>
      </c>
      <c r="L2615" s="16" t="s">
        <v>2620</v>
      </c>
      <c r="M2615" s="16">
        <v>152400</v>
      </c>
      <c r="N2615" s="16" t="s">
        <v>1177</v>
      </c>
      <c r="O2615" s="16" t="s">
        <v>1107</v>
      </c>
      <c r="P2615" s="16" t="s">
        <v>1176</v>
      </c>
      <c r="Q2615" s="16" t="s">
        <v>1175</v>
      </c>
      <c r="R2615" s="16" t="s">
        <v>1174</v>
      </c>
    </row>
    <row r="2616" spans="1:18">
      <c r="A2616" s="16" t="s">
        <v>2619</v>
      </c>
      <c r="B2616" s="16" t="s">
        <v>1183</v>
      </c>
      <c r="C2616" s="16" t="s">
        <v>319</v>
      </c>
      <c r="D2616" s="16">
        <v>10142</v>
      </c>
      <c r="E2616" s="16" t="str">
        <f>VLOOKUP(D2616,'Schools Data'!$F$4:$I$105,4,FALSE)</f>
        <v>St. James' Catholic High School</v>
      </c>
      <c r="F2616" s="16">
        <v>215000</v>
      </c>
      <c r="G2616" s="16" t="str">
        <f t="shared" si="94"/>
        <v>E17</v>
      </c>
      <c r="H2616" s="16" t="s">
        <v>2618</v>
      </c>
      <c r="I2616" s="16" t="s">
        <v>1181</v>
      </c>
      <c r="J2616" s="16" t="s">
        <v>1180</v>
      </c>
      <c r="K2616" s="16" t="s">
        <v>1179</v>
      </c>
      <c r="L2616" s="16" t="s">
        <v>2617</v>
      </c>
      <c r="M2616" s="16">
        <v>37000</v>
      </c>
      <c r="N2616" s="16" t="s">
        <v>1177</v>
      </c>
      <c r="O2616" s="16" t="s">
        <v>1107</v>
      </c>
      <c r="P2616" s="16" t="s">
        <v>1176</v>
      </c>
      <c r="Q2616" s="16" t="s">
        <v>1175</v>
      </c>
      <c r="R2616" s="16" t="s">
        <v>1174</v>
      </c>
    </row>
    <row r="2617" spans="1:18">
      <c r="A2617" s="16" t="s">
        <v>2616</v>
      </c>
      <c r="B2617" s="16" t="s">
        <v>1183</v>
      </c>
      <c r="C2617" s="16" t="s">
        <v>319</v>
      </c>
      <c r="D2617" s="16">
        <v>10142</v>
      </c>
      <c r="E2617" s="16" t="str">
        <f>VLOOKUP(D2617,'Schools Data'!$F$4:$I$105,4,FALSE)</f>
        <v>St. James' Catholic High School</v>
      </c>
      <c r="F2617" s="16">
        <v>216000</v>
      </c>
      <c r="G2617" s="16" t="str">
        <f t="shared" si="94"/>
        <v>E15</v>
      </c>
      <c r="H2617" s="16" t="s">
        <v>2615</v>
      </c>
      <c r="I2617" s="16" t="s">
        <v>1181</v>
      </c>
      <c r="J2617" s="16" t="s">
        <v>1180</v>
      </c>
      <c r="K2617" s="16" t="s">
        <v>1179</v>
      </c>
      <c r="L2617" s="16" t="s">
        <v>2614</v>
      </c>
      <c r="M2617" s="16">
        <v>19200</v>
      </c>
      <c r="N2617" s="16" t="s">
        <v>1177</v>
      </c>
      <c r="O2617" s="16" t="s">
        <v>1107</v>
      </c>
      <c r="P2617" s="16" t="s">
        <v>1176</v>
      </c>
      <c r="Q2617" s="16" t="s">
        <v>1175</v>
      </c>
      <c r="R2617" s="16" t="s">
        <v>1174</v>
      </c>
    </row>
    <row r="2618" spans="1:18">
      <c r="A2618" s="16" t="s">
        <v>2613</v>
      </c>
      <c r="B2618" s="16" t="s">
        <v>1183</v>
      </c>
      <c r="C2618" s="16" t="s">
        <v>319</v>
      </c>
      <c r="D2618" s="16">
        <v>10142</v>
      </c>
      <c r="E2618" s="16" t="str">
        <f>VLOOKUP(D2618,'Schools Data'!$F$4:$I$105,4,FALSE)</f>
        <v>St. James' Catholic High School</v>
      </c>
      <c r="F2618" s="16">
        <v>219010</v>
      </c>
      <c r="G2618" s="16" t="str">
        <f t="shared" si="94"/>
        <v>E14</v>
      </c>
      <c r="H2618" s="16" t="s">
        <v>2612</v>
      </c>
      <c r="I2618" s="16" t="s">
        <v>1181</v>
      </c>
      <c r="J2618" s="16" t="s">
        <v>1180</v>
      </c>
      <c r="K2618" s="16" t="s">
        <v>1179</v>
      </c>
      <c r="L2618" s="16" t="s">
        <v>2611</v>
      </c>
      <c r="M2618" s="16">
        <v>150250</v>
      </c>
      <c r="N2618" s="16" t="s">
        <v>1177</v>
      </c>
      <c r="O2618" s="16" t="s">
        <v>1107</v>
      </c>
      <c r="P2618" s="16" t="s">
        <v>1176</v>
      </c>
      <c r="Q2618" s="16" t="s">
        <v>1175</v>
      </c>
      <c r="R2618" s="16" t="s">
        <v>1174</v>
      </c>
    </row>
    <row r="2619" spans="1:18">
      <c r="A2619" s="16" t="s">
        <v>2610</v>
      </c>
      <c r="B2619" s="16" t="s">
        <v>1183</v>
      </c>
      <c r="C2619" s="16" t="s">
        <v>319</v>
      </c>
      <c r="D2619" s="16">
        <v>10142</v>
      </c>
      <c r="E2619" s="16" t="str">
        <f>VLOOKUP(D2619,'Schools Data'!$F$4:$I$105,4,FALSE)</f>
        <v>St. James' Catholic High School</v>
      </c>
      <c r="F2619" s="16">
        <v>219030</v>
      </c>
      <c r="G2619" s="16" t="str">
        <f t="shared" si="94"/>
        <v>E18</v>
      </c>
      <c r="H2619" s="16" t="s">
        <v>2609</v>
      </c>
      <c r="I2619" s="16" t="s">
        <v>1181</v>
      </c>
      <c r="J2619" s="16" t="s">
        <v>1180</v>
      </c>
      <c r="K2619" s="16" t="s">
        <v>1179</v>
      </c>
      <c r="L2619" s="16" t="s">
        <v>2608</v>
      </c>
      <c r="M2619" s="16">
        <v>49800</v>
      </c>
      <c r="N2619" s="16" t="s">
        <v>1177</v>
      </c>
      <c r="O2619" s="16" t="s">
        <v>1107</v>
      </c>
      <c r="P2619" s="16" t="s">
        <v>1176</v>
      </c>
      <c r="Q2619" s="16" t="s">
        <v>1175</v>
      </c>
      <c r="R2619" s="16" t="s">
        <v>1174</v>
      </c>
    </row>
    <row r="2620" spans="1:18">
      <c r="A2620" s="16" t="s">
        <v>2607</v>
      </c>
      <c r="B2620" s="16" t="s">
        <v>1183</v>
      </c>
      <c r="C2620" s="16" t="s">
        <v>319</v>
      </c>
      <c r="D2620" s="16">
        <v>10142</v>
      </c>
      <c r="E2620" s="16" t="str">
        <f>VLOOKUP(D2620,'Schools Data'!$F$4:$I$105,4,FALSE)</f>
        <v>St. James' Catholic High School</v>
      </c>
      <c r="F2620" s="16">
        <v>220000</v>
      </c>
      <c r="G2620" s="16" t="str">
        <f t="shared" si="94"/>
        <v>E13</v>
      </c>
      <c r="H2620" s="16" t="s">
        <v>2606</v>
      </c>
      <c r="I2620" s="16" t="s">
        <v>1181</v>
      </c>
      <c r="J2620" s="16" t="s">
        <v>1180</v>
      </c>
      <c r="K2620" s="16" t="s">
        <v>1179</v>
      </c>
      <c r="L2620" s="16" t="s">
        <v>2605</v>
      </c>
      <c r="M2620" s="16">
        <v>10000</v>
      </c>
      <c r="N2620" s="16" t="s">
        <v>1177</v>
      </c>
      <c r="O2620" s="16" t="s">
        <v>1107</v>
      </c>
      <c r="P2620" s="16" t="s">
        <v>1176</v>
      </c>
      <c r="Q2620" s="16" t="s">
        <v>1175</v>
      </c>
      <c r="R2620" s="16" t="s">
        <v>1174</v>
      </c>
    </row>
    <row r="2621" spans="1:18">
      <c r="A2621" s="16" t="s">
        <v>2604</v>
      </c>
      <c r="B2621" s="16" t="s">
        <v>1183</v>
      </c>
      <c r="C2621" s="16" t="s">
        <v>319</v>
      </c>
      <c r="D2621" s="16">
        <v>10142</v>
      </c>
      <c r="E2621" s="16" t="str">
        <f>VLOOKUP(D2621,'Schools Data'!$F$4:$I$105,4,FALSE)</f>
        <v>St. James' Catholic High School</v>
      </c>
      <c r="F2621" s="16">
        <v>221000</v>
      </c>
      <c r="G2621" s="16" t="str">
        <f t="shared" si="94"/>
        <v>E23</v>
      </c>
      <c r="H2621" s="16" t="s">
        <v>2603</v>
      </c>
      <c r="I2621" s="16" t="s">
        <v>1181</v>
      </c>
      <c r="J2621" s="16" t="s">
        <v>1180</v>
      </c>
      <c r="K2621" s="16" t="s">
        <v>1179</v>
      </c>
      <c r="L2621" s="16" t="s">
        <v>2602</v>
      </c>
      <c r="M2621" s="16">
        <v>46100</v>
      </c>
      <c r="N2621" s="16" t="s">
        <v>1177</v>
      </c>
      <c r="O2621" s="16" t="s">
        <v>1107</v>
      </c>
      <c r="P2621" s="16" t="s">
        <v>1176</v>
      </c>
      <c r="Q2621" s="16" t="s">
        <v>1175</v>
      </c>
      <c r="R2621" s="16" t="s">
        <v>1174</v>
      </c>
    </row>
    <row r="2622" spans="1:18">
      <c r="A2622" s="16" t="s">
        <v>2601</v>
      </c>
      <c r="B2622" s="16" t="s">
        <v>1183</v>
      </c>
      <c r="C2622" s="16" t="s">
        <v>319</v>
      </c>
      <c r="D2622" s="16">
        <v>10142</v>
      </c>
      <c r="E2622" s="16" t="str">
        <f>VLOOKUP(D2622,'Schools Data'!$F$4:$I$105,4,FALSE)</f>
        <v>St. James' Catholic High School</v>
      </c>
      <c r="F2622" s="16">
        <v>411020</v>
      </c>
      <c r="G2622" s="16" t="str">
        <f t="shared" si="94"/>
        <v>E25</v>
      </c>
      <c r="H2622" s="16" t="s">
        <v>2600</v>
      </c>
      <c r="I2622" s="16" t="s">
        <v>1181</v>
      </c>
      <c r="J2622" s="16" t="s">
        <v>1180</v>
      </c>
      <c r="K2622" s="16" t="s">
        <v>1179</v>
      </c>
      <c r="L2622" s="16" t="s">
        <v>2599</v>
      </c>
      <c r="M2622" s="16">
        <v>46100</v>
      </c>
      <c r="N2622" s="16" t="s">
        <v>1177</v>
      </c>
      <c r="O2622" s="16" t="s">
        <v>1107</v>
      </c>
      <c r="P2622" s="16" t="s">
        <v>1176</v>
      </c>
      <c r="Q2622" s="16" t="s">
        <v>1175</v>
      </c>
      <c r="R2622" s="16" t="s">
        <v>1174</v>
      </c>
    </row>
    <row r="2623" spans="1:18">
      <c r="A2623" s="16" t="s">
        <v>2598</v>
      </c>
      <c r="B2623" s="16" t="s">
        <v>1183</v>
      </c>
      <c r="C2623" s="16" t="s">
        <v>319</v>
      </c>
      <c r="D2623" s="16">
        <v>10142</v>
      </c>
      <c r="E2623" s="16" t="str">
        <f>VLOOKUP(D2623,'Schools Data'!$F$4:$I$105,4,FALSE)</f>
        <v>St. James' Catholic High School</v>
      </c>
      <c r="F2623" s="16">
        <v>413050</v>
      </c>
      <c r="G2623" s="16" t="str">
        <f t="shared" si="94"/>
        <v>E19</v>
      </c>
      <c r="H2623" s="16" t="s">
        <v>2597</v>
      </c>
      <c r="I2623" s="16" t="s">
        <v>1181</v>
      </c>
      <c r="J2623" s="16" t="s">
        <v>1180</v>
      </c>
      <c r="K2623" s="16" t="s">
        <v>1179</v>
      </c>
      <c r="L2623" s="16" t="s">
        <v>2596</v>
      </c>
      <c r="M2623" s="16">
        <v>165300</v>
      </c>
      <c r="N2623" s="16" t="s">
        <v>1177</v>
      </c>
      <c r="O2623" s="16" t="s">
        <v>1107</v>
      </c>
      <c r="P2623" s="16" t="s">
        <v>1176</v>
      </c>
      <c r="Q2623" s="16" t="s">
        <v>1175</v>
      </c>
      <c r="R2623" s="16" t="s">
        <v>1174</v>
      </c>
    </row>
    <row r="2624" spans="1:18">
      <c r="A2624" s="16" t="s">
        <v>2595</v>
      </c>
      <c r="B2624" s="16" t="s">
        <v>1183</v>
      </c>
      <c r="C2624" s="16" t="s">
        <v>319</v>
      </c>
      <c r="D2624" s="16">
        <v>10142</v>
      </c>
      <c r="E2624" s="16" t="str">
        <f>VLOOKUP(D2624,'Schools Data'!$F$4:$I$105,4,FALSE)</f>
        <v>St. James' Catholic High School</v>
      </c>
      <c r="F2624" s="16">
        <v>413060</v>
      </c>
      <c r="G2624" s="16" t="str">
        <f t="shared" si="94"/>
        <v>E22</v>
      </c>
      <c r="H2624" s="16" t="s">
        <v>2594</v>
      </c>
      <c r="I2624" s="16" t="s">
        <v>1181</v>
      </c>
      <c r="J2624" s="16" t="s">
        <v>1180</v>
      </c>
      <c r="K2624" s="16" t="s">
        <v>1179</v>
      </c>
      <c r="L2624" s="16" t="s">
        <v>2593</v>
      </c>
      <c r="M2624" s="16">
        <v>59400</v>
      </c>
      <c r="N2624" s="16" t="s">
        <v>1177</v>
      </c>
      <c r="O2624" s="16" t="s">
        <v>1107</v>
      </c>
      <c r="P2624" s="16" t="s">
        <v>1176</v>
      </c>
      <c r="Q2624" s="16" t="s">
        <v>1175</v>
      </c>
      <c r="R2624" s="16" t="s">
        <v>1174</v>
      </c>
    </row>
    <row r="2625" spans="1:18">
      <c r="A2625" s="16" t="s">
        <v>2592</v>
      </c>
      <c r="B2625" s="16" t="s">
        <v>1183</v>
      </c>
      <c r="C2625" s="16" t="s">
        <v>319</v>
      </c>
      <c r="D2625" s="16">
        <v>10142</v>
      </c>
      <c r="E2625" s="16" t="str">
        <f>VLOOKUP(D2625,'Schools Data'!$F$4:$I$105,4,FALSE)</f>
        <v>St. James' Catholic High School</v>
      </c>
      <c r="F2625" s="16">
        <v>413070</v>
      </c>
      <c r="G2625" s="16" t="str">
        <f t="shared" si="94"/>
        <v>E24</v>
      </c>
      <c r="H2625" s="16" t="s">
        <v>2591</v>
      </c>
      <c r="I2625" s="16" t="s">
        <v>1181</v>
      </c>
      <c r="J2625" s="16" t="s">
        <v>1180</v>
      </c>
      <c r="K2625" s="16" t="s">
        <v>1179</v>
      </c>
      <c r="L2625" s="16" t="s">
        <v>2590</v>
      </c>
      <c r="M2625" s="16">
        <v>1000</v>
      </c>
      <c r="N2625" s="16" t="s">
        <v>1177</v>
      </c>
      <c r="O2625" s="16" t="s">
        <v>1107</v>
      </c>
      <c r="P2625" s="16" t="s">
        <v>1176</v>
      </c>
      <c r="Q2625" s="16" t="s">
        <v>1175</v>
      </c>
      <c r="R2625" s="16" t="s">
        <v>1174</v>
      </c>
    </row>
    <row r="2626" spans="1:18">
      <c r="A2626" s="16" t="s">
        <v>2589</v>
      </c>
      <c r="B2626" s="16" t="s">
        <v>1183</v>
      </c>
      <c r="C2626" s="16" t="s">
        <v>319</v>
      </c>
      <c r="D2626" s="16">
        <v>10142</v>
      </c>
      <c r="E2626" s="16" t="str">
        <f>VLOOKUP(D2626,'Schools Data'!$F$4:$I$105,4,FALSE)</f>
        <v>St. James' Catholic High School</v>
      </c>
      <c r="F2626" s="16">
        <v>420050</v>
      </c>
      <c r="G2626" s="16" t="str">
        <f t="shared" si="94"/>
        <v>E21</v>
      </c>
      <c r="H2626" s="16" t="s">
        <v>2588</v>
      </c>
      <c r="I2626" s="16" t="s">
        <v>1181</v>
      </c>
      <c r="J2626" s="16" t="s">
        <v>1180</v>
      </c>
      <c r="K2626" s="16" t="s">
        <v>1179</v>
      </c>
      <c r="L2626" s="16" t="s">
        <v>2587</v>
      </c>
      <c r="M2626" s="16">
        <v>130000</v>
      </c>
      <c r="N2626" s="16" t="s">
        <v>1177</v>
      </c>
      <c r="O2626" s="16" t="s">
        <v>1107</v>
      </c>
      <c r="P2626" s="16" t="s">
        <v>1176</v>
      </c>
      <c r="Q2626" s="16" t="s">
        <v>1175</v>
      </c>
      <c r="R2626" s="16" t="s">
        <v>1174</v>
      </c>
    </row>
    <row r="2627" spans="1:18">
      <c r="A2627" s="16" t="s">
        <v>2586</v>
      </c>
      <c r="B2627" s="16" t="s">
        <v>1183</v>
      </c>
      <c r="C2627" s="16" t="s">
        <v>319</v>
      </c>
      <c r="D2627" s="16">
        <v>10142</v>
      </c>
      <c r="E2627" s="16" t="str">
        <f>VLOOKUP(D2627,'Schools Data'!$F$4:$I$105,4,FALSE)</f>
        <v>St. James' Catholic High School</v>
      </c>
      <c r="F2627" s="16">
        <v>420060</v>
      </c>
      <c r="G2627" s="16" t="str">
        <f t="shared" si="94"/>
        <v>E26</v>
      </c>
      <c r="H2627" s="16" t="s">
        <v>2585</v>
      </c>
      <c r="I2627" s="16" t="s">
        <v>1181</v>
      </c>
      <c r="J2627" s="16" t="s">
        <v>1180</v>
      </c>
      <c r="K2627" s="16" t="s">
        <v>1179</v>
      </c>
      <c r="L2627" s="16" t="s">
        <v>2584</v>
      </c>
      <c r="M2627" s="16">
        <v>124335</v>
      </c>
      <c r="N2627" s="16" t="s">
        <v>1177</v>
      </c>
      <c r="O2627" s="16" t="s">
        <v>1107</v>
      </c>
      <c r="P2627" s="16" t="s">
        <v>1176</v>
      </c>
      <c r="Q2627" s="16" t="s">
        <v>1175</v>
      </c>
      <c r="R2627" s="16" t="s">
        <v>1174</v>
      </c>
    </row>
    <row r="2628" spans="1:18">
      <c r="A2628" s="16" t="s">
        <v>2583</v>
      </c>
      <c r="B2628" s="16" t="s">
        <v>1183</v>
      </c>
      <c r="C2628" s="16" t="s">
        <v>319</v>
      </c>
      <c r="D2628" s="16">
        <v>10142</v>
      </c>
      <c r="E2628" s="16" t="str">
        <f>VLOOKUP(D2628,'Schools Data'!$F$4:$I$105,4,FALSE)</f>
        <v>St. James' Catholic High School</v>
      </c>
      <c r="F2628" s="16">
        <v>422620</v>
      </c>
      <c r="G2628" s="16" t="str">
        <f t="shared" si="94"/>
        <v>E20</v>
      </c>
      <c r="H2628" s="16" t="s">
        <v>2582</v>
      </c>
      <c r="I2628" s="16" t="s">
        <v>1181</v>
      </c>
      <c r="J2628" s="16" t="s">
        <v>1180</v>
      </c>
      <c r="K2628" s="16" t="s">
        <v>1179</v>
      </c>
      <c r="L2628" s="16" t="s">
        <v>2581</v>
      </c>
      <c r="M2628" s="16">
        <v>110500</v>
      </c>
      <c r="N2628" s="16" t="s">
        <v>1177</v>
      </c>
      <c r="O2628" s="16" t="s">
        <v>1107</v>
      </c>
      <c r="P2628" s="16" t="s">
        <v>1176</v>
      </c>
      <c r="Q2628" s="16" t="s">
        <v>1175</v>
      </c>
      <c r="R2628" s="16" t="s">
        <v>1174</v>
      </c>
    </row>
    <row r="2629" spans="1:18">
      <c r="A2629" s="16" t="s">
        <v>2580</v>
      </c>
      <c r="B2629" s="16" t="s">
        <v>1183</v>
      </c>
      <c r="C2629" s="16" t="s">
        <v>319</v>
      </c>
      <c r="D2629" s="16">
        <v>10142</v>
      </c>
      <c r="E2629" s="16" t="str">
        <f>VLOOKUP(D2629,'Schools Data'!$F$4:$I$105,4,FALSE)</f>
        <v>St. James' Catholic High School</v>
      </c>
      <c r="F2629" s="16">
        <v>543950</v>
      </c>
      <c r="G2629" s="16" t="s">
        <v>1211</v>
      </c>
      <c r="H2629" s="16" t="s">
        <v>2579</v>
      </c>
      <c r="I2629" s="16" t="s">
        <v>1181</v>
      </c>
      <c r="J2629" s="16" t="s">
        <v>1180</v>
      </c>
      <c r="K2629" s="16" t="s">
        <v>1179</v>
      </c>
      <c r="L2629" s="16" t="s">
        <v>2578</v>
      </c>
      <c r="M2629" s="16">
        <v>100320</v>
      </c>
      <c r="N2629" s="16" t="s">
        <v>1177</v>
      </c>
      <c r="O2629" s="16" t="s">
        <v>1107</v>
      </c>
      <c r="P2629" s="16" t="s">
        <v>1176</v>
      </c>
      <c r="Q2629" s="16" t="s">
        <v>1175</v>
      </c>
      <c r="R2629" s="16" t="s">
        <v>1174</v>
      </c>
    </row>
    <row r="2630" spans="1:18">
      <c r="A2630" s="16" t="s">
        <v>2577</v>
      </c>
      <c r="B2630" s="16" t="s">
        <v>1183</v>
      </c>
      <c r="C2630" s="16" t="s">
        <v>319</v>
      </c>
      <c r="D2630" s="16">
        <v>10142</v>
      </c>
      <c r="E2630" s="16" t="str">
        <f>VLOOKUP(D2630,'Schools Data'!$F$4:$I$105,4,FALSE)</f>
        <v>St. James' Catholic High School</v>
      </c>
      <c r="F2630" s="16">
        <v>543970</v>
      </c>
      <c r="G2630" s="16" t="str">
        <f t="shared" ref="G2630:G2663" si="95">VLOOKUP(F2630,$W$2:$X$62,2,FALSE)</f>
        <v>I01</v>
      </c>
      <c r="H2630" s="16" t="s">
        <v>2576</v>
      </c>
      <c r="I2630" s="16" t="s">
        <v>1181</v>
      </c>
      <c r="J2630" s="16" t="s">
        <v>1180</v>
      </c>
      <c r="K2630" s="16" t="s">
        <v>1179</v>
      </c>
      <c r="L2630" s="16" t="s">
        <v>2575</v>
      </c>
      <c r="M2630" s="16">
        <v>-6560406</v>
      </c>
      <c r="N2630" s="16" t="s">
        <v>1177</v>
      </c>
      <c r="O2630" s="16" t="s">
        <v>1107</v>
      </c>
      <c r="P2630" s="16" t="s">
        <v>1176</v>
      </c>
      <c r="Q2630" s="16" t="s">
        <v>1175</v>
      </c>
      <c r="R2630" s="16" t="s">
        <v>1174</v>
      </c>
    </row>
    <row r="2631" spans="1:18">
      <c r="A2631" s="16" t="s">
        <v>2574</v>
      </c>
      <c r="B2631" s="16" t="s">
        <v>1183</v>
      </c>
      <c r="C2631" s="16" t="s">
        <v>319</v>
      </c>
      <c r="D2631" s="16">
        <v>10142</v>
      </c>
      <c r="E2631" s="16" t="str">
        <f>VLOOKUP(D2631,'Schools Data'!$F$4:$I$105,4,FALSE)</f>
        <v>St. James' Catholic High School</v>
      </c>
      <c r="F2631" s="16">
        <v>543971</v>
      </c>
      <c r="G2631" s="16" t="str">
        <f t="shared" si="95"/>
        <v>I02</v>
      </c>
      <c r="H2631" s="16" t="s">
        <v>2573</v>
      </c>
      <c r="I2631" s="16" t="s">
        <v>1181</v>
      </c>
      <c r="J2631" s="16" t="s">
        <v>1180</v>
      </c>
      <c r="K2631" s="16" t="s">
        <v>1179</v>
      </c>
      <c r="L2631" s="16" t="s">
        <v>2572</v>
      </c>
      <c r="M2631" s="16">
        <v>-1012307</v>
      </c>
      <c r="N2631" s="16" t="s">
        <v>1177</v>
      </c>
      <c r="O2631" s="16" t="s">
        <v>1107</v>
      </c>
      <c r="P2631" s="16" t="s">
        <v>1176</v>
      </c>
      <c r="Q2631" s="16" t="s">
        <v>1175</v>
      </c>
      <c r="R2631" s="16" t="s">
        <v>1174</v>
      </c>
    </row>
    <row r="2632" spans="1:18">
      <c r="A2632" s="16" t="s">
        <v>2571</v>
      </c>
      <c r="B2632" s="16" t="s">
        <v>1183</v>
      </c>
      <c r="C2632" s="16" t="s">
        <v>319</v>
      </c>
      <c r="D2632" s="16">
        <v>10142</v>
      </c>
      <c r="E2632" s="16" t="str">
        <f>VLOOKUP(D2632,'Schools Data'!$F$4:$I$105,4,FALSE)</f>
        <v>St. James' Catholic High School</v>
      </c>
      <c r="F2632" s="16">
        <v>543972</v>
      </c>
      <c r="G2632" s="16" t="str">
        <f t="shared" si="95"/>
        <v>I03</v>
      </c>
      <c r="H2632" s="16" t="s">
        <v>2570</v>
      </c>
      <c r="I2632" s="16" t="s">
        <v>1181</v>
      </c>
      <c r="J2632" s="16" t="s">
        <v>1180</v>
      </c>
      <c r="K2632" s="16" t="s">
        <v>1179</v>
      </c>
      <c r="L2632" s="16" t="s">
        <v>2569</v>
      </c>
      <c r="M2632" s="16">
        <v>-383000</v>
      </c>
      <c r="N2632" s="16" t="s">
        <v>1177</v>
      </c>
      <c r="O2632" s="16" t="s">
        <v>1107</v>
      </c>
      <c r="P2632" s="16" t="s">
        <v>1176</v>
      </c>
      <c r="Q2632" s="16" t="s">
        <v>1175</v>
      </c>
      <c r="R2632" s="16" t="s">
        <v>1174</v>
      </c>
    </row>
    <row r="2633" spans="1:18">
      <c r="A2633" s="16" t="s">
        <v>2568</v>
      </c>
      <c r="B2633" s="16" t="s">
        <v>1183</v>
      </c>
      <c r="C2633" s="16" t="s">
        <v>319</v>
      </c>
      <c r="D2633" s="16">
        <v>10142</v>
      </c>
      <c r="E2633" s="16" t="str">
        <f>VLOOKUP(D2633,'Schools Data'!$F$4:$I$105,4,FALSE)</f>
        <v>St. James' Catholic High School</v>
      </c>
      <c r="F2633" s="16">
        <v>543975</v>
      </c>
      <c r="G2633" s="16" t="str">
        <f t="shared" si="95"/>
        <v>I05</v>
      </c>
      <c r="H2633" s="16" t="s">
        <v>2567</v>
      </c>
      <c r="I2633" s="16" t="s">
        <v>1181</v>
      </c>
      <c r="J2633" s="16" t="s">
        <v>1180</v>
      </c>
      <c r="K2633" s="16" t="s">
        <v>1179</v>
      </c>
      <c r="L2633" s="16" t="s">
        <v>2566</v>
      </c>
      <c r="M2633" s="16">
        <v>-228000</v>
      </c>
      <c r="N2633" s="16" t="s">
        <v>1177</v>
      </c>
      <c r="O2633" s="16" t="s">
        <v>1107</v>
      </c>
      <c r="P2633" s="16" t="s">
        <v>1176</v>
      </c>
      <c r="Q2633" s="16" t="s">
        <v>1175</v>
      </c>
      <c r="R2633" s="16" t="s">
        <v>1174</v>
      </c>
    </row>
    <row r="2634" spans="1:18">
      <c r="A2634" s="16" t="s">
        <v>2565</v>
      </c>
      <c r="B2634" s="16" t="s">
        <v>1183</v>
      </c>
      <c r="C2634" s="16" t="s">
        <v>319</v>
      </c>
      <c r="D2634" s="16">
        <v>10142</v>
      </c>
      <c r="E2634" s="16" t="str">
        <f>VLOOKUP(D2634,'Schools Data'!$F$4:$I$105,4,FALSE)</f>
        <v>St. James' Catholic High School</v>
      </c>
      <c r="F2634" s="16">
        <v>569000</v>
      </c>
      <c r="G2634" s="16" t="str">
        <f t="shared" si="95"/>
        <v>E28a</v>
      </c>
      <c r="H2634" s="16" t="s">
        <v>2564</v>
      </c>
      <c r="I2634" s="16" t="s">
        <v>1181</v>
      </c>
      <c r="J2634" s="16" t="s">
        <v>1180</v>
      </c>
      <c r="K2634" s="16" t="s">
        <v>1179</v>
      </c>
      <c r="L2634" s="16" t="s">
        <v>2563</v>
      </c>
      <c r="M2634" s="16">
        <v>75550</v>
      </c>
      <c r="N2634" s="16" t="s">
        <v>1177</v>
      </c>
      <c r="O2634" s="16" t="s">
        <v>1107</v>
      </c>
      <c r="P2634" s="16" t="s">
        <v>1176</v>
      </c>
      <c r="Q2634" s="16" t="s">
        <v>1175</v>
      </c>
      <c r="R2634" s="16" t="s">
        <v>1174</v>
      </c>
    </row>
    <row r="2635" spans="1:18">
      <c r="A2635" s="16" t="s">
        <v>2562</v>
      </c>
      <c r="B2635" s="16" t="s">
        <v>1183</v>
      </c>
      <c r="C2635" s="16" t="s">
        <v>319</v>
      </c>
      <c r="D2635" s="16">
        <v>10142</v>
      </c>
      <c r="E2635" s="16" t="str">
        <f>VLOOKUP(D2635,'Schools Data'!$F$4:$I$105,4,FALSE)</f>
        <v>St. James' Catholic High School</v>
      </c>
      <c r="F2635" s="16">
        <v>569010</v>
      </c>
      <c r="G2635" s="16" t="str">
        <f t="shared" si="95"/>
        <v>E27</v>
      </c>
      <c r="H2635" s="16" t="s">
        <v>2561</v>
      </c>
      <c r="I2635" s="16" t="s">
        <v>1181</v>
      </c>
      <c r="J2635" s="16" t="s">
        <v>1180</v>
      </c>
      <c r="K2635" s="16" t="s">
        <v>1179</v>
      </c>
      <c r="L2635" s="16" t="s">
        <v>2560</v>
      </c>
      <c r="M2635" s="16">
        <v>291600</v>
      </c>
      <c r="N2635" s="16" t="s">
        <v>1177</v>
      </c>
      <c r="O2635" s="16" t="s">
        <v>1107</v>
      </c>
      <c r="P2635" s="16" t="s">
        <v>1176</v>
      </c>
      <c r="Q2635" s="16" t="s">
        <v>1175</v>
      </c>
      <c r="R2635" s="16" t="s">
        <v>1174</v>
      </c>
    </row>
    <row r="2636" spans="1:18">
      <c r="A2636" s="16" t="s">
        <v>2559</v>
      </c>
      <c r="B2636" s="16" t="s">
        <v>1183</v>
      </c>
      <c r="C2636" s="16" t="s">
        <v>319</v>
      </c>
      <c r="D2636" s="16">
        <v>10142</v>
      </c>
      <c r="E2636" s="16" t="str">
        <f>VLOOKUP(D2636,'Schools Data'!$F$4:$I$105,4,FALSE)</f>
        <v>St. James' Catholic High School</v>
      </c>
      <c r="F2636" s="16">
        <v>710020</v>
      </c>
      <c r="G2636" s="16" t="str">
        <f t="shared" si="95"/>
        <v>I06</v>
      </c>
      <c r="H2636" s="16" t="s">
        <v>2558</v>
      </c>
      <c r="I2636" s="16" t="s">
        <v>1181</v>
      </c>
      <c r="J2636" s="16" t="s">
        <v>1180</v>
      </c>
      <c r="K2636" s="16" t="s">
        <v>1179</v>
      </c>
      <c r="L2636" s="16" t="s">
        <v>2534</v>
      </c>
      <c r="M2636" s="16">
        <v>-60000</v>
      </c>
      <c r="N2636" s="16" t="s">
        <v>1177</v>
      </c>
      <c r="O2636" s="16" t="s">
        <v>1107</v>
      </c>
      <c r="P2636" s="16" t="s">
        <v>1176</v>
      </c>
      <c r="Q2636" s="16" t="s">
        <v>1175</v>
      </c>
      <c r="R2636" s="16" t="s">
        <v>1174</v>
      </c>
    </row>
    <row r="2637" spans="1:18">
      <c r="A2637" s="16" t="s">
        <v>2557</v>
      </c>
      <c r="B2637" s="16" t="s">
        <v>1183</v>
      </c>
      <c r="C2637" s="16" t="s">
        <v>319</v>
      </c>
      <c r="D2637" s="16">
        <v>10142</v>
      </c>
      <c r="E2637" s="16" t="str">
        <f>VLOOKUP(D2637,'Schools Data'!$F$4:$I$105,4,FALSE)</f>
        <v>St. James' Catholic High School</v>
      </c>
      <c r="F2637" s="16">
        <v>739001</v>
      </c>
      <c r="G2637" s="16" t="str">
        <f t="shared" si="95"/>
        <v>I08a</v>
      </c>
      <c r="H2637" s="16" t="s">
        <v>2556</v>
      </c>
      <c r="I2637" s="16" t="s">
        <v>1181</v>
      </c>
      <c r="J2637" s="16" t="s">
        <v>1180</v>
      </c>
      <c r="K2637" s="16" t="s">
        <v>1179</v>
      </c>
      <c r="L2637" s="16" t="s">
        <v>2555</v>
      </c>
      <c r="M2637" s="16">
        <v>-60</v>
      </c>
      <c r="N2637" s="16" t="s">
        <v>1177</v>
      </c>
      <c r="O2637" s="16" t="s">
        <v>1107</v>
      </c>
      <c r="P2637" s="16" t="s">
        <v>1176</v>
      </c>
      <c r="Q2637" s="16" t="s">
        <v>1175</v>
      </c>
      <c r="R2637" s="16" t="s">
        <v>1174</v>
      </c>
    </row>
    <row r="2638" spans="1:18">
      <c r="A2638" s="16" t="s">
        <v>2554</v>
      </c>
      <c r="B2638" s="16" t="s">
        <v>1183</v>
      </c>
      <c r="C2638" s="16" t="s">
        <v>319</v>
      </c>
      <c r="D2638" s="16">
        <v>10142</v>
      </c>
      <c r="E2638" s="16" t="str">
        <f>VLOOKUP(D2638,'Schools Data'!$F$4:$I$105,4,FALSE)</f>
        <v>St. James' Catholic High School</v>
      </c>
      <c r="F2638" s="16">
        <v>739005</v>
      </c>
      <c r="G2638" s="16" t="str">
        <f t="shared" si="95"/>
        <v>I18c</v>
      </c>
      <c r="H2638" s="16" t="s">
        <v>2553</v>
      </c>
      <c r="I2638" s="16" t="s">
        <v>1181</v>
      </c>
      <c r="J2638" s="16" t="s">
        <v>1180</v>
      </c>
      <c r="K2638" s="16" t="s">
        <v>1179</v>
      </c>
      <c r="L2638" s="16" t="s">
        <v>2552</v>
      </c>
      <c r="M2638" s="16">
        <v>-32667</v>
      </c>
      <c r="N2638" s="16" t="s">
        <v>1177</v>
      </c>
      <c r="O2638" s="16" t="s">
        <v>1107</v>
      </c>
      <c r="P2638" s="16" t="s">
        <v>1176</v>
      </c>
      <c r="Q2638" s="16" t="s">
        <v>1175</v>
      </c>
      <c r="R2638" s="16" t="s">
        <v>1174</v>
      </c>
    </row>
    <row r="2639" spans="1:18">
      <c r="A2639" s="16" t="s">
        <v>2551</v>
      </c>
      <c r="B2639" s="16" t="s">
        <v>1183</v>
      </c>
      <c r="C2639" s="16" t="s">
        <v>319</v>
      </c>
      <c r="D2639" s="16">
        <v>10142</v>
      </c>
      <c r="E2639" s="16" t="str">
        <f>VLOOKUP(D2639,'Schools Data'!$F$4:$I$105,4,FALSE)</f>
        <v>St. James' Catholic High School</v>
      </c>
      <c r="F2639" s="16">
        <v>739040</v>
      </c>
      <c r="G2639" s="16" t="str">
        <f t="shared" si="95"/>
        <v>I12</v>
      </c>
      <c r="H2639" s="16" t="s">
        <v>2550</v>
      </c>
      <c r="I2639" s="16" t="s">
        <v>1181</v>
      </c>
      <c r="J2639" s="16" t="s">
        <v>1180</v>
      </c>
      <c r="K2639" s="16" t="s">
        <v>1179</v>
      </c>
      <c r="L2639" s="16" t="s">
        <v>2549</v>
      </c>
      <c r="M2639" s="16">
        <v>-29100</v>
      </c>
      <c r="N2639" s="16" t="s">
        <v>1177</v>
      </c>
      <c r="O2639" s="16" t="s">
        <v>1107</v>
      </c>
      <c r="P2639" s="16" t="s">
        <v>1176</v>
      </c>
      <c r="Q2639" s="16" t="s">
        <v>1175</v>
      </c>
      <c r="R2639" s="16" t="s">
        <v>1174</v>
      </c>
    </row>
    <row r="2640" spans="1:18">
      <c r="A2640" s="16" t="s">
        <v>2548</v>
      </c>
      <c r="B2640" s="16" t="s">
        <v>1183</v>
      </c>
      <c r="C2640" s="16" t="s">
        <v>319</v>
      </c>
      <c r="D2640" s="16">
        <v>10142</v>
      </c>
      <c r="E2640" s="16" t="str">
        <f>VLOOKUP(D2640,'Schools Data'!$F$4:$I$105,4,FALSE)</f>
        <v>St. James' Catholic High School</v>
      </c>
      <c r="F2640" s="16">
        <v>739050</v>
      </c>
      <c r="G2640" s="16" t="str">
        <f t="shared" si="95"/>
        <v>I13</v>
      </c>
      <c r="H2640" s="16" t="s">
        <v>2547</v>
      </c>
      <c r="I2640" s="16" t="s">
        <v>1181</v>
      </c>
      <c r="J2640" s="16" t="s">
        <v>1180</v>
      </c>
      <c r="K2640" s="16" t="s">
        <v>1179</v>
      </c>
      <c r="L2640" s="16" t="s">
        <v>2546</v>
      </c>
      <c r="M2640" s="16">
        <v>-24900</v>
      </c>
      <c r="N2640" s="16" t="s">
        <v>1177</v>
      </c>
      <c r="O2640" s="16" t="s">
        <v>1107</v>
      </c>
      <c r="P2640" s="16" t="s">
        <v>1176</v>
      </c>
      <c r="Q2640" s="16" t="s">
        <v>1175</v>
      </c>
      <c r="R2640" s="16" t="s">
        <v>1174</v>
      </c>
    </row>
    <row r="2641" spans="1:18">
      <c r="A2641" s="16" t="s">
        <v>2545</v>
      </c>
      <c r="B2641" s="16" t="s">
        <v>1183</v>
      </c>
      <c r="C2641" s="16" t="s">
        <v>319</v>
      </c>
      <c r="D2641" s="16">
        <v>10145</v>
      </c>
      <c r="E2641" s="16" t="str">
        <f>VLOOKUP(D2641,'Schools Data'!$F$4:$I$105,4,FALSE)</f>
        <v>Finchley Catholic High School</v>
      </c>
      <c r="F2641" s="16">
        <v>111100</v>
      </c>
      <c r="G2641" s="16" t="str">
        <f t="shared" si="95"/>
        <v>E05</v>
      </c>
      <c r="H2641" s="16" t="s">
        <v>2544</v>
      </c>
      <c r="I2641" s="16" t="s">
        <v>1181</v>
      </c>
      <c r="J2641" s="16" t="s">
        <v>1180</v>
      </c>
      <c r="K2641" s="16" t="s">
        <v>1179</v>
      </c>
      <c r="L2641" s="16" t="s">
        <v>2543</v>
      </c>
      <c r="M2641" s="16">
        <v>569123</v>
      </c>
      <c r="N2641" s="16" t="s">
        <v>1177</v>
      </c>
      <c r="O2641" s="16" t="s">
        <v>1107</v>
      </c>
      <c r="P2641" s="16" t="s">
        <v>1176</v>
      </c>
      <c r="Q2641" s="16" t="s">
        <v>1175</v>
      </c>
      <c r="R2641" s="16" t="s">
        <v>1174</v>
      </c>
    </row>
    <row r="2642" spans="1:18">
      <c r="A2642" s="16" t="s">
        <v>2542</v>
      </c>
      <c r="B2642" s="16" t="s">
        <v>1183</v>
      </c>
      <c r="C2642" s="16" t="s">
        <v>319</v>
      </c>
      <c r="D2642" s="16">
        <v>10145</v>
      </c>
      <c r="E2642" s="16" t="str">
        <f>VLOOKUP(D2642,'Schools Data'!$F$4:$I$105,4,FALSE)</f>
        <v>Finchley Catholic High School</v>
      </c>
      <c r="F2642" s="16">
        <v>111200</v>
      </c>
      <c r="G2642" s="16" t="str">
        <f t="shared" si="95"/>
        <v>E04</v>
      </c>
      <c r="H2642" s="16" t="s">
        <v>2541</v>
      </c>
      <c r="I2642" s="16" t="s">
        <v>1181</v>
      </c>
      <c r="J2642" s="16" t="s">
        <v>1180</v>
      </c>
      <c r="K2642" s="16" t="s">
        <v>1179</v>
      </c>
      <c r="L2642" s="16" t="s">
        <v>2540</v>
      </c>
      <c r="M2642" s="16">
        <v>107075</v>
      </c>
      <c r="N2642" s="16" t="s">
        <v>1177</v>
      </c>
      <c r="O2642" s="16" t="s">
        <v>1107</v>
      </c>
      <c r="P2642" s="16" t="s">
        <v>1176</v>
      </c>
      <c r="Q2642" s="16" t="s">
        <v>1175</v>
      </c>
      <c r="R2642" s="16" t="s">
        <v>1174</v>
      </c>
    </row>
    <row r="2643" spans="1:18">
      <c r="A2643" s="16" t="s">
        <v>2539</v>
      </c>
      <c r="B2643" s="16" t="s">
        <v>1183</v>
      </c>
      <c r="C2643" s="16" t="s">
        <v>319</v>
      </c>
      <c r="D2643" s="16">
        <v>10145</v>
      </c>
      <c r="E2643" s="16" t="str">
        <f>VLOOKUP(D2643,'Schools Data'!$F$4:$I$105,4,FALSE)</f>
        <v>Finchley Catholic High School</v>
      </c>
      <c r="F2643" s="16">
        <v>111300</v>
      </c>
      <c r="G2643" s="16" t="str">
        <f t="shared" si="95"/>
        <v>E06</v>
      </c>
      <c r="H2643" s="16" t="s">
        <v>2538</v>
      </c>
      <c r="I2643" s="16" t="s">
        <v>1181</v>
      </c>
      <c r="J2643" s="16" t="s">
        <v>1180</v>
      </c>
      <c r="K2643" s="16" t="s">
        <v>1179</v>
      </c>
      <c r="L2643" s="16" t="s">
        <v>2537</v>
      </c>
      <c r="M2643" s="16">
        <v>151510</v>
      </c>
      <c r="N2643" s="16" t="s">
        <v>1177</v>
      </c>
      <c r="O2643" s="16" t="s">
        <v>1107</v>
      </c>
      <c r="P2643" s="16" t="s">
        <v>1176</v>
      </c>
      <c r="Q2643" s="16" t="s">
        <v>1175</v>
      </c>
      <c r="R2643" s="16" t="s">
        <v>1174</v>
      </c>
    </row>
    <row r="2644" spans="1:18">
      <c r="A2644" s="16" t="s">
        <v>2536</v>
      </c>
      <c r="B2644" s="16" t="s">
        <v>1183</v>
      </c>
      <c r="C2644" s="16" t="s">
        <v>319</v>
      </c>
      <c r="D2644" s="16">
        <v>10145</v>
      </c>
      <c r="E2644" s="16" t="str">
        <f>VLOOKUP(D2644,'Schools Data'!$F$4:$I$105,4,FALSE)</f>
        <v>Finchley Catholic High School</v>
      </c>
      <c r="F2644" s="16">
        <v>111400</v>
      </c>
      <c r="G2644" s="16" t="str">
        <f t="shared" si="95"/>
        <v>E01</v>
      </c>
      <c r="H2644" s="16" t="s">
        <v>2535</v>
      </c>
      <c r="I2644" s="16" t="s">
        <v>1181</v>
      </c>
      <c r="J2644" s="16" t="s">
        <v>1180</v>
      </c>
      <c r="K2644" s="16" t="s">
        <v>1179</v>
      </c>
      <c r="L2644" s="16" t="s">
        <v>2534</v>
      </c>
      <c r="M2644" s="16">
        <v>4641354</v>
      </c>
      <c r="N2644" s="16" t="s">
        <v>1177</v>
      </c>
      <c r="O2644" s="16" t="s">
        <v>1107</v>
      </c>
      <c r="P2644" s="16" t="s">
        <v>1176</v>
      </c>
      <c r="Q2644" s="16" t="s">
        <v>1175</v>
      </c>
      <c r="R2644" s="16" t="s">
        <v>1174</v>
      </c>
    </row>
    <row r="2645" spans="1:18">
      <c r="A2645" s="16" t="s">
        <v>2533</v>
      </c>
      <c r="B2645" s="16" t="s">
        <v>1183</v>
      </c>
      <c r="C2645" s="16" t="s">
        <v>319</v>
      </c>
      <c r="D2645" s="16">
        <v>10145</v>
      </c>
      <c r="E2645" s="16" t="str">
        <f>VLOOKUP(D2645,'Schools Data'!$F$4:$I$105,4,FALSE)</f>
        <v>Finchley Catholic High School</v>
      </c>
      <c r="F2645" s="16">
        <v>111600</v>
      </c>
      <c r="G2645" s="16" t="str">
        <f t="shared" si="95"/>
        <v>E03</v>
      </c>
      <c r="H2645" s="16" t="s">
        <v>2532</v>
      </c>
      <c r="I2645" s="16" t="s">
        <v>1181</v>
      </c>
      <c r="J2645" s="16" t="s">
        <v>1180</v>
      </c>
      <c r="K2645" s="16" t="s">
        <v>1179</v>
      </c>
      <c r="L2645" s="16" t="s">
        <v>2531</v>
      </c>
      <c r="M2645" s="16">
        <v>609724</v>
      </c>
      <c r="N2645" s="16" t="s">
        <v>1177</v>
      </c>
      <c r="O2645" s="16" t="s">
        <v>1107</v>
      </c>
      <c r="P2645" s="16" t="s">
        <v>1176</v>
      </c>
      <c r="Q2645" s="16" t="s">
        <v>1175</v>
      </c>
      <c r="R2645" s="16" t="s">
        <v>1174</v>
      </c>
    </row>
    <row r="2646" spans="1:18">
      <c r="A2646" s="16" t="s">
        <v>2530</v>
      </c>
      <c r="B2646" s="16" t="s">
        <v>1183</v>
      </c>
      <c r="C2646" s="16" t="s">
        <v>319</v>
      </c>
      <c r="D2646" s="16">
        <v>10145</v>
      </c>
      <c r="E2646" s="16" t="str">
        <f>VLOOKUP(D2646,'Schools Data'!$F$4:$I$105,4,FALSE)</f>
        <v>Finchley Catholic High School</v>
      </c>
      <c r="F2646" s="16">
        <v>133100</v>
      </c>
      <c r="G2646" s="16" t="str">
        <f t="shared" si="95"/>
        <v>E09</v>
      </c>
      <c r="H2646" s="16" t="s">
        <v>2529</v>
      </c>
      <c r="I2646" s="16" t="s">
        <v>1181</v>
      </c>
      <c r="J2646" s="16" t="s">
        <v>1180</v>
      </c>
      <c r="K2646" s="16" t="s">
        <v>1179</v>
      </c>
      <c r="L2646" s="16" t="s">
        <v>2528</v>
      </c>
      <c r="M2646" s="16">
        <v>21115</v>
      </c>
      <c r="N2646" s="16" t="s">
        <v>1177</v>
      </c>
      <c r="O2646" s="16" t="s">
        <v>1107</v>
      </c>
      <c r="P2646" s="16" t="s">
        <v>1176</v>
      </c>
      <c r="Q2646" s="16" t="s">
        <v>1175</v>
      </c>
      <c r="R2646" s="16" t="s">
        <v>1174</v>
      </c>
    </row>
    <row r="2647" spans="1:18">
      <c r="A2647" s="16" t="s">
        <v>2527</v>
      </c>
      <c r="B2647" s="16" t="s">
        <v>1183</v>
      </c>
      <c r="C2647" s="16" t="s">
        <v>319</v>
      </c>
      <c r="D2647" s="16">
        <v>10145</v>
      </c>
      <c r="E2647" s="16" t="str">
        <f>VLOOKUP(D2647,'Schools Data'!$F$4:$I$105,4,FALSE)</f>
        <v>Finchley Catholic High School</v>
      </c>
      <c r="F2647" s="16">
        <v>138100</v>
      </c>
      <c r="G2647" s="16" t="str">
        <f t="shared" si="95"/>
        <v>E08</v>
      </c>
      <c r="H2647" s="16" t="s">
        <v>2526</v>
      </c>
      <c r="I2647" s="16" t="s">
        <v>1181</v>
      </c>
      <c r="J2647" s="16" t="s">
        <v>1180</v>
      </c>
      <c r="K2647" s="16" t="s">
        <v>1179</v>
      </c>
      <c r="L2647" s="16" t="s">
        <v>2525</v>
      </c>
      <c r="M2647" s="16">
        <v>38689</v>
      </c>
      <c r="N2647" s="16" t="s">
        <v>1177</v>
      </c>
      <c r="O2647" s="16" t="s">
        <v>1107</v>
      </c>
      <c r="P2647" s="16" t="s">
        <v>1176</v>
      </c>
      <c r="Q2647" s="16" t="s">
        <v>1175</v>
      </c>
      <c r="R2647" s="16" t="s">
        <v>1174</v>
      </c>
    </row>
    <row r="2648" spans="1:18">
      <c r="A2648" s="16" t="s">
        <v>2524</v>
      </c>
      <c r="B2648" s="16" t="s">
        <v>1183</v>
      </c>
      <c r="C2648" s="16" t="s">
        <v>319</v>
      </c>
      <c r="D2648" s="16">
        <v>10145</v>
      </c>
      <c r="E2648" s="16" t="str">
        <f>VLOOKUP(D2648,'Schools Data'!$F$4:$I$105,4,FALSE)</f>
        <v>Finchley Catholic High School</v>
      </c>
      <c r="F2648" s="16">
        <v>138110</v>
      </c>
      <c r="G2648" s="16" t="str">
        <f t="shared" si="95"/>
        <v>E10</v>
      </c>
      <c r="H2648" s="16" t="s">
        <v>2523</v>
      </c>
      <c r="I2648" s="16" t="s">
        <v>1181</v>
      </c>
      <c r="J2648" s="16" t="s">
        <v>1180</v>
      </c>
      <c r="K2648" s="16" t="s">
        <v>1179</v>
      </c>
      <c r="L2648" s="16" t="s">
        <v>2522</v>
      </c>
      <c r="M2648" s="16">
        <v>1301</v>
      </c>
      <c r="N2648" s="16" t="s">
        <v>1177</v>
      </c>
      <c r="O2648" s="16" t="s">
        <v>1107</v>
      </c>
      <c r="P2648" s="16" t="s">
        <v>1176</v>
      </c>
      <c r="Q2648" s="16" t="s">
        <v>1175</v>
      </c>
      <c r="R2648" s="16" t="s">
        <v>1174</v>
      </c>
    </row>
    <row r="2649" spans="1:18">
      <c r="A2649" s="16" t="s">
        <v>2521</v>
      </c>
      <c r="B2649" s="16" t="s">
        <v>1183</v>
      </c>
      <c r="C2649" s="16" t="s">
        <v>319</v>
      </c>
      <c r="D2649" s="16">
        <v>10145</v>
      </c>
      <c r="E2649" s="16" t="str">
        <f>VLOOKUP(D2649,'Schools Data'!$F$4:$I$105,4,FALSE)</f>
        <v>Finchley Catholic High School</v>
      </c>
      <c r="F2649" s="16">
        <v>138120</v>
      </c>
      <c r="G2649" s="16" t="str">
        <f t="shared" si="95"/>
        <v>E11</v>
      </c>
      <c r="H2649" s="16" t="s">
        <v>2520</v>
      </c>
      <c r="I2649" s="16" t="s">
        <v>1181</v>
      </c>
      <c r="J2649" s="16" t="s">
        <v>1180</v>
      </c>
      <c r="K2649" s="16" t="s">
        <v>1179</v>
      </c>
      <c r="L2649" s="16" t="s">
        <v>2519</v>
      </c>
      <c r="M2649" s="16">
        <v>6600</v>
      </c>
      <c r="N2649" s="16" t="s">
        <v>1177</v>
      </c>
      <c r="O2649" s="16" t="s">
        <v>1107</v>
      </c>
      <c r="P2649" s="16" t="s">
        <v>1176</v>
      </c>
      <c r="Q2649" s="16" t="s">
        <v>1175</v>
      </c>
      <c r="R2649" s="16" t="s">
        <v>1174</v>
      </c>
    </row>
    <row r="2650" spans="1:18">
      <c r="A2650" s="16" t="s">
        <v>2518</v>
      </c>
      <c r="B2650" s="16" t="s">
        <v>1183</v>
      </c>
      <c r="C2650" s="16" t="s">
        <v>319</v>
      </c>
      <c r="D2650" s="16">
        <v>10145</v>
      </c>
      <c r="E2650" s="16" t="str">
        <f>VLOOKUP(D2650,'Schools Data'!$F$4:$I$105,4,FALSE)</f>
        <v>Finchley Catholic High School</v>
      </c>
      <c r="F2650" s="16">
        <v>210000</v>
      </c>
      <c r="G2650" s="16" t="str">
        <f t="shared" si="95"/>
        <v>E12</v>
      </c>
      <c r="H2650" s="16" t="s">
        <v>2517</v>
      </c>
      <c r="I2650" s="16" t="s">
        <v>1181</v>
      </c>
      <c r="J2650" s="16" t="s">
        <v>1180</v>
      </c>
      <c r="K2650" s="16" t="s">
        <v>1179</v>
      </c>
      <c r="L2650" s="16" t="s">
        <v>2516</v>
      </c>
      <c r="M2650" s="16">
        <v>72400</v>
      </c>
      <c r="N2650" s="16" t="s">
        <v>1177</v>
      </c>
      <c r="O2650" s="16" t="s">
        <v>1107</v>
      </c>
      <c r="P2650" s="16" t="s">
        <v>1176</v>
      </c>
      <c r="Q2650" s="16" t="s">
        <v>1175</v>
      </c>
      <c r="R2650" s="16" t="s">
        <v>1174</v>
      </c>
    </row>
    <row r="2651" spans="1:18">
      <c r="A2651" s="16" t="s">
        <v>2515</v>
      </c>
      <c r="B2651" s="16" t="s">
        <v>1183</v>
      </c>
      <c r="C2651" s="16" t="s">
        <v>319</v>
      </c>
      <c r="D2651" s="16">
        <v>10145</v>
      </c>
      <c r="E2651" s="16" t="str">
        <f>VLOOKUP(D2651,'Schools Data'!$F$4:$I$105,4,FALSE)</f>
        <v>Finchley Catholic High School</v>
      </c>
      <c r="F2651" s="16">
        <v>213020</v>
      </c>
      <c r="G2651" s="16" t="str">
        <f t="shared" si="95"/>
        <v>E16</v>
      </c>
      <c r="H2651" s="16" t="s">
        <v>2514</v>
      </c>
      <c r="I2651" s="16" t="s">
        <v>1181</v>
      </c>
      <c r="J2651" s="16" t="s">
        <v>1180</v>
      </c>
      <c r="K2651" s="16" t="s">
        <v>1179</v>
      </c>
      <c r="L2651" s="16" t="s">
        <v>2513</v>
      </c>
      <c r="M2651" s="16">
        <v>103000</v>
      </c>
      <c r="N2651" s="16" t="s">
        <v>1177</v>
      </c>
      <c r="O2651" s="16" t="s">
        <v>1107</v>
      </c>
      <c r="P2651" s="16" t="s">
        <v>1176</v>
      </c>
      <c r="Q2651" s="16" t="s">
        <v>1175</v>
      </c>
      <c r="R2651" s="16" t="s">
        <v>1174</v>
      </c>
    </row>
    <row r="2652" spans="1:18">
      <c r="A2652" s="16" t="s">
        <v>2512</v>
      </c>
      <c r="B2652" s="16" t="s">
        <v>1183</v>
      </c>
      <c r="C2652" s="16" t="s">
        <v>319</v>
      </c>
      <c r="D2652" s="16">
        <v>10145</v>
      </c>
      <c r="E2652" s="16" t="str">
        <f>VLOOKUP(D2652,'Schools Data'!$F$4:$I$105,4,FALSE)</f>
        <v>Finchley Catholic High School</v>
      </c>
      <c r="F2652" s="16">
        <v>215000</v>
      </c>
      <c r="G2652" s="16" t="str">
        <f t="shared" si="95"/>
        <v>E17</v>
      </c>
      <c r="H2652" s="16" t="s">
        <v>2511</v>
      </c>
      <c r="I2652" s="16" t="s">
        <v>1181</v>
      </c>
      <c r="J2652" s="16" t="s">
        <v>1180</v>
      </c>
      <c r="K2652" s="16" t="s">
        <v>1179</v>
      </c>
      <c r="L2652" s="16" t="s">
        <v>2510</v>
      </c>
      <c r="M2652" s="16">
        <v>6000</v>
      </c>
      <c r="N2652" s="16" t="s">
        <v>1177</v>
      </c>
      <c r="O2652" s="16" t="s">
        <v>1107</v>
      </c>
      <c r="P2652" s="16" t="s">
        <v>1176</v>
      </c>
      <c r="Q2652" s="16" t="s">
        <v>1175</v>
      </c>
      <c r="R2652" s="16" t="s">
        <v>1174</v>
      </c>
    </row>
    <row r="2653" spans="1:18">
      <c r="A2653" s="16" t="s">
        <v>2509</v>
      </c>
      <c r="B2653" s="16" t="s">
        <v>1183</v>
      </c>
      <c r="C2653" s="16" t="s">
        <v>319</v>
      </c>
      <c r="D2653" s="16">
        <v>10145</v>
      </c>
      <c r="E2653" s="16" t="str">
        <f>VLOOKUP(D2653,'Schools Data'!$F$4:$I$105,4,FALSE)</f>
        <v>Finchley Catholic High School</v>
      </c>
      <c r="F2653" s="16">
        <v>216000</v>
      </c>
      <c r="G2653" s="16" t="str">
        <f t="shared" si="95"/>
        <v>E15</v>
      </c>
      <c r="H2653" s="16" t="s">
        <v>2508</v>
      </c>
      <c r="I2653" s="16" t="s">
        <v>1181</v>
      </c>
      <c r="J2653" s="16" t="s">
        <v>1180</v>
      </c>
      <c r="K2653" s="16" t="s">
        <v>1179</v>
      </c>
      <c r="L2653" s="16" t="s">
        <v>2507</v>
      </c>
      <c r="M2653" s="16">
        <v>12000</v>
      </c>
      <c r="N2653" s="16" t="s">
        <v>1177</v>
      </c>
      <c r="O2653" s="16" t="s">
        <v>1107</v>
      </c>
      <c r="P2653" s="16" t="s">
        <v>1176</v>
      </c>
      <c r="Q2653" s="16" t="s">
        <v>1175</v>
      </c>
      <c r="R2653" s="16" t="s">
        <v>1174</v>
      </c>
    </row>
    <row r="2654" spans="1:18">
      <c r="A2654" s="16" t="s">
        <v>2506</v>
      </c>
      <c r="B2654" s="16" t="s">
        <v>1183</v>
      </c>
      <c r="C2654" s="16" t="s">
        <v>319</v>
      </c>
      <c r="D2654" s="16">
        <v>10145</v>
      </c>
      <c r="E2654" s="16" t="str">
        <f>VLOOKUP(D2654,'Schools Data'!$F$4:$I$105,4,FALSE)</f>
        <v>Finchley Catholic High School</v>
      </c>
      <c r="F2654" s="16">
        <v>219010</v>
      </c>
      <c r="G2654" s="16" t="str">
        <f t="shared" si="95"/>
        <v>E14</v>
      </c>
      <c r="H2654" s="16" t="s">
        <v>2505</v>
      </c>
      <c r="I2654" s="16" t="s">
        <v>1181</v>
      </c>
      <c r="J2654" s="16" t="s">
        <v>1180</v>
      </c>
      <c r="K2654" s="16" t="s">
        <v>1179</v>
      </c>
      <c r="L2654" s="16" t="s">
        <v>2504</v>
      </c>
      <c r="M2654" s="16">
        <v>88800</v>
      </c>
      <c r="N2654" s="16" t="s">
        <v>1177</v>
      </c>
      <c r="O2654" s="16" t="s">
        <v>1107</v>
      </c>
      <c r="P2654" s="16" t="s">
        <v>1176</v>
      </c>
      <c r="Q2654" s="16" t="s">
        <v>1175</v>
      </c>
      <c r="R2654" s="16" t="s">
        <v>1174</v>
      </c>
    </row>
    <row r="2655" spans="1:18">
      <c r="A2655" s="16" t="s">
        <v>2503</v>
      </c>
      <c r="B2655" s="16" t="s">
        <v>1183</v>
      </c>
      <c r="C2655" s="16" t="s">
        <v>319</v>
      </c>
      <c r="D2655" s="16">
        <v>10145</v>
      </c>
      <c r="E2655" s="16" t="str">
        <f>VLOOKUP(D2655,'Schools Data'!$F$4:$I$105,4,FALSE)</f>
        <v>Finchley Catholic High School</v>
      </c>
      <c r="F2655" s="16">
        <v>219030</v>
      </c>
      <c r="G2655" s="16" t="str">
        <f t="shared" si="95"/>
        <v>E18</v>
      </c>
      <c r="H2655" s="16" t="s">
        <v>2502</v>
      </c>
      <c r="I2655" s="16" t="s">
        <v>1181</v>
      </c>
      <c r="J2655" s="16" t="s">
        <v>1180</v>
      </c>
      <c r="K2655" s="16" t="s">
        <v>1179</v>
      </c>
      <c r="L2655" s="16" t="s">
        <v>2501</v>
      </c>
      <c r="M2655" s="16">
        <v>42600</v>
      </c>
      <c r="N2655" s="16" t="s">
        <v>1177</v>
      </c>
      <c r="O2655" s="16" t="s">
        <v>1107</v>
      </c>
      <c r="P2655" s="16" t="s">
        <v>1176</v>
      </c>
      <c r="Q2655" s="16" t="s">
        <v>1175</v>
      </c>
      <c r="R2655" s="16" t="s">
        <v>1174</v>
      </c>
    </row>
    <row r="2656" spans="1:18">
      <c r="A2656" s="16" t="s">
        <v>2500</v>
      </c>
      <c r="B2656" s="16" t="s">
        <v>1183</v>
      </c>
      <c r="C2656" s="16" t="s">
        <v>319</v>
      </c>
      <c r="D2656" s="16">
        <v>10145</v>
      </c>
      <c r="E2656" s="16" t="str">
        <f>VLOOKUP(D2656,'Schools Data'!$F$4:$I$105,4,FALSE)</f>
        <v>Finchley Catholic High School</v>
      </c>
      <c r="F2656" s="16">
        <v>220000</v>
      </c>
      <c r="G2656" s="16" t="str">
        <f t="shared" si="95"/>
        <v>E13</v>
      </c>
      <c r="H2656" s="16" t="s">
        <v>2499</v>
      </c>
      <c r="I2656" s="16" t="s">
        <v>1181</v>
      </c>
      <c r="J2656" s="16" t="s">
        <v>1180</v>
      </c>
      <c r="K2656" s="16" t="s">
        <v>1179</v>
      </c>
      <c r="L2656" s="16" t="s">
        <v>2498</v>
      </c>
      <c r="M2656" s="16">
        <v>39000</v>
      </c>
      <c r="N2656" s="16" t="s">
        <v>1177</v>
      </c>
      <c r="O2656" s="16" t="s">
        <v>1107</v>
      </c>
      <c r="P2656" s="16" t="s">
        <v>1176</v>
      </c>
      <c r="Q2656" s="16" t="s">
        <v>1175</v>
      </c>
      <c r="R2656" s="16" t="s">
        <v>1174</v>
      </c>
    </row>
    <row r="2657" spans="1:18">
      <c r="A2657" s="16" t="s">
        <v>2497</v>
      </c>
      <c r="B2657" s="16" t="s">
        <v>1183</v>
      </c>
      <c r="C2657" s="16" t="s">
        <v>319</v>
      </c>
      <c r="D2657" s="16">
        <v>10145</v>
      </c>
      <c r="E2657" s="16" t="str">
        <f>VLOOKUP(D2657,'Schools Data'!$F$4:$I$105,4,FALSE)</f>
        <v>Finchley Catholic High School</v>
      </c>
      <c r="F2657" s="16">
        <v>221000</v>
      </c>
      <c r="G2657" s="16" t="str">
        <f t="shared" si="95"/>
        <v>E23</v>
      </c>
      <c r="H2657" s="16" t="s">
        <v>2496</v>
      </c>
      <c r="I2657" s="16" t="s">
        <v>1181</v>
      </c>
      <c r="J2657" s="16" t="s">
        <v>1180</v>
      </c>
      <c r="K2657" s="16" t="s">
        <v>1179</v>
      </c>
      <c r="L2657" s="16" t="s">
        <v>2495</v>
      </c>
      <c r="M2657" s="16">
        <v>48772</v>
      </c>
      <c r="N2657" s="16" t="s">
        <v>1177</v>
      </c>
      <c r="O2657" s="16" t="s">
        <v>1107</v>
      </c>
      <c r="P2657" s="16" t="s">
        <v>1176</v>
      </c>
      <c r="Q2657" s="16" t="s">
        <v>1175</v>
      </c>
      <c r="R2657" s="16" t="s">
        <v>1174</v>
      </c>
    </row>
    <row r="2658" spans="1:18">
      <c r="A2658" s="16" t="s">
        <v>2494</v>
      </c>
      <c r="B2658" s="16" t="s">
        <v>1183</v>
      </c>
      <c r="C2658" s="16" t="s">
        <v>319</v>
      </c>
      <c r="D2658" s="16">
        <v>10145</v>
      </c>
      <c r="E2658" s="16" t="str">
        <f>VLOOKUP(D2658,'Schools Data'!$F$4:$I$105,4,FALSE)</f>
        <v>Finchley Catholic High School</v>
      </c>
      <c r="F2658" s="16">
        <v>411020</v>
      </c>
      <c r="G2658" s="16" t="str">
        <f t="shared" si="95"/>
        <v>E25</v>
      </c>
      <c r="H2658" s="16" t="s">
        <v>2493</v>
      </c>
      <c r="I2658" s="16" t="s">
        <v>1181</v>
      </c>
      <c r="J2658" s="16" t="s">
        <v>1180</v>
      </c>
      <c r="K2658" s="16" t="s">
        <v>1179</v>
      </c>
      <c r="L2658" s="16" t="s">
        <v>2492</v>
      </c>
      <c r="M2658" s="16">
        <v>200000</v>
      </c>
      <c r="N2658" s="16" t="s">
        <v>1177</v>
      </c>
      <c r="O2658" s="16" t="s">
        <v>1107</v>
      </c>
      <c r="P2658" s="16" t="s">
        <v>1176</v>
      </c>
      <c r="Q2658" s="16" t="s">
        <v>1175</v>
      </c>
      <c r="R2658" s="16" t="s">
        <v>1174</v>
      </c>
    </row>
    <row r="2659" spans="1:18">
      <c r="A2659" s="16" t="s">
        <v>2491</v>
      </c>
      <c r="B2659" s="16" t="s">
        <v>1183</v>
      </c>
      <c r="C2659" s="16" t="s">
        <v>319</v>
      </c>
      <c r="D2659" s="16">
        <v>10145</v>
      </c>
      <c r="E2659" s="16" t="str">
        <f>VLOOKUP(D2659,'Schools Data'!$F$4:$I$105,4,FALSE)</f>
        <v>Finchley Catholic High School</v>
      </c>
      <c r="F2659" s="16">
        <v>413050</v>
      </c>
      <c r="G2659" s="16" t="str">
        <f t="shared" si="95"/>
        <v>E19</v>
      </c>
      <c r="H2659" s="16" t="s">
        <v>2490</v>
      </c>
      <c r="I2659" s="16" t="s">
        <v>1181</v>
      </c>
      <c r="J2659" s="16" t="s">
        <v>1180</v>
      </c>
      <c r="K2659" s="16" t="s">
        <v>1179</v>
      </c>
      <c r="L2659" s="16" t="s">
        <v>2489</v>
      </c>
      <c r="M2659" s="16">
        <v>211785</v>
      </c>
      <c r="N2659" s="16" t="s">
        <v>1177</v>
      </c>
      <c r="O2659" s="16" t="s">
        <v>1107</v>
      </c>
      <c r="P2659" s="16" t="s">
        <v>1176</v>
      </c>
      <c r="Q2659" s="16" t="s">
        <v>1175</v>
      </c>
      <c r="R2659" s="16" t="s">
        <v>1174</v>
      </c>
    </row>
    <row r="2660" spans="1:18">
      <c r="A2660" s="16" t="s">
        <v>2488</v>
      </c>
      <c r="B2660" s="16" t="s">
        <v>1183</v>
      </c>
      <c r="C2660" s="16" t="s">
        <v>319</v>
      </c>
      <c r="D2660" s="16">
        <v>10145</v>
      </c>
      <c r="E2660" s="16" t="str">
        <f>VLOOKUP(D2660,'Schools Data'!$F$4:$I$105,4,FALSE)</f>
        <v>Finchley Catholic High School</v>
      </c>
      <c r="F2660" s="16">
        <v>413060</v>
      </c>
      <c r="G2660" s="16" t="str">
        <f t="shared" si="95"/>
        <v>E22</v>
      </c>
      <c r="H2660" s="16" t="s">
        <v>2487</v>
      </c>
      <c r="I2660" s="16" t="s">
        <v>1181</v>
      </c>
      <c r="J2660" s="16" t="s">
        <v>1180</v>
      </c>
      <c r="K2660" s="16" t="s">
        <v>1179</v>
      </c>
      <c r="L2660" s="16" t="s">
        <v>2486</v>
      </c>
      <c r="M2660" s="16">
        <v>28162</v>
      </c>
      <c r="N2660" s="16" t="s">
        <v>1177</v>
      </c>
      <c r="O2660" s="16" t="s">
        <v>1107</v>
      </c>
      <c r="P2660" s="16" t="s">
        <v>1176</v>
      </c>
      <c r="Q2660" s="16" t="s">
        <v>1175</v>
      </c>
      <c r="R2660" s="16" t="s">
        <v>1174</v>
      </c>
    </row>
    <row r="2661" spans="1:18">
      <c r="A2661" s="16" t="s">
        <v>2485</v>
      </c>
      <c r="B2661" s="16" t="s">
        <v>1183</v>
      </c>
      <c r="C2661" s="16" t="s">
        <v>319</v>
      </c>
      <c r="D2661" s="16">
        <v>10145</v>
      </c>
      <c r="E2661" s="16" t="str">
        <f>VLOOKUP(D2661,'Schools Data'!$F$4:$I$105,4,FALSE)</f>
        <v>Finchley Catholic High School</v>
      </c>
      <c r="F2661" s="16">
        <v>420050</v>
      </c>
      <c r="G2661" s="16" t="str">
        <f t="shared" si="95"/>
        <v>E21</v>
      </c>
      <c r="H2661" s="16" t="s">
        <v>2484</v>
      </c>
      <c r="I2661" s="16" t="s">
        <v>1181</v>
      </c>
      <c r="J2661" s="16" t="s">
        <v>1180</v>
      </c>
      <c r="K2661" s="16" t="s">
        <v>1179</v>
      </c>
      <c r="L2661" s="16" t="s">
        <v>2483</v>
      </c>
      <c r="M2661" s="16">
        <v>112000</v>
      </c>
      <c r="N2661" s="16" t="s">
        <v>1177</v>
      </c>
      <c r="O2661" s="16" t="s">
        <v>1107</v>
      </c>
      <c r="P2661" s="16" t="s">
        <v>1176</v>
      </c>
      <c r="Q2661" s="16" t="s">
        <v>1175</v>
      </c>
      <c r="R2661" s="16" t="s">
        <v>1174</v>
      </c>
    </row>
    <row r="2662" spans="1:18">
      <c r="A2662" s="16" t="s">
        <v>2482</v>
      </c>
      <c r="B2662" s="16" t="s">
        <v>1183</v>
      </c>
      <c r="C2662" s="16" t="s">
        <v>319</v>
      </c>
      <c r="D2662" s="16">
        <v>10145</v>
      </c>
      <c r="E2662" s="16" t="str">
        <f>VLOOKUP(D2662,'Schools Data'!$F$4:$I$105,4,FALSE)</f>
        <v>Finchley Catholic High School</v>
      </c>
      <c r="F2662" s="16">
        <v>420060</v>
      </c>
      <c r="G2662" s="16" t="str">
        <f t="shared" si="95"/>
        <v>E26</v>
      </c>
      <c r="H2662" s="16" t="s">
        <v>2481</v>
      </c>
      <c r="I2662" s="16" t="s">
        <v>1181</v>
      </c>
      <c r="J2662" s="16" t="s">
        <v>1180</v>
      </c>
      <c r="K2662" s="16" t="s">
        <v>1179</v>
      </c>
      <c r="L2662" s="16" t="s">
        <v>2480</v>
      </c>
      <c r="M2662" s="16">
        <v>130000</v>
      </c>
      <c r="N2662" s="16" t="s">
        <v>1177</v>
      </c>
      <c r="O2662" s="16" t="s">
        <v>1107</v>
      </c>
      <c r="P2662" s="16" t="s">
        <v>1176</v>
      </c>
      <c r="Q2662" s="16" t="s">
        <v>1175</v>
      </c>
      <c r="R2662" s="16" t="s">
        <v>1174</v>
      </c>
    </row>
    <row r="2663" spans="1:18">
      <c r="A2663" s="16" t="s">
        <v>2479</v>
      </c>
      <c r="B2663" s="16" t="s">
        <v>1183</v>
      </c>
      <c r="C2663" s="16" t="s">
        <v>319</v>
      </c>
      <c r="D2663" s="16">
        <v>10145</v>
      </c>
      <c r="E2663" s="16" t="str">
        <f>VLOOKUP(D2663,'Schools Data'!$F$4:$I$105,4,FALSE)</f>
        <v>Finchley Catholic High School</v>
      </c>
      <c r="F2663" s="16">
        <v>422620</v>
      </c>
      <c r="G2663" s="16" t="str">
        <f t="shared" si="95"/>
        <v>E20</v>
      </c>
      <c r="H2663" s="16" t="s">
        <v>2478</v>
      </c>
      <c r="I2663" s="16" t="s">
        <v>1181</v>
      </c>
      <c r="J2663" s="16" t="s">
        <v>1180</v>
      </c>
      <c r="K2663" s="16" t="s">
        <v>1179</v>
      </c>
      <c r="L2663" s="16" t="s">
        <v>2477</v>
      </c>
      <c r="M2663" s="16">
        <v>99995</v>
      </c>
      <c r="N2663" s="16" t="s">
        <v>1177</v>
      </c>
      <c r="O2663" s="16" t="s">
        <v>1107</v>
      </c>
      <c r="P2663" s="16" t="s">
        <v>1176</v>
      </c>
      <c r="Q2663" s="16" t="s">
        <v>1175</v>
      </c>
      <c r="R2663" s="16" t="s">
        <v>1174</v>
      </c>
    </row>
    <row r="2664" spans="1:18">
      <c r="A2664" s="16" t="s">
        <v>2476</v>
      </c>
      <c r="B2664" s="16" t="s">
        <v>1183</v>
      </c>
      <c r="C2664" s="16" t="s">
        <v>319</v>
      </c>
      <c r="D2664" s="16">
        <v>10145</v>
      </c>
      <c r="E2664" s="16" t="str">
        <f>VLOOKUP(D2664,'Schools Data'!$F$4:$I$105,4,FALSE)</f>
        <v>Finchley Catholic High School</v>
      </c>
      <c r="F2664" s="16">
        <v>543950</v>
      </c>
      <c r="G2664" s="16" t="s">
        <v>1211</v>
      </c>
      <c r="H2664" s="16" t="s">
        <v>2475</v>
      </c>
      <c r="I2664" s="16" t="s">
        <v>1181</v>
      </c>
      <c r="J2664" s="16" t="s">
        <v>1180</v>
      </c>
      <c r="K2664" s="16" t="s">
        <v>1179</v>
      </c>
      <c r="L2664" s="16" t="s">
        <v>2474</v>
      </c>
      <c r="M2664" s="16">
        <v>641029</v>
      </c>
      <c r="N2664" s="16" t="s">
        <v>1177</v>
      </c>
      <c r="O2664" s="16" t="s">
        <v>1107</v>
      </c>
      <c r="P2664" s="16" t="s">
        <v>1176</v>
      </c>
      <c r="Q2664" s="16" t="s">
        <v>1175</v>
      </c>
      <c r="R2664" s="16" t="s">
        <v>1174</v>
      </c>
    </row>
    <row r="2665" spans="1:18">
      <c r="A2665" s="16" t="s">
        <v>2473</v>
      </c>
      <c r="B2665" s="16" t="s">
        <v>1183</v>
      </c>
      <c r="C2665" s="16" t="s">
        <v>319</v>
      </c>
      <c r="D2665" s="16">
        <v>10145</v>
      </c>
      <c r="E2665" s="16" t="str">
        <f>VLOOKUP(D2665,'Schools Data'!$F$4:$I$105,4,FALSE)</f>
        <v>Finchley Catholic High School</v>
      </c>
      <c r="F2665" s="16">
        <v>543970</v>
      </c>
      <c r="G2665" s="16" t="str">
        <f t="shared" ref="G2665:G2701" si="96">VLOOKUP(F2665,$W$2:$X$62,2,FALSE)</f>
        <v>I01</v>
      </c>
      <c r="H2665" s="16" t="s">
        <v>2472</v>
      </c>
      <c r="I2665" s="16" t="s">
        <v>1181</v>
      </c>
      <c r="J2665" s="16" t="s">
        <v>1180</v>
      </c>
      <c r="K2665" s="16" t="s">
        <v>1179</v>
      </c>
      <c r="L2665" s="16" t="s">
        <v>2471</v>
      </c>
      <c r="M2665" s="16">
        <v>-5181245</v>
      </c>
      <c r="N2665" s="16" t="s">
        <v>1177</v>
      </c>
      <c r="O2665" s="16" t="s">
        <v>1107</v>
      </c>
      <c r="P2665" s="16" t="s">
        <v>1176</v>
      </c>
      <c r="Q2665" s="16" t="s">
        <v>1175</v>
      </c>
      <c r="R2665" s="16" t="s">
        <v>1174</v>
      </c>
    </row>
    <row r="2666" spans="1:18">
      <c r="A2666" s="16" t="s">
        <v>2470</v>
      </c>
      <c r="B2666" s="16" t="s">
        <v>1183</v>
      </c>
      <c r="C2666" s="16" t="s">
        <v>319</v>
      </c>
      <c r="D2666" s="16">
        <v>10145</v>
      </c>
      <c r="E2666" s="16" t="str">
        <f>VLOOKUP(D2666,'Schools Data'!$F$4:$I$105,4,FALSE)</f>
        <v>Finchley Catholic High School</v>
      </c>
      <c r="F2666" s="16">
        <v>543971</v>
      </c>
      <c r="G2666" s="16" t="str">
        <f t="shared" si="96"/>
        <v>I02</v>
      </c>
      <c r="H2666" s="16" t="s">
        <v>2469</v>
      </c>
      <c r="I2666" s="16" t="s">
        <v>1181</v>
      </c>
      <c r="J2666" s="16" t="s">
        <v>1180</v>
      </c>
      <c r="K2666" s="16" t="s">
        <v>1179</v>
      </c>
      <c r="L2666" s="16" t="s">
        <v>2468</v>
      </c>
      <c r="M2666" s="16">
        <v>-1614726</v>
      </c>
      <c r="N2666" s="16" t="s">
        <v>1177</v>
      </c>
      <c r="O2666" s="16" t="s">
        <v>1107</v>
      </c>
      <c r="P2666" s="16" t="s">
        <v>1176</v>
      </c>
      <c r="Q2666" s="16" t="s">
        <v>1175</v>
      </c>
      <c r="R2666" s="16" t="s">
        <v>1174</v>
      </c>
    </row>
    <row r="2667" spans="1:18">
      <c r="A2667" s="16" t="s">
        <v>2467</v>
      </c>
      <c r="B2667" s="16" t="s">
        <v>1183</v>
      </c>
      <c r="C2667" s="16" t="s">
        <v>319</v>
      </c>
      <c r="D2667" s="16">
        <v>10145</v>
      </c>
      <c r="E2667" s="16" t="str">
        <f>VLOOKUP(D2667,'Schools Data'!$F$4:$I$105,4,FALSE)</f>
        <v>Finchley Catholic High School</v>
      </c>
      <c r="F2667" s="16">
        <v>543972</v>
      </c>
      <c r="G2667" s="16" t="str">
        <f t="shared" si="96"/>
        <v>I03</v>
      </c>
      <c r="H2667" s="16" t="s">
        <v>2466</v>
      </c>
      <c r="I2667" s="16" t="s">
        <v>1181</v>
      </c>
      <c r="J2667" s="16" t="s">
        <v>1180</v>
      </c>
      <c r="K2667" s="16" t="s">
        <v>1179</v>
      </c>
      <c r="L2667" s="16" t="s">
        <v>2465</v>
      </c>
      <c r="M2667" s="16">
        <v>-155968</v>
      </c>
      <c r="N2667" s="16" t="s">
        <v>1177</v>
      </c>
      <c r="O2667" s="16" t="s">
        <v>1107</v>
      </c>
      <c r="P2667" s="16" t="s">
        <v>1176</v>
      </c>
      <c r="Q2667" s="16" t="s">
        <v>1175</v>
      </c>
      <c r="R2667" s="16" t="s">
        <v>1174</v>
      </c>
    </row>
    <row r="2668" spans="1:18">
      <c r="A2668" s="16" t="s">
        <v>2464</v>
      </c>
      <c r="B2668" s="16" t="s">
        <v>1183</v>
      </c>
      <c r="C2668" s="16" t="s">
        <v>319</v>
      </c>
      <c r="D2668" s="16">
        <v>10145</v>
      </c>
      <c r="E2668" s="16" t="str">
        <f>VLOOKUP(D2668,'Schools Data'!$F$4:$I$105,4,FALSE)</f>
        <v>Finchley Catholic High School</v>
      </c>
      <c r="F2668" s="16">
        <v>543975</v>
      </c>
      <c r="G2668" s="16" t="str">
        <f t="shared" si="96"/>
        <v>I05</v>
      </c>
      <c r="H2668" s="16" t="s">
        <v>2463</v>
      </c>
      <c r="I2668" s="16" t="s">
        <v>1181</v>
      </c>
      <c r="J2668" s="16" t="s">
        <v>1180</v>
      </c>
      <c r="K2668" s="16" t="s">
        <v>1179</v>
      </c>
      <c r="L2668" s="16" t="s">
        <v>2462</v>
      </c>
      <c r="M2668" s="16">
        <v>-114950</v>
      </c>
      <c r="N2668" s="16" t="s">
        <v>1177</v>
      </c>
      <c r="O2668" s="16" t="s">
        <v>1107</v>
      </c>
      <c r="P2668" s="16" t="s">
        <v>1176</v>
      </c>
      <c r="Q2668" s="16" t="s">
        <v>1175</v>
      </c>
      <c r="R2668" s="16" t="s">
        <v>1174</v>
      </c>
    </row>
    <row r="2669" spans="1:18">
      <c r="A2669" s="16" t="s">
        <v>2461</v>
      </c>
      <c r="B2669" s="16" t="s">
        <v>1183</v>
      </c>
      <c r="C2669" s="16" t="s">
        <v>319</v>
      </c>
      <c r="D2669" s="16">
        <v>10145</v>
      </c>
      <c r="E2669" s="16" t="str">
        <f>VLOOKUP(D2669,'Schools Data'!$F$4:$I$105,4,FALSE)</f>
        <v>Finchley Catholic High School</v>
      </c>
      <c r="F2669" s="16">
        <v>569000</v>
      </c>
      <c r="G2669" s="16" t="str">
        <f t="shared" si="96"/>
        <v>E28a</v>
      </c>
      <c r="H2669" s="16" t="s">
        <v>2460</v>
      </c>
      <c r="I2669" s="16" t="s">
        <v>1181</v>
      </c>
      <c r="J2669" s="16" t="s">
        <v>1180</v>
      </c>
      <c r="K2669" s="16" t="s">
        <v>1179</v>
      </c>
      <c r="L2669" s="16" t="s">
        <v>2459</v>
      </c>
      <c r="M2669" s="16">
        <v>47819</v>
      </c>
      <c r="N2669" s="16" t="s">
        <v>1177</v>
      </c>
      <c r="O2669" s="16" t="s">
        <v>1107</v>
      </c>
      <c r="P2669" s="16" t="s">
        <v>1176</v>
      </c>
      <c r="Q2669" s="16" t="s">
        <v>1175</v>
      </c>
      <c r="R2669" s="16" t="s">
        <v>1174</v>
      </c>
    </row>
    <row r="2670" spans="1:18">
      <c r="A2670" s="16" t="s">
        <v>2458</v>
      </c>
      <c r="B2670" s="16" t="s">
        <v>1183</v>
      </c>
      <c r="C2670" s="16" t="s">
        <v>319</v>
      </c>
      <c r="D2670" s="16">
        <v>10145</v>
      </c>
      <c r="E2670" s="16" t="str">
        <f>VLOOKUP(D2670,'Schools Data'!$F$4:$I$105,4,FALSE)</f>
        <v>Finchley Catholic High School</v>
      </c>
      <c r="F2670" s="16">
        <v>569010</v>
      </c>
      <c r="G2670" s="16" t="str">
        <f t="shared" si="96"/>
        <v>E27</v>
      </c>
      <c r="H2670" s="16" t="s">
        <v>2457</v>
      </c>
      <c r="I2670" s="16" t="s">
        <v>1181</v>
      </c>
      <c r="J2670" s="16" t="s">
        <v>1180</v>
      </c>
      <c r="K2670" s="16" t="s">
        <v>1179</v>
      </c>
      <c r="L2670" s="16" t="s">
        <v>2456</v>
      </c>
      <c r="M2670" s="16">
        <v>62735</v>
      </c>
      <c r="N2670" s="16" t="s">
        <v>1177</v>
      </c>
      <c r="O2670" s="16" t="s">
        <v>1107</v>
      </c>
      <c r="P2670" s="16" t="s">
        <v>1176</v>
      </c>
      <c r="Q2670" s="16" t="s">
        <v>1175</v>
      </c>
      <c r="R2670" s="16" t="s">
        <v>1174</v>
      </c>
    </row>
    <row r="2671" spans="1:18">
      <c r="A2671" s="16" t="s">
        <v>2455</v>
      </c>
      <c r="B2671" s="16" t="s">
        <v>1183</v>
      </c>
      <c r="C2671" s="16" t="s">
        <v>319</v>
      </c>
      <c r="D2671" s="16">
        <v>10145</v>
      </c>
      <c r="E2671" s="16" t="str">
        <f>VLOOKUP(D2671,'Schools Data'!$F$4:$I$105,4,FALSE)</f>
        <v>Finchley Catholic High School</v>
      </c>
      <c r="F2671" s="16">
        <v>710020</v>
      </c>
      <c r="G2671" s="16" t="str">
        <f t="shared" si="96"/>
        <v>I06</v>
      </c>
      <c r="H2671" s="16" t="s">
        <v>2454</v>
      </c>
      <c r="I2671" s="16" t="s">
        <v>1181</v>
      </c>
      <c r="J2671" s="16" t="s">
        <v>1180</v>
      </c>
      <c r="K2671" s="16" t="s">
        <v>1179</v>
      </c>
      <c r="L2671" s="16" t="s">
        <v>2453</v>
      </c>
      <c r="M2671" s="16">
        <v>-1000</v>
      </c>
      <c r="N2671" s="16" t="s">
        <v>1177</v>
      </c>
      <c r="O2671" s="16" t="s">
        <v>1107</v>
      </c>
      <c r="P2671" s="16" t="s">
        <v>1176</v>
      </c>
      <c r="Q2671" s="16" t="s">
        <v>1175</v>
      </c>
      <c r="R2671" s="16" t="s">
        <v>1174</v>
      </c>
    </row>
    <row r="2672" spans="1:18">
      <c r="A2672" s="16" t="s">
        <v>2452</v>
      </c>
      <c r="B2672" s="16" t="s">
        <v>1183</v>
      </c>
      <c r="C2672" s="16" t="s">
        <v>319</v>
      </c>
      <c r="D2672" s="16">
        <v>10145</v>
      </c>
      <c r="E2672" s="16" t="str">
        <f>VLOOKUP(D2672,'Schools Data'!$F$4:$I$105,4,FALSE)</f>
        <v>Finchley Catholic High School</v>
      </c>
      <c r="F2672" s="16">
        <v>720000</v>
      </c>
      <c r="G2672" s="16" t="str">
        <f t="shared" si="96"/>
        <v>I07</v>
      </c>
      <c r="H2672" s="16" t="s">
        <v>2451</v>
      </c>
      <c r="I2672" s="16" t="s">
        <v>1181</v>
      </c>
      <c r="J2672" s="16" t="s">
        <v>1180</v>
      </c>
      <c r="K2672" s="16" t="s">
        <v>1179</v>
      </c>
      <c r="L2672" s="16" t="s">
        <v>2450</v>
      </c>
      <c r="M2672" s="16">
        <v>-2300</v>
      </c>
      <c r="N2672" s="16" t="s">
        <v>1177</v>
      </c>
      <c r="O2672" s="16" t="s">
        <v>1107</v>
      </c>
      <c r="P2672" s="16" t="s">
        <v>1176</v>
      </c>
      <c r="Q2672" s="16" t="s">
        <v>1175</v>
      </c>
      <c r="R2672" s="16" t="s">
        <v>1174</v>
      </c>
    </row>
    <row r="2673" spans="1:18">
      <c r="A2673" s="16" t="s">
        <v>2449</v>
      </c>
      <c r="B2673" s="16" t="s">
        <v>1183</v>
      </c>
      <c r="C2673" s="16" t="s">
        <v>319</v>
      </c>
      <c r="D2673" s="16">
        <v>10145</v>
      </c>
      <c r="E2673" s="16" t="str">
        <f>VLOOKUP(D2673,'Schools Data'!$F$4:$I$105,4,FALSE)</f>
        <v>Finchley Catholic High School</v>
      </c>
      <c r="F2673" s="16">
        <v>720010</v>
      </c>
      <c r="G2673" s="16" t="str">
        <f t="shared" si="96"/>
        <v>I18d</v>
      </c>
      <c r="H2673" s="16" t="s">
        <v>2448</v>
      </c>
      <c r="I2673" s="16" t="s">
        <v>1181</v>
      </c>
      <c r="J2673" s="16" t="s">
        <v>1180</v>
      </c>
      <c r="K2673" s="16" t="s">
        <v>1179</v>
      </c>
      <c r="L2673" s="16" t="s">
        <v>2447</v>
      </c>
      <c r="M2673" s="16">
        <v>-29500</v>
      </c>
      <c r="N2673" s="16" t="s">
        <v>1177</v>
      </c>
      <c r="O2673" s="16" t="s">
        <v>1107</v>
      </c>
      <c r="P2673" s="16" t="s">
        <v>1176</v>
      </c>
      <c r="Q2673" s="16" t="s">
        <v>1175</v>
      </c>
      <c r="R2673" s="16" t="s">
        <v>1174</v>
      </c>
    </row>
    <row r="2674" spans="1:18">
      <c r="A2674" s="16" t="s">
        <v>2446</v>
      </c>
      <c r="B2674" s="16" t="s">
        <v>1183</v>
      </c>
      <c r="C2674" s="16" t="s">
        <v>319</v>
      </c>
      <c r="D2674" s="16">
        <v>10145</v>
      </c>
      <c r="E2674" s="16" t="str">
        <f>VLOOKUP(D2674,'Schools Data'!$F$4:$I$105,4,FALSE)</f>
        <v>Finchley Catholic High School</v>
      </c>
      <c r="F2674" s="16">
        <v>739001</v>
      </c>
      <c r="G2674" s="16" t="str">
        <f t="shared" si="96"/>
        <v>I08a</v>
      </c>
      <c r="H2674" s="16" t="s">
        <v>2445</v>
      </c>
      <c r="I2674" s="16" t="s">
        <v>1181</v>
      </c>
      <c r="J2674" s="16" t="s">
        <v>1180</v>
      </c>
      <c r="K2674" s="16" t="s">
        <v>1179</v>
      </c>
      <c r="L2674" s="16" t="s">
        <v>2444</v>
      </c>
      <c r="M2674" s="16">
        <v>-23000</v>
      </c>
      <c r="N2674" s="16" t="s">
        <v>1177</v>
      </c>
      <c r="O2674" s="16" t="s">
        <v>1107</v>
      </c>
      <c r="P2674" s="16" t="s">
        <v>1176</v>
      </c>
      <c r="Q2674" s="16" t="s">
        <v>1175</v>
      </c>
      <c r="R2674" s="16" t="s">
        <v>1174</v>
      </c>
    </row>
    <row r="2675" spans="1:18">
      <c r="A2675" s="16" t="s">
        <v>2443</v>
      </c>
      <c r="B2675" s="16" t="s">
        <v>1183</v>
      </c>
      <c r="C2675" s="16" t="s">
        <v>319</v>
      </c>
      <c r="D2675" s="16">
        <v>10145</v>
      </c>
      <c r="E2675" s="16" t="str">
        <f>VLOOKUP(D2675,'Schools Data'!$F$4:$I$105,4,FALSE)</f>
        <v>Finchley Catholic High School</v>
      </c>
      <c r="F2675" s="16">
        <v>739002</v>
      </c>
      <c r="G2675" s="16" t="str">
        <f t="shared" si="96"/>
        <v>I08b</v>
      </c>
      <c r="H2675" s="16" t="s">
        <v>2442</v>
      </c>
      <c r="I2675" s="16" t="s">
        <v>1181</v>
      </c>
      <c r="J2675" s="16" t="s">
        <v>1180</v>
      </c>
      <c r="K2675" s="16" t="s">
        <v>1179</v>
      </c>
      <c r="L2675" s="16" t="s">
        <v>2441</v>
      </c>
      <c r="M2675" s="16">
        <v>-8167</v>
      </c>
      <c r="N2675" s="16" t="s">
        <v>1177</v>
      </c>
      <c r="O2675" s="16" t="s">
        <v>1107</v>
      </c>
      <c r="P2675" s="16" t="s">
        <v>1176</v>
      </c>
      <c r="Q2675" s="16" t="s">
        <v>1175</v>
      </c>
      <c r="R2675" s="16" t="s">
        <v>1174</v>
      </c>
    </row>
    <row r="2676" spans="1:18">
      <c r="A2676" s="16" t="s">
        <v>2440</v>
      </c>
      <c r="B2676" s="16" t="s">
        <v>1183</v>
      </c>
      <c r="C2676" s="16" t="s">
        <v>319</v>
      </c>
      <c r="D2676" s="16">
        <v>10145</v>
      </c>
      <c r="E2676" s="16" t="str">
        <f>VLOOKUP(D2676,'Schools Data'!$F$4:$I$105,4,FALSE)</f>
        <v>Finchley Catholic High School</v>
      </c>
      <c r="F2676" s="16">
        <v>739010</v>
      </c>
      <c r="G2676" s="16" t="str">
        <f t="shared" si="96"/>
        <v>I09</v>
      </c>
      <c r="H2676" s="16" t="s">
        <v>2439</v>
      </c>
      <c r="I2676" s="16" t="s">
        <v>1181</v>
      </c>
      <c r="J2676" s="16" t="s">
        <v>1180</v>
      </c>
      <c r="K2676" s="16" t="s">
        <v>1179</v>
      </c>
      <c r="L2676" s="16" t="s">
        <v>2438</v>
      </c>
      <c r="M2676" s="16">
        <v>-360000</v>
      </c>
      <c r="N2676" s="16" t="s">
        <v>1177</v>
      </c>
      <c r="O2676" s="16" t="s">
        <v>1107</v>
      </c>
      <c r="P2676" s="16" t="s">
        <v>1176</v>
      </c>
      <c r="Q2676" s="16" t="s">
        <v>1175</v>
      </c>
      <c r="R2676" s="16" t="s">
        <v>1174</v>
      </c>
    </row>
    <row r="2677" spans="1:18">
      <c r="A2677" s="16" t="s">
        <v>2437</v>
      </c>
      <c r="B2677" s="16" t="s">
        <v>1183</v>
      </c>
      <c r="C2677" s="16" t="s">
        <v>319</v>
      </c>
      <c r="D2677" s="16">
        <v>10145</v>
      </c>
      <c r="E2677" s="16" t="str">
        <f>VLOOKUP(D2677,'Schools Data'!$F$4:$I$105,4,FALSE)</f>
        <v>Finchley Catholic High School</v>
      </c>
      <c r="F2677" s="16">
        <v>739040</v>
      </c>
      <c r="G2677" s="16" t="str">
        <f t="shared" si="96"/>
        <v>I12</v>
      </c>
      <c r="H2677" s="16" t="s">
        <v>2436</v>
      </c>
      <c r="I2677" s="16" t="s">
        <v>1181</v>
      </c>
      <c r="J2677" s="16" t="s">
        <v>1180</v>
      </c>
      <c r="K2677" s="16" t="s">
        <v>1179</v>
      </c>
      <c r="L2677" s="16" t="s">
        <v>2435</v>
      </c>
      <c r="M2677" s="16">
        <v>-4200</v>
      </c>
      <c r="N2677" s="16" t="s">
        <v>1177</v>
      </c>
      <c r="O2677" s="16" t="s">
        <v>1107</v>
      </c>
      <c r="P2677" s="16" t="s">
        <v>1176</v>
      </c>
      <c r="Q2677" s="16" t="s">
        <v>1175</v>
      </c>
      <c r="R2677" s="16" t="s">
        <v>1174</v>
      </c>
    </row>
    <row r="2678" spans="1:18">
      <c r="A2678" s="16" t="s">
        <v>2434</v>
      </c>
      <c r="B2678" s="16" t="s">
        <v>1183</v>
      </c>
      <c r="C2678" s="16" t="s">
        <v>319</v>
      </c>
      <c r="D2678" s="16">
        <v>10148</v>
      </c>
      <c r="E2678" s="16" t="str">
        <f>VLOOKUP(D2678,'Schools Data'!$F$4:$I$105,4,FALSE)</f>
        <v>St Michael's Catholic Grammar School</v>
      </c>
      <c r="F2678" s="16">
        <v>111100</v>
      </c>
      <c r="G2678" s="16" t="str">
        <f t="shared" si="96"/>
        <v>E05</v>
      </c>
      <c r="H2678" s="16" t="s">
        <v>2433</v>
      </c>
      <c r="I2678" s="16" t="s">
        <v>1181</v>
      </c>
      <c r="J2678" s="16" t="s">
        <v>1180</v>
      </c>
      <c r="K2678" s="16" t="s">
        <v>1179</v>
      </c>
      <c r="L2678" s="16" t="s">
        <v>2432</v>
      </c>
      <c r="M2678" s="16">
        <v>359571</v>
      </c>
      <c r="N2678" s="16" t="s">
        <v>1177</v>
      </c>
      <c r="O2678" s="16" t="s">
        <v>1107</v>
      </c>
      <c r="P2678" s="16" t="s">
        <v>1176</v>
      </c>
      <c r="Q2678" s="16" t="s">
        <v>1175</v>
      </c>
      <c r="R2678" s="16" t="s">
        <v>1174</v>
      </c>
    </row>
    <row r="2679" spans="1:18">
      <c r="A2679" s="16" t="s">
        <v>2431</v>
      </c>
      <c r="B2679" s="16" t="s">
        <v>1183</v>
      </c>
      <c r="C2679" s="16" t="s">
        <v>319</v>
      </c>
      <c r="D2679" s="16">
        <v>10148</v>
      </c>
      <c r="E2679" s="16" t="str">
        <f>VLOOKUP(D2679,'Schools Data'!$F$4:$I$105,4,FALSE)</f>
        <v>St Michael's Catholic Grammar School</v>
      </c>
      <c r="F2679" s="16">
        <v>111200</v>
      </c>
      <c r="G2679" s="16" t="str">
        <f t="shared" si="96"/>
        <v>E04</v>
      </c>
      <c r="H2679" s="16" t="s">
        <v>2430</v>
      </c>
      <c r="I2679" s="16" t="s">
        <v>1181</v>
      </c>
      <c r="J2679" s="16" t="s">
        <v>1180</v>
      </c>
      <c r="K2679" s="16" t="s">
        <v>1179</v>
      </c>
      <c r="L2679" s="16" t="s">
        <v>2429</v>
      </c>
      <c r="M2679" s="16">
        <v>91407</v>
      </c>
      <c r="N2679" s="16" t="s">
        <v>1177</v>
      </c>
      <c r="O2679" s="16" t="s">
        <v>1107</v>
      </c>
      <c r="P2679" s="16" t="s">
        <v>1176</v>
      </c>
      <c r="Q2679" s="16" t="s">
        <v>1175</v>
      </c>
      <c r="R2679" s="16" t="s">
        <v>1174</v>
      </c>
    </row>
    <row r="2680" spans="1:18">
      <c r="A2680" s="16" t="s">
        <v>2428</v>
      </c>
      <c r="B2680" s="16" t="s">
        <v>1183</v>
      </c>
      <c r="C2680" s="16" t="s">
        <v>319</v>
      </c>
      <c r="D2680" s="16">
        <v>10148</v>
      </c>
      <c r="E2680" s="16" t="str">
        <f>VLOOKUP(D2680,'Schools Data'!$F$4:$I$105,4,FALSE)</f>
        <v>St Michael's Catholic Grammar School</v>
      </c>
      <c r="F2680" s="16">
        <v>111300</v>
      </c>
      <c r="G2680" s="16" t="str">
        <f t="shared" si="96"/>
        <v>E06</v>
      </c>
      <c r="H2680" s="16" t="s">
        <v>2427</v>
      </c>
      <c r="I2680" s="16" t="s">
        <v>1181</v>
      </c>
      <c r="J2680" s="16" t="s">
        <v>1180</v>
      </c>
      <c r="K2680" s="16" t="s">
        <v>1179</v>
      </c>
      <c r="L2680" s="16" t="s">
        <v>2426</v>
      </c>
      <c r="M2680" s="16">
        <v>62591</v>
      </c>
      <c r="N2680" s="16" t="s">
        <v>1177</v>
      </c>
      <c r="O2680" s="16" t="s">
        <v>1107</v>
      </c>
      <c r="P2680" s="16" t="s">
        <v>1176</v>
      </c>
      <c r="Q2680" s="16" t="s">
        <v>1175</v>
      </c>
      <c r="R2680" s="16" t="s">
        <v>1174</v>
      </c>
    </row>
    <row r="2681" spans="1:18">
      <c r="A2681" s="16" t="s">
        <v>2425</v>
      </c>
      <c r="B2681" s="16" t="s">
        <v>1183</v>
      </c>
      <c r="C2681" s="16" t="s">
        <v>319</v>
      </c>
      <c r="D2681" s="16">
        <v>10148</v>
      </c>
      <c r="E2681" s="16" t="str">
        <f>VLOOKUP(D2681,'Schools Data'!$F$4:$I$105,4,FALSE)</f>
        <v>St Michael's Catholic Grammar School</v>
      </c>
      <c r="F2681" s="16">
        <v>111400</v>
      </c>
      <c r="G2681" s="16" t="str">
        <f t="shared" si="96"/>
        <v>E01</v>
      </c>
      <c r="H2681" s="16" t="s">
        <v>2424</v>
      </c>
      <c r="I2681" s="16" t="s">
        <v>1181</v>
      </c>
      <c r="J2681" s="16" t="s">
        <v>1180</v>
      </c>
      <c r="K2681" s="16" t="s">
        <v>1179</v>
      </c>
      <c r="L2681" s="16" t="s">
        <v>2423</v>
      </c>
      <c r="M2681" s="16">
        <v>3341745</v>
      </c>
      <c r="N2681" s="16" t="s">
        <v>1177</v>
      </c>
      <c r="O2681" s="16" t="s">
        <v>1107</v>
      </c>
      <c r="P2681" s="16" t="s">
        <v>1176</v>
      </c>
      <c r="Q2681" s="16" t="s">
        <v>1175</v>
      </c>
      <c r="R2681" s="16" t="s">
        <v>1174</v>
      </c>
    </row>
    <row r="2682" spans="1:18">
      <c r="A2682" s="16" t="s">
        <v>2422</v>
      </c>
      <c r="B2682" s="16" t="s">
        <v>1183</v>
      </c>
      <c r="C2682" s="16" t="s">
        <v>319</v>
      </c>
      <c r="D2682" s="16">
        <v>10148</v>
      </c>
      <c r="E2682" s="16" t="str">
        <f>VLOOKUP(D2682,'Schools Data'!$F$4:$I$105,4,FALSE)</f>
        <v>St Michael's Catholic Grammar School</v>
      </c>
      <c r="F2682" s="16">
        <v>111600</v>
      </c>
      <c r="G2682" s="16" t="str">
        <f t="shared" si="96"/>
        <v>E03</v>
      </c>
      <c r="H2682" s="16" t="s">
        <v>2421</v>
      </c>
      <c r="I2682" s="16" t="s">
        <v>1181</v>
      </c>
      <c r="J2682" s="16" t="s">
        <v>1180</v>
      </c>
      <c r="K2682" s="16" t="s">
        <v>1179</v>
      </c>
      <c r="L2682" s="16" t="s">
        <v>2420</v>
      </c>
      <c r="M2682" s="16">
        <v>252243</v>
      </c>
      <c r="N2682" s="16" t="s">
        <v>1177</v>
      </c>
      <c r="O2682" s="16" t="s">
        <v>1107</v>
      </c>
      <c r="P2682" s="16" t="s">
        <v>1176</v>
      </c>
      <c r="Q2682" s="16" t="s">
        <v>1175</v>
      </c>
      <c r="R2682" s="16" t="s">
        <v>1174</v>
      </c>
    </row>
    <row r="2683" spans="1:18">
      <c r="A2683" s="16" t="s">
        <v>2419</v>
      </c>
      <c r="B2683" s="16" t="s">
        <v>1183</v>
      </c>
      <c r="C2683" s="16" t="s">
        <v>319</v>
      </c>
      <c r="D2683" s="16">
        <v>10148</v>
      </c>
      <c r="E2683" s="16" t="str">
        <f>VLOOKUP(D2683,'Schools Data'!$F$4:$I$105,4,FALSE)</f>
        <v>St Michael's Catholic Grammar School</v>
      </c>
      <c r="F2683" s="16">
        <v>111700</v>
      </c>
      <c r="G2683" s="16" t="str">
        <f t="shared" si="96"/>
        <v>E07</v>
      </c>
      <c r="H2683" s="16" t="s">
        <v>2418</v>
      </c>
      <c r="I2683" s="16" t="s">
        <v>1181</v>
      </c>
      <c r="J2683" s="16" t="s">
        <v>1180</v>
      </c>
      <c r="K2683" s="16" t="s">
        <v>1179</v>
      </c>
      <c r="L2683" s="16" t="s">
        <v>2417</v>
      </c>
      <c r="M2683" s="16">
        <v>7000</v>
      </c>
      <c r="N2683" s="16" t="s">
        <v>1177</v>
      </c>
      <c r="O2683" s="16" t="s">
        <v>1107</v>
      </c>
      <c r="P2683" s="16" t="s">
        <v>1176</v>
      </c>
      <c r="Q2683" s="16" t="s">
        <v>1175</v>
      </c>
      <c r="R2683" s="16" t="s">
        <v>1174</v>
      </c>
    </row>
    <row r="2684" spans="1:18">
      <c r="A2684" s="16" t="s">
        <v>2416</v>
      </c>
      <c r="B2684" s="16" t="s">
        <v>1183</v>
      </c>
      <c r="C2684" s="16" t="s">
        <v>319</v>
      </c>
      <c r="D2684" s="16">
        <v>10148</v>
      </c>
      <c r="E2684" s="16" t="str">
        <f>VLOOKUP(D2684,'Schools Data'!$F$4:$I$105,4,FALSE)</f>
        <v>St Michael's Catholic Grammar School</v>
      </c>
      <c r="F2684" s="16">
        <v>133100</v>
      </c>
      <c r="G2684" s="16" t="str">
        <f t="shared" si="96"/>
        <v>E09</v>
      </c>
      <c r="H2684" s="16" t="s">
        <v>2415</v>
      </c>
      <c r="I2684" s="16" t="s">
        <v>1181</v>
      </c>
      <c r="J2684" s="16" t="s">
        <v>1180</v>
      </c>
      <c r="K2684" s="16" t="s">
        <v>1179</v>
      </c>
      <c r="L2684" s="16" t="s">
        <v>2414</v>
      </c>
      <c r="M2684" s="16">
        <v>10313</v>
      </c>
      <c r="N2684" s="16" t="s">
        <v>1177</v>
      </c>
      <c r="O2684" s="16" t="s">
        <v>1107</v>
      </c>
      <c r="P2684" s="16" t="s">
        <v>1176</v>
      </c>
      <c r="Q2684" s="16" t="s">
        <v>1175</v>
      </c>
      <c r="R2684" s="16" t="s">
        <v>1174</v>
      </c>
    </row>
    <row r="2685" spans="1:18">
      <c r="A2685" s="16" t="s">
        <v>2413</v>
      </c>
      <c r="B2685" s="16" t="s">
        <v>1183</v>
      </c>
      <c r="C2685" s="16" t="s">
        <v>319</v>
      </c>
      <c r="D2685" s="16">
        <v>10148</v>
      </c>
      <c r="E2685" s="16" t="str">
        <f>VLOOKUP(D2685,'Schools Data'!$F$4:$I$105,4,FALSE)</f>
        <v>St Michael's Catholic Grammar School</v>
      </c>
      <c r="F2685" s="16">
        <v>138100</v>
      </c>
      <c r="G2685" s="16" t="str">
        <f t="shared" si="96"/>
        <v>E08</v>
      </c>
      <c r="H2685" s="16" t="s">
        <v>2412</v>
      </c>
      <c r="I2685" s="16" t="s">
        <v>1181</v>
      </c>
      <c r="J2685" s="16" t="s">
        <v>1180</v>
      </c>
      <c r="K2685" s="16" t="s">
        <v>1179</v>
      </c>
      <c r="L2685" s="16" t="s">
        <v>2411</v>
      </c>
      <c r="M2685" s="16">
        <v>29375</v>
      </c>
      <c r="N2685" s="16" t="s">
        <v>1177</v>
      </c>
      <c r="O2685" s="16" t="s">
        <v>1107</v>
      </c>
      <c r="P2685" s="16" t="s">
        <v>1176</v>
      </c>
      <c r="Q2685" s="16" t="s">
        <v>1175</v>
      </c>
      <c r="R2685" s="16" t="s">
        <v>1174</v>
      </c>
    </row>
    <row r="2686" spans="1:18">
      <c r="A2686" s="16" t="s">
        <v>2410</v>
      </c>
      <c r="B2686" s="16" t="s">
        <v>1183</v>
      </c>
      <c r="C2686" s="16" t="s">
        <v>319</v>
      </c>
      <c r="D2686" s="16">
        <v>10148</v>
      </c>
      <c r="E2686" s="16" t="str">
        <f>VLOOKUP(D2686,'Schools Data'!$F$4:$I$105,4,FALSE)</f>
        <v>St Michael's Catholic Grammar School</v>
      </c>
      <c r="F2686" s="16">
        <v>138110</v>
      </c>
      <c r="G2686" s="16" t="str">
        <f t="shared" si="96"/>
        <v>E10</v>
      </c>
      <c r="H2686" s="16" t="s">
        <v>2409</v>
      </c>
      <c r="I2686" s="16" t="s">
        <v>1181</v>
      </c>
      <c r="J2686" s="16" t="s">
        <v>1180</v>
      </c>
      <c r="K2686" s="16" t="s">
        <v>1179</v>
      </c>
      <c r="L2686" s="16" t="s">
        <v>2408</v>
      </c>
      <c r="M2686" s="16">
        <v>820</v>
      </c>
      <c r="N2686" s="16" t="s">
        <v>1177</v>
      </c>
      <c r="O2686" s="16" t="s">
        <v>1107</v>
      </c>
      <c r="P2686" s="16" t="s">
        <v>1176</v>
      </c>
      <c r="Q2686" s="16" t="s">
        <v>1175</v>
      </c>
      <c r="R2686" s="16" t="s">
        <v>1174</v>
      </c>
    </row>
    <row r="2687" spans="1:18">
      <c r="A2687" s="16" t="s">
        <v>2407</v>
      </c>
      <c r="B2687" s="16" t="s">
        <v>1183</v>
      </c>
      <c r="C2687" s="16" t="s">
        <v>319</v>
      </c>
      <c r="D2687" s="16">
        <v>10148</v>
      </c>
      <c r="E2687" s="16" t="str">
        <f>VLOOKUP(D2687,'Schools Data'!$F$4:$I$105,4,FALSE)</f>
        <v>St Michael's Catholic Grammar School</v>
      </c>
      <c r="F2687" s="16">
        <v>210000</v>
      </c>
      <c r="G2687" s="16" t="str">
        <f t="shared" si="96"/>
        <v>E12</v>
      </c>
      <c r="H2687" s="16" t="s">
        <v>2406</v>
      </c>
      <c r="I2687" s="16" t="s">
        <v>1181</v>
      </c>
      <c r="J2687" s="16" t="s">
        <v>1180</v>
      </c>
      <c r="K2687" s="16" t="s">
        <v>1179</v>
      </c>
      <c r="L2687" s="16" t="s">
        <v>2405</v>
      </c>
      <c r="M2687" s="16">
        <v>81796</v>
      </c>
      <c r="N2687" s="16" t="s">
        <v>1177</v>
      </c>
      <c r="O2687" s="16" t="s">
        <v>1107</v>
      </c>
      <c r="P2687" s="16" t="s">
        <v>1176</v>
      </c>
      <c r="Q2687" s="16" t="s">
        <v>1175</v>
      </c>
      <c r="R2687" s="16" t="s">
        <v>1174</v>
      </c>
    </row>
    <row r="2688" spans="1:18">
      <c r="A2688" s="16" t="s">
        <v>2404</v>
      </c>
      <c r="B2688" s="16" t="s">
        <v>1183</v>
      </c>
      <c r="C2688" s="16" t="s">
        <v>319</v>
      </c>
      <c r="D2688" s="16">
        <v>10148</v>
      </c>
      <c r="E2688" s="16" t="str">
        <f>VLOOKUP(D2688,'Schools Data'!$F$4:$I$105,4,FALSE)</f>
        <v>St Michael's Catholic Grammar School</v>
      </c>
      <c r="F2688" s="16">
        <v>213020</v>
      </c>
      <c r="G2688" s="16" t="str">
        <f t="shared" si="96"/>
        <v>E16</v>
      </c>
      <c r="H2688" s="16" t="s">
        <v>2403</v>
      </c>
      <c r="I2688" s="16" t="s">
        <v>1181</v>
      </c>
      <c r="J2688" s="16" t="s">
        <v>1180</v>
      </c>
      <c r="K2688" s="16" t="s">
        <v>1179</v>
      </c>
      <c r="L2688" s="16" t="s">
        <v>2331</v>
      </c>
      <c r="M2688" s="16">
        <v>105460</v>
      </c>
      <c r="N2688" s="16" t="s">
        <v>1177</v>
      </c>
      <c r="O2688" s="16" t="s">
        <v>1107</v>
      </c>
      <c r="P2688" s="16" t="s">
        <v>1176</v>
      </c>
      <c r="Q2688" s="16" t="s">
        <v>1175</v>
      </c>
      <c r="R2688" s="16" t="s">
        <v>1174</v>
      </c>
    </row>
    <row r="2689" spans="1:18">
      <c r="A2689" s="16" t="s">
        <v>2402</v>
      </c>
      <c r="B2689" s="16" t="s">
        <v>1183</v>
      </c>
      <c r="C2689" s="16" t="s">
        <v>319</v>
      </c>
      <c r="D2689" s="16">
        <v>10148</v>
      </c>
      <c r="E2689" s="16" t="str">
        <f>VLOOKUP(D2689,'Schools Data'!$F$4:$I$105,4,FALSE)</f>
        <v>St Michael's Catholic Grammar School</v>
      </c>
      <c r="F2689" s="16">
        <v>215000</v>
      </c>
      <c r="G2689" s="16" t="str">
        <f t="shared" si="96"/>
        <v>E17</v>
      </c>
      <c r="H2689" s="16" t="s">
        <v>2401</v>
      </c>
      <c r="I2689" s="16" t="s">
        <v>1181</v>
      </c>
      <c r="J2689" s="16" t="s">
        <v>1180</v>
      </c>
      <c r="K2689" s="16" t="s">
        <v>1179</v>
      </c>
      <c r="L2689" s="16" t="s">
        <v>2400</v>
      </c>
      <c r="M2689" s="16">
        <v>16744</v>
      </c>
      <c r="N2689" s="16" t="s">
        <v>1177</v>
      </c>
      <c r="O2689" s="16" t="s">
        <v>1107</v>
      </c>
      <c r="P2689" s="16" t="s">
        <v>1176</v>
      </c>
      <c r="Q2689" s="16" t="s">
        <v>1175</v>
      </c>
      <c r="R2689" s="16" t="s">
        <v>1174</v>
      </c>
    </row>
    <row r="2690" spans="1:18">
      <c r="A2690" s="16" t="s">
        <v>2399</v>
      </c>
      <c r="B2690" s="16" t="s">
        <v>1183</v>
      </c>
      <c r="C2690" s="16" t="s">
        <v>319</v>
      </c>
      <c r="D2690" s="16">
        <v>10148</v>
      </c>
      <c r="E2690" s="16" t="str">
        <f>VLOOKUP(D2690,'Schools Data'!$F$4:$I$105,4,FALSE)</f>
        <v>St Michael's Catholic Grammar School</v>
      </c>
      <c r="F2690" s="16">
        <v>216000</v>
      </c>
      <c r="G2690" s="16" t="str">
        <f t="shared" si="96"/>
        <v>E15</v>
      </c>
      <c r="H2690" s="16" t="s">
        <v>2398</v>
      </c>
      <c r="I2690" s="16" t="s">
        <v>1181</v>
      </c>
      <c r="J2690" s="16" t="s">
        <v>1180</v>
      </c>
      <c r="K2690" s="16" t="s">
        <v>1179</v>
      </c>
      <c r="L2690" s="16" t="s">
        <v>2397</v>
      </c>
      <c r="M2690" s="16">
        <v>13659</v>
      </c>
      <c r="N2690" s="16" t="s">
        <v>1177</v>
      </c>
      <c r="O2690" s="16" t="s">
        <v>1107</v>
      </c>
      <c r="P2690" s="16" t="s">
        <v>1176</v>
      </c>
      <c r="Q2690" s="16" t="s">
        <v>1175</v>
      </c>
      <c r="R2690" s="16" t="s">
        <v>1174</v>
      </c>
    </row>
    <row r="2691" spans="1:18">
      <c r="A2691" s="16" t="s">
        <v>2396</v>
      </c>
      <c r="B2691" s="16" t="s">
        <v>1183</v>
      </c>
      <c r="C2691" s="16" t="s">
        <v>319</v>
      </c>
      <c r="D2691" s="16">
        <v>10148</v>
      </c>
      <c r="E2691" s="16" t="str">
        <f>VLOOKUP(D2691,'Schools Data'!$F$4:$I$105,4,FALSE)</f>
        <v>St Michael's Catholic Grammar School</v>
      </c>
      <c r="F2691" s="16">
        <v>219010</v>
      </c>
      <c r="G2691" s="16" t="str">
        <f t="shared" si="96"/>
        <v>E14</v>
      </c>
      <c r="H2691" s="16" t="s">
        <v>2395</v>
      </c>
      <c r="I2691" s="16" t="s">
        <v>1181</v>
      </c>
      <c r="J2691" s="16" t="s">
        <v>1180</v>
      </c>
      <c r="K2691" s="16" t="s">
        <v>1179</v>
      </c>
      <c r="L2691" s="16" t="s">
        <v>2394</v>
      </c>
      <c r="M2691" s="16">
        <v>91976</v>
      </c>
      <c r="N2691" s="16" t="s">
        <v>1177</v>
      </c>
      <c r="O2691" s="16" t="s">
        <v>1107</v>
      </c>
      <c r="P2691" s="16" t="s">
        <v>1176</v>
      </c>
      <c r="Q2691" s="16" t="s">
        <v>1175</v>
      </c>
      <c r="R2691" s="16" t="s">
        <v>1174</v>
      </c>
    </row>
    <row r="2692" spans="1:18">
      <c r="A2692" s="16" t="s">
        <v>2393</v>
      </c>
      <c r="B2692" s="16" t="s">
        <v>1183</v>
      </c>
      <c r="C2692" s="16" t="s">
        <v>319</v>
      </c>
      <c r="D2692" s="16">
        <v>10148</v>
      </c>
      <c r="E2692" s="16" t="str">
        <f>VLOOKUP(D2692,'Schools Data'!$F$4:$I$105,4,FALSE)</f>
        <v>St Michael's Catholic Grammar School</v>
      </c>
      <c r="F2692" s="16">
        <v>219030</v>
      </c>
      <c r="G2692" s="16" t="str">
        <f t="shared" si="96"/>
        <v>E18</v>
      </c>
      <c r="H2692" s="16" t="s">
        <v>2392</v>
      </c>
      <c r="I2692" s="16" t="s">
        <v>1181</v>
      </c>
      <c r="J2692" s="16" t="s">
        <v>1180</v>
      </c>
      <c r="K2692" s="16" t="s">
        <v>1179</v>
      </c>
      <c r="L2692" s="16" t="s">
        <v>2391</v>
      </c>
      <c r="M2692" s="16">
        <v>62488</v>
      </c>
      <c r="N2692" s="16" t="s">
        <v>1177</v>
      </c>
      <c r="O2692" s="16" t="s">
        <v>1107</v>
      </c>
      <c r="P2692" s="16" t="s">
        <v>1176</v>
      </c>
      <c r="Q2692" s="16" t="s">
        <v>1175</v>
      </c>
      <c r="R2692" s="16" t="s">
        <v>1174</v>
      </c>
    </row>
    <row r="2693" spans="1:18">
      <c r="A2693" s="16" t="s">
        <v>2390</v>
      </c>
      <c r="B2693" s="16" t="s">
        <v>1183</v>
      </c>
      <c r="C2693" s="16" t="s">
        <v>319</v>
      </c>
      <c r="D2693" s="16">
        <v>10148</v>
      </c>
      <c r="E2693" s="16" t="str">
        <f>VLOOKUP(D2693,'Schools Data'!$F$4:$I$105,4,FALSE)</f>
        <v>St Michael's Catholic Grammar School</v>
      </c>
      <c r="F2693" s="16">
        <v>220000</v>
      </c>
      <c r="G2693" s="16" t="str">
        <f t="shared" si="96"/>
        <v>E13</v>
      </c>
      <c r="H2693" s="16" t="s">
        <v>2389</v>
      </c>
      <c r="I2693" s="16" t="s">
        <v>1181</v>
      </c>
      <c r="J2693" s="16" t="s">
        <v>1180</v>
      </c>
      <c r="K2693" s="16" t="s">
        <v>1179</v>
      </c>
      <c r="L2693" s="16" t="s">
        <v>2388</v>
      </c>
      <c r="M2693" s="16">
        <v>9000</v>
      </c>
      <c r="N2693" s="16" t="s">
        <v>1177</v>
      </c>
      <c r="O2693" s="16" t="s">
        <v>1107</v>
      </c>
      <c r="P2693" s="16" t="s">
        <v>1176</v>
      </c>
      <c r="Q2693" s="16" t="s">
        <v>1175</v>
      </c>
      <c r="R2693" s="16" t="s">
        <v>1174</v>
      </c>
    </row>
    <row r="2694" spans="1:18">
      <c r="A2694" s="16" t="s">
        <v>2387</v>
      </c>
      <c r="B2694" s="16" t="s">
        <v>1183</v>
      </c>
      <c r="C2694" s="16" t="s">
        <v>319</v>
      </c>
      <c r="D2694" s="16">
        <v>10148</v>
      </c>
      <c r="E2694" s="16" t="str">
        <f>VLOOKUP(D2694,'Schools Data'!$F$4:$I$105,4,FALSE)</f>
        <v>St Michael's Catholic Grammar School</v>
      </c>
      <c r="F2694" s="16">
        <v>221000</v>
      </c>
      <c r="G2694" s="16" t="str">
        <f t="shared" si="96"/>
        <v>E23</v>
      </c>
      <c r="H2694" s="16" t="s">
        <v>2386</v>
      </c>
      <c r="I2694" s="16" t="s">
        <v>1181</v>
      </c>
      <c r="J2694" s="16" t="s">
        <v>1180</v>
      </c>
      <c r="K2694" s="16" t="s">
        <v>1179</v>
      </c>
      <c r="L2694" s="16" t="s">
        <v>2385</v>
      </c>
      <c r="M2694" s="16">
        <v>17053</v>
      </c>
      <c r="N2694" s="16" t="s">
        <v>1177</v>
      </c>
      <c r="O2694" s="16" t="s">
        <v>1107</v>
      </c>
      <c r="P2694" s="16" t="s">
        <v>1176</v>
      </c>
      <c r="Q2694" s="16" t="s">
        <v>1175</v>
      </c>
      <c r="R2694" s="16" t="s">
        <v>1174</v>
      </c>
    </row>
    <row r="2695" spans="1:18">
      <c r="A2695" s="16" t="s">
        <v>2384</v>
      </c>
      <c r="B2695" s="16" t="s">
        <v>1183</v>
      </c>
      <c r="C2695" s="16" t="s">
        <v>319</v>
      </c>
      <c r="D2695" s="16">
        <v>10148</v>
      </c>
      <c r="E2695" s="16" t="str">
        <f>VLOOKUP(D2695,'Schools Data'!$F$4:$I$105,4,FALSE)</f>
        <v>St Michael's Catholic Grammar School</v>
      </c>
      <c r="F2695" s="16">
        <v>411020</v>
      </c>
      <c r="G2695" s="16" t="str">
        <f t="shared" si="96"/>
        <v>E25</v>
      </c>
      <c r="H2695" s="16" t="s">
        <v>2383</v>
      </c>
      <c r="I2695" s="16" t="s">
        <v>1181</v>
      </c>
      <c r="J2695" s="16" t="s">
        <v>1180</v>
      </c>
      <c r="K2695" s="16" t="s">
        <v>1179</v>
      </c>
      <c r="L2695" s="16" t="s">
        <v>2382</v>
      </c>
      <c r="M2695" s="16">
        <v>64120</v>
      </c>
      <c r="N2695" s="16" t="s">
        <v>1177</v>
      </c>
      <c r="O2695" s="16" t="s">
        <v>1107</v>
      </c>
      <c r="P2695" s="16" t="s">
        <v>1176</v>
      </c>
      <c r="Q2695" s="16" t="s">
        <v>1175</v>
      </c>
      <c r="R2695" s="16" t="s">
        <v>1174</v>
      </c>
    </row>
    <row r="2696" spans="1:18">
      <c r="A2696" s="16" t="s">
        <v>2381</v>
      </c>
      <c r="B2696" s="16" t="s">
        <v>1183</v>
      </c>
      <c r="C2696" s="16" t="s">
        <v>319</v>
      </c>
      <c r="D2696" s="16">
        <v>10148</v>
      </c>
      <c r="E2696" s="16" t="str">
        <f>VLOOKUP(D2696,'Schools Data'!$F$4:$I$105,4,FALSE)</f>
        <v>St Michael's Catholic Grammar School</v>
      </c>
      <c r="F2696" s="16">
        <v>413050</v>
      </c>
      <c r="G2696" s="16" t="str">
        <f t="shared" si="96"/>
        <v>E19</v>
      </c>
      <c r="H2696" s="16" t="s">
        <v>2380</v>
      </c>
      <c r="I2696" s="16" t="s">
        <v>1181</v>
      </c>
      <c r="J2696" s="16" t="s">
        <v>1180</v>
      </c>
      <c r="K2696" s="16" t="s">
        <v>1179</v>
      </c>
      <c r="L2696" s="16" t="s">
        <v>2379</v>
      </c>
      <c r="M2696" s="16">
        <v>214815</v>
      </c>
      <c r="N2696" s="16" t="s">
        <v>1177</v>
      </c>
      <c r="O2696" s="16" t="s">
        <v>1107</v>
      </c>
      <c r="P2696" s="16" t="s">
        <v>1176</v>
      </c>
      <c r="Q2696" s="16" t="s">
        <v>1175</v>
      </c>
      <c r="R2696" s="16" t="s">
        <v>1174</v>
      </c>
    </row>
    <row r="2697" spans="1:18">
      <c r="A2697" s="16" t="s">
        <v>2378</v>
      </c>
      <c r="B2697" s="16" t="s">
        <v>1183</v>
      </c>
      <c r="C2697" s="16" t="s">
        <v>319</v>
      </c>
      <c r="D2697" s="16">
        <v>10148</v>
      </c>
      <c r="E2697" s="16" t="str">
        <f>VLOOKUP(D2697,'Schools Data'!$F$4:$I$105,4,FALSE)</f>
        <v>St Michael's Catholic Grammar School</v>
      </c>
      <c r="F2697" s="16">
        <v>413060</v>
      </c>
      <c r="G2697" s="16" t="str">
        <f t="shared" si="96"/>
        <v>E22</v>
      </c>
      <c r="H2697" s="16" t="s">
        <v>2377</v>
      </c>
      <c r="I2697" s="16" t="s">
        <v>1181</v>
      </c>
      <c r="J2697" s="16" t="s">
        <v>1180</v>
      </c>
      <c r="K2697" s="16" t="s">
        <v>1179</v>
      </c>
      <c r="L2697" s="16" t="s">
        <v>2376</v>
      </c>
      <c r="M2697" s="16">
        <v>55271</v>
      </c>
      <c r="N2697" s="16" t="s">
        <v>1177</v>
      </c>
      <c r="O2697" s="16" t="s">
        <v>1107</v>
      </c>
      <c r="P2697" s="16" t="s">
        <v>1176</v>
      </c>
      <c r="Q2697" s="16" t="s">
        <v>1175</v>
      </c>
      <c r="R2697" s="16" t="s">
        <v>1174</v>
      </c>
    </row>
    <row r="2698" spans="1:18">
      <c r="A2698" s="16" t="s">
        <v>2375</v>
      </c>
      <c r="B2698" s="16" t="s">
        <v>1183</v>
      </c>
      <c r="C2698" s="16" t="s">
        <v>319</v>
      </c>
      <c r="D2698" s="16">
        <v>10148</v>
      </c>
      <c r="E2698" s="16" t="str">
        <f>VLOOKUP(D2698,'Schools Data'!$F$4:$I$105,4,FALSE)</f>
        <v>St Michael's Catholic Grammar School</v>
      </c>
      <c r="F2698" s="16">
        <v>413070</v>
      </c>
      <c r="G2698" s="16" t="str">
        <f t="shared" si="96"/>
        <v>E24</v>
      </c>
      <c r="H2698" s="16" t="s">
        <v>2374</v>
      </c>
      <c r="I2698" s="16" t="s">
        <v>1181</v>
      </c>
      <c r="J2698" s="16" t="s">
        <v>1180</v>
      </c>
      <c r="K2698" s="16" t="s">
        <v>1179</v>
      </c>
      <c r="L2698" s="16" t="s">
        <v>2373</v>
      </c>
      <c r="M2698" s="16">
        <v>7000</v>
      </c>
      <c r="N2698" s="16" t="s">
        <v>1177</v>
      </c>
      <c r="O2698" s="16" t="s">
        <v>1107</v>
      </c>
      <c r="P2698" s="16" t="s">
        <v>1176</v>
      </c>
      <c r="Q2698" s="16" t="s">
        <v>1175</v>
      </c>
      <c r="R2698" s="16" t="s">
        <v>1174</v>
      </c>
    </row>
    <row r="2699" spans="1:18">
      <c r="A2699" s="16" t="s">
        <v>2372</v>
      </c>
      <c r="B2699" s="16" t="s">
        <v>1183</v>
      </c>
      <c r="C2699" s="16" t="s">
        <v>319</v>
      </c>
      <c r="D2699" s="16">
        <v>10148</v>
      </c>
      <c r="E2699" s="16" t="str">
        <f>VLOOKUP(D2699,'Schools Data'!$F$4:$I$105,4,FALSE)</f>
        <v>St Michael's Catholic Grammar School</v>
      </c>
      <c r="F2699" s="16">
        <v>420050</v>
      </c>
      <c r="G2699" s="16" t="str">
        <f t="shared" si="96"/>
        <v>E21</v>
      </c>
      <c r="H2699" s="16" t="s">
        <v>2371</v>
      </c>
      <c r="I2699" s="16" t="s">
        <v>1181</v>
      </c>
      <c r="J2699" s="16" t="s">
        <v>1180</v>
      </c>
      <c r="K2699" s="16" t="s">
        <v>1179</v>
      </c>
      <c r="L2699" s="16" t="s">
        <v>2370</v>
      </c>
      <c r="M2699" s="16">
        <v>58668</v>
      </c>
      <c r="N2699" s="16" t="s">
        <v>1177</v>
      </c>
      <c r="O2699" s="16" t="s">
        <v>1107</v>
      </c>
      <c r="P2699" s="16" t="s">
        <v>1176</v>
      </c>
      <c r="Q2699" s="16" t="s">
        <v>1175</v>
      </c>
      <c r="R2699" s="16" t="s">
        <v>1174</v>
      </c>
    </row>
    <row r="2700" spans="1:18">
      <c r="A2700" s="16" t="s">
        <v>2369</v>
      </c>
      <c r="B2700" s="16" t="s">
        <v>1183</v>
      </c>
      <c r="C2700" s="16" t="s">
        <v>319</v>
      </c>
      <c r="D2700" s="16">
        <v>10148</v>
      </c>
      <c r="E2700" s="16" t="str">
        <f>VLOOKUP(D2700,'Schools Data'!$F$4:$I$105,4,FALSE)</f>
        <v>St Michael's Catholic Grammar School</v>
      </c>
      <c r="F2700" s="16">
        <v>420060</v>
      </c>
      <c r="G2700" s="16" t="str">
        <f t="shared" si="96"/>
        <v>E26</v>
      </c>
      <c r="H2700" s="16" t="s">
        <v>2368</v>
      </c>
      <c r="I2700" s="16" t="s">
        <v>1181</v>
      </c>
      <c r="J2700" s="16" t="s">
        <v>1180</v>
      </c>
      <c r="K2700" s="16" t="s">
        <v>1179</v>
      </c>
      <c r="L2700" s="16" t="s">
        <v>2367</v>
      </c>
      <c r="M2700" s="16">
        <v>10000</v>
      </c>
      <c r="N2700" s="16" t="s">
        <v>1177</v>
      </c>
      <c r="O2700" s="16" t="s">
        <v>1107</v>
      </c>
      <c r="P2700" s="16" t="s">
        <v>1176</v>
      </c>
      <c r="Q2700" s="16" t="s">
        <v>1175</v>
      </c>
      <c r="R2700" s="16" t="s">
        <v>1174</v>
      </c>
    </row>
    <row r="2701" spans="1:18">
      <c r="A2701" s="16" t="s">
        <v>2366</v>
      </c>
      <c r="B2701" s="16" t="s">
        <v>1183</v>
      </c>
      <c r="C2701" s="16" t="s">
        <v>319</v>
      </c>
      <c r="D2701" s="16">
        <v>10148</v>
      </c>
      <c r="E2701" s="16" t="str">
        <f>VLOOKUP(D2701,'Schools Data'!$F$4:$I$105,4,FALSE)</f>
        <v>St Michael's Catholic Grammar School</v>
      </c>
      <c r="F2701" s="16">
        <v>422620</v>
      </c>
      <c r="G2701" s="16" t="str">
        <f t="shared" si="96"/>
        <v>E20</v>
      </c>
      <c r="H2701" s="16" t="s">
        <v>2365</v>
      </c>
      <c r="I2701" s="16" t="s">
        <v>1181</v>
      </c>
      <c r="J2701" s="16" t="s">
        <v>1180</v>
      </c>
      <c r="K2701" s="16" t="s">
        <v>1179</v>
      </c>
      <c r="L2701" s="16" t="s">
        <v>2364</v>
      </c>
      <c r="M2701" s="16">
        <v>39910</v>
      </c>
      <c r="N2701" s="16" t="s">
        <v>1177</v>
      </c>
      <c r="O2701" s="16" t="s">
        <v>1107</v>
      </c>
      <c r="P2701" s="16" t="s">
        <v>1176</v>
      </c>
      <c r="Q2701" s="16" t="s">
        <v>1175</v>
      </c>
      <c r="R2701" s="16" t="s">
        <v>1174</v>
      </c>
    </row>
    <row r="2702" spans="1:18">
      <c r="A2702" s="16" t="s">
        <v>2363</v>
      </c>
      <c r="B2702" s="16" t="s">
        <v>1183</v>
      </c>
      <c r="C2702" s="16" t="s">
        <v>319</v>
      </c>
      <c r="D2702" s="16">
        <v>10148</v>
      </c>
      <c r="E2702" s="16" t="str">
        <f>VLOOKUP(D2702,'Schools Data'!$F$4:$I$105,4,FALSE)</f>
        <v>St Michael's Catholic Grammar School</v>
      </c>
      <c r="F2702" s="16">
        <v>543950</v>
      </c>
      <c r="G2702" s="16" t="s">
        <v>1211</v>
      </c>
      <c r="H2702" s="16" t="s">
        <v>2362</v>
      </c>
      <c r="I2702" s="16" t="s">
        <v>1181</v>
      </c>
      <c r="J2702" s="16" t="s">
        <v>1180</v>
      </c>
      <c r="K2702" s="16" t="s">
        <v>1179</v>
      </c>
      <c r="L2702" s="16" t="s">
        <v>2361</v>
      </c>
      <c r="M2702" s="16">
        <v>3696</v>
      </c>
      <c r="N2702" s="16" t="s">
        <v>1177</v>
      </c>
      <c r="O2702" s="16" t="s">
        <v>1107</v>
      </c>
      <c r="P2702" s="16" t="s">
        <v>1176</v>
      </c>
      <c r="Q2702" s="16" t="s">
        <v>1175</v>
      </c>
      <c r="R2702" s="16" t="s">
        <v>1174</v>
      </c>
    </row>
    <row r="2703" spans="1:18">
      <c r="A2703" s="16" t="s">
        <v>2360</v>
      </c>
      <c r="B2703" s="16" t="s">
        <v>1183</v>
      </c>
      <c r="C2703" s="16" t="s">
        <v>319</v>
      </c>
      <c r="D2703" s="16">
        <v>10148</v>
      </c>
      <c r="E2703" s="16" t="str">
        <f>VLOOKUP(D2703,'Schools Data'!$F$4:$I$105,4,FALSE)</f>
        <v>St Michael's Catholic Grammar School</v>
      </c>
      <c r="F2703" s="16">
        <v>543970</v>
      </c>
      <c r="G2703" s="16" t="str">
        <f t="shared" ref="G2703:G2734" si="97">VLOOKUP(F2703,$W$2:$X$62,2,FALSE)</f>
        <v>I01</v>
      </c>
      <c r="H2703" s="16" t="s">
        <v>2359</v>
      </c>
      <c r="I2703" s="16" t="s">
        <v>1181</v>
      </c>
      <c r="J2703" s="16" t="s">
        <v>1180</v>
      </c>
      <c r="K2703" s="16" t="s">
        <v>1179</v>
      </c>
      <c r="L2703" s="16" t="s">
        <v>2358</v>
      </c>
      <c r="M2703" s="16">
        <v>-3373730</v>
      </c>
      <c r="N2703" s="16" t="s">
        <v>1177</v>
      </c>
      <c r="O2703" s="16" t="s">
        <v>1107</v>
      </c>
      <c r="P2703" s="16" t="s">
        <v>1176</v>
      </c>
      <c r="Q2703" s="16" t="s">
        <v>1175</v>
      </c>
      <c r="R2703" s="16" t="s">
        <v>1174</v>
      </c>
    </row>
    <row r="2704" spans="1:18">
      <c r="A2704" s="16" t="s">
        <v>2357</v>
      </c>
      <c r="B2704" s="16" t="s">
        <v>1183</v>
      </c>
      <c r="C2704" s="16" t="s">
        <v>319</v>
      </c>
      <c r="D2704" s="16">
        <v>10148</v>
      </c>
      <c r="E2704" s="16" t="str">
        <f>VLOOKUP(D2704,'Schools Data'!$F$4:$I$105,4,FALSE)</f>
        <v>St Michael's Catholic Grammar School</v>
      </c>
      <c r="F2704" s="16">
        <v>543971</v>
      </c>
      <c r="G2704" s="16" t="str">
        <f t="shared" si="97"/>
        <v>I02</v>
      </c>
      <c r="H2704" s="16" t="s">
        <v>2356</v>
      </c>
      <c r="I2704" s="16" t="s">
        <v>1181</v>
      </c>
      <c r="J2704" s="16" t="s">
        <v>1180</v>
      </c>
      <c r="K2704" s="16" t="s">
        <v>1179</v>
      </c>
      <c r="L2704" s="16" t="s">
        <v>2355</v>
      </c>
      <c r="M2704" s="16">
        <v>-1393356</v>
      </c>
      <c r="N2704" s="16" t="s">
        <v>1177</v>
      </c>
      <c r="O2704" s="16" t="s">
        <v>1107</v>
      </c>
      <c r="P2704" s="16" t="s">
        <v>1176</v>
      </c>
      <c r="Q2704" s="16" t="s">
        <v>1175</v>
      </c>
      <c r="R2704" s="16" t="s">
        <v>1174</v>
      </c>
    </row>
    <row r="2705" spans="1:18">
      <c r="A2705" s="16" t="s">
        <v>2354</v>
      </c>
      <c r="B2705" s="16" t="s">
        <v>1183</v>
      </c>
      <c r="C2705" s="16" t="s">
        <v>319</v>
      </c>
      <c r="D2705" s="16">
        <v>10148</v>
      </c>
      <c r="E2705" s="16" t="str">
        <f>VLOOKUP(D2705,'Schools Data'!$F$4:$I$105,4,FALSE)</f>
        <v>St Michael's Catholic Grammar School</v>
      </c>
      <c r="F2705" s="16">
        <v>543972</v>
      </c>
      <c r="G2705" s="16" t="str">
        <f t="shared" si="97"/>
        <v>I03</v>
      </c>
      <c r="H2705" s="16" t="s">
        <v>2353</v>
      </c>
      <c r="I2705" s="16" t="s">
        <v>1181</v>
      </c>
      <c r="J2705" s="16" t="s">
        <v>1180</v>
      </c>
      <c r="K2705" s="16" t="s">
        <v>1179</v>
      </c>
      <c r="L2705" s="16" t="s">
        <v>2352</v>
      </c>
      <c r="M2705" s="16">
        <v>-7044</v>
      </c>
      <c r="N2705" s="16" t="s">
        <v>1177</v>
      </c>
      <c r="O2705" s="16" t="s">
        <v>1107</v>
      </c>
      <c r="P2705" s="16" t="s">
        <v>1176</v>
      </c>
      <c r="Q2705" s="16" t="s">
        <v>1175</v>
      </c>
      <c r="R2705" s="16" t="s">
        <v>1174</v>
      </c>
    </row>
    <row r="2706" spans="1:18">
      <c r="A2706" s="16" t="s">
        <v>2351</v>
      </c>
      <c r="B2706" s="16" t="s">
        <v>1183</v>
      </c>
      <c r="C2706" s="16" t="s">
        <v>319</v>
      </c>
      <c r="D2706" s="16">
        <v>10148</v>
      </c>
      <c r="E2706" s="16" t="str">
        <f>VLOOKUP(D2706,'Schools Data'!$F$4:$I$105,4,FALSE)</f>
        <v>St Michael's Catholic Grammar School</v>
      </c>
      <c r="F2706" s="16">
        <v>543975</v>
      </c>
      <c r="G2706" s="16" t="str">
        <f t="shared" si="97"/>
        <v>I05</v>
      </c>
      <c r="H2706" s="16" t="s">
        <v>2350</v>
      </c>
      <c r="I2706" s="16" t="s">
        <v>1181</v>
      </c>
      <c r="J2706" s="16" t="s">
        <v>1180</v>
      </c>
      <c r="K2706" s="16" t="s">
        <v>1179</v>
      </c>
      <c r="L2706" s="16" t="s">
        <v>2349</v>
      </c>
      <c r="M2706" s="16">
        <v>-41065</v>
      </c>
      <c r="N2706" s="16" t="s">
        <v>1177</v>
      </c>
      <c r="O2706" s="16" t="s">
        <v>1107</v>
      </c>
      <c r="P2706" s="16" t="s">
        <v>1176</v>
      </c>
      <c r="Q2706" s="16" t="s">
        <v>1175</v>
      </c>
      <c r="R2706" s="16" t="s">
        <v>1174</v>
      </c>
    </row>
    <row r="2707" spans="1:18">
      <c r="A2707" s="16" t="s">
        <v>2348</v>
      </c>
      <c r="B2707" s="16" t="s">
        <v>1183</v>
      </c>
      <c r="C2707" s="16" t="s">
        <v>319</v>
      </c>
      <c r="D2707" s="16">
        <v>10148</v>
      </c>
      <c r="E2707" s="16" t="str">
        <f>VLOOKUP(D2707,'Schools Data'!$F$4:$I$105,4,FALSE)</f>
        <v>St Michael's Catholic Grammar School</v>
      </c>
      <c r="F2707" s="16">
        <v>569000</v>
      </c>
      <c r="G2707" s="16" t="str">
        <f t="shared" si="97"/>
        <v>E28a</v>
      </c>
      <c r="H2707" s="16" t="s">
        <v>2347</v>
      </c>
      <c r="I2707" s="16" t="s">
        <v>1181</v>
      </c>
      <c r="J2707" s="16" t="s">
        <v>1180</v>
      </c>
      <c r="K2707" s="16" t="s">
        <v>1179</v>
      </c>
      <c r="L2707" s="16" t="s">
        <v>2346</v>
      </c>
      <c r="M2707" s="16">
        <v>114883</v>
      </c>
      <c r="N2707" s="16" t="s">
        <v>1177</v>
      </c>
      <c r="O2707" s="16" t="s">
        <v>1107</v>
      </c>
      <c r="P2707" s="16" t="s">
        <v>1176</v>
      </c>
      <c r="Q2707" s="16" t="s">
        <v>1175</v>
      </c>
      <c r="R2707" s="16" t="s">
        <v>1174</v>
      </c>
    </row>
    <row r="2708" spans="1:18">
      <c r="A2708" s="16" t="s">
        <v>2345</v>
      </c>
      <c r="B2708" s="16" t="s">
        <v>1183</v>
      </c>
      <c r="C2708" s="16" t="s">
        <v>319</v>
      </c>
      <c r="D2708" s="16">
        <v>10148</v>
      </c>
      <c r="E2708" s="16" t="str">
        <f>VLOOKUP(D2708,'Schools Data'!$F$4:$I$105,4,FALSE)</f>
        <v>St Michael's Catholic Grammar School</v>
      </c>
      <c r="F2708" s="16">
        <v>569010</v>
      </c>
      <c r="G2708" s="16" t="str">
        <f t="shared" si="97"/>
        <v>E27</v>
      </c>
      <c r="H2708" s="16" t="s">
        <v>2344</v>
      </c>
      <c r="I2708" s="16" t="s">
        <v>1181</v>
      </c>
      <c r="J2708" s="16" t="s">
        <v>1180</v>
      </c>
      <c r="K2708" s="16" t="s">
        <v>1179</v>
      </c>
      <c r="L2708" s="16" t="s">
        <v>2343</v>
      </c>
      <c r="M2708" s="16">
        <v>85069</v>
      </c>
      <c r="N2708" s="16" t="s">
        <v>1177</v>
      </c>
      <c r="O2708" s="16" t="s">
        <v>1107</v>
      </c>
      <c r="P2708" s="16" t="s">
        <v>1176</v>
      </c>
      <c r="Q2708" s="16" t="s">
        <v>1175</v>
      </c>
      <c r="R2708" s="16" t="s">
        <v>1174</v>
      </c>
    </row>
    <row r="2709" spans="1:18">
      <c r="A2709" s="16" t="s">
        <v>2342</v>
      </c>
      <c r="B2709" s="16" t="s">
        <v>1183</v>
      </c>
      <c r="C2709" s="16" t="s">
        <v>319</v>
      </c>
      <c r="D2709" s="16">
        <v>10148</v>
      </c>
      <c r="E2709" s="16" t="str">
        <f>VLOOKUP(D2709,'Schools Data'!$F$4:$I$105,4,FALSE)</f>
        <v>St Michael's Catholic Grammar School</v>
      </c>
      <c r="F2709" s="16">
        <v>710020</v>
      </c>
      <c r="G2709" s="16" t="str">
        <f t="shared" si="97"/>
        <v>I06</v>
      </c>
      <c r="H2709" s="16" t="s">
        <v>2341</v>
      </c>
      <c r="I2709" s="16" t="s">
        <v>1181</v>
      </c>
      <c r="J2709" s="16" t="s">
        <v>1180</v>
      </c>
      <c r="K2709" s="16" t="s">
        <v>1179</v>
      </c>
      <c r="L2709" s="16" t="s">
        <v>2340</v>
      </c>
      <c r="M2709" s="16">
        <v>-7867</v>
      </c>
      <c r="N2709" s="16" t="s">
        <v>1177</v>
      </c>
      <c r="O2709" s="16" t="s">
        <v>1107</v>
      </c>
      <c r="P2709" s="16" t="s">
        <v>1176</v>
      </c>
      <c r="Q2709" s="16" t="s">
        <v>1175</v>
      </c>
      <c r="R2709" s="16" t="s">
        <v>1174</v>
      </c>
    </row>
    <row r="2710" spans="1:18">
      <c r="A2710" s="16" t="s">
        <v>2339</v>
      </c>
      <c r="B2710" s="16" t="s">
        <v>1183</v>
      </c>
      <c r="C2710" s="16" t="s">
        <v>319</v>
      </c>
      <c r="D2710" s="16">
        <v>10148</v>
      </c>
      <c r="E2710" s="16" t="str">
        <f>VLOOKUP(D2710,'Schools Data'!$F$4:$I$105,4,FALSE)</f>
        <v>St Michael's Catholic Grammar School</v>
      </c>
      <c r="F2710" s="16">
        <v>739001</v>
      </c>
      <c r="G2710" s="16" t="str">
        <f t="shared" si="97"/>
        <v>I08a</v>
      </c>
      <c r="H2710" s="16" t="s">
        <v>2338</v>
      </c>
      <c r="I2710" s="16" t="s">
        <v>1181</v>
      </c>
      <c r="J2710" s="16" t="s">
        <v>1180</v>
      </c>
      <c r="K2710" s="16" t="s">
        <v>1179</v>
      </c>
      <c r="L2710" s="16" t="s">
        <v>2337</v>
      </c>
      <c r="M2710" s="16">
        <v>-2000</v>
      </c>
      <c r="N2710" s="16" t="s">
        <v>1177</v>
      </c>
      <c r="O2710" s="16" t="s">
        <v>1107</v>
      </c>
      <c r="P2710" s="16" t="s">
        <v>1176</v>
      </c>
      <c r="Q2710" s="16" t="s">
        <v>1175</v>
      </c>
      <c r="R2710" s="16" t="s">
        <v>1174</v>
      </c>
    </row>
    <row r="2711" spans="1:18">
      <c r="A2711" s="16" t="s">
        <v>2336</v>
      </c>
      <c r="B2711" s="16" t="s">
        <v>1183</v>
      </c>
      <c r="C2711" s="16" t="s">
        <v>319</v>
      </c>
      <c r="D2711" s="16">
        <v>10148</v>
      </c>
      <c r="E2711" s="16" t="str">
        <f>VLOOKUP(D2711,'Schools Data'!$F$4:$I$105,4,FALSE)</f>
        <v>St Michael's Catholic Grammar School</v>
      </c>
      <c r="F2711" s="16">
        <v>739002</v>
      </c>
      <c r="G2711" s="16" t="str">
        <f t="shared" si="97"/>
        <v>I08b</v>
      </c>
      <c r="H2711" s="16" t="s">
        <v>2335</v>
      </c>
      <c r="I2711" s="16" t="s">
        <v>1181</v>
      </c>
      <c r="J2711" s="16" t="s">
        <v>1180</v>
      </c>
      <c r="K2711" s="16" t="s">
        <v>1179</v>
      </c>
      <c r="L2711" s="16" t="s">
        <v>2334</v>
      </c>
      <c r="M2711" s="16">
        <v>-12150</v>
      </c>
      <c r="N2711" s="16" t="s">
        <v>1177</v>
      </c>
      <c r="O2711" s="16" t="s">
        <v>1107</v>
      </c>
      <c r="P2711" s="16" t="s">
        <v>1176</v>
      </c>
      <c r="Q2711" s="16" t="s">
        <v>1175</v>
      </c>
      <c r="R2711" s="16" t="s">
        <v>1174</v>
      </c>
    </row>
    <row r="2712" spans="1:18">
      <c r="A2712" s="16" t="s">
        <v>2333</v>
      </c>
      <c r="B2712" s="16" t="s">
        <v>1183</v>
      </c>
      <c r="C2712" s="16" t="s">
        <v>319</v>
      </c>
      <c r="D2712" s="16">
        <v>10148</v>
      </c>
      <c r="E2712" s="16" t="str">
        <f>VLOOKUP(D2712,'Schools Data'!$F$4:$I$105,4,FALSE)</f>
        <v>St Michael's Catholic Grammar School</v>
      </c>
      <c r="F2712" s="16">
        <v>739005</v>
      </c>
      <c r="G2712" s="16" t="str">
        <f t="shared" si="97"/>
        <v>I18c</v>
      </c>
      <c r="H2712" s="16" t="s">
        <v>2332</v>
      </c>
      <c r="I2712" s="16" t="s">
        <v>1181</v>
      </c>
      <c r="J2712" s="16" t="s">
        <v>1180</v>
      </c>
      <c r="K2712" s="16" t="s">
        <v>1179</v>
      </c>
      <c r="L2712" s="16" t="s">
        <v>2331</v>
      </c>
      <c r="M2712" s="16">
        <v>-41697</v>
      </c>
      <c r="N2712" s="16" t="s">
        <v>1177</v>
      </c>
      <c r="O2712" s="16" t="s">
        <v>1107</v>
      </c>
      <c r="P2712" s="16" t="s">
        <v>1176</v>
      </c>
      <c r="Q2712" s="16" t="s">
        <v>1175</v>
      </c>
      <c r="R2712" s="16" t="s">
        <v>1174</v>
      </c>
    </row>
    <row r="2713" spans="1:18">
      <c r="A2713" s="16" t="s">
        <v>2330</v>
      </c>
      <c r="B2713" s="16" t="s">
        <v>1183</v>
      </c>
      <c r="C2713" s="16" t="s">
        <v>319</v>
      </c>
      <c r="D2713" s="16">
        <v>10148</v>
      </c>
      <c r="E2713" s="16" t="str">
        <f>VLOOKUP(D2713,'Schools Data'!$F$4:$I$105,4,FALSE)</f>
        <v>St Michael's Catholic Grammar School</v>
      </c>
      <c r="F2713" s="16">
        <v>739010</v>
      </c>
      <c r="G2713" s="16" t="str">
        <f t="shared" si="97"/>
        <v>I09</v>
      </c>
      <c r="H2713" s="16" t="s">
        <v>2329</v>
      </c>
      <c r="I2713" s="16" t="s">
        <v>1181</v>
      </c>
      <c r="J2713" s="16" t="s">
        <v>1180</v>
      </c>
      <c r="K2713" s="16" t="s">
        <v>1179</v>
      </c>
      <c r="L2713" s="16" t="s">
        <v>2328</v>
      </c>
      <c r="M2713" s="16">
        <v>-89999</v>
      </c>
      <c r="N2713" s="16" t="s">
        <v>1177</v>
      </c>
      <c r="O2713" s="16" t="s">
        <v>1107</v>
      </c>
      <c r="P2713" s="16" t="s">
        <v>1176</v>
      </c>
      <c r="Q2713" s="16" t="s">
        <v>1175</v>
      </c>
      <c r="R2713" s="16" t="s">
        <v>1174</v>
      </c>
    </row>
    <row r="2714" spans="1:18">
      <c r="A2714" s="16" t="s">
        <v>2327</v>
      </c>
      <c r="B2714" s="16" t="s">
        <v>1183</v>
      </c>
      <c r="C2714" s="16" t="s">
        <v>319</v>
      </c>
      <c r="D2714" s="16">
        <v>10148</v>
      </c>
      <c r="E2714" s="16" t="str">
        <f>VLOOKUP(D2714,'Schools Data'!$F$4:$I$105,4,FALSE)</f>
        <v>St Michael's Catholic Grammar School</v>
      </c>
      <c r="F2714" s="16">
        <v>739040</v>
      </c>
      <c r="G2714" s="16" t="str">
        <f t="shared" si="97"/>
        <v>I12</v>
      </c>
      <c r="H2714" s="16" t="s">
        <v>2326</v>
      </c>
      <c r="I2714" s="16" t="s">
        <v>1181</v>
      </c>
      <c r="J2714" s="16" t="s">
        <v>1180</v>
      </c>
      <c r="K2714" s="16" t="s">
        <v>1179</v>
      </c>
      <c r="L2714" s="16" t="s">
        <v>2325</v>
      </c>
      <c r="M2714" s="16">
        <v>-20180</v>
      </c>
      <c r="N2714" s="16" t="s">
        <v>1177</v>
      </c>
      <c r="O2714" s="16" t="s">
        <v>1107</v>
      </c>
      <c r="P2714" s="16" t="s">
        <v>1176</v>
      </c>
      <c r="Q2714" s="16" t="s">
        <v>1175</v>
      </c>
      <c r="R2714" s="16" t="s">
        <v>1174</v>
      </c>
    </row>
    <row r="2715" spans="1:18">
      <c r="A2715" s="16" t="s">
        <v>2324</v>
      </c>
      <c r="B2715" s="16" t="s">
        <v>1183</v>
      </c>
      <c r="C2715" s="16" t="s">
        <v>319</v>
      </c>
      <c r="D2715" s="16">
        <v>10148</v>
      </c>
      <c r="E2715" s="16" t="str">
        <f>VLOOKUP(D2715,'Schools Data'!$F$4:$I$105,4,FALSE)</f>
        <v>St Michael's Catholic Grammar School</v>
      </c>
      <c r="F2715" s="16">
        <v>739050</v>
      </c>
      <c r="G2715" s="16" t="str">
        <f t="shared" si="97"/>
        <v>I13</v>
      </c>
      <c r="H2715" s="16" t="s">
        <v>2323</v>
      </c>
      <c r="I2715" s="16" t="s">
        <v>1181</v>
      </c>
      <c r="J2715" s="16" t="s">
        <v>1180</v>
      </c>
      <c r="K2715" s="16" t="s">
        <v>1179</v>
      </c>
      <c r="L2715" s="16" t="s">
        <v>2322</v>
      </c>
      <c r="M2715" s="16">
        <v>-144250</v>
      </c>
      <c r="N2715" s="16" t="s">
        <v>1177</v>
      </c>
      <c r="O2715" s="16" t="s">
        <v>1107</v>
      </c>
      <c r="P2715" s="16" t="s">
        <v>1176</v>
      </c>
      <c r="Q2715" s="16" t="s">
        <v>1175</v>
      </c>
      <c r="R2715" s="16" t="s">
        <v>1174</v>
      </c>
    </row>
    <row r="2716" spans="1:18">
      <c r="A2716" s="16" t="s">
        <v>2321</v>
      </c>
      <c r="B2716" s="16" t="s">
        <v>1183</v>
      </c>
      <c r="C2716" s="16" t="s">
        <v>319</v>
      </c>
      <c r="D2716" s="16">
        <v>10157</v>
      </c>
      <c r="E2716" s="16" t="str">
        <f>VLOOKUP(D2716,'Schools Data'!$F$4:$I$105,4,FALSE)</f>
        <v>Northway</v>
      </c>
      <c r="F2716" s="16">
        <v>111100</v>
      </c>
      <c r="G2716" s="16" t="str">
        <f t="shared" si="97"/>
        <v>E05</v>
      </c>
      <c r="H2716" s="16" t="s">
        <v>2320</v>
      </c>
      <c r="I2716" s="16" t="s">
        <v>1181</v>
      </c>
      <c r="J2716" s="16" t="s">
        <v>1180</v>
      </c>
      <c r="K2716" s="16" t="s">
        <v>1179</v>
      </c>
      <c r="L2716" s="16" t="s">
        <v>2319</v>
      </c>
      <c r="M2716" s="16">
        <v>161262</v>
      </c>
      <c r="N2716" s="16" t="s">
        <v>1177</v>
      </c>
      <c r="O2716" s="16" t="s">
        <v>1107</v>
      </c>
      <c r="P2716" s="16" t="s">
        <v>1176</v>
      </c>
      <c r="Q2716" s="16" t="s">
        <v>1175</v>
      </c>
      <c r="R2716" s="16" t="s">
        <v>1174</v>
      </c>
    </row>
    <row r="2717" spans="1:18">
      <c r="A2717" s="16" t="s">
        <v>2318</v>
      </c>
      <c r="B2717" s="16" t="s">
        <v>1183</v>
      </c>
      <c r="C2717" s="16" t="s">
        <v>319</v>
      </c>
      <c r="D2717" s="16">
        <v>10157</v>
      </c>
      <c r="E2717" s="16" t="str">
        <f>VLOOKUP(D2717,'Schools Data'!$F$4:$I$105,4,FALSE)</f>
        <v>Northway</v>
      </c>
      <c r="F2717" s="16">
        <v>111200</v>
      </c>
      <c r="G2717" s="16" t="str">
        <f t="shared" si="97"/>
        <v>E04</v>
      </c>
      <c r="H2717" s="16" t="s">
        <v>2317</v>
      </c>
      <c r="I2717" s="16" t="s">
        <v>1181</v>
      </c>
      <c r="J2717" s="16" t="s">
        <v>1180</v>
      </c>
      <c r="K2717" s="16" t="s">
        <v>1179</v>
      </c>
      <c r="L2717" s="16" t="s">
        <v>2316</v>
      </c>
      <c r="M2717" s="16">
        <v>41786</v>
      </c>
      <c r="N2717" s="16" t="s">
        <v>1177</v>
      </c>
      <c r="O2717" s="16" t="s">
        <v>1107</v>
      </c>
      <c r="P2717" s="16" t="s">
        <v>1176</v>
      </c>
      <c r="Q2717" s="16" t="s">
        <v>1175</v>
      </c>
      <c r="R2717" s="16" t="s">
        <v>1174</v>
      </c>
    </row>
    <row r="2718" spans="1:18">
      <c r="A2718" s="16" t="s">
        <v>2315</v>
      </c>
      <c r="B2718" s="16" t="s">
        <v>1183</v>
      </c>
      <c r="C2718" s="16" t="s">
        <v>319</v>
      </c>
      <c r="D2718" s="16">
        <v>10157</v>
      </c>
      <c r="E2718" s="16" t="str">
        <f>VLOOKUP(D2718,'Schools Data'!$F$4:$I$105,4,FALSE)</f>
        <v>Northway</v>
      </c>
      <c r="F2718" s="16">
        <v>111400</v>
      </c>
      <c r="G2718" s="16" t="str">
        <f t="shared" si="97"/>
        <v>E01</v>
      </c>
      <c r="H2718" s="16" t="s">
        <v>2314</v>
      </c>
      <c r="I2718" s="16" t="s">
        <v>1181</v>
      </c>
      <c r="J2718" s="16" t="s">
        <v>1180</v>
      </c>
      <c r="K2718" s="16" t="s">
        <v>1179</v>
      </c>
      <c r="L2718" s="16" t="s">
        <v>2313</v>
      </c>
      <c r="M2718" s="16">
        <v>1131974</v>
      </c>
      <c r="N2718" s="16" t="s">
        <v>1177</v>
      </c>
      <c r="O2718" s="16" t="s">
        <v>1107</v>
      </c>
      <c r="P2718" s="16" t="s">
        <v>1176</v>
      </c>
      <c r="Q2718" s="16" t="s">
        <v>1175</v>
      </c>
      <c r="R2718" s="16" t="s">
        <v>1174</v>
      </c>
    </row>
    <row r="2719" spans="1:18">
      <c r="A2719" s="16" t="s">
        <v>2312</v>
      </c>
      <c r="B2719" s="16" t="s">
        <v>1183</v>
      </c>
      <c r="C2719" s="16" t="s">
        <v>319</v>
      </c>
      <c r="D2719" s="16">
        <v>10157</v>
      </c>
      <c r="E2719" s="16" t="str">
        <f>VLOOKUP(D2719,'Schools Data'!$F$4:$I$105,4,FALSE)</f>
        <v>Northway</v>
      </c>
      <c r="F2719" s="16">
        <v>111600</v>
      </c>
      <c r="G2719" s="16" t="str">
        <f t="shared" si="97"/>
        <v>E03</v>
      </c>
      <c r="H2719" s="16" t="s">
        <v>2311</v>
      </c>
      <c r="I2719" s="16" t="s">
        <v>1181</v>
      </c>
      <c r="J2719" s="16" t="s">
        <v>1180</v>
      </c>
      <c r="K2719" s="16" t="s">
        <v>1179</v>
      </c>
      <c r="L2719" s="16" t="s">
        <v>2310</v>
      </c>
      <c r="M2719" s="16">
        <v>1019626</v>
      </c>
      <c r="N2719" s="16" t="s">
        <v>1177</v>
      </c>
      <c r="O2719" s="16" t="s">
        <v>1107</v>
      </c>
      <c r="P2719" s="16" t="s">
        <v>1176</v>
      </c>
      <c r="Q2719" s="16" t="s">
        <v>1175</v>
      </c>
      <c r="R2719" s="16" t="s">
        <v>1174</v>
      </c>
    </row>
    <row r="2720" spans="1:18">
      <c r="A2720" s="16" t="s">
        <v>2309</v>
      </c>
      <c r="B2720" s="16" t="s">
        <v>1183</v>
      </c>
      <c r="C2720" s="16" t="s">
        <v>319</v>
      </c>
      <c r="D2720" s="16">
        <v>10157</v>
      </c>
      <c r="E2720" s="16" t="str">
        <f>VLOOKUP(D2720,'Schools Data'!$F$4:$I$105,4,FALSE)</f>
        <v>Northway</v>
      </c>
      <c r="F2720" s="16">
        <v>111700</v>
      </c>
      <c r="G2720" s="16" t="str">
        <f t="shared" si="97"/>
        <v>E07</v>
      </c>
      <c r="H2720" s="16" t="s">
        <v>2308</v>
      </c>
      <c r="I2720" s="16" t="s">
        <v>1181</v>
      </c>
      <c r="J2720" s="16" t="s">
        <v>1180</v>
      </c>
      <c r="K2720" s="16" t="s">
        <v>1179</v>
      </c>
      <c r="L2720" s="16" t="s">
        <v>2307</v>
      </c>
      <c r="M2720" s="16">
        <v>33034</v>
      </c>
      <c r="N2720" s="16" t="s">
        <v>1177</v>
      </c>
      <c r="O2720" s="16" t="s">
        <v>1107</v>
      </c>
      <c r="P2720" s="16" t="s">
        <v>1176</v>
      </c>
      <c r="Q2720" s="16" t="s">
        <v>1175</v>
      </c>
      <c r="R2720" s="16" t="s">
        <v>1174</v>
      </c>
    </row>
    <row r="2721" spans="1:18">
      <c r="A2721" s="16" t="s">
        <v>2306</v>
      </c>
      <c r="B2721" s="16" t="s">
        <v>1183</v>
      </c>
      <c r="C2721" s="16" t="s">
        <v>319</v>
      </c>
      <c r="D2721" s="16">
        <v>10157</v>
      </c>
      <c r="E2721" s="16" t="str">
        <f>VLOOKUP(D2721,'Schools Data'!$F$4:$I$105,4,FALSE)</f>
        <v>Northway</v>
      </c>
      <c r="F2721" s="16">
        <v>133100</v>
      </c>
      <c r="G2721" s="16" t="str">
        <f t="shared" si="97"/>
        <v>E09</v>
      </c>
      <c r="H2721" s="16" t="s">
        <v>2305</v>
      </c>
      <c r="I2721" s="16" t="s">
        <v>1181</v>
      </c>
      <c r="J2721" s="16" t="s">
        <v>1180</v>
      </c>
      <c r="K2721" s="16" t="s">
        <v>1179</v>
      </c>
      <c r="L2721" s="16" t="s">
        <v>2304</v>
      </c>
      <c r="M2721" s="16">
        <v>27240</v>
      </c>
      <c r="N2721" s="16" t="s">
        <v>1177</v>
      </c>
      <c r="O2721" s="16" t="s">
        <v>1107</v>
      </c>
      <c r="P2721" s="16" t="s">
        <v>1176</v>
      </c>
      <c r="Q2721" s="16" t="s">
        <v>1175</v>
      </c>
      <c r="R2721" s="16" t="s">
        <v>1174</v>
      </c>
    </row>
    <row r="2722" spans="1:18">
      <c r="A2722" s="16" t="s">
        <v>2303</v>
      </c>
      <c r="B2722" s="16" t="s">
        <v>1183</v>
      </c>
      <c r="C2722" s="16" t="s">
        <v>319</v>
      </c>
      <c r="D2722" s="16">
        <v>10157</v>
      </c>
      <c r="E2722" s="16" t="str">
        <f>VLOOKUP(D2722,'Schools Data'!$F$4:$I$105,4,FALSE)</f>
        <v>Northway</v>
      </c>
      <c r="F2722" s="16">
        <v>138100</v>
      </c>
      <c r="G2722" s="16" t="str">
        <f t="shared" si="97"/>
        <v>E08</v>
      </c>
      <c r="H2722" s="16" t="s">
        <v>2302</v>
      </c>
      <c r="I2722" s="16" t="s">
        <v>1181</v>
      </c>
      <c r="J2722" s="16" t="s">
        <v>1180</v>
      </c>
      <c r="K2722" s="16" t="s">
        <v>1179</v>
      </c>
      <c r="L2722" s="16" t="s">
        <v>2301</v>
      </c>
      <c r="M2722" s="16">
        <v>15973</v>
      </c>
      <c r="N2722" s="16" t="s">
        <v>1177</v>
      </c>
      <c r="O2722" s="16" t="s">
        <v>1107</v>
      </c>
      <c r="P2722" s="16" t="s">
        <v>1176</v>
      </c>
      <c r="Q2722" s="16" t="s">
        <v>1175</v>
      </c>
      <c r="R2722" s="16" t="s">
        <v>1174</v>
      </c>
    </row>
    <row r="2723" spans="1:18">
      <c r="A2723" s="16" t="s">
        <v>2300</v>
      </c>
      <c r="B2723" s="16" t="s">
        <v>1183</v>
      </c>
      <c r="C2723" s="16" t="s">
        <v>319</v>
      </c>
      <c r="D2723" s="16">
        <v>10157</v>
      </c>
      <c r="E2723" s="16" t="str">
        <f>VLOOKUP(D2723,'Schools Data'!$F$4:$I$105,4,FALSE)</f>
        <v>Northway</v>
      </c>
      <c r="F2723" s="16">
        <v>138110</v>
      </c>
      <c r="G2723" s="16" t="str">
        <f t="shared" si="97"/>
        <v>E10</v>
      </c>
      <c r="H2723" s="16" t="s">
        <v>2299</v>
      </c>
      <c r="I2723" s="16" t="s">
        <v>1181</v>
      </c>
      <c r="J2723" s="16" t="s">
        <v>1180</v>
      </c>
      <c r="K2723" s="16" t="s">
        <v>1179</v>
      </c>
      <c r="L2723" s="16" t="s">
        <v>2298</v>
      </c>
      <c r="M2723" s="16">
        <v>20000</v>
      </c>
      <c r="N2723" s="16" t="s">
        <v>1177</v>
      </c>
      <c r="O2723" s="16" t="s">
        <v>1107</v>
      </c>
      <c r="P2723" s="16" t="s">
        <v>1176</v>
      </c>
      <c r="Q2723" s="16" t="s">
        <v>1175</v>
      </c>
      <c r="R2723" s="16" t="s">
        <v>1174</v>
      </c>
    </row>
    <row r="2724" spans="1:18">
      <c r="A2724" s="16" t="s">
        <v>2297</v>
      </c>
      <c r="B2724" s="16" t="s">
        <v>1183</v>
      </c>
      <c r="C2724" s="16" t="s">
        <v>319</v>
      </c>
      <c r="D2724" s="16">
        <v>10157</v>
      </c>
      <c r="E2724" s="16" t="str">
        <f>VLOOKUP(D2724,'Schools Data'!$F$4:$I$105,4,FALSE)</f>
        <v>Northway</v>
      </c>
      <c r="F2724" s="16">
        <v>210000</v>
      </c>
      <c r="G2724" s="16" t="str">
        <f t="shared" si="97"/>
        <v>E12</v>
      </c>
      <c r="H2724" s="16" t="s">
        <v>2296</v>
      </c>
      <c r="I2724" s="16" t="s">
        <v>1181</v>
      </c>
      <c r="J2724" s="16" t="s">
        <v>1180</v>
      </c>
      <c r="K2724" s="16" t="s">
        <v>1179</v>
      </c>
      <c r="L2724" s="16" t="s">
        <v>2295</v>
      </c>
      <c r="M2724" s="16">
        <v>134280</v>
      </c>
      <c r="N2724" s="16" t="s">
        <v>1177</v>
      </c>
      <c r="O2724" s="16" t="s">
        <v>1107</v>
      </c>
      <c r="P2724" s="16" t="s">
        <v>1176</v>
      </c>
      <c r="Q2724" s="16" t="s">
        <v>1175</v>
      </c>
      <c r="R2724" s="16" t="s">
        <v>1174</v>
      </c>
    </row>
    <row r="2725" spans="1:18">
      <c r="A2725" s="16" t="s">
        <v>2294</v>
      </c>
      <c r="B2725" s="16" t="s">
        <v>1183</v>
      </c>
      <c r="C2725" s="16" t="s">
        <v>319</v>
      </c>
      <c r="D2725" s="16">
        <v>10157</v>
      </c>
      <c r="E2725" s="16" t="str">
        <f>VLOOKUP(D2725,'Schools Data'!$F$4:$I$105,4,FALSE)</f>
        <v>Northway</v>
      </c>
      <c r="F2725" s="16">
        <v>213020</v>
      </c>
      <c r="G2725" s="16" t="str">
        <f t="shared" si="97"/>
        <v>E16</v>
      </c>
      <c r="H2725" s="16" t="s">
        <v>2293</v>
      </c>
      <c r="I2725" s="16" t="s">
        <v>1181</v>
      </c>
      <c r="J2725" s="16" t="s">
        <v>1180</v>
      </c>
      <c r="K2725" s="16" t="s">
        <v>1179</v>
      </c>
      <c r="L2725" s="16" t="s">
        <v>2292</v>
      </c>
      <c r="M2725" s="16">
        <v>49000</v>
      </c>
      <c r="N2725" s="16" t="s">
        <v>1177</v>
      </c>
      <c r="O2725" s="16" t="s">
        <v>1107</v>
      </c>
      <c r="P2725" s="16" t="s">
        <v>1176</v>
      </c>
      <c r="Q2725" s="16" t="s">
        <v>1175</v>
      </c>
      <c r="R2725" s="16" t="s">
        <v>1174</v>
      </c>
    </row>
    <row r="2726" spans="1:18">
      <c r="A2726" s="16" t="s">
        <v>2291</v>
      </c>
      <c r="B2726" s="16" t="s">
        <v>1183</v>
      </c>
      <c r="C2726" s="16" t="s">
        <v>319</v>
      </c>
      <c r="D2726" s="16">
        <v>10157</v>
      </c>
      <c r="E2726" s="16" t="str">
        <f>VLOOKUP(D2726,'Schools Data'!$F$4:$I$105,4,FALSE)</f>
        <v>Northway</v>
      </c>
      <c r="F2726" s="16">
        <v>216000</v>
      </c>
      <c r="G2726" s="16" t="str">
        <f t="shared" si="97"/>
        <v>E15</v>
      </c>
      <c r="H2726" s="16" t="s">
        <v>2290</v>
      </c>
      <c r="I2726" s="16" t="s">
        <v>1181</v>
      </c>
      <c r="J2726" s="16" t="s">
        <v>1180</v>
      </c>
      <c r="K2726" s="16" t="s">
        <v>1179</v>
      </c>
      <c r="L2726" s="16" t="s">
        <v>2289</v>
      </c>
      <c r="M2726" s="16">
        <v>3120</v>
      </c>
      <c r="N2726" s="16" t="s">
        <v>1177</v>
      </c>
      <c r="O2726" s="16" t="s">
        <v>1107</v>
      </c>
      <c r="P2726" s="16" t="s">
        <v>1176</v>
      </c>
      <c r="Q2726" s="16" t="s">
        <v>1175</v>
      </c>
      <c r="R2726" s="16" t="s">
        <v>1174</v>
      </c>
    </row>
    <row r="2727" spans="1:18">
      <c r="A2727" s="16" t="s">
        <v>2288</v>
      </c>
      <c r="B2727" s="16" t="s">
        <v>1183</v>
      </c>
      <c r="C2727" s="16" t="s">
        <v>319</v>
      </c>
      <c r="D2727" s="16">
        <v>10157</v>
      </c>
      <c r="E2727" s="16" t="str">
        <f>VLOOKUP(D2727,'Schools Data'!$F$4:$I$105,4,FALSE)</f>
        <v>Northway</v>
      </c>
      <c r="F2727" s="16">
        <v>219010</v>
      </c>
      <c r="G2727" s="16" t="str">
        <f t="shared" si="97"/>
        <v>E14</v>
      </c>
      <c r="H2727" s="16" t="s">
        <v>2287</v>
      </c>
      <c r="I2727" s="16" t="s">
        <v>1181</v>
      </c>
      <c r="J2727" s="16" t="s">
        <v>1180</v>
      </c>
      <c r="K2727" s="16" t="s">
        <v>1179</v>
      </c>
      <c r="L2727" s="16" t="s">
        <v>2286</v>
      </c>
      <c r="M2727" s="16">
        <v>34012</v>
      </c>
      <c r="N2727" s="16" t="s">
        <v>1177</v>
      </c>
      <c r="O2727" s="16" t="s">
        <v>1107</v>
      </c>
      <c r="P2727" s="16" t="s">
        <v>1176</v>
      </c>
      <c r="Q2727" s="16" t="s">
        <v>1175</v>
      </c>
      <c r="R2727" s="16" t="s">
        <v>1174</v>
      </c>
    </row>
    <row r="2728" spans="1:18">
      <c r="A2728" s="16" t="s">
        <v>2285</v>
      </c>
      <c r="B2728" s="16" t="s">
        <v>1183</v>
      </c>
      <c r="C2728" s="16" t="s">
        <v>319</v>
      </c>
      <c r="D2728" s="16">
        <v>10157</v>
      </c>
      <c r="E2728" s="16" t="str">
        <f>VLOOKUP(D2728,'Schools Data'!$F$4:$I$105,4,FALSE)</f>
        <v>Northway</v>
      </c>
      <c r="F2728" s="16">
        <v>219030</v>
      </c>
      <c r="G2728" s="16" t="str">
        <f t="shared" si="97"/>
        <v>E18</v>
      </c>
      <c r="H2728" s="16" t="s">
        <v>2284</v>
      </c>
      <c r="I2728" s="16" t="s">
        <v>1181</v>
      </c>
      <c r="J2728" s="16" t="s">
        <v>1180</v>
      </c>
      <c r="K2728" s="16" t="s">
        <v>1179</v>
      </c>
      <c r="L2728" s="16" t="s">
        <v>2283</v>
      </c>
      <c r="M2728" s="16">
        <v>13994</v>
      </c>
      <c r="N2728" s="16" t="s">
        <v>1177</v>
      </c>
      <c r="O2728" s="16" t="s">
        <v>1107</v>
      </c>
      <c r="P2728" s="16" t="s">
        <v>1176</v>
      </c>
      <c r="Q2728" s="16" t="s">
        <v>1175</v>
      </c>
      <c r="R2728" s="16" t="s">
        <v>1174</v>
      </c>
    </row>
    <row r="2729" spans="1:18">
      <c r="A2729" s="16" t="s">
        <v>2282</v>
      </c>
      <c r="B2729" s="16" t="s">
        <v>1183</v>
      </c>
      <c r="C2729" s="16" t="s">
        <v>319</v>
      </c>
      <c r="D2729" s="16">
        <v>10157</v>
      </c>
      <c r="E2729" s="16" t="str">
        <f>VLOOKUP(D2729,'Schools Data'!$F$4:$I$105,4,FALSE)</f>
        <v>Northway</v>
      </c>
      <c r="F2729" s="16">
        <v>220000</v>
      </c>
      <c r="G2729" s="16" t="str">
        <f t="shared" si="97"/>
        <v>E13</v>
      </c>
      <c r="H2729" s="16" t="s">
        <v>2281</v>
      </c>
      <c r="I2729" s="16" t="s">
        <v>1181</v>
      </c>
      <c r="J2729" s="16" t="s">
        <v>1180</v>
      </c>
      <c r="K2729" s="16" t="s">
        <v>1179</v>
      </c>
      <c r="L2729" s="16" t="s">
        <v>2280</v>
      </c>
      <c r="M2729" s="16">
        <v>7120</v>
      </c>
      <c r="N2729" s="16" t="s">
        <v>1177</v>
      </c>
      <c r="O2729" s="16" t="s">
        <v>1107</v>
      </c>
      <c r="P2729" s="16" t="s">
        <v>1176</v>
      </c>
      <c r="Q2729" s="16" t="s">
        <v>1175</v>
      </c>
      <c r="R2729" s="16" t="s">
        <v>1174</v>
      </c>
    </row>
    <row r="2730" spans="1:18">
      <c r="A2730" s="16" t="s">
        <v>2279</v>
      </c>
      <c r="B2730" s="16" t="s">
        <v>1183</v>
      </c>
      <c r="C2730" s="16" t="s">
        <v>319</v>
      </c>
      <c r="D2730" s="16">
        <v>10157</v>
      </c>
      <c r="E2730" s="16" t="str">
        <f>VLOOKUP(D2730,'Schools Data'!$F$4:$I$105,4,FALSE)</f>
        <v>Northway</v>
      </c>
      <c r="F2730" s="16">
        <v>221000</v>
      </c>
      <c r="G2730" s="16" t="str">
        <f t="shared" si="97"/>
        <v>E23</v>
      </c>
      <c r="H2730" s="16" t="s">
        <v>2278</v>
      </c>
      <c r="I2730" s="16" t="s">
        <v>1181</v>
      </c>
      <c r="J2730" s="16" t="s">
        <v>1180</v>
      </c>
      <c r="K2730" s="16" t="s">
        <v>1179</v>
      </c>
      <c r="L2730" s="16" t="s">
        <v>2225</v>
      </c>
      <c r="M2730" s="16">
        <v>5500</v>
      </c>
      <c r="N2730" s="16" t="s">
        <v>1177</v>
      </c>
      <c r="O2730" s="16" t="s">
        <v>1107</v>
      </c>
      <c r="P2730" s="16" t="s">
        <v>1176</v>
      </c>
      <c r="Q2730" s="16" t="s">
        <v>1175</v>
      </c>
      <c r="R2730" s="16" t="s">
        <v>1174</v>
      </c>
    </row>
    <row r="2731" spans="1:18">
      <c r="A2731" s="16" t="s">
        <v>2277</v>
      </c>
      <c r="B2731" s="16" t="s">
        <v>1183</v>
      </c>
      <c r="C2731" s="16" t="s">
        <v>319</v>
      </c>
      <c r="D2731" s="16">
        <v>10157</v>
      </c>
      <c r="E2731" s="16" t="str">
        <f>VLOOKUP(D2731,'Schools Data'!$F$4:$I$105,4,FALSE)</f>
        <v>Northway</v>
      </c>
      <c r="F2731" s="16">
        <v>411020</v>
      </c>
      <c r="G2731" s="16" t="str">
        <f t="shared" si="97"/>
        <v>E25</v>
      </c>
      <c r="H2731" s="16" t="s">
        <v>2276</v>
      </c>
      <c r="I2731" s="16" t="s">
        <v>1181</v>
      </c>
      <c r="J2731" s="16" t="s">
        <v>1180</v>
      </c>
      <c r="K2731" s="16" t="s">
        <v>1179</v>
      </c>
      <c r="L2731" s="16" t="s">
        <v>2275</v>
      </c>
      <c r="M2731" s="16">
        <v>37600</v>
      </c>
      <c r="N2731" s="16" t="s">
        <v>1177</v>
      </c>
      <c r="O2731" s="16" t="s">
        <v>1107</v>
      </c>
      <c r="P2731" s="16" t="s">
        <v>1176</v>
      </c>
      <c r="Q2731" s="16" t="s">
        <v>1175</v>
      </c>
      <c r="R2731" s="16" t="s">
        <v>1174</v>
      </c>
    </row>
    <row r="2732" spans="1:18">
      <c r="A2732" s="16" t="s">
        <v>2274</v>
      </c>
      <c r="B2732" s="16" t="s">
        <v>1183</v>
      </c>
      <c r="C2732" s="16" t="s">
        <v>319</v>
      </c>
      <c r="D2732" s="16">
        <v>10157</v>
      </c>
      <c r="E2732" s="16" t="str">
        <f>VLOOKUP(D2732,'Schools Data'!$F$4:$I$105,4,FALSE)</f>
        <v>Northway</v>
      </c>
      <c r="F2732" s="16">
        <v>413050</v>
      </c>
      <c r="G2732" s="16" t="str">
        <f t="shared" si="97"/>
        <v>E19</v>
      </c>
      <c r="H2732" s="16" t="s">
        <v>2273</v>
      </c>
      <c r="I2732" s="16" t="s">
        <v>1181</v>
      </c>
      <c r="J2732" s="16" t="s">
        <v>1180</v>
      </c>
      <c r="K2732" s="16" t="s">
        <v>1179</v>
      </c>
      <c r="L2732" s="16" t="s">
        <v>2272</v>
      </c>
      <c r="M2732" s="16">
        <v>40937</v>
      </c>
      <c r="N2732" s="16" t="s">
        <v>1177</v>
      </c>
      <c r="O2732" s="16" t="s">
        <v>1107</v>
      </c>
      <c r="P2732" s="16" t="s">
        <v>1176</v>
      </c>
      <c r="Q2732" s="16" t="s">
        <v>1175</v>
      </c>
      <c r="R2732" s="16" t="s">
        <v>1174</v>
      </c>
    </row>
    <row r="2733" spans="1:18">
      <c r="A2733" s="16" t="s">
        <v>2271</v>
      </c>
      <c r="B2733" s="16" t="s">
        <v>1183</v>
      </c>
      <c r="C2733" s="16" t="s">
        <v>319</v>
      </c>
      <c r="D2733" s="16">
        <v>10157</v>
      </c>
      <c r="E2733" s="16" t="str">
        <f>VLOOKUP(D2733,'Schools Data'!$F$4:$I$105,4,FALSE)</f>
        <v>Northway</v>
      </c>
      <c r="F2733" s="16">
        <v>413060</v>
      </c>
      <c r="G2733" s="16" t="str">
        <f t="shared" si="97"/>
        <v>E22</v>
      </c>
      <c r="H2733" s="16" t="s">
        <v>2270</v>
      </c>
      <c r="I2733" s="16" t="s">
        <v>1181</v>
      </c>
      <c r="J2733" s="16" t="s">
        <v>1180</v>
      </c>
      <c r="K2733" s="16" t="s">
        <v>1179</v>
      </c>
      <c r="L2733" s="16" t="s">
        <v>2269</v>
      </c>
      <c r="M2733" s="16">
        <v>12400</v>
      </c>
      <c r="N2733" s="16" t="s">
        <v>1177</v>
      </c>
      <c r="O2733" s="16" t="s">
        <v>1107</v>
      </c>
      <c r="P2733" s="16" t="s">
        <v>1176</v>
      </c>
      <c r="Q2733" s="16" t="s">
        <v>1175</v>
      </c>
      <c r="R2733" s="16" t="s">
        <v>1174</v>
      </c>
    </row>
    <row r="2734" spans="1:18">
      <c r="A2734" s="16" t="s">
        <v>2268</v>
      </c>
      <c r="B2734" s="16" t="s">
        <v>1183</v>
      </c>
      <c r="C2734" s="16" t="s">
        <v>319</v>
      </c>
      <c r="D2734" s="16">
        <v>10157</v>
      </c>
      <c r="E2734" s="16" t="str">
        <f>VLOOKUP(D2734,'Schools Data'!$F$4:$I$105,4,FALSE)</f>
        <v>Northway</v>
      </c>
      <c r="F2734" s="16">
        <v>422620</v>
      </c>
      <c r="G2734" s="16" t="str">
        <f t="shared" si="97"/>
        <v>E20</v>
      </c>
      <c r="H2734" s="16" t="s">
        <v>2267</v>
      </c>
      <c r="I2734" s="16" t="s">
        <v>1181</v>
      </c>
      <c r="J2734" s="16" t="s">
        <v>1180</v>
      </c>
      <c r="K2734" s="16" t="s">
        <v>1179</v>
      </c>
      <c r="L2734" s="16" t="s">
        <v>2156</v>
      </c>
      <c r="M2734" s="16">
        <v>29200</v>
      </c>
      <c r="N2734" s="16" t="s">
        <v>1177</v>
      </c>
      <c r="O2734" s="16" t="s">
        <v>1107</v>
      </c>
      <c r="P2734" s="16" t="s">
        <v>1176</v>
      </c>
      <c r="Q2734" s="16" t="s">
        <v>1175</v>
      </c>
      <c r="R2734" s="16" t="s">
        <v>1174</v>
      </c>
    </row>
    <row r="2735" spans="1:18">
      <c r="A2735" s="16" t="s">
        <v>2266</v>
      </c>
      <c r="B2735" s="16" t="s">
        <v>1183</v>
      </c>
      <c r="C2735" s="16" t="s">
        <v>319</v>
      </c>
      <c r="D2735" s="16">
        <v>10157</v>
      </c>
      <c r="E2735" s="16" t="str">
        <f>VLOOKUP(D2735,'Schools Data'!$F$4:$I$105,4,FALSE)</f>
        <v>Northway</v>
      </c>
      <c r="F2735" s="16">
        <v>543950</v>
      </c>
      <c r="G2735" s="16" t="s">
        <v>1211</v>
      </c>
      <c r="H2735" s="16" t="s">
        <v>2265</v>
      </c>
      <c r="I2735" s="16" t="s">
        <v>1181</v>
      </c>
      <c r="J2735" s="16" t="s">
        <v>1180</v>
      </c>
      <c r="K2735" s="16" t="s">
        <v>1179</v>
      </c>
      <c r="L2735" s="16" t="s">
        <v>2264</v>
      </c>
      <c r="M2735" s="16">
        <v>293740</v>
      </c>
      <c r="N2735" s="16" t="s">
        <v>1177</v>
      </c>
      <c r="O2735" s="16" t="s">
        <v>1107</v>
      </c>
      <c r="P2735" s="16" t="s">
        <v>1176</v>
      </c>
      <c r="Q2735" s="16" t="s">
        <v>1175</v>
      </c>
      <c r="R2735" s="16" t="s">
        <v>1174</v>
      </c>
    </row>
    <row r="2736" spans="1:18">
      <c r="A2736" s="16" t="s">
        <v>2263</v>
      </c>
      <c r="B2736" s="16" t="s">
        <v>1183</v>
      </c>
      <c r="C2736" s="16" t="s">
        <v>319</v>
      </c>
      <c r="D2736" s="16">
        <v>10157</v>
      </c>
      <c r="E2736" s="16" t="str">
        <f>VLOOKUP(D2736,'Schools Data'!$F$4:$I$105,4,FALSE)</f>
        <v>Northway</v>
      </c>
      <c r="F2736" s="16">
        <v>543955</v>
      </c>
      <c r="G2736" s="16" t="str">
        <f t="shared" ref="G2736:G2771" si="98">VLOOKUP(F2736,$W$2:$X$62,2,FALSE)</f>
        <v>E30</v>
      </c>
      <c r="H2736" s="16" t="s">
        <v>2262</v>
      </c>
      <c r="I2736" s="16" t="s">
        <v>1181</v>
      </c>
      <c r="J2736" s="16" t="s">
        <v>1180</v>
      </c>
      <c r="K2736" s="16" t="s">
        <v>1179</v>
      </c>
      <c r="L2736" s="16" t="s">
        <v>2261</v>
      </c>
      <c r="M2736" s="16">
        <v>100000</v>
      </c>
      <c r="N2736" s="16" t="s">
        <v>1177</v>
      </c>
      <c r="O2736" s="16" t="s">
        <v>1107</v>
      </c>
      <c r="P2736" s="16" t="s">
        <v>1176</v>
      </c>
      <c r="Q2736" s="16" t="s">
        <v>1175</v>
      </c>
      <c r="R2736" s="16" t="s">
        <v>1174</v>
      </c>
    </row>
    <row r="2737" spans="1:18">
      <c r="A2737" s="16" t="s">
        <v>2260</v>
      </c>
      <c r="B2737" s="16" t="s">
        <v>1183</v>
      </c>
      <c r="C2737" s="16" t="s">
        <v>319</v>
      </c>
      <c r="D2737" s="16">
        <v>10157</v>
      </c>
      <c r="E2737" s="16" t="str">
        <f>VLOOKUP(D2737,'Schools Data'!$F$4:$I$105,4,FALSE)</f>
        <v>Northway</v>
      </c>
      <c r="F2737" s="16">
        <v>543970</v>
      </c>
      <c r="G2737" s="16" t="str">
        <f t="shared" si="98"/>
        <v>I01</v>
      </c>
      <c r="H2737" s="16" t="s">
        <v>2259</v>
      </c>
      <c r="I2737" s="16" t="s">
        <v>1181</v>
      </c>
      <c r="J2737" s="16" t="s">
        <v>1180</v>
      </c>
      <c r="K2737" s="16" t="s">
        <v>1179</v>
      </c>
      <c r="L2737" s="16" t="s">
        <v>2258</v>
      </c>
      <c r="M2737" s="16">
        <v>-1241667</v>
      </c>
      <c r="N2737" s="16" t="s">
        <v>1177</v>
      </c>
      <c r="O2737" s="16" t="s">
        <v>1107</v>
      </c>
      <c r="P2737" s="16" t="s">
        <v>1176</v>
      </c>
      <c r="Q2737" s="16" t="s">
        <v>1175</v>
      </c>
      <c r="R2737" s="16" t="s">
        <v>1174</v>
      </c>
    </row>
    <row r="2738" spans="1:18">
      <c r="A2738" s="16" t="s">
        <v>2257</v>
      </c>
      <c r="B2738" s="16" t="s">
        <v>1183</v>
      </c>
      <c r="C2738" s="16" t="s">
        <v>319</v>
      </c>
      <c r="D2738" s="16">
        <v>10157</v>
      </c>
      <c r="E2738" s="16" t="str">
        <f>VLOOKUP(D2738,'Schools Data'!$F$4:$I$105,4,FALSE)</f>
        <v>Northway</v>
      </c>
      <c r="F2738" s="16">
        <v>543972</v>
      </c>
      <c r="G2738" s="16" t="str">
        <f t="shared" si="98"/>
        <v>I03</v>
      </c>
      <c r="H2738" s="16" t="s">
        <v>2256</v>
      </c>
      <c r="I2738" s="16" t="s">
        <v>1181</v>
      </c>
      <c r="J2738" s="16" t="s">
        <v>1180</v>
      </c>
      <c r="K2738" s="16" t="s">
        <v>1179</v>
      </c>
      <c r="L2738" s="16" t="s">
        <v>2255</v>
      </c>
      <c r="M2738" s="16">
        <v>-1549764</v>
      </c>
      <c r="N2738" s="16" t="s">
        <v>1177</v>
      </c>
      <c r="O2738" s="16" t="s">
        <v>1107</v>
      </c>
      <c r="P2738" s="16" t="s">
        <v>1176</v>
      </c>
      <c r="Q2738" s="16" t="s">
        <v>1175</v>
      </c>
      <c r="R2738" s="16" t="s">
        <v>1174</v>
      </c>
    </row>
    <row r="2739" spans="1:18">
      <c r="A2739" s="16" t="s">
        <v>2254</v>
      </c>
      <c r="B2739" s="16" t="s">
        <v>1183</v>
      </c>
      <c r="C2739" s="16" t="s">
        <v>319</v>
      </c>
      <c r="D2739" s="16">
        <v>10157</v>
      </c>
      <c r="E2739" s="16" t="str">
        <f>VLOOKUP(D2739,'Schools Data'!$F$4:$I$105,4,FALSE)</f>
        <v>Northway</v>
      </c>
      <c r="F2739" s="16">
        <v>543975</v>
      </c>
      <c r="G2739" s="16" t="str">
        <f t="shared" si="98"/>
        <v>I05</v>
      </c>
      <c r="H2739" s="16" t="s">
        <v>2253</v>
      </c>
      <c r="I2739" s="16" t="s">
        <v>1181</v>
      </c>
      <c r="J2739" s="16" t="s">
        <v>1180</v>
      </c>
      <c r="K2739" s="16" t="s">
        <v>1179</v>
      </c>
      <c r="L2739" s="16" t="s">
        <v>2252</v>
      </c>
      <c r="M2739" s="16">
        <v>-60525</v>
      </c>
      <c r="N2739" s="16" t="s">
        <v>1177</v>
      </c>
      <c r="O2739" s="16" t="s">
        <v>1107</v>
      </c>
      <c r="P2739" s="16" t="s">
        <v>1176</v>
      </c>
      <c r="Q2739" s="16" t="s">
        <v>1175</v>
      </c>
      <c r="R2739" s="16" t="s">
        <v>1174</v>
      </c>
    </row>
    <row r="2740" spans="1:18">
      <c r="A2740" s="16" t="s">
        <v>2251</v>
      </c>
      <c r="B2740" s="16" t="s">
        <v>1183</v>
      </c>
      <c r="C2740" s="16" t="s">
        <v>319</v>
      </c>
      <c r="D2740" s="16">
        <v>10157</v>
      </c>
      <c r="E2740" s="16" t="str">
        <f>VLOOKUP(D2740,'Schools Data'!$F$4:$I$105,4,FALSE)</f>
        <v>Northway</v>
      </c>
      <c r="F2740" s="16">
        <v>543980</v>
      </c>
      <c r="G2740" s="16" t="str">
        <f t="shared" si="98"/>
        <v>CI01</v>
      </c>
      <c r="H2740" s="16" t="s">
        <v>2250</v>
      </c>
      <c r="I2740" s="16" t="s">
        <v>1181</v>
      </c>
      <c r="J2740" s="16" t="s">
        <v>1180</v>
      </c>
      <c r="K2740" s="16" t="s">
        <v>1179</v>
      </c>
      <c r="L2740" s="16" t="s">
        <v>2249</v>
      </c>
      <c r="M2740" s="16">
        <v>-7881</v>
      </c>
      <c r="N2740" s="16" t="s">
        <v>1177</v>
      </c>
      <c r="O2740" s="16" t="s">
        <v>1107</v>
      </c>
      <c r="P2740" s="16" t="s">
        <v>1176</v>
      </c>
      <c r="Q2740" s="16" t="s">
        <v>1175</v>
      </c>
      <c r="R2740" s="16" t="s">
        <v>1174</v>
      </c>
    </row>
    <row r="2741" spans="1:18">
      <c r="A2741" s="16" t="s">
        <v>2248</v>
      </c>
      <c r="B2741" s="16" t="s">
        <v>1183</v>
      </c>
      <c r="C2741" s="16" t="s">
        <v>319</v>
      </c>
      <c r="D2741" s="16">
        <v>10157</v>
      </c>
      <c r="E2741" s="16" t="str">
        <f>VLOOKUP(D2741,'Schools Data'!$F$4:$I$105,4,FALSE)</f>
        <v>Northway</v>
      </c>
      <c r="F2741" s="16">
        <v>543995</v>
      </c>
      <c r="G2741" s="16" t="str">
        <f t="shared" si="98"/>
        <v>CI04</v>
      </c>
      <c r="H2741" s="16" t="s">
        <v>2247</v>
      </c>
      <c r="I2741" s="16" t="s">
        <v>1181</v>
      </c>
      <c r="J2741" s="16" t="s">
        <v>1180</v>
      </c>
      <c r="K2741" s="16" t="s">
        <v>1179</v>
      </c>
      <c r="L2741" s="16" t="s">
        <v>2246</v>
      </c>
      <c r="M2741" s="16">
        <v>-100000</v>
      </c>
      <c r="N2741" s="16" t="s">
        <v>1177</v>
      </c>
      <c r="O2741" s="16" t="s">
        <v>1107</v>
      </c>
      <c r="P2741" s="16" t="s">
        <v>1176</v>
      </c>
      <c r="Q2741" s="16" t="s">
        <v>1175</v>
      </c>
      <c r="R2741" s="16" t="s">
        <v>1174</v>
      </c>
    </row>
    <row r="2742" spans="1:18">
      <c r="A2742" s="16" t="s">
        <v>2245</v>
      </c>
      <c r="B2742" s="16" t="s">
        <v>1183</v>
      </c>
      <c r="C2742" s="16" t="s">
        <v>319</v>
      </c>
      <c r="D2742" s="16">
        <v>10157</v>
      </c>
      <c r="E2742" s="16" t="str">
        <f>VLOOKUP(D2742,'Schools Data'!$F$4:$I$105,4,FALSE)</f>
        <v>Northway</v>
      </c>
      <c r="F2742" s="16">
        <v>569000</v>
      </c>
      <c r="G2742" s="16" t="str">
        <f t="shared" si="98"/>
        <v>E28a</v>
      </c>
      <c r="H2742" s="16" t="s">
        <v>2244</v>
      </c>
      <c r="I2742" s="16" t="s">
        <v>1181</v>
      </c>
      <c r="J2742" s="16" t="s">
        <v>1180</v>
      </c>
      <c r="K2742" s="16" t="s">
        <v>1179</v>
      </c>
      <c r="L2742" s="16" t="s">
        <v>2243</v>
      </c>
      <c r="M2742" s="16">
        <v>41083</v>
      </c>
      <c r="N2742" s="16" t="s">
        <v>1177</v>
      </c>
      <c r="O2742" s="16" t="s">
        <v>1107</v>
      </c>
      <c r="P2742" s="16" t="s">
        <v>1176</v>
      </c>
      <c r="Q2742" s="16" t="s">
        <v>1175</v>
      </c>
      <c r="R2742" s="16" t="s">
        <v>1174</v>
      </c>
    </row>
    <row r="2743" spans="1:18">
      <c r="A2743" s="16" t="s">
        <v>2242</v>
      </c>
      <c r="B2743" s="16" t="s">
        <v>1183</v>
      </c>
      <c r="C2743" s="16" t="s">
        <v>319</v>
      </c>
      <c r="D2743" s="16">
        <v>10157</v>
      </c>
      <c r="E2743" s="16" t="str">
        <f>VLOOKUP(D2743,'Schools Data'!$F$4:$I$105,4,FALSE)</f>
        <v>Northway</v>
      </c>
      <c r="F2743" s="16">
        <v>569010</v>
      </c>
      <c r="G2743" s="16" t="str">
        <f t="shared" si="98"/>
        <v>E27</v>
      </c>
      <c r="H2743" s="16" t="s">
        <v>2241</v>
      </c>
      <c r="I2743" s="16" t="s">
        <v>1181</v>
      </c>
      <c r="J2743" s="16" t="s">
        <v>1180</v>
      </c>
      <c r="K2743" s="16" t="s">
        <v>1179</v>
      </c>
      <c r="L2743" s="16" t="s">
        <v>2240</v>
      </c>
      <c r="M2743" s="16">
        <v>281434</v>
      </c>
      <c r="N2743" s="16" t="s">
        <v>1177</v>
      </c>
      <c r="O2743" s="16" t="s">
        <v>1107</v>
      </c>
      <c r="P2743" s="16" t="s">
        <v>1176</v>
      </c>
      <c r="Q2743" s="16" t="s">
        <v>1175</v>
      </c>
      <c r="R2743" s="16" t="s">
        <v>1174</v>
      </c>
    </row>
    <row r="2744" spans="1:18">
      <c r="A2744" s="16" t="s">
        <v>2239</v>
      </c>
      <c r="B2744" s="16" t="s">
        <v>1183</v>
      </c>
      <c r="C2744" s="16" t="s">
        <v>319</v>
      </c>
      <c r="D2744" s="16">
        <v>10157</v>
      </c>
      <c r="E2744" s="16" t="str">
        <f>VLOOKUP(D2744,'Schools Data'!$F$4:$I$105,4,FALSE)</f>
        <v>Northway</v>
      </c>
      <c r="F2744" s="16">
        <v>599010</v>
      </c>
      <c r="G2744" s="16" t="str">
        <f t="shared" si="98"/>
        <v>CE02</v>
      </c>
      <c r="H2744" s="16" t="s">
        <v>2238</v>
      </c>
      <c r="I2744" s="16" t="s">
        <v>1181</v>
      </c>
      <c r="J2744" s="16" t="s">
        <v>1180</v>
      </c>
      <c r="K2744" s="16" t="s">
        <v>1179</v>
      </c>
      <c r="L2744" s="16" t="s">
        <v>2237</v>
      </c>
      <c r="M2744" s="16">
        <v>123539</v>
      </c>
      <c r="N2744" s="16" t="s">
        <v>1177</v>
      </c>
      <c r="O2744" s="16" t="s">
        <v>1107</v>
      </c>
      <c r="P2744" s="16" t="s">
        <v>1176</v>
      </c>
      <c r="Q2744" s="16" t="s">
        <v>1175</v>
      </c>
      <c r="R2744" s="16" t="s">
        <v>1174</v>
      </c>
    </row>
    <row r="2745" spans="1:18">
      <c r="A2745" s="16" t="s">
        <v>2236</v>
      </c>
      <c r="B2745" s="16" t="s">
        <v>1183</v>
      </c>
      <c r="C2745" s="16" t="s">
        <v>319</v>
      </c>
      <c r="D2745" s="16">
        <v>10157</v>
      </c>
      <c r="E2745" s="16" t="str">
        <f>VLOOKUP(D2745,'Schools Data'!$F$4:$I$105,4,FALSE)</f>
        <v>Northway</v>
      </c>
      <c r="F2745" s="16">
        <v>720000</v>
      </c>
      <c r="G2745" s="16" t="str">
        <f t="shared" si="98"/>
        <v>I07</v>
      </c>
      <c r="H2745" s="16" t="s">
        <v>2235</v>
      </c>
      <c r="I2745" s="16" t="s">
        <v>1181</v>
      </c>
      <c r="J2745" s="16" t="s">
        <v>1180</v>
      </c>
      <c r="K2745" s="16" t="s">
        <v>1179</v>
      </c>
      <c r="L2745" s="16" t="s">
        <v>2234</v>
      </c>
      <c r="M2745" s="16">
        <v>-6000</v>
      </c>
      <c r="N2745" s="16" t="s">
        <v>1177</v>
      </c>
      <c r="O2745" s="16" t="s">
        <v>1107</v>
      </c>
      <c r="P2745" s="16" t="s">
        <v>1176</v>
      </c>
      <c r="Q2745" s="16" t="s">
        <v>1175</v>
      </c>
      <c r="R2745" s="16" t="s">
        <v>1174</v>
      </c>
    </row>
    <row r="2746" spans="1:18">
      <c r="A2746" s="16" t="s">
        <v>2233</v>
      </c>
      <c r="B2746" s="16" t="s">
        <v>1183</v>
      </c>
      <c r="C2746" s="16" t="s">
        <v>319</v>
      </c>
      <c r="D2746" s="16">
        <v>10157</v>
      </c>
      <c r="E2746" s="16" t="str">
        <f>VLOOKUP(D2746,'Schools Data'!$F$4:$I$105,4,FALSE)</f>
        <v>Northway</v>
      </c>
      <c r="F2746" s="16">
        <v>720010</v>
      </c>
      <c r="G2746" s="16" t="str">
        <f t="shared" si="98"/>
        <v>I18d</v>
      </c>
      <c r="H2746" s="16" t="s">
        <v>2232</v>
      </c>
      <c r="I2746" s="16" t="s">
        <v>1181</v>
      </c>
      <c r="J2746" s="16" t="s">
        <v>1180</v>
      </c>
      <c r="K2746" s="16" t="s">
        <v>1179</v>
      </c>
      <c r="L2746" s="16" t="s">
        <v>2231</v>
      </c>
      <c r="M2746" s="16">
        <v>-19000</v>
      </c>
      <c r="N2746" s="16" t="s">
        <v>1177</v>
      </c>
      <c r="O2746" s="16" t="s">
        <v>1107</v>
      </c>
      <c r="P2746" s="16" t="s">
        <v>1176</v>
      </c>
      <c r="Q2746" s="16" t="s">
        <v>1175</v>
      </c>
      <c r="R2746" s="16" t="s">
        <v>1174</v>
      </c>
    </row>
    <row r="2747" spans="1:18">
      <c r="A2747" s="16" t="s">
        <v>2230</v>
      </c>
      <c r="B2747" s="16" t="s">
        <v>1183</v>
      </c>
      <c r="C2747" s="16" t="s">
        <v>319</v>
      </c>
      <c r="D2747" s="16">
        <v>10157</v>
      </c>
      <c r="E2747" s="16" t="str">
        <f>VLOOKUP(D2747,'Schools Data'!$F$4:$I$105,4,FALSE)</f>
        <v>Northway</v>
      </c>
      <c r="F2747" s="16">
        <v>739001</v>
      </c>
      <c r="G2747" s="16" t="str">
        <f t="shared" si="98"/>
        <v>I08a</v>
      </c>
      <c r="H2747" s="16" t="s">
        <v>2229</v>
      </c>
      <c r="I2747" s="16" t="s">
        <v>1181</v>
      </c>
      <c r="J2747" s="16" t="s">
        <v>1180</v>
      </c>
      <c r="K2747" s="16" t="s">
        <v>1179</v>
      </c>
      <c r="L2747" s="16" t="s">
        <v>2228</v>
      </c>
      <c r="M2747" s="16">
        <v>-6000</v>
      </c>
      <c r="N2747" s="16" t="s">
        <v>1177</v>
      </c>
      <c r="O2747" s="16" t="s">
        <v>1107</v>
      </c>
      <c r="P2747" s="16" t="s">
        <v>1176</v>
      </c>
      <c r="Q2747" s="16" t="s">
        <v>1175</v>
      </c>
      <c r="R2747" s="16" t="s">
        <v>1174</v>
      </c>
    </row>
    <row r="2748" spans="1:18">
      <c r="A2748" s="16" t="s">
        <v>2227</v>
      </c>
      <c r="B2748" s="16" t="s">
        <v>1183</v>
      </c>
      <c r="C2748" s="16" t="s">
        <v>319</v>
      </c>
      <c r="D2748" s="16">
        <v>10157</v>
      </c>
      <c r="E2748" s="16" t="str">
        <f>VLOOKUP(D2748,'Schools Data'!$F$4:$I$105,4,FALSE)</f>
        <v>Northway</v>
      </c>
      <c r="F2748" s="16">
        <v>739004</v>
      </c>
      <c r="G2748" s="16" t="str">
        <f t="shared" si="98"/>
        <v>I18b</v>
      </c>
      <c r="H2748" s="16" t="s">
        <v>2226</v>
      </c>
      <c r="I2748" s="16" t="s">
        <v>1181</v>
      </c>
      <c r="J2748" s="16" t="s">
        <v>1180</v>
      </c>
      <c r="K2748" s="16" t="s">
        <v>1179</v>
      </c>
      <c r="L2748" s="16" t="s">
        <v>2225</v>
      </c>
      <c r="M2748" s="16">
        <v>-4438</v>
      </c>
      <c r="N2748" s="16" t="s">
        <v>1177</v>
      </c>
      <c r="O2748" s="16" t="s">
        <v>1107</v>
      </c>
      <c r="P2748" s="16" t="s">
        <v>1176</v>
      </c>
      <c r="Q2748" s="16" t="s">
        <v>1175</v>
      </c>
      <c r="R2748" s="16" t="s">
        <v>1174</v>
      </c>
    </row>
    <row r="2749" spans="1:18">
      <c r="A2749" s="16" t="s">
        <v>2224</v>
      </c>
      <c r="B2749" s="16" t="s">
        <v>1183</v>
      </c>
      <c r="C2749" s="16" t="s">
        <v>319</v>
      </c>
      <c r="D2749" s="16">
        <v>10157</v>
      </c>
      <c r="E2749" s="16" t="str">
        <f>VLOOKUP(D2749,'Schools Data'!$F$4:$I$105,4,FALSE)</f>
        <v>Northway</v>
      </c>
      <c r="F2749" s="16">
        <v>739005</v>
      </c>
      <c r="G2749" s="16" t="str">
        <f t="shared" si="98"/>
        <v>I18c</v>
      </c>
      <c r="H2749" s="16" t="s">
        <v>2223</v>
      </c>
      <c r="I2749" s="16" t="s">
        <v>1181</v>
      </c>
      <c r="J2749" s="16" t="s">
        <v>1180</v>
      </c>
      <c r="K2749" s="16" t="s">
        <v>1179</v>
      </c>
      <c r="L2749" s="16" t="s">
        <v>2222</v>
      </c>
      <c r="M2749" s="16">
        <v>-10433</v>
      </c>
      <c r="N2749" s="16" t="s">
        <v>1177</v>
      </c>
      <c r="O2749" s="16" t="s">
        <v>1107</v>
      </c>
      <c r="P2749" s="16" t="s">
        <v>1176</v>
      </c>
      <c r="Q2749" s="16" t="s">
        <v>1175</v>
      </c>
      <c r="R2749" s="16" t="s">
        <v>1174</v>
      </c>
    </row>
    <row r="2750" spans="1:18">
      <c r="A2750" s="16" t="s">
        <v>2221</v>
      </c>
      <c r="B2750" s="16" t="s">
        <v>1183</v>
      </c>
      <c r="C2750" s="16" t="s">
        <v>319</v>
      </c>
      <c r="D2750" s="16">
        <v>10157</v>
      </c>
      <c r="E2750" s="16" t="str">
        <f>VLOOKUP(D2750,'Schools Data'!$F$4:$I$105,4,FALSE)</f>
        <v>Northway</v>
      </c>
      <c r="F2750" s="16">
        <v>739010</v>
      </c>
      <c r="G2750" s="16" t="str">
        <f t="shared" si="98"/>
        <v>I09</v>
      </c>
      <c r="H2750" s="16" t="s">
        <v>2220</v>
      </c>
      <c r="I2750" s="16" t="s">
        <v>1181</v>
      </c>
      <c r="J2750" s="16" t="s">
        <v>1180</v>
      </c>
      <c r="K2750" s="16" t="s">
        <v>1179</v>
      </c>
      <c r="L2750" s="16" t="s">
        <v>2219</v>
      </c>
      <c r="M2750" s="16">
        <v>-9600</v>
      </c>
      <c r="N2750" s="16" t="s">
        <v>1177</v>
      </c>
      <c r="O2750" s="16" t="s">
        <v>1107</v>
      </c>
      <c r="P2750" s="16" t="s">
        <v>1176</v>
      </c>
      <c r="Q2750" s="16" t="s">
        <v>1175</v>
      </c>
      <c r="R2750" s="16" t="s">
        <v>1174</v>
      </c>
    </row>
    <row r="2751" spans="1:18">
      <c r="A2751" s="16" t="s">
        <v>2218</v>
      </c>
      <c r="B2751" s="16" t="s">
        <v>1183</v>
      </c>
      <c r="C2751" s="16" t="s">
        <v>319</v>
      </c>
      <c r="D2751" s="16">
        <v>10157</v>
      </c>
      <c r="E2751" s="16" t="str">
        <f>VLOOKUP(D2751,'Schools Data'!$F$4:$I$105,4,FALSE)</f>
        <v>Northway</v>
      </c>
      <c r="F2751" s="16">
        <v>739050</v>
      </c>
      <c r="G2751" s="16" t="str">
        <f t="shared" si="98"/>
        <v>I13</v>
      </c>
      <c r="H2751" s="16" t="s">
        <v>2217</v>
      </c>
      <c r="I2751" s="16" t="s">
        <v>1181</v>
      </c>
      <c r="J2751" s="16" t="s">
        <v>1180</v>
      </c>
      <c r="K2751" s="16" t="s">
        <v>1179</v>
      </c>
      <c r="L2751" s="16" t="s">
        <v>2216</v>
      </c>
      <c r="M2751" s="16">
        <v>-5000</v>
      </c>
      <c r="N2751" s="16" t="s">
        <v>1177</v>
      </c>
      <c r="O2751" s="16" t="s">
        <v>1107</v>
      </c>
      <c r="P2751" s="16" t="s">
        <v>1176</v>
      </c>
      <c r="Q2751" s="16" t="s">
        <v>1175</v>
      </c>
      <c r="R2751" s="16" t="s">
        <v>1174</v>
      </c>
    </row>
    <row r="2752" spans="1:18">
      <c r="A2752" s="16" t="s">
        <v>2215</v>
      </c>
      <c r="B2752" s="16" t="s">
        <v>1183</v>
      </c>
      <c r="C2752" s="16" t="s">
        <v>319</v>
      </c>
      <c r="D2752" s="16">
        <v>10158</v>
      </c>
      <c r="E2752" s="16" t="str">
        <f>VLOOKUP(D2752,'Schools Data'!$F$4:$I$105,4,FALSE)</f>
        <v>Oakleigh</v>
      </c>
      <c r="F2752" s="16">
        <v>111100</v>
      </c>
      <c r="G2752" s="16" t="str">
        <f t="shared" si="98"/>
        <v>E05</v>
      </c>
      <c r="H2752" s="16" t="s">
        <v>2214</v>
      </c>
      <c r="I2752" s="16" t="s">
        <v>1181</v>
      </c>
      <c r="J2752" s="16" t="s">
        <v>1180</v>
      </c>
      <c r="K2752" s="16" t="s">
        <v>1179</v>
      </c>
      <c r="L2752" s="16" t="s">
        <v>2213</v>
      </c>
      <c r="M2752" s="16">
        <v>130299</v>
      </c>
      <c r="N2752" s="16" t="s">
        <v>1177</v>
      </c>
      <c r="O2752" s="16" t="s">
        <v>1107</v>
      </c>
      <c r="P2752" s="16" t="s">
        <v>1176</v>
      </c>
      <c r="Q2752" s="16" t="s">
        <v>1175</v>
      </c>
      <c r="R2752" s="16" t="s">
        <v>1174</v>
      </c>
    </row>
    <row r="2753" spans="1:18">
      <c r="A2753" s="16" t="s">
        <v>2212</v>
      </c>
      <c r="B2753" s="16" t="s">
        <v>1183</v>
      </c>
      <c r="C2753" s="16" t="s">
        <v>319</v>
      </c>
      <c r="D2753" s="16">
        <v>10158</v>
      </c>
      <c r="E2753" s="16" t="str">
        <f>VLOOKUP(D2753,'Schools Data'!$F$4:$I$105,4,FALSE)</f>
        <v>Oakleigh</v>
      </c>
      <c r="F2753" s="16">
        <v>111200</v>
      </c>
      <c r="G2753" s="16" t="str">
        <f t="shared" si="98"/>
        <v>E04</v>
      </c>
      <c r="H2753" s="16" t="s">
        <v>2211</v>
      </c>
      <c r="I2753" s="16" t="s">
        <v>1181</v>
      </c>
      <c r="J2753" s="16" t="s">
        <v>1180</v>
      </c>
      <c r="K2753" s="16" t="s">
        <v>1179</v>
      </c>
      <c r="L2753" s="16" t="s">
        <v>2210</v>
      </c>
      <c r="M2753" s="16">
        <v>62923</v>
      </c>
      <c r="N2753" s="16" t="s">
        <v>1177</v>
      </c>
      <c r="O2753" s="16" t="s">
        <v>1107</v>
      </c>
      <c r="P2753" s="16" t="s">
        <v>1176</v>
      </c>
      <c r="Q2753" s="16" t="s">
        <v>1175</v>
      </c>
      <c r="R2753" s="16" t="s">
        <v>1174</v>
      </c>
    </row>
    <row r="2754" spans="1:18">
      <c r="A2754" s="16" t="s">
        <v>2209</v>
      </c>
      <c r="B2754" s="16" t="s">
        <v>1183</v>
      </c>
      <c r="C2754" s="16" t="s">
        <v>319</v>
      </c>
      <c r="D2754" s="16">
        <v>10158</v>
      </c>
      <c r="E2754" s="16" t="str">
        <f>VLOOKUP(D2754,'Schools Data'!$F$4:$I$105,4,FALSE)</f>
        <v>Oakleigh</v>
      </c>
      <c r="F2754" s="16">
        <v>111400</v>
      </c>
      <c r="G2754" s="16" t="str">
        <f t="shared" si="98"/>
        <v>E01</v>
      </c>
      <c r="H2754" s="16" t="s">
        <v>2208</v>
      </c>
      <c r="I2754" s="16" t="s">
        <v>1181</v>
      </c>
      <c r="J2754" s="16" t="s">
        <v>1180</v>
      </c>
      <c r="K2754" s="16" t="s">
        <v>1179</v>
      </c>
      <c r="L2754" s="16" t="s">
        <v>2207</v>
      </c>
      <c r="M2754" s="16">
        <v>1895385</v>
      </c>
      <c r="N2754" s="16" t="s">
        <v>1177</v>
      </c>
      <c r="O2754" s="16" t="s">
        <v>1107</v>
      </c>
      <c r="P2754" s="16" t="s">
        <v>1176</v>
      </c>
      <c r="Q2754" s="16" t="s">
        <v>1175</v>
      </c>
      <c r="R2754" s="16" t="s">
        <v>1174</v>
      </c>
    </row>
    <row r="2755" spans="1:18">
      <c r="A2755" s="16" t="s">
        <v>2206</v>
      </c>
      <c r="B2755" s="16" t="s">
        <v>1183</v>
      </c>
      <c r="C2755" s="16" t="s">
        <v>319</v>
      </c>
      <c r="D2755" s="16">
        <v>10158</v>
      </c>
      <c r="E2755" s="16" t="str">
        <f>VLOOKUP(D2755,'Schools Data'!$F$4:$I$105,4,FALSE)</f>
        <v>Oakleigh</v>
      </c>
      <c r="F2755" s="16">
        <v>111500</v>
      </c>
      <c r="G2755" s="16" t="str">
        <f t="shared" si="98"/>
        <v>E02</v>
      </c>
      <c r="H2755" s="16" t="s">
        <v>2205</v>
      </c>
      <c r="I2755" s="16" t="s">
        <v>1181</v>
      </c>
      <c r="J2755" s="16" t="s">
        <v>1180</v>
      </c>
      <c r="K2755" s="16" t="s">
        <v>1179</v>
      </c>
      <c r="L2755" s="16" t="s">
        <v>2204</v>
      </c>
      <c r="M2755" s="16">
        <v>3348</v>
      </c>
      <c r="N2755" s="16" t="s">
        <v>1177</v>
      </c>
      <c r="O2755" s="16" t="s">
        <v>1107</v>
      </c>
      <c r="P2755" s="16" t="s">
        <v>1176</v>
      </c>
      <c r="Q2755" s="16" t="s">
        <v>1175</v>
      </c>
      <c r="R2755" s="16" t="s">
        <v>1174</v>
      </c>
    </row>
    <row r="2756" spans="1:18">
      <c r="A2756" s="16" t="s">
        <v>2203</v>
      </c>
      <c r="B2756" s="16" t="s">
        <v>1183</v>
      </c>
      <c r="C2756" s="16" t="s">
        <v>319</v>
      </c>
      <c r="D2756" s="16">
        <v>10158</v>
      </c>
      <c r="E2756" s="16" t="str">
        <f>VLOOKUP(D2756,'Schools Data'!$F$4:$I$105,4,FALSE)</f>
        <v>Oakleigh</v>
      </c>
      <c r="F2756" s="16">
        <v>111600</v>
      </c>
      <c r="G2756" s="16" t="str">
        <f t="shared" si="98"/>
        <v>E03</v>
      </c>
      <c r="H2756" s="16" t="s">
        <v>2202</v>
      </c>
      <c r="I2756" s="16" t="s">
        <v>1181</v>
      </c>
      <c r="J2756" s="16" t="s">
        <v>1180</v>
      </c>
      <c r="K2756" s="16" t="s">
        <v>1179</v>
      </c>
      <c r="L2756" s="16" t="s">
        <v>2201</v>
      </c>
      <c r="M2756" s="16">
        <v>1765864</v>
      </c>
      <c r="N2756" s="16" t="s">
        <v>1177</v>
      </c>
      <c r="O2756" s="16" t="s">
        <v>1107</v>
      </c>
      <c r="P2756" s="16" t="s">
        <v>1176</v>
      </c>
      <c r="Q2756" s="16" t="s">
        <v>1175</v>
      </c>
      <c r="R2756" s="16" t="s">
        <v>1174</v>
      </c>
    </row>
    <row r="2757" spans="1:18">
      <c r="A2757" s="16" t="s">
        <v>2200</v>
      </c>
      <c r="B2757" s="16" t="s">
        <v>1183</v>
      </c>
      <c r="C2757" s="16" t="s">
        <v>319</v>
      </c>
      <c r="D2757" s="16">
        <v>10158</v>
      </c>
      <c r="E2757" s="16" t="str">
        <f>VLOOKUP(D2757,'Schools Data'!$F$4:$I$105,4,FALSE)</f>
        <v>Oakleigh</v>
      </c>
      <c r="F2757" s="16">
        <v>111700</v>
      </c>
      <c r="G2757" s="16" t="str">
        <f t="shared" si="98"/>
        <v>E07</v>
      </c>
      <c r="H2757" s="16" t="s">
        <v>2199</v>
      </c>
      <c r="I2757" s="16" t="s">
        <v>1181</v>
      </c>
      <c r="J2757" s="16" t="s">
        <v>1180</v>
      </c>
      <c r="K2757" s="16" t="s">
        <v>1179</v>
      </c>
      <c r="L2757" s="16" t="s">
        <v>2198</v>
      </c>
      <c r="M2757" s="16">
        <v>104760</v>
      </c>
      <c r="N2757" s="16" t="s">
        <v>1177</v>
      </c>
      <c r="O2757" s="16" t="s">
        <v>1107</v>
      </c>
      <c r="P2757" s="16" t="s">
        <v>1176</v>
      </c>
      <c r="Q2757" s="16" t="s">
        <v>1175</v>
      </c>
      <c r="R2757" s="16" t="s">
        <v>1174</v>
      </c>
    </row>
    <row r="2758" spans="1:18">
      <c r="A2758" s="16" t="s">
        <v>2197</v>
      </c>
      <c r="B2758" s="16" t="s">
        <v>1183</v>
      </c>
      <c r="C2758" s="16" t="s">
        <v>319</v>
      </c>
      <c r="D2758" s="16">
        <v>10158</v>
      </c>
      <c r="E2758" s="16" t="str">
        <f>VLOOKUP(D2758,'Schools Data'!$F$4:$I$105,4,FALSE)</f>
        <v>Oakleigh</v>
      </c>
      <c r="F2758" s="16">
        <v>133100</v>
      </c>
      <c r="G2758" s="16" t="str">
        <f t="shared" si="98"/>
        <v>E09</v>
      </c>
      <c r="H2758" s="16" t="s">
        <v>2196</v>
      </c>
      <c r="I2758" s="16" t="s">
        <v>1181</v>
      </c>
      <c r="J2758" s="16" t="s">
        <v>1180</v>
      </c>
      <c r="K2758" s="16" t="s">
        <v>1179</v>
      </c>
      <c r="L2758" s="16" t="s">
        <v>2195</v>
      </c>
      <c r="M2758" s="16">
        <v>24550</v>
      </c>
      <c r="N2758" s="16" t="s">
        <v>1177</v>
      </c>
      <c r="O2758" s="16" t="s">
        <v>1107</v>
      </c>
      <c r="P2758" s="16" t="s">
        <v>1176</v>
      </c>
      <c r="Q2758" s="16" t="s">
        <v>1175</v>
      </c>
      <c r="R2758" s="16" t="s">
        <v>1174</v>
      </c>
    </row>
    <row r="2759" spans="1:18">
      <c r="A2759" s="16" t="s">
        <v>2194</v>
      </c>
      <c r="B2759" s="16" t="s">
        <v>1183</v>
      </c>
      <c r="C2759" s="16" t="s">
        <v>319</v>
      </c>
      <c r="D2759" s="16">
        <v>10158</v>
      </c>
      <c r="E2759" s="16" t="str">
        <f>VLOOKUP(D2759,'Schools Data'!$F$4:$I$105,4,FALSE)</f>
        <v>Oakleigh</v>
      </c>
      <c r="F2759" s="16">
        <v>138100</v>
      </c>
      <c r="G2759" s="16" t="str">
        <f t="shared" si="98"/>
        <v>E08</v>
      </c>
      <c r="H2759" s="16" t="s">
        <v>2193</v>
      </c>
      <c r="I2759" s="16" t="s">
        <v>1181</v>
      </c>
      <c r="J2759" s="16" t="s">
        <v>1180</v>
      </c>
      <c r="K2759" s="16" t="s">
        <v>1179</v>
      </c>
      <c r="L2759" s="16" t="s">
        <v>2192</v>
      </c>
      <c r="M2759" s="16">
        <v>25719</v>
      </c>
      <c r="N2759" s="16" t="s">
        <v>1177</v>
      </c>
      <c r="O2759" s="16" t="s">
        <v>1107</v>
      </c>
      <c r="P2759" s="16" t="s">
        <v>1176</v>
      </c>
      <c r="Q2759" s="16" t="s">
        <v>1175</v>
      </c>
      <c r="R2759" s="16" t="s">
        <v>1174</v>
      </c>
    </row>
    <row r="2760" spans="1:18">
      <c r="A2760" s="16" t="s">
        <v>2191</v>
      </c>
      <c r="B2760" s="16" t="s">
        <v>1183</v>
      </c>
      <c r="C2760" s="16" t="s">
        <v>319</v>
      </c>
      <c r="D2760" s="16">
        <v>10158</v>
      </c>
      <c r="E2760" s="16" t="str">
        <f>VLOOKUP(D2760,'Schools Data'!$F$4:$I$105,4,FALSE)</f>
        <v>Oakleigh</v>
      </c>
      <c r="F2760" s="16">
        <v>210000</v>
      </c>
      <c r="G2760" s="16" t="str">
        <f t="shared" si="98"/>
        <v>E12</v>
      </c>
      <c r="H2760" s="16" t="s">
        <v>2190</v>
      </c>
      <c r="I2760" s="16" t="s">
        <v>1181</v>
      </c>
      <c r="J2760" s="16" t="s">
        <v>1180</v>
      </c>
      <c r="K2760" s="16" t="s">
        <v>1179</v>
      </c>
      <c r="L2760" s="16" t="s">
        <v>2189</v>
      </c>
      <c r="M2760" s="16">
        <v>41000</v>
      </c>
      <c r="N2760" s="16" t="s">
        <v>1177</v>
      </c>
      <c r="O2760" s="16" t="s">
        <v>1107</v>
      </c>
      <c r="P2760" s="16" t="s">
        <v>1176</v>
      </c>
      <c r="Q2760" s="16" t="s">
        <v>1175</v>
      </c>
      <c r="R2760" s="16" t="s">
        <v>1174</v>
      </c>
    </row>
    <row r="2761" spans="1:18">
      <c r="A2761" s="16" t="s">
        <v>2188</v>
      </c>
      <c r="B2761" s="16" t="s">
        <v>1183</v>
      </c>
      <c r="C2761" s="16" t="s">
        <v>319</v>
      </c>
      <c r="D2761" s="16">
        <v>10158</v>
      </c>
      <c r="E2761" s="16" t="str">
        <f>VLOOKUP(D2761,'Schools Data'!$F$4:$I$105,4,FALSE)</f>
        <v>Oakleigh</v>
      </c>
      <c r="F2761" s="16">
        <v>213020</v>
      </c>
      <c r="G2761" s="16" t="str">
        <f t="shared" si="98"/>
        <v>E16</v>
      </c>
      <c r="H2761" s="16" t="s">
        <v>2187</v>
      </c>
      <c r="I2761" s="16" t="s">
        <v>1181</v>
      </c>
      <c r="J2761" s="16" t="s">
        <v>1180</v>
      </c>
      <c r="K2761" s="16" t="s">
        <v>1179</v>
      </c>
      <c r="L2761" s="16" t="s">
        <v>2186</v>
      </c>
      <c r="M2761" s="16">
        <v>27000</v>
      </c>
      <c r="N2761" s="16" t="s">
        <v>1177</v>
      </c>
      <c r="O2761" s="16" t="s">
        <v>1107</v>
      </c>
      <c r="P2761" s="16" t="s">
        <v>1176</v>
      </c>
      <c r="Q2761" s="16" t="s">
        <v>1175</v>
      </c>
      <c r="R2761" s="16" t="s">
        <v>1174</v>
      </c>
    </row>
    <row r="2762" spans="1:18">
      <c r="A2762" s="16" t="s">
        <v>2185</v>
      </c>
      <c r="B2762" s="16" t="s">
        <v>1183</v>
      </c>
      <c r="C2762" s="16" t="s">
        <v>319</v>
      </c>
      <c r="D2762" s="16">
        <v>10158</v>
      </c>
      <c r="E2762" s="16" t="str">
        <f>VLOOKUP(D2762,'Schools Data'!$F$4:$I$105,4,FALSE)</f>
        <v>Oakleigh</v>
      </c>
      <c r="F2762" s="16">
        <v>216000</v>
      </c>
      <c r="G2762" s="16" t="str">
        <f t="shared" si="98"/>
        <v>E15</v>
      </c>
      <c r="H2762" s="16" t="s">
        <v>2184</v>
      </c>
      <c r="I2762" s="16" t="s">
        <v>1181</v>
      </c>
      <c r="J2762" s="16" t="s">
        <v>1180</v>
      </c>
      <c r="K2762" s="16" t="s">
        <v>1179</v>
      </c>
      <c r="L2762" s="16" t="s">
        <v>2183</v>
      </c>
      <c r="M2762" s="16">
        <v>7300</v>
      </c>
      <c r="N2762" s="16" t="s">
        <v>1177</v>
      </c>
      <c r="O2762" s="16" t="s">
        <v>1107</v>
      </c>
      <c r="P2762" s="16" t="s">
        <v>1176</v>
      </c>
      <c r="Q2762" s="16" t="s">
        <v>1175</v>
      </c>
      <c r="R2762" s="16" t="s">
        <v>1174</v>
      </c>
    </row>
    <row r="2763" spans="1:18">
      <c r="A2763" s="16" t="s">
        <v>2182</v>
      </c>
      <c r="B2763" s="16" t="s">
        <v>1183</v>
      </c>
      <c r="C2763" s="16" t="s">
        <v>319</v>
      </c>
      <c r="D2763" s="16">
        <v>10158</v>
      </c>
      <c r="E2763" s="16" t="str">
        <f>VLOOKUP(D2763,'Schools Data'!$F$4:$I$105,4,FALSE)</f>
        <v>Oakleigh</v>
      </c>
      <c r="F2763" s="16">
        <v>219010</v>
      </c>
      <c r="G2763" s="16" t="str">
        <f t="shared" si="98"/>
        <v>E14</v>
      </c>
      <c r="H2763" s="16" t="s">
        <v>2181</v>
      </c>
      <c r="I2763" s="16" t="s">
        <v>1181</v>
      </c>
      <c r="J2763" s="16" t="s">
        <v>1180</v>
      </c>
      <c r="K2763" s="16" t="s">
        <v>1179</v>
      </c>
      <c r="L2763" s="16" t="s">
        <v>2180</v>
      </c>
      <c r="M2763" s="16">
        <v>37150</v>
      </c>
      <c r="N2763" s="16" t="s">
        <v>1177</v>
      </c>
      <c r="O2763" s="16" t="s">
        <v>1107</v>
      </c>
      <c r="P2763" s="16" t="s">
        <v>1176</v>
      </c>
      <c r="Q2763" s="16" t="s">
        <v>1175</v>
      </c>
      <c r="R2763" s="16" t="s">
        <v>1174</v>
      </c>
    </row>
    <row r="2764" spans="1:18">
      <c r="A2764" s="16" t="s">
        <v>2179</v>
      </c>
      <c r="B2764" s="16" t="s">
        <v>1183</v>
      </c>
      <c r="C2764" s="16" t="s">
        <v>319</v>
      </c>
      <c r="D2764" s="16">
        <v>10158</v>
      </c>
      <c r="E2764" s="16" t="str">
        <f>VLOOKUP(D2764,'Schools Data'!$F$4:$I$105,4,FALSE)</f>
        <v>Oakleigh</v>
      </c>
      <c r="F2764" s="16">
        <v>219030</v>
      </c>
      <c r="G2764" s="16" t="str">
        <f t="shared" si="98"/>
        <v>E18</v>
      </c>
      <c r="H2764" s="16" t="s">
        <v>2178</v>
      </c>
      <c r="I2764" s="16" t="s">
        <v>1181</v>
      </c>
      <c r="J2764" s="16" t="s">
        <v>1180</v>
      </c>
      <c r="K2764" s="16" t="s">
        <v>1179</v>
      </c>
      <c r="L2764" s="16" t="s">
        <v>2177</v>
      </c>
      <c r="M2764" s="16">
        <v>28002</v>
      </c>
      <c r="N2764" s="16" t="s">
        <v>1177</v>
      </c>
      <c r="O2764" s="16" t="s">
        <v>1107</v>
      </c>
      <c r="P2764" s="16" t="s">
        <v>1176</v>
      </c>
      <c r="Q2764" s="16" t="s">
        <v>1175</v>
      </c>
      <c r="R2764" s="16" t="s">
        <v>1174</v>
      </c>
    </row>
    <row r="2765" spans="1:18">
      <c r="A2765" s="16" t="s">
        <v>2176</v>
      </c>
      <c r="B2765" s="16" t="s">
        <v>1183</v>
      </c>
      <c r="C2765" s="16" t="s">
        <v>319</v>
      </c>
      <c r="D2765" s="16">
        <v>10158</v>
      </c>
      <c r="E2765" s="16" t="str">
        <f>VLOOKUP(D2765,'Schools Data'!$F$4:$I$105,4,FALSE)</f>
        <v>Oakleigh</v>
      </c>
      <c r="F2765" s="16">
        <v>220000</v>
      </c>
      <c r="G2765" s="16" t="str">
        <f t="shared" si="98"/>
        <v>E13</v>
      </c>
      <c r="H2765" s="16" t="s">
        <v>2175</v>
      </c>
      <c r="I2765" s="16" t="s">
        <v>1181</v>
      </c>
      <c r="J2765" s="16" t="s">
        <v>1180</v>
      </c>
      <c r="K2765" s="16" t="s">
        <v>1179</v>
      </c>
      <c r="L2765" s="16" t="s">
        <v>2174</v>
      </c>
      <c r="M2765" s="16">
        <v>5000</v>
      </c>
      <c r="N2765" s="16" t="s">
        <v>1177</v>
      </c>
      <c r="O2765" s="16" t="s">
        <v>1107</v>
      </c>
      <c r="P2765" s="16" t="s">
        <v>1176</v>
      </c>
      <c r="Q2765" s="16" t="s">
        <v>1175</v>
      </c>
      <c r="R2765" s="16" t="s">
        <v>1174</v>
      </c>
    </row>
    <row r="2766" spans="1:18">
      <c r="A2766" s="16" t="s">
        <v>2173</v>
      </c>
      <c r="B2766" s="16" t="s">
        <v>1183</v>
      </c>
      <c r="C2766" s="16" t="s">
        <v>319</v>
      </c>
      <c r="D2766" s="16">
        <v>10158</v>
      </c>
      <c r="E2766" s="16" t="str">
        <f>VLOOKUP(D2766,'Schools Data'!$F$4:$I$105,4,FALSE)</f>
        <v>Oakleigh</v>
      </c>
      <c r="F2766" s="16">
        <v>221000</v>
      </c>
      <c r="G2766" s="16" t="str">
        <f t="shared" si="98"/>
        <v>E23</v>
      </c>
      <c r="H2766" s="16" t="s">
        <v>2172</v>
      </c>
      <c r="I2766" s="16" t="s">
        <v>1181</v>
      </c>
      <c r="J2766" s="16" t="s">
        <v>1180</v>
      </c>
      <c r="K2766" s="16" t="s">
        <v>1179</v>
      </c>
      <c r="L2766" s="16" t="s">
        <v>2171</v>
      </c>
      <c r="M2766" s="16">
        <v>3208</v>
      </c>
      <c r="N2766" s="16" t="s">
        <v>1177</v>
      </c>
      <c r="O2766" s="16" t="s">
        <v>1107</v>
      </c>
      <c r="P2766" s="16" t="s">
        <v>1176</v>
      </c>
      <c r="Q2766" s="16" t="s">
        <v>1175</v>
      </c>
      <c r="R2766" s="16" t="s">
        <v>1174</v>
      </c>
    </row>
    <row r="2767" spans="1:18">
      <c r="A2767" s="16" t="s">
        <v>2170</v>
      </c>
      <c r="B2767" s="16" t="s">
        <v>1183</v>
      </c>
      <c r="C2767" s="16" t="s">
        <v>319</v>
      </c>
      <c r="D2767" s="16">
        <v>10158</v>
      </c>
      <c r="E2767" s="16" t="str">
        <f>VLOOKUP(D2767,'Schools Data'!$F$4:$I$105,4,FALSE)</f>
        <v>Oakleigh</v>
      </c>
      <c r="F2767" s="16">
        <v>411020</v>
      </c>
      <c r="G2767" s="16" t="str">
        <f t="shared" si="98"/>
        <v>E25</v>
      </c>
      <c r="H2767" s="16" t="s">
        <v>2169</v>
      </c>
      <c r="I2767" s="16" t="s">
        <v>1181</v>
      </c>
      <c r="J2767" s="16" t="s">
        <v>1180</v>
      </c>
      <c r="K2767" s="16" t="s">
        <v>1179</v>
      </c>
      <c r="L2767" s="16" t="s">
        <v>2168</v>
      </c>
      <c r="M2767" s="16">
        <v>29150</v>
      </c>
      <c r="N2767" s="16" t="s">
        <v>1177</v>
      </c>
      <c r="O2767" s="16" t="s">
        <v>1107</v>
      </c>
      <c r="P2767" s="16" t="s">
        <v>1176</v>
      </c>
      <c r="Q2767" s="16" t="s">
        <v>1175</v>
      </c>
      <c r="R2767" s="16" t="s">
        <v>1174</v>
      </c>
    </row>
    <row r="2768" spans="1:18">
      <c r="A2768" s="16" t="s">
        <v>2167</v>
      </c>
      <c r="B2768" s="16" t="s">
        <v>1183</v>
      </c>
      <c r="C2768" s="16" t="s">
        <v>319</v>
      </c>
      <c r="D2768" s="16">
        <v>10158</v>
      </c>
      <c r="E2768" s="16" t="str">
        <f>VLOOKUP(D2768,'Schools Data'!$F$4:$I$105,4,FALSE)</f>
        <v>Oakleigh</v>
      </c>
      <c r="F2768" s="16">
        <v>413050</v>
      </c>
      <c r="G2768" s="16" t="str">
        <f t="shared" si="98"/>
        <v>E19</v>
      </c>
      <c r="H2768" s="16" t="s">
        <v>2166</v>
      </c>
      <c r="I2768" s="16" t="s">
        <v>1181</v>
      </c>
      <c r="J2768" s="16" t="s">
        <v>1180</v>
      </c>
      <c r="K2768" s="16" t="s">
        <v>1179</v>
      </c>
      <c r="L2768" s="16" t="s">
        <v>2165</v>
      </c>
      <c r="M2768" s="16">
        <v>103922</v>
      </c>
      <c r="N2768" s="16" t="s">
        <v>1177</v>
      </c>
      <c r="O2768" s="16" t="s">
        <v>1107</v>
      </c>
      <c r="P2768" s="16" t="s">
        <v>1176</v>
      </c>
      <c r="Q2768" s="16" t="s">
        <v>1175</v>
      </c>
      <c r="R2768" s="16" t="s">
        <v>1174</v>
      </c>
    </row>
    <row r="2769" spans="1:18">
      <c r="A2769" s="16" t="s">
        <v>2164</v>
      </c>
      <c r="B2769" s="16" t="s">
        <v>1183</v>
      </c>
      <c r="C2769" s="16" t="s">
        <v>319</v>
      </c>
      <c r="D2769" s="16">
        <v>10158</v>
      </c>
      <c r="E2769" s="16" t="str">
        <f>VLOOKUP(D2769,'Schools Data'!$F$4:$I$105,4,FALSE)</f>
        <v>Oakleigh</v>
      </c>
      <c r="F2769" s="16">
        <v>413060</v>
      </c>
      <c r="G2769" s="16" t="str">
        <f t="shared" si="98"/>
        <v>E22</v>
      </c>
      <c r="H2769" s="16" t="s">
        <v>2163</v>
      </c>
      <c r="I2769" s="16" t="s">
        <v>1181</v>
      </c>
      <c r="J2769" s="16" t="s">
        <v>1180</v>
      </c>
      <c r="K2769" s="16" t="s">
        <v>1179</v>
      </c>
      <c r="L2769" s="16" t="s">
        <v>2162</v>
      </c>
      <c r="M2769" s="16">
        <v>15950</v>
      </c>
      <c r="N2769" s="16" t="s">
        <v>1177</v>
      </c>
      <c r="O2769" s="16" t="s">
        <v>1107</v>
      </c>
      <c r="P2769" s="16" t="s">
        <v>1176</v>
      </c>
      <c r="Q2769" s="16" t="s">
        <v>1175</v>
      </c>
      <c r="R2769" s="16" t="s">
        <v>1174</v>
      </c>
    </row>
    <row r="2770" spans="1:18">
      <c r="A2770" s="16" t="s">
        <v>2161</v>
      </c>
      <c r="B2770" s="16" t="s">
        <v>1183</v>
      </c>
      <c r="C2770" s="16" t="s">
        <v>319</v>
      </c>
      <c r="D2770" s="16">
        <v>10158</v>
      </c>
      <c r="E2770" s="16" t="str">
        <f>VLOOKUP(D2770,'Schools Data'!$F$4:$I$105,4,FALSE)</f>
        <v>Oakleigh</v>
      </c>
      <c r="F2770" s="16">
        <v>413070</v>
      </c>
      <c r="G2770" s="16" t="str">
        <f t="shared" si="98"/>
        <v>E24</v>
      </c>
      <c r="H2770" s="16" t="s">
        <v>2160</v>
      </c>
      <c r="I2770" s="16" t="s">
        <v>1181</v>
      </c>
      <c r="J2770" s="16" t="s">
        <v>1180</v>
      </c>
      <c r="K2770" s="16" t="s">
        <v>1179</v>
      </c>
      <c r="L2770" s="16" t="s">
        <v>2159</v>
      </c>
      <c r="M2770" s="16">
        <v>60459</v>
      </c>
      <c r="N2770" s="16" t="s">
        <v>1177</v>
      </c>
      <c r="O2770" s="16" t="s">
        <v>1107</v>
      </c>
      <c r="P2770" s="16" t="s">
        <v>1176</v>
      </c>
      <c r="Q2770" s="16" t="s">
        <v>1175</v>
      </c>
      <c r="R2770" s="16" t="s">
        <v>1174</v>
      </c>
    </row>
    <row r="2771" spans="1:18">
      <c r="A2771" s="16" t="s">
        <v>2158</v>
      </c>
      <c r="B2771" s="16" t="s">
        <v>1183</v>
      </c>
      <c r="C2771" s="16" t="s">
        <v>319</v>
      </c>
      <c r="D2771" s="16">
        <v>10158</v>
      </c>
      <c r="E2771" s="16" t="str">
        <f>VLOOKUP(D2771,'Schools Data'!$F$4:$I$105,4,FALSE)</f>
        <v>Oakleigh</v>
      </c>
      <c r="F2771" s="16">
        <v>422620</v>
      </c>
      <c r="G2771" s="16" t="str">
        <f t="shared" si="98"/>
        <v>E20</v>
      </c>
      <c r="H2771" s="16" t="s">
        <v>2157</v>
      </c>
      <c r="I2771" s="16" t="s">
        <v>1181</v>
      </c>
      <c r="J2771" s="16" t="s">
        <v>1180</v>
      </c>
      <c r="K2771" s="16" t="s">
        <v>1179</v>
      </c>
      <c r="L2771" s="16" t="s">
        <v>2156</v>
      </c>
      <c r="M2771" s="16">
        <v>20730</v>
      </c>
      <c r="N2771" s="16" t="s">
        <v>1177</v>
      </c>
      <c r="O2771" s="16" t="s">
        <v>1107</v>
      </c>
      <c r="P2771" s="16" t="s">
        <v>1176</v>
      </c>
      <c r="Q2771" s="16" t="s">
        <v>1175</v>
      </c>
      <c r="R2771" s="16" t="s">
        <v>1174</v>
      </c>
    </row>
    <row r="2772" spans="1:18">
      <c r="A2772" s="16" t="s">
        <v>2155</v>
      </c>
      <c r="B2772" s="16" t="s">
        <v>1183</v>
      </c>
      <c r="C2772" s="16" t="s">
        <v>319</v>
      </c>
      <c r="D2772" s="16">
        <v>10158</v>
      </c>
      <c r="E2772" s="16" t="str">
        <f>VLOOKUP(D2772,'Schools Data'!$F$4:$I$105,4,FALSE)</f>
        <v>Oakleigh</v>
      </c>
      <c r="F2772" s="16">
        <v>543950</v>
      </c>
      <c r="G2772" s="16" t="s">
        <v>1211</v>
      </c>
      <c r="H2772" s="16" t="s">
        <v>2154</v>
      </c>
      <c r="I2772" s="16" t="s">
        <v>1181</v>
      </c>
      <c r="J2772" s="16" t="s">
        <v>1180</v>
      </c>
      <c r="K2772" s="16" t="s">
        <v>1179</v>
      </c>
      <c r="L2772" s="16" t="s">
        <v>2153</v>
      </c>
      <c r="M2772" s="16">
        <v>279141</v>
      </c>
      <c r="N2772" s="16" t="s">
        <v>1177</v>
      </c>
      <c r="O2772" s="16" t="s">
        <v>1107</v>
      </c>
      <c r="P2772" s="16" t="s">
        <v>1176</v>
      </c>
      <c r="Q2772" s="16" t="s">
        <v>1175</v>
      </c>
      <c r="R2772" s="16" t="s">
        <v>1174</v>
      </c>
    </row>
    <row r="2773" spans="1:18">
      <c r="A2773" s="16" t="s">
        <v>2152</v>
      </c>
      <c r="B2773" s="16" t="s">
        <v>1183</v>
      </c>
      <c r="C2773" s="16" t="s">
        <v>319</v>
      </c>
      <c r="D2773" s="16">
        <v>10158</v>
      </c>
      <c r="E2773" s="16" t="str">
        <f>VLOOKUP(D2773,'Schools Data'!$F$4:$I$105,4,FALSE)</f>
        <v>Oakleigh</v>
      </c>
      <c r="F2773" s="16">
        <v>543952</v>
      </c>
      <c r="G2773" s="16" t="str">
        <f t="shared" ref="G2773:G2806" si="99">VLOOKUP(F2773,$W$2:$X$62,2,FALSE)</f>
        <v>I15</v>
      </c>
      <c r="H2773" s="16" t="s">
        <v>2151</v>
      </c>
      <c r="I2773" s="16" t="s">
        <v>1181</v>
      </c>
      <c r="J2773" s="16" t="s">
        <v>1180</v>
      </c>
      <c r="K2773" s="16" t="s">
        <v>1179</v>
      </c>
      <c r="L2773" s="16" t="s">
        <v>2150</v>
      </c>
      <c r="M2773" s="16">
        <v>-35520</v>
      </c>
      <c r="N2773" s="16" t="s">
        <v>1177</v>
      </c>
      <c r="O2773" s="16" t="s">
        <v>1107</v>
      </c>
      <c r="P2773" s="16" t="s">
        <v>1176</v>
      </c>
      <c r="Q2773" s="16" t="s">
        <v>1175</v>
      </c>
      <c r="R2773" s="16" t="s">
        <v>1174</v>
      </c>
    </row>
    <row r="2774" spans="1:18">
      <c r="A2774" s="16" t="s">
        <v>2149</v>
      </c>
      <c r="B2774" s="16" t="s">
        <v>1183</v>
      </c>
      <c r="C2774" s="16" t="s">
        <v>319</v>
      </c>
      <c r="D2774" s="16">
        <v>10158</v>
      </c>
      <c r="E2774" s="16" t="str">
        <f>VLOOKUP(D2774,'Schools Data'!$F$4:$I$105,4,FALSE)</f>
        <v>Oakleigh</v>
      </c>
      <c r="F2774" s="16">
        <v>543970</v>
      </c>
      <c r="G2774" s="16" t="str">
        <f t="shared" si="99"/>
        <v>I01</v>
      </c>
      <c r="H2774" s="16" t="s">
        <v>2148</v>
      </c>
      <c r="I2774" s="16" t="s">
        <v>1181</v>
      </c>
      <c r="J2774" s="16" t="s">
        <v>1180</v>
      </c>
      <c r="K2774" s="16" t="s">
        <v>1179</v>
      </c>
      <c r="L2774" s="16" t="s">
        <v>2147</v>
      </c>
      <c r="M2774" s="16">
        <v>-1810477</v>
      </c>
      <c r="N2774" s="16" t="s">
        <v>1177</v>
      </c>
      <c r="O2774" s="16" t="s">
        <v>1107</v>
      </c>
      <c r="P2774" s="16" t="s">
        <v>1176</v>
      </c>
      <c r="Q2774" s="16" t="s">
        <v>1175</v>
      </c>
      <c r="R2774" s="16" t="s">
        <v>1174</v>
      </c>
    </row>
    <row r="2775" spans="1:18">
      <c r="A2775" s="16" t="s">
        <v>2146</v>
      </c>
      <c r="B2775" s="16" t="s">
        <v>1183</v>
      </c>
      <c r="C2775" s="16" t="s">
        <v>319</v>
      </c>
      <c r="D2775" s="16">
        <v>10158</v>
      </c>
      <c r="E2775" s="16" t="str">
        <f>VLOOKUP(D2775,'Schools Data'!$F$4:$I$105,4,FALSE)</f>
        <v>Oakleigh</v>
      </c>
      <c r="F2775" s="16">
        <v>543972</v>
      </c>
      <c r="G2775" s="16" t="str">
        <f t="shared" si="99"/>
        <v>I03</v>
      </c>
      <c r="H2775" s="16" t="s">
        <v>2145</v>
      </c>
      <c r="I2775" s="16" t="s">
        <v>1181</v>
      </c>
      <c r="J2775" s="16" t="s">
        <v>1180</v>
      </c>
      <c r="K2775" s="16" t="s">
        <v>1179</v>
      </c>
      <c r="L2775" s="16" t="s">
        <v>2144</v>
      </c>
      <c r="M2775" s="16">
        <v>-2052060</v>
      </c>
      <c r="N2775" s="16" t="s">
        <v>1177</v>
      </c>
      <c r="O2775" s="16" t="s">
        <v>1107</v>
      </c>
      <c r="P2775" s="16" t="s">
        <v>1176</v>
      </c>
      <c r="Q2775" s="16" t="s">
        <v>1175</v>
      </c>
      <c r="R2775" s="16" t="s">
        <v>1174</v>
      </c>
    </row>
    <row r="2776" spans="1:18">
      <c r="A2776" s="16" t="s">
        <v>2143</v>
      </c>
      <c r="B2776" s="16" t="s">
        <v>1183</v>
      </c>
      <c r="C2776" s="16" t="s">
        <v>319</v>
      </c>
      <c r="D2776" s="16">
        <v>10158</v>
      </c>
      <c r="E2776" s="16" t="str">
        <f>VLOOKUP(D2776,'Schools Data'!$F$4:$I$105,4,FALSE)</f>
        <v>Oakleigh</v>
      </c>
      <c r="F2776" s="16">
        <v>543975</v>
      </c>
      <c r="G2776" s="16" t="str">
        <f t="shared" si="99"/>
        <v>I05</v>
      </c>
      <c r="H2776" s="16" t="s">
        <v>2142</v>
      </c>
      <c r="I2776" s="16" t="s">
        <v>1181</v>
      </c>
      <c r="J2776" s="16" t="s">
        <v>1180</v>
      </c>
      <c r="K2776" s="16" t="s">
        <v>1179</v>
      </c>
      <c r="L2776" s="16" t="s">
        <v>2141</v>
      </c>
      <c r="M2776" s="16">
        <v>-59180</v>
      </c>
      <c r="N2776" s="16" t="s">
        <v>1177</v>
      </c>
      <c r="O2776" s="16" t="s">
        <v>1107</v>
      </c>
      <c r="P2776" s="16" t="s">
        <v>1176</v>
      </c>
      <c r="Q2776" s="16" t="s">
        <v>1175</v>
      </c>
      <c r="R2776" s="16" t="s">
        <v>1174</v>
      </c>
    </row>
    <row r="2777" spans="1:18">
      <c r="A2777" s="16" t="s">
        <v>2140</v>
      </c>
      <c r="B2777" s="16" t="s">
        <v>1183</v>
      </c>
      <c r="C2777" s="16" t="s">
        <v>319</v>
      </c>
      <c r="D2777" s="16">
        <v>10158</v>
      </c>
      <c r="E2777" s="16" t="str">
        <f>VLOOKUP(D2777,'Schools Data'!$F$4:$I$105,4,FALSE)</f>
        <v>Oakleigh</v>
      </c>
      <c r="F2777" s="16">
        <v>543980</v>
      </c>
      <c r="G2777" s="16" t="str">
        <f t="shared" si="99"/>
        <v>CI01</v>
      </c>
      <c r="H2777" s="16" t="s">
        <v>2139</v>
      </c>
      <c r="I2777" s="16" t="s">
        <v>1181</v>
      </c>
      <c r="J2777" s="16" t="s">
        <v>1180</v>
      </c>
      <c r="K2777" s="16" t="s">
        <v>1179</v>
      </c>
      <c r="L2777" s="16" t="s">
        <v>2138</v>
      </c>
      <c r="M2777" s="16">
        <v>-7834</v>
      </c>
      <c r="N2777" s="16" t="s">
        <v>1177</v>
      </c>
      <c r="O2777" s="16" t="s">
        <v>1107</v>
      </c>
      <c r="P2777" s="16" t="s">
        <v>1176</v>
      </c>
      <c r="Q2777" s="16" t="s">
        <v>1175</v>
      </c>
      <c r="R2777" s="16" t="s">
        <v>1174</v>
      </c>
    </row>
    <row r="2778" spans="1:18">
      <c r="A2778" s="16" t="s">
        <v>2137</v>
      </c>
      <c r="B2778" s="16" t="s">
        <v>1183</v>
      </c>
      <c r="C2778" s="16" t="s">
        <v>319</v>
      </c>
      <c r="D2778" s="16">
        <v>10158</v>
      </c>
      <c r="E2778" s="16" t="str">
        <f>VLOOKUP(D2778,'Schools Data'!$F$4:$I$105,4,FALSE)</f>
        <v>Oakleigh</v>
      </c>
      <c r="F2778" s="16">
        <v>569000</v>
      </c>
      <c r="G2778" s="16" t="str">
        <f t="shared" si="99"/>
        <v>E28a</v>
      </c>
      <c r="H2778" s="16" t="s">
        <v>2136</v>
      </c>
      <c r="I2778" s="16" t="s">
        <v>1181</v>
      </c>
      <c r="J2778" s="16" t="s">
        <v>1180</v>
      </c>
      <c r="K2778" s="16" t="s">
        <v>1179</v>
      </c>
      <c r="L2778" s="16" t="s">
        <v>2135</v>
      </c>
      <c r="M2778" s="16">
        <v>45045</v>
      </c>
      <c r="N2778" s="16" t="s">
        <v>1177</v>
      </c>
      <c r="O2778" s="16" t="s">
        <v>1107</v>
      </c>
      <c r="P2778" s="16" t="s">
        <v>1176</v>
      </c>
      <c r="Q2778" s="16" t="s">
        <v>1175</v>
      </c>
      <c r="R2778" s="16" t="s">
        <v>1174</v>
      </c>
    </row>
    <row r="2779" spans="1:18">
      <c r="A2779" s="16" t="s">
        <v>2134</v>
      </c>
      <c r="B2779" s="16" t="s">
        <v>1183</v>
      </c>
      <c r="C2779" s="16" t="s">
        <v>319</v>
      </c>
      <c r="D2779" s="16">
        <v>10158</v>
      </c>
      <c r="E2779" s="16" t="str">
        <f>VLOOKUP(D2779,'Schools Data'!$F$4:$I$105,4,FALSE)</f>
        <v>Oakleigh</v>
      </c>
      <c r="F2779" s="16">
        <v>569010</v>
      </c>
      <c r="G2779" s="16" t="str">
        <f t="shared" si="99"/>
        <v>E27</v>
      </c>
      <c r="H2779" s="16" t="s">
        <v>2133</v>
      </c>
      <c r="I2779" s="16" t="s">
        <v>1181</v>
      </c>
      <c r="J2779" s="16" t="s">
        <v>1180</v>
      </c>
      <c r="K2779" s="16" t="s">
        <v>1179</v>
      </c>
      <c r="L2779" s="16" t="s">
        <v>2132</v>
      </c>
      <c r="M2779" s="16">
        <v>370350</v>
      </c>
      <c r="N2779" s="16" t="s">
        <v>1177</v>
      </c>
      <c r="O2779" s="16" t="s">
        <v>1107</v>
      </c>
      <c r="P2779" s="16" t="s">
        <v>1176</v>
      </c>
      <c r="Q2779" s="16" t="s">
        <v>1175</v>
      </c>
      <c r="R2779" s="16" t="s">
        <v>1174</v>
      </c>
    </row>
    <row r="2780" spans="1:18">
      <c r="A2780" s="16" t="s">
        <v>2131</v>
      </c>
      <c r="B2780" s="16" t="s">
        <v>1183</v>
      </c>
      <c r="C2780" s="16" t="s">
        <v>319</v>
      </c>
      <c r="D2780" s="16">
        <v>10158</v>
      </c>
      <c r="E2780" s="16" t="str">
        <f>VLOOKUP(D2780,'Schools Data'!$F$4:$I$105,4,FALSE)</f>
        <v>Oakleigh</v>
      </c>
      <c r="F2780" s="16">
        <v>599010</v>
      </c>
      <c r="G2780" s="16" t="str">
        <f t="shared" si="99"/>
        <v>CE02</v>
      </c>
      <c r="H2780" s="16" t="s">
        <v>2130</v>
      </c>
      <c r="I2780" s="16" t="s">
        <v>1181</v>
      </c>
      <c r="J2780" s="16" t="s">
        <v>1180</v>
      </c>
      <c r="K2780" s="16" t="s">
        <v>1179</v>
      </c>
      <c r="L2780" s="16" t="s">
        <v>2129</v>
      </c>
      <c r="M2780" s="16">
        <v>7834</v>
      </c>
      <c r="N2780" s="16" t="s">
        <v>1177</v>
      </c>
      <c r="O2780" s="16" t="s">
        <v>1107</v>
      </c>
      <c r="P2780" s="16" t="s">
        <v>1176</v>
      </c>
      <c r="Q2780" s="16" t="s">
        <v>1175</v>
      </c>
      <c r="R2780" s="16" t="s">
        <v>1174</v>
      </c>
    </row>
    <row r="2781" spans="1:18">
      <c r="A2781" s="16" t="s">
        <v>2128</v>
      </c>
      <c r="B2781" s="16" t="s">
        <v>1183</v>
      </c>
      <c r="C2781" s="16" t="s">
        <v>319</v>
      </c>
      <c r="D2781" s="16">
        <v>10158</v>
      </c>
      <c r="E2781" s="16" t="str">
        <f>VLOOKUP(D2781,'Schools Data'!$F$4:$I$105,4,FALSE)</f>
        <v>Oakleigh</v>
      </c>
      <c r="F2781" s="16">
        <v>599030</v>
      </c>
      <c r="G2781" s="16" t="str">
        <f t="shared" si="99"/>
        <v>CE04</v>
      </c>
      <c r="H2781" s="16" t="s">
        <v>2127</v>
      </c>
      <c r="I2781" s="16" t="s">
        <v>1181</v>
      </c>
      <c r="J2781" s="16" t="s">
        <v>1180</v>
      </c>
      <c r="K2781" s="16" t="s">
        <v>1179</v>
      </c>
      <c r="L2781" s="16" t="s">
        <v>2126</v>
      </c>
      <c r="M2781" s="16">
        <v>7834</v>
      </c>
      <c r="N2781" s="16" t="s">
        <v>1177</v>
      </c>
      <c r="O2781" s="16" t="s">
        <v>1107</v>
      </c>
      <c r="P2781" s="16" t="s">
        <v>1176</v>
      </c>
      <c r="Q2781" s="16" t="s">
        <v>1175</v>
      </c>
      <c r="R2781" s="16" t="s">
        <v>1174</v>
      </c>
    </row>
    <row r="2782" spans="1:18">
      <c r="A2782" s="16" t="s">
        <v>2125</v>
      </c>
      <c r="B2782" s="16" t="s">
        <v>1183</v>
      </c>
      <c r="C2782" s="16" t="s">
        <v>319</v>
      </c>
      <c r="D2782" s="16">
        <v>10158</v>
      </c>
      <c r="E2782" s="16" t="str">
        <f>VLOOKUP(D2782,'Schools Data'!$F$4:$I$105,4,FALSE)</f>
        <v>Oakleigh</v>
      </c>
      <c r="F2782" s="16">
        <v>720000</v>
      </c>
      <c r="G2782" s="16" t="str">
        <f t="shared" si="99"/>
        <v>I07</v>
      </c>
      <c r="H2782" s="16" t="s">
        <v>2124</v>
      </c>
      <c r="I2782" s="16" t="s">
        <v>1181</v>
      </c>
      <c r="J2782" s="16" t="s">
        <v>1180</v>
      </c>
      <c r="K2782" s="16" t="s">
        <v>1179</v>
      </c>
      <c r="L2782" s="16" t="s">
        <v>2123</v>
      </c>
      <c r="M2782" s="16">
        <v>-706705</v>
      </c>
      <c r="N2782" s="16" t="s">
        <v>1177</v>
      </c>
      <c r="O2782" s="16" t="s">
        <v>1107</v>
      </c>
      <c r="P2782" s="16" t="s">
        <v>1176</v>
      </c>
      <c r="Q2782" s="16" t="s">
        <v>1175</v>
      </c>
      <c r="R2782" s="16" t="s">
        <v>1174</v>
      </c>
    </row>
    <row r="2783" spans="1:18">
      <c r="A2783" s="16" t="s">
        <v>2122</v>
      </c>
      <c r="B2783" s="16" t="s">
        <v>1183</v>
      </c>
      <c r="C2783" s="16" t="s">
        <v>319</v>
      </c>
      <c r="D2783" s="16">
        <v>10158</v>
      </c>
      <c r="E2783" s="16" t="str">
        <f>VLOOKUP(D2783,'Schools Data'!$F$4:$I$105,4,FALSE)</f>
        <v>Oakleigh</v>
      </c>
      <c r="F2783" s="16">
        <v>720010</v>
      </c>
      <c r="G2783" s="16" t="str">
        <f t="shared" si="99"/>
        <v>I18d</v>
      </c>
      <c r="H2783" s="16" t="s">
        <v>2121</v>
      </c>
      <c r="I2783" s="16" t="s">
        <v>1181</v>
      </c>
      <c r="J2783" s="16" t="s">
        <v>1180</v>
      </c>
      <c r="K2783" s="16" t="s">
        <v>1179</v>
      </c>
      <c r="L2783" s="16" t="s">
        <v>1997</v>
      </c>
      <c r="M2783" s="16">
        <v>-36340</v>
      </c>
      <c r="N2783" s="16" t="s">
        <v>1177</v>
      </c>
      <c r="O2783" s="16" t="s">
        <v>1107</v>
      </c>
      <c r="P2783" s="16" t="s">
        <v>1176</v>
      </c>
      <c r="Q2783" s="16" t="s">
        <v>1175</v>
      </c>
      <c r="R2783" s="16" t="s">
        <v>1174</v>
      </c>
    </row>
    <row r="2784" spans="1:18">
      <c r="A2784" s="16" t="s">
        <v>2120</v>
      </c>
      <c r="B2784" s="16" t="s">
        <v>1183</v>
      </c>
      <c r="C2784" s="16" t="s">
        <v>319</v>
      </c>
      <c r="D2784" s="16">
        <v>10158</v>
      </c>
      <c r="E2784" s="16" t="str">
        <f>VLOOKUP(D2784,'Schools Data'!$F$4:$I$105,4,FALSE)</f>
        <v>Oakleigh</v>
      </c>
      <c r="F2784" s="16">
        <v>739002</v>
      </c>
      <c r="G2784" s="16" t="str">
        <f t="shared" si="99"/>
        <v>I08b</v>
      </c>
      <c r="H2784" s="16" t="s">
        <v>2119</v>
      </c>
      <c r="I2784" s="16" t="s">
        <v>1181</v>
      </c>
      <c r="J2784" s="16" t="s">
        <v>1180</v>
      </c>
      <c r="K2784" s="16" t="s">
        <v>1179</v>
      </c>
      <c r="L2784" s="16" t="s">
        <v>2118</v>
      </c>
      <c r="M2784" s="16">
        <v>-19600</v>
      </c>
      <c r="N2784" s="16" t="s">
        <v>1177</v>
      </c>
      <c r="O2784" s="16" t="s">
        <v>1107</v>
      </c>
      <c r="P2784" s="16" t="s">
        <v>1176</v>
      </c>
      <c r="Q2784" s="16" t="s">
        <v>1175</v>
      </c>
      <c r="R2784" s="16" t="s">
        <v>1174</v>
      </c>
    </row>
    <row r="2785" spans="1:18">
      <c r="A2785" s="16" t="s">
        <v>2117</v>
      </c>
      <c r="B2785" s="16" t="s">
        <v>1183</v>
      </c>
      <c r="C2785" s="16" t="s">
        <v>319</v>
      </c>
      <c r="D2785" s="16">
        <v>10158</v>
      </c>
      <c r="E2785" s="16" t="str">
        <f>VLOOKUP(D2785,'Schools Data'!$F$4:$I$105,4,FALSE)</f>
        <v>Oakleigh</v>
      </c>
      <c r="F2785" s="16">
        <v>739010</v>
      </c>
      <c r="G2785" s="16" t="str">
        <f t="shared" si="99"/>
        <v>I09</v>
      </c>
      <c r="H2785" s="16" t="s">
        <v>2116</v>
      </c>
      <c r="I2785" s="16" t="s">
        <v>1181</v>
      </c>
      <c r="J2785" s="16" t="s">
        <v>1180</v>
      </c>
      <c r="K2785" s="16" t="s">
        <v>1179</v>
      </c>
      <c r="L2785" s="16" t="s">
        <v>2115</v>
      </c>
      <c r="M2785" s="16">
        <v>-5150</v>
      </c>
      <c r="N2785" s="16" t="s">
        <v>1177</v>
      </c>
      <c r="O2785" s="16" t="s">
        <v>1107</v>
      </c>
      <c r="P2785" s="16" t="s">
        <v>1176</v>
      </c>
      <c r="Q2785" s="16" t="s">
        <v>1175</v>
      </c>
      <c r="R2785" s="16" t="s">
        <v>1174</v>
      </c>
    </row>
    <row r="2786" spans="1:18">
      <c r="A2786" s="16" t="s">
        <v>2114</v>
      </c>
      <c r="B2786" s="16" t="s">
        <v>1183</v>
      </c>
      <c r="C2786" s="16" t="s">
        <v>319</v>
      </c>
      <c r="D2786" s="16">
        <v>10158</v>
      </c>
      <c r="E2786" s="16" t="str">
        <f>VLOOKUP(D2786,'Schools Data'!$F$4:$I$105,4,FALSE)</f>
        <v>Oakleigh</v>
      </c>
      <c r="F2786" s="16">
        <v>739040</v>
      </c>
      <c r="G2786" s="16" t="str">
        <f t="shared" si="99"/>
        <v>I12</v>
      </c>
      <c r="H2786" s="16" t="s">
        <v>2113</v>
      </c>
      <c r="I2786" s="16" t="s">
        <v>1181</v>
      </c>
      <c r="J2786" s="16" t="s">
        <v>1180</v>
      </c>
      <c r="K2786" s="16" t="s">
        <v>1179</v>
      </c>
      <c r="L2786" s="16" t="s">
        <v>2112</v>
      </c>
      <c r="M2786" s="16">
        <v>-4200</v>
      </c>
      <c r="N2786" s="16" t="s">
        <v>1177</v>
      </c>
      <c r="O2786" s="16" t="s">
        <v>1107</v>
      </c>
      <c r="P2786" s="16" t="s">
        <v>1176</v>
      </c>
      <c r="Q2786" s="16" t="s">
        <v>1175</v>
      </c>
      <c r="R2786" s="16" t="s">
        <v>1174</v>
      </c>
    </row>
    <row r="2787" spans="1:18">
      <c r="A2787" s="16" t="s">
        <v>2111</v>
      </c>
      <c r="B2787" s="16" t="s">
        <v>1183</v>
      </c>
      <c r="C2787" s="16" t="s">
        <v>319</v>
      </c>
      <c r="D2787" s="16">
        <v>10158</v>
      </c>
      <c r="E2787" s="16" t="str">
        <f>VLOOKUP(D2787,'Schools Data'!$F$4:$I$105,4,FALSE)</f>
        <v>Oakleigh</v>
      </c>
      <c r="F2787" s="16">
        <v>739050</v>
      </c>
      <c r="G2787" s="16" t="str">
        <f t="shared" si="99"/>
        <v>I13</v>
      </c>
      <c r="H2787" s="16" t="s">
        <v>2110</v>
      </c>
      <c r="I2787" s="16" t="s">
        <v>1181</v>
      </c>
      <c r="J2787" s="16" t="s">
        <v>1180</v>
      </c>
      <c r="K2787" s="16" t="s">
        <v>1179</v>
      </c>
      <c r="L2787" s="16" t="s">
        <v>2109</v>
      </c>
      <c r="M2787" s="16">
        <v>-14650</v>
      </c>
      <c r="N2787" s="16" t="s">
        <v>1177</v>
      </c>
      <c r="O2787" s="16" t="s">
        <v>1107</v>
      </c>
      <c r="P2787" s="16" t="s">
        <v>1176</v>
      </c>
      <c r="Q2787" s="16" t="s">
        <v>1175</v>
      </c>
      <c r="R2787" s="16" t="s">
        <v>1174</v>
      </c>
    </row>
    <row r="2788" spans="1:18">
      <c r="A2788" s="16" t="s">
        <v>2108</v>
      </c>
      <c r="B2788" s="16" t="s">
        <v>1183</v>
      </c>
      <c r="C2788" s="16" t="s">
        <v>319</v>
      </c>
      <c r="D2788" s="16">
        <v>10159</v>
      </c>
      <c r="E2788" s="16" t="str">
        <f>VLOOKUP(D2788,'Schools Data'!$F$4:$I$105,4,FALSE)</f>
        <v>Mapledown</v>
      </c>
      <c r="F2788" s="16">
        <v>111100</v>
      </c>
      <c r="G2788" s="16" t="str">
        <f t="shared" si="99"/>
        <v>E05</v>
      </c>
      <c r="H2788" s="16" t="s">
        <v>2107</v>
      </c>
      <c r="I2788" s="16" t="s">
        <v>1181</v>
      </c>
      <c r="J2788" s="16" t="s">
        <v>1180</v>
      </c>
      <c r="K2788" s="16" t="s">
        <v>1179</v>
      </c>
      <c r="L2788" s="16" t="s">
        <v>2106</v>
      </c>
      <c r="M2788" s="16">
        <v>125793</v>
      </c>
      <c r="N2788" s="16" t="s">
        <v>1177</v>
      </c>
      <c r="O2788" s="16" t="s">
        <v>1107</v>
      </c>
      <c r="P2788" s="16" t="s">
        <v>1176</v>
      </c>
      <c r="Q2788" s="16" t="s">
        <v>1175</v>
      </c>
      <c r="R2788" s="16" t="s">
        <v>1174</v>
      </c>
    </row>
    <row r="2789" spans="1:18">
      <c r="A2789" s="16" t="s">
        <v>2105</v>
      </c>
      <c r="B2789" s="16" t="s">
        <v>1183</v>
      </c>
      <c r="C2789" s="16" t="s">
        <v>319</v>
      </c>
      <c r="D2789" s="16">
        <v>10159</v>
      </c>
      <c r="E2789" s="16" t="str">
        <f>VLOOKUP(D2789,'Schools Data'!$F$4:$I$105,4,FALSE)</f>
        <v>Mapledown</v>
      </c>
      <c r="F2789" s="16">
        <v>111200</v>
      </c>
      <c r="G2789" s="16" t="str">
        <f t="shared" si="99"/>
        <v>E04</v>
      </c>
      <c r="H2789" s="16" t="s">
        <v>2104</v>
      </c>
      <c r="I2789" s="16" t="s">
        <v>1181</v>
      </c>
      <c r="J2789" s="16" t="s">
        <v>1180</v>
      </c>
      <c r="K2789" s="16" t="s">
        <v>1179</v>
      </c>
      <c r="L2789" s="16" t="s">
        <v>2103</v>
      </c>
      <c r="M2789" s="16">
        <v>93676</v>
      </c>
      <c r="N2789" s="16" t="s">
        <v>1177</v>
      </c>
      <c r="O2789" s="16" t="s">
        <v>1107</v>
      </c>
      <c r="P2789" s="16" t="s">
        <v>1176</v>
      </c>
      <c r="Q2789" s="16" t="s">
        <v>1175</v>
      </c>
      <c r="R2789" s="16" t="s">
        <v>1174</v>
      </c>
    </row>
    <row r="2790" spans="1:18">
      <c r="A2790" s="16" t="s">
        <v>2102</v>
      </c>
      <c r="B2790" s="16" t="s">
        <v>1183</v>
      </c>
      <c r="C2790" s="16" t="s">
        <v>319</v>
      </c>
      <c r="D2790" s="16">
        <v>10159</v>
      </c>
      <c r="E2790" s="16" t="str">
        <f>VLOOKUP(D2790,'Schools Data'!$F$4:$I$105,4,FALSE)</f>
        <v>Mapledown</v>
      </c>
      <c r="F2790" s="16">
        <v>111400</v>
      </c>
      <c r="G2790" s="16" t="str">
        <f t="shared" si="99"/>
        <v>E01</v>
      </c>
      <c r="H2790" s="16" t="s">
        <v>2101</v>
      </c>
      <c r="I2790" s="16" t="s">
        <v>1181</v>
      </c>
      <c r="J2790" s="16" t="s">
        <v>1180</v>
      </c>
      <c r="K2790" s="16" t="s">
        <v>1179</v>
      </c>
      <c r="L2790" s="16" t="s">
        <v>2100</v>
      </c>
      <c r="M2790" s="16">
        <v>1229441</v>
      </c>
      <c r="N2790" s="16" t="s">
        <v>1177</v>
      </c>
      <c r="O2790" s="16" t="s">
        <v>1107</v>
      </c>
      <c r="P2790" s="16" t="s">
        <v>1176</v>
      </c>
      <c r="Q2790" s="16" t="s">
        <v>1175</v>
      </c>
      <c r="R2790" s="16" t="s">
        <v>1174</v>
      </c>
    </row>
    <row r="2791" spans="1:18">
      <c r="A2791" s="16" t="s">
        <v>2099</v>
      </c>
      <c r="B2791" s="16" t="s">
        <v>1183</v>
      </c>
      <c r="C2791" s="16" t="s">
        <v>319</v>
      </c>
      <c r="D2791" s="16">
        <v>10159</v>
      </c>
      <c r="E2791" s="16" t="str">
        <f>VLOOKUP(D2791,'Schools Data'!$F$4:$I$105,4,FALSE)</f>
        <v>Mapledown</v>
      </c>
      <c r="F2791" s="16">
        <v>111600</v>
      </c>
      <c r="G2791" s="16" t="str">
        <f t="shared" si="99"/>
        <v>E03</v>
      </c>
      <c r="H2791" s="16" t="s">
        <v>2098</v>
      </c>
      <c r="I2791" s="16" t="s">
        <v>1181</v>
      </c>
      <c r="J2791" s="16" t="s">
        <v>1180</v>
      </c>
      <c r="K2791" s="16" t="s">
        <v>1179</v>
      </c>
      <c r="L2791" s="16" t="s">
        <v>2097</v>
      </c>
      <c r="M2791" s="16">
        <v>1509108</v>
      </c>
      <c r="N2791" s="16" t="s">
        <v>1177</v>
      </c>
      <c r="O2791" s="16" t="s">
        <v>1107</v>
      </c>
      <c r="P2791" s="16" t="s">
        <v>1176</v>
      </c>
      <c r="Q2791" s="16" t="s">
        <v>1175</v>
      </c>
      <c r="R2791" s="16" t="s">
        <v>1174</v>
      </c>
    </row>
    <row r="2792" spans="1:18">
      <c r="A2792" s="16" t="s">
        <v>2096</v>
      </c>
      <c r="B2792" s="16" t="s">
        <v>1183</v>
      </c>
      <c r="C2792" s="16" t="s">
        <v>319</v>
      </c>
      <c r="D2792" s="16">
        <v>10159</v>
      </c>
      <c r="E2792" s="16" t="str">
        <f>VLOOKUP(D2792,'Schools Data'!$F$4:$I$105,4,FALSE)</f>
        <v>Mapledown</v>
      </c>
      <c r="F2792" s="16">
        <v>111700</v>
      </c>
      <c r="G2792" s="16" t="str">
        <f t="shared" si="99"/>
        <v>E07</v>
      </c>
      <c r="H2792" s="16" t="s">
        <v>2095</v>
      </c>
      <c r="I2792" s="16" t="s">
        <v>1181</v>
      </c>
      <c r="J2792" s="16" t="s">
        <v>1180</v>
      </c>
      <c r="K2792" s="16" t="s">
        <v>1179</v>
      </c>
      <c r="L2792" s="16" t="s">
        <v>2094</v>
      </c>
      <c r="M2792" s="16">
        <v>64529</v>
      </c>
      <c r="N2792" s="16" t="s">
        <v>1177</v>
      </c>
      <c r="O2792" s="16" t="s">
        <v>1107</v>
      </c>
      <c r="P2792" s="16" t="s">
        <v>1176</v>
      </c>
      <c r="Q2792" s="16" t="s">
        <v>1175</v>
      </c>
      <c r="R2792" s="16" t="s">
        <v>1174</v>
      </c>
    </row>
    <row r="2793" spans="1:18">
      <c r="A2793" s="16" t="s">
        <v>2093</v>
      </c>
      <c r="B2793" s="16" t="s">
        <v>1183</v>
      </c>
      <c r="C2793" s="16" t="s">
        <v>319</v>
      </c>
      <c r="D2793" s="16">
        <v>10159</v>
      </c>
      <c r="E2793" s="16" t="str">
        <f>VLOOKUP(D2793,'Schools Data'!$F$4:$I$105,4,FALSE)</f>
        <v>Mapledown</v>
      </c>
      <c r="F2793" s="16">
        <v>133100</v>
      </c>
      <c r="G2793" s="16" t="str">
        <f t="shared" si="99"/>
        <v>E09</v>
      </c>
      <c r="H2793" s="16" t="s">
        <v>2092</v>
      </c>
      <c r="I2793" s="16" t="s">
        <v>1181</v>
      </c>
      <c r="J2793" s="16" t="s">
        <v>1180</v>
      </c>
      <c r="K2793" s="16" t="s">
        <v>1179</v>
      </c>
      <c r="L2793" s="16" t="s">
        <v>2091</v>
      </c>
      <c r="M2793" s="16">
        <v>24200</v>
      </c>
      <c r="N2793" s="16" t="s">
        <v>1177</v>
      </c>
      <c r="O2793" s="16" t="s">
        <v>1107</v>
      </c>
      <c r="P2793" s="16" t="s">
        <v>1176</v>
      </c>
      <c r="Q2793" s="16" t="s">
        <v>1175</v>
      </c>
      <c r="R2793" s="16" t="s">
        <v>1174</v>
      </c>
    </row>
    <row r="2794" spans="1:18">
      <c r="A2794" s="16" t="s">
        <v>2090</v>
      </c>
      <c r="B2794" s="16" t="s">
        <v>1183</v>
      </c>
      <c r="C2794" s="16" t="s">
        <v>319</v>
      </c>
      <c r="D2794" s="16">
        <v>10159</v>
      </c>
      <c r="E2794" s="16" t="str">
        <f>VLOOKUP(D2794,'Schools Data'!$F$4:$I$105,4,FALSE)</f>
        <v>Mapledown</v>
      </c>
      <c r="F2794" s="16">
        <v>138100</v>
      </c>
      <c r="G2794" s="16" t="str">
        <f t="shared" si="99"/>
        <v>E08</v>
      </c>
      <c r="H2794" s="16" t="s">
        <v>2089</v>
      </c>
      <c r="I2794" s="16" t="s">
        <v>1181</v>
      </c>
      <c r="J2794" s="16" t="s">
        <v>1180</v>
      </c>
      <c r="K2794" s="16" t="s">
        <v>1179</v>
      </c>
      <c r="L2794" s="16" t="s">
        <v>2088</v>
      </c>
      <c r="M2794" s="16">
        <v>20105</v>
      </c>
      <c r="N2794" s="16" t="s">
        <v>1177</v>
      </c>
      <c r="O2794" s="16" t="s">
        <v>1107</v>
      </c>
      <c r="P2794" s="16" t="s">
        <v>1176</v>
      </c>
      <c r="Q2794" s="16" t="s">
        <v>1175</v>
      </c>
      <c r="R2794" s="16" t="s">
        <v>1174</v>
      </c>
    </row>
    <row r="2795" spans="1:18">
      <c r="A2795" s="16" t="s">
        <v>2087</v>
      </c>
      <c r="B2795" s="16" t="s">
        <v>1183</v>
      </c>
      <c r="C2795" s="16" t="s">
        <v>319</v>
      </c>
      <c r="D2795" s="16">
        <v>10159</v>
      </c>
      <c r="E2795" s="16" t="str">
        <f>VLOOKUP(D2795,'Schools Data'!$F$4:$I$105,4,FALSE)</f>
        <v>Mapledown</v>
      </c>
      <c r="F2795" s="16">
        <v>210000</v>
      </c>
      <c r="G2795" s="16" t="str">
        <f t="shared" si="99"/>
        <v>E12</v>
      </c>
      <c r="H2795" s="16" t="s">
        <v>2086</v>
      </c>
      <c r="I2795" s="16" t="s">
        <v>1181</v>
      </c>
      <c r="J2795" s="16" t="s">
        <v>1180</v>
      </c>
      <c r="K2795" s="16" t="s">
        <v>1179</v>
      </c>
      <c r="L2795" s="16" t="s">
        <v>2085</v>
      </c>
      <c r="M2795" s="16">
        <v>118000</v>
      </c>
      <c r="N2795" s="16" t="s">
        <v>1177</v>
      </c>
      <c r="O2795" s="16" t="s">
        <v>1107</v>
      </c>
      <c r="P2795" s="16" t="s">
        <v>1176</v>
      </c>
      <c r="Q2795" s="16" t="s">
        <v>1175</v>
      </c>
      <c r="R2795" s="16" t="s">
        <v>1174</v>
      </c>
    </row>
    <row r="2796" spans="1:18">
      <c r="A2796" s="16" t="s">
        <v>2084</v>
      </c>
      <c r="B2796" s="16" t="s">
        <v>1183</v>
      </c>
      <c r="C2796" s="16" t="s">
        <v>319</v>
      </c>
      <c r="D2796" s="16">
        <v>10159</v>
      </c>
      <c r="E2796" s="16" t="str">
        <f>VLOOKUP(D2796,'Schools Data'!$F$4:$I$105,4,FALSE)</f>
        <v>Mapledown</v>
      </c>
      <c r="F2796" s="16">
        <v>213020</v>
      </c>
      <c r="G2796" s="16" t="str">
        <f t="shared" si="99"/>
        <v>E16</v>
      </c>
      <c r="H2796" s="16" t="s">
        <v>2083</v>
      </c>
      <c r="I2796" s="16" t="s">
        <v>1181</v>
      </c>
      <c r="J2796" s="16" t="s">
        <v>1180</v>
      </c>
      <c r="K2796" s="16" t="s">
        <v>1179</v>
      </c>
      <c r="L2796" s="16" t="s">
        <v>2082</v>
      </c>
      <c r="M2796" s="16">
        <v>28000</v>
      </c>
      <c r="N2796" s="16" t="s">
        <v>1177</v>
      </c>
      <c r="O2796" s="16" t="s">
        <v>1107</v>
      </c>
      <c r="P2796" s="16" t="s">
        <v>1176</v>
      </c>
      <c r="Q2796" s="16" t="s">
        <v>1175</v>
      </c>
      <c r="R2796" s="16" t="s">
        <v>1174</v>
      </c>
    </row>
    <row r="2797" spans="1:18">
      <c r="A2797" s="16" t="s">
        <v>2081</v>
      </c>
      <c r="B2797" s="16" t="s">
        <v>1183</v>
      </c>
      <c r="C2797" s="16" t="s">
        <v>319</v>
      </c>
      <c r="D2797" s="16">
        <v>10159</v>
      </c>
      <c r="E2797" s="16" t="str">
        <f>VLOOKUP(D2797,'Schools Data'!$F$4:$I$105,4,FALSE)</f>
        <v>Mapledown</v>
      </c>
      <c r="F2797" s="16">
        <v>216000</v>
      </c>
      <c r="G2797" s="16" t="str">
        <f t="shared" si="99"/>
        <v>E15</v>
      </c>
      <c r="H2797" s="16" t="s">
        <v>2080</v>
      </c>
      <c r="I2797" s="16" t="s">
        <v>1181</v>
      </c>
      <c r="J2797" s="16" t="s">
        <v>1180</v>
      </c>
      <c r="K2797" s="16" t="s">
        <v>1179</v>
      </c>
      <c r="L2797" s="16" t="s">
        <v>2079</v>
      </c>
      <c r="M2797" s="16">
        <v>6500</v>
      </c>
      <c r="N2797" s="16" t="s">
        <v>1177</v>
      </c>
      <c r="O2797" s="16" t="s">
        <v>1107</v>
      </c>
      <c r="P2797" s="16" t="s">
        <v>1176</v>
      </c>
      <c r="Q2797" s="16" t="s">
        <v>1175</v>
      </c>
      <c r="R2797" s="16" t="s">
        <v>1174</v>
      </c>
    </row>
    <row r="2798" spans="1:18">
      <c r="A2798" s="16" t="s">
        <v>2078</v>
      </c>
      <c r="B2798" s="16" t="s">
        <v>1183</v>
      </c>
      <c r="C2798" s="16" t="s">
        <v>319</v>
      </c>
      <c r="D2798" s="16">
        <v>10159</v>
      </c>
      <c r="E2798" s="16" t="str">
        <f>VLOOKUP(D2798,'Schools Data'!$F$4:$I$105,4,FALSE)</f>
        <v>Mapledown</v>
      </c>
      <c r="F2798" s="16">
        <v>219010</v>
      </c>
      <c r="G2798" s="16" t="str">
        <f t="shared" si="99"/>
        <v>E14</v>
      </c>
      <c r="H2798" s="16" t="s">
        <v>2077</v>
      </c>
      <c r="I2798" s="16" t="s">
        <v>1181</v>
      </c>
      <c r="J2798" s="16" t="s">
        <v>1180</v>
      </c>
      <c r="K2798" s="16" t="s">
        <v>1179</v>
      </c>
      <c r="L2798" s="16" t="s">
        <v>2076</v>
      </c>
      <c r="M2798" s="16">
        <v>3500</v>
      </c>
      <c r="N2798" s="16" t="s">
        <v>1177</v>
      </c>
      <c r="O2798" s="16" t="s">
        <v>1107</v>
      </c>
      <c r="P2798" s="16" t="s">
        <v>1176</v>
      </c>
      <c r="Q2798" s="16" t="s">
        <v>1175</v>
      </c>
      <c r="R2798" s="16" t="s">
        <v>1174</v>
      </c>
    </row>
    <row r="2799" spans="1:18">
      <c r="A2799" s="16" t="s">
        <v>2075</v>
      </c>
      <c r="B2799" s="16" t="s">
        <v>1183</v>
      </c>
      <c r="C2799" s="16" t="s">
        <v>319</v>
      </c>
      <c r="D2799" s="16">
        <v>10159</v>
      </c>
      <c r="E2799" s="16" t="str">
        <f>VLOOKUP(D2799,'Schools Data'!$F$4:$I$105,4,FALSE)</f>
        <v>Mapledown</v>
      </c>
      <c r="F2799" s="16">
        <v>219030</v>
      </c>
      <c r="G2799" s="16" t="str">
        <f t="shared" si="99"/>
        <v>E18</v>
      </c>
      <c r="H2799" s="16" t="s">
        <v>2074</v>
      </c>
      <c r="I2799" s="16" t="s">
        <v>1181</v>
      </c>
      <c r="J2799" s="16" t="s">
        <v>1180</v>
      </c>
      <c r="K2799" s="16" t="s">
        <v>1179</v>
      </c>
      <c r="L2799" s="16" t="s">
        <v>2073</v>
      </c>
      <c r="M2799" s="16">
        <v>18560</v>
      </c>
      <c r="N2799" s="16" t="s">
        <v>1177</v>
      </c>
      <c r="O2799" s="16" t="s">
        <v>1107</v>
      </c>
      <c r="P2799" s="16" t="s">
        <v>1176</v>
      </c>
      <c r="Q2799" s="16" t="s">
        <v>1175</v>
      </c>
      <c r="R2799" s="16" t="s">
        <v>1174</v>
      </c>
    </row>
    <row r="2800" spans="1:18">
      <c r="A2800" s="16" t="s">
        <v>2072</v>
      </c>
      <c r="B2800" s="16" t="s">
        <v>1183</v>
      </c>
      <c r="C2800" s="16" t="s">
        <v>319</v>
      </c>
      <c r="D2800" s="16">
        <v>10159</v>
      </c>
      <c r="E2800" s="16" t="str">
        <f>VLOOKUP(D2800,'Schools Data'!$F$4:$I$105,4,FALSE)</f>
        <v>Mapledown</v>
      </c>
      <c r="F2800" s="16">
        <v>220000</v>
      </c>
      <c r="G2800" s="16" t="str">
        <f t="shared" si="99"/>
        <v>E13</v>
      </c>
      <c r="H2800" s="16" t="s">
        <v>2071</v>
      </c>
      <c r="I2800" s="16" t="s">
        <v>1181</v>
      </c>
      <c r="J2800" s="16" t="s">
        <v>1180</v>
      </c>
      <c r="K2800" s="16" t="s">
        <v>1179</v>
      </c>
      <c r="L2800" s="16" t="s">
        <v>2070</v>
      </c>
      <c r="M2800" s="16">
        <v>12640</v>
      </c>
      <c r="N2800" s="16" t="s">
        <v>1177</v>
      </c>
      <c r="O2800" s="16" t="s">
        <v>1107</v>
      </c>
      <c r="P2800" s="16" t="s">
        <v>1176</v>
      </c>
      <c r="Q2800" s="16" t="s">
        <v>1175</v>
      </c>
      <c r="R2800" s="16" t="s">
        <v>1174</v>
      </c>
    </row>
    <row r="2801" spans="1:18">
      <c r="A2801" s="16" t="s">
        <v>2069</v>
      </c>
      <c r="B2801" s="16" t="s">
        <v>1183</v>
      </c>
      <c r="C2801" s="16" t="s">
        <v>319</v>
      </c>
      <c r="D2801" s="16">
        <v>10159</v>
      </c>
      <c r="E2801" s="16" t="str">
        <f>VLOOKUP(D2801,'Schools Data'!$F$4:$I$105,4,FALSE)</f>
        <v>Mapledown</v>
      </c>
      <c r="F2801" s="16">
        <v>221000</v>
      </c>
      <c r="G2801" s="16" t="str">
        <f t="shared" si="99"/>
        <v>E23</v>
      </c>
      <c r="H2801" s="16" t="s">
        <v>2068</v>
      </c>
      <c r="I2801" s="16" t="s">
        <v>1181</v>
      </c>
      <c r="J2801" s="16" t="s">
        <v>1180</v>
      </c>
      <c r="K2801" s="16" t="s">
        <v>1179</v>
      </c>
      <c r="L2801" s="16" t="s">
        <v>2067</v>
      </c>
      <c r="M2801" s="16">
        <v>7388</v>
      </c>
      <c r="N2801" s="16" t="s">
        <v>1177</v>
      </c>
      <c r="O2801" s="16" t="s">
        <v>1107</v>
      </c>
      <c r="P2801" s="16" t="s">
        <v>1176</v>
      </c>
      <c r="Q2801" s="16" t="s">
        <v>1175</v>
      </c>
      <c r="R2801" s="16" t="s">
        <v>1174</v>
      </c>
    </row>
    <row r="2802" spans="1:18">
      <c r="A2802" s="16" t="s">
        <v>2066</v>
      </c>
      <c r="B2802" s="16" t="s">
        <v>1183</v>
      </c>
      <c r="C2802" s="16" t="s">
        <v>319</v>
      </c>
      <c r="D2802" s="16">
        <v>10159</v>
      </c>
      <c r="E2802" s="16" t="str">
        <f>VLOOKUP(D2802,'Schools Data'!$F$4:$I$105,4,FALSE)</f>
        <v>Mapledown</v>
      </c>
      <c r="F2802" s="16">
        <v>411020</v>
      </c>
      <c r="G2802" s="16" t="str">
        <f t="shared" si="99"/>
        <v>E25</v>
      </c>
      <c r="H2802" s="16" t="s">
        <v>2065</v>
      </c>
      <c r="I2802" s="16" t="s">
        <v>1181</v>
      </c>
      <c r="J2802" s="16" t="s">
        <v>1180</v>
      </c>
      <c r="K2802" s="16" t="s">
        <v>1179</v>
      </c>
      <c r="L2802" s="16" t="s">
        <v>2064</v>
      </c>
      <c r="M2802" s="16">
        <v>26700</v>
      </c>
      <c r="N2802" s="16" t="s">
        <v>1177</v>
      </c>
      <c r="O2802" s="16" t="s">
        <v>1107</v>
      </c>
      <c r="P2802" s="16" t="s">
        <v>1176</v>
      </c>
      <c r="Q2802" s="16" t="s">
        <v>1175</v>
      </c>
      <c r="R2802" s="16" t="s">
        <v>1174</v>
      </c>
    </row>
    <row r="2803" spans="1:18">
      <c r="A2803" s="16" t="s">
        <v>2063</v>
      </c>
      <c r="B2803" s="16" t="s">
        <v>1183</v>
      </c>
      <c r="C2803" s="16" t="s">
        <v>319</v>
      </c>
      <c r="D2803" s="16">
        <v>10159</v>
      </c>
      <c r="E2803" s="16" t="str">
        <f>VLOOKUP(D2803,'Schools Data'!$F$4:$I$105,4,FALSE)</f>
        <v>Mapledown</v>
      </c>
      <c r="F2803" s="16">
        <v>413050</v>
      </c>
      <c r="G2803" s="16" t="str">
        <f t="shared" si="99"/>
        <v>E19</v>
      </c>
      <c r="H2803" s="16" t="s">
        <v>2062</v>
      </c>
      <c r="I2803" s="16" t="s">
        <v>1181</v>
      </c>
      <c r="J2803" s="16" t="s">
        <v>1180</v>
      </c>
      <c r="K2803" s="16" t="s">
        <v>1179</v>
      </c>
      <c r="L2803" s="16" t="s">
        <v>2061</v>
      </c>
      <c r="M2803" s="16">
        <v>77860</v>
      </c>
      <c r="N2803" s="16" t="s">
        <v>1177</v>
      </c>
      <c r="O2803" s="16" t="s">
        <v>1107</v>
      </c>
      <c r="P2803" s="16" t="s">
        <v>1176</v>
      </c>
      <c r="Q2803" s="16" t="s">
        <v>1175</v>
      </c>
      <c r="R2803" s="16" t="s">
        <v>1174</v>
      </c>
    </row>
    <row r="2804" spans="1:18">
      <c r="A2804" s="16" t="s">
        <v>2060</v>
      </c>
      <c r="B2804" s="16" t="s">
        <v>1183</v>
      </c>
      <c r="C2804" s="16" t="s">
        <v>319</v>
      </c>
      <c r="D2804" s="16">
        <v>10159</v>
      </c>
      <c r="E2804" s="16" t="str">
        <f>VLOOKUP(D2804,'Schools Data'!$F$4:$I$105,4,FALSE)</f>
        <v>Mapledown</v>
      </c>
      <c r="F2804" s="16">
        <v>413060</v>
      </c>
      <c r="G2804" s="16" t="str">
        <f t="shared" si="99"/>
        <v>E22</v>
      </c>
      <c r="H2804" s="16" t="s">
        <v>2059</v>
      </c>
      <c r="I2804" s="16" t="s">
        <v>1181</v>
      </c>
      <c r="J2804" s="16" t="s">
        <v>1180</v>
      </c>
      <c r="K2804" s="16" t="s">
        <v>1179</v>
      </c>
      <c r="L2804" s="16" t="s">
        <v>2058</v>
      </c>
      <c r="M2804" s="16">
        <v>12010</v>
      </c>
      <c r="N2804" s="16" t="s">
        <v>1177</v>
      </c>
      <c r="O2804" s="16" t="s">
        <v>1107</v>
      </c>
      <c r="P2804" s="16" t="s">
        <v>1176</v>
      </c>
      <c r="Q2804" s="16" t="s">
        <v>1175</v>
      </c>
      <c r="R2804" s="16" t="s">
        <v>1174</v>
      </c>
    </row>
    <row r="2805" spans="1:18">
      <c r="A2805" s="16" t="s">
        <v>2057</v>
      </c>
      <c r="B2805" s="16" t="s">
        <v>1183</v>
      </c>
      <c r="C2805" s="16" t="s">
        <v>319</v>
      </c>
      <c r="D2805" s="16">
        <v>10159</v>
      </c>
      <c r="E2805" s="16" t="str">
        <f>VLOOKUP(D2805,'Schools Data'!$F$4:$I$105,4,FALSE)</f>
        <v>Mapledown</v>
      </c>
      <c r="F2805" s="16">
        <v>420050</v>
      </c>
      <c r="G2805" s="16" t="str">
        <f t="shared" si="99"/>
        <v>E21</v>
      </c>
      <c r="H2805" s="16" t="s">
        <v>2056</v>
      </c>
      <c r="I2805" s="16" t="s">
        <v>1181</v>
      </c>
      <c r="J2805" s="16" t="s">
        <v>1180</v>
      </c>
      <c r="K2805" s="16" t="s">
        <v>1179</v>
      </c>
      <c r="L2805" s="16" t="s">
        <v>2055</v>
      </c>
      <c r="M2805" s="16">
        <v>1250</v>
      </c>
      <c r="N2805" s="16" t="s">
        <v>1177</v>
      </c>
      <c r="O2805" s="16" t="s">
        <v>1107</v>
      </c>
      <c r="P2805" s="16" t="s">
        <v>1176</v>
      </c>
      <c r="Q2805" s="16" t="s">
        <v>1175</v>
      </c>
      <c r="R2805" s="16" t="s">
        <v>1174</v>
      </c>
    </row>
    <row r="2806" spans="1:18">
      <c r="A2806" s="16" t="s">
        <v>2054</v>
      </c>
      <c r="B2806" s="16" t="s">
        <v>1183</v>
      </c>
      <c r="C2806" s="16" t="s">
        <v>319</v>
      </c>
      <c r="D2806" s="16">
        <v>10159</v>
      </c>
      <c r="E2806" s="16" t="str">
        <f>VLOOKUP(D2806,'Schools Data'!$F$4:$I$105,4,FALSE)</f>
        <v>Mapledown</v>
      </c>
      <c r="F2806" s="16">
        <v>422620</v>
      </c>
      <c r="G2806" s="16" t="str">
        <f t="shared" si="99"/>
        <v>E20</v>
      </c>
      <c r="H2806" s="16" t="s">
        <v>2053</v>
      </c>
      <c r="I2806" s="16" t="s">
        <v>1181</v>
      </c>
      <c r="J2806" s="16" t="s">
        <v>1180</v>
      </c>
      <c r="K2806" s="16" t="s">
        <v>1179</v>
      </c>
      <c r="L2806" s="16" t="s">
        <v>2052</v>
      </c>
      <c r="M2806" s="16">
        <v>23300</v>
      </c>
      <c r="N2806" s="16" t="s">
        <v>1177</v>
      </c>
      <c r="O2806" s="16" t="s">
        <v>1107</v>
      </c>
      <c r="P2806" s="16" t="s">
        <v>1176</v>
      </c>
      <c r="Q2806" s="16" t="s">
        <v>1175</v>
      </c>
      <c r="R2806" s="16" t="s">
        <v>1174</v>
      </c>
    </row>
    <row r="2807" spans="1:18">
      <c r="A2807" s="16" t="s">
        <v>2051</v>
      </c>
      <c r="B2807" s="16" t="s">
        <v>1183</v>
      </c>
      <c r="C2807" s="16" t="s">
        <v>319</v>
      </c>
      <c r="D2807" s="16">
        <v>10159</v>
      </c>
      <c r="E2807" s="16" t="str">
        <f>VLOOKUP(D2807,'Schools Data'!$F$4:$I$105,4,FALSE)</f>
        <v>Mapledown</v>
      </c>
      <c r="F2807" s="16">
        <v>543950</v>
      </c>
      <c r="G2807" s="16" t="s">
        <v>1211</v>
      </c>
      <c r="H2807" s="16" t="s">
        <v>2050</v>
      </c>
      <c r="I2807" s="16" t="s">
        <v>1181</v>
      </c>
      <c r="J2807" s="16" t="s">
        <v>1180</v>
      </c>
      <c r="K2807" s="16" t="s">
        <v>1179</v>
      </c>
      <c r="L2807" s="16" t="s">
        <v>2049</v>
      </c>
      <c r="M2807" s="16">
        <v>195701</v>
      </c>
      <c r="N2807" s="16" t="s">
        <v>1177</v>
      </c>
      <c r="O2807" s="16" t="s">
        <v>1107</v>
      </c>
      <c r="P2807" s="16" t="s">
        <v>1176</v>
      </c>
      <c r="Q2807" s="16" t="s">
        <v>1175</v>
      </c>
      <c r="R2807" s="16" t="s">
        <v>1174</v>
      </c>
    </row>
    <row r="2808" spans="1:18">
      <c r="A2808" s="16" t="s">
        <v>2048</v>
      </c>
      <c r="B2808" s="16" t="s">
        <v>1183</v>
      </c>
      <c r="C2808" s="16" t="s">
        <v>319</v>
      </c>
      <c r="D2808" s="16">
        <v>10159</v>
      </c>
      <c r="E2808" s="16" t="str">
        <f>VLOOKUP(D2808,'Schools Data'!$F$4:$I$105,4,FALSE)</f>
        <v>Mapledown</v>
      </c>
      <c r="F2808" s="16">
        <v>543955</v>
      </c>
      <c r="G2808" s="16" t="str">
        <f>VLOOKUP(F2808,$W$2:$X$62,2,FALSE)</f>
        <v>E30</v>
      </c>
      <c r="H2808" s="16" t="s">
        <v>2047</v>
      </c>
      <c r="I2808" s="16" t="s">
        <v>1181</v>
      </c>
      <c r="J2808" s="16" t="s">
        <v>1180</v>
      </c>
      <c r="K2808" s="16" t="s">
        <v>1179</v>
      </c>
      <c r="L2808" s="16" t="s">
        <v>2046</v>
      </c>
      <c r="M2808" s="16">
        <v>61860</v>
      </c>
      <c r="N2808" s="16" t="s">
        <v>1177</v>
      </c>
      <c r="O2808" s="16" t="s">
        <v>1107</v>
      </c>
      <c r="P2808" s="16" t="s">
        <v>1176</v>
      </c>
      <c r="Q2808" s="16" t="s">
        <v>1175</v>
      </c>
      <c r="R2808" s="16" t="s">
        <v>1174</v>
      </c>
    </row>
    <row r="2809" spans="1:18">
      <c r="A2809" s="16" t="s">
        <v>2045</v>
      </c>
      <c r="B2809" s="16" t="s">
        <v>1183</v>
      </c>
      <c r="C2809" s="16" t="s">
        <v>319</v>
      </c>
      <c r="D2809" s="16">
        <v>10159</v>
      </c>
      <c r="E2809" s="16" t="str">
        <f>VLOOKUP(D2809,'Schools Data'!$F$4:$I$105,4,FALSE)</f>
        <v>Mapledown</v>
      </c>
      <c r="F2809" s="16">
        <v>543960</v>
      </c>
      <c r="G2809" s="16" t="s">
        <v>2044</v>
      </c>
      <c r="H2809" s="16" t="s">
        <v>2043</v>
      </c>
      <c r="I2809" s="16" t="s">
        <v>1181</v>
      </c>
      <c r="J2809" s="16" t="s">
        <v>1180</v>
      </c>
      <c r="K2809" s="16" t="s">
        <v>1179</v>
      </c>
      <c r="L2809" s="16" t="s">
        <v>2042</v>
      </c>
      <c r="M2809" s="16">
        <v>30000</v>
      </c>
      <c r="N2809" s="16" t="s">
        <v>1177</v>
      </c>
      <c r="O2809" s="16" t="s">
        <v>1107</v>
      </c>
      <c r="P2809" s="16" t="s">
        <v>1176</v>
      </c>
      <c r="Q2809" s="16" t="s">
        <v>1175</v>
      </c>
      <c r="R2809" s="16" t="s">
        <v>1174</v>
      </c>
    </row>
    <row r="2810" spans="1:18">
      <c r="A2810" s="16" t="s">
        <v>2041</v>
      </c>
      <c r="B2810" s="16" t="s">
        <v>1183</v>
      </c>
      <c r="C2810" s="16" t="s">
        <v>319</v>
      </c>
      <c r="D2810" s="16">
        <v>10159</v>
      </c>
      <c r="E2810" s="16" t="str">
        <f>VLOOKUP(D2810,'Schools Data'!$F$4:$I$105,4,FALSE)</f>
        <v>Mapledown</v>
      </c>
      <c r="F2810" s="16">
        <v>543970</v>
      </c>
      <c r="G2810" s="16" t="str">
        <f t="shared" ref="G2810:G2841" si="100">VLOOKUP(F2810,$W$2:$X$62,2,FALSE)</f>
        <v>I01</v>
      </c>
      <c r="H2810" s="16" t="s">
        <v>2040</v>
      </c>
      <c r="I2810" s="16" t="s">
        <v>1181</v>
      </c>
      <c r="J2810" s="16" t="s">
        <v>1180</v>
      </c>
      <c r="K2810" s="16" t="s">
        <v>1179</v>
      </c>
      <c r="L2810" s="16" t="s">
        <v>2039</v>
      </c>
      <c r="M2810" s="16">
        <v>-734152</v>
      </c>
      <c r="N2810" s="16" t="s">
        <v>1177</v>
      </c>
      <c r="O2810" s="16" t="s">
        <v>1107</v>
      </c>
      <c r="P2810" s="16" t="s">
        <v>1176</v>
      </c>
      <c r="Q2810" s="16" t="s">
        <v>1175</v>
      </c>
      <c r="R2810" s="16" t="s">
        <v>1174</v>
      </c>
    </row>
    <row r="2811" spans="1:18">
      <c r="A2811" s="16" t="s">
        <v>2038</v>
      </c>
      <c r="B2811" s="16" t="s">
        <v>1183</v>
      </c>
      <c r="C2811" s="16" t="s">
        <v>319</v>
      </c>
      <c r="D2811" s="16">
        <v>10159</v>
      </c>
      <c r="E2811" s="16" t="str">
        <f>VLOOKUP(D2811,'Schools Data'!$F$4:$I$105,4,FALSE)</f>
        <v>Mapledown</v>
      </c>
      <c r="F2811" s="16">
        <v>543971</v>
      </c>
      <c r="G2811" s="16" t="str">
        <f t="shared" si="100"/>
        <v>I02</v>
      </c>
      <c r="H2811" s="16" t="s">
        <v>2037</v>
      </c>
      <c r="I2811" s="16" t="s">
        <v>1181</v>
      </c>
      <c r="J2811" s="16" t="s">
        <v>1180</v>
      </c>
      <c r="K2811" s="16" t="s">
        <v>1179</v>
      </c>
      <c r="L2811" s="16" t="s">
        <v>2036</v>
      </c>
      <c r="M2811" s="16">
        <v>-300000</v>
      </c>
      <c r="N2811" s="16" t="s">
        <v>1177</v>
      </c>
      <c r="O2811" s="16" t="s">
        <v>1107</v>
      </c>
      <c r="P2811" s="16" t="s">
        <v>1176</v>
      </c>
      <c r="Q2811" s="16" t="s">
        <v>1175</v>
      </c>
      <c r="R2811" s="16" t="s">
        <v>1174</v>
      </c>
    </row>
    <row r="2812" spans="1:18">
      <c r="A2812" s="16" t="s">
        <v>2035</v>
      </c>
      <c r="B2812" s="16" t="s">
        <v>1183</v>
      </c>
      <c r="C2812" s="16" t="s">
        <v>319</v>
      </c>
      <c r="D2812" s="16">
        <v>10159</v>
      </c>
      <c r="E2812" s="16" t="str">
        <f>VLOOKUP(D2812,'Schools Data'!$F$4:$I$105,4,FALSE)</f>
        <v>Mapledown</v>
      </c>
      <c r="F2812" s="16">
        <v>543972</v>
      </c>
      <c r="G2812" s="16" t="str">
        <f t="shared" si="100"/>
        <v>I03</v>
      </c>
      <c r="H2812" s="16" t="s">
        <v>2034</v>
      </c>
      <c r="I2812" s="16" t="s">
        <v>1181</v>
      </c>
      <c r="J2812" s="16" t="s">
        <v>1180</v>
      </c>
      <c r="K2812" s="16" t="s">
        <v>1179</v>
      </c>
      <c r="L2812" s="16" t="s">
        <v>2033</v>
      </c>
      <c r="M2812" s="16">
        <v>-2354160</v>
      </c>
      <c r="N2812" s="16" t="s">
        <v>1177</v>
      </c>
      <c r="O2812" s="16" t="s">
        <v>1107</v>
      </c>
      <c r="P2812" s="16" t="s">
        <v>1176</v>
      </c>
      <c r="Q2812" s="16" t="s">
        <v>1175</v>
      </c>
      <c r="R2812" s="16" t="s">
        <v>1174</v>
      </c>
    </row>
    <row r="2813" spans="1:18">
      <c r="A2813" s="16" t="s">
        <v>2032</v>
      </c>
      <c r="B2813" s="16" t="s">
        <v>1183</v>
      </c>
      <c r="C2813" s="16" t="s">
        <v>319</v>
      </c>
      <c r="D2813" s="16">
        <v>10159</v>
      </c>
      <c r="E2813" s="16" t="str">
        <f>VLOOKUP(D2813,'Schools Data'!$F$4:$I$105,4,FALSE)</f>
        <v>Mapledown</v>
      </c>
      <c r="F2813" s="16">
        <v>543975</v>
      </c>
      <c r="G2813" s="16" t="str">
        <f t="shared" si="100"/>
        <v>I05</v>
      </c>
      <c r="H2813" s="16" t="s">
        <v>2031</v>
      </c>
      <c r="I2813" s="16" t="s">
        <v>1181</v>
      </c>
      <c r="J2813" s="16" t="s">
        <v>1180</v>
      </c>
      <c r="K2813" s="16" t="s">
        <v>1179</v>
      </c>
      <c r="L2813" s="16" t="s">
        <v>2030</v>
      </c>
      <c r="M2813" s="16">
        <v>-27695</v>
      </c>
      <c r="N2813" s="16" t="s">
        <v>1177</v>
      </c>
      <c r="O2813" s="16" t="s">
        <v>1107</v>
      </c>
      <c r="P2813" s="16" t="s">
        <v>1176</v>
      </c>
      <c r="Q2813" s="16" t="s">
        <v>1175</v>
      </c>
      <c r="R2813" s="16" t="s">
        <v>1174</v>
      </c>
    </row>
    <row r="2814" spans="1:18">
      <c r="A2814" s="16" t="s">
        <v>2029</v>
      </c>
      <c r="B2814" s="16" t="s">
        <v>1183</v>
      </c>
      <c r="C2814" s="16" t="s">
        <v>319</v>
      </c>
      <c r="D2814" s="16">
        <v>10159</v>
      </c>
      <c r="E2814" s="16" t="str">
        <f>VLOOKUP(D2814,'Schools Data'!$F$4:$I$105,4,FALSE)</f>
        <v>Mapledown</v>
      </c>
      <c r="F2814" s="16">
        <v>543980</v>
      </c>
      <c r="G2814" s="16" t="str">
        <f t="shared" si="100"/>
        <v>CI01</v>
      </c>
      <c r="H2814" s="16" t="s">
        <v>2028</v>
      </c>
      <c r="I2814" s="16" t="s">
        <v>1181</v>
      </c>
      <c r="J2814" s="16" t="s">
        <v>1180</v>
      </c>
      <c r="K2814" s="16" t="s">
        <v>1179</v>
      </c>
      <c r="L2814" s="16" t="s">
        <v>2027</v>
      </c>
      <c r="M2814" s="16">
        <v>-6599</v>
      </c>
      <c r="N2814" s="16" t="s">
        <v>1177</v>
      </c>
      <c r="O2814" s="16" t="s">
        <v>1107</v>
      </c>
      <c r="P2814" s="16" t="s">
        <v>1176</v>
      </c>
      <c r="Q2814" s="16" t="s">
        <v>1175</v>
      </c>
      <c r="R2814" s="16" t="s">
        <v>1174</v>
      </c>
    </row>
    <row r="2815" spans="1:18">
      <c r="A2815" s="16" t="s">
        <v>2026</v>
      </c>
      <c r="B2815" s="16" t="s">
        <v>1183</v>
      </c>
      <c r="C2815" s="16" t="s">
        <v>319</v>
      </c>
      <c r="D2815" s="16">
        <v>10159</v>
      </c>
      <c r="E2815" s="16" t="str">
        <f>VLOOKUP(D2815,'Schools Data'!$F$4:$I$105,4,FALSE)</f>
        <v>Mapledown</v>
      </c>
      <c r="F2815" s="16">
        <v>543995</v>
      </c>
      <c r="G2815" s="16" t="str">
        <f t="shared" si="100"/>
        <v>CI04</v>
      </c>
      <c r="H2815" s="16" t="s">
        <v>2025</v>
      </c>
      <c r="I2815" s="16" t="s">
        <v>1181</v>
      </c>
      <c r="J2815" s="16" t="s">
        <v>1180</v>
      </c>
      <c r="K2815" s="16" t="s">
        <v>1179</v>
      </c>
      <c r="L2815" s="16" t="s">
        <v>2024</v>
      </c>
      <c r="M2815" s="16">
        <v>-61860</v>
      </c>
      <c r="N2815" s="16" t="s">
        <v>1177</v>
      </c>
      <c r="O2815" s="16" t="s">
        <v>1107</v>
      </c>
      <c r="P2815" s="16" t="s">
        <v>1176</v>
      </c>
      <c r="Q2815" s="16" t="s">
        <v>1175</v>
      </c>
      <c r="R2815" s="16" t="s">
        <v>1174</v>
      </c>
    </row>
    <row r="2816" spans="1:18">
      <c r="A2816" s="16" t="s">
        <v>2023</v>
      </c>
      <c r="B2816" s="16" t="s">
        <v>1183</v>
      </c>
      <c r="C2816" s="16" t="s">
        <v>319</v>
      </c>
      <c r="D2816" s="16">
        <v>10159</v>
      </c>
      <c r="E2816" s="16" t="str">
        <f>VLOOKUP(D2816,'Schools Data'!$F$4:$I$105,4,FALSE)</f>
        <v>Mapledown</v>
      </c>
      <c r="F2816" s="16">
        <v>569000</v>
      </c>
      <c r="G2816" s="16" t="str">
        <f t="shared" si="100"/>
        <v>E28a</v>
      </c>
      <c r="H2816" s="16" t="s">
        <v>2022</v>
      </c>
      <c r="I2816" s="16" t="s">
        <v>1181</v>
      </c>
      <c r="J2816" s="16" t="s">
        <v>1180</v>
      </c>
      <c r="K2816" s="16" t="s">
        <v>1179</v>
      </c>
      <c r="L2816" s="16" t="s">
        <v>2021</v>
      </c>
      <c r="M2816" s="16">
        <v>25750</v>
      </c>
      <c r="N2816" s="16" t="s">
        <v>1177</v>
      </c>
      <c r="O2816" s="16" t="s">
        <v>1107</v>
      </c>
      <c r="P2816" s="16" t="s">
        <v>1176</v>
      </c>
      <c r="Q2816" s="16" t="s">
        <v>1175</v>
      </c>
      <c r="R2816" s="16" t="s">
        <v>1174</v>
      </c>
    </row>
    <row r="2817" spans="1:18">
      <c r="A2817" s="16" t="s">
        <v>2020</v>
      </c>
      <c r="B2817" s="16" t="s">
        <v>1183</v>
      </c>
      <c r="C2817" s="16" t="s">
        <v>319</v>
      </c>
      <c r="D2817" s="16">
        <v>10159</v>
      </c>
      <c r="E2817" s="16" t="str">
        <f>VLOOKUP(D2817,'Schools Data'!$F$4:$I$105,4,FALSE)</f>
        <v>Mapledown</v>
      </c>
      <c r="F2817" s="16">
        <v>569010</v>
      </c>
      <c r="G2817" s="16" t="str">
        <f t="shared" si="100"/>
        <v>E27</v>
      </c>
      <c r="H2817" s="16" t="s">
        <v>2019</v>
      </c>
      <c r="I2817" s="16" t="s">
        <v>1181</v>
      </c>
      <c r="J2817" s="16" t="s">
        <v>1180</v>
      </c>
      <c r="K2817" s="16" t="s">
        <v>1179</v>
      </c>
      <c r="L2817" s="16" t="s">
        <v>2018</v>
      </c>
      <c r="M2817" s="16">
        <v>86371</v>
      </c>
      <c r="N2817" s="16" t="s">
        <v>1177</v>
      </c>
      <c r="O2817" s="16" t="s">
        <v>1107</v>
      </c>
      <c r="P2817" s="16" t="s">
        <v>1176</v>
      </c>
      <c r="Q2817" s="16" t="s">
        <v>1175</v>
      </c>
      <c r="R2817" s="16" t="s">
        <v>1174</v>
      </c>
    </row>
    <row r="2818" spans="1:18">
      <c r="A2818" s="16" t="s">
        <v>2017</v>
      </c>
      <c r="B2818" s="16" t="s">
        <v>1183</v>
      </c>
      <c r="C2818" s="16" t="s">
        <v>319</v>
      </c>
      <c r="D2818" s="16">
        <v>10159</v>
      </c>
      <c r="E2818" s="16" t="str">
        <f>VLOOKUP(D2818,'Schools Data'!$F$4:$I$105,4,FALSE)</f>
        <v>Mapledown</v>
      </c>
      <c r="F2818" s="16">
        <v>599010</v>
      </c>
      <c r="G2818" s="16" t="str">
        <f t="shared" si="100"/>
        <v>CE02</v>
      </c>
      <c r="H2818" s="16" t="s">
        <v>2016</v>
      </c>
      <c r="I2818" s="16" t="s">
        <v>1181</v>
      </c>
      <c r="J2818" s="16" t="s">
        <v>1180</v>
      </c>
      <c r="K2818" s="16" t="s">
        <v>1179</v>
      </c>
      <c r="L2818" s="16" t="s">
        <v>2015</v>
      </c>
      <c r="M2818" s="16">
        <v>7000</v>
      </c>
      <c r="N2818" s="16" t="s">
        <v>1177</v>
      </c>
      <c r="O2818" s="16" t="s">
        <v>1107</v>
      </c>
      <c r="P2818" s="16" t="s">
        <v>1176</v>
      </c>
      <c r="Q2818" s="16" t="s">
        <v>1175</v>
      </c>
      <c r="R2818" s="16" t="s">
        <v>1174</v>
      </c>
    </row>
    <row r="2819" spans="1:18">
      <c r="A2819" s="16" t="s">
        <v>2014</v>
      </c>
      <c r="B2819" s="16" t="s">
        <v>1183</v>
      </c>
      <c r="C2819" s="16" t="s">
        <v>319</v>
      </c>
      <c r="D2819" s="16">
        <v>10159</v>
      </c>
      <c r="E2819" s="16" t="str">
        <f>VLOOKUP(D2819,'Schools Data'!$F$4:$I$105,4,FALSE)</f>
        <v>Mapledown</v>
      </c>
      <c r="F2819" s="16">
        <v>599020</v>
      </c>
      <c r="G2819" s="16" t="str">
        <f t="shared" si="100"/>
        <v>CE03</v>
      </c>
      <c r="H2819" s="16" t="s">
        <v>2013</v>
      </c>
      <c r="I2819" s="16" t="s">
        <v>1181</v>
      </c>
      <c r="J2819" s="16" t="s">
        <v>1180</v>
      </c>
      <c r="K2819" s="16" t="s">
        <v>1179</v>
      </c>
      <c r="L2819" s="16" t="s">
        <v>2012</v>
      </c>
      <c r="M2819" s="16">
        <v>60925</v>
      </c>
      <c r="N2819" s="16" t="s">
        <v>1177</v>
      </c>
      <c r="O2819" s="16" t="s">
        <v>1107</v>
      </c>
      <c r="P2819" s="16" t="s">
        <v>1176</v>
      </c>
      <c r="Q2819" s="16" t="s">
        <v>1175</v>
      </c>
      <c r="R2819" s="16" t="s">
        <v>1174</v>
      </c>
    </row>
    <row r="2820" spans="1:18">
      <c r="A2820" s="16" t="s">
        <v>2011</v>
      </c>
      <c r="B2820" s="16" t="s">
        <v>1183</v>
      </c>
      <c r="C2820" s="16" t="s">
        <v>319</v>
      </c>
      <c r="D2820" s="16">
        <v>10159</v>
      </c>
      <c r="E2820" s="16" t="str">
        <f>VLOOKUP(D2820,'Schools Data'!$F$4:$I$105,4,FALSE)</f>
        <v>Mapledown</v>
      </c>
      <c r="F2820" s="16">
        <v>599030</v>
      </c>
      <c r="G2820" s="16" t="str">
        <f t="shared" si="100"/>
        <v>CE04</v>
      </c>
      <c r="H2820" s="16" t="s">
        <v>2010</v>
      </c>
      <c r="I2820" s="16" t="s">
        <v>1181</v>
      </c>
      <c r="J2820" s="16" t="s">
        <v>1180</v>
      </c>
      <c r="K2820" s="16" t="s">
        <v>1179</v>
      </c>
      <c r="L2820" s="16" t="s">
        <v>2009</v>
      </c>
      <c r="M2820" s="16">
        <v>69141</v>
      </c>
      <c r="N2820" s="16" t="s">
        <v>1177</v>
      </c>
      <c r="O2820" s="16" t="s">
        <v>1107</v>
      </c>
      <c r="P2820" s="16" t="s">
        <v>1176</v>
      </c>
      <c r="Q2820" s="16" t="s">
        <v>1175</v>
      </c>
      <c r="R2820" s="16" t="s">
        <v>1174</v>
      </c>
    </row>
    <row r="2821" spans="1:18">
      <c r="A2821" s="16" t="s">
        <v>2008</v>
      </c>
      <c r="B2821" s="16" t="s">
        <v>1183</v>
      </c>
      <c r="C2821" s="16" t="s">
        <v>319</v>
      </c>
      <c r="D2821" s="16">
        <v>10159</v>
      </c>
      <c r="E2821" s="16" t="str">
        <f>VLOOKUP(D2821,'Schools Data'!$F$4:$I$105,4,FALSE)</f>
        <v>Mapledown</v>
      </c>
      <c r="F2821" s="16">
        <v>720000</v>
      </c>
      <c r="G2821" s="16" t="str">
        <f t="shared" si="100"/>
        <v>I07</v>
      </c>
      <c r="H2821" s="16" t="s">
        <v>2007</v>
      </c>
      <c r="I2821" s="16" t="s">
        <v>1181</v>
      </c>
      <c r="J2821" s="16" t="s">
        <v>1180</v>
      </c>
      <c r="K2821" s="16" t="s">
        <v>1179</v>
      </c>
      <c r="L2821" s="16" t="s">
        <v>2006</v>
      </c>
      <c r="M2821" s="16">
        <v>-2250</v>
      </c>
      <c r="N2821" s="16" t="s">
        <v>1177</v>
      </c>
      <c r="O2821" s="16" t="s">
        <v>1107</v>
      </c>
      <c r="P2821" s="16" t="s">
        <v>1176</v>
      </c>
      <c r="Q2821" s="16" t="s">
        <v>1175</v>
      </c>
      <c r="R2821" s="16" t="s">
        <v>1174</v>
      </c>
    </row>
    <row r="2822" spans="1:18">
      <c r="A2822" s="16" t="s">
        <v>2005</v>
      </c>
      <c r="B2822" s="16" t="s">
        <v>1183</v>
      </c>
      <c r="C2822" s="16" t="s">
        <v>319</v>
      </c>
      <c r="D2822" s="16">
        <v>10159</v>
      </c>
      <c r="E2822" s="16" t="str">
        <f>VLOOKUP(D2822,'Schools Data'!$F$4:$I$105,4,FALSE)</f>
        <v>Mapledown</v>
      </c>
      <c r="F2822" s="16">
        <v>739001</v>
      </c>
      <c r="G2822" s="16" t="str">
        <f t="shared" si="100"/>
        <v>I08a</v>
      </c>
      <c r="H2822" s="16" t="s">
        <v>2004</v>
      </c>
      <c r="I2822" s="16" t="s">
        <v>1181</v>
      </c>
      <c r="J2822" s="16" t="s">
        <v>1180</v>
      </c>
      <c r="K2822" s="16" t="s">
        <v>1179</v>
      </c>
      <c r="L2822" s="16" t="s">
        <v>2003</v>
      </c>
      <c r="M2822" s="16">
        <v>-10428</v>
      </c>
      <c r="N2822" s="16" t="s">
        <v>1177</v>
      </c>
      <c r="O2822" s="16" t="s">
        <v>1107</v>
      </c>
      <c r="P2822" s="16" t="s">
        <v>1176</v>
      </c>
      <c r="Q2822" s="16" t="s">
        <v>1175</v>
      </c>
      <c r="R2822" s="16" t="s">
        <v>1174</v>
      </c>
    </row>
    <row r="2823" spans="1:18">
      <c r="A2823" s="16" t="s">
        <v>2002</v>
      </c>
      <c r="B2823" s="16" t="s">
        <v>1183</v>
      </c>
      <c r="C2823" s="16" t="s">
        <v>319</v>
      </c>
      <c r="D2823" s="16">
        <v>10159</v>
      </c>
      <c r="E2823" s="16" t="str">
        <f>VLOOKUP(D2823,'Schools Data'!$F$4:$I$105,4,FALSE)</f>
        <v>Mapledown</v>
      </c>
      <c r="F2823" s="16">
        <v>739005</v>
      </c>
      <c r="G2823" s="16" t="str">
        <f t="shared" si="100"/>
        <v>I18c</v>
      </c>
      <c r="H2823" s="16" t="s">
        <v>2001</v>
      </c>
      <c r="I2823" s="16" t="s">
        <v>1181</v>
      </c>
      <c r="J2823" s="16" t="s">
        <v>1180</v>
      </c>
      <c r="K2823" s="16" t="s">
        <v>1179</v>
      </c>
      <c r="L2823" s="16" t="s">
        <v>2000</v>
      </c>
      <c r="M2823" s="16">
        <v>-8240</v>
      </c>
      <c r="N2823" s="16" t="s">
        <v>1177</v>
      </c>
      <c r="O2823" s="16" t="s">
        <v>1107</v>
      </c>
      <c r="P2823" s="16" t="s">
        <v>1176</v>
      </c>
      <c r="Q2823" s="16" t="s">
        <v>1175</v>
      </c>
      <c r="R2823" s="16" t="s">
        <v>1174</v>
      </c>
    </row>
    <row r="2824" spans="1:18">
      <c r="A2824" s="16" t="s">
        <v>1999</v>
      </c>
      <c r="B2824" s="16" t="s">
        <v>1183</v>
      </c>
      <c r="C2824" s="16" t="s">
        <v>319</v>
      </c>
      <c r="D2824" s="16">
        <v>10159</v>
      </c>
      <c r="E2824" s="16" t="str">
        <f>VLOOKUP(D2824,'Schools Data'!$F$4:$I$105,4,FALSE)</f>
        <v>Mapledown</v>
      </c>
      <c r="F2824" s="16">
        <v>739010</v>
      </c>
      <c r="G2824" s="16" t="str">
        <f t="shared" si="100"/>
        <v>I09</v>
      </c>
      <c r="H2824" s="16" t="s">
        <v>1998</v>
      </c>
      <c r="I2824" s="16" t="s">
        <v>1181</v>
      </c>
      <c r="J2824" s="16" t="s">
        <v>1180</v>
      </c>
      <c r="K2824" s="16" t="s">
        <v>1179</v>
      </c>
      <c r="L2824" s="16" t="s">
        <v>1997</v>
      </c>
      <c r="M2824" s="16">
        <v>-10500</v>
      </c>
      <c r="N2824" s="16" t="s">
        <v>1177</v>
      </c>
      <c r="O2824" s="16" t="s">
        <v>1107</v>
      </c>
      <c r="P2824" s="16" t="s">
        <v>1176</v>
      </c>
      <c r="Q2824" s="16" t="s">
        <v>1175</v>
      </c>
      <c r="R2824" s="16" t="s">
        <v>1174</v>
      </c>
    </row>
    <row r="2825" spans="1:18">
      <c r="A2825" s="16" t="s">
        <v>1996</v>
      </c>
      <c r="B2825" s="16" t="s">
        <v>1183</v>
      </c>
      <c r="C2825" s="16" t="s">
        <v>319</v>
      </c>
      <c r="D2825" s="16">
        <v>10185</v>
      </c>
      <c r="E2825" s="16" t="str">
        <f>VLOOKUP(D2825,'Schools Data'!$F$4:$I$105,4,FALSE)</f>
        <v>Northgate</v>
      </c>
      <c r="F2825" s="16">
        <v>111100</v>
      </c>
      <c r="G2825" s="16" t="str">
        <f t="shared" si="100"/>
        <v>E05</v>
      </c>
      <c r="H2825" s="16" t="s">
        <v>1995</v>
      </c>
      <c r="I2825" s="16" t="s">
        <v>1181</v>
      </c>
      <c r="J2825" s="16" t="s">
        <v>1180</v>
      </c>
      <c r="K2825" s="16" t="s">
        <v>1179</v>
      </c>
      <c r="L2825" s="16" t="s">
        <v>1994</v>
      </c>
      <c r="M2825" s="16">
        <v>36710</v>
      </c>
      <c r="N2825" s="16" t="s">
        <v>1177</v>
      </c>
      <c r="O2825" s="16" t="s">
        <v>1107</v>
      </c>
      <c r="P2825" s="16" t="s">
        <v>1176</v>
      </c>
      <c r="Q2825" s="16" t="s">
        <v>1175</v>
      </c>
      <c r="R2825" s="16" t="s">
        <v>1174</v>
      </c>
    </row>
    <row r="2826" spans="1:18">
      <c r="A2826" s="16" t="s">
        <v>1993</v>
      </c>
      <c r="B2826" s="16" t="s">
        <v>1183</v>
      </c>
      <c r="C2826" s="16" t="s">
        <v>319</v>
      </c>
      <c r="D2826" s="16">
        <v>10185</v>
      </c>
      <c r="E2826" s="16" t="str">
        <f>VLOOKUP(D2826,'Schools Data'!$F$4:$I$105,4,FALSE)</f>
        <v>Northgate</v>
      </c>
      <c r="F2826" s="16">
        <v>111400</v>
      </c>
      <c r="G2826" s="16" t="str">
        <f t="shared" si="100"/>
        <v>E01</v>
      </c>
      <c r="H2826" s="16" t="s">
        <v>1992</v>
      </c>
      <c r="I2826" s="16" t="s">
        <v>1181</v>
      </c>
      <c r="J2826" s="16" t="s">
        <v>1180</v>
      </c>
      <c r="K2826" s="16" t="s">
        <v>1179</v>
      </c>
      <c r="L2826" s="16" t="s">
        <v>1991</v>
      </c>
      <c r="M2826" s="16">
        <v>413181</v>
      </c>
      <c r="N2826" s="16" t="s">
        <v>1177</v>
      </c>
      <c r="O2826" s="16" t="s">
        <v>1107</v>
      </c>
      <c r="P2826" s="16" t="s">
        <v>1176</v>
      </c>
      <c r="Q2826" s="16" t="s">
        <v>1175</v>
      </c>
      <c r="R2826" s="16" t="s">
        <v>1174</v>
      </c>
    </row>
    <row r="2827" spans="1:18">
      <c r="A2827" s="16" t="s">
        <v>1990</v>
      </c>
      <c r="B2827" s="16" t="s">
        <v>1183</v>
      </c>
      <c r="C2827" s="16" t="s">
        <v>319</v>
      </c>
      <c r="D2827" s="16">
        <v>10185</v>
      </c>
      <c r="E2827" s="16" t="str">
        <f>VLOOKUP(D2827,'Schools Data'!$F$4:$I$105,4,FALSE)</f>
        <v>Northgate</v>
      </c>
      <c r="F2827" s="16">
        <v>111600</v>
      </c>
      <c r="G2827" s="16" t="str">
        <f t="shared" si="100"/>
        <v>E03</v>
      </c>
      <c r="H2827" s="16" t="s">
        <v>1989</v>
      </c>
      <c r="I2827" s="16" t="s">
        <v>1181</v>
      </c>
      <c r="J2827" s="16" t="s">
        <v>1180</v>
      </c>
      <c r="K2827" s="16" t="s">
        <v>1179</v>
      </c>
      <c r="L2827" s="16" t="s">
        <v>1988</v>
      </c>
      <c r="M2827" s="16">
        <v>19476</v>
      </c>
      <c r="N2827" s="16" t="s">
        <v>1177</v>
      </c>
      <c r="O2827" s="16" t="s">
        <v>1107</v>
      </c>
      <c r="P2827" s="16" t="s">
        <v>1176</v>
      </c>
      <c r="Q2827" s="16" t="s">
        <v>1175</v>
      </c>
      <c r="R2827" s="16" t="s">
        <v>1174</v>
      </c>
    </row>
    <row r="2828" spans="1:18">
      <c r="A2828" s="16" t="s">
        <v>1987</v>
      </c>
      <c r="B2828" s="16" t="s">
        <v>1183</v>
      </c>
      <c r="C2828" s="16" t="s">
        <v>319</v>
      </c>
      <c r="D2828" s="16">
        <v>10185</v>
      </c>
      <c r="E2828" s="16" t="str">
        <f>VLOOKUP(D2828,'Schools Data'!$F$4:$I$105,4,FALSE)</f>
        <v>Northgate</v>
      </c>
      <c r="F2828" s="16">
        <v>133100</v>
      </c>
      <c r="G2828" s="16" t="str">
        <f t="shared" si="100"/>
        <v>E09</v>
      </c>
      <c r="H2828" s="16" t="s">
        <v>1986</v>
      </c>
      <c r="I2828" s="16" t="s">
        <v>1181</v>
      </c>
      <c r="J2828" s="16" t="s">
        <v>1180</v>
      </c>
      <c r="K2828" s="16" t="s">
        <v>1179</v>
      </c>
      <c r="L2828" s="16" t="s">
        <v>1985</v>
      </c>
      <c r="M2828" s="16">
        <v>4200</v>
      </c>
      <c r="N2828" s="16" t="s">
        <v>1177</v>
      </c>
      <c r="O2828" s="16" t="s">
        <v>1107</v>
      </c>
      <c r="P2828" s="16" t="s">
        <v>1176</v>
      </c>
      <c r="Q2828" s="16" t="s">
        <v>1175</v>
      </c>
      <c r="R2828" s="16" t="s">
        <v>1174</v>
      </c>
    </row>
    <row r="2829" spans="1:18">
      <c r="A2829" s="16" t="s">
        <v>1984</v>
      </c>
      <c r="B2829" s="16" t="s">
        <v>1183</v>
      </c>
      <c r="C2829" s="16" t="s">
        <v>319</v>
      </c>
      <c r="D2829" s="16">
        <v>10185</v>
      </c>
      <c r="E2829" s="16" t="str">
        <f>VLOOKUP(D2829,'Schools Data'!$F$4:$I$105,4,FALSE)</f>
        <v>Northgate</v>
      </c>
      <c r="F2829" s="16">
        <v>138100</v>
      </c>
      <c r="G2829" s="16" t="str">
        <f t="shared" si="100"/>
        <v>E08</v>
      </c>
      <c r="H2829" s="16" t="s">
        <v>1983</v>
      </c>
      <c r="I2829" s="16" t="s">
        <v>1181</v>
      </c>
      <c r="J2829" s="16" t="s">
        <v>1180</v>
      </c>
      <c r="K2829" s="16" t="s">
        <v>1179</v>
      </c>
      <c r="L2829" s="16" t="s">
        <v>1982</v>
      </c>
      <c r="M2829" s="16">
        <v>5254</v>
      </c>
      <c r="N2829" s="16" t="s">
        <v>1177</v>
      </c>
      <c r="O2829" s="16" t="s">
        <v>1107</v>
      </c>
      <c r="P2829" s="16" t="s">
        <v>1176</v>
      </c>
      <c r="Q2829" s="16" t="s">
        <v>1175</v>
      </c>
      <c r="R2829" s="16" t="s">
        <v>1174</v>
      </c>
    </row>
    <row r="2830" spans="1:18">
      <c r="A2830" s="16" t="s">
        <v>1981</v>
      </c>
      <c r="B2830" s="16" t="s">
        <v>1183</v>
      </c>
      <c r="C2830" s="16" t="s">
        <v>319</v>
      </c>
      <c r="D2830" s="16">
        <v>10185</v>
      </c>
      <c r="E2830" s="16" t="str">
        <f>VLOOKUP(D2830,'Schools Data'!$F$4:$I$105,4,FALSE)</f>
        <v>Northgate</v>
      </c>
      <c r="F2830" s="16">
        <v>138110</v>
      </c>
      <c r="G2830" s="16" t="str">
        <f t="shared" si="100"/>
        <v>E10</v>
      </c>
      <c r="H2830" s="16" t="s">
        <v>1980</v>
      </c>
      <c r="I2830" s="16" t="s">
        <v>1181</v>
      </c>
      <c r="J2830" s="16" t="s">
        <v>1180</v>
      </c>
      <c r="K2830" s="16" t="s">
        <v>1179</v>
      </c>
      <c r="L2830" s="16" t="s">
        <v>1979</v>
      </c>
      <c r="M2830" s="16">
        <v>4000</v>
      </c>
      <c r="N2830" s="16" t="s">
        <v>1177</v>
      </c>
      <c r="O2830" s="16" t="s">
        <v>1107</v>
      </c>
      <c r="P2830" s="16" t="s">
        <v>1176</v>
      </c>
      <c r="Q2830" s="16" t="s">
        <v>1175</v>
      </c>
      <c r="R2830" s="16" t="s">
        <v>1174</v>
      </c>
    </row>
    <row r="2831" spans="1:18">
      <c r="A2831" s="16" t="s">
        <v>1978</v>
      </c>
      <c r="B2831" s="16" t="s">
        <v>1183</v>
      </c>
      <c r="C2831" s="16" t="s">
        <v>319</v>
      </c>
      <c r="D2831" s="16">
        <v>10185</v>
      </c>
      <c r="E2831" s="16" t="str">
        <f>VLOOKUP(D2831,'Schools Data'!$F$4:$I$105,4,FALSE)</f>
        <v>Northgate</v>
      </c>
      <c r="F2831" s="16">
        <v>210000</v>
      </c>
      <c r="G2831" s="16" t="str">
        <f t="shared" si="100"/>
        <v>E12</v>
      </c>
      <c r="H2831" s="16" t="s">
        <v>1977</v>
      </c>
      <c r="I2831" s="16" t="s">
        <v>1181</v>
      </c>
      <c r="J2831" s="16" t="s">
        <v>1180</v>
      </c>
      <c r="K2831" s="16" t="s">
        <v>1179</v>
      </c>
      <c r="L2831" s="16" t="s">
        <v>1976</v>
      </c>
      <c r="M2831" s="16">
        <v>5000</v>
      </c>
      <c r="N2831" s="16" t="s">
        <v>1177</v>
      </c>
      <c r="O2831" s="16" t="s">
        <v>1107</v>
      </c>
      <c r="P2831" s="16" t="s">
        <v>1176</v>
      </c>
      <c r="Q2831" s="16" t="s">
        <v>1175</v>
      </c>
      <c r="R2831" s="16" t="s">
        <v>1174</v>
      </c>
    </row>
    <row r="2832" spans="1:18">
      <c r="A2832" s="16" t="s">
        <v>1975</v>
      </c>
      <c r="B2832" s="16" t="s">
        <v>1183</v>
      </c>
      <c r="C2832" s="16" t="s">
        <v>319</v>
      </c>
      <c r="D2832" s="16">
        <v>10185</v>
      </c>
      <c r="E2832" s="16" t="str">
        <f>VLOOKUP(D2832,'Schools Data'!$F$4:$I$105,4,FALSE)</f>
        <v>Northgate</v>
      </c>
      <c r="F2832" s="16">
        <v>219010</v>
      </c>
      <c r="G2832" s="16" t="str">
        <f t="shared" si="100"/>
        <v>E14</v>
      </c>
      <c r="H2832" s="16" t="s">
        <v>1974</v>
      </c>
      <c r="I2832" s="16" t="s">
        <v>1181</v>
      </c>
      <c r="J2832" s="16" t="s">
        <v>1180</v>
      </c>
      <c r="K2832" s="16" t="s">
        <v>1179</v>
      </c>
      <c r="L2832" s="16" t="s">
        <v>1973</v>
      </c>
      <c r="M2832" s="16">
        <v>100</v>
      </c>
      <c r="N2832" s="16" t="s">
        <v>1177</v>
      </c>
      <c r="O2832" s="16" t="s">
        <v>1107</v>
      </c>
      <c r="P2832" s="16" t="s">
        <v>1176</v>
      </c>
      <c r="Q2832" s="16" t="s">
        <v>1175</v>
      </c>
      <c r="R2832" s="16" t="s">
        <v>1174</v>
      </c>
    </row>
    <row r="2833" spans="1:18">
      <c r="A2833" s="16" t="s">
        <v>1972</v>
      </c>
      <c r="B2833" s="16" t="s">
        <v>1183</v>
      </c>
      <c r="C2833" s="16" t="s">
        <v>319</v>
      </c>
      <c r="D2833" s="16">
        <v>10185</v>
      </c>
      <c r="E2833" s="16" t="str">
        <f>VLOOKUP(D2833,'Schools Data'!$F$4:$I$105,4,FALSE)</f>
        <v>Northgate</v>
      </c>
      <c r="F2833" s="16">
        <v>219030</v>
      </c>
      <c r="G2833" s="16" t="str">
        <f t="shared" si="100"/>
        <v>E18</v>
      </c>
      <c r="H2833" s="16" t="s">
        <v>1971</v>
      </c>
      <c r="I2833" s="16" t="s">
        <v>1181</v>
      </c>
      <c r="J2833" s="16" t="s">
        <v>1180</v>
      </c>
      <c r="K2833" s="16" t="s">
        <v>1179</v>
      </c>
      <c r="L2833" s="16" t="s">
        <v>1970</v>
      </c>
      <c r="M2833" s="16">
        <v>1000</v>
      </c>
      <c r="N2833" s="16" t="s">
        <v>1177</v>
      </c>
      <c r="O2833" s="16" t="s">
        <v>1107</v>
      </c>
      <c r="P2833" s="16" t="s">
        <v>1176</v>
      </c>
      <c r="Q2833" s="16" t="s">
        <v>1175</v>
      </c>
      <c r="R2833" s="16" t="s">
        <v>1174</v>
      </c>
    </row>
    <row r="2834" spans="1:18">
      <c r="A2834" s="16" t="s">
        <v>1969</v>
      </c>
      <c r="B2834" s="16" t="s">
        <v>1183</v>
      </c>
      <c r="C2834" s="16" t="s">
        <v>319</v>
      </c>
      <c r="D2834" s="16">
        <v>10185</v>
      </c>
      <c r="E2834" s="16" t="str">
        <f>VLOOKUP(D2834,'Schools Data'!$F$4:$I$105,4,FALSE)</f>
        <v>Northgate</v>
      </c>
      <c r="F2834" s="16">
        <v>220000</v>
      </c>
      <c r="G2834" s="16" t="str">
        <f t="shared" si="100"/>
        <v>E13</v>
      </c>
      <c r="H2834" s="16" t="s">
        <v>1968</v>
      </c>
      <c r="I2834" s="16" t="s">
        <v>1181</v>
      </c>
      <c r="J2834" s="16" t="s">
        <v>1180</v>
      </c>
      <c r="K2834" s="16" t="s">
        <v>1179</v>
      </c>
      <c r="L2834" s="16" t="s">
        <v>1967</v>
      </c>
      <c r="M2834" s="16">
        <v>200</v>
      </c>
      <c r="N2834" s="16" t="s">
        <v>1177</v>
      </c>
      <c r="O2834" s="16" t="s">
        <v>1107</v>
      </c>
      <c r="P2834" s="16" t="s">
        <v>1176</v>
      </c>
      <c r="Q2834" s="16" t="s">
        <v>1175</v>
      </c>
      <c r="R2834" s="16" t="s">
        <v>1174</v>
      </c>
    </row>
    <row r="2835" spans="1:18">
      <c r="A2835" s="16" t="s">
        <v>1966</v>
      </c>
      <c r="B2835" s="16" t="s">
        <v>1183</v>
      </c>
      <c r="C2835" s="16" t="s">
        <v>319</v>
      </c>
      <c r="D2835" s="16">
        <v>10185</v>
      </c>
      <c r="E2835" s="16" t="str">
        <f>VLOOKUP(D2835,'Schools Data'!$F$4:$I$105,4,FALSE)</f>
        <v>Northgate</v>
      </c>
      <c r="F2835" s="16">
        <v>221000</v>
      </c>
      <c r="G2835" s="16" t="str">
        <f t="shared" si="100"/>
        <v>E23</v>
      </c>
      <c r="H2835" s="16" t="s">
        <v>1965</v>
      </c>
      <c r="I2835" s="16" t="s">
        <v>1181</v>
      </c>
      <c r="J2835" s="16" t="s">
        <v>1180</v>
      </c>
      <c r="K2835" s="16" t="s">
        <v>1179</v>
      </c>
      <c r="L2835" s="16" t="s">
        <v>1964</v>
      </c>
      <c r="M2835" s="16">
        <v>360</v>
      </c>
      <c r="N2835" s="16" t="s">
        <v>1177</v>
      </c>
      <c r="O2835" s="16" t="s">
        <v>1107</v>
      </c>
      <c r="P2835" s="16" t="s">
        <v>1176</v>
      </c>
      <c r="Q2835" s="16" t="s">
        <v>1175</v>
      </c>
      <c r="R2835" s="16" t="s">
        <v>1174</v>
      </c>
    </row>
    <row r="2836" spans="1:18">
      <c r="A2836" s="16" t="s">
        <v>1963</v>
      </c>
      <c r="B2836" s="16" t="s">
        <v>1183</v>
      </c>
      <c r="C2836" s="16" t="s">
        <v>319</v>
      </c>
      <c r="D2836" s="16">
        <v>10185</v>
      </c>
      <c r="E2836" s="16" t="str">
        <f>VLOOKUP(D2836,'Schools Data'!$F$4:$I$105,4,FALSE)</f>
        <v>Northgate</v>
      </c>
      <c r="F2836" s="16">
        <v>411020</v>
      </c>
      <c r="G2836" s="16" t="str">
        <f t="shared" si="100"/>
        <v>E25</v>
      </c>
      <c r="H2836" s="16" t="s">
        <v>1962</v>
      </c>
      <c r="I2836" s="16" t="s">
        <v>1181</v>
      </c>
      <c r="J2836" s="16" t="s">
        <v>1180</v>
      </c>
      <c r="K2836" s="16" t="s">
        <v>1179</v>
      </c>
      <c r="L2836" s="16" t="s">
        <v>1961</v>
      </c>
      <c r="M2836" s="16">
        <v>2050</v>
      </c>
      <c r="N2836" s="16" t="s">
        <v>1177</v>
      </c>
      <c r="O2836" s="16" t="s">
        <v>1107</v>
      </c>
      <c r="P2836" s="16" t="s">
        <v>1176</v>
      </c>
      <c r="Q2836" s="16" t="s">
        <v>1175</v>
      </c>
      <c r="R2836" s="16" t="s">
        <v>1174</v>
      </c>
    </row>
    <row r="2837" spans="1:18">
      <c r="A2837" s="16" t="s">
        <v>1960</v>
      </c>
      <c r="B2837" s="16" t="s">
        <v>1183</v>
      </c>
      <c r="C2837" s="16" t="s">
        <v>319</v>
      </c>
      <c r="D2837" s="16">
        <v>10185</v>
      </c>
      <c r="E2837" s="16" t="str">
        <f>VLOOKUP(D2837,'Schools Data'!$F$4:$I$105,4,FALSE)</f>
        <v>Northgate</v>
      </c>
      <c r="F2837" s="16">
        <v>413050</v>
      </c>
      <c r="G2837" s="16" t="str">
        <f t="shared" si="100"/>
        <v>E19</v>
      </c>
      <c r="H2837" s="16" t="s">
        <v>1959</v>
      </c>
      <c r="I2837" s="16" t="s">
        <v>1181</v>
      </c>
      <c r="J2837" s="16" t="s">
        <v>1180</v>
      </c>
      <c r="K2837" s="16" t="s">
        <v>1179</v>
      </c>
      <c r="L2837" s="16" t="s">
        <v>1958</v>
      </c>
      <c r="M2837" s="16">
        <v>9500</v>
      </c>
      <c r="N2837" s="16" t="s">
        <v>1177</v>
      </c>
      <c r="O2837" s="16" t="s">
        <v>1107</v>
      </c>
      <c r="P2837" s="16" t="s">
        <v>1176</v>
      </c>
      <c r="Q2837" s="16" t="s">
        <v>1175</v>
      </c>
      <c r="R2837" s="16" t="s">
        <v>1174</v>
      </c>
    </row>
    <row r="2838" spans="1:18">
      <c r="A2838" s="16" t="s">
        <v>1957</v>
      </c>
      <c r="B2838" s="16" t="s">
        <v>1183</v>
      </c>
      <c r="C2838" s="16" t="s">
        <v>319</v>
      </c>
      <c r="D2838" s="16">
        <v>10185</v>
      </c>
      <c r="E2838" s="16" t="str">
        <f>VLOOKUP(D2838,'Schools Data'!$F$4:$I$105,4,FALSE)</f>
        <v>Northgate</v>
      </c>
      <c r="F2838" s="16">
        <v>413060</v>
      </c>
      <c r="G2838" s="16" t="str">
        <f t="shared" si="100"/>
        <v>E22</v>
      </c>
      <c r="H2838" s="16" t="s">
        <v>1956</v>
      </c>
      <c r="I2838" s="16" t="s">
        <v>1181</v>
      </c>
      <c r="J2838" s="16" t="s">
        <v>1180</v>
      </c>
      <c r="K2838" s="16" t="s">
        <v>1179</v>
      </c>
      <c r="L2838" s="16" t="s">
        <v>1955</v>
      </c>
      <c r="M2838" s="16">
        <v>8900</v>
      </c>
      <c r="N2838" s="16" t="s">
        <v>1177</v>
      </c>
      <c r="O2838" s="16" t="s">
        <v>1107</v>
      </c>
      <c r="P2838" s="16" t="s">
        <v>1176</v>
      </c>
      <c r="Q2838" s="16" t="s">
        <v>1175</v>
      </c>
      <c r="R2838" s="16" t="s">
        <v>1174</v>
      </c>
    </row>
    <row r="2839" spans="1:18">
      <c r="A2839" s="16" t="s">
        <v>1954</v>
      </c>
      <c r="B2839" s="16" t="s">
        <v>1183</v>
      </c>
      <c r="C2839" s="16" t="s">
        <v>319</v>
      </c>
      <c r="D2839" s="16">
        <v>10185</v>
      </c>
      <c r="E2839" s="16" t="str">
        <f>VLOOKUP(D2839,'Schools Data'!$F$4:$I$105,4,FALSE)</f>
        <v>Northgate</v>
      </c>
      <c r="F2839" s="16">
        <v>420050</v>
      </c>
      <c r="G2839" s="16" t="str">
        <f t="shared" si="100"/>
        <v>E21</v>
      </c>
      <c r="H2839" s="16" t="s">
        <v>1953</v>
      </c>
      <c r="I2839" s="16" t="s">
        <v>1181</v>
      </c>
      <c r="J2839" s="16" t="s">
        <v>1180</v>
      </c>
      <c r="K2839" s="16" t="s">
        <v>1179</v>
      </c>
      <c r="L2839" s="16" t="s">
        <v>1952</v>
      </c>
      <c r="M2839" s="16">
        <v>4700</v>
      </c>
      <c r="N2839" s="16" t="s">
        <v>1177</v>
      </c>
      <c r="O2839" s="16" t="s">
        <v>1107</v>
      </c>
      <c r="P2839" s="16" t="s">
        <v>1176</v>
      </c>
      <c r="Q2839" s="16" t="s">
        <v>1175</v>
      </c>
      <c r="R2839" s="16" t="s">
        <v>1174</v>
      </c>
    </row>
    <row r="2840" spans="1:18">
      <c r="A2840" s="16" t="s">
        <v>1951</v>
      </c>
      <c r="B2840" s="16" t="s">
        <v>1183</v>
      </c>
      <c r="C2840" s="16" t="s">
        <v>319</v>
      </c>
      <c r="D2840" s="16">
        <v>10185</v>
      </c>
      <c r="E2840" s="16" t="str">
        <f>VLOOKUP(D2840,'Schools Data'!$F$4:$I$105,4,FALSE)</f>
        <v>Northgate</v>
      </c>
      <c r="F2840" s="16">
        <v>420060</v>
      </c>
      <c r="G2840" s="16" t="str">
        <f t="shared" si="100"/>
        <v>E26</v>
      </c>
      <c r="H2840" s="16" t="s">
        <v>1950</v>
      </c>
      <c r="I2840" s="16" t="s">
        <v>1181</v>
      </c>
      <c r="J2840" s="16" t="s">
        <v>1180</v>
      </c>
      <c r="K2840" s="16" t="s">
        <v>1179</v>
      </c>
      <c r="L2840" s="16" t="s">
        <v>1949</v>
      </c>
      <c r="M2840" s="16">
        <v>4000</v>
      </c>
      <c r="N2840" s="16" t="s">
        <v>1177</v>
      </c>
      <c r="O2840" s="16" t="s">
        <v>1107</v>
      </c>
      <c r="P2840" s="16" t="s">
        <v>1176</v>
      </c>
      <c r="Q2840" s="16" t="s">
        <v>1175</v>
      </c>
      <c r="R2840" s="16" t="s">
        <v>1174</v>
      </c>
    </row>
    <row r="2841" spans="1:18">
      <c r="A2841" s="16" t="s">
        <v>1948</v>
      </c>
      <c r="B2841" s="16" t="s">
        <v>1183</v>
      </c>
      <c r="C2841" s="16" t="s">
        <v>319</v>
      </c>
      <c r="D2841" s="16">
        <v>10185</v>
      </c>
      <c r="E2841" s="16" t="str">
        <f>VLOOKUP(D2841,'Schools Data'!$F$4:$I$105,4,FALSE)</f>
        <v>Northgate</v>
      </c>
      <c r="F2841" s="16">
        <v>422620</v>
      </c>
      <c r="G2841" s="16" t="str">
        <f t="shared" si="100"/>
        <v>E20</v>
      </c>
      <c r="H2841" s="16" t="s">
        <v>1947</v>
      </c>
      <c r="I2841" s="16" t="s">
        <v>1181</v>
      </c>
      <c r="J2841" s="16" t="s">
        <v>1180</v>
      </c>
      <c r="K2841" s="16" t="s">
        <v>1179</v>
      </c>
      <c r="L2841" s="16" t="s">
        <v>1946</v>
      </c>
      <c r="M2841" s="16">
        <v>7035</v>
      </c>
      <c r="N2841" s="16" t="s">
        <v>1177</v>
      </c>
      <c r="O2841" s="16" t="s">
        <v>1107</v>
      </c>
      <c r="P2841" s="16" t="s">
        <v>1176</v>
      </c>
      <c r="Q2841" s="16" t="s">
        <v>1175</v>
      </c>
      <c r="R2841" s="16" t="s">
        <v>1174</v>
      </c>
    </row>
    <row r="2842" spans="1:18">
      <c r="A2842" s="16" t="s">
        <v>1945</v>
      </c>
      <c r="B2842" s="16" t="s">
        <v>1183</v>
      </c>
      <c r="C2842" s="16" t="s">
        <v>319</v>
      </c>
      <c r="D2842" s="16">
        <v>10185</v>
      </c>
      <c r="E2842" s="16" t="str">
        <f>VLOOKUP(D2842,'Schools Data'!$F$4:$I$105,4,FALSE)</f>
        <v>Northgate</v>
      </c>
      <c r="F2842" s="16">
        <v>543950</v>
      </c>
      <c r="G2842" s="16" t="s">
        <v>1211</v>
      </c>
      <c r="H2842" s="16" t="s">
        <v>1944</v>
      </c>
      <c r="I2842" s="16" t="s">
        <v>1181</v>
      </c>
      <c r="J2842" s="16" t="s">
        <v>1180</v>
      </c>
      <c r="K2842" s="16" t="s">
        <v>1179</v>
      </c>
      <c r="L2842" s="16" t="s">
        <v>1943</v>
      </c>
      <c r="M2842" s="16">
        <v>131180</v>
      </c>
      <c r="N2842" s="16" t="s">
        <v>1177</v>
      </c>
      <c r="O2842" s="16" t="s">
        <v>1107</v>
      </c>
      <c r="P2842" s="16" t="s">
        <v>1176</v>
      </c>
      <c r="Q2842" s="16" t="s">
        <v>1175</v>
      </c>
      <c r="R2842" s="16" t="s">
        <v>1174</v>
      </c>
    </row>
    <row r="2843" spans="1:18">
      <c r="A2843" s="16" t="s">
        <v>1942</v>
      </c>
      <c r="B2843" s="16" t="s">
        <v>1183</v>
      </c>
      <c r="C2843" s="16" t="s">
        <v>319</v>
      </c>
      <c r="D2843" s="16">
        <v>10185</v>
      </c>
      <c r="E2843" s="16" t="str">
        <f>VLOOKUP(D2843,'Schools Data'!$F$4:$I$105,4,FALSE)</f>
        <v>Northgate</v>
      </c>
      <c r="F2843" s="16">
        <v>543970</v>
      </c>
      <c r="G2843" s="16" t="str">
        <f t="shared" ref="G2843:G2876" si="101">VLOOKUP(F2843,$W$2:$X$62,2,FALSE)</f>
        <v>I01</v>
      </c>
      <c r="H2843" s="16" t="s">
        <v>1941</v>
      </c>
      <c r="I2843" s="16" t="s">
        <v>1181</v>
      </c>
      <c r="J2843" s="16" t="s">
        <v>1180</v>
      </c>
      <c r="K2843" s="16" t="s">
        <v>1179</v>
      </c>
      <c r="L2843" s="16" t="s">
        <v>1940</v>
      </c>
      <c r="M2843" s="16">
        <v>-486327</v>
      </c>
      <c r="N2843" s="16" t="s">
        <v>1177</v>
      </c>
      <c r="O2843" s="16" t="s">
        <v>1107</v>
      </c>
      <c r="P2843" s="16" t="s">
        <v>1176</v>
      </c>
      <c r="Q2843" s="16" t="s">
        <v>1175</v>
      </c>
      <c r="R2843" s="16" t="s">
        <v>1174</v>
      </c>
    </row>
    <row r="2844" spans="1:18">
      <c r="A2844" s="16" t="s">
        <v>1939</v>
      </c>
      <c r="B2844" s="16" t="s">
        <v>1183</v>
      </c>
      <c r="C2844" s="16" t="s">
        <v>319</v>
      </c>
      <c r="D2844" s="16">
        <v>10185</v>
      </c>
      <c r="E2844" s="16" t="str">
        <f>VLOOKUP(D2844,'Schools Data'!$F$4:$I$105,4,FALSE)</f>
        <v>Northgate</v>
      </c>
      <c r="F2844" s="16">
        <v>543975</v>
      </c>
      <c r="G2844" s="16" t="str">
        <f t="shared" si="101"/>
        <v>I05</v>
      </c>
      <c r="H2844" s="16" t="s">
        <v>1938</v>
      </c>
      <c r="I2844" s="16" t="s">
        <v>1181</v>
      </c>
      <c r="J2844" s="16" t="s">
        <v>1180</v>
      </c>
      <c r="K2844" s="16" t="s">
        <v>1179</v>
      </c>
      <c r="L2844" s="16" t="s">
        <v>1937</v>
      </c>
      <c r="M2844" s="16">
        <v>-5210</v>
      </c>
      <c r="N2844" s="16" t="s">
        <v>1177</v>
      </c>
      <c r="O2844" s="16" t="s">
        <v>1107</v>
      </c>
      <c r="P2844" s="16" t="s">
        <v>1176</v>
      </c>
      <c r="Q2844" s="16" t="s">
        <v>1175</v>
      </c>
      <c r="R2844" s="16" t="s">
        <v>1174</v>
      </c>
    </row>
    <row r="2845" spans="1:18">
      <c r="A2845" s="16" t="s">
        <v>1936</v>
      </c>
      <c r="B2845" s="16" t="s">
        <v>1183</v>
      </c>
      <c r="C2845" s="16" t="s">
        <v>319</v>
      </c>
      <c r="D2845" s="16">
        <v>10185</v>
      </c>
      <c r="E2845" s="16" t="str">
        <f>VLOOKUP(D2845,'Schools Data'!$F$4:$I$105,4,FALSE)</f>
        <v>Northgate</v>
      </c>
      <c r="F2845" s="16">
        <v>543980</v>
      </c>
      <c r="G2845" s="16" t="str">
        <f t="shared" si="101"/>
        <v>CI01</v>
      </c>
      <c r="H2845" s="16" t="s">
        <v>1935</v>
      </c>
      <c r="I2845" s="16" t="s">
        <v>1181</v>
      </c>
      <c r="J2845" s="16" t="s">
        <v>1180</v>
      </c>
      <c r="K2845" s="16" t="s">
        <v>1179</v>
      </c>
      <c r="L2845" s="16" t="s">
        <v>1934</v>
      </c>
      <c r="M2845" s="16">
        <v>-4473</v>
      </c>
      <c r="N2845" s="16" t="s">
        <v>1177</v>
      </c>
      <c r="O2845" s="16" t="s">
        <v>1107</v>
      </c>
      <c r="P2845" s="16" t="s">
        <v>1176</v>
      </c>
      <c r="Q2845" s="16" t="s">
        <v>1175</v>
      </c>
      <c r="R2845" s="16" t="s">
        <v>1174</v>
      </c>
    </row>
    <row r="2846" spans="1:18">
      <c r="A2846" s="16" t="s">
        <v>1933</v>
      </c>
      <c r="B2846" s="16" t="s">
        <v>1183</v>
      </c>
      <c r="C2846" s="16" t="s">
        <v>319</v>
      </c>
      <c r="D2846" s="16">
        <v>10185</v>
      </c>
      <c r="E2846" s="16" t="str">
        <f>VLOOKUP(D2846,'Schools Data'!$F$4:$I$105,4,FALSE)</f>
        <v>Northgate</v>
      </c>
      <c r="F2846" s="16">
        <v>569000</v>
      </c>
      <c r="G2846" s="16" t="str">
        <f t="shared" si="101"/>
        <v>E28a</v>
      </c>
      <c r="H2846" s="16" t="s">
        <v>1932</v>
      </c>
      <c r="I2846" s="16" t="s">
        <v>1181</v>
      </c>
      <c r="J2846" s="16" t="s">
        <v>1180</v>
      </c>
      <c r="K2846" s="16" t="s">
        <v>1179</v>
      </c>
      <c r="L2846" s="16" t="s">
        <v>1931</v>
      </c>
      <c r="M2846" s="16">
        <v>35525</v>
      </c>
      <c r="N2846" s="16" t="s">
        <v>1177</v>
      </c>
      <c r="O2846" s="16" t="s">
        <v>1107</v>
      </c>
      <c r="P2846" s="16" t="s">
        <v>1176</v>
      </c>
      <c r="Q2846" s="16" t="s">
        <v>1175</v>
      </c>
      <c r="R2846" s="16" t="s">
        <v>1174</v>
      </c>
    </row>
    <row r="2847" spans="1:18">
      <c r="A2847" s="16" t="s">
        <v>1930</v>
      </c>
      <c r="B2847" s="16" t="s">
        <v>1183</v>
      </c>
      <c r="C2847" s="16" t="s">
        <v>319</v>
      </c>
      <c r="D2847" s="16">
        <v>10185</v>
      </c>
      <c r="E2847" s="16" t="str">
        <f>VLOOKUP(D2847,'Schools Data'!$F$4:$I$105,4,FALSE)</f>
        <v>Northgate</v>
      </c>
      <c r="F2847" s="16">
        <v>569010</v>
      </c>
      <c r="G2847" s="16" t="str">
        <f t="shared" si="101"/>
        <v>E27</v>
      </c>
      <c r="H2847" s="16" t="s">
        <v>1929</v>
      </c>
      <c r="I2847" s="16" t="s">
        <v>1181</v>
      </c>
      <c r="J2847" s="16" t="s">
        <v>1180</v>
      </c>
      <c r="K2847" s="16" t="s">
        <v>1179</v>
      </c>
      <c r="L2847" s="16" t="s">
        <v>1928</v>
      </c>
      <c r="M2847" s="16">
        <v>22361</v>
      </c>
      <c r="N2847" s="16" t="s">
        <v>1177</v>
      </c>
      <c r="O2847" s="16" t="s">
        <v>1107</v>
      </c>
      <c r="P2847" s="16" t="s">
        <v>1176</v>
      </c>
      <c r="Q2847" s="16" t="s">
        <v>1175</v>
      </c>
      <c r="R2847" s="16" t="s">
        <v>1174</v>
      </c>
    </row>
    <row r="2848" spans="1:18">
      <c r="A2848" s="16" t="s">
        <v>1927</v>
      </c>
      <c r="B2848" s="16" t="s">
        <v>1183</v>
      </c>
      <c r="C2848" s="16" t="s">
        <v>319</v>
      </c>
      <c r="D2848" s="16">
        <v>10185</v>
      </c>
      <c r="E2848" s="16" t="str">
        <f>VLOOKUP(D2848,'Schools Data'!$F$4:$I$105,4,FALSE)</f>
        <v>Northgate</v>
      </c>
      <c r="F2848" s="16">
        <v>599030</v>
      </c>
      <c r="G2848" s="16" t="str">
        <f t="shared" si="101"/>
        <v>CE04</v>
      </c>
      <c r="H2848" s="16" t="s">
        <v>1926</v>
      </c>
      <c r="I2848" s="16" t="s">
        <v>1181</v>
      </c>
      <c r="J2848" s="16" t="s">
        <v>1180</v>
      </c>
      <c r="K2848" s="16" t="s">
        <v>1179</v>
      </c>
      <c r="L2848" s="16" t="s">
        <v>1925</v>
      </c>
      <c r="M2848" s="16">
        <v>5651</v>
      </c>
      <c r="N2848" s="16" t="s">
        <v>1177</v>
      </c>
      <c r="O2848" s="16" t="s">
        <v>1107</v>
      </c>
      <c r="P2848" s="16" t="s">
        <v>1176</v>
      </c>
      <c r="Q2848" s="16" t="s">
        <v>1175</v>
      </c>
      <c r="R2848" s="16" t="s">
        <v>1174</v>
      </c>
    </row>
    <row r="2849" spans="1:18">
      <c r="A2849" s="16" t="s">
        <v>1924</v>
      </c>
      <c r="B2849" s="16" t="s">
        <v>1183</v>
      </c>
      <c r="C2849" s="16" t="s">
        <v>319</v>
      </c>
      <c r="D2849" s="16">
        <v>10185</v>
      </c>
      <c r="E2849" s="16" t="str">
        <f>VLOOKUP(D2849,'Schools Data'!$F$4:$I$105,4,FALSE)</f>
        <v>Northgate</v>
      </c>
      <c r="F2849" s="16">
        <v>720000</v>
      </c>
      <c r="G2849" s="16" t="str">
        <f t="shared" si="101"/>
        <v>I07</v>
      </c>
      <c r="H2849" s="16" t="s">
        <v>1923</v>
      </c>
      <c r="I2849" s="16" t="s">
        <v>1181</v>
      </c>
      <c r="J2849" s="16" t="s">
        <v>1180</v>
      </c>
      <c r="K2849" s="16" t="s">
        <v>1179</v>
      </c>
      <c r="L2849" s="16" t="s">
        <v>1922</v>
      </c>
      <c r="M2849" s="16">
        <v>-1500</v>
      </c>
      <c r="N2849" s="16" t="s">
        <v>1177</v>
      </c>
      <c r="O2849" s="16" t="s">
        <v>1107</v>
      </c>
      <c r="P2849" s="16" t="s">
        <v>1176</v>
      </c>
      <c r="Q2849" s="16" t="s">
        <v>1175</v>
      </c>
      <c r="R2849" s="16" t="s">
        <v>1174</v>
      </c>
    </row>
    <row r="2850" spans="1:18">
      <c r="A2850" s="16" t="s">
        <v>1921</v>
      </c>
      <c r="B2850" s="16" t="s">
        <v>1183</v>
      </c>
      <c r="C2850" s="16" t="s">
        <v>319</v>
      </c>
      <c r="D2850" s="16">
        <v>10185</v>
      </c>
      <c r="E2850" s="16" t="str">
        <f>VLOOKUP(D2850,'Schools Data'!$F$4:$I$105,4,FALSE)</f>
        <v>Northgate</v>
      </c>
      <c r="F2850" s="16">
        <v>720010</v>
      </c>
      <c r="G2850" s="16" t="str">
        <f t="shared" si="101"/>
        <v>I18d</v>
      </c>
      <c r="H2850" s="16" t="s">
        <v>1920</v>
      </c>
      <c r="I2850" s="16" t="s">
        <v>1181</v>
      </c>
      <c r="J2850" s="16" t="s">
        <v>1180</v>
      </c>
      <c r="K2850" s="16" t="s">
        <v>1179</v>
      </c>
      <c r="L2850" s="16" t="s">
        <v>1919</v>
      </c>
      <c r="M2850" s="16">
        <v>-2800</v>
      </c>
      <c r="N2850" s="16" t="s">
        <v>1177</v>
      </c>
      <c r="O2850" s="16" t="s">
        <v>1107</v>
      </c>
      <c r="P2850" s="16" t="s">
        <v>1176</v>
      </c>
      <c r="Q2850" s="16" t="s">
        <v>1175</v>
      </c>
      <c r="R2850" s="16" t="s">
        <v>1174</v>
      </c>
    </row>
    <row r="2851" spans="1:18">
      <c r="A2851" s="16" t="s">
        <v>1918</v>
      </c>
      <c r="B2851" s="16" t="s">
        <v>1183</v>
      </c>
      <c r="C2851" s="16" t="s">
        <v>319</v>
      </c>
      <c r="D2851" s="16">
        <v>10185</v>
      </c>
      <c r="E2851" s="16" t="str">
        <f>VLOOKUP(D2851,'Schools Data'!$F$4:$I$105,4,FALSE)</f>
        <v>Northgate</v>
      </c>
      <c r="F2851" s="16">
        <v>739002</v>
      </c>
      <c r="G2851" s="16" t="str">
        <f t="shared" si="101"/>
        <v>I08b</v>
      </c>
      <c r="H2851" s="16" t="s">
        <v>1917</v>
      </c>
      <c r="I2851" s="16" t="s">
        <v>1181</v>
      </c>
      <c r="J2851" s="16" t="s">
        <v>1180</v>
      </c>
      <c r="K2851" s="16" t="s">
        <v>1179</v>
      </c>
      <c r="L2851" s="16" t="s">
        <v>1916</v>
      </c>
      <c r="M2851" s="16">
        <v>-38820</v>
      </c>
      <c r="N2851" s="16" t="s">
        <v>1177</v>
      </c>
      <c r="O2851" s="16" t="s">
        <v>1107</v>
      </c>
      <c r="P2851" s="16" t="s">
        <v>1176</v>
      </c>
      <c r="Q2851" s="16" t="s">
        <v>1175</v>
      </c>
      <c r="R2851" s="16" t="s">
        <v>1174</v>
      </c>
    </row>
    <row r="2852" spans="1:18">
      <c r="A2852" s="16" t="s">
        <v>1915</v>
      </c>
      <c r="B2852" s="16" t="s">
        <v>1183</v>
      </c>
      <c r="C2852" s="16" t="s">
        <v>319</v>
      </c>
      <c r="D2852" s="16">
        <v>10185</v>
      </c>
      <c r="E2852" s="16" t="str">
        <f>VLOOKUP(D2852,'Schools Data'!$F$4:$I$105,4,FALSE)</f>
        <v>Northgate</v>
      </c>
      <c r="F2852" s="16">
        <v>739030</v>
      </c>
      <c r="G2852" s="16" t="str">
        <f t="shared" si="101"/>
        <v>I11</v>
      </c>
      <c r="H2852" s="16" t="s">
        <v>1914</v>
      </c>
      <c r="I2852" s="16" t="s">
        <v>1181</v>
      </c>
      <c r="J2852" s="16" t="s">
        <v>1180</v>
      </c>
      <c r="K2852" s="16" t="s">
        <v>1179</v>
      </c>
      <c r="L2852" s="16" t="s">
        <v>1913</v>
      </c>
      <c r="M2852" s="16">
        <v>-1326</v>
      </c>
      <c r="N2852" s="16" t="s">
        <v>1177</v>
      </c>
      <c r="O2852" s="16" t="s">
        <v>1107</v>
      </c>
      <c r="P2852" s="16" t="s">
        <v>1176</v>
      </c>
      <c r="Q2852" s="16" t="s">
        <v>1175</v>
      </c>
      <c r="R2852" s="16" t="s">
        <v>1174</v>
      </c>
    </row>
    <row r="2853" spans="1:18">
      <c r="A2853" s="16" t="s">
        <v>1912</v>
      </c>
      <c r="B2853" s="16" t="s">
        <v>1183</v>
      </c>
      <c r="C2853" s="16" t="s">
        <v>319</v>
      </c>
      <c r="D2853" s="16">
        <v>10188</v>
      </c>
      <c r="E2853" s="16" t="str">
        <f>VLOOKUP(D2853,'Schools Data'!$F$4:$I$105,4,FALSE)</f>
        <v>Pavilion</v>
      </c>
      <c r="F2853" s="16">
        <v>111100</v>
      </c>
      <c r="G2853" s="16" t="str">
        <f t="shared" si="101"/>
        <v>E05</v>
      </c>
      <c r="H2853" s="16" t="s">
        <v>1911</v>
      </c>
      <c r="I2853" s="16" t="s">
        <v>1181</v>
      </c>
      <c r="J2853" s="16" t="s">
        <v>1180</v>
      </c>
      <c r="K2853" s="16" t="s">
        <v>1179</v>
      </c>
      <c r="L2853" s="16" t="s">
        <v>1910</v>
      </c>
      <c r="M2853" s="16">
        <v>78394</v>
      </c>
      <c r="N2853" s="16" t="s">
        <v>1177</v>
      </c>
      <c r="O2853" s="16" t="s">
        <v>1107</v>
      </c>
      <c r="P2853" s="16" t="s">
        <v>1176</v>
      </c>
      <c r="Q2853" s="16" t="s">
        <v>1175</v>
      </c>
      <c r="R2853" s="16" t="s">
        <v>1174</v>
      </c>
    </row>
    <row r="2854" spans="1:18">
      <c r="A2854" s="16" t="s">
        <v>1909</v>
      </c>
      <c r="B2854" s="16" t="s">
        <v>1183</v>
      </c>
      <c r="C2854" s="16" t="s">
        <v>319</v>
      </c>
      <c r="D2854" s="16">
        <v>10188</v>
      </c>
      <c r="E2854" s="16" t="str">
        <f>VLOOKUP(D2854,'Schools Data'!$F$4:$I$105,4,FALSE)</f>
        <v>Pavilion</v>
      </c>
      <c r="F2854" s="16">
        <v>111200</v>
      </c>
      <c r="G2854" s="16" t="str">
        <f t="shared" si="101"/>
        <v>E04</v>
      </c>
      <c r="H2854" s="16" t="s">
        <v>1908</v>
      </c>
      <c r="I2854" s="16" t="s">
        <v>1181</v>
      </c>
      <c r="J2854" s="16" t="s">
        <v>1180</v>
      </c>
      <c r="K2854" s="16" t="s">
        <v>1179</v>
      </c>
      <c r="L2854" s="16" t="s">
        <v>1907</v>
      </c>
      <c r="M2854" s="16">
        <v>32268</v>
      </c>
      <c r="N2854" s="16" t="s">
        <v>1177</v>
      </c>
      <c r="O2854" s="16" t="s">
        <v>1107</v>
      </c>
      <c r="P2854" s="16" t="s">
        <v>1176</v>
      </c>
      <c r="Q2854" s="16" t="s">
        <v>1175</v>
      </c>
      <c r="R2854" s="16" t="s">
        <v>1174</v>
      </c>
    </row>
    <row r="2855" spans="1:18">
      <c r="A2855" s="16" t="s">
        <v>1906</v>
      </c>
      <c r="B2855" s="16" t="s">
        <v>1183</v>
      </c>
      <c r="C2855" s="16" t="s">
        <v>319</v>
      </c>
      <c r="D2855" s="16">
        <v>10188</v>
      </c>
      <c r="E2855" s="16" t="str">
        <f>VLOOKUP(D2855,'Schools Data'!$F$4:$I$105,4,FALSE)</f>
        <v>Pavilion</v>
      </c>
      <c r="F2855" s="16">
        <v>111400</v>
      </c>
      <c r="G2855" s="16" t="str">
        <f t="shared" si="101"/>
        <v>E01</v>
      </c>
      <c r="H2855" s="16" t="s">
        <v>1905</v>
      </c>
      <c r="I2855" s="16" t="s">
        <v>1181</v>
      </c>
      <c r="J2855" s="16" t="s">
        <v>1180</v>
      </c>
      <c r="K2855" s="16" t="s">
        <v>1179</v>
      </c>
      <c r="L2855" s="16" t="s">
        <v>1904</v>
      </c>
      <c r="M2855" s="16">
        <v>1546649</v>
      </c>
      <c r="N2855" s="16" t="s">
        <v>1177</v>
      </c>
      <c r="O2855" s="16" t="s">
        <v>1107</v>
      </c>
      <c r="P2855" s="16" t="s">
        <v>1176</v>
      </c>
      <c r="Q2855" s="16" t="s">
        <v>1175</v>
      </c>
      <c r="R2855" s="16" t="s">
        <v>1174</v>
      </c>
    </row>
    <row r="2856" spans="1:18">
      <c r="A2856" s="16" t="s">
        <v>1903</v>
      </c>
      <c r="B2856" s="16" t="s">
        <v>1183</v>
      </c>
      <c r="C2856" s="16" t="s">
        <v>319</v>
      </c>
      <c r="D2856" s="16">
        <v>10188</v>
      </c>
      <c r="E2856" s="16" t="str">
        <f>VLOOKUP(D2856,'Schools Data'!$F$4:$I$105,4,FALSE)</f>
        <v>Pavilion</v>
      </c>
      <c r="F2856" s="16">
        <v>111500</v>
      </c>
      <c r="G2856" s="16" t="str">
        <f t="shared" si="101"/>
        <v>E02</v>
      </c>
      <c r="H2856" s="16" t="s">
        <v>1902</v>
      </c>
      <c r="I2856" s="16" t="s">
        <v>1181</v>
      </c>
      <c r="J2856" s="16" t="s">
        <v>1180</v>
      </c>
      <c r="K2856" s="16" t="s">
        <v>1179</v>
      </c>
      <c r="L2856" s="16" t="s">
        <v>1901</v>
      </c>
      <c r="M2856" s="16">
        <v>200000</v>
      </c>
      <c r="N2856" s="16" t="s">
        <v>1177</v>
      </c>
      <c r="O2856" s="16" t="s">
        <v>1107</v>
      </c>
      <c r="P2856" s="16" t="s">
        <v>1176</v>
      </c>
      <c r="Q2856" s="16" t="s">
        <v>1175</v>
      </c>
      <c r="R2856" s="16" t="s">
        <v>1174</v>
      </c>
    </row>
    <row r="2857" spans="1:18">
      <c r="A2857" s="16" t="s">
        <v>1900</v>
      </c>
      <c r="B2857" s="16" t="s">
        <v>1183</v>
      </c>
      <c r="C2857" s="16" t="s">
        <v>319</v>
      </c>
      <c r="D2857" s="16">
        <v>10188</v>
      </c>
      <c r="E2857" s="16" t="str">
        <f>VLOOKUP(D2857,'Schools Data'!$F$4:$I$105,4,FALSE)</f>
        <v>Pavilion</v>
      </c>
      <c r="F2857" s="16">
        <v>111600</v>
      </c>
      <c r="G2857" s="16" t="str">
        <f t="shared" si="101"/>
        <v>E03</v>
      </c>
      <c r="H2857" s="16" t="s">
        <v>1899</v>
      </c>
      <c r="I2857" s="16" t="s">
        <v>1181</v>
      </c>
      <c r="J2857" s="16" t="s">
        <v>1180</v>
      </c>
      <c r="K2857" s="16" t="s">
        <v>1179</v>
      </c>
      <c r="L2857" s="16" t="s">
        <v>1898</v>
      </c>
      <c r="M2857" s="16">
        <v>387319</v>
      </c>
      <c r="N2857" s="16" t="s">
        <v>1177</v>
      </c>
      <c r="O2857" s="16" t="s">
        <v>1107</v>
      </c>
      <c r="P2857" s="16" t="s">
        <v>1176</v>
      </c>
      <c r="Q2857" s="16" t="s">
        <v>1175</v>
      </c>
      <c r="R2857" s="16" t="s">
        <v>1174</v>
      </c>
    </row>
    <row r="2858" spans="1:18">
      <c r="A2858" s="16" t="s">
        <v>1897</v>
      </c>
      <c r="B2858" s="16" t="s">
        <v>1183</v>
      </c>
      <c r="C2858" s="16" t="s">
        <v>319</v>
      </c>
      <c r="D2858" s="16">
        <v>10188</v>
      </c>
      <c r="E2858" s="16" t="str">
        <f>VLOOKUP(D2858,'Schools Data'!$F$4:$I$105,4,FALSE)</f>
        <v>Pavilion</v>
      </c>
      <c r="F2858" s="16">
        <v>133100</v>
      </c>
      <c r="G2858" s="16" t="str">
        <f t="shared" si="101"/>
        <v>E09</v>
      </c>
      <c r="H2858" s="16" t="s">
        <v>1896</v>
      </c>
      <c r="I2858" s="16" t="s">
        <v>1181</v>
      </c>
      <c r="J2858" s="16" t="s">
        <v>1180</v>
      </c>
      <c r="K2858" s="16" t="s">
        <v>1179</v>
      </c>
      <c r="L2858" s="16" t="s">
        <v>1895</v>
      </c>
      <c r="M2858" s="16">
        <v>9690</v>
      </c>
      <c r="N2858" s="16" t="s">
        <v>1177</v>
      </c>
      <c r="O2858" s="16" t="s">
        <v>1107</v>
      </c>
      <c r="P2858" s="16" t="s">
        <v>1176</v>
      </c>
      <c r="Q2858" s="16" t="s">
        <v>1175</v>
      </c>
      <c r="R2858" s="16" t="s">
        <v>1174</v>
      </c>
    </row>
    <row r="2859" spans="1:18">
      <c r="A2859" s="16" t="s">
        <v>1894</v>
      </c>
      <c r="B2859" s="16" t="s">
        <v>1183</v>
      </c>
      <c r="C2859" s="16" t="s">
        <v>319</v>
      </c>
      <c r="D2859" s="16">
        <v>10188</v>
      </c>
      <c r="E2859" s="16" t="str">
        <f>VLOOKUP(D2859,'Schools Data'!$F$4:$I$105,4,FALSE)</f>
        <v>Pavilion</v>
      </c>
      <c r="F2859" s="16">
        <v>138100</v>
      </c>
      <c r="G2859" s="16" t="str">
        <f t="shared" si="101"/>
        <v>E08</v>
      </c>
      <c r="H2859" s="16" t="s">
        <v>1893</v>
      </c>
      <c r="I2859" s="16" t="s">
        <v>1181</v>
      </c>
      <c r="J2859" s="16" t="s">
        <v>1180</v>
      </c>
      <c r="K2859" s="16" t="s">
        <v>1179</v>
      </c>
      <c r="L2859" s="16" t="s">
        <v>1892</v>
      </c>
      <c r="M2859" s="16">
        <v>15300</v>
      </c>
      <c r="N2859" s="16" t="s">
        <v>1177</v>
      </c>
      <c r="O2859" s="16" t="s">
        <v>1107</v>
      </c>
      <c r="P2859" s="16" t="s">
        <v>1176</v>
      </c>
      <c r="Q2859" s="16" t="s">
        <v>1175</v>
      </c>
      <c r="R2859" s="16" t="s">
        <v>1174</v>
      </c>
    </row>
    <row r="2860" spans="1:18">
      <c r="A2860" s="16" t="s">
        <v>1891</v>
      </c>
      <c r="B2860" s="16" t="s">
        <v>1183</v>
      </c>
      <c r="C2860" s="16" t="s">
        <v>319</v>
      </c>
      <c r="D2860" s="16">
        <v>10188</v>
      </c>
      <c r="E2860" s="16" t="str">
        <f>VLOOKUP(D2860,'Schools Data'!$F$4:$I$105,4,FALSE)</f>
        <v>Pavilion</v>
      </c>
      <c r="F2860" s="16">
        <v>138110</v>
      </c>
      <c r="G2860" s="16" t="str">
        <f t="shared" si="101"/>
        <v>E10</v>
      </c>
      <c r="H2860" s="16" t="s">
        <v>1890</v>
      </c>
      <c r="I2860" s="16" t="s">
        <v>1181</v>
      </c>
      <c r="J2860" s="16" t="s">
        <v>1180</v>
      </c>
      <c r="K2860" s="16" t="s">
        <v>1179</v>
      </c>
      <c r="L2860" s="16" t="s">
        <v>1889</v>
      </c>
      <c r="M2860" s="16">
        <v>20600</v>
      </c>
      <c r="N2860" s="16" t="s">
        <v>1177</v>
      </c>
      <c r="O2860" s="16" t="s">
        <v>1107</v>
      </c>
      <c r="P2860" s="16" t="s">
        <v>1176</v>
      </c>
      <c r="Q2860" s="16" t="s">
        <v>1175</v>
      </c>
      <c r="R2860" s="16" t="s">
        <v>1174</v>
      </c>
    </row>
    <row r="2861" spans="1:18">
      <c r="A2861" s="16" t="s">
        <v>1888</v>
      </c>
      <c r="B2861" s="16" t="s">
        <v>1183</v>
      </c>
      <c r="C2861" s="16" t="s">
        <v>319</v>
      </c>
      <c r="D2861" s="16">
        <v>10188</v>
      </c>
      <c r="E2861" s="16" t="str">
        <f>VLOOKUP(D2861,'Schools Data'!$F$4:$I$105,4,FALSE)</f>
        <v>Pavilion</v>
      </c>
      <c r="F2861" s="16">
        <v>138120</v>
      </c>
      <c r="G2861" s="16" t="str">
        <f t="shared" si="101"/>
        <v>E11</v>
      </c>
      <c r="H2861" s="16" t="s">
        <v>1887</v>
      </c>
      <c r="I2861" s="16" t="s">
        <v>1181</v>
      </c>
      <c r="J2861" s="16" t="s">
        <v>1180</v>
      </c>
      <c r="K2861" s="16" t="s">
        <v>1179</v>
      </c>
      <c r="L2861" s="16" t="s">
        <v>1886</v>
      </c>
      <c r="M2861" s="16">
        <v>1640</v>
      </c>
      <c r="N2861" s="16" t="s">
        <v>1177</v>
      </c>
      <c r="O2861" s="16" t="s">
        <v>1107</v>
      </c>
      <c r="P2861" s="16" t="s">
        <v>1176</v>
      </c>
      <c r="Q2861" s="16" t="s">
        <v>1175</v>
      </c>
      <c r="R2861" s="16" t="s">
        <v>1174</v>
      </c>
    </row>
    <row r="2862" spans="1:18">
      <c r="A2862" s="16" t="s">
        <v>1885</v>
      </c>
      <c r="B2862" s="16" t="s">
        <v>1183</v>
      </c>
      <c r="C2862" s="16" t="s">
        <v>319</v>
      </c>
      <c r="D2862" s="16">
        <v>10188</v>
      </c>
      <c r="E2862" s="16" t="str">
        <f>VLOOKUP(D2862,'Schools Data'!$F$4:$I$105,4,FALSE)</f>
        <v>Pavilion</v>
      </c>
      <c r="F2862" s="16">
        <v>210000</v>
      </c>
      <c r="G2862" s="16" t="str">
        <f t="shared" si="101"/>
        <v>E12</v>
      </c>
      <c r="H2862" s="16" t="s">
        <v>1884</v>
      </c>
      <c r="I2862" s="16" t="s">
        <v>1181</v>
      </c>
      <c r="J2862" s="16" t="s">
        <v>1180</v>
      </c>
      <c r="K2862" s="16" t="s">
        <v>1179</v>
      </c>
      <c r="L2862" s="16" t="s">
        <v>1883</v>
      </c>
      <c r="M2862" s="16">
        <v>6677</v>
      </c>
      <c r="N2862" s="16" t="s">
        <v>1177</v>
      </c>
      <c r="O2862" s="16" t="s">
        <v>1107</v>
      </c>
      <c r="P2862" s="16" t="s">
        <v>1176</v>
      </c>
      <c r="Q2862" s="16" t="s">
        <v>1175</v>
      </c>
      <c r="R2862" s="16" t="s">
        <v>1174</v>
      </c>
    </row>
    <row r="2863" spans="1:18">
      <c r="A2863" s="16" t="s">
        <v>1882</v>
      </c>
      <c r="B2863" s="16" t="s">
        <v>1183</v>
      </c>
      <c r="C2863" s="16" t="s">
        <v>319</v>
      </c>
      <c r="D2863" s="16">
        <v>10188</v>
      </c>
      <c r="E2863" s="16" t="str">
        <f>VLOOKUP(D2863,'Schools Data'!$F$4:$I$105,4,FALSE)</f>
        <v>Pavilion</v>
      </c>
      <c r="F2863" s="16">
        <v>213020</v>
      </c>
      <c r="G2863" s="16" t="str">
        <f t="shared" si="101"/>
        <v>E16</v>
      </c>
      <c r="H2863" s="16" t="s">
        <v>1881</v>
      </c>
      <c r="I2863" s="16" t="s">
        <v>1181</v>
      </c>
      <c r="J2863" s="16" t="s">
        <v>1180</v>
      </c>
      <c r="K2863" s="16" t="s">
        <v>1179</v>
      </c>
      <c r="L2863" s="16" t="s">
        <v>1880</v>
      </c>
      <c r="M2863" s="16">
        <v>21314</v>
      </c>
      <c r="N2863" s="16" t="s">
        <v>1177</v>
      </c>
      <c r="O2863" s="16" t="s">
        <v>1107</v>
      </c>
      <c r="P2863" s="16" t="s">
        <v>1176</v>
      </c>
      <c r="Q2863" s="16" t="s">
        <v>1175</v>
      </c>
      <c r="R2863" s="16" t="s">
        <v>1174</v>
      </c>
    </row>
    <row r="2864" spans="1:18">
      <c r="A2864" s="16" t="s">
        <v>1879</v>
      </c>
      <c r="B2864" s="16" t="s">
        <v>1183</v>
      </c>
      <c r="C2864" s="16" t="s">
        <v>319</v>
      </c>
      <c r="D2864" s="16">
        <v>10188</v>
      </c>
      <c r="E2864" s="16" t="str">
        <f>VLOOKUP(D2864,'Schools Data'!$F$4:$I$105,4,FALSE)</f>
        <v>Pavilion</v>
      </c>
      <c r="F2864" s="16">
        <v>215000</v>
      </c>
      <c r="G2864" s="16" t="str">
        <f t="shared" si="101"/>
        <v>E17</v>
      </c>
      <c r="H2864" s="16" t="s">
        <v>1878</v>
      </c>
      <c r="I2864" s="16" t="s">
        <v>1181</v>
      </c>
      <c r="J2864" s="16" t="s">
        <v>1180</v>
      </c>
      <c r="K2864" s="16" t="s">
        <v>1179</v>
      </c>
      <c r="L2864" s="16" t="s">
        <v>1877</v>
      </c>
      <c r="M2864" s="16">
        <v>4162</v>
      </c>
      <c r="N2864" s="16" t="s">
        <v>1177</v>
      </c>
      <c r="O2864" s="16" t="s">
        <v>1107</v>
      </c>
      <c r="P2864" s="16" t="s">
        <v>1176</v>
      </c>
      <c r="Q2864" s="16" t="s">
        <v>1175</v>
      </c>
      <c r="R2864" s="16" t="s">
        <v>1174</v>
      </c>
    </row>
    <row r="2865" spans="1:18">
      <c r="A2865" s="16" t="s">
        <v>1876</v>
      </c>
      <c r="B2865" s="16" t="s">
        <v>1183</v>
      </c>
      <c r="C2865" s="16" t="s">
        <v>319</v>
      </c>
      <c r="D2865" s="16">
        <v>10188</v>
      </c>
      <c r="E2865" s="16" t="str">
        <f>VLOOKUP(D2865,'Schools Data'!$F$4:$I$105,4,FALSE)</f>
        <v>Pavilion</v>
      </c>
      <c r="F2865" s="16">
        <v>216000</v>
      </c>
      <c r="G2865" s="16" t="str">
        <f t="shared" si="101"/>
        <v>E15</v>
      </c>
      <c r="H2865" s="16" t="s">
        <v>1875</v>
      </c>
      <c r="I2865" s="16" t="s">
        <v>1181</v>
      </c>
      <c r="J2865" s="16" t="s">
        <v>1180</v>
      </c>
      <c r="K2865" s="16" t="s">
        <v>1179</v>
      </c>
      <c r="L2865" s="16" t="s">
        <v>1787</v>
      </c>
      <c r="M2865" s="16">
        <v>1910</v>
      </c>
      <c r="N2865" s="16" t="s">
        <v>1177</v>
      </c>
      <c r="O2865" s="16" t="s">
        <v>1107</v>
      </c>
      <c r="P2865" s="16" t="s">
        <v>1176</v>
      </c>
      <c r="Q2865" s="16" t="s">
        <v>1175</v>
      </c>
      <c r="R2865" s="16" t="s">
        <v>1174</v>
      </c>
    </row>
    <row r="2866" spans="1:18">
      <c r="A2866" s="16" t="s">
        <v>1874</v>
      </c>
      <c r="B2866" s="16" t="s">
        <v>1183</v>
      </c>
      <c r="C2866" s="16" t="s">
        <v>319</v>
      </c>
      <c r="D2866" s="16">
        <v>10188</v>
      </c>
      <c r="E2866" s="16" t="str">
        <f>VLOOKUP(D2866,'Schools Data'!$F$4:$I$105,4,FALSE)</f>
        <v>Pavilion</v>
      </c>
      <c r="F2866" s="16">
        <v>219010</v>
      </c>
      <c r="G2866" s="16" t="str">
        <f t="shared" si="101"/>
        <v>E14</v>
      </c>
      <c r="H2866" s="16" t="s">
        <v>1873</v>
      </c>
      <c r="I2866" s="16" t="s">
        <v>1181</v>
      </c>
      <c r="J2866" s="16" t="s">
        <v>1180</v>
      </c>
      <c r="K2866" s="16" t="s">
        <v>1179</v>
      </c>
      <c r="L2866" s="16" t="s">
        <v>1872</v>
      </c>
      <c r="M2866" s="16">
        <v>25810</v>
      </c>
      <c r="N2866" s="16" t="s">
        <v>1177</v>
      </c>
      <c r="O2866" s="16" t="s">
        <v>1107</v>
      </c>
      <c r="P2866" s="16" t="s">
        <v>1176</v>
      </c>
      <c r="Q2866" s="16" t="s">
        <v>1175</v>
      </c>
      <c r="R2866" s="16" t="s">
        <v>1174</v>
      </c>
    </row>
    <row r="2867" spans="1:18">
      <c r="A2867" s="16" t="s">
        <v>1871</v>
      </c>
      <c r="B2867" s="16" t="s">
        <v>1183</v>
      </c>
      <c r="C2867" s="16" t="s">
        <v>319</v>
      </c>
      <c r="D2867" s="16">
        <v>10188</v>
      </c>
      <c r="E2867" s="16" t="str">
        <f>VLOOKUP(D2867,'Schools Data'!$F$4:$I$105,4,FALSE)</f>
        <v>Pavilion</v>
      </c>
      <c r="F2867" s="16">
        <v>219030</v>
      </c>
      <c r="G2867" s="16" t="str">
        <f t="shared" si="101"/>
        <v>E18</v>
      </c>
      <c r="H2867" s="16" t="s">
        <v>1870</v>
      </c>
      <c r="I2867" s="16" t="s">
        <v>1181</v>
      </c>
      <c r="J2867" s="16" t="s">
        <v>1180</v>
      </c>
      <c r="K2867" s="16" t="s">
        <v>1179</v>
      </c>
      <c r="L2867" s="16" t="s">
        <v>1869</v>
      </c>
      <c r="M2867" s="16">
        <v>10625</v>
      </c>
      <c r="N2867" s="16" t="s">
        <v>1177</v>
      </c>
      <c r="O2867" s="16" t="s">
        <v>1107</v>
      </c>
      <c r="P2867" s="16" t="s">
        <v>1176</v>
      </c>
      <c r="Q2867" s="16" t="s">
        <v>1175</v>
      </c>
      <c r="R2867" s="16" t="s">
        <v>1174</v>
      </c>
    </row>
    <row r="2868" spans="1:18">
      <c r="A2868" s="16" t="s">
        <v>1868</v>
      </c>
      <c r="B2868" s="16" t="s">
        <v>1183</v>
      </c>
      <c r="C2868" s="16" t="s">
        <v>319</v>
      </c>
      <c r="D2868" s="16">
        <v>10188</v>
      </c>
      <c r="E2868" s="16" t="str">
        <f>VLOOKUP(D2868,'Schools Data'!$F$4:$I$105,4,FALSE)</f>
        <v>Pavilion</v>
      </c>
      <c r="F2868" s="16">
        <v>220000</v>
      </c>
      <c r="G2868" s="16" t="str">
        <f t="shared" si="101"/>
        <v>E13</v>
      </c>
      <c r="H2868" s="16" t="s">
        <v>1867</v>
      </c>
      <c r="I2868" s="16" t="s">
        <v>1181</v>
      </c>
      <c r="J2868" s="16" t="s">
        <v>1180</v>
      </c>
      <c r="K2868" s="16" t="s">
        <v>1179</v>
      </c>
      <c r="L2868" s="16" t="s">
        <v>1866</v>
      </c>
      <c r="M2868" s="16">
        <v>4682</v>
      </c>
      <c r="N2868" s="16" t="s">
        <v>1177</v>
      </c>
      <c r="O2868" s="16" t="s">
        <v>1107</v>
      </c>
      <c r="P2868" s="16" t="s">
        <v>1176</v>
      </c>
      <c r="Q2868" s="16" t="s">
        <v>1175</v>
      </c>
      <c r="R2868" s="16" t="s">
        <v>1174</v>
      </c>
    </row>
    <row r="2869" spans="1:18">
      <c r="A2869" s="16" t="s">
        <v>1865</v>
      </c>
      <c r="B2869" s="16" t="s">
        <v>1183</v>
      </c>
      <c r="C2869" s="16" t="s">
        <v>319</v>
      </c>
      <c r="D2869" s="16">
        <v>10188</v>
      </c>
      <c r="E2869" s="16" t="str">
        <f>VLOOKUP(D2869,'Schools Data'!$F$4:$I$105,4,FALSE)</f>
        <v>Pavilion</v>
      </c>
      <c r="F2869" s="16">
        <v>221000</v>
      </c>
      <c r="G2869" s="16" t="str">
        <f t="shared" si="101"/>
        <v>E23</v>
      </c>
      <c r="H2869" s="16" t="s">
        <v>1864</v>
      </c>
      <c r="I2869" s="16" t="s">
        <v>1181</v>
      </c>
      <c r="J2869" s="16" t="s">
        <v>1180</v>
      </c>
      <c r="K2869" s="16" t="s">
        <v>1179</v>
      </c>
      <c r="L2869" s="16" t="s">
        <v>1863</v>
      </c>
      <c r="M2869" s="16">
        <v>3437</v>
      </c>
      <c r="N2869" s="16" t="s">
        <v>1177</v>
      </c>
      <c r="O2869" s="16" t="s">
        <v>1107</v>
      </c>
      <c r="P2869" s="16" t="s">
        <v>1176</v>
      </c>
      <c r="Q2869" s="16" t="s">
        <v>1175</v>
      </c>
      <c r="R2869" s="16" t="s">
        <v>1174</v>
      </c>
    </row>
    <row r="2870" spans="1:18">
      <c r="A2870" s="16" t="s">
        <v>1862</v>
      </c>
      <c r="B2870" s="16" t="s">
        <v>1183</v>
      </c>
      <c r="C2870" s="16" t="s">
        <v>319</v>
      </c>
      <c r="D2870" s="16">
        <v>10188</v>
      </c>
      <c r="E2870" s="16" t="str">
        <f>VLOOKUP(D2870,'Schools Data'!$F$4:$I$105,4,FALSE)</f>
        <v>Pavilion</v>
      </c>
      <c r="F2870" s="16">
        <v>411020</v>
      </c>
      <c r="G2870" s="16" t="str">
        <f t="shared" si="101"/>
        <v>E25</v>
      </c>
      <c r="H2870" s="16" t="s">
        <v>1861</v>
      </c>
      <c r="I2870" s="16" t="s">
        <v>1181</v>
      </c>
      <c r="J2870" s="16" t="s">
        <v>1180</v>
      </c>
      <c r="K2870" s="16" t="s">
        <v>1179</v>
      </c>
      <c r="L2870" s="16" t="s">
        <v>1860</v>
      </c>
      <c r="M2870" s="16">
        <v>30600</v>
      </c>
      <c r="N2870" s="16" t="s">
        <v>1177</v>
      </c>
      <c r="O2870" s="16" t="s">
        <v>1107</v>
      </c>
      <c r="P2870" s="16" t="s">
        <v>1176</v>
      </c>
      <c r="Q2870" s="16" t="s">
        <v>1175</v>
      </c>
      <c r="R2870" s="16" t="s">
        <v>1174</v>
      </c>
    </row>
    <row r="2871" spans="1:18">
      <c r="A2871" s="16" t="s">
        <v>1859</v>
      </c>
      <c r="B2871" s="16" t="s">
        <v>1183</v>
      </c>
      <c r="C2871" s="16" t="s">
        <v>319</v>
      </c>
      <c r="D2871" s="16">
        <v>10188</v>
      </c>
      <c r="E2871" s="16" t="str">
        <f>VLOOKUP(D2871,'Schools Data'!$F$4:$I$105,4,FALSE)</f>
        <v>Pavilion</v>
      </c>
      <c r="F2871" s="16">
        <v>413050</v>
      </c>
      <c r="G2871" s="16" t="str">
        <f t="shared" si="101"/>
        <v>E19</v>
      </c>
      <c r="H2871" s="16" t="s">
        <v>1858</v>
      </c>
      <c r="I2871" s="16" t="s">
        <v>1181</v>
      </c>
      <c r="J2871" s="16" t="s">
        <v>1180</v>
      </c>
      <c r="K2871" s="16" t="s">
        <v>1179</v>
      </c>
      <c r="L2871" s="16" t="s">
        <v>1857</v>
      </c>
      <c r="M2871" s="16">
        <v>38962</v>
      </c>
      <c r="N2871" s="16" t="s">
        <v>1177</v>
      </c>
      <c r="O2871" s="16" t="s">
        <v>1107</v>
      </c>
      <c r="P2871" s="16" t="s">
        <v>1176</v>
      </c>
      <c r="Q2871" s="16" t="s">
        <v>1175</v>
      </c>
      <c r="R2871" s="16" t="s">
        <v>1174</v>
      </c>
    </row>
    <row r="2872" spans="1:18">
      <c r="A2872" s="16" t="s">
        <v>1856</v>
      </c>
      <c r="B2872" s="16" t="s">
        <v>1183</v>
      </c>
      <c r="C2872" s="16" t="s">
        <v>319</v>
      </c>
      <c r="D2872" s="16">
        <v>10188</v>
      </c>
      <c r="E2872" s="16" t="str">
        <f>VLOOKUP(D2872,'Schools Data'!$F$4:$I$105,4,FALSE)</f>
        <v>Pavilion</v>
      </c>
      <c r="F2872" s="16">
        <v>413060</v>
      </c>
      <c r="G2872" s="16" t="str">
        <f t="shared" si="101"/>
        <v>E22</v>
      </c>
      <c r="H2872" s="16" t="s">
        <v>1855</v>
      </c>
      <c r="I2872" s="16" t="s">
        <v>1181</v>
      </c>
      <c r="J2872" s="16" t="s">
        <v>1180</v>
      </c>
      <c r="K2872" s="16" t="s">
        <v>1179</v>
      </c>
      <c r="L2872" s="16" t="s">
        <v>1854</v>
      </c>
      <c r="M2872" s="16">
        <v>23635</v>
      </c>
      <c r="N2872" s="16" t="s">
        <v>1177</v>
      </c>
      <c r="O2872" s="16" t="s">
        <v>1107</v>
      </c>
      <c r="P2872" s="16" t="s">
        <v>1176</v>
      </c>
      <c r="Q2872" s="16" t="s">
        <v>1175</v>
      </c>
      <c r="R2872" s="16" t="s">
        <v>1174</v>
      </c>
    </row>
    <row r="2873" spans="1:18">
      <c r="A2873" s="16" t="s">
        <v>1853</v>
      </c>
      <c r="B2873" s="16" t="s">
        <v>1183</v>
      </c>
      <c r="C2873" s="16" t="s">
        <v>319</v>
      </c>
      <c r="D2873" s="16">
        <v>10188</v>
      </c>
      <c r="E2873" s="16" t="str">
        <f>VLOOKUP(D2873,'Schools Data'!$F$4:$I$105,4,FALSE)</f>
        <v>Pavilion</v>
      </c>
      <c r="F2873" s="16">
        <v>413070</v>
      </c>
      <c r="G2873" s="16" t="str">
        <f t="shared" si="101"/>
        <v>E24</v>
      </c>
      <c r="H2873" s="16" t="s">
        <v>1852</v>
      </c>
      <c r="I2873" s="16" t="s">
        <v>1181</v>
      </c>
      <c r="J2873" s="16" t="s">
        <v>1180</v>
      </c>
      <c r="K2873" s="16" t="s">
        <v>1179</v>
      </c>
      <c r="L2873" s="16" t="s">
        <v>1851</v>
      </c>
      <c r="M2873" s="16">
        <v>39984</v>
      </c>
      <c r="N2873" s="16" t="s">
        <v>1177</v>
      </c>
      <c r="O2873" s="16" t="s">
        <v>1107</v>
      </c>
      <c r="P2873" s="16" t="s">
        <v>1176</v>
      </c>
      <c r="Q2873" s="16" t="s">
        <v>1175</v>
      </c>
      <c r="R2873" s="16" t="s">
        <v>1174</v>
      </c>
    </row>
    <row r="2874" spans="1:18">
      <c r="A2874" s="16" t="s">
        <v>1850</v>
      </c>
      <c r="B2874" s="16" t="s">
        <v>1183</v>
      </c>
      <c r="C2874" s="16" t="s">
        <v>319</v>
      </c>
      <c r="D2874" s="16">
        <v>10188</v>
      </c>
      <c r="E2874" s="16" t="str">
        <f>VLOOKUP(D2874,'Schools Data'!$F$4:$I$105,4,FALSE)</f>
        <v>Pavilion</v>
      </c>
      <c r="F2874" s="16">
        <v>420050</v>
      </c>
      <c r="G2874" s="16" t="str">
        <f t="shared" si="101"/>
        <v>E21</v>
      </c>
      <c r="H2874" s="16" t="s">
        <v>1849</v>
      </c>
      <c r="I2874" s="16" t="s">
        <v>1181</v>
      </c>
      <c r="J2874" s="16" t="s">
        <v>1180</v>
      </c>
      <c r="K2874" s="16" t="s">
        <v>1179</v>
      </c>
      <c r="L2874" s="16" t="s">
        <v>1848</v>
      </c>
      <c r="M2874" s="16">
        <v>11220</v>
      </c>
      <c r="N2874" s="16" t="s">
        <v>1177</v>
      </c>
      <c r="O2874" s="16" t="s">
        <v>1107</v>
      </c>
      <c r="P2874" s="16" t="s">
        <v>1176</v>
      </c>
      <c r="Q2874" s="16" t="s">
        <v>1175</v>
      </c>
      <c r="R2874" s="16" t="s">
        <v>1174</v>
      </c>
    </row>
    <row r="2875" spans="1:18">
      <c r="A2875" s="16" t="s">
        <v>1847</v>
      </c>
      <c r="B2875" s="16" t="s">
        <v>1183</v>
      </c>
      <c r="C2875" s="16" t="s">
        <v>319</v>
      </c>
      <c r="D2875" s="16">
        <v>10188</v>
      </c>
      <c r="E2875" s="16" t="str">
        <f>VLOOKUP(D2875,'Schools Data'!$F$4:$I$105,4,FALSE)</f>
        <v>Pavilion</v>
      </c>
      <c r="F2875" s="16">
        <v>420060</v>
      </c>
      <c r="G2875" s="16" t="str">
        <f t="shared" si="101"/>
        <v>E26</v>
      </c>
      <c r="H2875" s="16" t="s">
        <v>1846</v>
      </c>
      <c r="I2875" s="16" t="s">
        <v>1181</v>
      </c>
      <c r="J2875" s="16" t="s">
        <v>1180</v>
      </c>
      <c r="K2875" s="16" t="s">
        <v>1179</v>
      </c>
      <c r="L2875" s="16" t="s">
        <v>1845</v>
      </c>
      <c r="M2875" s="16">
        <v>61200</v>
      </c>
      <c r="N2875" s="16" t="s">
        <v>1177</v>
      </c>
      <c r="O2875" s="16" t="s">
        <v>1107</v>
      </c>
      <c r="P2875" s="16" t="s">
        <v>1176</v>
      </c>
      <c r="Q2875" s="16" t="s">
        <v>1175</v>
      </c>
      <c r="R2875" s="16" t="s">
        <v>1174</v>
      </c>
    </row>
    <row r="2876" spans="1:18">
      <c r="A2876" s="16" t="s">
        <v>1844</v>
      </c>
      <c r="B2876" s="16" t="s">
        <v>1183</v>
      </c>
      <c r="C2876" s="16" t="s">
        <v>319</v>
      </c>
      <c r="D2876" s="16">
        <v>10188</v>
      </c>
      <c r="E2876" s="16" t="str">
        <f>VLOOKUP(D2876,'Schools Data'!$F$4:$I$105,4,FALSE)</f>
        <v>Pavilion</v>
      </c>
      <c r="F2876" s="16">
        <v>422620</v>
      </c>
      <c r="G2876" s="16" t="str">
        <f t="shared" si="101"/>
        <v>E20</v>
      </c>
      <c r="H2876" s="16" t="s">
        <v>1843</v>
      </c>
      <c r="I2876" s="16" t="s">
        <v>1181</v>
      </c>
      <c r="J2876" s="16" t="s">
        <v>1180</v>
      </c>
      <c r="K2876" s="16" t="s">
        <v>1179</v>
      </c>
      <c r="L2876" s="16" t="s">
        <v>1842</v>
      </c>
      <c r="M2876" s="16">
        <v>21420</v>
      </c>
      <c r="N2876" s="16" t="s">
        <v>1177</v>
      </c>
      <c r="O2876" s="16" t="s">
        <v>1107</v>
      </c>
      <c r="P2876" s="16" t="s">
        <v>1176</v>
      </c>
      <c r="Q2876" s="16" t="s">
        <v>1175</v>
      </c>
      <c r="R2876" s="16" t="s">
        <v>1174</v>
      </c>
    </row>
    <row r="2877" spans="1:18">
      <c r="A2877" s="16" t="s">
        <v>1841</v>
      </c>
      <c r="B2877" s="16" t="s">
        <v>1183</v>
      </c>
      <c r="C2877" s="16" t="s">
        <v>319</v>
      </c>
      <c r="D2877" s="16">
        <v>10188</v>
      </c>
      <c r="E2877" s="16" t="str">
        <f>VLOOKUP(D2877,'Schools Data'!$F$4:$I$105,4,FALSE)</f>
        <v>Pavilion</v>
      </c>
      <c r="F2877" s="16">
        <v>543950</v>
      </c>
      <c r="G2877" s="16" t="s">
        <v>1211</v>
      </c>
      <c r="H2877" s="16" t="s">
        <v>1840</v>
      </c>
      <c r="I2877" s="16" t="s">
        <v>1181</v>
      </c>
      <c r="J2877" s="16" t="s">
        <v>1180</v>
      </c>
      <c r="K2877" s="16" t="s">
        <v>1179</v>
      </c>
      <c r="L2877" s="16" t="s">
        <v>1839</v>
      </c>
      <c r="M2877" s="16">
        <v>304968</v>
      </c>
      <c r="N2877" s="16" t="s">
        <v>1177</v>
      </c>
      <c r="O2877" s="16" t="s">
        <v>1107</v>
      </c>
      <c r="P2877" s="16" t="s">
        <v>1176</v>
      </c>
      <c r="Q2877" s="16" t="s">
        <v>1175</v>
      </c>
      <c r="R2877" s="16" t="s">
        <v>1174</v>
      </c>
    </row>
    <row r="2878" spans="1:18">
      <c r="A2878" s="16" t="s">
        <v>1838</v>
      </c>
      <c r="B2878" s="16" t="s">
        <v>1183</v>
      </c>
      <c r="C2878" s="16" t="s">
        <v>319</v>
      </c>
      <c r="D2878" s="16">
        <v>10188</v>
      </c>
      <c r="E2878" s="16" t="str">
        <f>VLOOKUP(D2878,'Schools Data'!$F$4:$I$105,4,FALSE)</f>
        <v>Pavilion</v>
      </c>
      <c r="F2878" s="16">
        <v>543970</v>
      </c>
      <c r="G2878" s="16" t="str">
        <f t="shared" ref="G2878:G2883" si="102">VLOOKUP(F2878,$W$2:$X$62,2,FALSE)</f>
        <v>I01</v>
      </c>
      <c r="H2878" s="16" t="s">
        <v>1837</v>
      </c>
      <c r="I2878" s="16" t="s">
        <v>1181</v>
      </c>
      <c r="J2878" s="16" t="s">
        <v>1180</v>
      </c>
      <c r="K2878" s="16" t="s">
        <v>1179</v>
      </c>
      <c r="L2878" s="16" t="s">
        <v>1836</v>
      </c>
      <c r="M2878" s="16">
        <v>-1712494</v>
      </c>
      <c r="N2878" s="16" t="s">
        <v>1177</v>
      </c>
      <c r="O2878" s="16" t="s">
        <v>1107</v>
      </c>
      <c r="P2878" s="16" t="s">
        <v>1176</v>
      </c>
      <c r="Q2878" s="16" t="s">
        <v>1175</v>
      </c>
      <c r="R2878" s="16" t="s">
        <v>1174</v>
      </c>
    </row>
    <row r="2879" spans="1:18">
      <c r="A2879" s="16" t="s">
        <v>1835</v>
      </c>
      <c r="B2879" s="16" t="s">
        <v>1183</v>
      </c>
      <c r="C2879" s="16" t="s">
        <v>319</v>
      </c>
      <c r="D2879" s="16">
        <v>10188</v>
      </c>
      <c r="E2879" s="16" t="str">
        <f>VLOOKUP(D2879,'Schools Data'!$F$4:$I$105,4,FALSE)</f>
        <v>Pavilion</v>
      </c>
      <c r="F2879" s="16">
        <v>543972</v>
      </c>
      <c r="G2879" s="16" t="str">
        <f t="shared" si="102"/>
        <v>I03</v>
      </c>
      <c r="H2879" s="16" t="s">
        <v>1834</v>
      </c>
      <c r="I2879" s="16" t="s">
        <v>1181</v>
      </c>
      <c r="J2879" s="16" t="s">
        <v>1180</v>
      </c>
      <c r="K2879" s="16" t="s">
        <v>1179</v>
      </c>
      <c r="L2879" s="16" t="s">
        <v>1833</v>
      </c>
      <c r="M2879" s="16">
        <v>-927696</v>
      </c>
      <c r="N2879" s="16" t="s">
        <v>1177</v>
      </c>
      <c r="O2879" s="16" t="s">
        <v>1107</v>
      </c>
      <c r="P2879" s="16" t="s">
        <v>1176</v>
      </c>
      <c r="Q2879" s="16" t="s">
        <v>1175</v>
      </c>
      <c r="R2879" s="16" t="s">
        <v>1174</v>
      </c>
    </row>
    <row r="2880" spans="1:18">
      <c r="A2880" s="16" t="s">
        <v>1832</v>
      </c>
      <c r="B2880" s="16" t="s">
        <v>1183</v>
      </c>
      <c r="C2880" s="16" t="s">
        <v>319</v>
      </c>
      <c r="D2880" s="16">
        <v>10188</v>
      </c>
      <c r="E2880" s="16" t="str">
        <f>VLOOKUP(D2880,'Schools Data'!$F$4:$I$105,4,FALSE)</f>
        <v>Pavilion</v>
      </c>
      <c r="F2880" s="16">
        <v>543975</v>
      </c>
      <c r="G2880" s="16" t="str">
        <f t="shared" si="102"/>
        <v>I05</v>
      </c>
      <c r="H2880" s="16" t="s">
        <v>1831</v>
      </c>
      <c r="I2880" s="16" t="s">
        <v>1181</v>
      </c>
      <c r="J2880" s="16" t="s">
        <v>1180</v>
      </c>
      <c r="K2880" s="16" t="s">
        <v>1179</v>
      </c>
      <c r="L2880" s="16" t="s">
        <v>1830</v>
      </c>
      <c r="M2880" s="16">
        <v>-48140</v>
      </c>
      <c r="N2880" s="16" t="s">
        <v>1177</v>
      </c>
      <c r="O2880" s="16" t="s">
        <v>1107</v>
      </c>
      <c r="P2880" s="16" t="s">
        <v>1176</v>
      </c>
      <c r="Q2880" s="16" t="s">
        <v>1175</v>
      </c>
      <c r="R2880" s="16" t="s">
        <v>1174</v>
      </c>
    </row>
    <row r="2881" spans="1:18">
      <c r="A2881" s="16" t="s">
        <v>1829</v>
      </c>
      <c r="B2881" s="16" t="s">
        <v>1183</v>
      </c>
      <c r="C2881" s="16" t="s">
        <v>319</v>
      </c>
      <c r="D2881" s="16">
        <v>10188</v>
      </c>
      <c r="E2881" s="16" t="str">
        <f>VLOOKUP(D2881,'Schools Data'!$F$4:$I$105,4,FALSE)</f>
        <v>Pavilion</v>
      </c>
      <c r="F2881" s="16">
        <v>543980</v>
      </c>
      <c r="G2881" s="16" t="str">
        <f t="shared" si="102"/>
        <v>CI01</v>
      </c>
      <c r="H2881" s="16" t="s">
        <v>1828</v>
      </c>
      <c r="I2881" s="16" t="s">
        <v>1181</v>
      </c>
      <c r="J2881" s="16" t="s">
        <v>1180</v>
      </c>
      <c r="K2881" s="16" t="s">
        <v>1179</v>
      </c>
      <c r="L2881" s="16" t="s">
        <v>1827</v>
      </c>
      <c r="M2881" s="16">
        <v>-6329</v>
      </c>
      <c r="N2881" s="16" t="s">
        <v>1177</v>
      </c>
      <c r="O2881" s="16" t="s">
        <v>1107</v>
      </c>
      <c r="P2881" s="16" t="s">
        <v>1176</v>
      </c>
      <c r="Q2881" s="16" t="s">
        <v>1175</v>
      </c>
      <c r="R2881" s="16" t="s">
        <v>1174</v>
      </c>
    </row>
    <row r="2882" spans="1:18">
      <c r="A2882" s="16" t="s">
        <v>1826</v>
      </c>
      <c r="B2882" s="16" t="s">
        <v>1183</v>
      </c>
      <c r="C2882" s="16" t="s">
        <v>319</v>
      </c>
      <c r="D2882" s="16">
        <v>10188</v>
      </c>
      <c r="E2882" s="16" t="str">
        <f>VLOOKUP(D2882,'Schools Data'!$F$4:$I$105,4,FALSE)</f>
        <v>Pavilion</v>
      </c>
      <c r="F2882" s="16">
        <v>569000</v>
      </c>
      <c r="G2882" s="16" t="str">
        <f t="shared" si="102"/>
        <v>E28a</v>
      </c>
      <c r="H2882" s="16" t="s">
        <v>1825</v>
      </c>
      <c r="I2882" s="16" t="s">
        <v>1181</v>
      </c>
      <c r="J2882" s="16" t="s">
        <v>1180</v>
      </c>
      <c r="K2882" s="16" t="s">
        <v>1179</v>
      </c>
      <c r="L2882" s="16" t="s">
        <v>1824</v>
      </c>
      <c r="M2882" s="16">
        <v>40530</v>
      </c>
      <c r="N2882" s="16" t="s">
        <v>1177</v>
      </c>
      <c r="O2882" s="16" t="s">
        <v>1107</v>
      </c>
      <c r="P2882" s="16" t="s">
        <v>1176</v>
      </c>
      <c r="Q2882" s="16" t="s">
        <v>1175</v>
      </c>
      <c r="R2882" s="16" t="s">
        <v>1174</v>
      </c>
    </row>
    <row r="2883" spans="1:18">
      <c r="A2883" s="16" t="s">
        <v>1823</v>
      </c>
      <c r="B2883" s="16" t="s">
        <v>1183</v>
      </c>
      <c r="C2883" s="16" t="s">
        <v>319</v>
      </c>
      <c r="D2883" s="16">
        <v>10188</v>
      </c>
      <c r="E2883" s="16" t="str">
        <f>VLOOKUP(D2883,'Schools Data'!$F$4:$I$105,4,FALSE)</f>
        <v>Pavilion</v>
      </c>
      <c r="F2883" s="16">
        <v>569010</v>
      </c>
      <c r="G2883" s="16" t="str">
        <f t="shared" si="102"/>
        <v>E27</v>
      </c>
      <c r="H2883" s="16" t="s">
        <v>1822</v>
      </c>
      <c r="I2883" s="16" t="s">
        <v>1181</v>
      </c>
      <c r="J2883" s="16" t="s">
        <v>1180</v>
      </c>
      <c r="K2883" s="16" t="s">
        <v>1179</v>
      </c>
      <c r="L2883" s="16" t="s">
        <v>1821</v>
      </c>
      <c r="M2883" s="16">
        <v>111760</v>
      </c>
      <c r="N2883" s="16" t="s">
        <v>1177</v>
      </c>
      <c r="O2883" s="16" t="s">
        <v>1107</v>
      </c>
      <c r="P2883" s="16" t="s">
        <v>1176</v>
      </c>
      <c r="Q2883" s="16" t="s">
        <v>1175</v>
      </c>
      <c r="R2883" s="16" t="s">
        <v>1174</v>
      </c>
    </row>
    <row r="2884" spans="1:18">
      <c r="A2884" s="16" t="s">
        <v>1820</v>
      </c>
      <c r="B2884" s="16" t="s">
        <v>1183</v>
      </c>
      <c r="C2884" s="16" t="s">
        <v>319</v>
      </c>
      <c r="D2884" s="16">
        <v>10188</v>
      </c>
      <c r="E2884" s="16" t="str">
        <f>VLOOKUP(D2884,'Schools Data'!$F$4:$I$105,4,FALSE)</f>
        <v>Pavilion</v>
      </c>
      <c r="F2884" s="16">
        <v>599040</v>
      </c>
      <c r="G2884" s="16" t="s">
        <v>1819</v>
      </c>
      <c r="H2884" s="16" t="s">
        <v>1818</v>
      </c>
      <c r="I2884" s="16" t="s">
        <v>1181</v>
      </c>
      <c r="J2884" s="16" t="s">
        <v>1180</v>
      </c>
      <c r="K2884" s="16" t="s">
        <v>1179</v>
      </c>
      <c r="L2884" s="16" t="s">
        <v>1817</v>
      </c>
      <c r="M2884" s="16">
        <v>45541</v>
      </c>
      <c r="N2884" s="16" t="s">
        <v>1177</v>
      </c>
      <c r="O2884" s="16" t="s">
        <v>1107</v>
      </c>
      <c r="P2884" s="16" t="s">
        <v>1176</v>
      </c>
      <c r="Q2884" s="16" t="s">
        <v>1175</v>
      </c>
      <c r="R2884" s="16" t="s">
        <v>1174</v>
      </c>
    </row>
    <row r="2885" spans="1:18">
      <c r="A2885" s="16" t="s">
        <v>1816</v>
      </c>
      <c r="B2885" s="16" t="s">
        <v>1183</v>
      </c>
      <c r="C2885" s="16" t="s">
        <v>319</v>
      </c>
      <c r="D2885" s="16">
        <v>10188</v>
      </c>
      <c r="E2885" s="16" t="str">
        <f>VLOOKUP(D2885,'Schools Data'!$F$4:$I$105,4,FALSE)</f>
        <v>Pavilion</v>
      </c>
      <c r="F2885" s="16">
        <v>739002</v>
      </c>
      <c r="G2885" s="16" t="str">
        <f t="shared" ref="G2885:G2908" si="103">VLOOKUP(F2885,$W$2:$X$62,2,FALSE)</f>
        <v>I08b</v>
      </c>
      <c r="H2885" s="16" t="s">
        <v>1815</v>
      </c>
      <c r="I2885" s="16" t="s">
        <v>1181</v>
      </c>
      <c r="J2885" s="16" t="s">
        <v>1180</v>
      </c>
      <c r="K2885" s="16" t="s">
        <v>1179</v>
      </c>
      <c r="L2885" s="16" t="s">
        <v>1814</v>
      </c>
      <c r="M2885" s="16">
        <v>-75000</v>
      </c>
      <c r="N2885" s="16" t="s">
        <v>1177</v>
      </c>
      <c r="O2885" s="16" t="s">
        <v>1107</v>
      </c>
      <c r="P2885" s="16" t="s">
        <v>1176</v>
      </c>
      <c r="Q2885" s="16" t="s">
        <v>1175</v>
      </c>
      <c r="R2885" s="16" t="s">
        <v>1174</v>
      </c>
    </row>
    <row r="2886" spans="1:18">
      <c r="A2886" s="16" t="s">
        <v>1813</v>
      </c>
      <c r="B2886" s="16" t="s">
        <v>1183</v>
      </c>
      <c r="C2886" s="16" t="s">
        <v>319</v>
      </c>
      <c r="D2886" s="16">
        <v>10698</v>
      </c>
      <c r="E2886" s="16" t="str">
        <f>VLOOKUP(D2886,'Schools Data'!$F$4:$I$105,4,FALSE)</f>
        <v>St Mary's &amp; St John's CE School</v>
      </c>
      <c r="F2886" s="16">
        <v>111100</v>
      </c>
      <c r="G2886" s="16" t="str">
        <f t="shared" si="103"/>
        <v>E05</v>
      </c>
      <c r="H2886" s="16" t="s">
        <v>1812</v>
      </c>
      <c r="I2886" s="16" t="s">
        <v>1181</v>
      </c>
      <c r="J2886" s="16" t="s">
        <v>1180</v>
      </c>
      <c r="K2886" s="16" t="s">
        <v>1179</v>
      </c>
      <c r="L2886" s="16" t="s">
        <v>1811</v>
      </c>
      <c r="M2886" s="16">
        <v>702285</v>
      </c>
      <c r="N2886" s="16" t="s">
        <v>1177</v>
      </c>
      <c r="O2886" s="16" t="s">
        <v>1107</v>
      </c>
      <c r="P2886" s="16" t="s">
        <v>1176</v>
      </c>
      <c r="Q2886" s="16" t="s">
        <v>1175</v>
      </c>
      <c r="R2886" s="16" t="s">
        <v>1174</v>
      </c>
    </row>
    <row r="2887" spans="1:18">
      <c r="A2887" s="16" t="s">
        <v>1810</v>
      </c>
      <c r="B2887" s="16" t="s">
        <v>1183</v>
      </c>
      <c r="C2887" s="16" t="s">
        <v>319</v>
      </c>
      <c r="D2887" s="16">
        <v>10698</v>
      </c>
      <c r="E2887" s="16" t="str">
        <f>VLOOKUP(D2887,'Schools Data'!$F$4:$I$105,4,FALSE)</f>
        <v>St Mary's &amp; St John's CE School</v>
      </c>
      <c r="F2887" s="16">
        <v>111200</v>
      </c>
      <c r="G2887" s="16" t="str">
        <f t="shared" si="103"/>
        <v>E04</v>
      </c>
      <c r="H2887" s="16" t="s">
        <v>1809</v>
      </c>
      <c r="I2887" s="16" t="s">
        <v>1181</v>
      </c>
      <c r="J2887" s="16" t="s">
        <v>1180</v>
      </c>
      <c r="K2887" s="16" t="s">
        <v>1179</v>
      </c>
      <c r="L2887" s="16" t="s">
        <v>1808</v>
      </c>
      <c r="M2887" s="16">
        <v>252625</v>
      </c>
      <c r="N2887" s="16" t="s">
        <v>1177</v>
      </c>
      <c r="O2887" s="16" t="s">
        <v>1107</v>
      </c>
      <c r="P2887" s="16" t="s">
        <v>1176</v>
      </c>
      <c r="Q2887" s="16" t="s">
        <v>1175</v>
      </c>
      <c r="R2887" s="16" t="s">
        <v>1174</v>
      </c>
    </row>
    <row r="2888" spans="1:18">
      <c r="A2888" s="16" t="s">
        <v>1807</v>
      </c>
      <c r="B2888" s="16" t="s">
        <v>1183</v>
      </c>
      <c r="C2888" s="16" t="s">
        <v>319</v>
      </c>
      <c r="D2888" s="16">
        <v>10698</v>
      </c>
      <c r="E2888" s="16" t="str">
        <f>VLOOKUP(D2888,'Schools Data'!$F$4:$I$105,4,FALSE)</f>
        <v>St Mary's &amp; St John's CE School</v>
      </c>
      <c r="F2888" s="16">
        <v>111400</v>
      </c>
      <c r="G2888" s="16" t="str">
        <f t="shared" si="103"/>
        <v>E01</v>
      </c>
      <c r="H2888" s="16" t="s">
        <v>1806</v>
      </c>
      <c r="I2888" s="16" t="s">
        <v>1181</v>
      </c>
      <c r="J2888" s="16" t="s">
        <v>1180</v>
      </c>
      <c r="K2888" s="16" t="s">
        <v>1179</v>
      </c>
      <c r="L2888" s="16" t="s">
        <v>1805</v>
      </c>
      <c r="M2888" s="16">
        <v>5510490</v>
      </c>
      <c r="N2888" s="16" t="s">
        <v>1177</v>
      </c>
      <c r="O2888" s="16" t="s">
        <v>1107</v>
      </c>
      <c r="P2888" s="16" t="s">
        <v>1176</v>
      </c>
      <c r="Q2888" s="16" t="s">
        <v>1175</v>
      </c>
      <c r="R2888" s="16" t="s">
        <v>1174</v>
      </c>
    </row>
    <row r="2889" spans="1:18">
      <c r="A2889" s="16" t="s">
        <v>1804</v>
      </c>
      <c r="B2889" s="16" t="s">
        <v>1183</v>
      </c>
      <c r="C2889" s="16" t="s">
        <v>319</v>
      </c>
      <c r="D2889" s="16">
        <v>10698</v>
      </c>
      <c r="E2889" s="16" t="str">
        <f>VLOOKUP(D2889,'Schools Data'!$F$4:$I$105,4,FALSE)</f>
        <v>St Mary's &amp; St John's CE School</v>
      </c>
      <c r="F2889" s="16">
        <v>111600</v>
      </c>
      <c r="G2889" s="16" t="str">
        <f t="shared" si="103"/>
        <v>E03</v>
      </c>
      <c r="H2889" s="16" t="s">
        <v>1803</v>
      </c>
      <c r="I2889" s="16" t="s">
        <v>1181</v>
      </c>
      <c r="J2889" s="16" t="s">
        <v>1180</v>
      </c>
      <c r="K2889" s="16" t="s">
        <v>1179</v>
      </c>
      <c r="L2889" s="16" t="s">
        <v>1802</v>
      </c>
      <c r="M2889" s="16">
        <v>1114932</v>
      </c>
      <c r="N2889" s="16" t="s">
        <v>1177</v>
      </c>
      <c r="O2889" s="16" t="s">
        <v>1107</v>
      </c>
      <c r="P2889" s="16" t="s">
        <v>1176</v>
      </c>
      <c r="Q2889" s="16" t="s">
        <v>1175</v>
      </c>
      <c r="R2889" s="16" t="s">
        <v>1174</v>
      </c>
    </row>
    <row r="2890" spans="1:18">
      <c r="A2890" s="16" t="s">
        <v>1801</v>
      </c>
      <c r="B2890" s="16" t="s">
        <v>1183</v>
      </c>
      <c r="C2890" s="16" t="s">
        <v>319</v>
      </c>
      <c r="D2890" s="16">
        <v>10698</v>
      </c>
      <c r="E2890" s="16" t="str">
        <f>VLOOKUP(D2890,'Schools Data'!$F$4:$I$105,4,FALSE)</f>
        <v>St Mary's &amp; St John's CE School</v>
      </c>
      <c r="F2890" s="16">
        <v>111700</v>
      </c>
      <c r="G2890" s="16" t="str">
        <f t="shared" si="103"/>
        <v>E07</v>
      </c>
      <c r="H2890" s="16" t="s">
        <v>1800</v>
      </c>
      <c r="I2890" s="16" t="s">
        <v>1181</v>
      </c>
      <c r="J2890" s="16" t="s">
        <v>1180</v>
      </c>
      <c r="K2890" s="16" t="s">
        <v>1179</v>
      </c>
      <c r="L2890" s="16" t="s">
        <v>1799</v>
      </c>
      <c r="M2890" s="16">
        <v>89225</v>
      </c>
      <c r="N2890" s="16" t="s">
        <v>1177</v>
      </c>
      <c r="O2890" s="16" t="s">
        <v>1107</v>
      </c>
      <c r="P2890" s="16" t="s">
        <v>1176</v>
      </c>
      <c r="Q2890" s="16" t="s">
        <v>1175</v>
      </c>
      <c r="R2890" s="16" t="s">
        <v>1174</v>
      </c>
    </row>
    <row r="2891" spans="1:18">
      <c r="A2891" s="16" t="s">
        <v>1798</v>
      </c>
      <c r="B2891" s="16" t="s">
        <v>1183</v>
      </c>
      <c r="C2891" s="16" t="s">
        <v>319</v>
      </c>
      <c r="D2891" s="16">
        <v>10698</v>
      </c>
      <c r="E2891" s="16" t="str">
        <f>VLOOKUP(D2891,'Schools Data'!$F$4:$I$105,4,FALSE)</f>
        <v>St Mary's &amp; St John's CE School</v>
      </c>
      <c r="F2891" s="16">
        <v>133100</v>
      </c>
      <c r="G2891" s="16" t="str">
        <f t="shared" si="103"/>
        <v>E09</v>
      </c>
      <c r="H2891" s="16" t="s">
        <v>1797</v>
      </c>
      <c r="I2891" s="16" t="s">
        <v>1181</v>
      </c>
      <c r="J2891" s="16" t="s">
        <v>1180</v>
      </c>
      <c r="K2891" s="16" t="s">
        <v>1179</v>
      </c>
      <c r="L2891" s="16" t="s">
        <v>1796</v>
      </c>
      <c r="M2891" s="16">
        <v>55800</v>
      </c>
      <c r="N2891" s="16" t="s">
        <v>1177</v>
      </c>
      <c r="O2891" s="16" t="s">
        <v>1107</v>
      </c>
      <c r="P2891" s="16" t="s">
        <v>1176</v>
      </c>
      <c r="Q2891" s="16" t="s">
        <v>1175</v>
      </c>
      <c r="R2891" s="16" t="s">
        <v>1174</v>
      </c>
    </row>
    <row r="2892" spans="1:18">
      <c r="A2892" s="16" t="s">
        <v>1795</v>
      </c>
      <c r="B2892" s="16" t="s">
        <v>1183</v>
      </c>
      <c r="C2892" s="16" t="s">
        <v>319</v>
      </c>
      <c r="D2892" s="16">
        <v>10698</v>
      </c>
      <c r="E2892" s="16" t="str">
        <f>VLOOKUP(D2892,'Schools Data'!$F$4:$I$105,4,FALSE)</f>
        <v>St Mary's &amp; St John's CE School</v>
      </c>
      <c r="F2892" s="16">
        <v>138100</v>
      </c>
      <c r="G2892" s="16" t="str">
        <f t="shared" si="103"/>
        <v>E08</v>
      </c>
      <c r="H2892" s="16" t="s">
        <v>1794</v>
      </c>
      <c r="I2892" s="16" t="s">
        <v>1181</v>
      </c>
      <c r="J2892" s="16" t="s">
        <v>1180</v>
      </c>
      <c r="K2892" s="16" t="s">
        <v>1179</v>
      </c>
      <c r="L2892" s="16" t="s">
        <v>1793</v>
      </c>
      <c r="M2892" s="16">
        <v>93705</v>
      </c>
      <c r="N2892" s="16" t="s">
        <v>1177</v>
      </c>
      <c r="O2892" s="16" t="s">
        <v>1107</v>
      </c>
      <c r="P2892" s="16" t="s">
        <v>1176</v>
      </c>
      <c r="Q2892" s="16" t="s">
        <v>1175</v>
      </c>
      <c r="R2892" s="16" t="s">
        <v>1174</v>
      </c>
    </row>
    <row r="2893" spans="1:18">
      <c r="A2893" s="16" t="s">
        <v>1792</v>
      </c>
      <c r="B2893" s="16" t="s">
        <v>1183</v>
      </c>
      <c r="C2893" s="16" t="s">
        <v>319</v>
      </c>
      <c r="D2893" s="16">
        <v>10698</v>
      </c>
      <c r="E2893" s="16" t="str">
        <f>VLOOKUP(D2893,'Schools Data'!$F$4:$I$105,4,FALSE)</f>
        <v>St Mary's &amp; St John's CE School</v>
      </c>
      <c r="F2893" s="16">
        <v>138110</v>
      </c>
      <c r="G2893" s="16" t="str">
        <f t="shared" si="103"/>
        <v>E10</v>
      </c>
      <c r="H2893" s="16" t="s">
        <v>1791</v>
      </c>
      <c r="I2893" s="16" t="s">
        <v>1181</v>
      </c>
      <c r="J2893" s="16" t="s">
        <v>1180</v>
      </c>
      <c r="K2893" s="16" t="s">
        <v>1179</v>
      </c>
      <c r="L2893" s="16" t="s">
        <v>1790</v>
      </c>
      <c r="M2893" s="16">
        <v>2165</v>
      </c>
      <c r="N2893" s="16" t="s">
        <v>1177</v>
      </c>
      <c r="O2893" s="16" t="s">
        <v>1107</v>
      </c>
      <c r="P2893" s="16" t="s">
        <v>1176</v>
      </c>
      <c r="Q2893" s="16" t="s">
        <v>1175</v>
      </c>
      <c r="R2893" s="16" t="s">
        <v>1174</v>
      </c>
    </row>
    <row r="2894" spans="1:18">
      <c r="A2894" s="16" t="s">
        <v>1789</v>
      </c>
      <c r="B2894" s="16" t="s">
        <v>1183</v>
      </c>
      <c r="C2894" s="16" t="s">
        <v>319</v>
      </c>
      <c r="D2894" s="16">
        <v>10698</v>
      </c>
      <c r="E2894" s="16" t="str">
        <f>VLOOKUP(D2894,'Schools Data'!$F$4:$I$105,4,FALSE)</f>
        <v>St Mary's &amp; St John's CE School</v>
      </c>
      <c r="F2894" s="16">
        <v>210000</v>
      </c>
      <c r="G2894" s="16" t="str">
        <f t="shared" si="103"/>
        <v>E12</v>
      </c>
      <c r="H2894" s="16" t="s">
        <v>1788</v>
      </c>
      <c r="I2894" s="16" t="s">
        <v>1181</v>
      </c>
      <c r="J2894" s="16" t="s">
        <v>1180</v>
      </c>
      <c r="K2894" s="16" t="s">
        <v>1179</v>
      </c>
      <c r="L2894" s="16" t="s">
        <v>1787</v>
      </c>
      <c r="M2894" s="16">
        <v>80750</v>
      </c>
      <c r="N2894" s="16" t="s">
        <v>1177</v>
      </c>
      <c r="O2894" s="16" t="s">
        <v>1107</v>
      </c>
      <c r="P2894" s="16" t="s">
        <v>1176</v>
      </c>
      <c r="Q2894" s="16" t="s">
        <v>1175</v>
      </c>
      <c r="R2894" s="16" t="s">
        <v>1174</v>
      </c>
    </row>
    <row r="2895" spans="1:18">
      <c r="A2895" s="16" t="s">
        <v>1786</v>
      </c>
      <c r="B2895" s="16" t="s">
        <v>1183</v>
      </c>
      <c r="C2895" s="16" t="s">
        <v>319</v>
      </c>
      <c r="D2895" s="16">
        <v>10698</v>
      </c>
      <c r="E2895" s="16" t="str">
        <f>VLOOKUP(D2895,'Schools Data'!$F$4:$I$105,4,FALSE)</f>
        <v>St Mary's &amp; St John's CE School</v>
      </c>
      <c r="F2895" s="16">
        <v>213020</v>
      </c>
      <c r="G2895" s="16" t="str">
        <f t="shared" si="103"/>
        <v>E16</v>
      </c>
      <c r="H2895" s="16" t="s">
        <v>1785</v>
      </c>
      <c r="I2895" s="16" t="s">
        <v>1181</v>
      </c>
      <c r="J2895" s="16" t="s">
        <v>1180</v>
      </c>
      <c r="K2895" s="16" t="s">
        <v>1179</v>
      </c>
      <c r="L2895" s="16" t="s">
        <v>1784</v>
      </c>
      <c r="M2895" s="16">
        <v>115000</v>
      </c>
      <c r="N2895" s="16" t="s">
        <v>1177</v>
      </c>
      <c r="O2895" s="16" t="s">
        <v>1107</v>
      </c>
      <c r="P2895" s="16" t="s">
        <v>1176</v>
      </c>
      <c r="Q2895" s="16" t="s">
        <v>1175</v>
      </c>
      <c r="R2895" s="16" t="s">
        <v>1174</v>
      </c>
    </row>
    <row r="2896" spans="1:18">
      <c r="A2896" s="16" t="s">
        <v>1783</v>
      </c>
      <c r="B2896" s="16" t="s">
        <v>1183</v>
      </c>
      <c r="C2896" s="16" t="s">
        <v>319</v>
      </c>
      <c r="D2896" s="16">
        <v>10698</v>
      </c>
      <c r="E2896" s="16" t="str">
        <f>VLOOKUP(D2896,'Schools Data'!$F$4:$I$105,4,FALSE)</f>
        <v>St Mary's &amp; St John's CE School</v>
      </c>
      <c r="F2896" s="16">
        <v>215000</v>
      </c>
      <c r="G2896" s="16" t="str">
        <f t="shared" si="103"/>
        <v>E17</v>
      </c>
      <c r="H2896" s="16" t="s">
        <v>1782</v>
      </c>
      <c r="I2896" s="16" t="s">
        <v>1181</v>
      </c>
      <c r="J2896" s="16" t="s">
        <v>1180</v>
      </c>
      <c r="K2896" s="16" t="s">
        <v>1179</v>
      </c>
      <c r="L2896" s="16" t="s">
        <v>1753</v>
      </c>
      <c r="M2896" s="16">
        <v>34208</v>
      </c>
      <c r="N2896" s="16" t="s">
        <v>1177</v>
      </c>
      <c r="O2896" s="16" t="s">
        <v>1107</v>
      </c>
      <c r="P2896" s="16" t="s">
        <v>1176</v>
      </c>
      <c r="Q2896" s="16" t="s">
        <v>1175</v>
      </c>
      <c r="R2896" s="16" t="s">
        <v>1174</v>
      </c>
    </row>
    <row r="2897" spans="1:18">
      <c r="A2897" s="16" t="s">
        <v>1781</v>
      </c>
      <c r="B2897" s="16" t="s">
        <v>1183</v>
      </c>
      <c r="C2897" s="16" t="s">
        <v>319</v>
      </c>
      <c r="D2897" s="16">
        <v>10698</v>
      </c>
      <c r="E2897" s="16" t="str">
        <f>VLOOKUP(D2897,'Schools Data'!$F$4:$I$105,4,FALSE)</f>
        <v>St Mary's &amp; St John's CE School</v>
      </c>
      <c r="F2897" s="16">
        <v>216000</v>
      </c>
      <c r="G2897" s="16" t="str">
        <f t="shared" si="103"/>
        <v>E15</v>
      </c>
      <c r="H2897" s="16" t="s">
        <v>1780</v>
      </c>
      <c r="I2897" s="16" t="s">
        <v>1181</v>
      </c>
      <c r="J2897" s="16" t="s">
        <v>1180</v>
      </c>
      <c r="K2897" s="16" t="s">
        <v>1179</v>
      </c>
      <c r="L2897" s="16" t="s">
        <v>1723</v>
      </c>
      <c r="M2897" s="16">
        <v>34000</v>
      </c>
      <c r="N2897" s="16" t="s">
        <v>1177</v>
      </c>
      <c r="O2897" s="16" t="s">
        <v>1107</v>
      </c>
      <c r="P2897" s="16" t="s">
        <v>1176</v>
      </c>
      <c r="Q2897" s="16" t="s">
        <v>1175</v>
      </c>
      <c r="R2897" s="16" t="s">
        <v>1174</v>
      </c>
    </row>
    <row r="2898" spans="1:18">
      <c r="A2898" s="16" t="s">
        <v>1779</v>
      </c>
      <c r="B2898" s="16" t="s">
        <v>1183</v>
      </c>
      <c r="C2898" s="16" t="s">
        <v>319</v>
      </c>
      <c r="D2898" s="16">
        <v>10698</v>
      </c>
      <c r="E2898" s="16" t="str">
        <f>VLOOKUP(D2898,'Schools Data'!$F$4:$I$105,4,FALSE)</f>
        <v>St Mary's &amp; St John's CE School</v>
      </c>
      <c r="F2898" s="16">
        <v>219010</v>
      </c>
      <c r="G2898" s="16" t="str">
        <f t="shared" si="103"/>
        <v>E14</v>
      </c>
      <c r="H2898" s="16" t="s">
        <v>1778</v>
      </c>
      <c r="I2898" s="16" t="s">
        <v>1181</v>
      </c>
      <c r="J2898" s="16" t="s">
        <v>1180</v>
      </c>
      <c r="K2898" s="16" t="s">
        <v>1179</v>
      </c>
      <c r="L2898" s="16" t="s">
        <v>1777</v>
      </c>
      <c r="M2898" s="16">
        <v>134000</v>
      </c>
      <c r="N2898" s="16" t="s">
        <v>1177</v>
      </c>
      <c r="O2898" s="16" t="s">
        <v>1107</v>
      </c>
      <c r="P2898" s="16" t="s">
        <v>1176</v>
      </c>
      <c r="Q2898" s="16" t="s">
        <v>1175</v>
      </c>
      <c r="R2898" s="16" t="s">
        <v>1174</v>
      </c>
    </row>
    <row r="2899" spans="1:18">
      <c r="A2899" s="16" t="s">
        <v>1776</v>
      </c>
      <c r="B2899" s="16" t="s">
        <v>1183</v>
      </c>
      <c r="C2899" s="16" t="s">
        <v>319</v>
      </c>
      <c r="D2899" s="16">
        <v>10698</v>
      </c>
      <c r="E2899" s="16" t="str">
        <f>VLOOKUP(D2899,'Schools Data'!$F$4:$I$105,4,FALSE)</f>
        <v>St Mary's &amp; St John's CE School</v>
      </c>
      <c r="F2899" s="16">
        <v>219030</v>
      </c>
      <c r="G2899" s="16" t="str">
        <f t="shared" si="103"/>
        <v>E18</v>
      </c>
      <c r="H2899" s="16" t="s">
        <v>1775</v>
      </c>
      <c r="I2899" s="16" t="s">
        <v>1181</v>
      </c>
      <c r="J2899" s="16" t="s">
        <v>1180</v>
      </c>
      <c r="K2899" s="16" t="s">
        <v>1179</v>
      </c>
      <c r="L2899" s="16" t="s">
        <v>1774</v>
      </c>
      <c r="M2899" s="16">
        <v>73120</v>
      </c>
      <c r="N2899" s="16" t="s">
        <v>1177</v>
      </c>
      <c r="O2899" s="16" t="s">
        <v>1107</v>
      </c>
      <c r="P2899" s="16" t="s">
        <v>1176</v>
      </c>
      <c r="Q2899" s="16" t="s">
        <v>1175</v>
      </c>
      <c r="R2899" s="16" t="s">
        <v>1174</v>
      </c>
    </row>
    <row r="2900" spans="1:18">
      <c r="A2900" s="16" t="s">
        <v>1773</v>
      </c>
      <c r="B2900" s="16" t="s">
        <v>1183</v>
      </c>
      <c r="C2900" s="16" t="s">
        <v>319</v>
      </c>
      <c r="D2900" s="16">
        <v>10698</v>
      </c>
      <c r="E2900" s="16" t="str">
        <f>VLOOKUP(D2900,'Schools Data'!$F$4:$I$105,4,FALSE)</f>
        <v>St Mary's &amp; St John's CE School</v>
      </c>
      <c r="F2900" s="16">
        <v>220000</v>
      </c>
      <c r="G2900" s="16" t="str">
        <f t="shared" si="103"/>
        <v>E13</v>
      </c>
      <c r="H2900" s="16" t="s">
        <v>1772</v>
      </c>
      <c r="I2900" s="16" t="s">
        <v>1181</v>
      </c>
      <c r="J2900" s="16" t="s">
        <v>1180</v>
      </c>
      <c r="K2900" s="16" t="s">
        <v>1179</v>
      </c>
      <c r="L2900" s="16" t="s">
        <v>1771</v>
      </c>
      <c r="M2900" s="16">
        <v>23000</v>
      </c>
      <c r="N2900" s="16" t="s">
        <v>1177</v>
      </c>
      <c r="O2900" s="16" t="s">
        <v>1107</v>
      </c>
      <c r="P2900" s="16" t="s">
        <v>1176</v>
      </c>
      <c r="Q2900" s="16" t="s">
        <v>1175</v>
      </c>
      <c r="R2900" s="16" t="s">
        <v>1174</v>
      </c>
    </row>
    <row r="2901" spans="1:18">
      <c r="A2901" s="16" t="s">
        <v>1770</v>
      </c>
      <c r="B2901" s="16" t="s">
        <v>1183</v>
      </c>
      <c r="C2901" s="16" t="s">
        <v>319</v>
      </c>
      <c r="D2901" s="16">
        <v>10698</v>
      </c>
      <c r="E2901" s="16" t="str">
        <f>VLOOKUP(D2901,'Schools Data'!$F$4:$I$105,4,FALSE)</f>
        <v>St Mary's &amp; St John's CE School</v>
      </c>
      <c r="F2901" s="16">
        <v>221000</v>
      </c>
      <c r="G2901" s="16" t="str">
        <f t="shared" si="103"/>
        <v>E23</v>
      </c>
      <c r="H2901" s="16" t="s">
        <v>1769</v>
      </c>
      <c r="I2901" s="16" t="s">
        <v>1181</v>
      </c>
      <c r="J2901" s="16" t="s">
        <v>1180</v>
      </c>
      <c r="K2901" s="16" t="s">
        <v>1179</v>
      </c>
      <c r="L2901" s="16" t="s">
        <v>1768</v>
      </c>
      <c r="M2901" s="16">
        <v>43608</v>
      </c>
      <c r="N2901" s="16" t="s">
        <v>1177</v>
      </c>
      <c r="O2901" s="16" t="s">
        <v>1107</v>
      </c>
      <c r="P2901" s="16" t="s">
        <v>1176</v>
      </c>
      <c r="Q2901" s="16" t="s">
        <v>1175</v>
      </c>
      <c r="R2901" s="16" t="s">
        <v>1174</v>
      </c>
    </row>
    <row r="2902" spans="1:18">
      <c r="A2902" s="16" t="s">
        <v>1767</v>
      </c>
      <c r="B2902" s="16" t="s">
        <v>1183</v>
      </c>
      <c r="C2902" s="16" t="s">
        <v>319</v>
      </c>
      <c r="D2902" s="16">
        <v>10698</v>
      </c>
      <c r="E2902" s="16" t="str">
        <f>VLOOKUP(D2902,'Schools Data'!$F$4:$I$105,4,FALSE)</f>
        <v>St Mary's &amp; St John's CE School</v>
      </c>
      <c r="F2902" s="16">
        <v>411020</v>
      </c>
      <c r="G2902" s="16" t="str">
        <f t="shared" si="103"/>
        <v>E25</v>
      </c>
      <c r="H2902" s="16" t="s">
        <v>1766</v>
      </c>
      <c r="I2902" s="16" t="s">
        <v>1181</v>
      </c>
      <c r="J2902" s="16" t="s">
        <v>1180</v>
      </c>
      <c r="K2902" s="16" t="s">
        <v>1179</v>
      </c>
      <c r="L2902" s="16" t="s">
        <v>1765</v>
      </c>
      <c r="M2902" s="16">
        <v>510851</v>
      </c>
      <c r="N2902" s="16" t="s">
        <v>1177</v>
      </c>
      <c r="O2902" s="16" t="s">
        <v>1107</v>
      </c>
      <c r="P2902" s="16" t="s">
        <v>1176</v>
      </c>
      <c r="Q2902" s="16" t="s">
        <v>1175</v>
      </c>
      <c r="R2902" s="16" t="s">
        <v>1174</v>
      </c>
    </row>
    <row r="2903" spans="1:18">
      <c r="A2903" s="16" t="s">
        <v>1764</v>
      </c>
      <c r="B2903" s="16" t="s">
        <v>1183</v>
      </c>
      <c r="C2903" s="16" t="s">
        <v>319</v>
      </c>
      <c r="D2903" s="16">
        <v>10698</v>
      </c>
      <c r="E2903" s="16" t="str">
        <f>VLOOKUP(D2903,'Schools Data'!$F$4:$I$105,4,FALSE)</f>
        <v>St Mary's &amp; St John's CE School</v>
      </c>
      <c r="F2903" s="16">
        <v>413050</v>
      </c>
      <c r="G2903" s="16" t="str">
        <f t="shared" si="103"/>
        <v>E19</v>
      </c>
      <c r="H2903" s="16" t="s">
        <v>1763</v>
      </c>
      <c r="I2903" s="16" t="s">
        <v>1181</v>
      </c>
      <c r="J2903" s="16" t="s">
        <v>1180</v>
      </c>
      <c r="K2903" s="16" t="s">
        <v>1179</v>
      </c>
      <c r="L2903" s="16" t="s">
        <v>1762</v>
      </c>
      <c r="M2903" s="16">
        <v>327941</v>
      </c>
      <c r="N2903" s="16" t="s">
        <v>1177</v>
      </c>
      <c r="O2903" s="16" t="s">
        <v>1107</v>
      </c>
      <c r="P2903" s="16" t="s">
        <v>1176</v>
      </c>
      <c r="Q2903" s="16" t="s">
        <v>1175</v>
      </c>
      <c r="R2903" s="16" t="s">
        <v>1174</v>
      </c>
    </row>
    <row r="2904" spans="1:18">
      <c r="A2904" s="16" t="s">
        <v>1761</v>
      </c>
      <c r="B2904" s="16" t="s">
        <v>1183</v>
      </c>
      <c r="C2904" s="16" t="s">
        <v>319</v>
      </c>
      <c r="D2904" s="16">
        <v>10698</v>
      </c>
      <c r="E2904" s="16" t="str">
        <f>VLOOKUP(D2904,'Schools Data'!$F$4:$I$105,4,FALSE)</f>
        <v>St Mary's &amp; St John's CE School</v>
      </c>
      <c r="F2904" s="16">
        <v>413060</v>
      </c>
      <c r="G2904" s="16" t="str">
        <f t="shared" si="103"/>
        <v>E22</v>
      </c>
      <c r="H2904" s="16" t="s">
        <v>1760</v>
      </c>
      <c r="I2904" s="16" t="s">
        <v>1181</v>
      </c>
      <c r="J2904" s="16" t="s">
        <v>1180</v>
      </c>
      <c r="K2904" s="16" t="s">
        <v>1179</v>
      </c>
      <c r="L2904" s="16" t="s">
        <v>1759</v>
      </c>
      <c r="M2904" s="16">
        <v>108800</v>
      </c>
      <c r="N2904" s="16" t="s">
        <v>1177</v>
      </c>
      <c r="O2904" s="16" t="s">
        <v>1107</v>
      </c>
      <c r="P2904" s="16" t="s">
        <v>1176</v>
      </c>
      <c r="Q2904" s="16" t="s">
        <v>1175</v>
      </c>
      <c r="R2904" s="16" t="s">
        <v>1174</v>
      </c>
    </row>
    <row r="2905" spans="1:18">
      <c r="A2905" s="16" t="s">
        <v>1758</v>
      </c>
      <c r="B2905" s="16" t="s">
        <v>1183</v>
      </c>
      <c r="C2905" s="16" t="s">
        <v>319</v>
      </c>
      <c r="D2905" s="16">
        <v>10698</v>
      </c>
      <c r="E2905" s="16" t="str">
        <f>VLOOKUP(D2905,'Schools Data'!$F$4:$I$105,4,FALSE)</f>
        <v>St Mary's &amp; St John's CE School</v>
      </c>
      <c r="F2905" s="16">
        <v>413070</v>
      </c>
      <c r="G2905" s="16" t="str">
        <f t="shared" si="103"/>
        <v>E24</v>
      </c>
      <c r="H2905" s="16" t="s">
        <v>1757</v>
      </c>
      <c r="I2905" s="16" t="s">
        <v>1181</v>
      </c>
      <c r="J2905" s="16" t="s">
        <v>1180</v>
      </c>
      <c r="K2905" s="16" t="s">
        <v>1179</v>
      </c>
      <c r="L2905" s="16" t="s">
        <v>1756</v>
      </c>
      <c r="M2905" s="16">
        <v>21500</v>
      </c>
      <c r="N2905" s="16" t="s">
        <v>1177</v>
      </c>
      <c r="O2905" s="16" t="s">
        <v>1107</v>
      </c>
      <c r="P2905" s="16" t="s">
        <v>1176</v>
      </c>
      <c r="Q2905" s="16" t="s">
        <v>1175</v>
      </c>
      <c r="R2905" s="16" t="s">
        <v>1174</v>
      </c>
    </row>
    <row r="2906" spans="1:18">
      <c r="A2906" s="16" t="s">
        <v>1755</v>
      </c>
      <c r="B2906" s="16" t="s">
        <v>1183</v>
      </c>
      <c r="C2906" s="16" t="s">
        <v>319</v>
      </c>
      <c r="D2906" s="16">
        <v>10698</v>
      </c>
      <c r="E2906" s="16" t="str">
        <f>VLOOKUP(D2906,'Schools Data'!$F$4:$I$105,4,FALSE)</f>
        <v>St Mary's &amp; St John's CE School</v>
      </c>
      <c r="F2906" s="16">
        <v>420050</v>
      </c>
      <c r="G2906" s="16" t="str">
        <f t="shared" si="103"/>
        <v>E21</v>
      </c>
      <c r="H2906" s="16" t="s">
        <v>1754</v>
      </c>
      <c r="I2906" s="16" t="s">
        <v>1181</v>
      </c>
      <c r="J2906" s="16" t="s">
        <v>1180</v>
      </c>
      <c r="K2906" s="16" t="s">
        <v>1179</v>
      </c>
      <c r="L2906" s="16" t="s">
        <v>1753</v>
      </c>
      <c r="M2906" s="16">
        <v>77500</v>
      </c>
      <c r="N2906" s="16" t="s">
        <v>1177</v>
      </c>
      <c r="O2906" s="16" t="s">
        <v>1107</v>
      </c>
      <c r="P2906" s="16" t="s">
        <v>1176</v>
      </c>
      <c r="Q2906" s="16" t="s">
        <v>1175</v>
      </c>
      <c r="R2906" s="16" t="s">
        <v>1174</v>
      </c>
    </row>
    <row r="2907" spans="1:18">
      <c r="A2907" s="16" t="s">
        <v>1752</v>
      </c>
      <c r="B2907" s="16" t="s">
        <v>1183</v>
      </c>
      <c r="C2907" s="16" t="s">
        <v>319</v>
      </c>
      <c r="D2907" s="16">
        <v>10698</v>
      </c>
      <c r="E2907" s="16" t="str">
        <f>VLOOKUP(D2907,'Schools Data'!$F$4:$I$105,4,FALSE)</f>
        <v>St Mary's &amp; St John's CE School</v>
      </c>
      <c r="F2907" s="16">
        <v>420060</v>
      </c>
      <c r="G2907" s="16" t="str">
        <f t="shared" si="103"/>
        <v>E26</v>
      </c>
      <c r="H2907" s="16" t="s">
        <v>1751</v>
      </c>
      <c r="I2907" s="16" t="s">
        <v>1181</v>
      </c>
      <c r="J2907" s="16" t="s">
        <v>1180</v>
      </c>
      <c r="K2907" s="16" t="s">
        <v>1179</v>
      </c>
      <c r="L2907" s="16" t="s">
        <v>1750</v>
      </c>
      <c r="M2907" s="16">
        <v>183825</v>
      </c>
      <c r="N2907" s="16" t="s">
        <v>1177</v>
      </c>
      <c r="O2907" s="16" t="s">
        <v>1107</v>
      </c>
      <c r="P2907" s="16" t="s">
        <v>1176</v>
      </c>
      <c r="Q2907" s="16" t="s">
        <v>1175</v>
      </c>
      <c r="R2907" s="16" t="s">
        <v>1174</v>
      </c>
    </row>
    <row r="2908" spans="1:18">
      <c r="A2908" s="16" t="s">
        <v>1749</v>
      </c>
      <c r="B2908" s="16" t="s">
        <v>1183</v>
      </c>
      <c r="C2908" s="16" t="s">
        <v>319</v>
      </c>
      <c r="D2908" s="16">
        <v>10698</v>
      </c>
      <c r="E2908" s="16" t="str">
        <f>VLOOKUP(D2908,'Schools Data'!$F$4:$I$105,4,FALSE)</f>
        <v>St Mary's &amp; St John's CE School</v>
      </c>
      <c r="F2908" s="16">
        <v>422620</v>
      </c>
      <c r="G2908" s="16" t="str">
        <f t="shared" si="103"/>
        <v>E20</v>
      </c>
      <c r="H2908" s="16" t="s">
        <v>1748</v>
      </c>
      <c r="I2908" s="16" t="s">
        <v>1181</v>
      </c>
      <c r="J2908" s="16" t="s">
        <v>1180</v>
      </c>
      <c r="K2908" s="16" t="s">
        <v>1179</v>
      </c>
      <c r="L2908" s="16" t="s">
        <v>1747</v>
      </c>
      <c r="M2908" s="16">
        <v>109000</v>
      </c>
      <c r="N2908" s="16" t="s">
        <v>1177</v>
      </c>
      <c r="O2908" s="16" t="s">
        <v>1107</v>
      </c>
      <c r="P2908" s="16" t="s">
        <v>1176</v>
      </c>
      <c r="Q2908" s="16" t="s">
        <v>1175</v>
      </c>
      <c r="R2908" s="16" t="s">
        <v>1174</v>
      </c>
    </row>
    <row r="2909" spans="1:18">
      <c r="A2909" s="16" t="s">
        <v>1746</v>
      </c>
      <c r="B2909" s="16" t="s">
        <v>1183</v>
      </c>
      <c r="C2909" s="16" t="s">
        <v>319</v>
      </c>
      <c r="D2909" s="16">
        <v>10698</v>
      </c>
      <c r="E2909" s="16" t="str">
        <f>VLOOKUP(D2909,'Schools Data'!$F$4:$I$105,4,FALSE)</f>
        <v>St Mary's &amp; St John's CE School</v>
      </c>
      <c r="F2909" s="16">
        <v>543950</v>
      </c>
      <c r="G2909" s="16" t="s">
        <v>1211</v>
      </c>
      <c r="H2909" s="16" t="s">
        <v>1745</v>
      </c>
      <c r="I2909" s="16" t="s">
        <v>1181</v>
      </c>
      <c r="J2909" s="16" t="s">
        <v>1180</v>
      </c>
      <c r="K2909" s="16" t="s">
        <v>1179</v>
      </c>
      <c r="L2909" s="16" t="s">
        <v>1744</v>
      </c>
      <c r="M2909" s="16">
        <v>772455</v>
      </c>
      <c r="N2909" s="16" t="s">
        <v>1177</v>
      </c>
      <c r="O2909" s="16" t="s">
        <v>1107</v>
      </c>
      <c r="P2909" s="16" t="s">
        <v>1176</v>
      </c>
      <c r="Q2909" s="16" t="s">
        <v>1175</v>
      </c>
      <c r="R2909" s="16" t="s">
        <v>1174</v>
      </c>
    </row>
    <row r="2910" spans="1:18">
      <c r="A2910" s="16" t="s">
        <v>1743</v>
      </c>
      <c r="B2910" s="16" t="s">
        <v>1183</v>
      </c>
      <c r="C2910" s="16" t="s">
        <v>319</v>
      </c>
      <c r="D2910" s="16">
        <v>10698</v>
      </c>
      <c r="E2910" s="16" t="str">
        <f>VLOOKUP(D2910,'Schools Data'!$F$4:$I$105,4,FALSE)</f>
        <v>St Mary's &amp; St John's CE School</v>
      </c>
      <c r="F2910" s="16">
        <v>543955</v>
      </c>
      <c r="G2910" s="16" t="str">
        <f t="shared" ref="G2910:G2923" si="104">VLOOKUP(F2910,$W$2:$X$62,2,FALSE)</f>
        <v>E30</v>
      </c>
      <c r="H2910" s="16" t="s">
        <v>1742</v>
      </c>
      <c r="I2910" s="16" t="s">
        <v>1181</v>
      </c>
      <c r="J2910" s="16" t="s">
        <v>1180</v>
      </c>
      <c r="K2910" s="16" t="s">
        <v>1179</v>
      </c>
      <c r="L2910" s="16" t="s">
        <v>1741</v>
      </c>
      <c r="M2910" s="16">
        <v>50000</v>
      </c>
      <c r="N2910" s="16" t="s">
        <v>1177</v>
      </c>
      <c r="O2910" s="16" t="s">
        <v>1107</v>
      </c>
      <c r="P2910" s="16" t="s">
        <v>1176</v>
      </c>
      <c r="Q2910" s="16" t="s">
        <v>1175</v>
      </c>
      <c r="R2910" s="16" t="s">
        <v>1174</v>
      </c>
    </row>
    <row r="2911" spans="1:18">
      <c r="A2911" s="16" t="s">
        <v>1740</v>
      </c>
      <c r="B2911" s="16" t="s">
        <v>1183</v>
      </c>
      <c r="C2911" s="16" t="s">
        <v>319</v>
      </c>
      <c r="D2911" s="16">
        <v>10698</v>
      </c>
      <c r="E2911" s="16" t="str">
        <f>VLOOKUP(D2911,'Schools Data'!$F$4:$I$105,4,FALSE)</f>
        <v>St Mary's &amp; St John's CE School</v>
      </c>
      <c r="F2911" s="16">
        <v>543970</v>
      </c>
      <c r="G2911" s="16" t="str">
        <f t="shared" si="104"/>
        <v>I01</v>
      </c>
      <c r="H2911" s="16" t="s">
        <v>1739</v>
      </c>
      <c r="I2911" s="16" t="s">
        <v>1181</v>
      </c>
      <c r="J2911" s="16" t="s">
        <v>1180</v>
      </c>
      <c r="K2911" s="16" t="s">
        <v>1179</v>
      </c>
      <c r="L2911" s="16" t="s">
        <v>1738</v>
      </c>
      <c r="M2911" s="16">
        <v>-8337748</v>
      </c>
      <c r="N2911" s="16" t="s">
        <v>1177</v>
      </c>
      <c r="O2911" s="16" t="s">
        <v>1107</v>
      </c>
      <c r="P2911" s="16" t="s">
        <v>1176</v>
      </c>
      <c r="Q2911" s="16" t="s">
        <v>1175</v>
      </c>
      <c r="R2911" s="16" t="s">
        <v>1174</v>
      </c>
    </row>
    <row r="2912" spans="1:18">
      <c r="A2912" s="16" t="s">
        <v>1737</v>
      </c>
      <c r="B2912" s="16" t="s">
        <v>1183</v>
      </c>
      <c r="C2912" s="16" t="s">
        <v>319</v>
      </c>
      <c r="D2912" s="16">
        <v>10698</v>
      </c>
      <c r="E2912" s="16" t="str">
        <f>VLOOKUP(D2912,'Schools Data'!$F$4:$I$105,4,FALSE)</f>
        <v>St Mary's &amp; St John's CE School</v>
      </c>
      <c r="F2912" s="16">
        <v>543971</v>
      </c>
      <c r="G2912" s="16" t="str">
        <f t="shared" si="104"/>
        <v>I02</v>
      </c>
      <c r="H2912" s="16" t="s">
        <v>1736</v>
      </c>
      <c r="I2912" s="16" t="s">
        <v>1181</v>
      </c>
      <c r="J2912" s="16" t="s">
        <v>1180</v>
      </c>
      <c r="K2912" s="16" t="s">
        <v>1179</v>
      </c>
      <c r="L2912" s="16" t="s">
        <v>1735</v>
      </c>
      <c r="M2912" s="16">
        <v>-413008</v>
      </c>
      <c r="N2912" s="16" t="s">
        <v>1177</v>
      </c>
      <c r="O2912" s="16" t="s">
        <v>1107</v>
      </c>
      <c r="P2912" s="16" t="s">
        <v>1176</v>
      </c>
      <c r="Q2912" s="16" t="s">
        <v>1175</v>
      </c>
      <c r="R2912" s="16" t="s">
        <v>1174</v>
      </c>
    </row>
    <row r="2913" spans="1:18">
      <c r="A2913" s="16" t="s">
        <v>1734</v>
      </c>
      <c r="B2913" s="16" t="s">
        <v>1183</v>
      </c>
      <c r="C2913" s="16" t="s">
        <v>319</v>
      </c>
      <c r="D2913" s="16">
        <v>10698</v>
      </c>
      <c r="E2913" s="16" t="str">
        <f>VLOOKUP(D2913,'Schools Data'!$F$4:$I$105,4,FALSE)</f>
        <v>St Mary's &amp; St John's CE School</v>
      </c>
      <c r="F2913" s="16">
        <v>543972</v>
      </c>
      <c r="G2913" s="16" t="str">
        <f t="shared" si="104"/>
        <v>I03</v>
      </c>
      <c r="H2913" s="16" t="s">
        <v>1733</v>
      </c>
      <c r="I2913" s="16" t="s">
        <v>1181</v>
      </c>
      <c r="J2913" s="16" t="s">
        <v>1180</v>
      </c>
      <c r="K2913" s="16" t="s">
        <v>1179</v>
      </c>
      <c r="L2913" s="16" t="s">
        <v>1732</v>
      </c>
      <c r="M2913" s="16">
        <v>-223937</v>
      </c>
      <c r="N2913" s="16" t="s">
        <v>1177</v>
      </c>
      <c r="O2913" s="16" t="s">
        <v>1107</v>
      </c>
      <c r="P2913" s="16" t="s">
        <v>1176</v>
      </c>
      <c r="Q2913" s="16" t="s">
        <v>1175</v>
      </c>
      <c r="R2913" s="16" t="s">
        <v>1174</v>
      </c>
    </row>
    <row r="2914" spans="1:18">
      <c r="A2914" s="16" t="s">
        <v>1731</v>
      </c>
      <c r="B2914" s="16" t="s">
        <v>1183</v>
      </c>
      <c r="C2914" s="16" t="s">
        <v>319</v>
      </c>
      <c r="D2914" s="16">
        <v>10698</v>
      </c>
      <c r="E2914" s="16" t="str">
        <f>VLOOKUP(D2914,'Schools Data'!$F$4:$I$105,4,FALSE)</f>
        <v>St Mary's &amp; St John's CE School</v>
      </c>
      <c r="F2914" s="16">
        <v>543975</v>
      </c>
      <c r="G2914" s="16" t="str">
        <f t="shared" si="104"/>
        <v>I05</v>
      </c>
      <c r="H2914" s="16" t="s">
        <v>1730</v>
      </c>
      <c r="I2914" s="16" t="s">
        <v>1181</v>
      </c>
      <c r="J2914" s="16" t="s">
        <v>1180</v>
      </c>
      <c r="K2914" s="16" t="s">
        <v>1179</v>
      </c>
      <c r="L2914" s="16" t="s">
        <v>1729</v>
      </c>
      <c r="M2914" s="16">
        <v>-488068</v>
      </c>
      <c r="N2914" s="16" t="s">
        <v>1177</v>
      </c>
      <c r="O2914" s="16" t="s">
        <v>1107</v>
      </c>
      <c r="P2914" s="16" t="s">
        <v>1176</v>
      </c>
      <c r="Q2914" s="16" t="s">
        <v>1175</v>
      </c>
      <c r="R2914" s="16" t="s">
        <v>1174</v>
      </c>
    </row>
    <row r="2915" spans="1:18">
      <c r="A2915" s="16" t="s">
        <v>1728</v>
      </c>
      <c r="B2915" s="16" t="s">
        <v>1183</v>
      </c>
      <c r="C2915" s="16" t="s">
        <v>319</v>
      </c>
      <c r="D2915" s="16">
        <v>10698</v>
      </c>
      <c r="E2915" s="16" t="str">
        <f>VLOOKUP(D2915,'Schools Data'!$F$4:$I$105,4,FALSE)</f>
        <v>St Mary's &amp; St John's CE School</v>
      </c>
      <c r="F2915" s="16">
        <v>569000</v>
      </c>
      <c r="G2915" s="16" t="str">
        <f t="shared" si="104"/>
        <v>E28a</v>
      </c>
      <c r="H2915" s="16" t="s">
        <v>1727</v>
      </c>
      <c r="I2915" s="16" t="s">
        <v>1181</v>
      </c>
      <c r="J2915" s="16" t="s">
        <v>1180</v>
      </c>
      <c r="K2915" s="16" t="s">
        <v>1179</v>
      </c>
      <c r="L2915" s="16" t="s">
        <v>1726</v>
      </c>
      <c r="M2915" s="16">
        <v>108341</v>
      </c>
      <c r="N2915" s="16" t="s">
        <v>1177</v>
      </c>
      <c r="O2915" s="16" t="s">
        <v>1107</v>
      </c>
      <c r="P2915" s="16" t="s">
        <v>1176</v>
      </c>
      <c r="Q2915" s="16" t="s">
        <v>1175</v>
      </c>
      <c r="R2915" s="16" t="s">
        <v>1174</v>
      </c>
    </row>
    <row r="2916" spans="1:18">
      <c r="A2916" s="16" t="s">
        <v>1725</v>
      </c>
      <c r="B2916" s="16" t="s">
        <v>1183</v>
      </c>
      <c r="C2916" s="16" t="s">
        <v>319</v>
      </c>
      <c r="D2916" s="16">
        <v>10698</v>
      </c>
      <c r="E2916" s="16" t="str">
        <f>VLOOKUP(D2916,'Schools Data'!$F$4:$I$105,4,FALSE)</f>
        <v>St Mary's &amp; St John's CE School</v>
      </c>
      <c r="F2916" s="16">
        <v>569010</v>
      </c>
      <c r="G2916" s="16" t="str">
        <f t="shared" si="104"/>
        <v>E27</v>
      </c>
      <c r="H2916" s="16" t="s">
        <v>1724</v>
      </c>
      <c r="I2916" s="16" t="s">
        <v>1181</v>
      </c>
      <c r="J2916" s="16" t="s">
        <v>1180</v>
      </c>
      <c r="K2916" s="16" t="s">
        <v>1179</v>
      </c>
      <c r="L2916" s="16" t="s">
        <v>1723</v>
      </c>
      <c r="M2916" s="16">
        <v>459003</v>
      </c>
      <c r="N2916" s="16" t="s">
        <v>1177</v>
      </c>
      <c r="O2916" s="16" t="s">
        <v>1107</v>
      </c>
      <c r="P2916" s="16" t="s">
        <v>1176</v>
      </c>
      <c r="Q2916" s="16" t="s">
        <v>1175</v>
      </c>
      <c r="R2916" s="16" t="s">
        <v>1174</v>
      </c>
    </row>
    <row r="2917" spans="1:18">
      <c r="A2917" s="16" t="s">
        <v>1722</v>
      </c>
      <c r="B2917" s="16" t="s">
        <v>1183</v>
      </c>
      <c r="C2917" s="16" t="s">
        <v>319</v>
      </c>
      <c r="D2917" s="16">
        <v>10698</v>
      </c>
      <c r="E2917" s="16" t="str">
        <f>VLOOKUP(D2917,'Schools Data'!$F$4:$I$105,4,FALSE)</f>
        <v>St Mary's &amp; St John's CE School</v>
      </c>
      <c r="F2917" s="16">
        <v>720010</v>
      </c>
      <c r="G2917" s="16" t="str">
        <f t="shared" si="104"/>
        <v>I18d</v>
      </c>
      <c r="H2917" s="16" t="s">
        <v>1721</v>
      </c>
      <c r="I2917" s="16" t="s">
        <v>1181</v>
      </c>
      <c r="J2917" s="16" t="s">
        <v>1180</v>
      </c>
      <c r="K2917" s="16" t="s">
        <v>1179</v>
      </c>
      <c r="L2917" s="16" t="s">
        <v>1720</v>
      </c>
      <c r="M2917" s="16">
        <v>-143339</v>
      </c>
      <c r="N2917" s="16" t="s">
        <v>1177</v>
      </c>
      <c r="O2917" s="16" t="s">
        <v>1107</v>
      </c>
      <c r="P2917" s="16" t="s">
        <v>1176</v>
      </c>
      <c r="Q2917" s="16" t="s">
        <v>1175</v>
      </c>
      <c r="R2917" s="16" t="s">
        <v>1174</v>
      </c>
    </row>
    <row r="2918" spans="1:18">
      <c r="A2918" s="16" t="s">
        <v>1719</v>
      </c>
      <c r="B2918" s="16" t="s">
        <v>1183</v>
      </c>
      <c r="C2918" s="16" t="s">
        <v>319</v>
      </c>
      <c r="D2918" s="16">
        <v>10698</v>
      </c>
      <c r="E2918" s="16" t="str">
        <f>VLOOKUP(D2918,'Schools Data'!$F$4:$I$105,4,FALSE)</f>
        <v>St Mary's &amp; St John's CE School</v>
      </c>
      <c r="F2918" s="16">
        <v>739001</v>
      </c>
      <c r="G2918" s="16" t="str">
        <f t="shared" si="104"/>
        <v>I08a</v>
      </c>
      <c r="H2918" s="16" t="s">
        <v>1718</v>
      </c>
      <c r="I2918" s="16" t="s">
        <v>1181</v>
      </c>
      <c r="J2918" s="16" t="s">
        <v>1180</v>
      </c>
      <c r="K2918" s="16" t="s">
        <v>1179</v>
      </c>
      <c r="L2918" s="16" t="s">
        <v>1717</v>
      </c>
      <c r="M2918" s="16">
        <v>-31000</v>
      </c>
      <c r="N2918" s="16" t="s">
        <v>1177</v>
      </c>
      <c r="O2918" s="16" t="s">
        <v>1107</v>
      </c>
      <c r="P2918" s="16" t="s">
        <v>1176</v>
      </c>
      <c r="Q2918" s="16" t="s">
        <v>1175</v>
      </c>
      <c r="R2918" s="16" t="s">
        <v>1174</v>
      </c>
    </row>
    <row r="2919" spans="1:18">
      <c r="A2919" s="16" t="s">
        <v>1716</v>
      </c>
      <c r="B2919" s="16" t="s">
        <v>1183</v>
      </c>
      <c r="C2919" s="16" t="s">
        <v>319</v>
      </c>
      <c r="D2919" s="16">
        <v>10698</v>
      </c>
      <c r="E2919" s="16" t="str">
        <f>VLOOKUP(D2919,'Schools Data'!$F$4:$I$105,4,FALSE)</f>
        <v>St Mary's &amp; St John's CE School</v>
      </c>
      <c r="F2919" s="16">
        <v>739002</v>
      </c>
      <c r="G2919" s="16" t="str">
        <f t="shared" si="104"/>
        <v>I08b</v>
      </c>
      <c r="H2919" s="16" t="s">
        <v>1715</v>
      </c>
      <c r="I2919" s="16" t="s">
        <v>1181</v>
      </c>
      <c r="J2919" s="16" t="s">
        <v>1180</v>
      </c>
      <c r="K2919" s="16" t="s">
        <v>1179</v>
      </c>
      <c r="L2919" s="16" t="s">
        <v>1714</v>
      </c>
      <c r="M2919" s="16">
        <v>-39190</v>
      </c>
      <c r="N2919" s="16" t="s">
        <v>1177</v>
      </c>
      <c r="O2919" s="16" t="s">
        <v>1107</v>
      </c>
      <c r="P2919" s="16" t="s">
        <v>1176</v>
      </c>
      <c r="Q2919" s="16" t="s">
        <v>1175</v>
      </c>
      <c r="R2919" s="16" t="s">
        <v>1174</v>
      </c>
    </row>
    <row r="2920" spans="1:18">
      <c r="A2920" s="16" t="s">
        <v>1713</v>
      </c>
      <c r="B2920" s="16" t="s">
        <v>1183</v>
      </c>
      <c r="C2920" s="16" t="s">
        <v>319</v>
      </c>
      <c r="D2920" s="16">
        <v>10698</v>
      </c>
      <c r="E2920" s="16" t="str">
        <f>VLOOKUP(D2920,'Schools Data'!$F$4:$I$105,4,FALSE)</f>
        <v>St Mary's &amp; St John's CE School</v>
      </c>
      <c r="F2920" s="16">
        <v>739005</v>
      </c>
      <c r="G2920" s="16" t="str">
        <f t="shared" si="104"/>
        <v>I18c</v>
      </c>
      <c r="H2920" s="16" t="s">
        <v>1712</v>
      </c>
      <c r="I2920" s="16" t="s">
        <v>1181</v>
      </c>
      <c r="J2920" s="16" t="s">
        <v>1180</v>
      </c>
      <c r="K2920" s="16" t="s">
        <v>1179</v>
      </c>
      <c r="L2920" s="16" t="s">
        <v>1711</v>
      </c>
      <c r="M2920" s="16">
        <v>-47430</v>
      </c>
      <c r="N2920" s="16" t="s">
        <v>1177</v>
      </c>
      <c r="O2920" s="16" t="s">
        <v>1107</v>
      </c>
      <c r="P2920" s="16" t="s">
        <v>1176</v>
      </c>
      <c r="Q2920" s="16" t="s">
        <v>1175</v>
      </c>
      <c r="R2920" s="16" t="s">
        <v>1174</v>
      </c>
    </row>
    <row r="2921" spans="1:18">
      <c r="A2921" s="16" t="s">
        <v>1710</v>
      </c>
      <c r="B2921" s="16" t="s">
        <v>1183</v>
      </c>
      <c r="C2921" s="16" t="s">
        <v>319</v>
      </c>
      <c r="D2921" s="16">
        <v>10698</v>
      </c>
      <c r="E2921" s="16" t="str">
        <f>VLOOKUP(D2921,'Schools Data'!$F$4:$I$105,4,FALSE)</f>
        <v>St Mary's &amp; St John's CE School</v>
      </c>
      <c r="F2921" s="16">
        <v>739010</v>
      </c>
      <c r="G2921" s="16" t="str">
        <f t="shared" si="104"/>
        <v>I09</v>
      </c>
      <c r="H2921" s="16" t="s">
        <v>1709</v>
      </c>
      <c r="I2921" s="16" t="s">
        <v>1181</v>
      </c>
      <c r="J2921" s="16" t="s">
        <v>1180</v>
      </c>
      <c r="K2921" s="16" t="s">
        <v>1179</v>
      </c>
      <c r="L2921" s="16" t="s">
        <v>1708</v>
      </c>
      <c r="M2921" s="16">
        <v>-300000</v>
      </c>
      <c r="N2921" s="16" t="s">
        <v>1177</v>
      </c>
      <c r="O2921" s="16" t="s">
        <v>1107</v>
      </c>
      <c r="P2921" s="16" t="s">
        <v>1176</v>
      </c>
      <c r="Q2921" s="16" t="s">
        <v>1175</v>
      </c>
      <c r="R2921" s="16" t="s">
        <v>1174</v>
      </c>
    </row>
    <row r="2922" spans="1:18">
      <c r="A2922" s="16" t="s">
        <v>1707</v>
      </c>
      <c r="B2922" s="16" t="s">
        <v>1183</v>
      </c>
      <c r="C2922" s="16" t="s">
        <v>319</v>
      </c>
      <c r="D2922" s="16">
        <v>10698</v>
      </c>
      <c r="E2922" s="16" t="str">
        <f>VLOOKUP(D2922,'Schools Data'!$F$4:$I$105,4,FALSE)</f>
        <v>St Mary's &amp; St John's CE School</v>
      </c>
      <c r="F2922" s="16">
        <v>739040</v>
      </c>
      <c r="G2922" s="16" t="str">
        <f t="shared" si="104"/>
        <v>I12</v>
      </c>
      <c r="H2922" s="16" t="s">
        <v>1706</v>
      </c>
      <c r="I2922" s="16" t="s">
        <v>1181</v>
      </c>
      <c r="J2922" s="16" t="s">
        <v>1180</v>
      </c>
      <c r="K2922" s="16" t="s">
        <v>1179</v>
      </c>
      <c r="L2922" s="16" t="s">
        <v>1705</v>
      </c>
      <c r="M2922" s="16">
        <v>-25254</v>
      </c>
      <c r="N2922" s="16" t="s">
        <v>1177</v>
      </c>
      <c r="O2922" s="16" t="s">
        <v>1107</v>
      </c>
      <c r="P2922" s="16" t="s">
        <v>1176</v>
      </c>
      <c r="Q2922" s="16" t="s">
        <v>1175</v>
      </c>
      <c r="R2922" s="16" t="s">
        <v>1174</v>
      </c>
    </row>
    <row r="2923" spans="1:18">
      <c r="A2923" s="16" t="s">
        <v>1704</v>
      </c>
      <c r="B2923" s="16" t="s">
        <v>1183</v>
      </c>
      <c r="C2923" s="16" t="s">
        <v>319</v>
      </c>
      <c r="D2923" s="16">
        <v>10698</v>
      </c>
      <c r="E2923" s="16" t="str">
        <f>VLOOKUP(D2923,'Schools Data'!$F$4:$I$105,4,FALSE)</f>
        <v>St Mary's &amp; St John's CE School</v>
      </c>
      <c r="F2923" s="16">
        <v>739050</v>
      </c>
      <c r="G2923" s="16" t="str">
        <f t="shared" si="104"/>
        <v>I13</v>
      </c>
      <c r="H2923" s="16" t="s">
        <v>1703</v>
      </c>
      <c r="I2923" s="16" t="s">
        <v>1181</v>
      </c>
      <c r="J2923" s="16" t="s">
        <v>1180</v>
      </c>
      <c r="K2923" s="16" t="s">
        <v>1179</v>
      </c>
      <c r="L2923" s="16" t="s">
        <v>1702</v>
      </c>
      <c r="M2923" s="16">
        <v>-10280</v>
      </c>
      <c r="N2923" s="16" t="s">
        <v>1177</v>
      </c>
      <c r="O2923" s="16" t="s">
        <v>1107</v>
      </c>
      <c r="P2923" s="16" t="s">
        <v>1176</v>
      </c>
      <c r="Q2923" s="16" t="s">
        <v>1175</v>
      </c>
      <c r="R2923" s="16" t="s">
        <v>1174</v>
      </c>
    </row>
    <row r="2924" spans="1:18">
      <c r="A2924" s="16" t="s">
        <v>1701</v>
      </c>
      <c r="B2924" s="16" t="s">
        <v>1183</v>
      </c>
      <c r="C2924" s="16" t="s">
        <v>319</v>
      </c>
      <c r="D2924" s="16">
        <v>10876</v>
      </c>
      <c r="E2924" s="16" t="e">
        <f>VLOOKUP(D2924,'Schools Data'!$F$4:$I$105,4,FALSE)</f>
        <v>#N/A</v>
      </c>
      <c r="F2924" s="16">
        <v>599900</v>
      </c>
      <c r="G2924" s="16" t="s">
        <v>1685</v>
      </c>
      <c r="H2924" s="16" t="s">
        <v>1700</v>
      </c>
      <c r="I2924" s="16" t="s">
        <v>1181</v>
      </c>
      <c r="J2924" s="16" t="s">
        <v>1180</v>
      </c>
      <c r="K2924" s="16" t="s">
        <v>1179</v>
      </c>
      <c r="L2924" s="16" t="s">
        <v>1699</v>
      </c>
      <c r="M2924" s="16">
        <v>-92803</v>
      </c>
      <c r="N2924" s="16" t="s">
        <v>1177</v>
      </c>
      <c r="O2924" s="16" t="s">
        <v>1107</v>
      </c>
      <c r="P2924" s="16" t="s">
        <v>1176</v>
      </c>
      <c r="Q2924" s="16" t="s">
        <v>1175</v>
      </c>
      <c r="R2924" s="16" t="s">
        <v>1174</v>
      </c>
    </row>
    <row r="2925" spans="1:18">
      <c r="A2925" s="16" t="s">
        <v>1698</v>
      </c>
      <c r="B2925" s="16" t="s">
        <v>1183</v>
      </c>
      <c r="C2925" s="16" t="s">
        <v>319</v>
      </c>
      <c r="D2925" s="16">
        <v>10877</v>
      </c>
      <c r="E2925" s="16" t="e">
        <f>VLOOKUP(D2925,'Schools Data'!$F$4:$I$105,4,FALSE)</f>
        <v>#N/A</v>
      </c>
      <c r="F2925" s="16">
        <v>599900</v>
      </c>
      <c r="G2925" s="16" t="s">
        <v>1685</v>
      </c>
      <c r="H2925" s="16" t="s">
        <v>1693</v>
      </c>
      <c r="I2925" s="16" t="s">
        <v>1181</v>
      </c>
      <c r="J2925" s="16" t="s">
        <v>1180</v>
      </c>
      <c r="K2925" s="16" t="s">
        <v>1179</v>
      </c>
      <c r="L2925" s="16" t="s">
        <v>1697</v>
      </c>
      <c r="M2925" s="16">
        <v>-3924992</v>
      </c>
      <c r="N2925" s="16" t="s">
        <v>1177</v>
      </c>
      <c r="O2925" s="16" t="s">
        <v>1107</v>
      </c>
      <c r="P2925" s="16" t="s">
        <v>1176</v>
      </c>
      <c r="Q2925" s="16" t="s">
        <v>1175</v>
      </c>
      <c r="R2925" s="16" t="s">
        <v>1174</v>
      </c>
    </row>
    <row r="2926" spans="1:18">
      <c r="A2926" s="16" t="s">
        <v>1696</v>
      </c>
      <c r="B2926" s="16" t="s">
        <v>1183</v>
      </c>
      <c r="C2926" s="16" t="s">
        <v>319</v>
      </c>
      <c r="D2926" s="16">
        <v>10877</v>
      </c>
      <c r="E2926" s="16" t="e">
        <f>VLOOKUP(D2926,'Schools Data'!$F$4:$I$105,4,FALSE)</f>
        <v>#N/A</v>
      </c>
      <c r="F2926" s="16">
        <v>599900</v>
      </c>
      <c r="G2926" s="16" t="s">
        <v>1685</v>
      </c>
      <c r="H2926" s="16" t="s">
        <v>1693</v>
      </c>
      <c r="I2926" s="16" t="s">
        <v>1181</v>
      </c>
      <c r="J2926" s="16" t="s">
        <v>1180</v>
      </c>
      <c r="K2926" s="16" t="s">
        <v>1179</v>
      </c>
      <c r="L2926" s="16" t="s">
        <v>1695</v>
      </c>
      <c r="M2926" s="16">
        <v>-4146027</v>
      </c>
      <c r="N2926" s="16" t="s">
        <v>1177</v>
      </c>
      <c r="O2926" s="16" t="s">
        <v>1682</v>
      </c>
      <c r="P2926" s="16" t="s">
        <v>1176</v>
      </c>
      <c r="Q2926" s="16" t="s">
        <v>1175</v>
      </c>
      <c r="R2926" s="16" t="s">
        <v>1174</v>
      </c>
    </row>
    <row r="2927" spans="1:18">
      <c r="A2927" s="16" t="s">
        <v>1694</v>
      </c>
      <c r="B2927" s="16" t="s">
        <v>1183</v>
      </c>
      <c r="C2927" s="16" t="s">
        <v>319</v>
      </c>
      <c r="D2927" s="16">
        <v>10877</v>
      </c>
      <c r="E2927" s="16" t="e">
        <f>VLOOKUP(D2927,'Schools Data'!$F$4:$I$105,4,FALSE)</f>
        <v>#N/A</v>
      </c>
      <c r="F2927" s="16">
        <v>599900</v>
      </c>
      <c r="G2927" s="16" t="s">
        <v>1685</v>
      </c>
      <c r="H2927" s="16" t="s">
        <v>1693</v>
      </c>
      <c r="I2927" s="16" t="s">
        <v>1181</v>
      </c>
      <c r="J2927" s="16" t="s">
        <v>1180</v>
      </c>
      <c r="K2927" s="16" t="s">
        <v>1179</v>
      </c>
      <c r="L2927" s="16" t="s">
        <v>1692</v>
      </c>
      <c r="M2927" s="16">
        <v>-1028875</v>
      </c>
      <c r="N2927" s="16" t="s">
        <v>1177</v>
      </c>
      <c r="O2927" s="16" t="s">
        <v>1682</v>
      </c>
      <c r="P2927" s="16" t="s">
        <v>1176</v>
      </c>
      <c r="Q2927" s="16" t="s">
        <v>1175</v>
      </c>
      <c r="R2927" s="16" t="s">
        <v>1174</v>
      </c>
    </row>
    <row r="2928" spans="1:18">
      <c r="A2928" s="16" t="s">
        <v>1691</v>
      </c>
      <c r="B2928" s="16" t="s">
        <v>1183</v>
      </c>
      <c r="C2928" s="16" t="s">
        <v>319</v>
      </c>
      <c r="D2928" s="16">
        <v>10878</v>
      </c>
      <c r="E2928" s="16" t="e">
        <f>VLOOKUP(D2928,'Schools Data'!$F$4:$I$105,4,FALSE)</f>
        <v>#N/A</v>
      </c>
      <c r="F2928" s="16">
        <v>599900</v>
      </c>
      <c r="G2928" s="16" t="s">
        <v>1685</v>
      </c>
      <c r="H2928" s="16" t="s">
        <v>1690</v>
      </c>
      <c r="I2928" s="16" t="s">
        <v>1181</v>
      </c>
      <c r="J2928" s="16" t="s">
        <v>1180</v>
      </c>
      <c r="K2928" s="16" t="s">
        <v>1179</v>
      </c>
      <c r="L2928" s="16" t="s">
        <v>1689</v>
      </c>
      <c r="M2928" s="16">
        <v>-1118591</v>
      </c>
      <c r="N2928" s="16" t="s">
        <v>1177</v>
      </c>
      <c r="O2928" s="16" t="s">
        <v>1107</v>
      </c>
      <c r="P2928" s="16" t="s">
        <v>1176</v>
      </c>
      <c r="Q2928" s="16" t="s">
        <v>1175</v>
      </c>
      <c r="R2928" s="16" t="s">
        <v>1174</v>
      </c>
    </row>
    <row r="2929" spans="1:18">
      <c r="A2929" s="16" t="s">
        <v>1688</v>
      </c>
      <c r="B2929" s="16" t="s">
        <v>1183</v>
      </c>
      <c r="C2929" s="16" t="s">
        <v>319</v>
      </c>
      <c r="D2929" s="16">
        <v>10879</v>
      </c>
      <c r="E2929" s="16" t="e">
        <f>VLOOKUP(D2929,'Schools Data'!$F$4:$I$105,4,FALSE)</f>
        <v>#N/A</v>
      </c>
      <c r="F2929" s="16">
        <v>599900</v>
      </c>
      <c r="G2929" s="16" t="s">
        <v>1685</v>
      </c>
      <c r="H2929" s="16" t="s">
        <v>1684</v>
      </c>
      <c r="I2929" s="16" t="s">
        <v>1181</v>
      </c>
      <c r="J2929" s="16" t="s">
        <v>1180</v>
      </c>
      <c r="K2929" s="16" t="s">
        <v>1179</v>
      </c>
      <c r="L2929" s="16" t="s">
        <v>1687</v>
      </c>
      <c r="M2929" s="16">
        <v>-510565</v>
      </c>
      <c r="N2929" s="16" t="s">
        <v>1177</v>
      </c>
      <c r="O2929" s="16" t="s">
        <v>1107</v>
      </c>
      <c r="P2929" s="16" t="s">
        <v>1176</v>
      </c>
      <c r="Q2929" s="16" t="s">
        <v>1175</v>
      </c>
      <c r="R2929" s="16" t="s">
        <v>1174</v>
      </c>
    </row>
    <row r="2930" spans="1:18">
      <c r="A2930" s="16" t="s">
        <v>1686</v>
      </c>
      <c r="B2930" s="16" t="s">
        <v>1183</v>
      </c>
      <c r="C2930" s="16" t="s">
        <v>319</v>
      </c>
      <c r="D2930" s="16">
        <v>10879</v>
      </c>
      <c r="E2930" s="16" t="e">
        <f>VLOOKUP(D2930,'Schools Data'!$F$4:$I$105,4,FALSE)</f>
        <v>#N/A</v>
      </c>
      <c r="F2930" s="16">
        <v>599900</v>
      </c>
      <c r="G2930" s="16" t="s">
        <v>1685</v>
      </c>
      <c r="H2930" s="16" t="s">
        <v>1684</v>
      </c>
      <c r="I2930" s="16" t="s">
        <v>1181</v>
      </c>
      <c r="J2930" s="16" t="s">
        <v>1180</v>
      </c>
      <c r="K2930" s="16" t="s">
        <v>1179</v>
      </c>
      <c r="L2930" s="16" t="s">
        <v>1683</v>
      </c>
      <c r="M2930" s="16">
        <v>-1411177</v>
      </c>
      <c r="N2930" s="16" t="s">
        <v>1177</v>
      </c>
      <c r="O2930" s="16" t="s">
        <v>1682</v>
      </c>
      <c r="P2930" s="16" t="s">
        <v>1176</v>
      </c>
      <c r="Q2930" s="16" t="s">
        <v>1175</v>
      </c>
      <c r="R2930" s="16" t="s">
        <v>1174</v>
      </c>
    </row>
    <row r="2931" spans="1:18">
      <c r="A2931" s="16" t="s">
        <v>1681</v>
      </c>
      <c r="B2931" s="16" t="s">
        <v>1183</v>
      </c>
      <c r="C2931" s="16" t="s">
        <v>319</v>
      </c>
      <c r="D2931" s="16">
        <v>11093</v>
      </c>
      <c r="E2931" s="16" t="str">
        <f>VLOOKUP(D2931,'Schools Data'!$F$4:$I$105,4,FALSE)</f>
        <v>Martin Primary School</v>
      </c>
      <c r="F2931" s="16">
        <v>111100</v>
      </c>
      <c r="G2931" s="16" t="str">
        <f t="shared" ref="G2931:G2952" si="105">VLOOKUP(F2931,$W$2:$X$62,2,FALSE)</f>
        <v>E05</v>
      </c>
      <c r="H2931" s="16" t="s">
        <v>1680</v>
      </c>
      <c r="I2931" s="16" t="s">
        <v>1181</v>
      </c>
      <c r="J2931" s="16" t="s">
        <v>1180</v>
      </c>
      <c r="K2931" s="16" t="s">
        <v>1179</v>
      </c>
      <c r="L2931" s="16" t="s">
        <v>1679</v>
      </c>
      <c r="M2931" s="16">
        <v>135150</v>
      </c>
      <c r="N2931" s="16" t="s">
        <v>1177</v>
      </c>
      <c r="O2931" s="16" t="s">
        <v>1107</v>
      </c>
      <c r="P2931" s="16" t="s">
        <v>1176</v>
      </c>
      <c r="Q2931" s="16" t="s">
        <v>1175</v>
      </c>
      <c r="R2931" s="16" t="s">
        <v>1174</v>
      </c>
    </row>
    <row r="2932" spans="1:18">
      <c r="A2932" s="16" t="s">
        <v>1678</v>
      </c>
      <c r="B2932" s="16" t="s">
        <v>1183</v>
      </c>
      <c r="C2932" s="16" t="s">
        <v>319</v>
      </c>
      <c r="D2932" s="16">
        <v>11093</v>
      </c>
      <c r="E2932" s="16" t="str">
        <f>VLOOKUP(D2932,'Schools Data'!$F$4:$I$105,4,FALSE)</f>
        <v>Martin Primary School</v>
      </c>
      <c r="F2932" s="16">
        <v>111200</v>
      </c>
      <c r="G2932" s="16" t="str">
        <f t="shared" si="105"/>
        <v>E04</v>
      </c>
      <c r="H2932" s="16" t="s">
        <v>1677</v>
      </c>
      <c r="I2932" s="16" t="s">
        <v>1181</v>
      </c>
      <c r="J2932" s="16" t="s">
        <v>1180</v>
      </c>
      <c r="K2932" s="16" t="s">
        <v>1179</v>
      </c>
      <c r="L2932" s="16" t="s">
        <v>1676</v>
      </c>
      <c r="M2932" s="16">
        <v>159198</v>
      </c>
      <c r="N2932" s="16" t="s">
        <v>1177</v>
      </c>
      <c r="O2932" s="16" t="s">
        <v>1107</v>
      </c>
      <c r="P2932" s="16" t="s">
        <v>1176</v>
      </c>
      <c r="Q2932" s="16" t="s">
        <v>1175</v>
      </c>
      <c r="R2932" s="16" t="s">
        <v>1174</v>
      </c>
    </row>
    <row r="2933" spans="1:18">
      <c r="A2933" s="16" t="s">
        <v>1675</v>
      </c>
      <c r="B2933" s="16" t="s">
        <v>1183</v>
      </c>
      <c r="C2933" s="16" t="s">
        <v>319</v>
      </c>
      <c r="D2933" s="16">
        <v>11093</v>
      </c>
      <c r="E2933" s="16" t="str">
        <f>VLOOKUP(D2933,'Schools Data'!$F$4:$I$105,4,FALSE)</f>
        <v>Martin Primary School</v>
      </c>
      <c r="F2933" s="16">
        <v>111400</v>
      </c>
      <c r="G2933" s="16" t="str">
        <f t="shared" si="105"/>
        <v>E01</v>
      </c>
      <c r="H2933" s="16" t="s">
        <v>1674</v>
      </c>
      <c r="I2933" s="16" t="s">
        <v>1181</v>
      </c>
      <c r="J2933" s="16" t="s">
        <v>1180</v>
      </c>
      <c r="K2933" s="16" t="s">
        <v>1179</v>
      </c>
      <c r="L2933" s="16" t="s">
        <v>1673</v>
      </c>
      <c r="M2933" s="16">
        <v>1781988</v>
      </c>
      <c r="N2933" s="16" t="s">
        <v>1177</v>
      </c>
      <c r="O2933" s="16" t="s">
        <v>1107</v>
      </c>
      <c r="P2933" s="16" t="s">
        <v>1176</v>
      </c>
      <c r="Q2933" s="16" t="s">
        <v>1175</v>
      </c>
      <c r="R2933" s="16" t="s">
        <v>1174</v>
      </c>
    </row>
    <row r="2934" spans="1:18">
      <c r="A2934" s="16" t="s">
        <v>1672</v>
      </c>
      <c r="B2934" s="16" t="s">
        <v>1183</v>
      </c>
      <c r="C2934" s="16" t="s">
        <v>319</v>
      </c>
      <c r="D2934" s="16">
        <v>11093</v>
      </c>
      <c r="E2934" s="16" t="str">
        <f>VLOOKUP(D2934,'Schools Data'!$F$4:$I$105,4,FALSE)</f>
        <v>Martin Primary School</v>
      </c>
      <c r="F2934" s="16">
        <v>111600</v>
      </c>
      <c r="G2934" s="16" t="str">
        <f t="shared" si="105"/>
        <v>E03</v>
      </c>
      <c r="H2934" s="16" t="s">
        <v>1671</v>
      </c>
      <c r="I2934" s="16" t="s">
        <v>1181</v>
      </c>
      <c r="J2934" s="16" t="s">
        <v>1180</v>
      </c>
      <c r="K2934" s="16" t="s">
        <v>1179</v>
      </c>
      <c r="L2934" s="16" t="s">
        <v>1670</v>
      </c>
      <c r="M2934" s="16">
        <v>934681</v>
      </c>
      <c r="N2934" s="16" t="s">
        <v>1177</v>
      </c>
      <c r="O2934" s="16" t="s">
        <v>1107</v>
      </c>
      <c r="P2934" s="16" t="s">
        <v>1176</v>
      </c>
      <c r="Q2934" s="16" t="s">
        <v>1175</v>
      </c>
      <c r="R2934" s="16" t="s">
        <v>1174</v>
      </c>
    </row>
    <row r="2935" spans="1:18">
      <c r="A2935" s="16" t="s">
        <v>1669</v>
      </c>
      <c r="B2935" s="16" t="s">
        <v>1183</v>
      </c>
      <c r="C2935" s="16" t="s">
        <v>319</v>
      </c>
      <c r="D2935" s="16">
        <v>11093</v>
      </c>
      <c r="E2935" s="16" t="str">
        <f>VLOOKUP(D2935,'Schools Data'!$F$4:$I$105,4,FALSE)</f>
        <v>Martin Primary School</v>
      </c>
      <c r="F2935" s="16">
        <v>111700</v>
      </c>
      <c r="G2935" s="16" t="str">
        <f t="shared" si="105"/>
        <v>E07</v>
      </c>
      <c r="H2935" s="16" t="s">
        <v>1668</v>
      </c>
      <c r="I2935" s="16" t="s">
        <v>1181</v>
      </c>
      <c r="J2935" s="16" t="s">
        <v>1180</v>
      </c>
      <c r="K2935" s="16" t="s">
        <v>1179</v>
      </c>
      <c r="L2935" s="16" t="s">
        <v>1667</v>
      </c>
      <c r="M2935" s="16">
        <v>155596</v>
      </c>
      <c r="N2935" s="16" t="s">
        <v>1177</v>
      </c>
      <c r="O2935" s="16" t="s">
        <v>1107</v>
      </c>
      <c r="P2935" s="16" t="s">
        <v>1176</v>
      </c>
      <c r="Q2935" s="16" t="s">
        <v>1175</v>
      </c>
      <c r="R2935" s="16" t="s">
        <v>1174</v>
      </c>
    </row>
    <row r="2936" spans="1:18">
      <c r="A2936" s="16" t="s">
        <v>1666</v>
      </c>
      <c r="B2936" s="16" t="s">
        <v>1183</v>
      </c>
      <c r="C2936" s="16" t="s">
        <v>319</v>
      </c>
      <c r="D2936" s="16">
        <v>11093</v>
      </c>
      <c r="E2936" s="16" t="str">
        <f>VLOOKUP(D2936,'Schools Data'!$F$4:$I$105,4,FALSE)</f>
        <v>Martin Primary School</v>
      </c>
      <c r="F2936" s="16">
        <v>133100</v>
      </c>
      <c r="G2936" s="16" t="str">
        <f t="shared" si="105"/>
        <v>E09</v>
      </c>
      <c r="H2936" s="16" t="s">
        <v>1665</v>
      </c>
      <c r="I2936" s="16" t="s">
        <v>1181</v>
      </c>
      <c r="J2936" s="16" t="s">
        <v>1180</v>
      </c>
      <c r="K2936" s="16" t="s">
        <v>1179</v>
      </c>
      <c r="L2936" s="16" t="s">
        <v>1664</v>
      </c>
      <c r="M2936" s="16">
        <v>500</v>
      </c>
      <c r="N2936" s="16" t="s">
        <v>1177</v>
      </c>
      <c r="O2936" s="16" t="s">
        <v>1107</v>
      </c>
      <c r="P2936" s="16" t="s">
        <v>1176</v>
      </c>
      <c r="Q2936" s="16" t="s">
        <v>1175</v>
      </c>
      <c r="R2936" s="16" t="s">
        <v>1174</v>
      </c>
    </row>
    <row r="2937" spans="1:18">
      <c r="A2937" s="16" t="s">
        <v>1663</v>
      </c>
      <c r="B2937" s="16" t="s">
        <v>1183</v>
      </c>
      <c r="C2937" s="16" t="s">
        <v>319</v>
      </c>
      <c r="D2937" s="16">
        <v>11093</v>
      </c>
      <c r="E2937" s="16" t="str">
        <f>VLOOKUP(D2937,'Schools Data'!$F$4:$I$105,4,FALSE)</f>
        <v>Martin Primary School</v>
      </c>
      <c r="F2937" s="16">
        <v>138100</v>
      </c>
      <c r="G2937" s="16" t="str">
        <f t="shared" si="105"/>
        <v>E08</v>
      </c>
      <c r="H2937" s="16" t="s">
        <v>1662</v>
      </c>
      <c r="I2937" s="16" t="s">
        <v>1181</v>
      </c>
      <c r="J2937" s="16" t="s">
        <v>1180</v>
      </c>
      <c r="K2937" s="16" t="s">
        <v>1179</v>
      </c>
      <c r="L2937" s="16" t="s">
        <v>1661</v>
      </c>
      <c r="M2937" s="16">
        <v>19488</v>
      </c>
      <c r="N2937" s="16" t="s">
        <v>1177</v>
      </c>
      <c r="O2937" s="16" t="s">
        <v>1107</v>
      </c>
      <c r="P2937" s="16" t="s">
        <v>1176</v>
      </c>
      <c r="Q2937" s="16" t="s">
        <v>1175</v>
      </c>
      <c r="R2937" s="16" t="s">
        <v>1174</v>
      </c>
    </row>
    <row r="2938" spans="1:18">
      <c r="A2938" s="16" t="s">
        <v>1660</v>
      </c>
      <c r="B2938" s="16" t="s">
        <v>1183</v>
      </c>
      <c r="C2938" s="16" t="s">
        <v>319</v>
      </c>
      <c r="D2938" s="16">
        <v>11093</v>
      </c>
      <c r="E2938" s="16" t="str">
        <f>VLOOKUP(D2938,'Schools Data'!$F$4:$I$105,4,FALSE)</f>
        <v>Martin Primary School</v>
      </c>
      <c r="F2938" s="16">
        <v>138110</v>
      </c>
      <c r="G2938" s="16" t="str">
        <f t="shared" si="105"/>
        <v>E10</v>
      </c>
      <c r="H2938" s="16" t="s">
        <v>1659</v>
      </c>
      <c r="I2938" s="16" t="s">
        <v>1181</v>
      </c>
      <c r="J2938" s="16" t="s">
        <v>1180</v>
      </c>
      <c r="K2938" s="16" t="s">
        <v>1179</v>
      </c>
      <c r="L2938" s="16" t="s">
        <v>1658</v>
      </c>
      <c r="M2938" s="16">
        <v>7259</v>
      </c>
      <c r="N2938" s="16" t="s">
        <v>1177</v>
      </c>
      <c r="O2938" s="16" t="s">
        <v>1107</v>
      </c>
      <c r="P2938" s="16" t="s">
        <v>1176</v>
      </c>
      <c r="Q2938" s="16" t="s">
        <v>1175</v>
      </c>
      <c r="R2938" s="16" t="s">
        <v>1174</v>
      </c>
    </row>
    <row r="2939" spans="1:18">
      <c r="A2939" s="16" t="s">
        <v>1657</v>
      </c>
      <c r="B2939" s="16" t="s">
        <v>1183</v>
      </c>
      <c r="C2939" s="16" t="s">
        <v>319</v>
      </c>
      <c r="D2939" s="16">
        <v>11093</v>
      </c>
      <c r="E2939" s="16" t="str">
        <f>VLOOKUP(D2939,'Schools Data'!$F$4:$I$105,4,FALSE)</f>
        <v>Martin Primary School</v>
      </c>
      <c r="F2939" s="16">
        <v>210000</v>
      </c>
      <c r="G2939" s="16" t="str">
        <f t="shared" si="105"/>
        <v>E12</v>
      </c>
      <c r="H2939" s="16" t="s">
        <v>1656</v>
      </c>
      <c r="I2939" s="16" t="s">
        <v>1181</v>
      </c>
      <c r="J2939" s="16" t="s">
        <v>1180</v>
      </c>
      <c r="K2939" s="16" t="s">
        <v>1179</v>
      </c>
      <c r="L2939" s="16" t="s">
        <v>1655</v>
      </c>
      <c r="M2939" s="16">
        <v>22000</v>
      </c>
      <c r="N2939" s="16" t="s">
        <v>1177</v>
      </c>
      <c r="O2939" s="16" t="s">
        <v>1107</v>
      </c>
      <c r="P2939" s="16" t="s">
        <v>1176</v>
      </c>
      <c r="Q2939" s="16" t="s">
        <v>1175</v>
      </c>
      <c r="R2939" s="16" t="s">
        <v>1174</v>
      </c>
    </row>
    <row r="2940" spans="1:18">
      <c r="A2940" s="16" t="s">
        <v>1654</v>
      </c>
      <c r="B2940" s="16" t="s">
        <v>1183</v>
      </c>
      <c r="C2940" s="16" t="s">
        <v>319</v>
      </c>
      <c r="D2940" s="16">
        <v>11093</v>
      </c>
      <c r="E2940" s="16" t="str">
        <f>VLOOKUP(D2940,'Schools Data'!$F$4:$I$105,4,FALSE)</f>
        <v>Martin Primary School</v>
      </c>
      <c r="F2940" s="16">
        <v>213020</v>
      </c>
      <c r="G2940" s="16" t="str">
        <f t="shared" si="105"/>
        <v>E16</v>
      </c>
      <c r="H2940" s="16" t="s">
        <v>1653</v>
      </c>
      <c r="I2940" s="16" t="s">
        <v>1181</v>
      </c>
      <c r="J2940" s="16" t="s">
        <v>1180</v>
      </c>
      <c r="K2940" s="16" t="s">
        <v>1179</v>
      </c>
      <c r="L2940" s="16" t="s">
        <v>1652</v>
      </c>
      <c r="M2940" s="16">
        <v>36000</v>
      </c>
      <c r="N2940" s="16" t="s">
        <v>1177</v>
      </c>
      <c r="O2940" s="16" t="s">
        <v>1107</v>
      </c>
      <c r="P2940" s="16" t="s">
        <v>1176</v>
      </c>
      <c r="Q2940" s="16" t="s">
        <v>1175</v>
      </c>
      <c r="R2940" s="16" t="s">
        <v>1174</v>
      </c>
    </row>
    <row r="2941" spans="1:18">
      <c r="A2941" s="16" t="s">
        <v>1651</v>
      </c>
      <c r="B2941" s="16" t="s">
        <v>1183</v>
      </c>
      <c r="C2941" s="16" t="s">
        <v>319</v>
      </c>
      <c r="D2941" s="16">
        <v>11093</v>
      </c>
      <c r="E2941" s="16" t="str">
        <f>VLOOKUP(D2941,'Schools Data'!$F$4:$I$105,4,FALSE)</f>
        <v>Martin Primary School</v>
      </c>
      <c r="F2941" s="16">
        <v>215000</v>
      </c>
      <c r="G2941" s="16" t="str">
        <f t="shared" si="105"/>
        <v>E17</v>
      </c>
      <c r="H2941" s="16" t="s">
        <v>1650</v>
      </c>
      <c r="I2941" s="16" t="s">
        <v>1181</v>
      </c>
      <c r="J2941" s="16" t="s">
        <v>1180</v>
      </c>
      <c r="K2941" s="16" t="s">
        <v>1179</v>
      </c>
      <c r="L2941" s="16" t="s">
        <v>1649</v>
      </c>
      <c r="M2941" s="16">
        <v>53500</v>
      </c>
      <c r="N2941" s="16" t="s">
        <v>1177</v>
      </c>
      <c r="O2941" s="16" t="s">
        <v>1107</v>
      </c>
      <c r="P2941" s="16" t="s">
        <v>1176</v>
      </c>
      <c r="Q2941" s="16" t="s">
        <v>1175</v>
      </c>
      <c r="R2941" s="16" t="s">
        <v>1174</v>
      </c>
    </row>
    <row r="2942" spans="1:18">
      <c r="A2942" s="16" t="s">
        <v>1648</v>
      </c>
      <c r="B2942" s="16" t="s">
        <v>1183</v>
      </c>
      <c r="C2942" s="16" t="s">
        <v>319</v>
      </c>
      <c r="D2942" s="16">
        <v>11093</v>
      </c>
      <c r="E2942" s="16" t="str">
        <f>VLOOKUP(D2942,'Schools Data'!$F$4:$I$105,4,FALSE)</f>
        <v>Martin Primary School</v>
      </c>
      <c r="F2942" s="16">
        <v>216000</v>
      </c>
      <c r="G2942" s="16" t="str">
        <f t="shared" si="105"/>
        <v>E15</v>
      </c>
      <c r="H2942" s="16" t="s">
        <v>1647</v>
      </c>
      <c r="I2942" s="16" t="s">
        <v>1181</v>
      </c>
      <c r="J2942" s="16" t="s">
        <v>1180</v>
      </c>
      <c r="K2942" s="16" t="s">
        <v>1179</v>
      </c>
      <c r="L2942" s="16" t="s">
        <v>1646</v>
      </c>
      <c r="M2942" s="16">
        <v>11000</v>
      </c>
      <c r="N2942" s="16" t="s">
        <v>1177</v>
      </c>
      <c r="O2942" s="16" t="s">
        <v>1107</v>
      </c>
      <c r="P2942" s="16" t="s">
        <v>1176</v>
      </c>
      <c r="Q2942" s="16" t="s">
        <v>1175</v>
      </c>
      <c r="R2942" s="16" t="s">
        <v>1174</v>
      </c>
    </row>
    <row r="2943" spans="1:18">
      <c r="A2943" s="16" t="s">
        <v>1645</v>
      </c>
      <c r="B2943" s="16" t="s">
        <v>1183</v>
      </c>
      <c r="C2943" s="16" t="s">
        <v>319</v>
      </c>
      <c r="D2943" s="16">
        <v>11093</v>
      </c>
      <c r="E2943" s="16" t="str">
        <f>VLOOKUP(D2943,'Schools Data'!$F$4:$I$105,4,FALSE)</f>
        <v>Martin Primary School</v>
      </c>
      <c r="F2943" s="16">
        <v>219010</v>
      </c>
      <c r="G2943" s="16" t="str">
        <f t="shared" si="105"/>
        <v>E14</v>
      </c>
      <c r="H2943" s="16" t="s">
        <v>1644</v>
      </c>
      <c r="I2943" s="16" t="s">
        <v>1181</v>
      </c>
      <c r="J2943" s="16" t="s">
        <v>1180</v>
      </c>
      <c r="K2943" s="16" t="s">
        <v>1179</v>
      </c>
      <c r="L2943" s="16" t="s">
        <v>1643</v>
      </c>
      <c r="M2943" s="16">
        <v>10100</v>
      </c>
      <c r="N2943" s="16" t="s">
        <v>1177</v>
      </c>
      <c r="O2943" s="16" t="s">
        <v>1107</v>
      </c>
      <c r="P2943" s="16" t="s">
        <v>1176</v>
      </c>
      <c r="Q2943" s="16" t="s">
        <v>1175</v>
      </c>
      <c r="R2943" s="16" t="s">
        <v>1174</v>
      </c>
    </row>
    <row r="2944" spans="1:18">
      <c r="A2944" s="16" t="s">
        <v>1642</v>
      </c>
      <c r="B2944" s="16" t="s">
        <v>1183</v>
      </c>
      <c r="C2944" s="16" t="s">
        <v>319</v>
      </c>
      <c r="D2944" s="16">
        <v>11093</v>
      </c>
      <c r="E2944" s="16" t="str">
        <f>VLOOKUP(D2944,'Schools Data'!$F$4:$I$105,4,FALSE)</f>
        <v>Martin Primary School</v>
      </c>
      <c r="F2944" s="16">
        <v>219030</v>
      </c>
      <c r="G2944" s="16" t="str">
        <f t="shared" si="105"/>
        <v>E18</v>
      </c>
      <c r="H2944" s="16" t="s">
        <v>1641</v>
      </c>
      <c r="I2944" s="16" t="s">
        <v>1181</v>
      </c>
      <c r="J2944" s="16" t="s">
        <v>1180</v>
      </c>
      <c r="K2944" s="16" t="s">
        <v>1179</v>
      </c>
      <c r="L2944" s="16" t="s">
        <v>1640</v>
      </c>
      <c r="M2944" s="16">
        <v>12160</v>
      </c>
      <c r="N2944" s="16" t="s">
        <v>1177</v>
      </c>
      <c r="O2944" s="16" t="s">
        <v>1107</v>
      </c>
      <c r="P2944" s="16" t="s">
        <v>1176</v>
      </c>
      <c r="Q2944" s="16" t="s">
        <v>1175</v>
      </c>
      <c r="R2944" s="16" t="s">
        <v>1174</v>
      </c>
    </row>
    <row r="2945" spans="1:18">
      <c r="A2945" s="16" t="s">
        <v>1639</v>
      </c>
      <c r="B2945" s="16" t="s">
        <v>1183</v>
      </c>
      <c r="C2945" s="16" t="s">
        <v>319</v>
      </c>
      <c r="D2945" s="16">
        <v>11093</v>
      </c>
      <c r="E2945" s="16" t="str">
        <f>VLOOKUP(D2945,'Schools Data'!$F$4:$I$105,4,FALSE)</f>
        <v>Martin Primary School</v>
      </c>
      <c r="F2945" s="16">
        <v>220000</v>
      </c>
      <c r="G2945" s="16" t="str">
        <f t="shared" si="105"/>
        <v>E13</v>
      </c>
      <c r="H2945" s="16" t="s">
        <v>1638</v>
      </c>
      <c r="I2945" s="16" t="s">
        <v>1181</v>
      </c>
      <c r="J2945" s="16" t="s">
        <v>1180</v>
      </c>
      <c r="K2945" s="16" t="s">
        <v>1179</v>
      </c>
      <c r="L2945" s="16" t="s">
        <v>1637</v>
      </c>
      <c r="M2945" s="16">
        <v>500</v>
      </c>
      <c r="N2945" s="16" t="s">
        <v>1177</v>
      </c>
      <c r="O2945" s="16" t="s">
        <v>1107</v>
      </c>
      <c r="P2945" s="16" t="s">
        <v>1176</v>
      </c>
      <c r="Q2945" s="16" t="s">
        <v>1175</v>
      </c>
      <c r="R2945" s="16" t="s">
        <v>1174</v>
      </c>
    </row>
    <row r="2946" spans="1:18">
      <c r="A2946" s="16" t="s">
        <v>1636</v>
      </c>
      <c r="B2946" s="16" t="s">
        <v>1183</v>
      </c>
      <c r="C2946" s="16" t="s">
        <v>319</v>
      </c>
      <c r="D2946" s="16">
        <v>11093</v>
      </c>
      <c r="E2946" s="16" t="str">
        <f>VLOOKUP(D2946,'Schools Data'!$F$4:$I$105,4,FALSE)</f>
        <v>Martin Primary School</v>
      </c>
      <c r="F2946" s="16">
        <v>221000</v>
      </c>
      <c r="G2946" s="16" t="str">
        <f t="shared" si="105"/>
        <v>E23</v>
      </c>
      <c r="H2946" s="16" t="s">
        <v>1635</v>
      </c>
      <c r="I2946" s="16" t="s">
        <v>1181</v>
      </c>
      <c r="J2946" s="16" t="s">
        <v>1180</v>
      </c>
      <c r="K2946" s="16" t="s">
        <v>1179</v>
      </c>
      <c r="L2946" s="16" t="s">
        <v>1634</v>
      </c>
      <c r="M2946" s="16">
        <v>13000</v>
      </c>
      <c r="N2946" s="16" t="s">
        <v>1177</v>
      </c>
      <c r="O2946" s="16" t="s">
        <v>1107</v>
      </c>
      <c r="P2946" s="16" t="s">
        <v>1176</v>
      </c>
      <c r="Q2946" s="16" t="s">
        <v>1175</v>
      </c>
      <c r="R2946" s="16" t="s">
        <v>1174</v>
      </c>
    </row>
    <row r="2947" spans="1:18">
      <c r="A2947" s="16" t="s">
        <v>1633</v>
      </c>
      <c r="B2947" s="16" t="s">
        <v>1183</v>
      </c>
      <c r="C2947" s="16" t="s">
        <v>319</v>
      </c>
      <c r="D2947" s="16">
        <v>11093</v>
      </c>
      <c r="E2947" s="16" t="str">
        <f>VLOOKUP(D2947,'Schools Data'!$F$4:$I$105,4,FALSE)</f>
        <v>Martin Primary School</v>
      </c>
      <c r="F2947" s="16">
        <v>411020</v>
      </c>
      <c r="G2947" s="16" t="str">
        <f t="shared" si="105"/>
        <v>E25</v>
      </c>
      <c r="H2947" s="16" t="s">
        <v>1632</v>
      </c>
      <c r="I2947" s="16" t="s">
        <v>1181</v>
      </c>
      <c r="J2947" s="16" t="s">
        <v>1180</v>
      </c>
      <c r="K2947" s="16" t="s">
        <v>1179</v>
      </c>
      <c r="L2947" s="16" t="s">
        <v>1631</v>
      </c>
      <c r="M2947" s="16">
        <v>171750</v>
      </c>
      <c r="N2947" s="16" t="s">
        <v>1177</v>
      </c>
      <c r="O2947" s="16" t="s">
        <v>1107</v>
      </c>
      <c r="P2947" s="16" t="s">
        <v>1176</v>
      </c>
      <c r="Q2947" s="16" t="s">
        <v>1175</v>
      </c>
      <c r="R2947" s="16" t="s">
        <v>1174</v>
      </c>
    </row>
    <row r="2948" spans="1:18">
      <c r="A2948" s="16" t="s">
        <v>1630</v>
      </c>
      <c r="B2948" s="16" t="s">
        <v>1183</v>
      </c>
      <c r="C2948" s="16" t="s">
        <v>319</v>
      </c>
      <c r="D2948" s="16">
        <v>11093</v>
      </c>
      <c r="E2948" s="16" t="str">
        <f>VLOOKUP(D2948,'Schools Data'!$F$4:$I$105,4,FALSE)</f>
        <v>Martin Primary School</v>
      </c>
      <c r="F2948" s="16">
        <v>413050</v>
      </c>
      <c r="G2948" s="16" t="str">
        <f t="shared" si="105"/>
        <v>E19</v>
      </c>
      <c r="H2948" s="16" t="s">
        <v>1629</v>
      </c>
      <c r="I2948" s="16" t="s">
        <v>1181</v>
      </c>
      <c r="J2948" s="16" t="s">
        <v>1180</v>
      </c>
      <c r="K2948" s="16" t="s">
        <v>1179</v>
      </c>
      <c r="L2948" s="16" t="s">
        <v>1628</v>
      </c>
      <c r="M2948" s="16">
        <v>102216</v>
      </c>
      <c r="N2948" s="16" t="s">
        <v>1177</v>
      </c>
      <c r="O2948" s="16" t="s">
        <v>1107</v>
      </c>
      <c r="P2948" s="16" t="s">
        <v>1176</v>
      </c>
      <c r="Q2948" s="16" t="s">
        <v>1175</v>
      </c>
      <c r="R2948" s="16" t="s">
        <v>1174</v>
      </c>
    </row>
    <row r="2949" spans="1:18">
      <c r="A2949" s="16" t="s">
        <v>1627</v>
      </c>
      <c r="B2949" s="16" t="s">
        <v>1183</v>
      </c>
      <c r="C2949" s="16" t="s">
        <v>319</v>
      </c>
      <c r="D2949" s="16">
        <v>11093</v>
      </c>
      <c r="E2949" s="16" t="str">
        <f>VLOOKUP(D2949,'Schools Data'!$F$4:$I$105,4,FALSE)</f>
        <v>Martin Primary School</v>
      </c>
      <c r="F2949" s="16">
        <v>413060</v>
      </c>
      <c r="G2949" s="16" t="str">
        <f t="shared" si="105"/>
        <v>E22</v>
      </c>
      <c r="H2949" s="16" t="s">
        <v>1626</v>
      </c>
      <c r="I2949" s="16" t="s">
        <v>1181</v>
      </c>
      <c r="J2949" s="16" t="s">
        <v>1180</v>
      </c>
      <c r="K2949" s="16" t="s">
        <v>1179</v>
      </c>
      <c r="L2949" s="16" t="s">
        <v>1596</v>
      </c>
      <c r="M2949" s="16">
        <v>13835</v>
      </c>
      <c r="N2949" s="16" t="s">
        <v>1177</v>
      </c>
      <c r="O2949" s="16" t="s">
        <v>1107</v>
      </c>
      <c r="P2949" s="16" t="s">
        <v>1176</v>
      </c>
      <c r="Q2949" s="16" t="s">
        <v>1175</v>
      </c>
      <c r="R2949" s="16" t="s">
        <v>1174</v>
      </c>
    </row>
    <row r="2950" spans="1:18">
      <c r="A2950" s="16" t="s">
        <v>1625</v>
      </c>
      <c r="B2950" s="16" t="s">
        <v>1183</v>
      </c>
      <c r="C2950" s="16" t="s">
        <v>319</v>
      </c>
      <c r="D2950" s="16">
        <v>11093</v>
      </c>
      <c r="E2950" s="16" t="str">
        <f>VLOOKUP(D2950,'Schools Data'!$F$4:$I$105,4,FALSE)</f>
        <v>Martin Primary School</v>
      </c>
      <c r="F2950" s="16">
        <v>413070</v>
      </c>
      <c r="G2950" s="16" t="str">
        <f t="shared" si="105"/>
        <v>E24</v>
      </c>
      <c r="H2950" s="16" t="s">
        <v>1624</v>
      </c>
      <c r="I2950" s="16" t="s">
        <v>1181</v>
      </c>
      <c r="J2950" s="16" t="s">
        <v>1180</v>
      </c>
      <c r="K2950" s="16" t="s">
        <v>1179</v>
      </c>
      <c r="L2950" s="16" t="s">
        <v>1623</v>
      </c>
      <c r="M2950" s="16">
        <v>1000</v>
      </c>
      <c r="N2950" s="16" t="s">
        <v>1177</v>
      </c>
      <c r="O2950" s="16" t="s">
        <v>1107</v>
      </c>
      <c r="P2950" s="16" t="s">
        <v>1176</v>
      </c>
      <c r="Q2950" s="16" t="s">
        <v>1175</v>
      </c>
      <c r="R2950" s="16" t="s">
        <v>1174</v>
      </c>
    </row>
    <row r="2951" spans="1:18">
      <c r="A2951" s="16" t="s">
        <v>1622</v>
      </c>
      <c r="B2951" s="16" t="s">
        <v>1183</v>
      </c>
      <c r="C2951" s="16" t="s">
        <v>319</v>
      </c>
      <c r="D2951" s="16">
        <v>11093</v>
      </c>
      <c r="E2951" s="16" t="str">
        <f>VLOOKUP(D2951,'Schools Data'!$F$4:$I$105,4,FALSE)</f>
        <v>Martin Primary School</v>
      </c>
      <c r="F2951" s="16">
        <v>420060</v>
      </c>
      <c r="G2951" s="16" t="str">
        <f t="shared" si="105"/>
        <v>E26</v>
      </c>
      <c r="H2951" s="16" t="s">
        <v>1621</v>
      </c>
      <c r="I2951" s="16" t="s">
        <v>1181</v>
      </c>
      <c r="J2951" s="16" t="s">
        <v>1180</v>
      </c>
      <c r="K2951" s="16" t="s">
        <v>1179</v>
      </c>
      <c r="L2951" s="16" t="s">
        <v>1620</v>
      </c>
      <c r="M2951" s="16">
        <v>25000</v>
      </c>
      <c r="N2951" s="16" t="s">
        <v>1177</v>
      </c>
      <c r="O2951" s="16" t="s">
        <v>1107</v>
      </c>
      <c r="P2951" s="16" t="s">
        <v>1176</v>
      </c>
      <c r="Q2951" s="16" t="s">
        <v>1175</v>
      </c>
      <c r="R2951" s="16" t="s">
        <v>1174</v>
      </c>
    </row>
    <row r="2952" spans="1:18">
      <c r="A2952" s="16" t="s">
        <v>1619</v>
      </c>
      <c r="B2952" s="16" t="s">
        <v>1183</v>
      </c>
      <c r="C2952" s="16" t="s">
        <v>319</v>
      </c>
      <c r="D2952" s="16">
        <v>11093</v>
      </c>
      <c r="E2952" s="16" t="str">
        <f>VLOOKUP(D2952,'Schools Data'!$F$4:$I$105,4,FALSE)</f>
        <v>Martin Primary School</v>
      </c>
      <c r="F2952" s="16">
        <v>422620</v>
      </c>
      <c r="G2952" s="16" t="str">
        <f t="shared" si="105"/>
        <v>E20</v>
      </c>
      <c r="H2952" s="16" t="s">
        <v>1618</v>
      </c>
      <c r="I2952" s="16" t="s">
        <v>1181</v>
      </c>
      <c r="J2952" s="16" t="s">
        <v>1180</v>
      </c>
      <c r="K2952" s="16" t="s">
        <v>1179</v>
      </c>
      <c r="L2952" s="16" t="s">
        <v>1617</v>
      </c>
      <c r="M2952" s="16">
        <v>13156</v>
      </c>
      <c r="N2952" s="16" t="s">
        <v>1177</v>
      </c>
      <c r="O2952" s="16" t="s">
        <v>1107</v>
      </c>
      <c r="P2952" s="16" t="s">
        <v>1176</v>
      </c>
      <c r="Q2952" s="16" t="s">
        <v>1175</v>
      </c>
      <c r="R2952" s="16" t="s">
        <v>1174</v>
      </c>
    </row>
    <row r="2953" spans="1:18">
      <c r="A2953" s="16" t="s">
        <v>1616</v>
      </c>
      <c r="B2953" s="16" t="s">
        <v>1183</v>
      </c>
      <c r="C2953" s="16" t="s">
        <v>319</v>
      </c>
      <c r="D2953" s="16">
        <v>11093</v>
      </c>
      <c r="E2953" s="16" t="str">
        <f>VLOOKUP(D2953,'Schools Data'!$F$4:$I$105,4,FALSE)</f>
        <v>Martin Primary School</v>
      </c>
      <c r="F2953" s="16">
        <v>543950</v>
      </c>
      <c r="G2953" s="16" t="s">
        <v>1211</v>
      </c>
      <c r="H2953" s="16" t="s">
        <v>1615</v>
      </c>
      <c r="I2953" s="16" t="s">
        <v>1181</v>
      </c>
      <c r="J2953" s="16" t="s">
        <v>1180</v>
      </c>
      <c r="K2953" s="16" t="s">
        <v>1179</v>
      </c>
      <c r="L2953" s="16" t="s">
        <v>1614</v>
      </c>
      <c r="M2953" s="16">
        <v>56492</v>
      </c>
      <c r="N2953" s="16" t="s">
        <v>1177</v>
      </c>
      <c r="O2953" s="16" t="s">
        <v>1107</v>
      </c>
      <c r="P2953" s="16" t="s">
        <v>1176</v>
      </c>
      <c r="Q2953" s="16" t="s">
        <v>1175</v>
      </c>
      <c r="R2953" s="16" t="s">
        <v>1174</v>
      </c>
    </row>
    <row r="2954" spans="1:18">
      <c r="A2954" s="16" t="s">
        <v>1613</v>
      </c>
      <c r="B2954" s="16" t="s">
        <v>1183</v>
      </c>
      <c r="C2954" s="16" t="s">
        <v>319</v>
      </c>
      <c r="D2954" s="16">
        <v>11093</v>
      </c>
      <c r="E2954" s="16" t="str">
        <f>VLOOKUP(D2954,'Schools Data'!$F$4:$I$105,4,FALSE)</f>
        <v>Martin Primary School</v>
      </c>
      <c r="F2954" s="16">
        <v>543970</v>
      </c>
      <c r="G2954" s="16" t="str">
        <f t="shared" ref="G2954:G2987" si="106">VLOOKUP(F2954,$W$2:$X$62,2,FALSE)</f>
        <v>I01</v>
      </c>
      <c r="H2954" s="16" t="s">
        <v>1612</v>
      </c>
      <c r="I2954" s="16" t="s">
        <v>1181</v>
      </c>
      <c r="J2954" s="16" t="s">
        <v>1180</v>
      </c>
      <c r="K2954" s="16" t="s">
        <v>1179</v>
      </c>
      <c r="L2954" s="16" t="s">
        <v>1611</v>
      </c>
      <c r="M2954" s="16">
        <v>-3118412</v>
      </c>
      <c r="N2954" s="16" t="s">
        <v>1177</v>
      </c>
      <c r="O2954" s="16" t="s">
        <v>1107</v>
      </c>
      <c r="P2954" s="16" t="s">
        <v>1176</v>
      </c>
      <c r="Q2954" s="16" t="s">
        <v>1175</v>
      </c>
      <c r="R2954" s="16" t="s">
        <v>1174</v>
      </c>
    </row>
    <row r="2955" spans="1:18">
      <c r="A2955" s="16" t="s">
        <v>1610</v>
      </c>
      <c r="B2955" s="16" t="s">
        <v>1183</v>
      </c>
      <c r="C2955" s="16" t="s">
        <v>319</v>
      </c>
      <c r="D2955" s="16">
        <v>11093</v>
      </c>
      <c r="E2955" s="16" t="str">
        <f>VLOOKUP(D2955,'Schools Data'!$F$4:$I$105,4,FALSE)</f>
        <v>Martin Primary School</v>
      </c>
      <c r="F2955" s="16">
        <v>543972</v>
      </c>
      <c r="G2955" s="16" t="str">
        <f t="shared" si="106"/>
        <v>I03</v>
      </c>
      <c r="H2955" s="16" t="s">
        <v>1609</v>
      </c>
      <c r="I2955" s="16" t="s">
        <v>1181</v>
      </c>
      <c r="J2955" s="16" t="s">
        <v>1180</v>
      </c>
      <c r="K2955" s="16" t="s">
        <v>1179</v>
      </c>
      <c r="L2955" s="16" t="s">
        <v>1608</v>
      </c>
      <c r="M2955" s="16">
        <v>-85986</v>
      </c>
      <c r="N2955" s="16" t="s">
        <v>1177</v>
      </c>
      <c r="O2955" s="16" t="s">
        <v>1107</v>
      </c>
      <c r="P2955" s="16" t="s">
        <v>1176</v>
      </c>
      <c r="Q2955" s="16" t="s">
        <v>1175</v>
      </c>
      <c r="R2955" s="16" t="s">
        <v>1174</v>
      </c>
    </row>
    <row r="2956" spans="1:18">
      <c r="A2956" s="16" t="s">
        <v>1607</v>
      </c>
      <c r="B2956" s="16" t="s">
        <v>1183</v>
      </c>
      <c r="C2956" s="16" t="s">
        <v>319</v>
      </c>
      <c r="D2956" s="16">
        <v>11093</v>
      </c>
      <c r="E2956" s="16" t="str">
        <f>VLOOKUP(D2956,'Schools Data'!$F$4:$I$105,4,FALSE)</f>
        <v>Martin Primary School</v>
      </c>
      <c r="F2956" s="16">
        <v>543975</v>
      </c>
      <c r="G2956" s="16" t="str">
        <f t="shared" si="106"/>
        <v>I05</v>
      </c>
      <c r="H2956" s="16" t="s">
        <v>1606</v>
      </c>
      <c r="I2956" s="16" t="s">
        <v>1181</v>
      </c>
      <c r="J2956" s="16" t="s">
        <v>1180</v>
      </c>
      <c r="K2956" s="16" t="s">
        <v>1179</v>
      </c>
      <c r="L2956" s="16" t="s">
        <v>1605</v>
      </c>
      <c r="M2956" s="16">
        <v>-149605</v>
      </c>
      <c r="N2956" s="16" t="s">
        <v>1177</v>
      </c>
      <c r="O2956" s="16" t="s">
        <v>1107</v>
      </c>
      <c r="P2956" s="16" t="s">
        <v>1176</v>
      </c>
      <c r="Q2956" s="16" t="s">
        <v>1175</v>
      </c>
      <c r="R2956" s="16" t="s">
        <v>1174</v>
      </c>
    </row>
    <row r="2957" spans="1:18">
      <c r="A2957" s="16" t="s">
        <v>1604</v>
      </c>
      <c r="B2957" s="16" t="s">
        <v>1183</v>
      </c>
      <c r="C2957" s="16" t="s">
        <v>319</v>
      </c>
      <c r="D2957" s="16">
        <v>11093</v>
      </c>
      <c r="E2957" s="16" t="str">
        <f>VLOOKUP(D2957,'Schools Data'!$F$4:$I$105,4,FALSE)</f>
        <v>Martin Primary School</v>
      </c>
      <c r="F2957" s="16">
        <v>543980</v>
      </c>
      <c r="G2957" s="16" t="str">
        <f t="shared" si="106"/>
        <v>CI01</v>
      </c>
      <c r="H2957" s="16" t="s">
        <v>1603</v>
      </c>
      <c r="I2957" s="16" t="s">
        <v>1181</v>
      </c>
      <c r="J2957" s="16" t="s">
        <v>1180</v>
      </c>
      <c r="K2957" s="16" t="s">
        <v>1179</v>
      </c>
      <c r="L2957" s="16" t="s">
        <v>1602</v>
      </c>
      <c r="M2957" s="16">
        <v>-11612</v>
      </c>
      <c r="N2957" s="16" t="s">
        <v>1177</v>
      </c>
      <c r="O2957" s="16" t="s">
        <v>1107</v>
      </c>
      <c r="P2957" s="16" t="s">
        <v>1176</v>
      </c>
      <c r="Q2957" s="16" t="s">
        <v>1175</v>
      </c>
      <c r="R2957" s="16" t="s">
        <v>1174</v>
      </c>
    </row>
    <row r="2958" spans="1:18">
      <c r="A2958" s="16" t="s">
        <v>1601</v>
      </c>
      <c r="B2958" s="16" t="s">
        <v>1183</v>
      </c>
      <c r="C2958" s="16" t="s">
        <v>319</v>
      </c>
      <c r="D2958" s="16">
        <v>11093</v>
      </c>
      <c r="E2958" s="16" t="str">
        <f>VLOOKUP(D2958,'Schools Data'!$F$4:$I$105,4,FALSE)</f>
        <v>Martin Primary School</v>
      </c>
      <c r="F2958" s="16">
        <v>569000</v>
      </c>
      <c r="G2958" s="16" t="str">
        <f t="shared" si="106"/>
        <v>E28a</v>
      </c>
      <c r="H2958" s="16" t="s">
        <v>1600</v>
      </c>
      <c r="I2958" s="16" t="s">
        <v>1181</v>
      </c>
      <c r="J2958" s="16" t="s">
        <v>1180</v>
      </c>
      <c r="K2958" s="16" t="s">
        <v>1179</v>
      </c>
      <c r="L2958" s="16" t="s">
        <v>1599</v>
      </c>
      <c r="M2958" s="16">
        <v>39890</v>
      </c>
      <c r="N2958" s="16" t="s">
        <v>1177</v>
      </c>
      <c r="O2958" s="16" t="s">
        <v>1107</v>
      </c>
      <c r="P2958" s="16" t="s">
        <v>1176</v>
      </c>
      <c r="Q2958" s="16" t="s">
        <v>1175</v>
      </c>
      <c r="R2958" s="16" t="s">
        <v>1174</v>
      </c>
    </row>
    <row r="2959" spans="1:18">
      <c r="A2959" s="16" t="s">
        <v>1598</v>
      </c>
      <c r="B2959" s="16" t="s">
        <v>1183</v>
      </c>
      <c r="C2959" s="16" t="s">
        <v>319</v>
      </c>
      <c r="D2959" s="16">
        <v>11093</v>
      </c>
      <c r="E2959" s="16" t="str">
        <f>VLOOKUP(D2959,'Schools Data'!$F$4:$I$105,4,FALSE)</f>
        <v>Martin Primary School</v>
      </c>
      <c r="F2959" s="16">
        <v>569010</v>
      </c>
      <c r="G2959" s="16" t="str">
        <f t="shared" si="106"/>
        <v>E27</v>
      </c>
      <c r="H2959" s="16" t="s">
        <v>1597</v>
      </c>
      <c r="I2959" s="16" t="s">
        <v>1181</v>
      </c>
      <c r="J2959" s="16" t="s">
        <v>1180</v>
      </c>
      <c r="K2959" s="16" t="s">
        <v>1179</v>
      </c>
      <c r="L2959" s="16" t="s">
        <v>1596</v>
      </c>
      <c r="M2959" s="16">
        <v>107480</v>
      </c>
      <c r="N2959" s="16" t="s">
        <v>1177</v>
      </c>
      <c r="O2959" s="16" t="s">
        <v>1107</v>
      </c>
      <c r="P2959" s="16" t="s">
        <v>1176</v>
      </c>
      <c r="Q2959" s="16" t="s">
        <v>1175</v>
      </c>
      <c r="R2959" s="16" t="s">
        <v>1174</v>
      </c>
    </row>
    <row r="2960" spans="1:18">
      <c r="A2960" s="16" t="s">
        <v>1595</v>
      </c>
      <c r="B2960" s="16" t="s">
        <v>1183</v>
      </c>
      <c r="C2960" s="16" t="s">
        <v>319</v>
      </c>
      <c r="D2960" s="16">
        <v>11093</v>
      </c>
      <c r="E2960" s="16" t="str">
        <f>VLOOKUP(D2960,'Schools Data'!$F$4:$I$105,4,FALSE)</f>
        <v>Martin Primary School</v>
      </c>
      <c r="F2960" s="16">
        <v>599030</v>
      </c>
      <c r="G2960" s="16" t="str">
        <f t="shared" si="106"/>
        <v>CE04</v>
      </c>
      <c r="H2960" s="16" t="s">
        <v>1594</v>
      </c>
      <c r="I2960" s="16" t="s">
        <v>1181</v>
      </c>
      <c r="J2960" s="16" t="s">
        <v>1180</v>
      </c>
      <c r="K2960" s="16" t="s">
        <v>1179</v>
      </c>
      <c r="L2960" s="16" t="s">
        <v>1593</v>
      </c>
      <c r="M2960" s="16">
        <v>25106</v>
      </c>
      <c r="N2960" s="16" t="s">
        <v>1177</v>
      </c>
      <c r="O2960" s="16" t="s">
        <v>1107</v>
      </c>
      <c r="P2960" s="16" t="s">
        <v>1176</v>
      </c>
      <c r="Q2960" s="16" t="s">
        <v>1175</v>
      </c>
      <c r="R2960" s="16" t="s">
        <v>1174</v>
      </c>
    </row>
    <row r="2961" spans="1:18">
      <c r="A2961" s="16" t="s">
        <v>1592</v>
      </c>
      <c r="B2961" s="16" t="s">
        <v>1183</v>
      </c>
      <c r="C2961" s="16" t="s">
        <v>319</v>
      </c>
      <c r="D2961" s="16">
        <v>11093</v>
      </c>
      <c r="E2961" s="16" t="str">
        <f>VLOOKUP(D2961,'Schools Data'!$F$4:$I$105,4,FALSE)</f>
        <v>Martin Primary School</v>
      </c>
      <c r="F2961" s="16">
        <v>720010</v>
      </c>
      <c r="G2961" s="16" t="str">
        <f t="shared" si="106"/>
        <v>I18d</v>
      </c>
      <c r="H2961" s="16" t="s">
        <v>1591</v>
      </c>
      <c r="I2961" s="16" t="s">
        <v>1181</v>
      </c>
      <c r="J2961" s="16" t="s">
        <v>1180</v>
      </c>
      <c r="K2961" s="16" t="s">
        <v>1179</v>
      </c>
      <c r="L2961" s="16" t="s">
        <v>1590</v>
      </c>
      <c r="M2961" s="16">
        <v>-117432</v>
      </c>
      <c r="N2961" s="16" t="s">
        <v>1177</v>
      </c>
      <c r="O2961" s="16" t="s">
        <v>1107</v>
      </c>
      <c r="P2961" s="16" t="s">
        <v>1176</v>
      </c>
      <c r="Q2961" s="16" t="s">
        <v>1175</v>
      </c>
      <c r="R2961" s="16" t="s">
        <v>1174</v>
      </c>
    </row>
    <row r="2962" spans="1:18">
      <c r="A2962" s="16" t="s">
        <v>1589</v>
      </c>
      <c r="B2962" s="16" t="s">
        <v>1183</v>
      </c>
      <c r="C2962" s="16" t="s">
        <v>319</v>
      </c>
      <c r="D2962" s="16">
        <v>11093</v>
      </c>
      <c r="E2962" s="16" t="str">
        <f>VLOOKUP(D2962,'Schools Data'!$F$4:$I$105,4,FALSE)</f>
        <v>Martin Primary School</v>
      </c>
      <c r="F2962" s="16">
        <v>739002</v>
      </c>
      <c r="G2962" s="16" t="str">
        <f t="shared" si="106"/>
        <v>I08b</v>
      </c>
      <c r="H2962" s="16" t="s">
        <v>1588</v>
      </c>
      <c r="I2962" s="16" t="s">
        <v>1181</v>
      </c>
      <c r="J2962" s="16" t="s">
        <v>1180</v>
      </c>
      <c r="K2962" s="16" t="s">
        <v>1179</v>
      </c>
      <c r="L2962" s="16" t="s">
        <v>1587</v>
      </c>
      <c r="M2962" s="16">
        <v>-120000</v>
      </c>
      <c r="N2962" s="16" t="s">
        <v>1177</v>
      </c>
      <c r="O2962" s="16" t="s">
        <v>1107</v>
      </c>
      <c r="P2962" s="16" t="s">
        <v>1176</v>
      </c>
      <c r="Q2962" s="16" t="s">
        <v>1175</v>
      </c>
      <c r="R2962" s="16" t="s">
        <v>1174</v>
      </c>
    </row>
    <row r="2963" spans="1:18">
      <c r="A2963" s="16" t="s">
        <v>1586</v>
      </c>
      <c r="B2963" s="16" t="s">
        <v>1183</v>
      </c>
      <c r="C2963" s="16" t="s">
        <v>319</v>
      </c>
      <c r="D2963" s="16">
        <v>11093</v>
      </c>
      <c r="E2963" s="16" t="str">
        <f>VLOOKUP(D2963,'Schools Data'!$F$4:$I$105,4,FALSE)</f>
        <v>Martin Primary School</v>
      </c>
      <c r="F2963" s="16">
        <v>739010</v>
      </c>
      <c r="G2963" s="16" t="str">
        <f t="shared" si="106"/>
        <v>I09</v>
      </c>
      <c r="H2963" s="16" t="s">
        <v>1585</v>
      </c>
      <c r="I2963" s="16" t="s">
        <v>1181</v>
      </c>
      <c r="J2963" s="16" t="s">
        <v>1180</v>
      </c>
      <c r="K2963" s="16" t="s">
        <v>1179</v>
      </c>
      <c r="L2963" s="16" t="s">
        <v>1584</v>
      </c>
      <c r="M2963" s="16">
        <v>-70750</v>
      </c>
      <c r="N2963" s="16" t="s">
        <v>1177</v>
      </c>
      <c r="O2963" s="16" t="s">
        <v>1107</v>
      </c>
      <c r="P2963" s="16" t="s">
        <v>1176</v>
      </c>
      <c r="Q2963" s="16" t="s">
        <v>1175</v>
      </c>
      <c r="R2963" s="16" t="s">
        <v>1174</v>
      </c>
    </row>
    <row r="2964" spans="1:18">
      <c r="A2964" s="16" t="s">
        <v>1583</v>
      </c>
      <c r="B2964" s="16" t="s">
        <v>1183</v>
      </c>
      <c r="C2964" s="16" t="s">
        <v>319</v>
      </c>
      <c r="D2964" s="16">
        <v>11093</v>
      </c>
      <c r="E2964" s="16" t="str">
        <f>VLOOKUP(D2964,'Schools Data'!$F$4:$I$105,4,FALSE)</f>
        <v>Martin Primary School</v>
      </c>
      <c r="F2964" s="16">
        <v>739040</v>
      </c>
      <c r="G2964" s="16" t="str">
        <f t="shared" si="106"/>
        <v>I12</v>
      </c>
      <c r="H2964" s="16" t="s">
        <v>1582</v>
      </c>
      <c r="I2964" s="16" t="s">
        <v>1181</v>
      </c>
      <c r="J2964" s="16" t="s">
        <v>1180</v>
      </c>
      <c r="K2964" s="16" t="s">
        <v>1179</v>
      </c>
      <c r="L2964" s="16" t="s">
        <v>1581</v>
      </c>
      <c r="M2964" s="16">
        <v>-70000</v>
      </c>
      <c r="N2964" s="16" t="s">
        <v>1177</v>
      </c>
      <c r="O2964" s="16" t="s">
        <v>1107</v>
      </c>
      <c r="P2964" s="16" t="s">
        <v>1176</v>
      </c>
      <c r="Q2964" s="16" t="s">
        <v>1175</v>
      </c>
      <c r="R2964" s="16" t="s">
        <v>1174</v>
      </c>
    </row>
    <row r="2965" spans="1:18">
      <c r="A2965" s="16" t="s">
        <v>1580</v>
      </c>
      <c r="B2965" s="16" t="s">
        <v>1183</v>
      </c>
      <c r="C2965" s="16" t="s">
        <v>319</v>
      </c>
      <c r="D2965" s="16">
        <v>11093</v>
      </c>
      <c r="E2965" s="16" t="str">
        <f>VLOOKUP(D2965,'Schools Data'!$F$4:$I$105,4,FALSE)</f>
        <v>Martin Primary School</v>
      </c>
      <c r="F2965" s="16">
        <v>739050</v>
      </c>
      <c r="G2965" s="16" t="str">
        <f t="shared" si="106"/>
        <v>I13</v>
      </c>
      <c r="H2965" s="16" t="s">
        <v>1579</v>
      </c>
      <c r="I2965" s="16" t="s">
        <v>1181</v>
      </c>
      <c r="J2965" s="16" t="s">
        <v>1180</v>
      </c>
      <c r="K2965" s="16" t="s">
        <v>1179</v>
      </c>
      <c r="L2965" s="16" t="s">
        <v>1578</v>
      </c>
      <c r="M2965" s="16">
        <v>-12000</v>
      </c>
      <c r="N2965" s="16" t="s">
        <v>1177</v>
      </c>
      <c r="O2965" s="16" t="s">
        <v>1107</v>
      </c>
      <c r="P2965" s="16" t="s">
        <v>1176</v>
      </c>
      <c r="Q2965" s="16" t="s">
        <v>1175</v>
      </c>
      <c r="R2965" s="16" t="s">
        <v>1174</v>
      </c>
    </row>
    <row r="2966" spans="1:18">
      <c r="A2966" s="16" t="s">
        <v>1577</v>
      </c>
      <c r="B2966" s="16" t="s">
        <v>1183</v>
      </c>
      <c r="C2966" s="16" t="s">
        <v>319</v>
      </c>
      <c r="D2966" s="16">
        <v>11094</v>
      </c>
      <c r="E2966" s="16" t="str">
        <f>VLOOKUP(D2966,'Schools Data'!$F$4:$I$105,4,FALSE)</f>
        <v>Akiva School</v>
      </c>
      <c r="F2966" s="16">
        <v>111100</v>
      </c>
      <c r="G2966" s="16" t="str">
        <f t="shared" si="106"/>
        <v>E05</v>
      </c>
      <c r="H2966" s="16" t="s">
        <v>1576</v>
      </c>
      <c r="I2966" s="16" t="s">
        <v>1181</v>
      </c>
      <c r="J2966" s="16" t="s">
        <v>1180</v>
      </c>
      <c r="K2966" s="16" t="s">
        <v>1179</v>
      </c>
      <c r="L2966" s="16" t="s">
        <v>1575</v>
      </c>
      <c r="M2966" s="16">
        <v>144921</v>
      </c>
      <c r="N2966" s="16" t="s">
        <v>1177</v>
      </c>
      <c r="O2966" s="16" t="s">
        <v>1107</v>
      </c>
      <c r="P2966" s="16" t="s">
        <v>1176</v>
      </c>
      <c r="Q2966" s="16" t="s">
        <v>1175</v>
      </c>
      <c r="R2966" s="16" t="s">
        <v>1174</v>
      </c>
    </row>
    <row r="2967" spans="1:18">
      <c r="A2967" s="16" t="s">
        <v>1574</v>
      </c>
      <c r="B2967" s="16" t="s">
        <v>1183</v>
      </c>
      <c r="C2967" s="16" t="s">
        <v>319</v>
      </c>
      <c r="D2967" s="16">
        <v>11094</v>
      </c>
      <c r="E2967" s="16" t="str">
        <f>VLOOKUP(D2967,'Schools Data'!$F$4:$I$105,4,FALSE)</f>
        <v>Akiva School</v>
      </c>
      <c r="F2967" s="16">
        <v>111200</v>
      </c>
      <c r="G2967" s="16" t="str">
        <f t="shared" si="106"/>
        <v>E04</v>
      </c>
      <c r="H2967" s="16" t="s">
        <v>1573</v>
      </c>
      <c r="I2967" s="16" t="s">
        <v>1181</v>
      </c>
      <c r="J2967" s="16" t="s">
        <v>1180</v>
      </c>
      <c r="K2967" s="16" t="s">
        <v>1179</v>
      </c>
      <c r="L2967" s="16" t="s">
        <v>1572</v>
      </c>
      <c r="M2967" s="16">
        <v>40031</v>
      </c>
      <c r="N2967" s="16" t="s">
        <v>1177</v>
      </c>
      <c r="O2967" s="16" t="s">
        <v>1107</v>
      </c>
      <c r="P2967" s="16" t="s">
        <v>1176</v>
      </c>
      <c r="Q2967" s="16" t="s">
        <v>1175</v>
      </c>
      <c r="R2967" s="16" t="s">
        <v>1174</v>
      </c>
    </row>
    <row r="2968" spans="1:18">
      <c r="A2968" s="16" t="s">
        <v>1571</v>
      </c>
      <c r="B2968" s="16" t="s">
        <v>1183</v>
      </c>
      <c r="C2968" s="16" t="s">
        <v>319</v>
      </c>
      <c r="D2968" s="16">
        <v>11094</v>
      </c>
      <c r="E2968" s="16" t="str">
        <f>VLOOKUP(D2968,'Schools Data'!$F$4:$I$105,4,FALSE)</f>
        <v>Akiva School</v>
      </c>
      <c r="F2968" s="16">
        <v>111400</v>
      </c>
      <c r="G2968" s="16" t="str">
        <f t="shared" si="106"/>
        <v>E01</v>
      </c>
      <c r="H2968" s="16" t="s">
        <v>1570</v>
      </c>
      <c r="I2968" s="16" t="s">
        <v>1181</v>
      </c>
      <c r="J2968" s="16" t="s">
        <v>1180</v>
      </c>
      <c r="K2968" s="16" t="s">
        <v>1179</v>
      </c>
      <c r="L2968" s="16" t="s">
        <v>1569</v>
      </c>
      <c r="M2968" s="16">
        <v>1210503</v>
      </c>
      <c r="N2968" s="16" t="s">
        <v>1177</v>
      </c>
      <c r="O2968" s="16" t="s">
        <v>1107</v>
      </c>
      <c r="P2968" s="16" t="s">
        <v>1176</v>
      </c>
      <c r="Q2968" s="16" t="s">
        <v>1175</v>
      </c>
      <c r="R2968" s="16" t="s">
        <v>1174</v>
      </c>
    </row>
    <row r="2969" spans="1:18">
      <c r="A2969" s="16" t="s">
        <v>1568</v>
      </c>
      <c r="B2969" s="16" t="s">
        <v>1183</v>
      </c>
      <c r="C2969" s="16" t="s">
        <v>319</v>
      </c>
      <c r="D2969" s="16">
        <v>11094</v>
      </c>
      <c r="E2969" s="16" t="str">
        <f>VLOOKUP(D2969,'Schools Data'!$F$4:$I$105,4,FALSE)</f>
        <v>Akiva School</v>
      </c>
      <c r="F2969" s="16">
        <v>111600</v>
      </c>
      <c r="G2969" s="16" t="str">
        <f t="shared" si="106"/>
        <v>E03</v>
      </c>
      <c r="H2969" s="16" t="s">
        <v>1567</v>
      </c>
      <c r="I2969" s="16" t="s">
        <v>1181</v>
      </c>
      <c r="J2969" s="16" t="s">
        <v>1180</v>
      </c>
      <c r="K2969" s="16" t="s">
        <v>1179</v>
      </c>
      <c r="L2969" s="16" t="s">
        <v>1566</v>
      </c>
      <c r="M2969" s="16">
        <v>494380</v>
      </c>
      <c r="N2969" s="16" t="s">
        <v>1177</v>
      </c>
      <c r="O2969" s="16" t="s">
        <v>1107</v>
      </c>
      <c r="P2969" s="16" t="s">
        <v>1176</v>
      </c>
      <c r="Q2969" s="16" t="s">
        <v>1175</v>
      </c>
      <c r="R2969" s="16" t="s">
        <v>1174</v>
      </c>
    </row>
    <row r="2970" spans="1:18">
      <c r="A2970" s="16" t="s">
        <v>1565</v>
      </c>
      <c r="B2970" s="16" t="s">
        <v>1183</v>
      </c>
      <c r="C2970" s="16" t="s">
        <v>319</v>
      </c>
      <c r="D2970" s="16">
        <v>11094</v>
      </c>
      <c r="E2970" s="16" t="str">
        <f>VLOOKUP(D2970,'Schools Data'!$F$4:$I$105,4,FALSE)</f>
        <v>Akiva School</v>
      </c>
      <c r="F2970" s="16">
        <v>111700</v>
      </c>
      <c r="G2970" s="16" t="str">
        <f t="shared" si="106"/>
        <v>E07</v>
      </c>
      <c r="H2970" s="16" t="s">
        <v>1564</v>
      </c>
      <c r="I2970" s="16" t="s">
        <v>1181</v>
      </c>
      <c r="J2970" s="16" t="s">
        <v>1180</v>
      </c>
      <c r="K2970" s="16" t="s">
        <v>1179</v>
      </c>
      <c r="L2970" s="16" t="s">
        <v>1563</v>
      </c>
      <c r="M2970" s="16">
        <v>26241</v>
      </c>
      <c r="N2970" s="16" t="s">
        <v>1177</v>
      </c>
      <c r="O2970" s="16" t="s">
        <v>1107</v>
      </c>
      <c r="P2970" s="16" t="s">
        <v>1176</v>
      </c>
      <c r="Q2970" s="16" t="s">
        <v>1175</v>
      </c>
      <c r="R2970" s="16" t="s">
        <v>1174</v>
      </c>
    </row>
    <row r="2971" spans="1:18">
      <c r="A2971" s="16" t="s">
        <v>1562</v>
      </c>
      <c r="B2971" s="16" t="s">
        <v>1183</v>
      </c>
      <c r="C2971" s="16" t="s">
        <v>319</v>
      </c>
      <c r="D2971" s="16">
        <v>11094</v>
      </c>
      <c r="E2971" s="16" t="str">
        <f>VLOOKUP(D2971,'Schools Data'!$F$4:$I$105,4,FALSE)</f>
        <v>Akiva School</v>
      </c>
      <c r="F2971" s="16">
        <v>133100</v>
      </c>
      <c r="G2971" s="16" t="str">
        <f t="shared" si="106"/>
        <v>E09</v>
      </c>
      <c r="H2971" s="16" t="s">
        <v>1561</v>
      </c>
      <c r="I2971" s="16" t="s">
        <v>1181</v>
      </c>
      <c r="J2971" s="16" t="s">
        <v>1180</v>
      </c>
      <c r="K2971" s="16" t="s">
        <v>1179</v>
      </c>
      <c r="L2971" s="16" t="s">
        <v>1560</v>
      </c>
      <c r="M2971" s="16">
        <v>2100</v>
      </c>
      <c r="N2971" s="16" t="s">
        <v>1177</v>
      </c>
      <c r="O2971" s="16" t="s">
        <v>1107</v>
      </c>
      <c r="P2971" s="16" t="s">
        <v>1176</v>
      </c>
      <c r="Q2971" s="16" t="s">
        <v>1175</v>
      </c>
      <c r="R2971" s="16" t="s">
        <v>1174</v>
      </c>
    </row>
    <row r="2972" spans="1:18">
      <c r="A2972" s="16" t="s">
        <v>1559</v>
      </c>
      <c r="B2972" s="16" t="s">
        <v>1183</v>
      </c>
      <c r="C2972" s="16" t="s">
        <v>319</v>
      </c>
      <c r="D2972" s="16">
        <v>11094</v>
      </c>
      <c r="E2972" s="16" t="str">
        <f>VLOOKUP(D2972,'Schools Data'!$F$4:$I$105,4,FALSE)</f>
        <v>Akiva School</v>
      </c>
      <c r="F2972" s="16">
        <v>138100</v>
      </c>
      <c r="G2972" s="16" t="str">
        <f t="shared" si="106"/>
        <v>E08</v>
      </c>
      <c r="H2972" s="16" t="s">
        <v>1558</v>
      </c>
      <c r="I2972" s="16" t="s">
        <v>1181</v>
      </c>
      <c r="J2972" s="16" t="s">
        <v>1180</v>
      </c>
      <c r="K2972" s="16" t="s">
        <v>1179</v>
      </c>
      <c r="L2972" s="16" t="s">
        <v>1557</v>
      </c>
      <c r="M2972" s="16">
        <v>4880</v>
      </c>
      <c r="N2972" s="16" t="s">
        <v>1177</v>
      </c>
      <c r="O2972" s="16" t="s">
        <v>1107</v>
      </c>
      <c r="P2972" s="16" t="s">
        <v>1176</v>
      </c>
      <c r="Q2972" s="16" t="s">
        <v>1175</v>
      </c>
      <c r="R2972" s="16" t="s">
        <v>1174</v>
      </c>
    </row>
    <row r="2973" spans="1:18">
      <c r="A2973" s="16" t="s">
        <v>1556</v>
      </c>
      <c r="B2973" s="16" t="s">
        <v>1183</v>
      </c>
      <c r="C2973" s="16" t="s">
        <v>319</v>
      </c>
      <c r="D2973" s="16">
        <v>11094</v>
      </c>
      <c r="E2973" s="16" t="str">
        <f>VLOOKUP(D2973,'Schools Data'!$F$4:$I$105,4,FALSE)</f>
        <v>Akiva School</v>
      </c>
      <c r="F2973" s="16">
        <v>138110</v>
      </c>
      <c r="G2973" s="16" t="str">
        <f t="shared" si="106"/>
        <v>E10</v>
      </c>
      <c r="H2973" s="16" t="s">
        <v>1555</v>
      </c>
      <c r="I2973" s="16" t="s">
        <v>1181</v>
      </c>
      <c r="J2973" s="16" t="s">
        <v>1180</v>
      </c>
      <c r="K2973" s="16" t="s">
        <v>1179</v>
      </c>
      <c r="L2973" s="16" t="s">
        <v>1554</v>
      </c>
      <c r="M2973" s="16">
        <v>12283</v>
      </c>
      <c r="N2973" s="16" t="s">
        <v>1177</v>
      </c>
      <c r="O2973" s="16" t="s">
        <v>1107</v>
      </c>
      <c r="P2973" s="16" t="s">
        <v>1176</v>
      </c>
      <c r="Q2973" s="16" t="s">
        <v>1175</v>
      </c>
      <c r="R2973" s="16" t="s">
        <v>1174</v>
      </c>
    </row>
    <row r="2974" spans="1:18">
      <c r="A2974" s="16" t="s">
        <v>1553</v>
      </c>
      <c r="B2974" s="16" t="s">
        <v>1183</v>
      </c>
      <c r="C2974" s="16" t="s">
        <v>319</v>
      </c>
      <c r="D2974" s="16">
        <v>11094</v>
      </c>
      <c r="E2974" s="16" t="str">
        <f>VLOOKUP(D2974,'Schools Data'!$F$4:$I$105,4,FALSE)</f>
        <v>Akiva School</v>
      </c>
      <c r="F2974" s="16">
        <v>210000</v>
      </c>
      <c r="G2974" s="16" t="str">
        <f t="shared" si="106"/>
        <v>E12</v>
      </c>
      <c r="H2974" s="16" t="s">
        <v>1552</v>
      </c>
      <c r="I2974" s="16" t="s">
        <v>1181</v>
      </c>
      <c r="J2974" s="16" t="s">
        <v>1180</v>
      </c>
      <c r="K2974" s="16" t="s">
        <v>1179</v>
      </c>
      <c r="L2974" s="16" t="s">
        <v>1551</v>
      </c>
      <c r="M2974" s="16">
        <v>32480</v>
      </c>
      <c r="N2974" s="16" t="s">
        <v>1177</v>
      </c>
      <c r="O2974" s="16" t="s">
        <v>1107</v>
      </c>
      <c r="P2974" s="16" t="s">
        <v>1176</v>
      </c>
      <c r="Q2974" s="16" t="s">
        <v>1175</v>
      </c>
      <c r="R2974" s="16" t="s">
        <v>1174</v>
      </c>
    </row>
    <row r="2975" spans="1:18">
      <c r="A2975" s="16" t="s">
        <v>1550</v>
      </c>
      <c r="B2975" s="16" t="s">
        <v>1183</v>
      </c>
      <c r="C2975" s="16" t="s">
        <v>319</v>
      </c>
      <c r="D2975" s="16">
        <v>11094</v>
      </c>
      <c r="E2975" s="16" t="str">
        <f>VLOOKUP(D2975,'Schools Data'!$F$4:$I$105,4,FALSE)</f>
        <v>Akiva School</v>
      </c>
      <c r="F2975" s="16">
        <v>213020</v>
      </c>
      <c r="G2975" s="16" t="str">
        <f t="shared" si="106"/>
        <v>E16</v>
      </c>
      <c r="H2975" s="16" t="s">
        <v>1549</v>
      </c>
      <c r="I2975" s="16" t="s">
        <v>1181</v>
      </c>
      <c r="J2975" s="16" t="s">
        <v>1180</v>
      </c>
      <c r="K2975" s="16" t="s">
        <v>1179</v>
      </c>
      <c r="L2975" s="16" t="s">
        <v>1548</v>
      </c>
      <c r="M2975" s="16">
        <v>29350</v>
      </c>
      <c r="N2975" s="16" t="s">
        <v>1177</v>
      </c>
      <c r="O2975" s="16" t="s">
        <v>1107</v>
      </c>
      <c r="P2975" s="16" t="s">
        <v>1176</v>
      </c>
      <c r="Q2975" s="16" t="s">
        <v>1175</v>
      </c>
      <c r="R2975" s="16" t="s">
        <v>1174</v>
      </c>
    </row>
    <row r="2976" spans="1:18">
      <c r="A2976" s="16" t="s">
        <v>1547</v>
      </c>
      <c r="B2976" s="16" t="s">
        <v>1183</v>
      </c>
      <c r="C2976" s="16" t="s">
        <v>319</v>
      </c>
      <c r="D2976" s="16">
        <v>11094</v>
      </c>
      <c r="E2976" s="16" t="str">
        <f>VLOOKUP(D2976,'Schools Data'!$F$4:$I$105,4,FALSE)</f>
        <v>Akiva School</v>
      </c>
      <c r="F2976" s="16">
        <v>215000</v>
      </c>
      <c r="G2976" s="16" t="str">
        <f t="shared" si="106"/>
        <v>E17</v>
      </c>
      <c r="H2976" s="16" t="s">
        <v>1546</v>
      </c>
      <c r="I2976" s="16" t="s">
        <v>1181</v>
      </c>
      <c r="J2976" s="16" t="s">
        <v>1180</v>
      </c>
      <c r="K2976" s="16" t="s">
        <v>1179</v>
      </c>
      <c r="L2976" s="16" t="s">
        <v>1545</v>
      </c>
      <c r="M2976" s="16">
        <v>12168</v>
      </c>
      <c r="N2976" s="16" t="s">
        <v>1177</v>
      </c>
      <c r="O2976" s="16" t="s">
        <v>1107</v>
      </c>
      <c r="P2976" s="16" t="s">
        <v>1176</v>
      </c>
      <c r="Q2976" s="16" t="s">
        <v>1175</v>
      </c>
      <c r="R2976" s="16" t="s">
        <v>1174</v>
      </c>
    </row>
    <row r="2977" spans="1:18">
      <c r="A2977" s="16" t="s">
        <v>1544</v>
      </c>
      <c r="B2977" s="16" t="s">
        <v>1183</v>
      </c>
      <c r="C2977" s="16" t="s">
        <v>319</v>
      </c>
      <c r="D2977" s="16">
        <v>11094</v>
      </c>
      <c r="E2977" s="16" t="str">
        <f>VLOOKUP(D2977,'Schools Data'!$F$4:$I$105,4,FALSE)</f>
        <v>Akiva School</v>
      </c>
      <c r="F2977" s="16">
        <v>216000</v>
      </c>
      <c r="G2977" s="16" t="str">
        <f t="shared" si="106"/>
        <v>E15</v>
      </c>
      <c r="H2977" s="16" t="s">
        <v>1543</v>
      </c>
      <c r="I2977" s="16" t="s">
        <v>1181</v>
      </c>
      <c r="J2977" s="16" t="s">
        <v>1180</v>
      </c>
      <c r="K2977" s="16" t="s">
        <v>1179</v>
      </c>
      <c r="L2977" s="16" t="s">
        <v>1542</v>
      </c>
      <c r="M2977" s="16">
        <v>10500</v>
      </c>
      <c r="N2977" s="16" t="s">
        <v>1177</v>
      </c>
      <c r="O2977" s="16" t="s">
        <v>1107</v>
      </c>
      <c r="P2977" s="16" t="s">
        <v>1176</v>
      </c>
      <c r="Q2977" s="16" t="s">
        <v>1175</v>
      </c>
      <c r="R2977" s="16" t="s">
        <v>1174</v>
      </c>
    </row>
    <row r="2978" spans="1:18">
      <c r="A2978" s="16" t="s">
        <v>1541</v>
      </c>
      <c r="B2978" s="16" t="s">
        <v>1183</v>
      </c>
      <c r="C2978" s="16" t="s">
        <v>319</v>
      </c>
      <c r="D2978" s="16">
        <v>11094</v>
      </c>
      <c r="E2978" s="16" t="str">
        <f>VLOOKUP(D2978,'Schools Data'!$F$4:$I$105,4,FALSE)</f>
        <v>Akiva School</v>
      </c>
      <c r="F2978" s="16">
        <v>219010</v>
      </c>
      <c r="G2978" s="16" t="str">
        <f t="shared" si="106"/>
        <v>E14</v>
      </c>
      <c r="H2978" s="16" t="s">
        <v>1540</v>
      </c>
      <c r="I2978" s="16" t="s">
        <v>1181</v>
      </c>
      <c r="J2978" s="16" t="s">
        <v>1180</v>
      </c>
      <c r="K2978" s="16" t="s">
        <v>1179</v>
      </c>
      <c r="L2978" s="16" t="s">
        <v>1539</v>
      </c>
      <c r="M2978" s="16">
        <v>43774</v>
      </c>
      <c r="N2978" s="16" t="s">
        <v>1177</v>
      </c>
      <c r="O2978" s="16" t="s">
        <v>1107</v>
      </c>
      <c r="P2978" s="16" t="s">
        <v>1176</v>
      </c>
      <c r="Q2978" s="16" t="s">
        <v>1175</v>
      </c>
      <c r="R2978" s="16" t="s">
        <v>1174</v>
      </c>
    </row>
    <row r="2979" spans="1:18">
      <c r="A2979" s="16" t="s">
        <v>1538</v>
      </c>
      <c r="B2979" s="16" t="s">
        <v>1183</v>
      </c>
      <c r="C2979" s="16" t="s">
        <v>319</v>
      </c>
      <c r="D2979" s="16">
        <v>11094</v>
      </c>
      <c r="E2979" s="16" t="str">
        <f>VLOOKUP(D2979,'Schools Data'!$F$4:$I$105,4,FALSE)</f>
        <v>Akiva School</v>
      </c>
      <c r="F2979" s="16">
        <v>219030</v>
      </c>
      <c r="G2979" s="16" t="str">
        <f t="shared" si="106"/>
        <v>E18</v>
      </c>
      <c r="H2979" s="16" t="s">
        <v>1537</v>
      </c>
      <c r="I2979" s="16" t="s">
        <v>1181</v>
      </c>
      <c r="J2979" s="16" t="s">
        <v>1180</v>
      </c>
      <c r="K2979" s="16" t="s">
        <v>1179</v>
      </c>
      <c r="L2979" s="16" t="s">
        <v>1536</v>
      </c>
      <c r="M2979" s="16">
        <v>104100</v>
      </c>
      <c r="N2979" s="16" t="s">
        <v>1177</v>
      </c>
      <c r="O2979" s="16" t="s">
        <v>1107</v>
      </c>
      <c r="P2979" s="16" t="s">
        <v>1176</v>
      </c>
      <c r="Q2979" s="16" t="s">
        <v>1175</v>
      </c>
      <c r="R2979" s="16" t="s">
        <v>1174</v>
      </c>
    </row>
    <row r="2980" spans="1:18">
      <c r="A2980" s="16" t="s">
        <v>1535</v>
      </c>
      <c r="B2980" s="16" t="s">
        <v>1183</v>
      </c>
      <c r="C2980" s="16" t="s">
        <v>319</v>
      </c>
      <c r="D2980" s="16">
        <v>11094</v>
      </c>
      <c r="E2980" s="16" t="str">
        <f>VLOOKUP(D2980,'Schools Data'!$F$4:$I$105,4,FALSE)</f>
        <v>Akiva School</v>
      </c>
      <c r="F2980" s="16">
        <v>220000</v>
      </c>
      <c r="G2980" s="16" t="str">
        <f t="shared" si="106"/>
        <v>E13</v>
      </c>
      <c r="H2980" s="16" t="s">
        <v>1534</v>
      </c>
      <c r="I2980" s="16" t="s">
        <v>1181</v>
      </c>
      <c r="J2980" s="16" t="s">
        <v>1180</v>
      </c>
      <c r="K2980" s="16" t="s">
        <v>1179</v>
      </c>
      <c r="L2980" s="16" t="s">
        <v>1533</v>
      </c>
      <c r="M2980" s="16">
        <v>1500</v>
      </c>
      <c r="N2980" s="16" t="s">
        <v>1177</v>
      </c>
      <c r="O2980" s="16" t="s">
        <v>1107</v>
      </c>
      <c r="P2980" s="16" t="s">
        <v>1176</v>
      </c>
      <c r="Q2980" s="16" t="s">
        <v>1175</v>
      </c>
      <c r="R2980" s="16" t="s">
        <v>1174</v>
      </c>
    </row>
    <row r="2981" spans="1:18">
      <c r="A2981" s="16" t="s">
        <v>1532</v>
      </c>
      <c r="B2981" s="16" t="s">
        <v>1183</v>
      </c>
      <c r="C2981" s="16" t="s">
        <v>319</v>
      </c>
      <c r="D2981" s="16">
        <v>11094</v>
      </c>
      <c r="E2981" s="16" t="str">
        <f>VLOOKUP(D2981,'Schools Data'!$F$4:$I$105,4,FALSE)</f>
        <v>Akiva School</v>
      </c>
      <c r="F2981" s="16">
        <v>221000</v>
      </c>
      <c r="G2981" s="16" t="str">
        <f t="shared" si="106"/>
        <v>E23</v>
      </c>
      <c r="H2981" s="16" t="s">
        <v>1531</v>
      </c>
      <c r="I2981" s="16" t="s">
        <v>1181</v>
      </c>
      <c r="J2981" s="16" t="s">
        <v>1180</v>
      </c>
      <c r="K2981" s="16" t="s">
        <v>1179</v>
      </c>
      <c r="L2981" s="16" t="s">
        <v>1530</v>
      </c>
      <c r="M2981" s="16">
        <v>35652</v>
      </c>
      <c r="N2981" s="16" t="s">
        <v>1177</v>
      </c>
      <c r="O2981" s="16" t="s">
        <v>1107</v>
      </c>
      <c r="P2981" s="16" t="s">
        <v>1176</v>
      </c>
      <c r="Q2981" s="16" t="s">
        <v>1175</v>
      </c>
      <c r="R2981" s="16" t="s">
        <v>1174</v>
      </c>
    </row>
    <row r="2982" spans="1:18">
      <c r="A2982" s="16" t="s">
        <v>1529</v>
      </c>
      <c r="B2982" s="16" t="s">
        <v>1183</v>
      </c>
      <c r="C2982" s="16" t="s">
        <v>319</v>
      </c>
      <c r="D2982" s="16">
        <v>11094</v>
      </c>
      <c r="E2982" s="16" t="str">
        <f>VLOOKUP(D2982,'Schools Data'!$F$4:$I$105,4,FALSE)</f>
        <v>Akiva School</v>
      </c>
      <c r="F2982" s="16">
        <v>411020</v>
      </c>
      <c r="G2982" s="16" t="str">
        <f t="shared" si="106"/>
        <v>E25</v>
      </c>
      <c r="H2982" s="16" t="s">
        <v>1528</v>
      </c>
      <c r="I2982" s="16" t="s">
        <v>1181</v>
      </c>
      <c r="J2982" s="16" t="s">
        <v>1180</v>
      </c>
      <c r="K2982" s="16" t="s">
        <v>1179</v>
      </c>
      <c r="L2982" s="16" t="s">
        <v>1527</v>
      </c>
      <c r="M2982" s="16">
        <v>253883</v>
      </c>
      <c r="N2982" s="16" t="s">
        <v>1177</v>
      </c>
      <c r="O2982" s="16" t="s">
        <v>1107</v>
      </c>
      <c r="P2982" s="16" t="s">
        <v>1176</v>
      </c>
      <c r="Q2982" s="16" t="s">
        <v>1175</v>
      </c>
      <c r="R2982" s="16" t="s">
        <v>1174</v>
      </c>
    </row>
    <row r="2983" spans="1:18">
      <c r="A2983" s="16" t="s">
        <v>1526</v>
      </c>
      <c r="B2983" s="16" t="s">
        <v>1183</v>
      </c>
      <c r="C2983" s="16" t="s">
        <v>319</v>
      </c>
      <c r="D2983" s="16">
        <v>11094</v>
      </c>
      <c r="E2983" s="16" t="str">
        <f>VLOOKUP(D2983,'Schools Data'!$F$4:$I$105,4,FALSE)</f>
        <v>Akiva School</v>
      </c>
      <c r="F2983" s="16">
        <v>413050</v>
      </c>
      <c r="G2983" s="16" t="str">
        <f t="shared" si="106"/>
        <v>E19</v>
      </c>
      <c r="H2983" s="16" t="s">
        <v>1525</v>
      </c>
      <c r="I2983" s="16" t="s">
        <v>1181</v>
      </c>
      <c r="J2983" s="16" t="s">
        <v>1180</v>
      </c>
      <c r="K2983" s="16" t="s">
        <v>1179</v>
      </c>
      <c r="L2983" s="16" t="s">
        <v>1524</v>
      </c>
      <c r="M2983" s="16">
        <v>138930</v>
      </c>
      <c r="N2983" s="16" t="s">
        <v>1177</v>
      </c>
      <c r="O2983" s="16" t="s">
        <v>1107</v>
      </c>
      <c r="P2983" s="16" t="s">
        <v>1176</v>
      </c>
      <c r="Q2983" s="16" t="s">
        <v>1175</v>
      </c>
      <c r="R2983" s="16" t="s">
        <v>1174</v>
      </c>
    </row>
    <row r="2984" spans="1:18">
      <c r="A2984" s="16" t="s">
        <v>1523</v>
      </c>
      <c r="B2984" s="16" t="s">
        <v>1183</v>
      </c>
      <c r="C2984" s="16" t="s">
        <v>319</v>
      </c>
      <c r="D2984" s="16">
        <v>11094</v>
      </c>
      <c r="E2984" s="16" t="str">
        <f>VLOOKUP(D2984,'Schools Data'!$F$4:$I$105,4,FALSE)</f>
        <v>Akiva School</v>
      </c>
      <c r="F2984" s="16">
        <v>413060</v>
      </c>
      <c r="G2984" s="16" t="str">
        <f t="shared" si="106"/>
        <v>E22</v>
      </c>
      <c r="H2984" s="16" t="s">
        <v>1522</v>
      </c>
      <c r="I2984" s="16" t="s">
        <v>1181</v>
      </c>
      <c r="J2984" s="16" t="s">
        <v>1180</v>
      </c>
      <c r="K2984" s="16" t="s">
        <v>1179</v>
      </c>
      <c r="L2984" s="16" t="s">
        <v>1521</v>
      </c>
      <c r="M2984" s="16">
        <v>10450</v>
      </c>
      <c r="N2984" s="16" t="s">
        <v>1177</v>
      </c>
      <c r="O2984" s="16" t="s">
        <v>1107</v>
      </c>
      <c r="P2984" s="16" t="s">
        <v>1176</v>
      </c>
      <c r="Q2984" s="16" t="s">
        <v>1175</v>
      </c>
      <c r="R2984" s="16" t="s">
        <v>1174</v>
      </c>
    </row>
    <row r="2985" spans="1:18">
      <c r="A2985" s="16" t="s">
        <v>1520</v>
      </c>
      <c r="B2985" s="16" t="s">
        <v>1183</v>
      </c>
      <c r="C2985" s="16" t="s">
        <v>319</v>
      </c>
      <c r="D2985" s="16">
        <v>11094</v>
      </c>
      <c r="E2985" s="16" t="str">
        <f>VLOOKUP(D2985,'Schools Data'!$F$4:$I$105,4,FALSE)</f>
        <v>Akiva School</v>
      </c>
      <c r="F2985" s="16">
        <v>413070</v>
      </c>
      <c r="G2985" s="16" t="str">
        <f t="shared" si="106"/>
        <v>E24</v>
      </c>
      <c r="H2985" s="16" t="s">
        <v>1519</v>
      </c>
      <c r="I2985" s="16" t="s">
        <v>1181</v>
      </c>
      <c r="J2985" s="16" t="s">
        <v>1180</v>
      </c>
      <c r="K2985" s="16" t="s">
        <v>1179</v>
      </c>
      <c r="L2985" s="16" t="s">
        <v>1518</v>
      </c>
      <c r="M2985" s="16">
        <v>2500</v>
      </c>
      <c r="N2985" s="16" t="s">
        <v>1177</v>
      </c>
      <c r="O2985" s="16" t="s">
        <v>1107</v>
      </c>
      <c r="P2985" s="16" t="s">
        <v>1176</v>
      </c>
      <c r="Q2985" s="16" t="s">
        <v>1175</v>
      </c>
      <c r="R2985" s="16" t="s">
        <v>1174</v>
      </c>
    </row>
    <row r="2986" spans="1:18">
      <c r="A2986" s="16" t="s">
        <v>1517</v>
      </c>
      <c r="B2986" s="16" t="s">
        <v>1183</v>
      </c>
      <c r="C2986" s="16" t="s">
        <v>319</v>
      </c>
      <c r="D2986" s="16">
        <v>11094</v>
      </c>
      <c r="E2986" s="16" t="str">
        <f>VLOOKUP(D2986,'Schools Data'!$F$4:$I$105,4,FALSE)</f>
        <v>Akiva School</v>
      </c>
      <c r="F2986" s="16">
        <v>420060</v>
      </c>
      <c r="G2986" s="16" t="str">
        <f t="shared" si="106"/>
        <v>E26</v>
      </c>
      <c r="H2986" s="16" t="s">
        <v>1516</v>
      </c>
      <c r="I2986" s="16" t="s">
        <v>1181</v>
      </c>
      <c r="J2986" s="16" t="s">
        <v>1180</v>
      </c>
      <c r="K2986" s="16" t="s">
        <v>1179</v>
      </c>
      <c r="L2986" s="16" t="s">
        <v>1515</v>
      </c>
      <c r="M2986" s="16">
        <v>72591</v>
      </c>
      <c r="N2986" s="16" t="s">
        <v>1177</v>
      </c>
      <c r="O2986" s="16" t="s">
        <v>1107</v>
      </c>
      <c r="P2986" s="16" t="s">
        <v>1176</v>
      </c>
      <c r="Q2986" s="16" t="s">
        <v>1175</v>
      </c>
      <c r="R2986" s="16" t="s">
        <v>1174</v>
      </c>
    </row>
    <row r="2987" spans="1:18">
      <c r="A2987" s="16" t="s">
        <v>1514</v>
      </c>
      <c r="B2987" s="16" t="s">
        <v>1183</v>
      </c>
      <c r="C2987" s="16" t="s">
        <v>319</v>
      </c>
      <c r="D2987" s="16">
        <v>11094</v>
      </c>
      <c r="E2987" s="16" t="str">
        <f>VLOOKUP(D2987,'Schools Data'!$F$4:$I$105,4,FALSE)</f>
        <v>Akiva School</v>
      </c>
      <c r="F2987" s="16">
        <v>422620</v>
      </c>
      <c r="G2987" s="16" t="str">
        <f t="shared" si="106"/>
        <v>E20</v>
      </c>
      <c r="H2987" s="16" t="s">
        <v>1513</v>
      </c>
      <c r="I2987" s="16" t="s">
        <v>1181</v>
      </c>
      <c r="J2987" s="16" t="s">
        <v>1180</v>
      </c>
      <c r="K2987" s="16" t="s">
        <v>1179</v>
      </c>
      <c r="L2987" s="16" t="s">
        <v>1512</v>
      </c>
      <c r="M2987" s="16">
        <v>18448</v>
      </c>
      <c r="N2987" s="16" t="s">
        <v>1177</v>
      </c>
      <c r="O2987" s="16" t="s">
        <v>1107</v>
      </c>
      <c r="P2987" s="16" t="s">
        <v>1176</v>
      </c>
      <c r="Q2987" s="16" t="s">
        <v>1175</v>
      </c>
      <c r="R2987" s="16" t="s">
        <v>1174</v>
      </c>
    </row>
    <row r="2988" spans="1:18">
      <c r="A2988" s="16" t="s">
        <v>1511</v>
      </c>
      <c r="B2988" s="16" t="s">
        <v>1183</v>
      </c>
      <c r="C2988" s="16" t="s">
        <v>319</v>
      </c>
      <c r="D2988" s="16">
        <v>11094</v>
      </c>
      <c r="E2988" s="16" t="str">
        <f>VLOOKUP(D2988,'Schools Data'!$F$4:$I$105,4,FALSE)</f>
        <v>Akiva School</v>
      </c>
      <c r="F2988" s="16">
        <v>543950</v>
      </c>
      <c r="G2988" s="16" t="s">
        <v>1211</v>
      </c>
      <c r="H2988" s="16" t="s">
        <v>1510</v>
      </c>
      <c r="I2988" s="16" t="s">
        <v>1181</v>
      </c>
      <c r="J2988" s="16" t="s">
        <v>1180</v>
      </c>
      <c r="K2988" s="16" t="s">
        <v>1179</v>
      </c>
      <c r="L2988" s="16" t="s">
        <v>1509</v>
      </c>
      <c r="M2988" s="16">
        <v>16727</v>
      </c>
      <c r="N2988" s="16" t="s">
        <v>1177</v>
      </c>
      <c r="O2988" s="16" t="s">
        <v>1107</v>
      </c>
      <c r="P2988" s="16" t="s">
        <v>1176</v>
      </c>
      <c r="Q2988" s="16" t="s">
        <v>1175</v>
      </c>
      <c r="R2988" s="16" t="s">
        <v>1174</v>
      </c>
    </row>
    <row r="2989" spans="1:18">
      <c r="A2989" s="16" t="s">
        <v>1508</v>
      </c>
      <c r="B2989" s="16" t="s">
        <v>1183</v>
      </c>
      <c r="C2989" s="16" t="s">
        <v>319</v>
      </c>
      <c r="D2989" s="16">
        <v>11094</v>
      </c>
      <c r="E2989" s="16" t="str">
        <f>VLOOKUP(D2989,'Schools Data'!$F$4:$I$105,4,FALSE)</f>
        <v>Akiva School</v>
      </c>
      <c r="F2989" s="16">
        <v>543970</v>
      </c>
      <c r="G2989" s="16" t="str">
        <f t="shared" ref="G2989:G3026" si="107">VLOOKUP(F2989,$W$2:$X$62,2,FALSE)</f>
        <v>I01</v>
      </c>
      <c r="H2989" s="16" t="s">
        <v>1507</v>
      </c>
      <c r="I2989" s="16" t="s">
        <v>1181</v>
      </c>
      <c r="J2989" s="16" t="s">
        <v>1180</v>
      </c>
      <c r="K2989" s="16" t="s">
        <v>1179</v>
      </c>
      <c r="L2989" s="16" t="s">
        <v>1506</v>
      </c>
      <c r="M2989" s="16">
        <v>-1750372</v>
      </c>
      <c r="N2989" s="16" t="s">
        <v>1177</v>
      </c>
      <c r="O2989" s="16" t="s">
        <v>1107</v>
      </c>
      <c r="P2989" s="16" t="s">
        <v>1176</v>
      </c>
      <c r="Q2989" s="16" t="s">
        <v>1175</v>
      </c>
      <c r="R2989" s="16" t="s">
        <v>1174</v>
      </c>
    </row>
    <row r="2990" spans="1:18">
      <c r="A2990" s="16" t="s">
        <v>1505</v>
      </c>
      <c r="B2990" s="16" t="s">
        <v>1183</v>
      </c>
      <c r="C2990" s="16" t="s">
        <v>319</v>
      </c>
      <c r="D2990" s="16">
        <v>11094</v>
      </c>
      <c r="E2990" s="16" t="str">
        <f>VLOOKUP(D2990,'Schools Data'!$F$4:$I$105,4,FALSE)</f>
        <v>Akiva School</v>
      </c>
      <c r="F2990" s="16">
        <v>543972</v>
      </c>
      <c r="G2990" s="16" t="str">
        <f t="shared" si="107"/>
        <v>I03</v>
      </c>
      <c r="H2990" s="16" t="s">
        <v>1504</v>
      </c>
      <c r="I2990" s="16" t="s">
        <v>1181</v>
      </c>
      <c r="J2990" s="16" t="s">
        <v>1180</v>
      </c>
      <c r="K2990" s="16" t="s">
        <v>1179</v>
      </c>
      <c r="L2990" s="16" t="s">
        <v>1503</v>
      </c>
      <c r="M2990" s="16">
        <v>-98431</v>
      </c>
      <c r="N2990" s="16" t="s">
        <v>1177</v>
      </c>
      <c r="O2990" s="16" t="s">
        <v>1107</v>
      </c>
      <c r="P2990" s="16" t="s">
        <v>1176</v>
      </c>
      <c r="Q2990" s="16" t="s">
        <v>1175</v>
      </c>
      <c r="R2990" s="16" t="s">
        <v>1174</v>
      </c>
    </row>
    <row r="2991" spans="1:18">
      <c r="A2991" s="16" t="s">
        <v>1502</v>
      </c>
      <c r="B2991" s="16" t="s">
        <v>1183</v>
      </c>
      <c r="C2991" s="16" t="s">
        <v>319</v>
      </c>
      <c r="D2991" s="16">
        <v>11094</v>
      </c>
      <c r="E2991" s="16" t="str">
        <f>VLOOKUP(D2991,'Schools Data'!$F$4:$I$105,4,FALSE)</f>
        <v>Akiva School</v>
      </c>
      <c r="F2991" s="16">
        <v>543975</v>
      </c>
      <c r="G2991" s="16" t="str">
        <f t="shared" si="107"/>
        <v>I05</v>
      </c>
      <c r="H2991" s="16" t="s">
        <v>1501</v>
      </c>
      <c r="I2991" s="16" t="s">
        <v>1181</v>
      </c>
      <c r="J2991" s="16" t="s">
        <v>1180</v>
      </c>
      <c r="K2991" s="16" t="s">
        <v>1179</v>
      </c>
      <c r="L2991" s="16" t="s">
        <v>1500</v>
      </c>
      <c r="M2991" s="16">
        <v>-3384</v>
      </c>
      <c r="N2991" s="16" t="s">
        <v>1177</v>
      </c>
      <c r="O2991" s="16" t="s">
        <v>1107</v>
      </c>
      <c r="P2991" s="16" t="s">
        <v>1176</v>
      </c>
      <c r="Q2991" s="16" t="s">
        <v>1175</v>
      </c>
      <c r="R2991" s="16" t="s">
        <v>1174</v>
      </c>
    </row>
    <row r="2992" spans="1:18">
      <c r="A2992" s="16" t="s">
        <v>1499</v>
      </c>
      <c r="B2992" s="16" t="s">
        <v>1183</v>
      </c>
      <c r="C2992" s="16" t="s">
        <v>319</v>
      </c>
      <c r="D2992" s="16">
        <v>11094</v>
      </c>
      <c r="E2992" s="16" t="str">
        <f>VLOOKUP(D2992,'Schools Data'!$F$4:$I$105,4,FALSE)</f>
        <v>Akiva School</v>
      </c>
      <c r="F2992" s="16">
        <v>569000</v>
      </c>
      <c r="G2992" s="16" t="str">
        <f t="shared" si="107"/>
        <v>E28a</v>
      </c>
      <c r="H2992" s="16" t="s">
        <v>1498</v>
      </c>
      <c r="I2992" s="16" t="s">
        <v>1181</v>
      </c>
      <c r="J2992" s="16" t="s">
        <v>1180</v>
      </c>
      <c r="K2992" s="16" t="s">
        <v>1179</v>
      </c>
      <c r="L2992" s="16" t="s">
        <v>1497</v>
      </c>
      <c r="M2992" s="16">
        <v>31353</v>
      </c>
      <c r="N2992" s="16" t="s">
        <v>1177</v>
      </c>
      <c r="O2992" s="16" t="s">
        <v>1107</v>
      </c>
      <c r="P2992" s="16" t="s">
        <v>1176</v>
      </c>
      <c r="Q2992" s="16" t="s">
        <v>1175</v>
      </c>
      <c r="R2992" s="16" t="s">
        <v>1174</v>
      </c>
    </row>
    <row r="2993" spans="1:18">
      <c r="A2993" s="16" t="s">
        <v>1496</v>
      </c>
      <c r="B2993" s="16" t="s">
        <v>1183</v>
      </c>
      <c r="C2993" s="16" t="s">
        <v>319</v>
      </c>
      <c r="D2993" s="16">
        <v>11094</v>
      </c>
      <c r="E2993" s="16" t="str">
        <f>VLOOKUP(D2993,'Schools Data'!$F$4:$I$105,4,FALSE)</f>
        <v>Akiva School</v>
      </c>
      <c r="F2993" s="16">
        <v>569010</v>
      </c>
      <c r="G2993" s="16" t="str">
        <f t="shared" si="107"/>
        <v>E27</v>
      </c>
      <c r="H2993" s="16" t="s">
        <v>1495</v>
      </c>
      <c r="I2993" s="16" t="s">
        <v>1181</v>
      </c>
      <c r="J2993" s="16" t="s">
        <v>1180</v>
      </c>
      <c r="K2993" s="16" t="s">
        <v>1179</v>
      </c>
      <c r="L2993" s="16" t="s">
        <v>1494</v>
      </c>
      <c r="M2993" s="16">
        <v>49414</v>
      </c>
      <c r="N2993" s="16" t="s">
        <v>1177</v>
      </c>
      <c r="O2993" s="16" t="s">
        <v>1107</v>
      </c>
      <c r="P2993" s="16" t="s">
        <v>1176</v>
      </c>
      <c r="Q2993" s="16" t="s">
        <v>1175</v>
      </c>
      <c r="R2993" s="16" t="s">
        <v>1174</v>
      </c>
    </row>
    <row r="2994" spans="1:18">
      <c r="A2994" s="16" t="s">
        <v>1493</v>
      </c>
      <c r="B2994" s="16" t="s">
        <v>1183</v>
      </c>
      <c r="C2994" s="16" t="s">
        <v>319</v>
      </c>
      <c r="D2994" s="16">
        <v>11094</v>
      </c>
      <c r="E2994" s="16" t="str">
        <f>VLOOKUP(D2994,'Schools Data'!$F$4:$I$105,4,FALSE)</f>
        <v>Akiva School</v>
      </c>
      <c r="F2994" s="16">
        <v>710020</v>
      </c>
      <c r="G2994" s="16" t="str">
        <f t="shared" si="107"/>
        <v>I06</v>
      </c>
      <c r="H2994" s="16" t="s">
        <v>1492</v>
      </c>
      <c r="I2994" s="16" t="s">
        <v>1181</v>
      </c>
      <c r="J2994" s="16" t="s">
        <v>1180</v>
      </c>
      <c r="K2994" s="16" t="s">
        <v>1179</v>
      </c>
      <c r="L2994" s="16" t="s">
        <v>1491</v>
      </c>
      <c r="M2994" s="16">
        <v>-25500</v>
      </c>
      <c r="N2994" s="16" t="s">
        <v>1177</v>
      </c>
      <c r="O2994" s="16" t="s">
        <v>1107</v>
      </c>
      <c r="P2994" s="16" t="s">
        <v>1176</v>
      </c>
      <c r="Q2994" s="16" t="s">
        <v>1175</v>
      </c>
      <c r="R2994" s="16" t="s">
        <v>1174</v>
      </c>
    </row>
    <row r="2995" spans="1:18">
      <c r="A2995" s="16" t="s">
        <v>1490</v>
      </c>
      <c r="B2995" s="16" t="s">
        <v>1183</v>
      </c>
      <c r="C2995" s="16" t="s">
        <v>319</v>
      </c>
      <c r="D2995" s="16">
        <v>11094</v>
      </c>
      <c r="E2995" s="16" t="str">
        <f>VLOOKUP(D2995,'Schools Data'!$F$4:$I$105,4,FALSE)</f>
        <v>Akiva School</v>
      </c>
      <c r="F2995" s="16">
        <v>720010</v>
      </c>
      <c r="G2995" s="16" t="str">
        <f t="shared" si="107"/>
        <v>I18d</v>
      </c>
      <c r="H2995" s="16" t="s">
        <v>1489</v>
      </c>
      <c r="I2995" s="16" t="s">
        <v>1181</v>
      </c>
      <c r="J2995" s="16" t="s">
        <v>1180</v>
      </c>
      <c r="K2995" s="16" t="s">
        <v>1179</v>
      </c>
      <c r="L2995" s="16" t="s">
        <v>1488</v>
      </c>
      <c r="M2995" s="16">
        <v>-89097</v>
      </c>
      <c r="N2995" s="16" t="s">
        <v>1177</v>
      </c>
      <c r="O2995" s="16" t="s">
        <v>1107</v>
      </c>
      <c r="P2995" s="16" t="s">
        <v>1176</v>
      </c>
      <c r="Q2995" s="16" t="s">
        <v>1175</v>
      </c>
      <c r="R2995" s="16" t="s">
        <v>1174</v>
      </c>
    </row>
    <row r="2996" spans="1:18">
      <c r="A2996" s="16" t="s">
        <v>1487</v>
      </c>
      <c r="B2996" s="16" t="s">
        <v>1183</v>
      </c>
      <c r="C2996" s="16" t="s">
        <v>319</v>
      </c>
      <c r="D2996" s="16">
        <v>11094</v>
      </c>
      <c r="E2996" s="16" t="str">
        <f>VLOOKUP(D2996,'Schools Data'!$F$4:$I$105,4,FALSE)</f>
        <v>Akiva School</v>
      </c>
      <c r="F2996" s="16">
        <v>739001</v>
      </c>
      <c r="G2996" s="16" t="str">
        <f t="shared" si="107"/>
        <v>I08a</v>
      </c>
      <c r="H2996" s="16" t="s">
        <v>1486</v>
      </c>
      <c r="I2996" s="16" t="s">
        <v>1181</v>
      </c>
      <c r="J2996" s="16" t="s">
        <v>1180</v>
      </c>
      <c r="K2996" s="16" t="s">
        <v>1179</v>
      </c>
      <c r="L2996" s="16" t="s">
        <v>1485</v>
      </c>
      <c r="M2996" s="16">
        <v>-16000</v>
      </c>
      <c r="N2996" s="16" t="s">
        <v>1177</v>
      </c>
      <c r="O2996" s="16" t="s">
        <v>1107</v>
      </c>
      <c r="P2996" s="16" t="s">
        <v>1176</v>
      </c>
      <c r="Q2996" s="16" t="s">
        <v>1175</v>
      </c>
      <c r="R2996" s="16" t="s">
        <v>1174</v>
      </c>
    </row>
    <row r="2997" spans="1:18">
      <c r="A2997" s="16" t="s">
        <v>1484</v>
      </c>
      <c r="B2997" s="16" t="s">
        <v>1183</v>
      </c>
      <c r="C2997" s="16" t="s">
        <v>319</v>
      </c>
      <c r="D2997" s="16">
        <v>11094</v>
      </c>
      <c r="E2997" s="16" t="str">
        <f>VLOOKUP(D2997,'Schools Data'!$F$4:$I$105,4,FALSE)</f>
        <v>Akiva School</v>
      </c>
      <c r="F2997" s="16">
        <v>739002</v>
      </c>
      <c r="G2997" s="16" t="str">
        <f t="shared" si="107"/>
        <v>I08b</v>
      </c>
      <c r="H2997" s="16" t="s">
        <v>1483</v>
      </c>
      <c r="I2997" s="16" t="s">
        <v>1181</v>
      </c>
      <c r="J2997" s="16" t="s">
        <v>1180</v>
      </c>
      <c r="K2997" s="16" t="s">
        <v>1179</v>
      </c>
      <c r="L2997" s="16" t="s">
        <v>1482</v>
      </c>
      <c r="M2997" s="16">
        <v>-1500</v>
      </c>
      <c r="N2997" s="16" t="s">
        <v>1177</v>
      </c>
      <c r="O2997" s="16" t="s">
        <v>1107</v>
      </c>
      <c r="P2997" s="16" t="s">
        <v>1176</v>
      </c>
      <c r="Q2997" s="16" t="s">
        <v>1175</v>
      </c>
      <c r="R2997" s="16" t="s">
        <v>1174</v>
      </c>
    </row>
    <row r="2998" spans="1:18">
      <c r="A2998" s="16" t="s">
        <v>1481</v>
      </c>
      <c r="B2998" s="16" t="s">
        <v>1183</v>
      </c>
      <c r="C2998" s="16" t="s">
        <v>319</v>
      </c>
      <c r="D2998" s="16">
        <v>11094</v>
      </c>
      <c r="E2998" s="16" t="str">
        <f>VLOOKUP(D2998,'Schools Data'!$F$4:$I$105,4,FALSE)</f>
        <v>Akiva School</v>
      </c>
      <c r="F2998" s="16">
        <v>739005</v>
      </c>
      <c r="G2998" s="16" t="str">
        <f t="shared" si="107"/>
        <v>I18c</v>
      </c>
      <c r="H2998" s="16" t="s">
        <v>1480</v>
      </c>
      <c r="I2998" s="16" t="s">
        <v>1181</v>
      </c>
      <c r="J2998" s="16" t="s">
        <v>1180</v>
      </c>
      <c r="K2998" s="16" t="s">
        <v>1179</v>
      </c>
      <c r="L2998" s="16" t="s">
        <v>1479</v>
      </c>
      <c r="M2998" s="16">
        <v>-14065</v>
      </c>
      <c r="N2998" s="16" t="s">
        <v>1177</v>
      </c>
      <c r="O2998" s="16" t="s">
        <v>1107</v>
      </c>
      <c r="P2998" s="16" t="s">
        <v>1176</v>
      </c>
      <c r="Q2998" s="16" t="s">
        <v>1175</v>
      </c>
      <c r="R2998" s="16" t="s">
        <v>1174</v>
      </c>
    </row>
    <row r="2999" spans="1:18">
      <c r="A2999" s="16" t="s">
        <v>1478</v>
      </c>
      <c r="B2999" s="16" t="s">
        <v>1183</v>
      </c>
      <c r="C2999" s="16" t="s">
        <v>319</v>
      </c>
      <c r="D2999" s="16">
        <v>11094</v>
      </c>
      <c r="E2999" s="16" t="str">
        <f>VLOOKUP(D2999,'Schools Data'!$F$4:$I$105,4,FALSE)</f>
        <v>Akiva School</v>
      </c>
      <c r="F2999" s="16">
        <v>739010</v>
      </c>
      <c r="G2999" s="16" t="str">
        <f t="shared" si="107"/>
        <v>I09</v>
      </c>
      <c r="H2999" s="16" t="s">
        <v>1477</v>
      </c>
      <c r="I2999" s="16" t="s">
        <v>1181</v>
      </c>
      <c r="J2999" s="16" t="s">
        <v>1180</v>
      </c>
      <c r="K2999" s="16" t="s">
        <v>1179</v>
      </c>
      <c r="L2999" s="16" t="s">
        <v>1476</v>
      </c>
      <c r="M2999" s="16">
        <v>-82000</v>
      </c>
      <c r="N2999" s="16" t="s">
        <v>1177</v>
      </c>
      <c r="O2999" s="16" t="s">
        <v>1107</v>
      </c>
      <c r="P2999" s="16" t="s">
        <v>1176</v>
      </c>
      <c r="Q2999" s="16" t="s">
        <v>1175</v>
      </c>
      <c r="R2999" s="16" t="s">
        <v>1174</v>
      </c>
    </row>
    <row r="3000" spans="1:18">
      <c r="A3000" s="16" t="s">
        <v>1475</v>
      </c>
      <c r="B3000" s="16" t="s">
        <v>1183</v>
      </c>
      <c r="C3000" s="16" t="s">
        <v>319</v>
      </c>
      <c r="D3000" s="16">
        <v>11094</v>
      </c>
      <c r="E3000" s="16" t="str">
        <f>VLOOKUP(D3000,'Schools Data'!$F$4:$I$105,4,FALSE)</f>
        <v>Akiva School</v>
      </c>
      <c r="F3000" s="16">
        <v>739020</v>
      </c>
      <c r="G3000" s="16" t="str">
        <f t="shared" si="107"/>
        <v>I10</v>
      </c>
      <c r="H3000" s="16" t="s">
        <v>1474</v>
      </c>
      <c r="I3000" s="16" t="s">
        <v>1181</v>
      </c>
      <c r="J3000" s="16" t="s">
        <v>1180</v>
      </c>
      <c r="K3000" s="16" t="s">
        <v>1179</v>
      </c>
      <c r="L3000" s="16" t="s">
        <v>1473</v>
      </c>
      <c r="M3000" s="16">
        <v>-5400</v>
      </c>
      <c r="N3000" s="16" t="s">
        <v>1177</v>
      </c>
      <c r="O3000" s="16" t="s">
        <v>1107</v>
      </c>
      <c r="P3000" s="16" t="s">
        <v>1176</v>
      </c>
      <c r="Q3000" s="16" t="s">
        <v>1175</v>
      </c>
      <c r="R3000" s="16" t="s">
        <v>1174</v>
      </c>
    </row>
    <row r="3001" spans="1:18">
      <c r="A3001" s="16" t="s">
        <v>1472</v>
      </c>
      <c r="B3001" s="16" t="s">
        <v>1183</v>
      </c>
      <c r="C3001" s="16" t="s">
        <v>319</v>
      </c>
      <c r="D3001" s="16">
        <v>11094</v>
      </c>
      <c r="E3001" s="16" t="str">
        <f>VLOOKUP(D3001,'Schools Data'!$F$4:$I$105,4,FALSE)</f>
        <v>Akiva School</v>
      </c>
      <c r="F3001" s="16">
        <v>739040</v>
      </c>
      <c r="G3001" s="16" t="str">
        <f t="shared" si="107"/>
        <v>I12</v>
      </c>
      <c r="H3001" s="16" t="s">
        <v>1471</v>
      </c>
      <c r="I3001" s="16" t="s">
        <v>1181</v>
      </c>
      <c r="J3001" s="16" t="s">
        <v>1180</v>
      </c>
      <c r="K3001" s="16" t="s">
        <v>1179</v>
      </c>
      <c r="L3001" s="16" t="s">
        <v>1470</v>
      </c>
      <c r="M3001" s="16">
        <v>-68500</v>
      </c>
      <c r="N3001" s="16" t="s">
        <v>1177</v>
      </c>
      <c r="O3001" s="16" t="s">
        <v>1107</v>
      </c>
      <c r="P3001" s="16" t="s">
        <v>1176</v>
      </c>
      <c r="Q3001" s="16" t="s">
        <v>1175</v>
      </c>
      <c r="R3001" s="16" t="s">
        <v>1174</v>
      </c>
    </row>
    <row r="3002" spans="1:18">
      <c r="A3002" s="16" t="s">
        <v>1469</v>
      </c>
      <c r="B3002" s="16" t="s">
        <v>1183</v>
      </c>
      <c r="C3002" s="16" t="s">
        <v>319</v>
      </c>
      <c r="D3002" s="16">
        <v>11094</v>
      </c>
      <c r="E3002" s="16" t="str">
        <f>VLOOKUP(D3002,'Schools Data'!$F$4:$I$105,4,FALSE)</f>
        <v>Akiva School</v>
      </c>
      <c r="F3002" s="16">
        <v>739050</v>
      </c>
      <c r="G3002" s="16" t="str">
        <f t="shared" si="107"/>
        <v>I13</v>
      </c>
      <c r="H3002" s="16" t="s">
        <v>1468</v>
      </c>
      <c r="I3002" s="16" t="s">
        <v>1181</v>
      </c>
      <c r="J3002" s="16" t="s">
        <v>1180</v>
      </c>
      <c r="K3002" s="16" t="s">
        <v>1179</v>
      </c>
      <c r="L3002" s="16" t="s">
        <v>1344</v>
      </c>
      <c r="M3002" s="16">
        <v>-506500</v>
      </c>
      <c r="N3002" s="16" t="s">
        <v>1177</v>
      </c>
      <c r="O3002" s="16" t="s">
        <v>1107</v>
      </c>
      <c r="P3002" s="16" t="s">
        <v>1176</v>
      </c>
      <c r="Q3002" s="16" t="s">
        <v>1175</v>
      </c>
      <c r="R3002" s="16" t="s">
        <v>1174</v>
      </c>
    </row>
    <row r="3003" spans="1:18">
      <c r="A3003" s="16" t="s">
        <v>1467</v>
      </c>
      <c r="B3003" s="16" t="s">
        <v>1183</v>
      </c>
      <c r="C3003" s="16" t="s">
        <v>319</v>
      </c>
      <c r="D3003" s="16">
        <v>11174</v>
      </c>
      <c r="E3003" s="16" t="str">
        <f>VLOOKUP(D3003,'Schools Data'!$F$4:$I$105,4,FALSE)</f>
        <v>JCoSS</v>
      </c>
      <c r="F3003" s="16">
        <v>111100</v>
      </c>
      <c r="G3003" s="16" t="str">
        <f t="shared" si="107"/>
        <v>E05</v>
      </c>
      <c r="H3003" s="16" t="s">
        <v>1466</v>
      </c>
      <c r="I3003" s="16" t="s">
        <v>1181</v>
      </c>
      <c r="J3003" s="16" t="s">
        <v>1180</v>
      </c>
      <c r="K3003" s="16" t="s">
        <v>1179</v>
      </c>
      <c r="L3003" s="16" t="s">
        <v>1465</v>
      </c>
      <c r="M3003" s="16">
        <v>798175</v>
      </c>
      <c r="N3003" s="16" t="s">
        <v>1177</v>
      </c>
      <c r="O3003" s="16" t="s">
        <v>1107</v>
      </c>
      <c r="P3003" s="16" t="s">
        <v>1176</v>
      </c>
      <c r="Q3003" s="16" t="s">
        <v>1175</v>
      </c>
      <c r="R3003" s="16" t="s">
        <v>1174</v>
      </c>
    </row>
    <row r="3004" spans="1:18">
      <c r="A3004" s="16" t="s">
        <v>1464</v>
      </c>
      <c r="B3004" s="16" t="s">
        <v>1183</v>
      </c>
      <c r="C3004" s="16" t="s">
        <v>319</v>
      </c>
      <c r="D3004" s="16">
        <v>11174</v>
      </c>
      <c r="E3004" s="16" t="str">
        <f>VLOOKUP(D3004,'Schools Data'!$F$4:$I$105,4,FALSE)</f>
        <v>JCoSS</v>
      </c>
      <c r="F3004" s="16">
        <v>111200</v>
      </c>
      <c r="G3004" s="16" t="str">
        <f t="shared" si="107"/>
        <v>E04</v>
      </c>
      <c r="H3004" s="16" t="s">
        <v>1463</v>
      </c>
      <c r="I3004" s="16" t="s">
        <v>1181</v>
      </c>
      <c r="J3004" s="16" t="s">
        <v>1180</v>
      </c>
      <c r="K3004" s="16" t="s">
        <v>1179</v>
      </c>
      <c r="L3004" s="16" t="s">
        <v>1462</v>
      </c>
      <c r="M3004" s="16">
        <v>155040</v>
      </c>
      <c r="N3004" s="16" t="s">
        <v>1177</v>
      </c>
      <c r="O3004" s="16" t="s">
        <v>1107</v>
      </c>
      <c r="P3004" s="16" t="s">
        <v>1176</v>
      </c>
      <c r="Q3004" s="16" t="s">
        <v>1175</v>
      </c>
      <c r="R3004" s="16" t="s">
        <v>1174</v>
      </c>
    </row>
    <row r="3005" spans="1:18">
      <c r="A3005" s="16" t="s">
        <v>1461</v>
      </c>
      <c r="B3005" s="16" t="s">
        <v>1183</v>
      </c>
      <c r="C3005" s="16" t="s">
        <v>319</v>
      </c>
      <c r="D3005" s="16">
        <v>11174</v>
      </c>
      <c r="E3005" s="16" t="str">
        <f>VLOOKUP(D3005,'Schools Data'!$F$4:$I$105,4,FALSE)</f>
        <v>JCoSS</v>
      </c>
      <c r="F3005" s="16">
        <v>111400</v>
      </c>
      <c r="G3005" s="16" t="str">
        <f t="shared" si="107"/>
        <v>E01</v>
      </c>
      <c r="H3005" s="16" t="s">
        <v>1460</v>
      </c>
      <c r="I3005" s="16" t="s">
        <v>1181</v>
      </c>
      <c r="J3005" s="16" t="s">
        <v>1180</v>
      </c>
      <c r="K3005" s="16" t="s">
        <v>1179</v>
      </c>
      <c r="L3005" s="16" t="s">
        <v>1459</v>
      </c>
      <c r="M3005" s="16">
        <v>6813146</v>
      </c>
      <c r="N3005" s="16" t="s">
        <v>1177</v>
      </c>
      <c r="O3005" s="16" t="s">
        <v>1107</v>
      </c>
      <c r="P3005" s="16" t="s">
        <v>1176</v>
      </c>
      <c r="Q3005" s="16" t="s">
        <v>1175</v>
      </c>
      <c r="R3005" s="16" t="s">
        <v>1174</v>
      </c>
    </row>
    <row r="3006" spans="1:18">
      <c r="A3006" s="16" t="s">
        <v>1458</v>
      </c>
      <c r="B3006" s="16" t="s">
        <v>1183</v>
      </c>
      <c r="C3006" s="16" t="s">
        <v>319</v>
      </c>
      <c r="D3006" s="16">
        <v>11174</v>
      </c>
      <c r="E3006" s="16" t="str">
        <f>VLOOKUP(D3006,'Schools Data'!$F$4:$I$105,4,FALSE)</f>
        <v>JCoSS</v>
      </c>
      <c r="F3006" s="16">
        <v>111500</v>
      </c>
      <c r="G3006" s="16" t="str">
        <f t="shared" si="107"/>
        <v>E02</v>
      </c>
      <c r="H3006" s="16" t="s">
        <v>1457</v>
      </c>
      <c r="I3006" s="16" t="s">
        <v>1181</v>
      </c>
      <c r="J3006" s="16" t="s">
        <v>1180</v>
      </c>
      <c r="K3006" s="16" t="s">
        <v>1179</v>
      </c>
      <c r="L3006" s="16" t="s">
        <v>1456</v>
      </c>
      <c r="M3006" s="16">
        <v>65000</v>
      </c>
      <c r="N3006" s="16" t="s">
        <v>1177</v>
      </c>
      <c r="O3006" s="16" t="s">
        <v>1107</v>
      </c>
      <c r="P3006" s="16" t="s">
        <v>1176</v>
      </c>
      <c r="Q3006" s="16" t="s">
        <v>1175</v>
      </c>
      <c r="R3006" s="16" t="s">
        <v>1174</v>
      </c>
    </row>
    <row r="3007" spans="1:18">
      <c r="A3007" s="16" t="s">
        <v>1455</v>
      </c>
      <c r="B3007" s="16" t="s">
        <v>1183</v>
      </c>
      <c r="C3007" s="16" t="s">
        <v>319</v>
      </c>
      <c r="D3007" s="16">
        <v>11174</v>
      </c>
      <c r="E3007" s="16" t="str">
        <f>VLOOKUP(D3007,'Schools Data'!$F$4:$I$105,4,FALSE)</f>
        <v>JCoSS</v>
      </c>
      <c r="F3007" s="16">
        <v>111600</v>
      </c>
      <c r="G3007" s="16" t="str">
        <f t="shared" si="107"/>
        <v>E03</v>
      </c>
      <c r="H3007" s="16" t="s">
        <v>1454</v>
      </c>
      <c r="I3007" s="16" t="s">
        <v>1181</v>
      </c>
      <c r="J3007" s="16" t="s">
        <v>1180</v>
      </c>
      <c r="K3007" s="16" t="s">
        <v>1179</v>
      </c>
      <c r="L3007" s="16" t="s">
        <v>1453</v>
      </c>
      <c r="M3007" s="16">
        <v>1913547</v>
      </c>
      <c r="N3007" s="16" t="s">
        <v>1177</v>
      </c>
      <c r="O3007" s="16" t="s">
        <v>1107</v>
      </c>
      <c r="P3007" s="16" t="s">
        <v>1176</v>
      </c>
      <c r="Q3007" s="16" t="s">
        <v>1175</v>
      </c>
      <c r="R3007" s="16" t="s">
        <v>1174</v>
      </c>
    </row>
    <row r="3008" spans="1:18">
      <c r="A3008" s="16" t="s">
        <v>1452</v>
      </c>
      <c r="B3008" s="16" t="s">
        <v>1183</v>
      </c>
      <c r="C3008" s="16" t="s">
        <v>319</v>
      </c>
      <c r="D3008" s="16">
        <v>11174</v>
      </c>
      <c r="E3008" s="16" t="str">
        <f>VLOOKUP(D3008,'Schools Data'!$F$4:$I$105,4,FALSE)</f>
        <v>JCoSS</v>
      </c>
      <c r="F3008" s="16">
        <v>111700</v>
      </c>
      <c r="G3008" s="16" t="str">
        <f t="shared" si="107"/>
        <v>E07</v>
      </c>
      <c r="H3008" s="16" t="s">
        <v>1451</v>
      </c>
      <c r="I3008" s="16" t="s">
        <v>1181</v>
      </c>
      <c r="J3008" s="16" t="s">
        <v>1180</v>
      </c>
      <c r="K3008" s="16" t="s">
        <v>1179</v>
      </c>
      <c r="L3008" s="16" t="s">
        <v>1450</v>
      </c>
      <c r="M3008" s="16">
        <v>56668</v>
      </c>
      <c r="N3008" s="16" t="s">
        <v>1177</v>
      </c>
      <c r="O3008" s="16" t="s">
        <v>1107</v>
      </c>
      <c r="P3008" s="16" t="s">
        <v>1176</v>
      </c>
      <c r="Q3008" s="16" t="s">
        <v>1175</v>
      </c>
      <c r="R3008" s="16" t="s">
        <v>1174</v>
      </c>
    </row>
    <row r="3009" spans="1:18">
      <c r="A3009" s="16" t="s">
        <v>1449</v>
      </c>
      <c r="B3009" s="16" t="s">
        <v>1183</v>
      </c>
      <c r="C3009" s="16" t="s">
        <v>319</v>
      </c>
      <c r="D3009" s="16">
        <v>11174</v>
      </c>
      <c r="E3009" s="16" t="str">
        <f>VLOOKUP(D3009,'Schools Data'!$F$4:$I$105,4,FALSE)</f>
        <v>JCoSS</v>
      </c>
      <c r="F3009" s="16">
        <v>133100</v>
      </c>
      <c r="G3009" s="16" t="str">
        <f t="shared" si="107"/>
        <v>E09</v>
      </c>
      <c r="H3009" s="16" t="s">
        <v>1448</v>
      </c>
      <c r="I3009" s="16" t="s">
        <v>1181</v>
      </c>
      <c r="J3009" s="16" t="s">
        <v>1180</v>
      </c>
      <c r="K3009" s="16" t="s">
        <v>1179</v>
      </c>
      <c r="L3009" s="16" t="s">
        <v>1447</v>
      </c>
      <c r="M3009" s="16">
        <v>47100</v>
      </c>
      <c r="N3009" s="16" t="s">
        <v>1177</v>
      </c>
      <c r="O3009" s="16" t="s">
        <v>1107</v>
      </c>
      <c r="P3009" s="16" t="s">
        <v>1176</v>
      </c>
      <c r="Q3009" s="16" t="s">
        <v>1175</v>
      </c>
      <c r="R3009" s="16" t="s">
        <v>1174</v>
      </c>
    </row>
    <row r="3010" spans="1:18">
      <c r="A3010" s="16" t="s">
        <v>1446</v>
      </c>
      <c r="B3010" s="16" t="s">
        <v>1183</v>
      </c>
      <c r="C3010" s="16" t="s">
        <v>319</v>
      </c>
      <c r="D3010" s="16">
        <v>11174</v>
      </c>
      <c r="E3010" s="16" t="str">
        <f>VLOOKUP(D3010,'Schools Data'!$F$4:$I$105,4,FALSE)</f>
        <v>JCoSS</v>
      </c>
      <c r="F3010" s="16">
        <v>138100</v>
      </c>
      <c r="G3010" s="16" t="str">
        <f t="shared" si="107"/>
        <v>E08</v>
      </c>
      <c r="H3010" s="16" t="s">
        <v>1445</v>
      </c>
      <c r="I3010" s="16" t="s">
        <v>1181</v>
      </c>
      <c r="J3010" s="16" t="s">
        <v>1180</v>
      </c>
      <c r="K3010" s="16" t="s">
        <v>1179</v>
      </c>
      <c r="L3010" s="16" t="s">
        <v>1444</v>
      </c>
      <c r="M3010" s="16">
        <v>100284</v>
      </c>
      <c r="N3010" s="16" t="s">
        <v>1177</v>
      </c>
      <c r="O3010" s="16" t="s">
        <v>1107</v>
      </c>
      <c r="P3010" s="16" t="s">
        <v>1176</v>
      </c>
      <c r="Q3010" s="16" t="s">
        <v>1175</v>
      </c>
      <c r="R3010" s="16" t="s">
        <v>1174</v>
      </c>
    </row>
    <row r="3011" spans="1:18">
      <c r="A3011" s="16" t="s">
        <v>1443</v>
      </c>
      <c r="B3011" s="16" t="s">
        <v>1183</v>
      </c>
      <c r="C3011" s="16" t="s">
        <v>319</v>
      </c>
      <c r="D3011" s="16">
        <v>11174</v>
      </c>
      <c r="E3011" s="16" t="str">
        <f>VLOOKUP(D3011,'Schools Data'!$F$4:$I$105,4,FALSE)</f>
        <v>JCoSS</v>
      </c>
      <c r="F3011" s="16">
        <v>138110</v>
      </c>
      <c r="G3011" s="16" t="str">
        <f t="shared" si="107"/>
        <v>E10</v>
      </c>
      <c r="H3011" s="16" t="s">
        <v>1442</v>
      </c>
      <c r="I3011" s="16" t="s">
        <v>1181</v>
      </c>
      <c r="J3011" s="16" t="s">
        <v>1180</v>
      </c>
      <c r="K3011" s="16" t="s">
        <v>1179</v>
      </c>
      <c r="L3011" s="16" t="s">
        <v>1410</v>
      </c>
      <c r="M3011" s="16">
        <v>51000</v>
      </c>
      <c r="N3011" s="16" t="s">
        <v>1177</v>
      </c>
      <c r="O3011" s="16" t="s">
        <v>1107</v>
      </c>
      <c r="P3011" s="16" t="s">
        <v>1176</v>
      </c>
      <c r="Q3011" s="16" t="s">
        <v>1175</v>
      </c>
      <c r="R3011" s="16" t="s">
        <v>1174</v>
      </c>
    </row>
    <row r="3012" spans="1:18">
      <c r="A3012" s="16" t="s">
        <v>1441</v>
      </c>
      <c r="B3012" s="16" t="s">
        <v>1183</v>
      </c>
      <c r="C3012" s="16" t="s">
        <v>319</v>
      </c>
      <c r="D3012" s="16">
        <v>11174</v>
      </c>
      <c r="E3012" s="16" t="str">
        <f>VLOOKUP(D3012,'Schools Data'!$F$4:$I$105,4,FALSE)</f>
        <v>JCoSS</v>
      </c>
      <c r="F3012" s="16">
        <v>138120</v>
      </c>
      <c r="G3012" s="16" t="str">
        <f t="shared" si="107"/>
        <v>E11</v>
      </c>
      <c r="H3012" s="16" t="s">
        <v>1440</v>
      </c>
      <c r="I3012" s="16" t="s">
        <v>1181</v>
      </c>
      <c r="J3012" s="16" t="s">
        <v>1180</v>
      </c>
      <c r="K3012" s="16" t="s">
        <v>1179</v>
      </c>
      <c r="L3012" s="16" t="s">
        <v>1386</v>
      </c>
      <c r="M3012" s="16">
        <v>8500</v>
      </c>
      <c r="N3012" s="16" t="s">
        <v>1177</v>
      </c>
      <c r="O3012" s="16" t="s">
        <v>1107</v>
      </c>
      <c r="P3012" s="16" t="s">
        <v>1176</v>
      </c>
      <c r="Q3012" s="16" t="s">
        <v>1175</v>
      </c>
      <c r="R3012" s="16" t="s">
        <v>1174</v>
      </c>
    </row>
    <row r="3013" spans="1:18">
      <c r="A3013" s="16" t="s">
        <v>1439</v>
      </c>
      <c r="B3013" s="16" t="s">
        <v>1183</v>
      </c>
      <c r="C3013" s="16" t="s">
        <v>319</v>
      </c>
      <c r="D3013" s="16">
        <v>11174</v>
      </c>
      <c r="E3013" s="16" t="str">
        <f>VLOOKUP(D3013,'Schools Data'!$F$4:$I$105,4,FALSE)</f>
        <v>JCoSS</v>
      </c>
      <c r="F3013" s="16">
        <v>210000</v>
      </c>
      <c r="G3013" s="16" t="str">
        <f t="shared" si="107"/>
        <v>E12</v>
      </c>
      <c r="H3013" s="16" t="s">
        <v>1438</v>
      </c>
      <c r="I3013" s="16" t="s">
        <v>1181</v>
      </c>
      <c r="J3013" s="16" t="s">
        <v>1180</v>
      </c>
      <c r="K3013" s="16" t="s">
        <v>1179</v>
      </c>
      <c r="L3013" s="16" t="s">
        <v>1437</v>
      </c>
      <c r="M3013" s="16">
        <v>200500</v>
      </c>
      <c r="N3013" s="16" t="s">
        <v>1177</v>
      </c>
      <c r="O3013" s="16" t="s">
        <v>1107</v>
      </c>
      <c r="P3013" s="16" t="s">
        <v>1176</v>
      </c>
      <c r="Q3013" s="16" t="s">
        <v>1175</v>
      </c>
      <c r="R3013" s="16" t="s">
        <v>1174</v>
      </c>
    </row>
    <row r="3014" spans="1:18">
      <c r="A3014" s="16" t="s">
        <v>1436</v>
      </c>
      <c r="B3014" s="16" t="s">
        <v>1183</v>
      </c>
      <c r="C3014" s="16" t="s">
        <v>319</v>
      </c>
      <c r="D3014" s="16">
        <v>11174</v>
      </c>
      <c r="E3014" s="16" t="str">
        <f>VLOOKUP(D3014,'Schools Data'!$F$4:$I$105,4,FALSE)</f>
        <v>JCoSS</v>
      </c>
      <c r="F3014" s="16">
        <v>213020</v>
      </c>
      <c r="G3014" s="16" t="str">
        <f t="shared" si="107"/>
        <v>E16</v>
      </c>
      <c r="H3014" s="16" t="s">
        <v>1435</v>
      </c>
      <c r="I3014" s="16" t="s">
        <v>1181</v>
      </c>
      <c r="J3014" s="16" t="s">
        <v>1180</v>
      </c>
      <c r="K3014" s="16" t="s">
        <v>1179</v>
      </c>
      <c r="L3014" s="16" t="s">
        <v>1434</v>
      </c>
      <c r="M3014" s="16">
        <v>170000</v>
      </c>
      <c r="N3014" s="16" t="s">
        <v>1177</v>
      </c>
      <c r="O3014" s="16" t="s">
        <v>1107</v>
      </c>
      <c r="P3014" s="16" t="s">
        <v>1176</v>
      </c>
      <c r="Q3014" s="16" t="s">
        <v>1175</v>
      </c>
      <c r="R3014" s="16" t="s">
        <v>1174</v>
      </c>
    </row>
    <row r="3015" spans="1:18">
      <c r="A3015" s="16" t="s">
        <v>1433</v>
      </c>
      <c r="B3015" s="16" t="s">
        <v>1183</v>
      </c>
      <c r="C3015" s="16" t="s">
        <v>319</v>
      </c>
      <c r="D3015" s="16">
        <v>11174</v>
      </c>
      <c r="E3015" s="16" t="str">
        <f>VLOOKUP(D3015,'Schools Data'!$F$4:$I$105,4,FALSE)</f>
        <v>JCoSS</v>
      </c>
      <c r="F3015" s="16">
        <v>215000</v>
      </c>
      <c r="G3015" s="16" t="str">
        <f t="shared" si="107"/>
        <v>E17</v>
      </c>
      <c r="H3015" s="16" t="s">
        <v>1432</v>
      </c>
      <c r="I3015" s="16" t="s">
        <v>1181</v>
      </c>
      <c r="J3015" s="16" t="s">
        <v>1180</v>
      </c>
      <c r="K3015" s="16" t="s">
        <v>1179</v>
      </c>
      <c r="L3015" s="16" t="s">
        <v>1431</v>
      </c>
      <c r="M3015" s="16">
        <v>53560</v>
      </c>
      <c r="N3015" s="16" t="s">
        <v>1177</v>
      </c>
      <c r="O3015" s="16" t="s">
        <v>1107</v>
      </c>
      <c r="P3015" s="16" t="s">
        <v>1176</v>
      </c>
      <c r="Q3015" s="16" t="s">
        <v>1175</v>
      </c>
      <c r="R3015" s="16" t="s">
        <v>1174</v>
      </c>
    </row>
    <row r="3016" spans="1:18">
      <c r="A3016" s="16" t="s">
        <v>1430</v>
      </c>
      <c r="B3016" s="16" t="s">
        <v>1183</v>
      </c>
      <c r="C3016" s="16" t="s">
        <v>319</v>
      </c>
      <c r="D3016" s="16">
        <v>11174</v>
      </c>
      <c r="E3016" s="16" t="str">
        <f>VLOOKUP(D3016,'Schools Data'!$F$4:$I$105,4,FALSE)</f>
        <v>JCoSS</v>
      </c>
      <c r="F3016" s="16">
        <v>216000</v>
      </c>
      <c r="G3016" s="16" t="str">
        <f t="shared" si="107"/>
        <v>E15</v>
      </c>
      <c r="H3016" s="16" t="s">
        <v>1429</v>
      </c>
      <c r="I3016" s="16" t="s">
        <v>1181</v>
      </c>
      <c r="J3016" s="16" t="s">
        <v>1180</v>
      </c>
      <c r="K3016" s="16" t="s">
        <v>1179</v>
      </c>
      <c r="L3016" s="16" t="s">
        <v>1428</v>
      </c>
      <c r="M3016" s="16">
        <v>16500</v>
      </c>
      <c r="N3016" s="16" t="s">
        <v>1177</v>
      </c>
      <c r="O3016" s="16" t="s">
        <v>1107</v>
      </c>
      <c r="P3016" s="16" t="s">
        <v>1176</v>
      </c>
      <c r="Q3016" s="16" t="s">
        <v>1175</v>
      </c>
      <c r="R3016" s="16" t="s">
        <v>1174</v>
      </c>
    </row>
    <row r="3017" spans="1:18">
      <c r="A3017" s="16" t="s">
        <v>1427</v>
      </c>
      <c r="B3017" s="16" t="s">
        <v>1183</v>
      </c>
      <c r="C3017" s="16" t="s">
        <v>319</v>
      </c>
      <c r="D3017" s="16">
        <v>11174</v>
      </c>
      <c r="E3017" s="16" t="str">
        <f>VLOOKUP(D3017,'Schools Data'!$F$4:$I$105,4,FALSE)</f>
        <v>JCoSS</v>
      </c>
      <c r="F3017" s="16">
        <v>219010</v>
      </c>
      <c r="G3017" s="16" t="str">
        <f t="shared" si="107"/>
        <v>E14</v>
      </c>
      <c r="H3017" s="16" t="s">
        <v>1426</v>
      </c>
      <c r="I3017" s="16" t="s">
        <v>1181</v>
      </c>
      <c r="J3017" s="16" t="s">
        <v>1180</v>
      </c>
      <c r="K3017" s="16" t="s">
        <v>1179</v>
      </c>
      <c r="L3017" s="16" t="s">
        <v>1425</v>
      </c>
      <c r="M3017" s="16">
        <v>166160</v>
      </c>
      <c r="N3017" s="16" t="s">
        <v>1177</v>
      </c>
      <c r="O3017" s="16" t="s">
        <v>1107</v>
      </c>
      <c r="P3017" s="16" t="s">
        <v>1176</v>
      </c>
      <c r="Q3017" s="16" t="s">
        <v>1175</v>
      </c>
      <c r="R3017" s="16" t="s">
        <v>1174</v>
      </c>
    </row>
    <row r="3018" spans="1:18">
      <c r="A3018" s="16" t="s">
        <v>1424</v>
      </c>
      <c r="B3018" s="16" t="s">
        <v>1183</v>
      </c>
      <c r="C3018" s="16" t="s">
        <v>319</v>
      </c>
      <c r="D3018" s="16">
        <v>11174</v>
      </c>
      <c r="E3018" s="16" t="str">
        <f>VLOOKUP(D3018,'Schools Data'!$F$4:$I$105,4,FALSE)</f>
        <v>JCoSS</v>
      </c>
      <c r="F3018" s="16">
        <v>219030</v>
      </c>
      <c r="G3018" s="16" t="str">
        <f t="shared" si="107"/>
        <v>E18</v>
      </c>
      <c r="H3018" s="16" t="s">
        <v>1423</v>
      </c>
      <c r="I3018" s="16" t="s">
        <v>1181</v>
      </c>
      <c r="J3018" s="16" t="s">
        <v>1180</v>
      </c>
      <c r="K3018" s="16" t="s">
        <v>1179</v>
      </c>
      <c r="L3018" s="16" t="s">
        <v>1422</v>
      </c>
      <c r="M3018" s="16">
        <v>143800</v>
      </c>
      <c r="N3018" s="16" t="s">
        <v>1177</v>
      </c>
      <c r="O3018" s="16" t="s">
        <v>1107</v>
      </c>
      <c r="P3018" s="16" t="s">
        <v>1176</v>
      </c>
      <c r="Q3018" s="16" t="s">
        <v>1175</v>
      </c>
      <c r="R3018" s="16" t="s">
        <v>1174</v>
      </c>
    </row>
    <row r="3019" spans="1:18">
      <c r="A3019" s="16" t="s">
        <v>1421</v>
      </c>
      <c r="B3019" s="16" t="s">
        <v>1183</v>
      </c>
      <c r="C3019" s="16" t="s">
        <v>319</v>
      </c>
      <c r="D3019" s="16">
        <v>11174</v>
      </c>
      <c r="E3019" s="16" t="str">
        <f>VLOOKUP(D3019,'Schools Data'!$F$4:$I$105,4,FALSE)</f>
        <v>JCoSS</v>
      </c>
      <c r="F3019" s="16">
        <v>220000</v>
      </c>
      <c r="G3019" s="16" t="str">
        <f t="shared" si="107"/>
        <v>E13</v>
      </c>
      <c r="H3019" s="16" t="s">
        <v>1420</v>
      </c>
      <c r="I3019" s="16" t="s">
        <v>1181</v>
      </c>
      <c r="J3019" s="16" t="s">
        <v>1180</v>
      </c>
      <c r="K3019" s="16" t="s">
        <v>1179</v>
      </c>
      <c r="L3019" s="16" t="s">
        <v>1419</v>
      </c>
      <c r="M3019" s="16">
        <v>32000</v>
      </c>
      <c r="N3019" s="16" t="s">
        <v>1177</v>
      </c>
      <c r="O3019" s="16" t="s">
        <v>1107</v>
      </c>
      <c r="P3019" s="16" t="s">
        <v>1176</v>
      </c>
      <c r="Q3019" s="16" t="s">
        <v>1175</v>
      </c>
      <c r="R3019" s="16" t="s">
        <v>1174</v>
      </c>
    </row>
    <row r="3020" spans="1:18">
      <c r="A3020" s="16" t="s">
        <v>1418</v>
      </c>
      <c r="B3020" s="16" t="s">
        <v>1183</v>
      </c>
      <c r="C3020" s="16" t="s">
        <v>319</v>
      </c>
      <c r="D3020" s="16">
        <v>11174</v>
      </c>
      <c r="E3020" s="16" t="str">
        <f>VLOOKUP(D3020,'Schools Data'!$F$4:$I$105,4,FALSE)</f>
        <v>JCoSS</v>
      </c>
      <c r="F3020" s="16">
        <v>221000</v>
      </c>
      <c r="G3020" s="16" t="str">
        <f t="shared" si="107"/>
        <v>E23</v>
      </c>
      <c r="H3020" s="16" t="s">
        <v>1417</v>
      </c>
      <c r="I3020" s="16" t="s">
        <v>1181</v>
      </c>
      <c r="J3020" s="16" t="s">
        <v>1180</v>
      </c>
      <c r="K3020" s="16" t="s">
        <v>1179</v>
      </c>
      <c r="L3020" s="16" t="s">
        <v>1416</v>
      </c>
      <c r="M3020" s="16">
        <v>63500</v>
      </c>
      <c r="N3020" s="16" t="s">
        <v>1177</v>
      </c>
      <c r="O3020" s="16" t="s">
        <v>1107</v>
      </c>
      <c r="P3020" s="16" t="s">
        <v>1176</v>
      </c>
      <c r="Q3020" s="16" t="s">
        <v>1175</v>
      </c>
      <c r="R3020" s="16" t="s">
        <v>1174</v>
      </c>
    </row>
    <row r="3021" spans="1:18">
      <c r="A3021" s="16" t="s">
        <v>1415</v>
      </c>
      <c r="B3021" s="16" t="s">
        <v>1183</v>
      </c>
      <c r="C3021" s="16" t="s">
        <v>319</v>
      </c>
      <c r="D3021" s="16">
        <v>11174</v>
      </c>
      <c r="E3021" s="16" t="str">
        <f>VLOOKUP(D3021,'Schools Data'!$F$4:$I$105,4,FALSE)</f>
        <v>JCoSS</v>
      </c>
      <c r="F3021" s="16">
        <v>411020</v>
      </c>
      <c r="G3021" s="16" t="str">
        <f t="shared" si="107"/>
        <v>E25</v>
      </c>
      <c r="H3021" s="16" t="s">
        <v>1414</v>
      </c>
      <c r="I3021" s="16" t="s">
        <v>1181</v>
      </c>
      <c r="J3021" s="16" t="s">
        <v>1180</v>
      </c>
      <c r="K3021" s="16" t="s">
        <v>1179</v>
      </c>
      <c r="L3021" s="16" t="s">
        <v>1413</v>
      </c>
      <c r="M3021" s="16">
        <v>36955</v>
      </c>
      <c r="N3021" s="16" t="s">
        <v>1177</v>
      </c>
      <c r="O3021" s="16" t="s">
        <v>1107</v>
      </c>
      <c r="P3021" s="16" t="s">
        <v>1176</v>
      </c>
      <c r="Q3021" s="16" t="s">
        <v>1175</v>
      </c>
      <c r="R3021" s="16" t="s">
        <v>1174</v>
      </c>
    </row>
    <row r="3022" spans="1:18">
      <c r="A3022" s="16" t="s">
        <v>1412</v>
      </c>
      <c r="B3022" s="16" t="s">
        <v>1183</v>
      </c>
      <c r="C3022" s="16" t="s">
        <v>319</v>
      </c>
      <c r="D3022" s="16">
        <v>11174</v>
      </c>
      <c r="E3022" s="16" t="str">
        <f>VLOOKUP(D3022,'Schools Data'!$F$4:$I$105,4,FALSE)</f>
        <v>JCoSS</v>
      </c>
      <c r="F3022" s="16">
        <v>413050</v>
      </c>
      <c r="G3022" s="16" t="str">
        <f t="shared" si="107"/>
        <v>E19</v>
      </c>
      <c r="H3022" s="16" t="s">
        <v>1411</v>
      </c>
      <c r="I3022" s="16" t="s">
        <v>1181</v>
      </c>
      <c r="J3022" s="16" t="s">
        <v>1180</v>
      </c>
      <c r="K3022" s="16" t="s">
        <v>1179</v>
      </c>
      <c r="L3022" s="16" t="s">
        <v>1410</v>
      </c>
      <c r="M3022" s="16">
        <v>257258</v>
      </c>
      <c r="N3022" s="16" t="s">
        <v>1177</v>
      </c>
      <c r="O3022" s="16" t="s">
        <v>1107</v>
      </c>
      <c r="P3022" s="16" t="s">
        <v>1176</v>
      </c>
      <c r="Q3022" s="16" t="s">
        <v>1175</v>
      </c>
      <c r="R3022" s="16" t="s">
        <v>1174</v>
      </c>
    </row>
    <row r="3023" spans="1:18">
      <c r="A3023" s="16" t="s">
        <v>1409</v>
      </c>
      <c r="B3023" s="16" t="s">
        <v>1183</v>
      </c>
      <c r="C3023" s="16" t="s">
        <v>319</v>
      </c>
      <c r="D3023" s="16">
        <v>11174</v>
      </c>
      <c r="E3023" s="16" t="str">
        <f>VLOOKUP(D3023,'Schools Data'!$F$4:$I$105,4,FALSE)</f>
        <v>JCoSS</v>
      </c>
      <c r="F3023" s="16">
        <v>413060</v>
      </c>
      <c r="G3023" s="16" t="str">
        <f t="shared" si="107"/>
        <v>E22</v>
      </c>
      <c r="H3023" s="16" t="s">
        <v>1408</v>
      </c>
      <c r="I3023" s="16" t="s">
        <v>1181</v>
      </c>
      <c r="J3023" s="16" t="s">
        <v>1180</v>
      </c>
      <c r="K3023" s="16" t="s">
        <v>1179</v>
      </c>
      <c r="L3023" s="16" t="s">
        <v>1407</v>
      </c>
      <c r="M3023" s="16">
        <v>52250</v>
      </c>
      <c r="N3023" s="16" t="s">
        <v>1177</v>
      </c>
      <c r="O3023" s="16" t="s">
        <v>1107</v>
      </c>
      <c r="P3023" s="16" t="s">
        <v>1176</v>
      </c>
      <c r="Q3023" s="16" t="s">
        <v>1175</v>
      </c>
      <c r="R3023" s="16" t="s">
        <v>1174</v>
      </c>
    </row>
    <row r="3024" spans="1:18">
      <c r="A3024" s="16" t="s">
        <v>1406</v>
      </c>
      <c r="B3024" s="16" t="s">
        <v>1183</v>
      </c>
      <c r="C3024" s="16" t="s">
        <v>319</v>
      </c>
      <c r="D3024" s="16">
        <v>11174</v>
      </c>
      <c r="E3024" s="16" t="str">
        <f>VLOOKUP(D3024,'Schools Data'!$F$4:$I$105,4,FALSE)</f>
        <v>JCoSS</v>
      </c>
      <c r="F3024" s="16">
        <v>420050</v>
      </c>
      <c r="G3024" s="16" t="str">
        <f t="shared" si="107"/>
        <v>E21</v>
      </c>
      <c r="H3024" s="16" t="s">
        <v>1405</v>
      </c>
      <c r="I3024" s="16" t="s">
        <v>1181</v>
      </c>
      <c r="J3024" s="16" t="s">
        <v>1180</v>
      </c>
      <c r="K3024" s="16" t="s">
        <v>1179</v>
      </c>
      <c r="L3024" s="16" t="s">
        <v>1404</v>
      </c>
      <c r="M3024" s="16">
        <v>85000</v>
      </c>
      <c r="N3024" s="16" t="s">
        <v>1177</v>
      </c>
      <c r="O3024" s="16" t="s">
        <v>1107</v>
      </c>
      <c r="P3024" s="16" t="s">
        <v>1176</v>
      </c>
      <c r="Q3024" s="16" t="s">
        <v>1175</v>
      </c>
      <c r="R3024" s="16" t="s">
        <v>1174</v>
      </c>
    </row>
    <row r="3025" spans="1:18">
      <c r="A3025" s="16" t="s">
        <v>1403</v>
      </c>
      <c r="B3025" s="16" t="s">
        <v>1183</v>
      </c>
      <c r="C3025" s="16" t="s">
        <v>319</v>
      </c>
      <c r="D3025" s="16">
        <v>11174</v>
      </c>
      <c r="E3025" s="16" t="str">
        <f>VLOOKUP(D3025,'Schools Data'!$F$4:$I$105,4,FALSE)</f>
        <v>JCoSS</v>
      </c>
      <c r="F3025" s="16">
        <v>420060</v>
      </c>
      <c r="G3025" s="16" t="str">
        <f t="shared" si="107"/>
        <v>E26</v>
      </c>
      <c r="H3025" s="16" t="s">
        <v>1402</v>
      </c>
      <c r="I3025" s="16" t="s">
        <v>1181</v>
      </c>
      <c r="J3025" s="16" t="s">
        <v>1180</v>
      </c>
      <c r="K3025" s="16" t="s">
        <v>1179</v>
      </c>
      <c r="L3025" s="16" t="s">
        <v>1401</v>
      </c>
      <c r="M3025" s="16">
        <v>55000</v>
      </c>
      <c r="N3025" s="16" t="s">
        <v>1177</v>
      </c>
      <c r="O3025" s="16" t="s">
        <v>1107</v>
      </c>
      <c r="P3025" s="16" t="s">
        <v>1176</v>
      </c>
      <c r="Q3025" s="16" t="s">
        <v>1175</v>
      </c>
      <c r="R3025" s="16" t="s">
        <v>1174</v>
      </c>
    </row>
    <row r="3026" spans="1:18">
      <c r="A3026" s="16" t="s">
        <v>1400</v>
      </c>
      <c r="B3026" s="16" t="s">
        <v>1183</v>
      </c>
      <c r="C3026" s="16" t="s">
        <v>319</v>
      </c>
      <c r="D3026" s="16">
        <v>11174</v>
      </c>
      <c r="E3026" s="16" t="str">
        <f>VLOOKUP(D3026,'Schools Data'!$F$4:$I$105,4,FALSE)</f>
        <v>JCoSS</v>
      </c>
      <c r="F3026" s="16">
        <v>422620</v>
      </c>
      <c r="G3026" s="16" t="str">
        <f t="shared" si="107"/>
        <v>E20</v>
      </c>
      <c r="H3026" s="16" t="s">
        <v>1399</v>
      </c>
      <c r="I3026" s="16" t="s">
        <v>1181</v>
      </c>
      <c r="J3026" s="16" t="s">
        <v>1180</v>
      </c>
      <c r="K3026" s="16" t="s">
        <v>1179</v>
      </c>
      <c r="L3026" s="16" t="s">
        <v>1398</v>
      </c>
      <c r="M3026" s="16">
        <v>143100</v>
      </c>
      <c r="N3026" s="16" t="s">
        <v>1177</v>
      </c>
      <c r="O3026" s="16" t="s">
        <v>1107</v>
      </c>
      <c r="P3026" s="16" t="s">
        <v>1176</v>
      </c>
      <c r="Q3026" s="16" t="s">
        <v>1175</v>
      </c>
      <c r="R3026" s="16" t="s">
        <v>1174</v>
      </c>
    </row>
    <row r="3027" spans="1:18">
      <c r="A3027" s="16" t="s">
        <v>1397</v>
      </c>
      <c r="B3027" s="16" t="s">
        <v>1183</v>
      </c>
      <c r="C3027" s="16" t="s">
        <v>319</v>
      </c>
      <c r="D3027" s="16">
        <v>11174</v>
      </c>
      <c r="E3027" s="16" t="str">
        <f>VLOOKUP(D3027,'Schools Data'!$F$4:$I$105,4,FALSE)</f>
        <v>JCoSS</v>
      </c>
      <c r="F3027" s="16">
        <v>543950</v>
      </c>
      <c r="G3027" s="16" t="s">
        <v>1211</v>
      </c>
      <c r="H3027" s="16" t="s">
        <v>1396</v>
      </c>
      <c r="I3027" s="16" t="s">
        <v>1181</v>
      </c>
      <c r="J3027" s="16" t="s">
        <v>1180</v>
      </c>
      <c r="K3027" s="16" t="s">
        <v>1179</v>
      </c>
      <c r="L3027" s="16" t="s">
        <v>1395</v>
      </c>
      <c r="M3027" s="16">
        <v>-42404</v>
      </c>
      <c r="N3027" s="16" t="s">
        <v>1177</v>
      </c>
      <c r="O3027" s="16" t="s">
        <v>1107</v>
      </c>
      <c r="P3027" s="16" t="s">
        <v>1176</v>
      </c>
      <c r="Q3027" s="16" t="s">
        <v>1175</v>
      </c>
      <c r="R3027" s="16" t="s">
        <v>1174</v>
      </c>
    </row>
    <row r="3028" spans="1:18">
      <c r="A3028" s="16" t="s">
        <v>1394</v>
      </c>
      <c r="B3028" s="16" t="s">
        <v>1183</v>
      </c>
      <c r="C3028" s="16" t="s">
        <v>319</v>
      </c>
      <c r="D3028" s="16">
        <v>11174</v>
      </c>
      <c r="E3028" s="16" t="str">
        <f>VLOOKUP(D3028,'Schools Data'!$F$4:$I$105,4,FALSE)</f>
        <v>JCoSS</v>
      </c>
      <c r="F3028" s="16">
        <v>543970</v>
      </c>
      <c r="G3028" s="16" t="str">
        <f t="shared" ref="G3028:G3058" si="108">VLOOKUP(F3028,$W$2:$X$62,2,FALSE)</f>
        <v>I01</v>
      </c>
      <c r="H3028" s="16" t="s">
        <v>1393</v>
      </c>
      <c r="I3028" s="16" t="s">
        <v>1181</v>
      </c>
      <c r="J3028" s="16" t="s">
        <v>1180</v>
      </c>
      <c r="K3028" s="16" t="s">
        <v>1179</v>
      </c>
      <c r="L3028" s="16" t="s">
        <v>1392</v>
      </c>
      <c r="M3028" s="16">
        <v>-6856509</v>
      </c>
      <c r="N3028" s="16" t="s">
        <v>1177</v>
      </c>
      <c r="O3028" s="16" t="s">
        <v>1107</v>
      </c>
      <c r="P3028" s="16" t="s">
        <v>1176</v>
      </c>
      <c r="Q3028" s="16" t="s">
        <v>1175</v>
      </c>
      <c r="R3028" s="16" t="s">
        <v>1174</v>
      </c>
    </row>
    <row r="3029" spans="1:18">
      <c r="A3029" s="16" t="s">
        <v>1391</v>
      </c>
      <c r="B3029" s="16" t="s">
        <v>1183</v>
      </c>
      <c r="C3029" s="16" t="s">
        <v>319</v>
      </c>
      <c r="D3029" s="16">
        <v>11174</v>
      </c>
      <c r="E3029" s="16" t="str">
        <f>VLOOKUP(D3029,'Schools Data'!$F$4:$I$105,4,FALSE)</f>
        <v>JCoSS</v>
      </c>
      <c r="F3029" s="16">
        <v>543971</v>
      </c>
      <c r="G3029" s="16" t="str">
        <f t="shared" si="108"/>
        <v>I02</v>
      </c>
      <c r="H3029" s="16" t="s">
        <v>1390</v>
      </c>
      <c r="I3029" s="16" t="s">
        <v>1181</v>
      </c>
      <c r="J3029" s="16" t="s">
        <v>1180</v>
      </c>
      <c r="K3029" s="16" t="s">
        <v>1179</v>
      </c>
      <c r="L3029" s="16" t="s">
        <v>1389</v>
      </c>
      <c r="M3029" s="16">
        <v>-1571288</v>
      </c>
      <c r="N3029" s="16" t="s">
        <v>1177</v>
      </c>
      <c r="O3029" s="16" t="s">
        <v>1107</v>
      </c>
      <c r="P3029" s="16" t="s">
        <v>1176</v>
      </c>
      <c r="Q3029" s="16" t="s">
        <v>1175</v>
      </c>
      <c r="R3029" s="16" t="s">
        <v>1174</v>
      </c>
    </row>
    <row r="3030" spans="1:18">
      <c r="A3030" s="16" t="s">
        <v>1388</v>
      </c>
      <c r="B3030" s="16" t="s">
        <v>1183</v>
      </c>
      <c r="C3030" s="16" t="s">
        <v>319</v>
      </c>
      <c r="D3030" s="16">
        <v>11174</v>
      </c>
      <c r="E3030" s="16" t="str">
        <f>VLOOKUP(D3030,'Schools Data'!$F$4:$I$105,4,FALSE)</f>
        <v>JCoSS</v>
      </c>
      <c r="F3030" s="16">
        <v>543972</v>
      </c>
      <c r="G3030" s="16" t="str">
        <f t="shared" si="108"/>
        <v>I03</v>
      </c>
      <c r="H3030" s="16" t="s">
        <v>1387</v>
      </c>
      <c r="I3030" s="16" t="s">
        <v>1181</v>
      </c>
      <c r="J3030" s="16" t="s">
        <v>1180</v>
      </c>
      <c r="K3030" s="16" t="s">
        <v>1179</v>
      </c>
      <c r="L3030" s="16" t="s">
        <v>1386</v>
      </c>
      <c r="M3030" s="16">
        <v>-1398945</v>
      </c>
      <c r="N3030" s="16" t="s">
        <v>1177</v>
      </c>
      <c r="O3030" s="16" t="s">
        <v>1107</v>
      </c>
      <c r="P3030" s="16" t="s">
        <v>1176</v>
      </c>
      <c r="Q3030" s="16" t="s">
        <v>1175</v>
      </c>
      <c r="R3030" s="16" t="s">
        <v>1174</v>
      </c>
    </row>
    <row r="3031" spans="1:18">
      <c r="A3031" s="16" t="s">
        <v>1385</v>
      </c>
      <c r="B3031" s="16" t="s">
        <v>1183</v>
      </c>
      <c r="C3031" s="16" t="s">
        <v>319</v>
      </c>
      <c r="D3031" s="16">
        <v>11174</v>
      </c>
      <c r="E3031" s="16" t="str">
        <f>VLOOKUP(D3031,'Schools Data'!$F$4:$I$105,4,FALSE)</f>
        <v>JCoSS</v>
      </c>
      <c r="F3031" s="16">
        <v>543975</v>
      </c>
      <c r="G3031" s="16" t="str">
        <f t="shared" si="108"/>
        <v>I05</v>
      </c>
      <c r="H3031" s="16" t="s">
        <v>1384</v>
      </c>
      <c r="I3031" s="16" t="s">
        <v>1181</v>
      </c>
      <c r="J3031" s="16" t="s">
        <v>1180</v>
      </c>
      <c r="K3031" s="16" t="s">
        <v>1179</v>
      </c>
      <c r="L3031" s="16" t="s">
        <v>1383</v>
      </c>
      <c r="M3031" s="16">
        <v>-70585</v>
      </c>
      <c r="N3031" s="16" t="s">
        <v>1177</v>
      </c>
      <c r="O3031" s="16" t="s">
        <v>1107</v>
      </c>
      <c r="P3031" s="16" t="s">
        <v>1176</v>
      </c>
      <c r="Q3031" s="16" t="s">
        <v>1175</v>
      </c>
      <c r="R3031" s="16" t="s">
        <v>1174</v>
      </c>
    </row>
    <row r="3032" spans="1:18">
      <c r="A3032" s="16" t="s">
        <v>1382</v>
      </c>
      <c r="B3032" s="16" t="s">
        <v>1183</v>
      </c>
      <c r="C3032" s="16" t="s">
        <v>319</v>
      </c>
      <c r="D3032" s="16">
        <v>11174</v>
      </c>
      <c r="E3032" s="16" t="str">
        <f>VLOOKUP(D3032,'Schools Data'!$F$4:$I$105,4,FALSE)</f>
        <v>JCoSS</v>
      </c>
      <c r="F3032" s="16">
        <v>569000</v>
      </c>
      <c r="G3032" s="16" t="str">
        <f t="shared" si="108"/>
        <v>E28a</v>
      </c>
      <c r="H3032" s="16" t="s">
        <v>1381</v>
      </c>
      <c r="I3032" s="16" t="s">
        <v>1181</v>
      </c>
      <c r="J3032" s="16" t="s">
        <v>1180</v>
      </c>
      <c r="K3032" s="16" t="s">
        <v>1179</v>
      </c>
      <c r="L3032" s="16" t="s">
        <v>1380</v>
      </c>
      <c r="M3032" s="16">
        <v>50885</v>
      </c>
      <c r="N3032" s="16" t="s">
        <v>1177</v>
      </c>
      <c r="O3032" s="16" t="s">
        <v>1107</v>
      </c>
      <c r="P3032" s="16" t="s">
        <v>1176</v>
      </c>
      <c r="Q3032" s="16" t="s">
        <v>1175</v>
      </c>
      <c r="R3032" s="16" t="s">
        <v>1174</v>
      </c>
    </row>
    <row r="3033" spans="1:18">
      <c r="A3033" s="16" t="s">
        <v>1379</v>
      </c>
      <c r="B3033" s="16" t="s">
        <v>1183</v>
      </c>
      <c r="C3033" s="16" t="s">
        <v>319</v>
      </c>
      <c r="D3033" s="16">
        <v>11174</v>
      </c>
      <c r="E3033" s="16" t="str">
        <f>VLOOKUP(D3033,'Schools Data'!$F$4:$I$105,4,FALSE)</f>
        <v>JCoSS</v>
      </c>
      <c r="F3033" s="16">
        <v>569010</v>
      </c>
      <c r="G3033" s="16" t="str">
        <f t="shared" si="108"/>
        <v>E27</v>
      </c>
      <c r="H3033" s="16" t="s">
        <v>1378</v>
      </c>
      <c r="I3033" s="16" t="s">
        <v>1181</v>
      </c>
      <c r="J3033" s="16" t="s">
        <v>1180</v>
      </c>
      <c r="K3033" s="16" t="s">
        <v>1179</v>
      </c>
      <c r="L3033" s="16" t="s">
        <v>1377</v>
      </c>
      <c r="M3033" s="16">
        <v>514455</v>
      </c>
      <c r="N3033" s="16" t="s">
        <v>1177</v>
      </c>
      <c r="O3033" s="16" t="s">
        <v>1107</v>
      </c>
      <c r="P3033" s="16" t="s">
        <v>1176</v>
      </c>
      <c r="Q3033" s="16" t="s">
        <v>1175</v>
      </c>
      <c r="R3033" s="16" t="s">
        <v>1174</v>
      </c>
    </row>
    <row r="3034" spans="1:18">
      <c r="A3034" s="16" t="s">
        <v>1376</v>
      </c>
      <c r="B3034" s="16" t="s">
        <v>1183</v>
      </c>
      <c r="C3034" s="16" t="s">
        <v>319</v>
      </c>
      <c r="D3034" s="16">
        <v>11174</v>
      </c>
      <c r="E3034" s="16" t="str">
        <f>VLOOKUP(D3034,'Schools Data'!$F$4:$I$105,4,FALSE)</f>
        <v>JCoSS</v>
      </c>
      <c r="F3034" s="16">
        <v>710020</v>
      </c>
      <c r="G3034" s="16" t="str">
        <f t="shared" si="108"/>
        <v>I06</v>
      </c>
      <c r="H3034" s="16" t="s">
        <v>1375</v>
      </c>
      <c r="I3034" s="16" t="s">
        <v>1181</v>
      </c>
      <c r="J3034" s="16" t="s">
        <v>1180</v>
      </c>
      <c r="K3034" s="16" t="s">
        <v>1179</v>
      </c>
      <c r="L3034" s="16" t="s">
        <v>1374</v>
      </c>
      <c r="M3034" s="16">
        <v>-173000</v>
      </c>
      <c r="N3034" s="16" t="s">
        <v>1177</v>
      </c>
      <c r="O3034" s="16" t="s">
        <v>1107</v>
      </c>
      <c r="P3034" s="16" t="s">
        <v>1176</v>
      </c>
      <c r="Q3034" s="16" t="s">
        <v>1175</v>
      </c>
      <c r="R3034" s="16" t="s">
        <v>1174</v>
      </c>
    </row>
    <row r="3035" spans="1:18">
      <c r="A3035" s="16" t="s">
        <v>1373</v>
      </c>
      <c r="B3035" s="16" t="s">
        <v>1183</v>
      </c>
      <c r="C3035" s="16" t="s">
        <v>319</v>
      </c>
      <c r="D3035" s="16">
        <v>11174</v>
      </c>
      <c r="E3035" s="16" t="str">
        <f>VLOOKUP(D3035,'Schools Data'!$F$4:$I$105,4,FALSE)</f>
        <v>JCoSS</v>
      </c>
      <c r="F3035" s="16">
        <v>739010</v>
      </c>
      <c r="G3035" s="16" t="str">
        <f t="shared" si="108"/>
        <v>I09</v>
      </c>
      <c r="H3035" s="16" t="s">
        <v>1372</v>
      </c>
      <c r="I3035" s="16" t="s">
        <v>1181</v>
      </c>
      <c r="J3035" s="16" t="s">
        <v>1180</v>
      </c>
      <c r="K3035" s="16" t="s">
        <v>1179</v>
      </c>
      <c r="L3035" s="16" t="s">
        <v>1371</v>
      </c>
      <c r="M3035" s="16">
        <v>-35000</v>
      </c>
      <c r="N3035" s="16" t="s">
        <v>1177</v>
      </c>
      <c r="O3035" s="16" t="s">
        <v>1107</v>
      </c>
      <c r="P3035" s="16" t="s">
        <v>1176</v>
      </c>
      <c r="Q3035" s="16" t="s">
        <v>1175</v>
      </c>
      <c r="R3035" s="16" t="s">
        <v>1174</v>
      </c>
    </row>
    <row r="3036" spans="1:18">
      <c r="A3036" s="16" t="s">
        <v>1370</v>
      </c>
      <c r="B3036" s="16" t="s">
        <v>1183</v>
      </c>
      <c r="C3036" s="16" t="s">
        <v>319</v>
      </c>
      <c r="D3036" s="16">
        <v>11174</v>
      </c>
      <c r="E3036" s="16" t="str">
        <f>VLOOKUP(D3036,'Schools Data'!$F$4:$I$105,4,FALSE)</f>
        <v>JCoSS</v>
      </c>
      <c r="F3036" s="16">
        <v>739050</v>
      </c>
      <c r="G3036" s="16" t="str">
        <f t="shared" si="108"/>
        <v>I13</v>
      </c>
      <c r="H3036" s="16" t="s">
        <v>1369</v>
      </c>
      <c r="I3036" s="16" t="s">
        <v>1181</v>
      </c>
      <c r="J3036" s="16" t="s">
        <v>1180</v>
      </c>
      <c r="K3036" s="16" t="s">
        <v>1179</v>
      </c>
      <c r="L3036" s="16" t="s">
        <v>1368</v>
      </c>
      <c r="M3036" s="16">
        <v>-1810628</v>
      </c>
      <c r="N3036" s="16" t="s">
        <v>1177</v>
      </c>
      <c r="O3036" s="16" t="s">
        <v>1107</v>
      </c>
      <c r="P3036" s="16" t="s">
        <v>1176</v>
      </c>
      <c r="Q3036" s="16" t="s">
        <v>1175</v>
      </c>
      <c r="R3036" s="16" t="s">
        <v>1174</v>
      </c>
    </row>
    <row r="3037" spans="1:18">
      <c r="A3037" s="16" t="s">
        <v>1367</v>
      </c>
      <c r="B3037" s="16" t="s">
        <v>1183</v>
      </c>
      <c r="C3037" s="16" t="s">
        <v>319</v>
      </c>
      <c r="D3037" s="16">
        <v>11278</v>
      </c>
      <c r="E3037" s="16" t="str">
        <f>VLOOKUP(D3037,'Schools Data'!$F$4:$I$105,4,FALSE)</f>
        <v>Beit Shvidler Primary School</v>
      </c>
      <c r="F3037" s="16">
        <v>111100</v>
      </c>
      <c r="G3037" s="16" t="str">
        <f t="shared" si="108"/>
        <v>E05</v>
      </c>
      <c r="H3037" s="16" t="s">
        <v>1366</v>
      </c>
      <c r="I3037" s="16" t="s">
        <v>1181</v>
      </c>
      <c r="J3037" s="16" t="s">
        <v>1180</v>
      </c>
      <c r="K3037" s="16" t="s">
        <v>1179</v>
      </c>
      <c r="L3037" s="16" t="s">
        <v>1365</v>
      </c>
      <c r="M3037" s="16">
        <v>80242</v>
      </c>
      <c r="N3037" s="16" t="s">
        <v>1177</v>
      </c>
      <c r="O3037" s="16" t="s">
        <v>1107</v>
      </c>
      <c r="P3037" s="16" t="s">
        <v>1176</v>
      </c>
      <c r="Q3037" s="16" t="s">
        <v>1175</v>
      </c>
      <c r="R3037" s="16" t="s">
        <v>1174</v>
      </c>
    </row>
    <row r="3038" spans="1:18">
      <c r="A3038" s="16" t="s">
        <v>1364</v>
      </c>
      <c r="B3038" s="16" t="s">
        <v>1183</v>
      </c>
      <c r="C3038" s="16" t="s">
        <v>319</v>
      </c>
      <c r="D3038" s="16">
        <v>11278</v>
      </c>
      <c r="E3038" s="16" t="str">
        <f>VLOOKUP(D3038,'Schools Data'!$F$4:$I$105,4,FALSE)</f>
        <v>Beit Shvidler Primary School</v>
      </c>
      <c r="F3038" s="16">
        <v>111200</v>
      </c>
      <c r="G3038" s="16" t="str">
        <f t="shared" si="108"/>
        <v>E04</v>
      </c>
      <c r="H3038" s="16" t="s">
        <v>1363</v>
      </c>
      <c r="I3038" s="16" t="s">
        <v>1181</v>
      </c>
      <c r="J3038" s="16" t="s">
        <v>1180</v>
      </c>
      <c r="K3038" s="16" t="s">
        <v>1179</v>
      </c>
      <c r="L3038" s="16" t="s">
        <v>1362</v>
      </c>
      <c r="M3038" s="16">
        <v>27714</v>
      </c>
      <c r="N3038" s="16" t="s">
        <v>1177</v>
      </c>
      <c r="O3038" s="16" t="s">
        <v>1107</v>
      </c>
      <c r="P3038" s="16" t="s">
        <v>1176</v>
      </c>
      <c r="Q3038" s="16" t="s">
        <v>1175</v>
      </c>
      <c r="R3038" s="16" t="s">
        <v>1174</v>
      </c>
    </row>
    <row r="3039" spans="1:18">
      <c r="A3039" s="16" t="s">
        <v>1361</v>
      </c>
      <c r="B3039" s="16" t="s">
        <v>1183</v>
      </c>
      <c r="C3039" s="16" t="s">
        <v>319</v>
      </c>
      <c r="D3039" s="16">
        <v>11278</v>
      </c>
      <c r="E3039" s="16" t="str">
        <f>VLOOKUP(D3039,'Schools Data'!$F$4:$I$105,4,FALSE)</f>
        <v>Beit Shvidler Primary School</v>
      </c>
      <c r="F3039" s="16">
        <v>111400</v>
      </c>
      <c r="G3039" s="16" t="str">
        <f t="shared" si="108"/>
        <v>E01</v>
      </c>
      <c r="H3039" s="16" t="s">
        <v>1360</v>
      </c>
      <c r="I3039" s="16" t="s">
        <v>1181</v>
      </c>
      <c r="J3039" s="16" t="s">
        <v>1180</v>
      </c>
      <c r="K3039" s="16" t="s">
        <v>1179</v>
      </c>
      <c r="L3039" s="16" t="s">
        <v>1359</v>
      </c>
      <c r="M3039" s="16">
        <v>924659</v>
      </c>
      <c r="N3039" s="16" t="s">
        <v>1177</v>
      </c>
      <c r="O3039" s="16" t="s">
        <v>1107</v>
      </c>
      <c r="P3039" s="16" t="s">
        <v>1176</v>
      </c>
      <c r="Q3039" s="16" t="s">
        <v>1175</v>
      </c>
      <c r="R3039" s="16" t="s">
        <v>1174</v>
      </c>
    </row>
    <row r="3040" spans="1:18">
      <c r="A3040" s="16" t="s">
        <v>1358</v>
      </c>
      <c r="B3040" s="16" t="s">
        <v>1183</v>
      </c>
      <c r="C3040" s="16" t="s">
        <v>319</v>
      </c>
      <c r="D3040" s="16">
        <v>11278</v>
      </c>
      <c r="E3040" s="16" t="str">
        <f>VLOOKUP(D3040,'Schools Data'!$F$4:$I$105,4,FALSE)</f>
        <v>Beit Shvidler Primary School</v>
      </c>
      <c r="F3040" s="16">
        <v>111600</v>
      </c>
      <c r="G3040" s="16" t="str">
        <f t="shared" si="108"/>
        <v>E03</v>
      </c>
      <c r="H3040" s="16" t="s">
        <v>1357</v>
      </c>
      <c r="I3040" s="16" t="s">
        <v>1181</v>
      </c>
      <c r="J3040" s="16" t="s">
        <v>1180</v>
      </c>
      <c r="K3040" s="16" t="s">
        <v>1179</v>
      </c>
      <c r="L3040" s="16" t="s">
        <v>1356</v>
      </c>
      <c r="M3040" s="16">
        <v>217819</v>
      </c>
      <c r="N3040" s="16" t="s">
        <v>1177</v>
      </c>
      <c r="O3040" s="16" t="s">
        <v>1107</v>
      </c>
      <c r="P3040" s="16" t="s">
        <v>1176</v>
      </c>
      <c r="Q3040" s="16" t="s">
        <v>1175</v>
      </c>
      <c r="R3040" s="16" t="s">
        <v>1174</v>
      </c>
    </row>
    <row r="3041" spans="1:18">
      <c r="A3041" s="16" t="s">
        <v>1355</v>
      </c>
      <c r="B3041" s="16" t="s">
        <v>1183</v>
      </c>
      <c r="C3041" s="16" t="s">
        <v>319</v>
      </c>
      <c r="D3041" s="16">
        <v>11278</v>
      </c>
      <c r="E3041" s="16" t="str">
        <f>VLOOKUP(D3041,'Schools Data'!$F$4:$I$105,4,FALSE)</f>
        <v>Beit Shvidler Primary School</v>
      </c>
      <c r="F3041" s="16">
        <v>111700</v>
      </c>
      <c r="G3041" s="16" t="str">
        <f t="shared" si="108"/>
        <v>E07</v>
      </c>
      <c r="H3041" s="16" t="s">
        <v>1354</v>
      </c>
      <c r="I3041" s="16" t="s">
        <v>1181</v>
      </c>
      <c r="J3041" s="16" t="s">
        <v>1180</v>
      </c>
      <c r="K3041" s="16" t="s">
        <v>1179</v>
      </c>
      <c r="L3041" s="16" t="s">
        <v>1353</v>
      </c>
      <c r="M3041" s="16">
        <v>8375</v>
      </c>
      <c r="N3041" s="16" t="s">
        <v>1177</v>
      </c>
      <c r="O3041" s="16" t="s">
        <v>1107</v>
      </c>
      <c r="P3041" s="16" t="s">
        <v>1176</v>
      </c>
      <c r="Q3041" s="16" t="s">
        <v>1175</v>
      </c>
      <c r="R3041" s="16" t="s">
        <v>1174</v>
      </c>
    </row>
    <row r="3042" spans="1:18">
      <c r="A3042" s="16" t="s">
        <v>1352</v>
      </c>
      <c r="B3042" s="16" t="s">
        <v>1183</v>
      </c>
      <c r="C3042" s="16" t="s">
        <v>319</v>
      </c>
      <c r="D3042" s="16">
        <v>11278</v>
      </c>
      <c r="E3042" s="16" t="str">
        <f>VLOOKUP(D3042,'Schools Data'!$F$4:$I$105,4,FALSE)</f>
        <v>Beit Shvidler Primary School</v>
      </c>
      <c r="F3042" s="16">
        <v>133100</v>
      </c>
      <c r="G3042" s="16" t="str">
        <f t="shared" si="108"/>
        <v>E09</v>
      </c>
      <c r="H3042" s="16" t="s">
        <v>1351</v>
      </c>
      <c r="I3042" s="16" t="s">
        <v>1181</v>
      </c>
      <c r="J3042" s="16" t="s">
        <v>1180</v>
      </c>
      <c r="K3042" s="16" t="s">
        <v>1179</v>
      </c>
      <c r="L3042" s="16" t="s">
        <v>1350</v>
      </c>
      <c r="M3042" s="16">
        <v>1020</v>
      </c>
      <c r="N3042" s="16" t="s">
        <v>1177</v>
      </c>
      <c r="O3042" s="16" t="s">
        <v>1107</v>
      </c>
      <c r="P3042" s="16" t="s">
        <v>1176</v>
      </c>
      <c r="Q3042" s="16" t="s">
        <v>1175</v>
      </c>
      <c r="R3042" s="16" t="s">
        <v>1174</v>
      </c>
    </row>
    <row r="3043" spans="1:18">
      <c r="A3043" s="16" t="s">
        <v>1349</v>
      </c>
      <c r="B3043" s="16" t="s">
        <v>1183</v>
      </c>
      <c r="C3043" s="16" t="s">
        <v>319</v>
      </c>
      <c r="D3043" s="16">
        <v>11278</v>
      </c>
      <c r="E3043" s="16" t="str">
        <f>VLOOKUP(D3043,'Schools Data'!$F$4:$I$105,4,FALSE)</f>
        <v>Beit Shvidler Primary School</v>
      </c>
      <c r="F3043" s="16">
        <v>138100</v>
      </c>
      <c r="G3043" s="16" t="str">
        <f t="shared" si="108"/>
        <v>E08</v>
      </c>
      <c r="H3043" s="16" t="s">
        <v>1348</v>
      </c>
      <c r="I3043" s="16" t="s">
        <v>1181</v>
      </c>
      <c r="J3043" s="16" t="s">
        <v>1180</v>
      </c>
      <c r="K3043" s="16" t="s">
        <v>1179</v>
      </c>
      <c r="L3043" s="16" t="s">
        <v>1347</v>
      </c>
      <c r="M3043" s="16">
        <v>14583</v>
      </c>
      <c r="N3043" s="16" t="s">
        <v>1177</v>
      </c>
      <c r="O3043" s="16" t="s">
        <v>1107</v>
      </c>
      <c r="P3043" s="16" t="s">
        <v>1176</v>
      </c>
      <c r="Q3043" s="16" t="s">
        <v>1175</v>
      </c>
      <c r="R3043" s="16" t="s">
        <v>1174</v>
      </c>
    </row>
    <row r="3044" spans="1:18">
      <c r="A3044" s="16" t="s">
        <v>1346</v>
      </c>
      <c r="B3044" s="16" t="s">
        <v>1183</v>
      </c>
      <c r="C3044" s="16" t="s">
        <v>319</v>
      </c>
      <c r="D3044" s="16">
        <v>11278</v>
      </c>
      <c r="E3044" s="16" t="str">
        <f>VLOOKUP(D3044,'Schools Data'!$F$4:$I$105,4,FALSE)</f>
        <v>Beit Shvidler Primary School</v>
      </c>
      <c r="F3044" s="16">
        <v>138110</v>
      </c>
      <c r="G3044" s="16" t="str">
        <f t="shared" si="108"/>
        <v>E10</v>
      </c>
      <c r="H3044" s="16" t="s">
        <v>1345</v>
      </c>
      <c r="I3044" s="16" t="s">
        <v>1181</v>
      </c>
      <c r="J3044" s="16" t="s">
        <v>1180</v>
      </c>
      <c r="K3044" s="16" t="s">
        <v>1179</v>
      </c>
      <c r="L3044" s="16" t="s">
        <v>1344</v>
      </c>
      <c r="M3044" s="16">
        <v>303</v>
      </c>
      <c r="N3044" s="16" t="s">
        <v>1177</v>
      </c>
      <c r="O3044" s="16" t="s">
        <v>1107</v>
      </c>
      <c r="P3044" s="16" t="s">
        <v>1176</v>
      </c>
      <c r="Q3044" s="16" t="s">
        <v>1175</v>
      </c>
      <c r="R3044" s="16" t="s">
        <v>1174</v>
      </c>
    </row>
    <row r="3045" spans="1:18">
      <c r="A3045" s="16" t="s">
        <v>1343</v>
      </c>
      <c r="B3045" s="16" t="s">
        <v>1183</v>
      </c>
      <c r="C3045" s="16" t="s">
        <v>319</v>
      </c>
      <c r="D3045" s="16">
        <v>11278</v>
      </c>
      <c r="E3045" s="16" t="str">
        <f>VLOOKUP(D3045,'Schools Data'!$F$4:$I$105,4,FALSE)</f>
        <v>Beit Shvidler Primary School</v>
      </c>
      <c r="F3045" s="16">
        <v>138120</v>
      </c>
      <c r="G3045" s="16" t="str">
        <f t="shared" si="108"/>
        <v>E11</v>
      </c>
      <c r="H3045" s="16" t="s">
        <v>1342</v>
      </c>
      <c r="I3045" s="16" t="s">
        <v>1181</v>
      </c>
      <c r="J3045" s="16" t="s">
        <v>1180</v>
      </c>
      <c r="K3045" s="16" t="s">
        <v>1179</v>
      </c>
      <c r="L3045" s="16" t="s">
        <v>1341</v>
      </c>
      <c r="M3045" s="16">
        <v>2463</v>
      </c>
      <c r="N3045" s="16" t="s">
        <v>1177</v>
      </c>
      <c r="O3045" s="16" t="s">
        <v>1107</v>
      </c>
      <c r="P3045" s="16" t="s">
        <v>1176</v>
      </c>
      <c r="Q3045" s="16" t="s">
        <v>1175</v>
      </c>
      <c r="R3045" s="16" t="s">
        <v>1174</v>
      </c>
    </row>
    <row r="3046" spans="1:18">
      <c r="A3046" s="16" t="s">
        <v>1340</v>
      </c>
      <c r="B3046" s="16" t="s">
        <v>1183</v>
      </c>
      <c r="C3046" s="16" t="s">
        <v>319</v>
      </c>
      <c r="D3046" s="16">
        <v>11278</v>
      </c>
      <c r="E3046" s="16" t="str">
        <f>VLOOKUP(D3046,'Schools Data'!$F$4:$I$105,4,FALSE)</f>
        <v>Beit Shvidler Primary School</v>
      </c>
      <c r="F3046" s="16">
        <v>210000</v>
      </c>
      <c r="G3046" s="16" t="str">
        <f t="shared" si="108"/>
        <v>E12</v>
      </c>
      <c r="H3046" s="16" t="s">
        <v>1339</v>
      </c>
      <c r="I3046" s="16" t="s">
        <v>1181</v>
      </c>
      <c r="J3046" s="16" t="s">
        <v>1180</v>
      </c>
      <c r="K3046" s="16" t="s">
        <v>1179</v>
      </c>
      <c r="L3046" s="16" t="s">
        <v>1338</v>
      </c>
      <c r="M3046" s="16">
        <v>45000</v>
      </c>
      <c r="N3046" s="16" t="s">
        <v>1177</v>
      </c>
      <c r="O3046" s="16" t="s">
        <v>1107</v>
      </c>
      <c r="P3046" s="16" t="s">
        <v>1176</v>
      </c>
      <c r="Q3046" s="16" t="s">
        <v>1175</v>
      </c>
      <c r="R3046" s="16" t="s">
        <v>1174</v>
      </c>
    </row>
    <row r="3047" spans="1:18">
      <c r="A3047" s="16" t="s">
        <v>1337</v>
      </c>
      <c r="B3047" s="16" t="s">
        <v>1183</v>
      </c>
      <c r="C3047" s="16" t="s">
        <v>319</v>
      </c>
      <c r="D3047" s="16">
        <v>11278</v>
      </c>
      <c r="E3047" s="16" t="str">
        <f>VLOOKUP(D3047,'Schools Data'!$F$4:$I$105,4,FALSE)</f>
        <v>Beit Shvidler Primary School</v>
      </c>
      <c r="F3047" s="16">
        <v>213020</v>
      </c>
      <c r="G3047" s="16" t="str">
        <f t="shared" si="108"/>
        <v>E16</v>
      </c>
      <c r="H3047" s="16" t="s">
        <v>1336</v>
      </c>
      <c r="I3047" s="16" t="s">
        <v>1181</v>
      </c>
      <c r="J3047" s="16" t="s">
        <v>1180</v>
      </c>
      <c r="K3047" s="16" t="s">
        <v>1179</v>
      </c>
      <c r="L3047" s="16" t="s">
        <v>1335</v>
      </c>
      <c r="M3047" s="16">
        <v>26164</v>
      </c>
      <c r="N3047" s="16" t="s">
        <v>1177</v>
      </c>
      <c r="O3047" s="16" t="s">
        <v>1107</v>
      </c>
      <c r="P3047" s="16" t="s">
        <v>1176</v>
      </c>
      <c r="Q3047" s="16" t="s">
        <v>1175</v>
      </c>
      <c r="R3047" s="16" t="s">
        <v>1174</v>
      </c>
    </row>
    <row r="3048" spans="1:18">
      <c r="A3048" s="16" t="s">
        <v>1334</v>
      </c>
      <c r="B3048" s="16" t="s">
        <v>1183</v>
      </c>
      <c r="C3048" s="16" t="s">
        <v>319</v>
      </c>
      <c r="D3048" s="16">
        <v>11278</v>
      </c>
      <c r="E3048" s="16" t="str">
        <f>VLOOKUP(D3048,'Schools Data'!$F$4:$I$105,4,FALSE)</f>
        <v>Beit Shvidler Primary School</v>
      </c>
      <c r="F3048" s="16">
        <v>215000</v>
      </c>
      <c r="G3048" s="16" t="str">
        <f t="shared" si="108"/>
        <v>E17</v>
      </c>
      <c r="H3048" s="16" t="s">
        <v>1333</v>
      </c>
      <c r="I3048" s="16" t="s">
        <v>1181</v>
      </c>
      <c r="J3048" s="16" t="s">
        <v>1180</v>
      </c>
      <c r="K3048" s="16" t="s">
        <v>1179</v>
      </c>
      <c r="L3048" s="16" t="s">
        <v>1332</v>
      </c>
      <c r="M3048" s="16">
        <v>7714</v>
      </c>
      <c r="N3048" s="16" t="s">
        <v>1177</v>
      </c>
      <c r="O3048" s="16" t="s">
        <v>1107</v>
      </c>
      <c r="P3048" s="16" t="s">
        <v>1176</v>
      </c>
      <c r="Q3048" s="16" t="s">
        <v>1175</v>
      </c>
      <c r="R3048" s="16" t="s">
        <v>1174</v>
      </c>
    </row>
    <row r="3049" spans="1:18">
      <c r="A3049" s="16" t="s">
        <v>1331</v>
      </c>
      <c r="B3049" s="16" t="s">
        <v>1183</v>
      </c>
      <c r="C3049" s="16" t="s">
        <v>319</v>
      </c>
      <c r="D3049" s="16">
        <v>11278</v>
      </c>
      <c r="E3049" s="16" t="str">
        <f>VLOOKUP(D3049,'Schools Data'!$F$4:$I$105,4,FALSE)</f>
        <v>Beit Shvidler Primary School</v>
      </c>
      <c r="F3049" s="16">
        <v>216000</v>
      </c>
      <c r="G3049" s="16" t="str">
        <f t="shared" si="108"/>
        <v>E15</v>
      </c>
      <c r="H3049" s="16" t="s">
        <v>1330</v>
      </c>
      <c r="I3049" s="16" t="s">
        <v>1181</v>
      </c>
      <c r="J3049" s="16" t="s">
        <v>1180</v>
      </c>
      <c r="K3049" s="16" t="s">
        <v>1179</v>
      </c>
      <c r="L3049" s="16" t="s">
        <v>1329</v>
      </c>
      <c r="M3049" s="16">
        <v>3060</v>
      </c>
      <c r="N3049" s="16" t="s">
        <v>1177</v>
      </c>
      <c r="O3049" s="16" t="s">
        <v>1107</v>
      </c>
      <c r="P3049" s="16" t="s">
        <v>1176</v>
      </c>
      <c r="Q3049" s="16" t="s">
        <v>1175</v>
      </c>
      <c r="R3049" s="16" t="s">
        <v>1174</v>
      </c>
    </row>
    <row r="3050" spans="1:18">
      <c r="A3050" s="16" t="s">
        <v>1328</v>
      </c>
      <c r="B3050" s="16" t="s">
        <v>1183</v>
      </c>
      <c r="C3050" s="16" t="s">
        <v>319</v>
      </c>
      <c r="D3050" s="16">
        <v>11278</v>
      </c>
      <c r="E3050" s="16" t="str">
        <f>VLOOKUP(D3050,'Schools Data'!$F$4:$I$105,4,FALSE)</f>
        <v>Beit Shvidler Primary School</v>
      </c>
      <c r="F3050" s="16">
        <v>219010</v>
      </c>
      <c r="G3050" s="16" t="str">
        <f t="shared" si="108"/>
        <v>E14</v>
      </c>
      <c r="H3050" s="16" t="s">
        <v>1327</v>
      </c>
      <c r="I3050" s="16" t="s">
        <v>1181</v>
      </c>
      <c r="J3050" s="16" t="s">
        <v>1180</v>
      </c>
      <c r="K3050" s="16" t="s">
        <v>1179</v>
      </c>
      <c r="L3050" s="16" t="s">
        <v>1326</v>
      </c>
      <c r="M3050" s="16">
        <v>34000</v>
      </c>
      <c r="N3050" s="16" t="s">
        <v>1177</v>
      </c>
      <c r="O3050" s="16" t="s">
        <v>1107</v>
      </c>
      <c r="P3050" s="16" t="s">
        <v>1176</v>
      </c>
      <c r="Q3050" s="16" t="s">
        <v>1175</v>
      </c>
      <c r="R3050" s="16" t="s">
        <v>1174</v>
      </c>
    </row>
    <row r="3051" spans="1:18">
      <c r="A3051" s="16" t="s">
        <v>1325</v>
      </c>
      <c r="B3051" s="16" t="s">
        <v>1183</v>
      </c>
      <c r="C3051" s="16" t="s">
        <v>319</v>
      </c>
      <c r="D3051" s="16">
        <v>11278</v>
      </c>
      <c r="E3051" s="16" t="str">
        <f>VLOOKUP(D3051,'Schools Data'!$F$4:$I$105,4,FALSE)</f>
        <v>Beit Shvidler Primary School</v>
      </c>
      <c r="F3051" s="16">
        <v>219030</v>
      </c>
      <c r="G3051" s="16" t="str">
        <f t="shared" si="108"/>
        <v>E18</v>
      </c>
      <c r="H3051" s="16" t="s">
        <v>1324</v>
      </c>
      <c r="I3051" s="16" t="s">
        <v>1181</v>
      </c>
      <c r="J3051" s="16" t="s">
        <v>1180</v>
      </c>
      <c r="K3051" s="16" t="s">
        <v>1179</v>
      </c>
      <c r="L3051" s="16" t="s">
        <v>1323</v>
      </c>
      <c r="M3051" s="16">
        <v>14430</v>
      </c>
      <c r="N3051" s="16" t="s">
        <v>1177</v>
      </c>
      <c r="O3051" s="16" t="s">
        <v>1107</v>
      </c>
      <c r="P3051" s="16" t="s">
        <v>1176</v>
      </c>
      <c r="Q3051" s="16" t="s">
        <v>1175</v>
      </c>
      <c r="R3051" s="16" t="s">
        <v>1174</v>
      </c>
    </row>
    <row r="3052" spans="1:18">
      <c r="A3052" s="16" t="s">
        <v>1322</v>
      </c>
      <c r="B3052" s="16" t="s">
        <v>1183</v>
      </c>
      <c r="C3052" s="16" t="s">
        <v>319</v>
      </c>
      <c r="D3052" s="16">
        <v>11278</v>
      </c>
      <c r="E3052" s="16" t="str">
        <f>VLOOKUP(D3052,'Schools Data'!$F$4:$I$105,4,FALSE)</f>
        <v>Beit Shvidler Primary School</v>
      </c>
      <c r="F3052" s="16">
        <v>221000</v>
      </c>
      <c r="G3052" s="16" t="str">
        <f t="shared" si="108"/>
        <v>E23</v>
      </c>
      <c r="H3052" s="16" t="s">
        <v>1321</v>
      </c>
      <c r="I3052" s="16" t="s">
        <v>1181</v>
      </c>
      <c r="J3052" s="16" t="s">
        <v>1180</v>
      </c>
      <c r="K3052" s="16" t="s">
        <v>1179</v>
      </c>
      <c r="L3052" s="16" t="s">
        <v>1320</v>
      </c>
      <c r="M3052" s="16">
        <v>18327</v>
      </c>
      <c r="N3052" s="16" t="s">
        <v>1177</v>
      </c>
      <c r="O3052" s="16" t="s">
        <v>1107</v>
      </c>
      <c r="P3052" s="16" t="s">
        <v>1176</v>
      </c>
      <c r="Q3052" s="16" t="s">
        <v>1175</v>
      </c>
      <c r="R3052" s="16" t="s">
        <v>1174</v>
      </c>
    </row>
    <row r="3053" spans="1:18">
      <c r="A3053" s="16" t="s">
        <v>1319</v>
      </c>
      <c r="B3053" s="16" t="s">
        <v>1183</v>
      </c>
      <c r="C3053" s="16" t="s">
        <v>319</v>
      </c>
      <c r="D3053" s="16">
        <v>11278</v>
      </c>
      <c r="E3053" s="16" t="str">
        <f>VLOOKUP(D3053,'Schools Data'!$F$4:$I$105,4,FALSE)</f>
        <v>Beit Shvidler Primary School</v>
      </c>
      <c r="F3053" s="16">
        <v>411020</v>
      </c>
      <c r="G3053" s="16" t="str">
        <f t="shared" si="108"/>
        <v>E25</v>
      </c>
      <c r="H3053" s="16" t="s">
        <v>1318</v>
      </c>
      <c r="I3053" s="16" t="s">
        <v>1181</v>
      </c>
      <c r="J3053" s="16" t="s">
        <v>1180</v>
      </c>
      <c r="K3053" s="16" t="s">
        <v>1179</v>
      </c>
      <c r="L3053" s="16" t="s">
        <v>1317</v>
      </c>
      <c r="M3053" s="16">
        <v>74310</v>
      </c>
      <c r="N3053" s="16" t="s">
        <v>1177</v>
      </c>
      <c r="O3053" s="16" t="s">
        <v>1107</v>
      </c>
      <c r="P3053" s="16" t="s">
        <v>1176</v>
      </c>
      <c r="Q3053" s="16" t="s">
        <v>1175</v>
      </c>
      <c r="R3053" s="16" t="s">
        <v>1174</v>
      </c>
    </row>
    <row r="3054" spans="1:18">
      <c r="A3054" s="16" t="s">
        <v>1316</v>
      </c>
      <c r="B3054" s="16" t="s">
        <v>1183</v>
      </c>
      <c r="C3054" s="16" t="s">
        <v>319</v>
      </c>
      <c r="D3054" s="16">
        <v>11278</v>
      </c>
      <c r="E3054" s="16" t="str">
        <f>VLOOKUP(D3054,'Schools Data'!$F$4:$I$105,4,FALSE)</f>
        <v>Beit Shvidler Primary School</v>
      </c>
      <c r="F3054" s="16">
        <v>413050</v>
      </c>
      <c r="G3054" s="16" t="str">
        <f t="shared" si="108"/>
        <v>E19</v>
      </c>
      <c r="H3054" s="16" t="s">
        <v>1315</v>
      </c>
      <c r="I3054" s="16" t="s">
        <v>1181</v>
      </c>
      <c r="J3054" s="16" t="s">
        <v>1180</v>
      </c>
      <c r="K3054" s="16" t="s">
        <v>1179</v>
      </c>
      <c r="L3054" s="16" t="s">
        <v>1314</v>
      </c>
      <c r="M3054" s="16">
        <v>43137</v>
      </c>
      <c r="N3054" s="16" t="s">
        <v>1177</v>
      </c>
      <c r="O3054" s="16" t="s">
        <v>1107</v>
      </c>
      <c r="P3054" s="16" t="s">
        <v>1176</v>
      </c>
      <c r="Q3054" s="16" t="s">
        <v>1175</v>
      </c>
      <c r="R3054" s="16" t="s">
        <v>1174</v>
      </c>
    </row>
    <row r="3055" spans="1:18">
      <c r="A3055" s="16" t="s">
        <v>1313</v>
      </c>
      <c r="B3055" s="16" t="s">
        <v>1183</v>
      </c>
      <c r="C3055" s="16" t="s">
        <v>319</v>
      </c>
      <c r="D3055" s="16">
        <v>11278</v>
      </c>
      <c r="E3055" s="16" t="str">
        <f>VLOOKUP(D3055,'Schools Data'!$F$4:$I$105,4,FALSE)</f>
        <v>Beit Shvidler Primary School</v>
      </c>
      <c r="F3055" s="16">
        <v>413060</v>
      </c>
      <c r="G3055" s="16" t="str">
        <f t="shared" si="108"/>
        <v>E22</v>
      </c>
      <c r="H3055" s="16" t="s">
        <v>1312</v>
      </c>
      <c r="I3055" s="16" t="s">
        <v>1181</v>
      </c>
      <c r="J3055" s="16" t="s">
        <v>1180</v>
      </c>
      <c r="K3055" s="16" t="s">
        <v>1179</v>
      </c>
      <c r="L3055" s="16" t="s">
        <v>1311</v>
      </c>
      <c r="M3055" s="16">
        <v>18965</v>
      </c>
      <c r="N3055" s="16" t="s">
        <v>1177</v>
      </c>
      <c r="O3055" s="16" t="s">
        <v>1107</v>
      </c>
      <c r="P3055" s="16" t="s">
        <v>1176</v>
      </c>
      <c r="Q3055" s="16" t="s">
        <v>1175</v>
      </c>
      <c r="R3055" s="16" t="s">
        <v>1174</v>
      </c>
    </row>
    <row r="3056" spans="1:18">
      <c r="A3056" s="16" t="s">
        <v>1310</v>
      </c>
      <c r="B3056" s="16" t="s">
        <v>1183</v>
      </c>
      <c r="C3056" s="16" t="s">
        <v>319</v>
      </c>
      <c r="D3056" s="16">
        <v>11278</v>
      </c>
      <c r="E3056" s="16" t="str">
        <f>VLOOKUP(D3056,'Schools Data'!$F$4:$I$105,4,FALSE)</f>
        <v>Beit Shvidler Primary School</v>
      </c>
      <c r="F3056" s="16">
        <v>413070</v>
      </c>
      <c r="G3056" s="16" t="str">
        <f t="shared" si="108"/>
        <v>E24</v>
      </c>
      <c r="H3056" s="16" t="s">
        <v>1309</v>
      </c>
      <c r="I3056" s="16" t="s">
        <v>1181</v>
      </c>
      <c r="J3056" s="16" t="s">
        <v>1180</v>
      </c>
      <c r="K3056" s="16" t="s">
        <v>1179</v>
      </c>
      <c r="L3056" s="16" t="s">
        <v>1308</v>
      </c>
      <c r="M3056" s="16">
        <v>500</v>
      </c>
      <c r="N3056" s="16" t="s">
        <v>1177</v>
      </c>
      <c r="O3056" s="16" t="s">
        <v>1107</v>
      </c>
      <c r="P3056" s="16" t="s">
        <v>1176</v>
      </c>
      <c r="Q3056" s="16" t="s">
        <v>1175</v>
      </c>
      <c r="R3056" s="16" t="s">
        <v>1174</v>
      </c>
    </row>
    <row r="3057" spans="1:18">
      <c r="A3057" s="16" t="s">
        <v>1307</v>
      </c>
      <c r="B3057" s="16" t="s">
        <v>1183</v>
      </c>
      <c r="C3057" s="16" t="s">
        <v>319</v>
      </c>
      <c r="D3057" s="16">
        <v>11278</v>
      </c>
      <c r="E3057" s="16" t="str">
        <f>VLOOKUP(D3057,'Schools Data'!$F$4:$I$105,4,FALSE)</f>
        <v>Beit Shvidler Primary School</v>
      </c>
      <c r="F3057" s="16">
        <v>420060</v>
      </c>
      <c r="G3057" s="16" t="str">
        <f t="shared" si="108"/>
        <v>E26</v>
      </c>
      <c r="H3057" s="16" t="s">
        <v>1306</v>
      </c>
      <c r="I3057" s="16" t="s">
        <v>1181</v>
      </c>
      <c r="J3057" s="16" t="s">
        <v>1180</v>
      </c>
      <c r="K3057" s="16" t="s">
        <v>1179</v>
      </c>
      <c r="L3057" s="16" t="s">
        <v>1305</v>
      </c>
      <c r="M3057" s="16">
        <v>10070</v>
      </c>
      <c r="N3057" s="16" t="s">
        <v>1177</v>
      </c>
      <c r="O3057" s="16" t="s">
        <v>1107</v>
      </c>
      <c r="P3057" s="16" t="s">
        <v>1176</v>
      </c>
      <c r="Q3057" s="16" t="s">
        <v>1175</v>
      </c>
      <c r="R3057" s="16" t="s">
        <v>1174</v>
      </c>
    </row>
    <row r="3058" spans="1:18">
      <c r="A3058" s="16" t="s">
        <v>1304</v>
      </c>
      <c r="B3058" s="16" t="s">
        <v>1183</v>
      </c>
      <c r="C3058" s="16" t="s">
        <v>319</v>
      </c>
      <c r="D3058" s="16">
        <v>11278</v>
      </c>
      <c r="E3058" s="16" t="str">
        <f>VLOOKUP(D3058,'Schools Data'!$F$4:$I$105,4,FALSE)</f>
        <v>Beit Shvidler Primary School</v>
      </c>
      <c r="F3058" s="16">
        <v>422620</v>
      </c>
      <c r="G3058" s="16" t="str">
        <f t="shared" si="108"/>
        <v>E20</v>
      </c>
      <c r="H3058" s="16" t="s">
        <v>1303</v>
      </c>
      <c r="I3058" s="16" t="s">
        <v>1181</v>
      </c>
      <c r="J3058" s="16" t="s">
        <v>1180</v>
      </c>
      <c r="K3058" s="16" t="s">
        <v>1179</v>
      </c>
      <c r="L3058" s="16" t="s">
        <v>1302</v>
      </c>
      <c r="M3058" s="16">
        <v>14362</v>
      </c>
      <c r="N3058" s="16" t="s">
        <v>1177</v>
      </c>
      <c r="O3058" s="16" t="s">
        <v>1107</v>
      </c>
      <c r="P3058" s="16" t="s">
        <v>1176</v>
      </c>
      <c r="Q3058" s="16" t="s">
        <v>1175</v>
      </c>
      <c r="R3058" s="16" t="s">
        <v>1174</v>
      </c>
    </row>
    <row r="3059" spans="1:18">
      <c r="A3059" s="16" t="s">
        <v>1301</v>
      </c>
      <c r="B3059" s="16" t="s">
        <v>1183</v>
      </c>
      <c r="C3059" s="16" t="s">
        <v>319</v>
      </c>
      <c r="D3059" s="16">
        <v>11278</v>
      </c>
      <c r="E3059" s="16" t="str">
        <f>VLOOKUP(D3059,'Schools Data'!$F$4:$I$105,4,FALSE)</f>
        <v>Beit Shvidler Primary School</v>
      </c>
      <c r="F3059" s="16">
        <v>543950</v>
      </c>
      <c r="G3059" s="16" t="s">
        <v>1211</v>
      </c>
      <c r="H3059" s="16" t="s">
        <v>1300</v>
      </c>
      <c r="I3059" s="16" t="s">
        <v>1181</v>
      </c>
      <c r="J3059" s="16" t="s">
        <v>1180</v>
      </c>
      <c r="K3059" s="16" t="s">
        <v>1179</v>
      </c>
      <c r="L3059" s="16" t="s">
        <v>1299</v>
      </c>
      <c r="M3059" s="16">
        <v>5093</v>
      </c>
      <c r="N3059" s="16" t="s">
        <v>1177</v>
      </c>
      <c r="O3059" s="16" t="s">
        <v>1107</v>
      </c>
      <c r="P3059" s="16" t="s">
        <v>1176</v>
      </c>
      <c r="Q3059" s="16" t="s">
        <v>1175</v>
      </c>
      <c r="R3059" s="16" t="s">
        <v>1174</v>
      </c>
    </row>
    <row r="3060" spans="1:18">
      <c r="A3060" s="16" t="s">
        <v>1298</v>
      </c>
      <c r="B3060" s="16" t="s">
        <v>1183</v>
      </c>
      <c r="C3060" s="16" t="s">
        <v>319</v>
      </c>
      <c r="D3060" s="16">
        <v>11278</v>
      </c>
      <c r="E3060" s="16" t="str">
        <f>VLOOKUP(D3060,'Schools Data'!$F$4:$I$105,4,FALSE)</f>
        <v>Beit Shvidler Primary School</v>
      </c>
      <c r="F3060" s="16">
        <v>543970</v>
      </c>
      <c r="G3060" s="16" t="str">
        <f t="shared" ref="G3060:G3088" si="109">VLOOKUP(F3060,$W$2:$X$62,2,FALSE)</f>
        <v>I01</v>
      </c>
      <c r="H3060" s="16" t="s">
        <v>1297</v>
      </c>
      <c r="I3060" s="16" t="s">
        <v>1181</v>
      </c>
      <c r="J3060" s="16" t="s">
        <v>1180</v>
      </c>
      <c r="K3060" s="16" t="s">
        <v>1179</v>
      </c>
      <c r="L3060" s="16" t="s">
        <v>1296</v>
      </c>
      <c r="M3060" s="16">
        <v>-989795</v>
      </c>
      <c r="N3060" s="16" t="s">
        <v>1177</v>
      </c>
      <c r="O3060" s="16" t="s">
        <v>1107</v>
      </c>
      <c r="P3060" s="16" t="s">
        <v>1176</v>
      </c>
      <c r="Q3060" s="16" t="s">
        <v>1175</v>
      </c>
      <c r="R3060" s="16" t="s">
        <v>1174</v>
      </c>
    </row>
    <row r="3061" spans="1:18">
      <c r="A3061" s="16" t="s">
        <v>1295</v>
      </c>
      <c r="B3061" s="16" t="s">
        <v>1183</v>
      </c>
      <c r="C3061" s="16" t="s">
        <v>319</v>
      </c>
      <c r="D3061" s="16">
        <v>11278</v>
      </c>
      <c r="E3061" s="16" t="str">
        <f>VLOOKUP(D3061,'Schools Data'!$F$4:$I$105,4,FALSE)</f>
        <v>Beit Shvidler Primary School</v>
      </c>
      <c r="F3061" s="16">
        <v>543972</v>
      </c>
      <c r="G3061" s="16" t="str">
        <f t="shared" si="109"/>
        <v>I03</v>
      </c>
      <c r="H3061" s="16" t="s">
        <v>1294</v>
      </c>
      <c r="I3061" s="16" t="s">
        <v>1181</v>
      </c>
      <c r="J3061" s="16" t="s">
        <v>1180</v>
      </c>
      <c r="K3061" s="16" t="s">
        <v>1179</v>
      </c>
      <c r="L3061" s="16" t="s">
        <v>1293</v>
      </c>
      <c r="M3061" s="16">
        <v>-43428</v>
      </c>
      <c r="N3061" s="16" t="s">
        <v>1177</v>
      </c>
      <c r="O3061" s="16" t="s">
        <v>1107</v>
      </c>
      <c r="P3061" s="16" t="s">
        <v>1176</v>
      </c>
      <c r="Q3061" s="16" t="s">
        <v>1175</v>
      </c>
      <c r="R3061" s="16" t="s">
        <v>1174</v>
      </c>
    </row>
    <row r="3062" spans="1:18">
      <c r="A3062" s="16" t="s">
        <v>1292</v>
      </c>
      <c r="B3062" s="16" t="s">
        <v>1183</v>
      </c>
      <c r="C3062" s="16" t="s">
        <v>319</v>
      </c>
      <c r="D3062" s="16">
        <v>11278</v>
      </c>
      <c r="E3062" s="16" t="str">
        <f>VLOOKUP(D3062,'Schools Data'!$F$4:$I$105,4,FALSE)</f>
        <v>Beit Shvidler Primary School</v>
      </c>
      <c r="F3062" s="16">
        <v>543975</v>
      </c>
      <c r="G3062" s="16" t="str">
        <f t="shared" si="109"/>
        <v>I05</v>
      </c>
      <c r="H3062" s="16" t="s">
        <v>1291</v>
      </c>
      <c r="I3062" s="16" t="s">
        <v>1181</v>
      </c>
      <c r="J3062" s="16" t="s">
        <v>1180</v>
      </c>
      <c r="K3062" s="16" t="s">
        <v>1179</v>
      </c>
      <c r="L3062" s="16" t="s">
        <v>1290</v>
      </c>
      <c r="M3062" s="16">
        <v>-17485</v>
      </c>
      <c r="N3062" s="16" t="s">
        <v>1177</v>
      </c>
      <c r="O3062" s="16" t="s">
        <v>1107</v>
      </c>
      <c r="P3062" s="16" t="s">
        <v>1176</v>
      </c>
      <c r="Q3062" s="16" t="s">
        <v>1175</v>
      </c>
      <c r="R3062" s="16" t="s">
        <v>1174</v>
      </c>
    </row>
    <row r="3063" spans="1:18">
      <c r="A3063" s="16" t="s">
        <v>1289</v>
      </c>
      <c r="B3063" s="16" t="s">
        <v>1183</v>
      </c>
      <c r="C3063" s="16" t="s">
        <v>319</v>
      </c>
      <c r="D3063" s="16">
        <v>11278</v>
      </c>
      <c r="E3063" s="16" t="str">
        <f>VLOOKUP(D3063,'Schools Data'!$F$4:$I$105,4,FALSE)</f>
        <v>Beit Shvidler Primary School</v>
      </c>
      <c r="F3063" s="16">
        <v>569000</v>
      </c>
      <c r="G3063" s="16" t="str">
        <f t="shared" si="109"/>
        <v>E28a</v>
      </c>
      <c r="H3063" s="16" t="s">
        <v>1288</v>
      </c>
      <c r="I3063" s="16" t="s">
        <v>1181</v>
      </c>
      <c r="J3063" s="16" t="s">
        <v>1180</v>
      </c>
      <c r="K3063" s="16" t="s">
        <v>1179</v>
      </c>
      <c r="L3063" s="16" t="s">
        <v>1287</v>
      </c>
      <c r="M3063" s="16">
        <v>28963</v>
      </c>
      <c r="N3063" s="16" t="s">
        <v>1177</v>
      </c>
      <c r="O3063" s="16" t="s">
        <v>1107</v>
      </c>
      <c r="P3063" s="16" t="s">
        <v>1176</v>
      </c>
      <c r="Q3063" s="16" t="s">
        <v>1175</v>
      </c>
      <c r="R3063" s="16" t="s">
        <v>1174</v>
      </c>
    </row>
    <row r="3064" spans="1:18">
      <c r="A3064" s="16" t="s">
        <v>1286</v>
      </c>
      <c r="B3064" s="16" t="s">
        <v>1183</v>
      </c>
      <c r="C3064" s="16" t="s">
        <v>319</v>
      </c>
      <c r="D3064" s="16">
        <v>11278</v>
      </c>
      <c r="E3064" s="16" t="str">
        <f>VLOOKUP(D3064,'Schools Data'!$F$4:$I$105,4,FALSE)</f>
        <v>Beit Shvidler Primary School</v>
      </c>
      <c r="F3064" s="16">
        <v>569010</v>
      </c>
      <c r="G3064" s="16" t="str">
        <f t="shared" si="109"/>
        <v>E27</v>
      </c>
      <c r="H3064" s="16" t="s">
        <v>1285</v>
      </c>
      <c r="I3064" s="16" t="s">
        <v>1181</v>
      </c>
      <c r="J3064" s="16" t="s">
        <v>1180</v>
      </c>
      <c r="K3064" s="16" t="s">
        <v>1179</v>
      </c>
      <c r="L3064" s="16" t="s">
        <v>1284</v>
      </c>
      <c r="M3064" s="16">
        <v>6302</v>
      </c>
      <c r="N3064" s="16" t="s">
        <v>1177</v>
      </c>
      <c r="O3064" s="16" t="s">
        <v>1107</v>
      </c>
      <c r="P3064" s="16" t="s">
        <v>1176</v>
      </c>
      <c r="Q3064" s="16" t="s">
        <v>1175</v>
      </c>
      <c r="R3064" s="16" t="s">
        <v>1174</v>
      </c>
    </row>
    <row r="3065" spans="1:18">
      <c r="A3065" s="16" t="s">
        <v>1283</v>
      </c>
      <c r="B3065" s="16" t="s">
        <v>1183</v>
      </c>
      <c r="C3065" s="16" t="s">
        <v>319</v>
      </c>
      <c r="D3065" s="16">
        <v>11278</v>
      </c>
      <c r="E3065" s="16" t="str">
        <f>VLOOKUP(D3065,'Schools Data'!$F$4:$I$105,4,FALSE)</f>
        <v>Beit Shvidler Primary School</v>
      </c>
      <c r="F3065" s="16">
        <v>720010</v>
      </c>
      <c r="G3065" s="16" t="str">
        <f t="shared" si="109"/>
        <v>I18d</v>
      </c>
      <c r="H3065" s="16" t="s">
        <v>1282</v>
      </c>
      <c r="I3065" s="16" t="s">
        <v>1181</v>
      </c>
      <c r="J3065" s="16" t="s">
        <v>1180</v>
      </c>
      <c r="K3065" s="16" t="s">
        <v>1179</v>
      </c>
      <c r="L3065" s="16" t="s">
        <v>1281</v>
      </c>
      <c r="M3065" s="16">
        <v>-55036</v>
      </c>
      <c r="N3065" s="16" t="s">
        <v>1177</v>
      </c>
      <c r="O3065" s="16" t="s">
        <v>1107</v>
      </c>
      <c r="P3065" s="16" t="s">
        <v>1176</v>
      </c>
      <c r="Q3065" s="16" t="s">
        <v>1175</v>
      </c>
      <c r="R3065" s="16" t="s">
        <v>1174</v>
      </c>
    </row>
    <row r="3066" spans="1:18">
      <c r="A3066" s="16" t="s">
        <v>1280</v>
      </c>
      <c r="B3066" s="16" t="s">
        <v>1183</v>
      </c>
      <c r="C3066" s="16" t="s">
        <v>319</v>
      </c>
      <c r="D3066" s="16">
        <v>11278</v>
      </c>
      <c r="E3066" s="16" t="str">
        <f>VLOOKUP(D3066,'Schools Data'!$F$4:$I$105,4,FALSE)</f>
        <v>Beit Shvidler Primary School</v>
      </c>
      <c r="F3066" s="16">
        <v>739002</v>
      </c>
      <c r="G3066" s="16" t="str">
        <f t="shared" si="109"/>
        <v>I08b</v>
      </c>
      <c r="H3066" s="16" t="s">
        <v>1279</v>
      </c>
      <c r="I3066" s="16" t="s">
        <v>1181</v>
      </c>
      <c r="J3066" s="16" t="s">
        <v>1180</v>
      </c>
      <c r="K3066" s="16" t="s">
        <v>1179</v>
      </c>
      <c r="L3066" s="16" t="s">
        <v>1278</v>
      </c>
      <c r="M3066" s="16">
        <v>-62300</v>
      </c>
      <c r="N3066" s="16" t="s">
        <v>1177</v>
      </c>
      <c r="O3066" s="16" t="s">
        <v>1107</v>
      </c>
      <c r="P3066" s="16" t="s">
        <v>1176</v>
      </c>
      <c r="Q3066" s="16" t="s">
        <v>1175</v>
      </c>
      <c r="R3066" s="16" t="s">
        <v>1174</v>
      </c>
    </row>
    <row r="3067" spans="1:18">
      <c r="A3067" s="16" t="s">
        <v>1277</v>
      </c>
      <c r="B3067" s="16" t="s">
        <v>1183</v>
      </c>
      <c r="C3067" s="16" t="s">
        <v>319</v>
      </c>
      <c r="D3067" s="16">
        <v>11278</v>
      </c>
      <c r="E3067" s="16" t="str">
        <f>VLOOKUP(D3067,'Schools Data'!$F$4:$I$105,4,FALSE)</f>
        <v>Beit Shvidler Primary School</v>
      </c>
      <c r="F3067" s="16">
        <v>739010</v>
      </c>
      <c r="G3067" s="16" t="str">
        <f t="shared" si="109"/>
        <v>I09</v>
      </c>
      <c r="H3067" s="16" t="s">
        <v>1276</v>
      </c>
      <c r="I3067" s="16" t="s">
        <v>1181</v>
      </c>
      <c r="J3067" s="16" t="s">
        <v>1180</v>
      </c>
      <c r="K3067" s="16" t="s">
        <v>1179</v>
      </c>
      <c r="L3067" s="16" t="s">
        <v>1275</v>
      </c>
      <c r="M3067" s="16">
        <v>-27027</v>
      </c>
      <c r="N3067" s="16" t="s">
        <v>1177</v>
      </c>
      <c r="O3067" s="16" t="s">
        <v>1107</v>
      </c>
      <c r="P3067" s="16" t="s">
        <v>1176</v>
      </c>
      <c r="Q3067" s="16" t="s">
        <v>1175</v>
      </c>
      <c r="R3067" s="16" t="s">
        <v>1174</v>
      </c>
    </row>
    <row r="3068" spans="1:18">
      <c r="A3068" s="16" t="s">
        <v>1274</v>
      </c>
      <c r="B3068" s="16" t="s">
        <v>1183</v>
      </c>
      <c r="C3068" s="16" t="s">
        <v>319</v>
      </c>
      <c r="D3068" s="16">
        <v>11278</v>
      </c>
      <c r="E3068" s="16" t="str">
        <f>VLOOKUP(D3068,'Schools Data'!$F$4:$I$105,4,FALSE)</f>
        <v>Beit Shvidler Primary School</v>
      </c>
      <c r="F3068" s="16">
        <v>739040</v>
      </c>
      <c r="G3068" s="16" t="str">
        <f t="shared" si="109"/>
        <v>I12</v>
      </c>
      <c r="H3068" s="16" t="s">
        <v>1273</v>
      </c>
      <c r="I3068" s="16" t="s">
        <v>1181</v>
      </c>
      <c r="J3068" s="16" t="s">
        <v>1180</v>
      </c>
      <c r="K3068" s="16" t="s">
        <v>1179</v>
      </c>
      <c r="L3068" s="16" t="s">
        <v>1272</v>
      </c>
      <c r="M3068" s="16">
        <v>-8323</v>
      </c>
      <c r="N3068" s="16" t="s">
        <v>1177</v>
      </c>
      <c r="O3068" s="16" t="s">
        <v>1107</v>
      </c>
      <c r="P3068" s="16" t="s">
        <v>1176</v>
      </c>
      <c r="Q3068" s="16" t="s">
        <v>1175</v>
      </c>
      <c r="R3068" s="16" t="s">
        <v>1174</v>
      </c>
    </row>
    <row r="3069" spans="1:18">
      <c r="A3069" s="16" t="s">
        <v>1271</v>
      </c>
      <c r="B3069" s="16" t="s">
        <v>1183</v>
      </c>
      <c r="C3069" s="16" t="s">
        <v>319</v>
      </c>
      <c r="D3069" s="16">
        <v>11278</v>
      </c>
      <c r="E3069" s="16" t="str">
        <f>VLOOKUP(D3069,'Schools Data'!$F$4:$I$105,4,FALSE)</f>
        <v>Beit Shvidler Primary School</v>
      </c>
      <c r="F3069" s="16">
        <v>739050</v>
      </c>
      <c r="G3069" s="16" t="str">
        <f t="shared" si="109"/>
        <v>I13</v>
      </c>
      <c r="H3069" s="16" t="s">
        <v>1270</v>
      </c>
      <c r="I3069" s="16" t="s">
        <v>1181</v>
      </c>
      <c r="J3069" s="16" t="s">
        <v>1180</v>
      </c>
      <c r="K3069" s="16" t="s">
        <v>1179</v>
      </c>
      <c r="L3069" s="16" t="s">
        <v>1269</v>
      </c>
      <c r="M3069" s="16">
        <v>-630000</v>
      </c>
      <c r="N3069" s="16" t="s">
        <v>1177</v>
      </c>
      <c r="O3069" s="16" t="s">
        <v>1107</v>
      </c>
      <c r="P3069" s="16" t="s">
        <v>1176</v>
      </c>
      <c r="Q3069" s="16" t="s">
        <v>1175</v>
      </c>
      <c r="R3069" s="16" t="s">
        <v>1174</v>
      </c>
    </row>
    <row r="3070" spans="1:18">
      <c r="A3070" s="16" t="s">
        <v>1268</v>
      </c>
      <c r="B3070" s="16" t="s">
        <v>1183</v>
      </c>
      <c r="C3070" s="16" t="s">
        <v>319</v>
      </c>
      <c r="D3070" s="16">
        <v>11513</v>
      </c>
      <c r="E3070" s="16" t="str">
        <f>VLOOKUP(D3070,'Schools Data'!$F$4:$I$105,4,FALSE)</f>
        <v>Menorah High School (Girls)</v>
      </c>
      <c r="F3070" s="16">
        <v>111100</v>
      </c>
      <c r="G3070" s="16" t="str">
        <f t="shared" si="109"/>
        <v>E05</v>
      </c>
      <c r="H3070" s="16" t="s">
        <v>1267</v>
      </c>
      <c r="I3070" s="16" t="s">
        <v>1181</v>
      </c>
      <c r="J3070" s="16" t="s">
        <v>1180</v>
      </c>
      <c r="K3070" s="16" t="s">
        <v>1179</v>
      </c>
      <c r="L3070" s="16" t="s">
        <v>1266</v>
      </c>
      <c r="M3070" s="16">
        <v>200558</v>
      </c>
      <c r="N3070" s="16" t="s">
        <v>1177</v>
      </c>
      <c r="O3070" s="16" t="s">
        <v>1107</v>
      </c>
      <c r="P3070" s="16" t="s">
        <v>1176</v>
      </c>
      <c r="Q3070" s="16" t="s">
        <v>1175</v>
      </c>
      <c r="R3070" s="16" t="s">
        <v>1174</v>
      </c>
    </row>
    <row r="3071" spans="1:18">
      <c r="A3071" s="16" t="s">
        <v>1265</v>
      </c>
      <c r="B3071" s="16" t="s">
        <v>1183</v>
      </c>
      <c r="C3071" s="16" t="s">
        <v>319</v>
      </c>
      <c r="D3071" s="16">
        <v>11513</v>
      </c>
      <c r="E3071" s="16" t="str">
        <f>VLOOKUP(D3071,'Schools Data'!$F$4:$I$105,4,FALSE)</f>
        <v>Menorah High School (Girls)</v>
      </c>
      <c r="F3071" s="16">
        <v>111200</v>
      </c>
      <c r="G3071" s="16" t="str">
        <f t="shared" si="109"/>
        <v>E04</v>
      </c>
      <c r="H3071" s="16" t="s">
        <v>1264</v>
      </c>
      <c r="I3071" s="16" t="s">
        <v>1181</v>
      </c>
      <c r="J3071" s="16" t="s">
        <v>1180</v>
      </c>
      <c r="K3071" s="16" t="s">
        <v>1179</v>
      </c>
      <c r="L3071" s="16" t="s">
        <v>1263</v>
      </c>
      <c r="M3071" s="16">
        <v>48883</v>
      </c>
      <c r="N3071" s="16" t="s">
        <v>1177</v>
      </c>
      <c r="O3071" s="16" t="s">
        <v>1107</v>
      </c>
      <c r="P3071" s="16" t="s">
        <v>1176</v>
      </c>
      <c r="Q3071" s="16" t="s">
        <v>1175</v>
      </c>
      <c r="R3071" s="16" t="s">
        <v>1174</v>
      </c>
    </row>
    <row r="3072" spans="1:18">
      <c r="A3072" s="16" t="s">
        <v>1262</v>
      </c>
      <c r="B3072" s="16" t="s">
        <v>1183</v>
      </c>
      <c r="C3072" s="16" t="s">
        <v>319</v>
      </c>
      <c r="D3072" s="16">
        <v>11513</v>
      </c>
      <c r="E3072" s="16" t="str">
        <f>VLOOKUP(D3072,'Schools Data'!$F$4:$I$105,4,FALSE)</f>
        <v>Menorah High School (Girls)</v>
      </c>
      <c r="F3072" s="16">
        <v>111400</v>
      </c>
      <c r="G3072" s="16" t="str">
        <f t="shared" si="109"/>
        <v>E01</v>
      </c>
      <c r="H3072" s="16" t="s">
        <v>1261</v>
      </c>
      <c r="I3072" s="16" t="s">
        <v>1181</v>
      </c>
      <c r="J3072" s="16" t="s">
        <v>1180</v>
      </c>
      <c r="K3072" s="16" t="s">
        <v>1179</v>
      </c>
      <c r="L3072" s="16" t="s">
        <v>1260</v>
      </c>
      <c r="M3072" s="16">
        <v>1954764</v>
      </c>
      <c r="N3072" s="16" t="s">
        <v>1177</v>
      </c>
      <c r="O3072" s="16" t="s">
        <v>1107</v>
      </c>
      <c r="P3072" s="16" t="s">
        <v>1176</v>
      </c>
      <c r="Q3072" s="16" t="s">
        <v>1175</v>
      </c>
      <c r="R3072" s="16" t="s">
        <v>1174</v>
      </c>
    </row>
    <row r="3073" spans="1:18">
      <c r="A3073" s="16" t="s">
        <v>1259</v>
      </c>
      <c r="B3073" s="16" t="s">
        <v>1183</v>
      </c>
      <c r="C3073" s="16" t="s">
        <v>319</v>
      </c>
      <c r="D3073" s="16">
        <v>11513</v>
      </c>
      <c r="E3073" s="16" t="str">
        <f>VLOOKUP(D3073,'Schools Data'!$F$4:$I$105,4,FALSE)</f>
        <v>Menorah High School (Girls)</v>
      </c>
      <c r="F3073" s="16">
        <v>111600</v>
      </c>
      <c r="G3073" s="16" t="str">
        <f t="shared" si="109"/>
        <v>E03</v>
      </c>
      <c r="H3073" s="16" t="s">
        <v>1258</v>
      </c>
      <c r="I3073" s="16" t="s">
        <v>1181</v>
      </c>
      <c r="J3073" s="16" t="s">
        <v>1180</v>
      </c>
      <c r="K3073" s="16" t="s">
        <v>1179</v>
      </c>
      <c r="L3073" s="16" t="s">
        <v>1257</v>
      </c>
      <c r="M3073" s="16">
        <v>143479</v>
      </c>
      <c r="N3073" s="16" t="s">
        <v>1177</v>
      </c>
      <c r="O3073" s="16" t="s">
        <v>1107</v>
      </c>
      <c r="P3073" s="16" t="s">
        <v>1176</v>
      </c>
      <c r="Q3073" s="16" t="s">
        <v>1175</v>
      </c>
      <c r="R3073" s="16" t="s">
        <v>1174</v>
      </c>
    </row>
    <row r="3074" spans="1:18">
      <c r="A3074" s="16" t="s">
        <v>1256</v>
      </c>
      <c r="B3074" s="16" t="s">
        <v>1183</v>
      </c>
      <c r="C3074" s="16" t="s">
        <v>319</v>
      </c>
      <c r="D3074" s="16">
        <v>11513</v>
      </c>
      <c r="E3074" s="16" t="str">
        <f>VLOOKUP(D3074,'Schools Data'!$F$4:$I$105,4,FALSE)</f>
        <v>Menorah High School (Girls)</v>
      </c>
      <c r="F3074" s="16">
        <v>133100</v>
      </c>
      <c r="G3074" s="16" t="str">
        <f t="shared" si="109"/>
        <v>E09</v>
      </c>
      <c r="H3074" s="16" t="s">
        <v>1255</v>
      </c>
      <c r="I3074" s="16" t="s">
        <v>1181</v>
      </c>
      <c r="J3074" s="16" t="s">
        <v>1180</v>
      </c>
      <c r="K3074" s="16" t="s">
        <v>1179</v>
      </c>
      <c r="L3074" s="16" t="s">
        <v>1254</v>
      </c>
      <c r="M3074" s="16">
        <v>22550</v>
      </c>
      <c r="N3074" s="16" t="s">
        <v>1177</v>
      </c>
      <c r="O3074" s="16" t="s">
        <v>1107</v>
      </c>
      <c r="P3074" s="16" t="s">
        <v>1176</v>
      </c>
      <c r="Q3074" s="16" t="s">
        <v>1175</v>
      </c>
      <c r="R3074" s="16" t="s">
        <v>1174</v>
      </c>
    </row>
    <row r="3075" spans="1:18">
      <c r="A3075" s="16" t="s">
        <v>1253</v>
      </c>
      <c r="B3075" s="16" t="s">
        <v>1183</v>
      </c>
      <c r="C3075" s="16" t="s">
        <v>319</v>
      </c>
      <c r="D3075" s="16">
        <v>11513</v>
      </c>
      <c r="E3075" s="16" t="str">
        <f>VLOOKUP(D3075,'Schools Data'!$F$4:$I$105,4,FALSE)</f>
        <v>Menorah High School (Girls)</v>
      </c>
      <c r="F3075" s="16">
        <v>138100</v>
      </c>
      <c r="G3075" s="16" t="str">
        <f t="shared" si="109"/>
        <v>E08</v>
      </c>
      <c r="H3075" s="16" t="s">
        <v>1252</v>
      </c>
      <c r="I3075" s="16" t="s">
        <v>1181</v>
      </c>
      <c r="J3075" s="16" t="s">
        <v>1180</v>
      </c>
      <c r="K3075" s="16" t="s">
        <v>1179</v>
      </c>
      <c r="L3075" s="16" t="s">
        <v>1251</v>
      </c>
      <c r="M3075" s="16">
        <v>8500</v>
      </c>
      <c r="N3075" s="16" t="s">
        <v>1177</v>
      </c>
      <c r="O3075" s="16" t="s">
        <v>1107</v>
      </c>
      <c r="P3075" s="16" t="s">
        <v>1176</v>
      </c>
      <c r="Q3075" s="16" t="s">
        <v>1175</v>
      </c>
      <c r="R3075" s="16" t="s">
        <v>1174</v>
      </c>
    </row>
    <row r="3076" spans="1:18">
      <c r="A3076" s="16" t="s">
        <v>1250</v>
      </c>
      <c r="B3076" s="16" t="s">
        <v>1183</v>
      </c>
      <c r="C3076" s="16" t="s">
        <v>319</v>
      </c>
      <c r="D3076" s="16">
        <v>11513</v>
      </c>
      <c r="E3076" s="16" t="str">
        <f>VLOOKUP(D3076,'Schools Data'!$F$4:$I$105,4,FALSE)</f>
        <v>Menorah High School (Girls)</v>
      </c>
      <c r="F3076" s="16">
        <v>210000</v>
      </c>
      <c r="G3076" s="16" t="str">
        <f t="shared" si="109"/>
        <v>E12</v>
      </c>
      <c r="H3076" s="16" t="s">
        <v>1249</v>
      </c>
      <c r="I3076" s="16" t="s">
        <v>1181</v>
      </c>
      <c r="J3076" s="16" t="s">
        <v>1180</v>
      </c>
      <c r="K3076" s="16" t="s">
        <v>1179</v>
      </c>
      <c r="L3076" s="16" t="s">
        <v>1248</v>
      </c>
      <c r="M3076" s="16">
        <v>139771</v>
      </c>
      <c r="N3076" s="16" t="s">
        <v>1177</v>
      </c>
      <c r="O3076" s="16" t="s">
        <v>1107</v>
      </c>
      <c r="P3076" s="16" t="s">
        <v>1176</v>
      </c>
      <c r="Q3076" s="16" t="s">
        <v>1175</v>
      </c>
      <c r="R3076" s="16" t="s">
        <v>1174</v>
      </c>
    </row>
    <row r="3077" spans="1:18">
      <c r="A3077" s="16" t="s">
        <v>1247</v>
      </c>
      <c r="B3077" s="16" t="s">
        <v>1183</v>
      </c>
      <c r="C3077" s="16" t="s">
        <v>319</v>
      </c>
      <c r="D3077" s="16">
        <v>11513</v>
      </c>
      <c r="E3077" s="16" t="str">
        <f>VLOOKUP(D3077,'Schools Data'!$F$4:$I$105,4,FALSE)</f>
        <v>Menorah High School (Girls)</v>
      </c>
      <c r="F3077" s="16">
        <v>213020</v>
      </c>
      <c r="G3077" s="16" t="str">
        <f t="shared" si="109"/>
        <v>E16</v>
      </c>
      <c r="H3077" s="16" t="s">
        <v>1246</v>
      </c>
      <c r="I3077" s="16" t="s">
        <v>1181</v>
      </c>
      <c r="J3077" s="16" t="s">
        <v>1180</v>
      </c>
      <c r="K3077" s="16" t="s">
        <v>1179</v>
      </c>
      <c r="L3077" s="16" t="s">
        <v>1245</v>
      </c>
      <c r="M3077" s="16">
        <v>22440</v>
      </c>
      <c r="N3077" s="16" t="s">
        <v>1177</v>
      </c>
      <c r="O3077" s="16" t="s">
        <v>1107</v>
      </c>
      <c r="P3077" s="16" t="s">
        <v>1176</v>
      </c>
      <c r="Q3077" s="16" t="s">
        <v>1175</v>
      </c>
      <c r="R3077" s="16" t="s">
        <v>1174</v>
      </c>
    </row>
    <row r="3078" spans="1:18">
      <c r="A3078" s="16" t="s">
        <v>1244</v>
      </c>
      <c r="B3078" s="16" t="s">
        <v>1183</v>
      </c>
      <c r="C3078" s="16" t="s">
        <v>319</v>
      </c>
      <c r="D3078" s="16">
        <v>11513</v>
      </c>
      <c r="E3078" s="16" t="str">
        <f>VLOOKUP(D3078,'Schools Data'!$F$4:$I$105,4,FALSE)</f>
        <v>Menorah High School (Girls)</v>
      </c>
      <c r="F3078" s="16">
        <v>215000</v>
      </c>
      <c r="G3078" s="16" t="str">
        <f t="shared" si="109"/>
        <v>E17</v>
      </c>
      <c r="H3078" s="16" t="s">
        <v>1243</v>
      </c>
      <c r="I3078" s="16" t="s">
        <v>1181</v>
      </c>
      <c r="J3078" s="16" t="s">
        <v>1180</v>
      </c>
      <c r="K3078" s="16" t="s">
        <v>1179</v>
      </c>
      <c r="L3078" s="16" t="s">
        <v>1188</v>
      </c>
      <c r="M3078" s="16">
        <v>7168</v>
      </c>
      <c r="N3078" s="16" t="s">
        <v>1177</v>
      </c>
      <c r="O3078" s="16" t="s">
        <v>1107</v>
      </c>
      <c r="P3078" s="16" t="s">
        <v>1176</v>
      </c>
      <c r="Q3078" s="16" t="s">
        <v>1175</v>
      </c>
      <c r="R3078" s="16" t="s">
        <v>1174</v>
      </c>
    </row>
    <row r="3079" spans="1:18">
      <c r="A3079" s="16" t="s">
        <v>1242</v>
      </c>
      <c r="B3079" s="16" t="s">
        <v>1183</v>
      </c>
      <c r="C3079" s="16" t="s">
        <v>319</v>
      </c>
      <c r="D3079" s="16">
        <v>11513</v>
      </c>
      <c r="E3079" s="16" t="str">
        <f>VLOOKUP(D3079,'Schools Data'!$F$4:$I$105,4,FALSE)</f>
        <v>Menorah High School (Girls)</v>
      </c>
      <c r="F3079" s="16">
        <v>216000</v>
      </c>
      <c r="G3079" s="16" t="str">
        <f t="shared" si="109"/>
        <v>E15</v>
      </c>
      <c r="H3079" s="16" t="s">
        <v>1241</v>
      </c>
      <c r="I3079" s="16" t="s">
        <v>1181</v>
      </c>
      <c r="J3079" s="16" t="s">
        <v>1180</v>
      </c>
      <c r="K3079" s="16" t="s">
        <v>1179</v>
      </c>
      <c r="L3079" s="16" t="s">
        <v>1240</v>
      </c>
      <c r="M3079" s="16">
        <v>2300</v>
      </c>
      <c r="N3079" s="16" t="s">
        <v>1177</v>
      </c>
      <c r="O3079" s="16" t="s">
        <v>1107</v>
      </c>
      <c r="P3079" s="16" t="s">
        <v>1176</v>
      </c>
      <c r="Q3079" s="16" t="s">
        <v>1175</v>
      </c>
      <c r="R3079" s="16" t="s">
        <v>1174</v>
      </c>
    </row>
    <row r="3080" spans="1:18">
      <c r="A3080" s="16" t="s">
        <v>1239</v>
      </c>
      <c r="B3080" s="16" t="s">
        <v>1183</v>
      </c>
      <c r="C3080" s="16" t="s">
        <v>319</v>
      </c>
      <c r="D3080" s="16">
        <v>11513</v>
      </c>
      <c r="E3080" s="16" t="str">
        <f>VLOOKUP(D3080,'Schools Data'!$F$4:$I$105,4,FALSE)</f>
        <v>Menorah High School (Girls)</v>
      </c>
      <c r="F3080" s="16">
        <v>219010</v>
      </c>
      <c r="G3080" s="16" t="str">
        <f t="shared" si="109"/>
        <v>E14</v>
      </c>
      <c r="H3080" s="16" t="s">
        <v>1238</v>
      </c>
      <c r="I3080" s="16" t="s">
        <v>1181</v>
      </c>
      <c r="J3080" s="16" t="s">
        <v>1180</v>
      </c>
      <c r="K3080" s="16" t="s">
        <v>1179</v>
      </c>
      <c r="L3080" s="16" t="s">
        <v>1237</v>
      </c>
      <c r="M3080" s="16">
        <v>32664</v>
      </c>
      <c r="N3080" s="16" t="s">
        <v>1177</v>
      </c>
      <c r="O3080" s="16" t="s">
        <v>1107</v>
      </c>
      <c r="P3080" s="16" t="s">
        <v>1176</v>
      </c>
      <c r="Q3080" s="16" t="s">
        <v>1175</v>
      </c>
      <c r="R3080" s="16" t="s">
        <v>1174</v>
      </c>
    </row>
    <row r="3081" spans="1:18">
      <c r="A3081" s="16" t="s">
        <v>1236</v>
      </c>
      <c r="B3081" s="16" t="s">
        <v>1183</v>
      </c>
      <c r="C3081" s="16" t="s">
        <v>319</v>
      </c>
      <c r="D3081" s="16">
        <v>11513</v>
      </c>
      <c r="E3081" s="16" t="str">
        <f>VLOOKUP(D3081,'Schools Data'!$F$4:$I$105,4,FALSE)</f>
        <v>Menorah High School (Girls)</v>
      </c>
      <c r="F3081" s="16">
        <v>219030</v>
      </c>
      <c r="G3081" s="16" t="str">
        <f t="shared" si="109"/>
        <v>E18</v>
      </c>
      <c r="H3081" s="16" t="s">
        <v>1235</v>
      </c>
      <c r="I3081" s="16" t="s">
        <v>1181</v>
      </c>
      <c r="J3081" s="16" t="s">
        <v>1180</v>
      </c>
      <c r="K3081" s="16" t="s">
        <v>1179</v>
      </c>
      <c r="L3081" s="16" t="s">
        <v>1234</v>
      </c>
      <c r="M3081" s="16">
        <v>135306</v>
      </c>
      <c r="N3081" s="16" t="s">
        <v>1177</v>
      </c>
      <c r="O3081" s="16" t="s">
        <v>1107</v>
      </c>
      <c r="P3081" s="16" t="s">
        <v>1176</v>
      </c>
      <c r="Q3081" s="16" t="s">
        <v>1175</v>
      </c>
      <c r="R3081" s="16" t="s">
        <v>1174</v>
      </c>
    </row>
    <row r="3082" spans="1:18">
      <c r="A3082" s="16" t="s">
        <v>1233</v>
      </c>
      <c r="B3082" s="16" t="s">
        <v>1183</v>
      </c>
      <c r="C3082" s="16" t="s">
        <v>319</v>
      </c>
      <c r="D3082" s="16">
        <v>11513</v>
      </c>
      <c r="E3082" s="16" t="str">
        <f>VLOOKUP(D3082,'Schools Data'!$F$4:$I$105,4,FALSE)</f>
        <v>Menorah High School (Girls)</v>
      </c>
      <c r="F3082" s="16">
        <v>221000</v>
      </c>
      <c r="G3082" s="16" t="str">
        <f t="shared" si="109"/>
        <v>E23</v>
      </c>
      <c r="H3082" s="16" t="s">
        <v>1232</v>
      </c>
      <c r="I3082" s="16" t="s">
        <v>1181</v>
      </c>
      <c r="J3082" s="16" t="s">
        <v>1180</v>
      </c>
      <c r="K3082" s="16" t="s">
        <v>1179</v>
      </c>
      <c r="L3082" s="16" t="s">
        <v>1231</v>
      </c>
      <c r="M3082" s="16">
        <v>6802</v>
      </c>
      <c r="N3082" s="16" t="s">
        <v>1177</v>
      </c>
      <c r="O3082" s="16" t="s">
        <v>1107</v>
      </c>
      <c r="P3082" s="16" t="s">
        <v>1176</v>
      </c>
      <c r="Q3082" s="16" t="s">
        <v>1175</v>
      </c>
      <c r="R3082" s="16" t="s">
        <v>1174</v>
      </c>
    </row>
    <row r="3083" spans="1:18">
      <c r="A3083" s="16" t="s">
        <v>1230</v>
      </c>
      <c r="B3083" s="16" t="s">
        <v>1183</v>
      </c>
      <c r="C3083" s="16" t="s">
        <v>319</v>
      </c>
      <c r="D3083" s="16">
        <v>11513</v>
      </c>
      <c r="E3083" s="16" t="str">
        <f>VLOOKUP(D3083,'Schools Data'!$F$4:$I$105,4,FALSE)</f>
        <v>Menorah High School (Girls)</v>
      </c>
      <c r="F3083" s="16">
        <v>411020</v>
      </c>
      <c r="G3083" s="16" t="str">
        <f t="shared" si="109"/>
        <v>E25</v>
      </c>
      <c r="H3083" s="16" t="s">
        <v>1229</v>
      </c>
      <c r="I3083" s="16" t="s">
        <v>1181</v>
      </c>
      <c r="J3083" s="16" t="s">
        <v>1180</v>
      </c>
      <c r="K3083" s="16" t="s">
        <v>1179</v>
      </c>
      <c r="L3083" s="16" t="s">
        <v>1228</v>
      </c>
      <c r="M3083" s="16">
        <v>1350</v>
      </c>
      <c r="N3083" s="16" t="s">
        <v>1177</v>
      </c>
      <c r="O3083" s="16" t="s">
        <v>1107</v>
      </c>
      <c r="P3083" s="16" t="s">
        <v>1176</v>
      </c>
      <c r="Q3083" s="16" t="s">
        <v>1175</v>
      </c>
      <c r="R3083" s="16" t="s">
        <v>1174</v>
      </c>
    </row>
    <row r="3084" spans="1:18">
      <c r="A3084" s="16" t="s">
        <v>1227</v>
      </c>
      <c r="B3084" s="16" t="s">
        <v>1183</v>
      </c>
      <c r="C3084" s="16" t="s">
        <v>319</v>
      </c>
      <c r="D3084" s="16">
        <v>11513</v>
      </c>
      <c r="E3084" s="16" t="str">
        <f>VLOOKUP(D3084,'Schools Data'!$F$4:$I$105,4,FALSE)</f>
        <v>Menorah High School (Girls)</v>
      </c>
      <c r="F3084" s="16">
        <v>413050</v>
      </c>
      <c r="G3084" s="16" t="str">
        <f t="shared" si="109"/>
        <v>E19</v>
      </c>
      <c r="H3084" s="16" t="s">
        <v>1226</v>
      </c>
      <c r="I3084" s="16" t="s">
        <v>1181</v>
      </c>
      <c r="J3084" s="16" t="s">
        <v>1180</v>
      </c>
      <c r="K3084" s="16" t="s">
        <v>1179</v>
      </c>
      <c r="L3084" s="16" t="s">
        <v>1225</v>
      </c>
      <c r="M3084" s="16">
        <v>57165</v>
      </c>
      <c r="N3084" s="16" t="s">
        <v>1177</v>
      </c>
      <c r="O3084" s="16" t="s">
        <v>1107</v>
      </c>
      <c r="P3084" s="16" t="s">
        <v>1176</v>
      </c>
      <c r="Q3084" s="16" t="s">
        <v>1175</v>
      </c>
      <c r="R3084" s="16" t="s">
        <v>1174</v>
      </c>
    </row>
    <row r="3085" spans="1:18">
      <c r="A3085" s="16" t="s">
        <v>1224</v>
      </c>
      <c r="B3085" s="16" t="s">
        <v>1183</v>
      </c>
      <c r="C3085" s="16" t="s">
        <v>319</v>
      </c>
      <c r="D3085" s="16">
        <v>11513</v>
      </c>
      <c r="E3085" s="16" t="str">
        <f>VLOOKUP(D3085,'Schools Data'!$F$4:$I$105,4,FALSE)</f>
        <v>Menorah High School (Girls)</v>
      </c>
      <c r="F3085" s="16">
        <v>413060</v>
      </c>
      <c r="G3085" s="16" t="str">
        <f t="shared" si="109"/>
        <v>E22</v>
      </c>
      <c r="H3085" s="16" t="s">
        <v>1223</v>
      </c>
      <c r="I3085" s="16" t="s">
        <v>1181</v>
      </c>
      <c r="J3085" s="16" t="s">
        <v>1180</v>
      </c>
      <c r="K3085" s="16" t="s">
        <v>1179</v>
      </c>
      <c r="L3085" s="16" t="s">
        <v>1222</v>
      </c>
      <c r="M3085" s="16">
        <v>33626</v>
      </c>
      <c r="N3085" s="16" t="s">
        <v>1177</v>
      </c>
      <c r="O3085" s="16" t="s">
        <v>1107</v>
      </c>
      <c r="P3085" s="16" t="s">
        <v>1176</v>
      </c>
      <c r="Q3085" s="16" t="s">
        <v>1175</v>
      </c>
      <c r="R3085" s="16" t="s">
        <v>1174</v>
      </c>
    </row>
    <row r="3086" spans="1:18">
      <c r="A3086" s="16" t="s">
        <v>1221</v>
      </c>
      <c r="B3086" s="16" t="s">
        <v>1183</v>
      </c>
      <c r="C3086" s="16" t="s">
        <v>319</v>
      </c>
      <c r="D3086" s="16">
        <v>11513</v>
      </c>
      <c r="E3086" s="16" t="str">
        <f>VLOOKUP(D3086,'Schools Data'!$F$4:$I$105,4,FALSE)</f>
        <v>Menorah High School (Girls)</v>
      </c>
      <c r="F3086" s="16">
        <v>420050</v>
      </c>
      <c r="G3086" s="16" t="str">
        <f t="shared" si="109"/>
        <v>E21</v>
      </c>
      <c r="H3086" s="16" t="s">
        <v>1220</v>
      </c>
      <c r="I3086" s="16" t="s">
        <v>1181</v>
      </c>
      <c r="J3086" s="16" t="s">
        <v>1180</v>
      </c>
      <c r="K3086" s="16" t="s">
        <v>1179</v>
      </c>
      <c r="L3086" s="16" t="s">
        <v>1219</v>
      </c>
      <c r="M3086" s="16">
        <v>22000</v>
      </c>
      <c r="N3086" s="16" t="s">
        <v>1177</v>
      </c>
      <c r="O3086" s="16" t="s">
        <v>1107</v>
      </c>
      <c r="P3086" s="16" t="s">
        <v>1176</v>
      </c>
      <c r="Q3086" s="16" t="s">
        <v>1175</v>
      </c>
      <c r="R3086" s="16" t="s">
        <v>1174</v>
      </c>
    </row>
    <row r="3087" spans="1:18">
      <c r="A3087" s="16" t="s">
        <v>1218</v>
      </c>
      <c r="B3087" s="16" t="s">
        <v>1183</v>
      </c>
      <c r="C3087" s="16" t="s">
        <v>319</v>
      </c>
      <c r="D3087" s="16">
        <v>11513</v>
      </c>
      <c r="E3087" s="16" t="str">
        <f>VLOOKUP(D3087,'Schools Data'!$F$4:$I$105,4,FALSE)</f>
        <v>Menorah High School (Girls)</v>
      </c>
      <c r="F3087" s="16">
        <v>420060</v>
      </c>
      <c r="G3087" s="16" t="str">
        <f t="shared" si="109"/>
        <v>E26</v>
      </c>
      <c r="H3087" s="16" t="s">
        <v>1217</v>
      </c>
      <c r="I3087" s="16" t="s">
        <v>1181</v>
      </c>
      <c r="J3087" s="16" t="s">
        <v>1180</v>
      </c>
      <c r="K3087" s="16" t="s">
        <v>1179</v>
      </c>
      <c r="L3087" s="16" t="s">
        <v>1216</v>
      </c>
      <c r="M3087" s="16">
        <v>15000</v>
      </c>
      <c r="N3087" s="16" t="s">
        <v>1177</v>
      </c>
      <c r="O3087" s="16" t="s">
        <v>1107</v>
      </c>
      <c r="P3087" s="16" t="s">
        <v>1176</v>
      </c>
      <c r="Q3087" s="16" t="s">
        <v>1175</v>
      </c>
      <c r="R3087" s="16" t="s">
        <v>1174</v>
      </c>
    </row>
    <row r="3088" spans="1:18">
      <c r="A3088" s="16" t="s">
        <v>1215</v>
      </c>
      <c r="B3088" s="16" t="s">
        <v>1183</v>
      </c>
      <c r="C3088" s="16" t="s">
        <v>319</v>
      </c>
      <c r="D3088" s="16">
        <v>11513</v>
      </c>
      <c r="E3088" s="16" t="str">
        <f>VLOOKUP(D3088,'Schools Data'!$F$4:$I$105,4,FALSE)</f>
        <v>Menorah High School (Girls)</v>
      </c>
      <c r="F3088" s="16">
        <v>422620</v>
      </c>
      <c r="G3088" s="16" t="str">
        <f t="shared" si="109"/>
        <v>E20</v>
      </c>
      <c r="H3088" s="16" t="s">
        <v>1214</v>
      </c>
      <c r="I3088" s="16" t="s">
        <v>1181</v>
      </c>
      <c r="J3088" s="16" t="s">
        <v>1180</v>
      </c>
      <c r="K3088" s="16" t="s">
        <v>1179</v>
      </c>
      <c r="L3088" s="16" t="s">
        <v>1213</v>
      </c>
      <c r="M3088" s="16">
        <v>28210</v>
      </c>
      <c r="N3088" s="16" t="s">
        <v>1177</v>
      </c>
      <c r="O3088" s="16" t="s">
        <v>1107</v>
      </c>
      <c r="P3088" s="16" t="s">
        <v>1176</v>
      </c>
      <c r="Q3088" s="16" t="s">
        <v>1175</v>
      </c>
      <c r="R3088" s="16" t="s">
        <v>1174</v>
      </c>
    </row>
    <row r="3089" spans="1:18">
      <c r="A3089" s="16" t="s">
        <v>1212</v>
      </c>
      <c r="B3089" s="16" t="s">
        <v>1183</v>
      </c>
      <c r="C3089" s="16" t="s">
        <v>319</v>
      </c>
      <c r="D3089" s="16">
        <v>11513</v>
      </c>
      <c r="E3089" s="16" t="str">
        <f>VLOOKUP(D3089,'Schools Data'!$F$4:$I$105,4,FALSE)</f>
        <v>Menorah High School (Girls)</v>
      </c>
      <c r="F3089" s="16">
        <v>543950</v>
      </c>
      <c r="G3089" s="16" t="s">
        <v>1211</v>
      </c>
      <c r="H3089" s="16" t="s">
        <v>1210</v>
      </c>
      <c r="I3089" s="16" t="s">
        <v>1181</v>
      </c>
      <c r="J3089" s="16" t="s">
        <v>1180</v>
      </c>
      <c r="K3089" s="16" t="s">
        <v>1179</v>
      </c>
      <c r="L3089" s="16" t="s">
        <v>1209</v>
      </c>
      <c r="M3089" s="16">
        <v>23</v>
      </c>
      <c r="N3089" s="16" t="s">
        <v>1177</v>
      </c>
      <c r="O3089" s="16" t="s">
        <v>1107</v>
      </c>
      <c r="P3089" s="16" t="s">
        <v>1176</v>
      </c>
      <c r="Q3089" s="16" t="s">
        <v>1175</v>
      </c>
      <c r="R3089" s="16" t="s">
        <v>1174</v>
      </c>
    </row>
    <row r="3090" spans="1:18">
      <c r="A3090" s="16" t="s">
        <v>1208</v>
      </c>
      <c r="B3090" s="16" t="s">
        <v>1183</v>
      </c>
      <c r="C3090" s="16" t="s">
        <v>319</v>
      </c>
      <c r="D3090" s="16">
        <v>11513</v>
      </c>
      <c r="E3090" s="16" t="str">
        <f>VLOOKUP(D3090,'Schools Data'!$F$4:$I$105,4,FALSE)</f>
        <v>Menorah High School (Girls)</v>
      </c>
      <c r="F3090" s="16">
        <v>543970</v>
      </c>
      <c r="G3090" s="16" t="str">
        <f t="shared" ref="G3090:G3099" si="110">VLOOKUP(F3090,$W$2:$X$62,2,FALSE)</f>
        <v>I01</v>
      </c>
      <c r="H3090" s="16" t="s">
        <v>1207</v>
      </c>
      <c r="I3090" s="16" t="s">
        <v>1181</v>
      </c>
      <c r="J3090" s="16" t="s">
        <v>1180</v>
      </c>
      <c r="K3090" s="16" t="s">
        <v>1179</v>
      </c>
      <c r="L3090" s="16" t="s">
        <v>1206</v>
      </c>
      <c r="M3090" s="16">
        <v>-1546850</v>
      </c>
      <c r="N3090" s="16" t="s">
        <v>1177</v>
      </c>
      <c r="O3090" s="16" t="s">
        <v>1107</v>
      </c>
      <c r="P3090" s="16" t="s">
        <v>1176</v>
      </c>
      <c r="Q3090" s="16" t="s">
        <v>1175</v>
      </c>
      <c r="R3090" s="16" t="s">
        <v>1174</v>
      </c>
    </row>
    <row r="3091" spans="1:18">
      <c r="A3091" s="16" t="s">
        <v>1205</v>
      </c>
      <c r="B3091" s="16" t="s">
        <v>1183</v>
      </c>
      <c r="C3091" s="16" t="s">
        <v>319</v>
      </c>
      <c r="D3091" s="16">
        <v>11513</v>
      </c>
      <c r="E3091" s="16" t="str">
        <f>VLOOKUP(D3091,'Schools Data'!$F$4:$I$105,4,FALSE)</f>
        <v>Menorah High School (Girls)</v>
      </c>
      <c r="F3091" s="16">
        <v>543971</v>
      </c>
      <c r="G3091" s="16" t="str">
        <f t="shared" si="110"/>
        <v>I02</v>
      </c>
      <c r="H3091" s="16" t="s">
        <v>1204</v>
      </c>
      <c r="I3091" s="16" t="s">
        <v>1181</v>
      </c>
      <c r="J3091" s="16" t="s">
        <v>1180</v>
      </c>
      <c r="K3091" s="16" t="s">
        <v>1179</v>
      </c>
      <c r="L3091" s="16" t="s">
        <v>1203</v>
      </c>
      <c r="M3091" s="16">
        <v>-324000</v>
      </c>
      <c r="N3091" s="16" t="s">
        <v>1177</v>
      </c>
      <c r="O3091" s="16" t="s">
        <v>1107</v>
      </c>
      <c r="P3091" s="16" t="s">
        <v>1176</v>
      </c>
      <c r="Q3091" s="16" t="s">
        <v>1175</v>
      </c>
      <c r="R3091" s="16" t="s">
        <v>1174</v>
      </c>
    </row>
    <row r="3092" spans="1:18">
      <c r="A3092" s="16" t="s">
        <v>1202</v>
      </c>
      <c r="B3092" s="16" t="s">
        <v>1183</v>
      </c>
      <c r="C3092" s="16" t="s">
        <v>319</v>
      </c>
      <c r="D3092" s="16">
        <v>11513</v>
      </c>
      <c r="E3092" s="16" t="str">
        <f>VLOOKUP(D3092,'Schools Data'!$F$4:$I$105,4,FALSE)</f>
        <v>Menorah High School (Girls)</v>
      </c>
      <c r="F3092" s="16">
        <v>543972</v>
      </c>
      <c r="G3092" s="16" t="str">
        <f t="shared" si="110"/>
        <v>I03</v>
      </c>
      <c r="H3092" s="16" t="s">
        <v>1201</v>
      </c>
      <c r="I3092" s="16" t="s">
        <v>1181</v>
      </c>
      <c r="J3092" s="16" t="s">
        <v>1180</v>
      </c>
      <c r="K3092" s="16" t="s">
        <v>1179</v>
      </c>
      <c r="L3092" s="16" t="s">
        <v>1200</v>
      </c>
      <c r="M3092" s="16">
        <v>-84766</v>
      </c>
      <c r="N3092" s="16" t="s">
        <v>1177</v>
      </c>
      <c r="O3092" s="16" t="s">
        <v>1107</v>
      </c>
      <c r="P3092" s="16" t="s">
        <v>1176</v>
      </c>
      <c r="Q3092" s="16" t="s">
        <v>1175</v>
      </c>
      <c r="R3092" s="16" t="s">
        <v>1174</v>
      </c>
    </row>
    <row r="3093" spans="1:18">
      <c r="A3093" s="16" t="s">
        <v>1199</v>
      </c>
      <c r="B3093" s="16" t="s">
        <v>1183</v>
      </c>
      <c r="C3093" s="16" t="s">
        <v>319</v>
      </c>
      <c r="D3093" s="16">
        <v>11513</v>
      </c>
      <c r="E3093" s="16" t="str">
        <f>VLOOKUP(D3093,'Schools Data'!$F$4:$I$105,4,FALSE)</f>
        <v>Menorah High School (Girls)</v>
      </c>
      <c r="F3093" s="16">
        <v>543975</v>
      </c>
      <c r="G3093" s="16" t="str">
        <f t="shared" si="110"/>
        <v>I05</v>
      </c>
      <c r="H3093" s="16" t="s">
        <v>1198</v>
      </c>
      <c r="I3093" s="16" t="s">
        <v>1181</v>
      </c>
      <c r="J3093" s="16" t="s">
        <v>1180</v>
      </c>
      <c r="K3093" s="16" t="s">
        <v>1179</v>
      </c>
      <c r="L3093" s="16" t="s">
        <v>1197</v>
      </c>
      <c r="M3093" s="16">
        <v>-11460</v>
      </c>
      <c r="N3093" s="16" t="s">
        <v>1177</v>
      </c>
      <c r="O3093" s="16" t="s">
        <v>1107</v>
      </c>
      <c r="P3093" s="16" t="s">
        <v>1176</v>
      </c>
      <c r="Q3093" s="16" t="s">
        <v>1175</v>
      </c>
      <c r="R3093" s="16" t="s">
        <v>1174</v>
      </c>
    </row>
    <row r="3094" spans="1:18">
      <c r="A3094" s="16" t="s">
        <v>1196</v>
      </c>
      <c r="B3094" s="16" t="s">
        <v>1183</v>
      </c>
      <c r="C3094" s="16" t="s">
        <v>319</v>
      </c>
      <c r="D3094" s="16">
        <v>11513</v>
      </c>
      <c r="E3094" s="16" t="str">
        <f>VLOOKUP(D3094,'Schools Data'!$F$4:$I$105,4,FALSE)</f>
        <v>Menorah High School (Girls)</v>
      </c>
      <c r="F3094" s="16">
        <v>569000</v>
      </c>
      <c r="G3094" s="16" t="str">
        <f t="shared" si="110"/>
        <v>E28a</v>
      </c>
      <c r="H3094" s="16" t="s">
        <v>1195</v>
      </c>
      <c r="I3094" s="16" t="s">
        <v>1181</v>
      </c>
      <c r="J3094" s="16" t="s">
        <v>1180</v>
      </c>
      <c r="K3094" s="16" t="s">
        <v>1179</v>
      </c>
      <c r="L3094" s="16" t="s">
        <v>1194</v>
      </c>
      <c r="M3094" s="16">
        <v>46345</v>
      </c>
      <c r="N3094" s="16" t="s">
        <v>1177</v>
      </c>
      <c r="O3094" s="16" t="s">
        <v>1107</v>
      </c>
      <c r="P3094" s="16" t="s">
        <v>1176</v>
      </c>
      <c r="Q3094" s="16" t="s">
        <v>1175</v>
      </c>
      <c r="R3094" s="16" t="s">
        <v>1174</v>
      </c>
    </row>
    <row r="3095" spans="1:18">
      <c r="A3095" s="16" t="s">
        <v>1193</v>
      </c>
      <c r="B3095" s="16" t="s">
        <v>1183</v>
      </c>
      <c r="C3095" s="16" t="s">
        <v>319</v>
      </c>
      <c r="D3095" s="16">
        <v>11513</v>
      </c>
      <c r="E3095" s="16" t="str">
        <f>VLOOKUP(D3095,'Schools Data'!$F$4:$I$105,4,FALSE)</f>
        <v>Menorah High School (Girls)</v>
      </c>
      <c r="F3095" s="16">
        <v>569010</v>
      </c>
      <c r="G3095" s="16" t="str">
        <f t="shared" si="110"/>
        <v>E27</v>
      </c>
      <c r="H3095" s="16" t="s">
        <v>1192</v>
      </c>
      <c r="I3095" s="16" t="s">
        <v>1181</v>
      </c>
      <c r="J3095" s="16" t="s">
        <v>1180</v>
      </c>
      <c r="K3095" s="16" t="s">
        <v>1179</v>
      </c>
      <c r="L3095" s="16" t="s">
        <v>1191</v>
      </c>
      <c r="M3095" s="16">
        <v>28850</v>
      </c>
      <c r="N3095" s="16" t="s">
        <v>1177</v>
      </c>
      <c r="O3095" s="16" t="s">
        <v>1107</v>
      </c>
      <c r="P3095" s="16" t="s">
        <v>1176</v>
      </c>
      <c r="Q3095" s="16" t="s">
        <v>1175</v>
      </c>
      <c r="R3095" s="16" t="s">
        <v>1174</v>
      </c>
    </row>
    <row r="3096" spans="1:18">
      <c r="A3096" s="16" t="s">
        <v>1190</v>
      </c>
      <c r="B3096" s="16" t="s">
        <v>1183</v>
      </c>
      <c r="C3096" s="16" t="s">
        <v>319</v>
      </c>
      <c r="D3096" s="16">
        <v>11513</v>
      </c>
      <c r="E3096" s="16" t="str">
        <f>VLOOKUP(D3096,'Schools Data'!$F$4:$I$105,4,FALSE)</f>
        <v>Menorah High School (Girls)</v>
      </c>
      <c r="F3096" s="16">
        <v>710020</v>
      </c>
      <c r="G3096" s="16" t="str">
        <f t="shared" si="110"/>
        <v>I06</v>
      </c>
      <c r="H3096" s="16" t="s">
        <v>1189</v>
      </c>
      <c r="I3096" s="16" t="s">
        <v>1181</v>
      </c>
      <c r="J3096" s="16" t="s">
        <v>1180</v>
      </c>
      <c r="K3096" s="16" t="s">
        <v>1179</v>
      </c>
      <c r="L3096" s="16" t="s">
        <v>1188</v>
      </c>
      <c r="M3096" s="16">
        <v>-137974</v>
      </c>
      <c r="N3096" s="16" t="s">
        <v>1177</v>
      </c>
      <c r="O3096" s="16" t="s">
        <v>1107</v>
      </c>
      <c r="P3096" s="16" t="s">
        <v>1176</v>
      </c>
      <c r="Q3096" s="16" t="s">
        <v>1175</v>
      </c>
      <c r="R3096" s="16" t="s">
        <v>1174</v>
      </c>
    </row>
    <row r="3097" spans="1:18">
      <c r="A3097" s="16" t="s">
        <v>1187</v>
      </c>
      <c r="B3097" s="16" t="s">
        <v>1183</v>
      </c>
      <c r="C3097" s="16" t="s">
        <v>319</v>
      </c>
      <c r="D3097" s="16">
        <v>11513</v>
      </c>
      <c r="E3097" s="16" t="str">
        <f>VLOOKUP(D3097,'Schools Data'!$F$4:$I$105,4,FALSE)</f>
        <v>Menorah High School (Girls)</v>
      </c>
      <c r="F3097" s="16">
        <v>720010</v>
      </c>
      <c r="G3097" s="16" t="str">
        <f t="shared" si="110"/>
        <v>I18d</v>
      </c>
      <c r="H3097" s="16" t="s">
        <v>1186</v>
      </c>
      <c r="I3097" s="16" t="s">
        <v>1181</v>
      </c>
      <c r="J3097" s="16" t="s">
        <v>1180</v>
      </c>
      <c r="K3097" s="16" t="s">
        <v>1179</v>
      </c>
      <c r="L3097" s="16" t="s">
        <v>1185</v>
      </c>
      <c r="M3097" s="16">
        <v>-8500</v>
      </c>
      <c r="N3097" s="16" t="s">
        <v>1177</v>
      </c>
      <c r="O3097" s="16" t="s">
        <v>1107</v>
      </c>
      <c r="P3097" s="16" t="s">
        <v>1176</v>
      </c>
      <c r="Q3097" s="16" t="s">
        <v>1175</v>
      </c>
      <c r="R3097" s="16" t="s">
        <v>1174</v>
      </c>
    </row>
    <row r="3098" spans="1:18">
      <c r="A3098" s="16" t="s">
        <v>1184</v>
      </c>
      <c r="B3098" s="16" t="s">
        <v>1183</v>
      </c>
      <c r="C3098" s="16" t="s">
        <v>319</v>
      </c>
      <c r="D3098" s="16">
        <v>11513</v>
      </c>
      <c r="E3098" s="16" t="str">
        <f>VLOOKUP(D3098,'Schools Data'!$F$4:$I$105,4,FALSE)</f>
        <v>Menorah High School (Girls)</v>
      </c>
      <c r="F3098" s="16">
        <v>739050</v>
      </c>
      <c r="G3098" s="16" t="str">
        <f t="shared" si="110"/>
        <v>I13</v>
      </c>
      <c r="H3098" s="16" t="s">
        <v>1182</v>
      </c>
      <c r="I3098" s="16" t="s">
        <v>1181</v>
      </c>
      <c r="J3098" s="16" t="s">
        <v>1180</v>
      </c>
      <c r="K3098" s="16" t="s">
        <v>1179</v>
      </c>
      <c r="L3098" s="16" t="s">
        <v>1178</v>
      </c>
      <c r="M3098" s="16">
        <v>-812730</v>
      </c>
      <c r="N3098" s="16" t="s">
        <v>1177</v>
      </c>
      <c r="O3098" s="16" t="s">
        <v>1107</v>
      </c>
      <c r="P3098" s="16" t="s">
        <v>1176</v>
      </c>
      <c r="Q3098" s="16" t="s">
        <v>1175</v>
      </c>
      <c r="R3098" s="16" t="s">
        <v>1174</v>
      </c>
    </row>
    <row r="3099" spans="1:18">
      <c r="A3099" s="22" t="s">
        <v>287</v>
      </c>
      <c r="B3099" s="22" t="s">
        <v>287</v>
      </c>
      <c r="C3099" s="22" t="s">
        <v>287</v>
      </c>
      <c r="D3099" s="22"/>
      <c r="E3099" s="16" t="e">
        <f>VLOOKUP(D3099,'Schools Data'!$F$4:$I$105,4,FALSE)</f>
        <v>#N/A</v>
      </c>
      <c r="F3099" s="22"/>
      <c r="G3099" s="16" t="e">
        <f t="shared" si="110"/>
        <v>#N/A</v>
      </c>
      <c r="H3099" s="22" t="s">
        <v>287</v>
      </c>
      <c r="I3099" s="22" t="s">
        <v>287</v>
      </c>
      <c r="J3099" s="22" t="s">
        <v>287</v>
      </c>
      <c r="K3099" s="22" t="s">
        <v>287</v>
      </c>
      <c r="L3099" s="22" t="s">
        <v>287</v>
      </c>
      <c r="M3099" s="22" t="s">
        <v>1170</v>
      </c>
      <c r="N3099" s="22" t="s">
        <v>287</v>
      </c>
      <c r="O3099" s="22" t="s">
        <v>287</v>
      </c>
      <c r="P3099" s="22" t="s">
        <v>287</v>
      </c>
      <c r="Q3099" s="22" t="s">
        <v>287</v>
      </c>
      <c r="R3099" s="22" t="s">
        <v>287</v>
      </c>
    </row>
  </sheetData>
  <autoFilter ref="D11:Q3099" xr:uid="{00000000-0009-0000-0000-00000A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00FC2-E21A-4B30-8C2E-856289C729E5}">
  <sheetPr codeName="Sheet5">
    <pageSetUpPr fitToPage="1"/>
  </sheetPr>
  <dimension ref="A1:T43"/>
  <sheetViews>
    <sheetView showGridLines="0" zoomScaleNormal="100" workbookViewId="0">
      <pane xSplit="1" ySplit="11" topLeftCell="B12" activePane="bottomRight" state="frozen"/>
      <selection pane="topRight" activeCell="B1" sqref="B1"/>
      <selection pane="bottomLeft" activeCell="A12" sqref="A12"/>
      <selection pane="bottomRight" activeCell="D9" sqref="D9:F9"/>
    </sheetView>
  </sheetViews>
  <sheetFormatPr defaultRowHeight="15"/>
  <cols>
    <col min="10" max="10" width="2.28515625" customWidth="1"/>
    <col min="19" max="19" width="9.140625" customWidth="1"/>
    <col min="20" max="20" width="26.5703125" customWidth="1"/>
  </cols>
  <sheetData>
    <row r="1" spans="1:20" ht="18.75">
      <c r="A1" s="578" t="s">
        <v>11280</v>
      </c>
      <c r="B1" s="579"/>
      <c r="C1" s="579"/>
      <c r="D1" s="579"/>
      <c r="E1" s="579"/>
      <c r="F1" s="579"/>
      <c r="G1" s="579"/>
      <c r="H1" s="579"/>
      <c r="I1" s="579"/>
      <c r="J1" s="579"/>
      <c r="K1" s="579"/>
      <c r="L1" s="579"/>
      <c r="M1" s="579"/>
      <c r="N1" s="579"/>
      <c r="O1" s="579"/>
      <c r="P1" s="579"/>
      <c r="Q1" s="579"/>
      <c r="R1" s="580"/>
      <c r="S1" s="580"/>
      <c r="T1" s="580"/>
    </row>
    <row r="2" spans="1:20" ht="15.75">
      <c r="A2" s="4"/>
      <c r="B2" s="4"/>
      <c r="C2" s="4"/>
      <c r="D2" s="4"/>
      <c r="E2" s="4"/>
      <c r="F2" s="4"/>
      <c r="G2" s="4"/>
      <c r="H2" s="4"/>
      <c r="I2" s="4"/>
      <c r="J2" s="4"/>
      <c r="K2" s="4"/>
      <c r="L2" s="4"/>
      <c r="M2" s="4"/>
      <c r="N2" s="313" t="s">
        <v>11313</v>
      </c>
      <c r="O2" s="312"/>
      <c r="P2" s="312"/>
      <c r="Q2" s="312"/>
      <c r="R2" s="312"/>
      <c r="S2" s="312"/>
      <c r="T2" s="312"/>
    </row>
    <row r="3" spans="1:20" ht="30" customHeight="1">
      <c r="A3" s="4"/>
      <c r="B3" s="4"/>
      <c r="C3" s="4"/>
      <c r="D3" s="4"/>
      <c r="E3" s="4"/>
      <c r="F3" s="4"/>
      <c r="G3" s="4"/>
      <c r="H3" s="4"/>
      <c r="I3" s="4"/>
      <c r="J3" s="4"/>
      <c r="K3" s="4"/>
      <c r="L3" s="4"/>
      <c r="M3" s="4"/>
      <c r="N3" s="581" t="s">
        <v>11510</v>
      </c>
      <c r="O3" s="581"/>
      <c r="P3" s="581"/>
      <c r="Q3" s="581"/>
      <c r="R3" s="581"/>
      <c r="S3" s="581"/>
      <c r="T3" s="581"/>
    </row>
    <row r="4" spans="1:20" ht="19.5" customHeight="1">
      <c r="A4" s="4"/>
      <c r="B4" s="4"/>
      <c r="C4" s="4"/>
      <c r="D4" s="4"/>
      <c r="E4" s="4"/>
      <c r="F4" s="4"/>
      <c r="G4" s="4"/>
      <c r="H4" s="4"/>
      <c r="I4" s="4"/>
      <c r="J4" s="4"/>
      <c r="K4" s="4"/>
      <c r="L4" s="4"/>
      <c r="M4" s="4"/>
      <c r="N4" s="582" t="s">
        <v>11511</v>
      </c>
      <c r="O4" s="582"/>
      <c r="P4" s="582"/>
      <c r="Q4" s="582"/>
      <c r="R4" s="582"/>
      <c r="S4" s="582"/>
      <c r="T4" s="582"/>
    </row>
    <row r="5" spans="1:20" ht="33" customHeight="1">
      <c r="A5" s="4"/>
      <c r="B5" s="4"/>
      <c r="C5" s="4"/>
      <c r="D5" s="583" t="s">
        <v>126</v>
      </c>
      <c r="E5" s="584"/>
      <c r="F5" s="584"/>
      <c r="G5" s="584"/>
      <c r="H5" s="584"/>
      <c r="I5" s="584"/>
      <c r="J5" s="584"/>
      <c r="K5" s="585"/>
      <c r="L5" s="4"/>
      <c r="M5" s="4"/>
      <c r="N5" s="582" t="s">
        <v>11512</v>
      </c>
      <c r="O5" s="582"/>
      <c r="P5" s="582"/>
      <c r="Q5" s="582"/>
      <c r="R5" s="582"/>
      <c r="S5" s="582"/>
      <c r="T5" s="582"/>
    </row>
    <row r="6" spans="1:20" ht="15.75" thickBot="1">
      <c r="A6" s="4"/>
      <c r="B6" s="4"/>
      <c r="C6" s="4"/>
      <c r="D6" s="4"/>
      <c r="E6" s="4"/>
      <c r="F6" s="4"/>
      <c r="G6" s="4"/>
      <c r="H6" s="4"/>
      <c r="I6" s="4"/>
      <c r="J6" s="4"/>
      <c r="K6" s="4"/>
      <c r="L6" s="4"/>
      <c r="M6" s="4"/>
      <c r="N6" s="582" t="s">
        <v>11513</v>
      </c>
      <c r="O6" s="582"/>
      <c r="P6" s="582"/>
      <c r="Q6" s="582"/>
      <c r="R6" s="582"/>
      <c r="S6" s="582"/>
      <c r="T6" s="582"/>
    </row>
    <row r="7" spans="1:20" ht="32.25" customHeight="1" thickTop="1" thickBot="1">
      <c r="A7" s="4"/>
      <c r="B7" s="4"/>
      <c r="C7" s="4" t="s">
        <v>215</v>
      </c>
      <c r="D7" s="594">
        <f>VLOOKUP(D5,'Schools Data'!A:G,7,FALSE)</f>
        <v>0</v>
      </c>
      <c r="E7" s="595"/>
      <c r="F7" s="596"/>
      <c r="G7" s="4"/>
      <c r="H7" s="4"/>
      <c r="I7" s="4"/>
      <c r="J7" s="4"/>
      <c r="K7" s="4"/>
      <c r="L7" s="4"/>
      <c r="M7" s="4"/>
      <c r="N7" s="582" t="s">
        <v>11514</v>
      </c>
      <c r="O7" s="582"/>
      <c r="P7" s="582"/>
      <c r="Q7" s="582"/>
      <c r="R7" s="582"/>
      <c r="S7" s="582"/>
      <c r="T7" s="582"/>
    </row>
    <row r="8" spans="1:20" ht="16.5" thickTop="1" thickBot="1">
      <c r="A8" s="4"/>
      <c r="B8" s="586" t="s">
        <v>216</v>
      </c>
      <c r="C8" s="586"/>
      <c r="D8" s="587">
        <f>VLOOKUP(D5,'Schools Data'!A3:C90,2,FALSE)</f>
        <v>0</v>
      </c>
      <c r="E8" s="588"/>
      <c r="F8" s="589"/>
      <c r="G8" s="4"/>
      <c r="H8" s="4" t="s">
        <v>121</v>
      </c>
      <c r="I8" s="590" t="s">
        <v>11279</v>
      </c>
      <c r="J8" s="591"/>
      <c r="K8" s="592"/>
      <c r="L8" s="4"/>
      <c r="M8" s="4"/>
      <c r="N8" s="593" t="s">
        <v>11515</v>
      </c>
      <c r="O8" s="593"/>
      <c r="P8" s="593"/>
      <c r="Q8" s="593"/>
      <c r="R8" s="593"/>
      <c r="S8" s="593"/>
      <c r="T8" s="593"/>
    </row>
    <row r="9" spans="1:20" ht="13.5" customHeight="1" thickTop="1" thickBot="1">
      <c r="A9" s="4"/>
      <c r="B9" s="4"/>
      <c r="C9" s="4" t="s">
        <v>1103</v>
      </c>
      <c r="D9" s="594">
        <f>VLOOKUP(D5,'Schools Data'!$A$3:$F$90,6,FALSE)</f>
        <v>0</v>
      </c>
      <c r="E9" s="595"/>
      <c r="F9" s="596"/>
      <c r="G9" s="4"/>
      <c r="H9" s="4"/>
      <c r="I9" s="4"/>
      <c r="J9" s="4"/>
      <c r="K9" s="4"/>
      <c r="L9" s="4"/>
      <c r="M9" s="4"/>
      <c r="N9" s="597"/>
      <c r="O9" s="597"/>
      <c r="P9" s="597"/>
      <c r="Q9" s="597"/>
      <c r="R9" s="597"/>
      <c r="S9" s="597"/>
      <c r="T9" s="597"/>
    </row>
    <row r="10" spans="1:20" ht="16.5" thickTop="1" thickBot="1">
      <c r="A10" s="4"/>
      <c r="B10" s="4"/>
      <c r="C10" s="4" t="s">
        <v>224</v>
      </c>
      <c r="D10" s="587" t="s">
        <v>11312</v>
      </c>
      <c r="E10" s="588"/>
      <c r="F10" s="589"/>
      <c r="G10" s="4"/>
      <c r="H10" s="4" t="s">
        <v>283</v>
      </c>
      <c r="I10" s="598">
        <v>45382</v>
      </c>
      <c r="J10" s="599"/>
      <c r="K10" s="600"/>
      <c r="L10" s="4"/>
      <c r="M10" s="4"/>
      <c r="N10" s="179"/>
      <c r="O10" s="4"/>
      <c r="P10" s="4"/>
      <c r="Q10" s="4"/>
      <c r="R10" s="4"/>
      <c r="S10" s="4"/>
      <c r="T10" s="4"/>
    </row>
    <row r="11" spans="1:20" ht="15.75" thickTop="1">
      <c r="A11" s="4"/>
      <c r="B11" s="4"/>
      <c r="C11" s="4"/>
      <c r="D11" s="180"/>
      <c r="E11" s="4"/>
      <c r="F11" s="4"/>
      <c r="G11" s="4"/>
      <c r="H11" s="4"/>
      <c r="I11" s="180" t="str">
        <f>IF(I10="","Please enter the date above, pertaining to the date the system reports were downloaded.","")</f>
        <v/>
      </c>
      <c r="J11" s="4"/>
      <c r="K11" s="4"/>
      <c r="L11" s="4"/>
      <c r="M11" s="4"/>
      <c r="N11" s="179"/>
      <c r="O11" s="4"/>
      <c r="P11" s="4"/>
      <c r="Q11" s="4"/>
      <c r="R11" s="4"/>
      <c r="S11" s="4"/>
      <c r="T11" s="4"/>
    </row>
    <row r="14" spans="1:20" ht="21">
      <c r="B14" s="181" t="s">
        <v>11686</v>
      </c>
      <c r="R14" s="602"/>
      <c r="S14" s="602"/>
      <c r="T14" s="602"/>
    </row>
    <row r="15" spans="1:20" ht="18.75">
      <c r="A15" s="495" t="s">
        <v>217</v>
      </c>
      <c r="B15" t="s">
        <v>11509</v>
      </c>
    </row>
    <row r="16" spans="1:20" ht="18.75">
      <c r="A16" s="495"/>
    </row>
    <row r="17" spans="1:20" ht="18.75" customHeight="1">
      <c r="A17" s="495" t="s">
        <v>11681</v>
      </c>
      <c r="B17" s="540" t="s">
        <v>11692</v>
      </c>
      <c r="C17" s="540"/>
      <c r="D17" s="540"/>
      <c r="E17" s="540"/>
      <c r="F17" s="540"/>
      <c r="G17" s="540"/>
      <c r="H17" s="540"/>
      <c r="I17" s="540"/>
      <c r="J17" s="540"/>
      <c r="K17" s="540"/>
      <c r="L17" s="540"/>
      <c r="M17" s="540"/>
      <c r="N17" s="540"/>
      <c r="O17" s="540"/>
      <c r="P17" s="540"/>
      <c r="Q17" s="540"/>
      <c r="R17" s="533"/>
      <c r="S17" s="533"/>
      <c r="T17" s="533"/>
    </row>
    <row r="18" spans="1:20">
      <c r="B18" s="601" t="s">
        <v>11635</v>
      </c>
      <c r="C18" s="601"/>
      <c r="D18" s="601"/>
      <c r="E18" s="601"/>
      <c r="F18" s="601"/>
      <c r="G18" s="601"/>
      <c r="H18" s="601"/>
      <c r="I18" s="601"/>
      <c r="J18" s="601"/>
      <c r="K18" s="601"/>
      <c r="L18" s="601"/>
      <c r="M18" s="601"/>
      <c r="N18" s="601"/>
      <c r="O18" s="601"/>
      <c r="P18" s="601"/>
      <c r="Q18" s="601"/>
      <c r="R18" s="496"/>
      <c r="S18" s="496"/>
      <c r="T18" s="496"/>
    </row>
    <row r="19" spans="1:20" ht="18.75">
      <c r="A19" s="493"/>
      <c r="B19" t="s">
        <v>11690</v>
      </c>
      <c r="K19" s="603" t="s">
        <v>11691</v>
      </c>
      <c r="L19" s="604"/>
      <c r="M19" s="604"/>
      <c r="N19" s="605"/>
      <c r="R19" s="496"/>
      <c r="S19" s="496"/>
      <c r="T19" s="496"/>
    </row>
    <row r="20" spans="1:20" ht="18.75">
      <c r="A20" s="493"/>
      <c r="B20" s="601" t="s">
        <v>11636</v>
      </c>
      <c r="C20" s="601"/>
      <c r="D20" s="601"/>
      <c r="E20" s="601"/>
      <c r="F20" s="601"/>
      <c r="G20" s="601"/>
      <c r="H20" s="601"/>
      <c r="I20" s="601"/>
      <c r="J20" s="601"/>
      <c r="K20" s="601"/>
      <c r="L20" s="601"/>
      <c r="M20" s="601"/>
      <c r="N20" s="601"/>
      <c r="O20" s="601"/>
      <c r="P20" s="601"/>
      <c r="Q20" s="601"/>
      <c r="R20" s="496"/>
      <c r="S20" s="496"/>
      <c r="T20" s="496"/>
    </row>
    <row r="21" spans="1:20" ht="18.75">
      <c r="A21" s="493"/>
      <c r="R21" s="496"/>
      <c r="S21" s="496"/>
      <c r="T21" s="496"/>
    </row>
    <row r="22" spans="1:20" ht="18.75">
      <c r="A22" s="493" t="s">
        <v>218</v>
      </c>
      <c r="B22" t="s">
        <v>11667</v>
      </c>
    </row>
    <row r="23" spans="1:20">
      <c r="B23" t="s">
        <v>11682</v>
      </c>
    </row>
    <row r="24" spans="1:20">
      <c r="B24" t="s">
        <v>11637</v>
      </c>
    </row>
    <row r="25" spans="1:20">
      <c r="B25" s="601" t="s">
        <v>11638</v>
      </c>
      <c r="C25" s="601"/>
      <c r="D25" s="601"/>
      <c r="E25" s="601"/>
      <c r="F25" s="601"/>
      <c r="G25" s="601"/>
      <c r="H25" s="601"/>
      <c r="I25" s="601"/>
      <c r="J25" s="601"/>
      <c r="K25" s="601"/>
      <c r="L25" s="601"/>
      <c r="M25" s="601"/>
      <c r="N25" s="601"/>
      <c r="O25" s="601"/>
      <c r="P25" s="601"/>
      <c r="Q25" s="601"/>
    </row>
    <row r="27" spans="1:20" ht="18.75">
      <c r="A27" s="493" t="s">
        <v>11684</v>
      </c>
      <c r="B27" s="494" t="s">
        <v>11683</v>
      </c>
      <c r="C27" s="138"/>
      <c r="D27" s="138"/>
      <c r="E27" s="138"/>
      <c r="F27" s="138"/>
      <c r="G27" s="138"/>
      <c r="H27" s="138"/>
      <c r="I27" s="138"/>
      <c r="J27" s="138"/>
      <c r="K27" s="138"/>
      <c r="L27" s="138"/>
      <c r="M27" s="138"/>
      <c r="N27" s="138"/>
      <c r="O27" s="138"/>
      <c r="P27" s="138"/>
      <c r="Q27" s="138"/>
      <c r="R27" s="494"/>
      <c r="S27" s="494"/>
      <c r="T27" s="494"/>
    </row>
    <row r="28" spans="1:20" ht="18.75">
      <c r="A28" s="493"/>
      <c r="B28" s="494" t="s">
        <v>11662</v>
      </c>
      <c r="C28" s="138"/>
      <c r="D28" s="138"/>
      <c r="E28" s="138"/>
      <c r="F28" s="138"/>
      <c r="G28" s="138"/>
      <c r="H28" s="138"/>
      <c r="I28" s="138"/>
      <c r="J28" s="138"/>
      <c r="K28" s="138"/>
      <c r="L28" s="138"/>
      <c r="M28" s="138"/>
      <c r="N28" s="138"/>
      <c r="O28" s="138"/>
      <c r="P28" s="138"/>
      <c r="Q28" s="138"/>
      <c r="R28" s="494"/>
      <c r="S28" s="494"/>
      <c r="T28" s="494"/>
    </row>
    <row r="29" spans="1:20" ht="18.75">
      <c r="A29" s="493"/>
      <c r="B29" s="494" t="s">
        <v>11663</v>
      </c>
      <c r="C29" s="138"/>
      <c r="D29" s="138"/>
      <c r="E29" s="138"/>
      <c r="F29" s="138"/>
      <c r="G29" s="138"/>
      <c r="H29" s="138"/>
      <c r="I29" s="138"/>
      <c r="J29" s="138"/>
      <c r="K29" s="138"/>
      <c r="L29" s="138"/>
      <c r="M29" s="138"/>
      <c r="N29" s="138"/>
      <c r="O29" s="138"/>
      <c r="P29" s="138"/>
      <c r="Q29" s="138"/>
      <c r="R29" s="494"/>
      <c r="S29" s="494"/>
      <c r="T29" s="494"/>
    </row>
    <row r="30" spans="1:20" ht="18.75">
      <c r="A30" s="493"/>
      <c r="B30" s="533" t="s">
        <v>11664</v>
      </c>
      <c r="C30" s="138"/>
      <c r="D30" s="138"/>
      <c r="E30" s="138"/>
      <c r="F30" s="138"/>
      <c r="G30" s="138"/>
      <c r="H30" s="138"/>
      <c r="I30" s="138"/>
      <c r="J30" s="138"/>
      <c r="K30" s="138"/>
      <c r="L30" s="138"/>
      <c r="M30" s="138"/>
      <c r="N30" s="138"/>
      <c r="O30" s="138"/>
      <c r="P30" s="138"/>
      <c r="Q30" s="138"/>
      <c r="R30" s="494"/>
      <c r="S30" s="494"/>
      <c r="T30" s="494"/>
    </row>
    <row r="31" spans="1:20" ht="18.75">
      <c r="A31" s="493"/>
      <c r="B31" s="533" t="s">
        <v>11665</v>
      </c>
      <c r="C31" s="138"/>
      <c r="D31" s="138"/>
      <c r="E31" s="138"/>
      <c r="F31" s="138"/>
      <c r="G31" s="138"/>
      <c r="H31" s="138"/>
      <c r="I31" s="138"/>
      <c r="J31" s="138"/>
      <c r="K31" s="138"/>
      <c r="L31" s="138"/>
      <c r="M31" s="138"/>
      <c r="N31" s="138"/>
      <c r="O31" s="138"/>
      <c r="P31" s="138"/>
      <c r="Q31" s="138"/>
      <c r="R31" s="494"/>
      <c r="S31" s="494"/>
      <c r="T31" s="494"/>
    </row>
    <row r="32" spans="1:20" ht="18.75">
      <c r="A32" s="493"/>
      <c r="B32" s="494" t="s">
        <v>11666</v>
      </c>
      <c r="C32" s="138"/>
      <c r="D32" s="138"/>
      <c r="E32" s="138"/>
      <c r="F32" s="138"/>
      <c r="G32" s="138"/>
      <c r="H32" s="138"/>
      <c r="I32" s="138"/>
      <c r="J32" s="138"/>
      <c r="K32" s="138"/>
      <c r="L32" s="138"/>
      <c r="M32" s="138"/>
      <c r="N32" s="138"/>
      <c r="O32" s="138"/>
      <c r="P32" s="138"/>
      <c r="Q32" s="138"/>
      <c r="R32" s="494"/>
      <c r="S32" s="494"/>
      <c r="T32" s="494"/>
    </row>
    <row r="33" spans="1:20" ht="18.75">
      <c r="A33" s="493"/>
      <c r="B33" s="494" t="s">
        <v>11658</v>
      </c>
      <c r="C33" s="138"/>
      <c r="D33" s="138"/>
      <c r="E33" s="138"/>
      <c r="F33" s="138"/>
      <c r="G33" s="138"/>
      <c r="H33" s="138"/>
      <c r="I33" s="138"/>
      <c r="J33" s="138"/>
      <c r="K33" s="138"/>
      <c r="L33" s="138"/>
      <c r="M33" s="138"/>
      <c r="N33" s="138"/>
      <c r="O33" s="138"/>
      <c r="P33" s="138"/>
      <c r="Q33" s="138"/>
      <c r="R33" s="494"/>
      <c r="S33" s="494"/>
      <c r="T33" s="494"/>
    </row>
    <row r="34" spans="1:20" ht="18.75">
      <c r="A34" s="493"/>
      <c r="B34" s="182" t="s">
        <v>11670</v>
      </c>
      <c r="C34" s="182"/>
      <c r="D34" s="182"/>
      <c r="E34" s="182"/>
      <c r="F34" s="182"/>
      <c r="G34" s="182"/>
      <c r="H34" s="182"/>
      <c r="I34" s="182"/>
      <c r="J34" s="182"/>
      <c r="K34" s="182"/>
      <c r="L34" s="182"/>
      <c r="M34" s="182"/>
      <c r="N34" s="182"/>
      <c r="O34" s="182"/>
      <c r="P34" s="182"/>
      <c r="Q34" s="182"/>
      <c r="R34" s="494"/>
      <c r="S34" s="494"/>
      <c r="T34" s="494"/>
    </row>
    <row r="35" spans="1:20" ht="18.75">
      <c r="A35" s="493"/>
      <c r="B35" s="182"/>
      <c r="C35" s="182"/>
      <c r="D35" s="182"/>
      <c r="E35" s="182"/>
      <c r="F35" s="182"/>
      <c r="G35" s="182"/>
      <c r="H35" s="182"/>
      <c r="I35" s="182"/>
      <c r="J35" s="182"/>
      <c r="K35" s="182"/>
      <c r="L35" s="182"/>
      <c r="M35" s="182"/>
      <c r="N35" s="182"/>
      <c r="O35" s="182"/>
      <c r="P35" s="182"/>
      <c r="Q35" s="182"/>
      <c r="R35" s="494"/>
      <c r="S35" s="494"/>
      <c r="T35" s="494"/>
    </row>
    <row r="36" spans="1:20" ht="18.75">
      <c r="A36" s="493" t="s">
        <v>269</v>
      </c>
      <c r="B36" s="494" t="s">
        <v>11685</v>
      </c>
      <c r="C36" s="182"/>
      <c r="D36" s="182"/>
      <c r="E36" s="182"/>
      <c r="F36" s="182"/>
      <c r="G36" s="182"/>
      <c r="H36" s="182"/>
      <c r="I36" s="182"/>
      <c r="J36" s="182"/>
      <c r="K36" s="182"/>
      <c r="L36" s="182"/>
      <c r="M36" s="182"/>
      <c r="N36" s="182"/>
      <c r="O36" s="182"/>
      <c r="P36" s="182"/>
      <c r="Q36" s="182"/>
      <c r="R36" s="494"/>
      <c r="S36" s="494"/>
      <c r="T36" s="494"/>
    </row>
    <row r="37" spans="1:20" ht="18.75">
      <c r="A37" s="493"/>
      <c r="B37" s="533" t="s">
        <v>11689</v>
      </c>
      <c r="C37" s="182"/>
      <c r="D37" s="182"/>
      <c r="E37" s="182"/>
      <c r="F37" s="182"/>
      <c r="G37" s="182"/>
      <c r="H37" s="182"/>
      <c r="I37" s="182"/>
      <c r="J37" s="182"/>
      <c r="K37" s="182"/>
      <c r="L37" s="182"/>
      <c r="M37" s="182"/>
      <c r="N37" s="182"/>
      <c r="O37" s="182"/>
      <c r="P37" s="182"/>
      <c r="Q37" s="182"/>
      <c r="R37" s="494"/>
      <c r="S37" s="494"/>
      <c r="T37" s="494"/>
    </row>
    <row r="38" spans="1:20" ht="18.75">
      <c r="A38" s="493"/>
      <c r="B38" s="494" t="s">
        <v>11673</v>
      </c>
      <c r="C38" s="182"/>
      <c r="D38" s="182"/>
      <c r="E38" s="182"/>
      <c r="F38" s="182"/>
      <c r="G38" s="182"/>
      <c r="H38" s="182"/>
      <c r="I38" s="182"/>
      <c r="J38" s="182"/>
      <c r="K38" s="182"/>
      <c r="L38" s="182"/>
      <c r="M38" s="182"/>
      <c r="N38" s="182"/>
      <c r="O38" s="182"/>
      <c r="P38" s="182"/>
      <c r="Q38" s="182"/>
      <c r="R38" s="494"/>
      <c r="S38" s="494"/>
      <c r="T38" s="494"/>
    </row>
    <row r="39" spans="1:20" ht="18.75">
      <c r="A39" s="493"/>
      <c r="B39" s="494" t="s">
        <v>11674</v>
      </c>
      <c r="C39" s="182"/>
      <c r="D39" s="182"/>
      <c r="E39" s="182"/>
      <c r="F39" s="182"/>
      <c r="G39" s="182"/>
      <c r="H39" s="182"/>
      <c r="I39" s="182"/>
      <c r="J39" s="182"/>
      <c r="K39" s="182"/>
      <c r="L39" s="182"/>
      <c r="M39" s="182"/>
      <c r="N39" s="182"/>
      <c r="O39" s="182"/>
      <c r="P39" s="182"/>
      <c r="Q39" s="182"/>
      <c r="R39" s="494"/>
      <c r="S39" s="494"/>
      <c r="T39" s="494"/>
    </row>
    <row r="40" spans="1:20" ht="18.75">
      <c r="A40" s="493"/>
      <c r="B40" s="494" t="s">
        <v>11676</v>
      </c>
      <c r="C40" s="182"/>
      <c r="D40" s="182"/>
      <c r="E40" s="182"/>
      <c r="F40" s="182"/>
      <c r="G40" s="182"/>
      <c r="H40" s="182"/>
      <c r="I40" s="182"/>
      <c r="J40" s="182"/>
      <c r="K40" s="182"/>
      <c r="L40" s="182"/>
      <c r="M40" s="182"/>
      <c r="N40" s="182"/>
      <c r="O40" s="182"/>
      <c r="P40" s="182"/>
      <c r="Q40" s="182"/>
      <c r="R40" s="494"/>
      <c r="S40" s="494"/>
      <c r="T40" s="494"/>
    </row>
    <row r="41" spans="1:20" ht="18.75">
      <c r="A41" s="493"/>
      <c r="B41" t="s">
        <v>11677</v>
      </c>
      <c r="C41" s="182"/>
      <c r="D41" s="182"/>
      <c r="E41" s="182"/>
      <c r="F41" s="182"/>
      <c r="G41" s="182"/>
      <c r="H41" s="182"/>
      <c r="I41" s="182"/>
      <c r="J41" s="182"/>
      <c r="K41" s="182"/>
      <c r="L41" s="182"/>
      <c r="M41" s="182"/>
      <c r="N41" s="182"/>
      <c r="O41" s="182"/>
      <c r="P41" s="182"/>
      <c r="Q41" s="182"/>
      <c r="R41" s="494"/>
      <c r="S41" s="494"/>
      <c r="T41" s="494"/>
    </row>
    <row r="42" spans="1:20" ht="18.75">
      <c r="A42" s="493"/>
      <c r="B42" s="494" t="s">
        <v>11675</v>
      </c>
      <c r="C42" s="182"/>
      <c r="D42" s="182"/>
      <c r="E42" s="182"/>
      <c r="F42" s="182"/>
      <c r="G42" s="182"/>
      <c r="H42" s="182"/>
      <c r="I42" s="182"/>
      <c r="J42" s="182"/>
      <c r="K42" s="182"/>
      <c r="L42" s="182"/>
      <c r="M42" s="182"/>
      <c r="N42" s="182"/>
      <c r="O42" s="182"/>
      <c r="P42" s="182"/>
      <c r="Q42" s="182"/>
      <c r="R42" s="494"/>
      <c r="S42" s="494"/>
      <c r="T42" s="494"/>
    </row>
    <row r="43" spans="1:20" ht="18.75">
      <c r="A43" s="493"/>
      <c r="B43" s="182"/>
      <c r="C43" s="182"/>
      <c r="D43" s="182"/>
      <c r="E43" s="182"/>
      <c r="F43" s="182"/>
      <c r="G43" s="182"/>
      <c r="H43" s="182"/>
      <c r="I43" s="182"/>
      <c r="J43" s="182"/>
      <c r="K43" s="182"/>
      <c r="L43" s="182"/>
      <c r="M43" s="182"/>
      <c r="N43" s="182"/>
      <c r="O43" s="182"/>
      <c r="P43" s="182"/>
      <c r="Q43" s="182"/>
      <c r="R43" s="494"/>
      <c r="S43" s="494"/>
      <c r="T43" s="494"/>
    </row>
  </sheetData>
  <sheetProtection algorithmName="SHA-512" hashValue="jn8zbnL8P8sZaPe4jToUcsPfzLqdAF/hSij9IM8UzS1k9X3pQP4veatM9uhDquDS4Jifkq6D5lLhRk5b2M7WOQ==" saltValue="bvljoIebsd4p7JBLk3GT3w==" spinCount="100000" sheet="1" objects="1" scenarios="1"/>
  <mergeCells count="21">
    <mergeCell ref="B20:Q20"/>
    <mergeCell ref="B25:Q25"/>
    <mergeCell ref="R14:T14"/>
    <mergeCell ref="K19:N19"/>
    <mergeCell ref="B18:Q18"/>
    <mergeCell ref="D9:F9"/>
    <mergeCell ref="N9:T9"/>
    <mergeCell ref="D10:F10"/>
    <mergeCell ref="I10:K10"/>
    <mergeCell ref="D7:F7"/>
    <mergeCell ref="N7:T7"/>
    <mergeCell ref="B8:C8"/>
    <mergeCell ref="D8:F8"/>
    <mergeCell ref="I8:K8"/>
    <mergeCell ref="N8:T8"/>
    <mergeCell ref="N6:T6"/>
    <mergeCell ref="A1:T1"/>
    <mergeCell ref="N3:T3"/>
    <mergeCell ref="N4:T4"/>
    <mergeCell ref="D5:K5"/>
    <mergeCell ref="N5:T5"/>
  </mergeCells>
  <hyperlinks>
    <hyperlink ref="K19" r:id="rId1" xr:uid="{986B82DB-C5DA-48B3-AF9F-003A29183AD7}"/>
  </hyperlinks>
  <pageMargins left="0.7" right="0.7" top="0.75" bottom="0.75" header="0.3" footer="0.3"/>
  <pageSetup paperSize="9" scale="67" fitToHeight="0" orientation="landscape" r:id="rId2"/>
  <extLst>
    <ext xmlns:x14="http://schemas.microsoft.com/office/spreadsheetml/2009/9/main" uri="{CCE6A557-97BC-4b89-ADB6-D9C93CAAB3DF}">
      <x14:dataValidations xmlns:xm="http://schemas.microsoft.com/office/excel/2006/main" count="1">
        <x14:dataValidation type="list" showInputMessage="1" showErrorMessage="1" xr:uid="{278AB761-0513-443F-9435-4C85C63C65D7}">
          <x14:formula1>
            <xm:f>'Schools Data'!$A$3:$A$90</xm:f>
          </x14:formula1>
          <xm:sqref>D5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23A3-B615-4CF9-8ADD-71E094430D1F}">
  <sheetPr codeName="Sheet26"/>
  <dimension ref="B4:K65"/>
  <sheetViews>
    <sheetView workbookViewId="0">
      <selection activeCell="H22" sqref="H22"/>
    </sheetView>
  </sheetViews>
  <sheetFormatPr defaultRowHeight="15"/>
  <cols>
    <col min="2" max="2" width="20.140625" bestFit="1" customWidth="1"/>
    <col min="3" max="4" width="15.7109375" customWidth="1"/>
    <col min="5" max="8" width="13.5703125" customWidth="1"/>
    <col min="10" max="10" width="11.28515625" customWidth="1"/>
    <col min="11" max="11" width="17" bestFit="1" customWidth="1"/>
  </cols>
  <sheetData>
    <row r="4" spans="2:11" ht="30">
      <c r="B4" s="132" t="s">
        <v>11296</v>
      </c>
      <c r="C4" s="132" t="s">
        <v>11302</v>
      </c>
      <c r="D4" s="132" t="s">
        <v>11307</v>
      </c>
      <c r="E4" s="132" t="s">
        <v>11304</v>
      </c>
      <c r="F4" s="132" t="s">
        <v>11297</v>
      </c>
      <c r="G4" s="132" t="s">
        <v>11298</v>
      </c>
      <c r="H4" s="132" t="s">
        <v>11306</v>
      </c>
      <c r="I4" s="132" t="s">
        <v>11305</v>
      </c>
      <c r="J4" s="132" t="s">
        <v>11505</v>
      </c>
      <c r="K4" s="132" t="s">
        <v>10460</v>
      </c>
    </row>
    <row r="5" spans="2:11">
      <c r="B5" t="s">
        <v>11304</v>
      </c>
      <c r="C5" t="s">
        <v>11300</v>
      </c>
      <c r="D5" t="s">
        <v>244</v>
      </c>
      <c r="E5" t="s">
        <v>27</v>
      </c>
      <c r="F5" t="s">
        <v>244</v>
      </c>
      <c r="G5" t="s">
        <v>27</v>
      </c>
      <c r="H5" t="s">
        <v>244</v>
      </c>
      <c r="I5" t="s">
        <v>10444</v>
      </c>
      <c r="J5" t="s">
        <v>11506</v>
      </c>
      <c r="K5" t="s">
        <v>11518</v>
      </c>
    </row>
    <row r="6" spans="2:11">
      <c r="B6" t="s">
        <v>11500</v>
      </c>
      <c r="C6" t="s">
        <v>11301</v>
      </c>
      <c r="D6" t="s">
        <v>16</v>
      </c>
      <c r="E6" t="s">
        <v>29</v>
      </c>
      <c r="F6" t="s">
        <v>16</v>
      </c>
      <c r="G6" t="s">
        <v>29</v>
      </c>
      <c r="H6" t="s">
        <v>16</v>
      </c>
      <c r="I6" t="s">
        <v>10446</v>
      </c>
      <c r="J6" t="s">
        <v>11507</v>
      </c>
      <c r="K6" t="s">
        <v>11517</v>
      </c>
    </row>
    <row r="7" spans="2:11">
      <c r="B7" t="s">
        <v>11501</v>
      </c>
      <c r="D7" t="s">
        <v>245</v>
      </c>
      <c r="E7" t="s">
        <v>31</v>
      </c>
      <c r="F7" t="s">
        <v>245</v>
      </c>
      <c r="G7" t="s">
        <v>31</v>
      </c>
      <c r="H7" t="s">
        <v>245</v>
      </c>
    </row>
    <row r="8" spans="2:11">
      <c r="B8" t="s">
        <v>11299</v>
      </c>
      <c r="D8" t="s">
        <v>246</v>
      </c>
      <c r="E8" t="s">
        <v>33</v>
      </c>
      <c r="F8" t="s">
        <v>246</v>
      </c>
      <c r="G8" t="s">
        <v>33</v>
      </c>
      <c r="H8" t="s">
        <v>246</v>
      </c>
    </row>
    <row r="9" spans="2:11">
      <c r="B9" t="s">
        <v>11303</v>
      </c>
      <c r="D9" t="s">
        <v>247</v>
      </c>
      <c r="E9" t="s">
        <v>35</v>
      </c>
      <c r="F9" t="s">
        <v>247</v>
      </c>
      <c r="G9" t="s">
        <v>35</v>
      </c>
      <c r="H9" t="s">
        <v>247</v>
      </c>
    </row>
    <row r="10" spans="2:11">
      <c r="D10" t="s">
        <v>17</v>
      </c>
      <c r="E10" t="s">
        <v>37</v>
      </c>
      <c r="F10" t="s">
        <v>17</v>
      </c>
      <c r="G10" t="s">
        <v>37</v>
      </c>
      <c r="H10" t="s">
        <v>17</v>
      </c>
    </row>
    <row r="11" spans="2:11">
      <c r="D11" t="s">
        <v>18</v>
      </c>
      <c r="E11" t="s">
        <v>39</v>
      </c>
      <c r="F11" t="s">
        <v>18</v>
      </c>
      <c r="G11" t="s">
        <v>39</v>
      </c>
      <c r="H11" t="s">
        <v>18</v>
      </c>
    </row>
    <row r="12" spans="2:11">
      <c r="D12" t="s">
        <v>294</v>
      </c>
      <c r="E12" t="s">
        <v>41</v>
      </c>
      <c r="F12" t="s">
        <v>294</v>
      </c>
      <c r="G12" t="s">
        <v>41</v>
      </c>
      <c r="H12" t="s">
        <v>294</v>
      </c>
    </row>
    <row r="13" spans="2:11">
      <c r="D13" t="s">
        <v>297</v>
      </c>
      <c r="E13" t="s">
        <v>43</v>
      </c>
      <c r="F13" t="s">
        <v>297</v>
      </c>
      <c r="G13" t="s">
        <v>43</v>
      </c>
      <c r="H13" t="s">
        <v>297</v>
      </c>
    </row>
    <row r="14" spans="2:11">
      <c r="D14" t="s">
        <v>19</v>
      </c>
      <c r="E14" t="s">
        <v>45</v>
      </c>
      <c r="F14" t="s">
        <v>19</v>
      </c>
      <c r="G14" t="s">
        <v>45</v>
      </c>
      <c r="H14" t="s">
        <v>19</v>
      </c>
    </row>
    <row r="15" spans="2:11">
      <c r="D15" t="s">
        <v>20</v>
      </c>
      <c r="E15" t="s">
        <v>47</v>
      </c>
      <c r="F15" t="s">
        <v>20</v>
      </c>
      <c r="G15" t="s">
        <v>47</v>
      </c>
      <c r="H15" t="s">
        <v>20</v>
      </c>
    </row>
    <row r="16" spans="2:11">
      <c r="D16" t="s">
        <v>21</v>
      </c>
      <c r="E16" t="s">
        <v>49</v>
      </c>
      <c r="F16" t="s">
        <v>21</v>
      </c>
      <c r="G16" t="s">
        <v>49</v>
      </c>
      <c r="H16" t="s">
        <v>21</v>
      </c>
    </row>
    <row r="17" spans="4:8">
      <c r="D17" t="s">
        <v>22</v>
      </c>
      <c r="E17" t="s">
        <v>51</v>
      </c>
      <c r="F17" t="s">
        <v>22</v>
      </c>
      <c r="G17" t="s">
        <v>51</v>
      </c>
      <c r="H17" t="s">
        <v>22</v>
      </c>
    </row>
    <row r="18" spans="4:8">
      <c r="D18" t="s">
        <v>23</v>
      </c>
      <c r="E18" t="s">
        <v>53</v>
      </c>
      <c r="F18" t="s">
        <v>23</v>
      </c>
      <c r="G18" t="s">
        <v>53</v>
      </c>
      <c r="H18" t="s">
        <v>23</v>
      </c>
    </row>
    <row r="19" spans="4:8">
      <c r="D19" t="s">
        <v>24</v>
      </c>
      <c r="E19" t="s">
        <v>55</v>
      </c>
      <c r="F19" t="s">
        <v>24</v>
      </c>
      <c r="G19" t="s">
        <v>55</v>
      </c>
      <c r="H19" t="s">
        <v>24</v>
      </c>
    </row>
    <row r="20" spans="4:8">
      <c r="D20" t="s">
        <v>104</v>
      </c>
      <c r="E20" t="s">
        <v>57</v>
      </c>
      <c r="F20" t="s">
        <v>104</v>
      </c>
      <c r="G20" t="s">
        <v>57</v>
      </c>
      <c r="H20" t="s">
        <v>104</v>
      </c>
    </row>
    <row r="21" spans="4:8">
      <c r="D21" t="s">
        <v>105</v>
      </c>
      <c r="E21" t="s">
        <v>59</v>
      </c>
      <c r="F21" t="s">
        <v>105</v>
      </c>
      <c r="G21" t="s">
        <v>59</v>
      </c>
      <c r="H21" t="s">
        <v>105</v>
      </c>
    </row>
    <row r="22" spans="4:8">
      <c r="D22" t="s">
        <v>1166</v>
      </c>
      <c r="E22" t="s">
        <v>61</v>
      </c>
      <c r="F22" t="s">
        <v>1166</v>
      </c>
      <c r="G22" t="s">
        <v>61</v>
      </c>
      <c r="H22" t="s">
        <v>1166</v>
      </c>
    </row>
    <row r="23" spans="4:8">
      <c r="D23" t="s">
        <v>1167</v>
      </c>
      <c r="E23" t="s">
        <v>63</v>
      </c>
      <c r="F23" t="s">
        <v>1167</v>
      </c>
      <c r="G23" t="s">
        <v>63</v>
      </c>
      <c r="H23" t="s">
        <v>1167</v>
      </c>
    </row>
    <row r="24" spans="4:8">
      <c r="D24" t="s">
        <v>1168</v>
      </c>
      <c r="E24" t="s">
        <v>65</v>
      </c>
      <c r="F24" t="s">
        <v>1168</v>
      </c>
      <c r="G24" t="s">
        <v>65</v>
      </c>
      <c r="H24" t="s">
        <v>1168</v>
      </c>
    </row>
    <row r="25" spans="4:8">
      <c r="D25" t="s">
        <v>1169</v>
      </c>
      <c r="E25" t="s">
        <v>67</v>
      </c>
      <c r="F25" t="s">
        <v>1169</v>
      </c>
      <c r="G25" t="s">
        <v>67</v>
      </c>
      <c r="H25" t="s">
        <v>1169</v>
      </c>
    </row>
    <row r="26" spans="4:8">
      <c r="D26" t="s">
        <v>90</v>
      </c>
      <c r="E26" t="s">
        <v>69</v>
      </c>
      <c r="F26" t="s">
        <v>90</v>
      </c>
      <c r="G26" t="s">
        <v>69</v>
      </c>
      <c r="H26" t="s">
        <v>90</v>
      </c>
    </row>
    <row r="27" spans="4:8">
      <c r="D27" t="s">
        <v>91</v>
      </c>
      <c r="E27" t="s">
        <v>71</v>
      </c>
      <c r="F27" t="s">
        <v>91</v>
      </c>
      <c r="G27" t="s">
        <v>71</v>
      </c>
      <c r="H27" t="s">
        <v>91</v>
      </c>
    </row>
    <row r="28" spans="4:8">
      <c r="D28" t="s">
        <v>92</v>
      </c>
      <c r="E28" t="s">
        <v>73</v>
      </c>
      <c r="F28" t="s">
        <v>92</v>
      </c>
      <c r="G28" t="s">
        <v>73</v>
      </c>
      <c r="H28" t="s">
        <v>92</v>
      </c>
    </row>
    <row r="29" spans="4:8">
      <c r="D29" t="s">
        <v>27</v>
      </c>
      <c r="E29" t="s">
        <v>75</v>
      </c>
      <c r="G29" t="s">
        <v>75</v>
      </c>
    </row>
    <row r="30" spans="4:8">
      <c r="D30" t="s">
        <v>29</v>
      </c>
      <c r="E30" t="s">
        <v>77</v>
      </c>
      <c r="G30" t="s">
        <v>77</v>
      </c>
    </row>
    <row r="31" spans="4:8">
      <c r="D31" t="s">
        <v>31</v>
      </c>
      <c r="E31" t="s">
        <v>79</v>
      </c>
      <c r="G31" t="s">
        <v>79</v>
      </c>
    </row>
    <row r="32" spans="4:8">
      <c r="D32" t="s">
        <v>33</v>
      </c>
      <c r="E32" t="s">
        <v>249</v>
      </c>
      <c r="G32" t="s">
        <v>249</v>
      </c>
    </row>
    <row r="33" spans="4:7">
      <c r="D33" t="s">
        <v>35</v>
      </c>
      <c r="E33" t="s">
        <v>250</v>
      </c>
      <c r="G33" t="s">
        <v>250</v>
      </c>
    </row>
    <row r="34" spans="4:7">
      <c r="D34" t="s">
        <v>37</v>
      </c>
      <c r="E34" t="s">
        <v>83</v>
      </c>
      <c r="G34" t="s">
        <v>83</v>
      </c>
    </row>
    <row r="35" spans="4:7">
      <c r="D35" t="s">
        <v>39</v>
      </c>
      <c r="E35" t="s">
        <v>85</v>
      </c>
      <c r="G35" t="s">
        <v>85</v>
      </c>
    </row>
    <row r="36" spans="4:7">
      <c r="D36" t="s">
        <v>41</v>
      </c>
      <c r="E36" t="s">
        <v>108</v>
      </c>
      <c r="G36" t="s">
        <v>108</v>
      </c>
    </row>
    <row r="37" spans="4:7">
      <c r="D37" t="s">
        <v>43</v>
      </c>
      <c r="E37" t="s">
        <v>109</v>
      </c>
      <c r="G37" t="s">
        <v>109</v>
      </c>
    </row>
    <row r="38" spans="4:7">
      <c r="D38" t="s">
        <v>45</v>
      </c>
      <c r="E38" t="s">
        <v>98</v>
      </c>
      <c r="G38" t="s">
        <v>98</v>
      </c>
    </row>
    <row r="39" spans="4:7">
      <c r="D39" t="s">
        <v>47</v>
      </c>
      <c r="E39" t="s">
        <v>99</v>
      </c>
      <c r="G39" t="s">
        <v>99</v>
      </c>
    </row>
    <row r="40" spans="4:7">
      <c r="D40" t="s">
        <v>49</v>
      </c>
      <c r="E40" t="s">
        <v>100</v>
      </c>
      <c r="G40" t="s">
        <v>100</v>
      </c>
    </row>
    <row r="41" spans="4:7">
      <c r="D41" t="s">
        <v>51</v>
      </c>
      <c r="E41" t="s">
        <v>101</v>
      </c>
      <c r="G41" t="s">
        <v>101</v>
      </c>
    </row>
    <row r="42" spans="4:7">
      <c r="D42" t="s">
        <v>53</v>
      </c>
    </row>
    <row r="43" spans="4:7">
      <c r="D43" t="s">
        <v>55</v>
      </c>
    </row>
    <row r="44" spans="4:7">
      <c r="D44" t="s">
        <v>57</v>
      </c>
    </row>
    <row r="45" spans="4:7">
      <c r="D45" t="s">
        <v>59</v>
      </c>
    </row>
    <row r="46" spans="4:7">
      <c r="D46" t="s">
        <v>61</v>
      </c>
    </row>
    <row r="47" spans="4:7">
      <c r="D47" t="s">
        <v>63</v>
      </c>
    </row>
    <row r="48" spans="4:7">
      <c r="D48" t="s">
        <v>65</v>
      </c>
    </row>
    <row r="49" spans="4:4">
      <c r="D49" t="s">
        <v>67</v>
      </c>
    </row>
    <row r="50" spans="4:4">
      <c r="D50" t="s">
        <v>69</v>
      </c>
    </row>
    <row r="51" spans="4:4">
      <c r="D51" t="s">
        <v>71</v>
      </c>
    </row>
    <row r="52" spans="4:4">
      <c r="D52" t="s">
        <v>73</v>
      </c>
    </row>
    <row r="53" spans="4:4">
      <c r="D53" t="s">
        <v>75</v>
      </c>
    </row>
    <row r="54" spans="4:4">
      <c r="D54" t="s">
        <v>77</v>
      </c>
    </row>
    <row r="55" spans="4:4">
      <c r="D55" t="s">
        <v>79</v>
      </c>
    </row>
    <row r="56" spans="4:4">
      <c r="D56" t="s">
        <v>249</v>
      </c>
    </row>
    <row r="57" spans="4:4">
      <c r="D57" t="s">
        <v>250</v>
      </c>
    </row>
    <row r="58" spans="4:4">
      <c r="D58" t="s">
        <v>83</v>
      </c>
    </row>
    <row r="59" spans="4:4">
      <c r="D59" t="s">
        <v>85</v>
      </c>
    </row>
    <row r="60" spans="4:4">
      <c r="D60" t="s">
        <v>108</v>
      </c>
    </row>
    <row r="61" spans="4:4">
      <c r="D61" t="s">
        <v>109</v>
      </c>
    </row>
    <row r="62" spans="4:4">
      <c r="D62" t="s">
        <v>98</v>
      </c>
    </row>
    <row r="63" spans="4:4">
      <c r="D63" t="s">
        <v>99</v>
      </c>
    </row>
    <row r="64" spans="4:4">
      <c r="D64" t="s">
        <v>100</v>
      </c>
    </row>
    <row r="65" spans="4:4">
      <c r="D65" t="s">
        <v>101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dimension ref="A1:P153"/>
  <sheetViews>
    <sheetView topLeftCell="A7" zoomScale="130" zoomScaleNormal="130" workbookViewId="0">
      <selection activeCell="H22" sqref="H22"/>
    </sheetView>
  </sheetViews>
  <sheetFormatPr defaultRowHeight="12.75"/>
  <cols>
    <col min="1" max="1" width="4.5703125" style="21" customWidth="1"/>
    <col min="2" max="2" width="27.28515625" style="21" customWidth="1"/>
    <col min="3" max="3" width="50.5703125" style="21" bestFit="1" customWidth="1"/>
    <col min="4" max="4" width="23.140625" style="21" customWidth="1"/>
    <col min="5" max="5" width="19.85546875" style="21" customWidth="1"/>
    <col min="6" max="6" width="12.7109375" style="21" hidden="1" customWidth="1"/>
    <col min="7" max="7" width="10" style="21" hidden="1" customWidth="1"/>
    <col min="8" max="8" width="14.42578125" style="21" hidden="1" customWidth="1"/>
    <col min="9" max="10" width="9.140625" style="21"/>
    <col min="11" max="11" width="15.5703125" style="21" customWidth="1"/>
    <col min="12" max="12" width="13.28515625" style="21" customWidth="1"/>
    <col min="13" max="252" width="9.140625" style="21"/>
    <col min="253" max="253" width="2.85546875" style="21" customWidth="1"/>
    <col min="254" max="254" width="24" style="21" customWidth="1"/>
    <col min="255" max="255" width="36.7109375" style="21" customWidth="1"/>
    <col min="256" max="256" width="19.42578125" style="21" customWidth="1"/>
    <col min="257" max="257" width="19.85546875" style="21" customWidth="1"/>
    <col min="258" max="508" width="9.140625" style="21"/>
    <col min="509" max="509" width="2.85546875" style="21" customWidth="1"/>
    <col min="510" max="510" width="24" style="21" customWidth="1"/>
    <col min="511" max="511" width="36.7109375" style="21" customWidth="1"/>
    <col min="512" max="512" width="19.42578125" style="21" customWidth="1"/>
    <col min="513" max="513" width="19.85546875" style="21" customWidth="1"/>
    <col min="514" max="764" width="9.140625" style="21"/>
    <col min="765" max="765" width="2.85546875" style="21" customWidth="1"/>
    <col min="766" max="766" width="24" style="21" customWidth="1"/>
    <col min="767" max="767" width="36.7109375" style="21" customWidth="1"/>
    <col min="768" max="768" width="19.42578125" style="21" customWidth="1"/>
    <col min="769" max="769" width="19.85546875" style="21" customWidth="1"/>
    <col min="770" max="1020" width="9.140625" style="21"/>
    <col min="1021" max="1021" width="2.85546875" style="21" customWidth="1"/>
    <col min="1022" max="1022" width="24" style="21" customWidth="1"/>
    <col min="1023" max="1023" width="36.7109375" style="21" customWidth="1"/>
    <col min="1024" max="1024" width="19.42578125" style="21" customWidth="1"/>
    <col min="1025" max="1025" width="19.85546875" style="21" customWidth="1"/>
    <col min="1026" max="1276" width="9.140625" style="21"/>
    <col min="1277" max="1277" width="2.85546875" style="21" customWidth="1"/>
    <col min="1278" max="1278" width="24" style="21" customWidth="1"/>
    <col min="1279" max="1279" width="36.7109375" style="21" customWidth="1"/>
    <col min="1280" max="1280" width="19.42578125" style="21" customWidth="1"/>
    <col min="1281" max="1281" width="19.85546875" style="21" customWidth="1"/>
    <col min="1282" max="1532" width="9.140625" style="21"/>
    <col min="1533" max="1533" width="2.85546875" style="21" customWidth="1"/>
    <col min="1534" max="1534" width="24" style="21" customWidth="1"/>
    <col min="1535" max="1535" width="36.7109375" style="21" customWidth="1"/>
    <col min="1536" max="1536" width="19.42578125" style="21" customWidth="1"/>
    <col min="1537" max="1537" width="19.85546875" style="21" customWidth="1"/>
    <col min="1538" max="1788" width="9.140625" style="21"/>
    <col min="1789" max="1789" width="2.85546875" style="21" customWidth="1"/>
    <col min="1790" max="1790" width="24" style="21" customWidth="1"/>
    <col min="1791" max="1791" width="36.7109375" style="21" customWidth="1"/>
    <col min="1792" max="1792" width="19.42578125" style="21" customWidth="1"/>
    <col min="1793" max="1793" width="19.85546875" style="21" customWidth="1"/>
    <col min="1794" max="2044" width="9.140625" style="21"/>
    <col min="2045" max="2045" width="2.85546875" style="21" customWidth="1"/>
    <col min="2046" max="2046" width="24" style="21" customWidth="1"/>
    <col min="2047" max="2047" width="36.7109375" style="21" customWidth="1"/>
    <col min="2048" max="2048" width="19.42578125" style="21" customWidth="1"/>
    <col min="2049" max="2049" width="19.85546875" style="21" customWidth="1"/>
    <col min="2050" max="2300" width="9.140625" style="21"/>
    <col min="2301" max="2301" width="2.85546875" style="21" customWidth="1"/>
    <col min="2302" max="2302" width="24" style="21" customWidth="1"/>
    <col min="2303" max="2303" width="36.7109375" style="21" customWidth="1"/>
    <col min="2304" max="2304" width="19.42578125" style="21" customWidth="1"/>
    <col min="2305" max="2305" width="19.85546875" style="21" customWidth="1"/>
    <col min="2306" max="2556" width="9.140625" style="21"/>
    <col min="2557" max="2557" width="2.85546875" style="21" customWidth="1"/>
    <col min="2558" max="2558" width="24" style="21" customWidth="1"/>
    <col min="2559" max="2559" width="36.7109375" style="21" customWidth="1"/>
    <col min="2560" max="2560" width="19.42578125" style="21" customWidth="1"/>
    <col min="2561" max="2561" width="19.85546875" style="21" customWidth="1"/>
    <col min="2562" max="2812" width="9.140625" style="21"/>
    <col min="2813" max="2813" width="2.85546875" style="21" customWidth="1"/>
    <col min="2814" max="2814" width="24" style="21" customWidth="1"/>
    <col min="2815" max="2815" width="36.7109375" style="21" customWidth="1"/>
    <col min="2816" max="2816" width="19.42578125" style="21" customWidth="1"/>
    <col min="2817" max="2817" width="19.85546875" style="21" customWidth="1"/>
    <col min="2818" max="3068" width="9.140625" style="21"/>
    <col min="3069" max="3069" width="2.85546875" style="21" customWidth="1"/>
    <col min="3070" max="3070" width="24" style="21" customWidth="1"/>
    <col min="3071" max="3071" width="36.7109375" style="21" customWidth="1"/>
    <col min="3072" max="3072" width="19.42578125" style="21" customWidth="1"/>
    <col min="3073" max="3073" width="19.85546875" style="21" customWidth="1"/>
    <col min="3074" max="3324" width="9.140625" style="21"/>
    <col min="3325" max="3325" width="2.85546875" style="21" customWidth="1"/>
    <col min="3326" max="3326" width="24" style="21" customWidth="1"/>
    <col min="3327" max="3327" width="36.7109375" style="21" customWidth="1"/>
    <col min="3328" max="3328" width="19.42578125" style="21" customWidth="1"/>
    <col min="3329" max="3329" width="19.85546875" style="21" customWidth="1"/>
    <col min="3330" max="3580" width="9.140625" style="21"/>
    <col min="3581" max="3581" width="2.85546875" style="21" customWidth="1"/>
    <col min="3582" max="3582" width="24" style="21" customWidth="1"/>
    <col min="3583" max="3583" width="36.7109375" style="21" customWidth="1"/>
    <col min="3584" max="3584" width="19.42578125" style="21" customWidth="1"/>
    <col min="3585" max="3585" width="19.85546875" style="21" customWidth="1"/>
    <col min="3586" max="3836" width="9.140625" style="21"/>
    <col min="3837" max="3837" width="2.85546875" style="21" customWidth="1"/>
    <col min="3838" max="3838" width="24" style="21" customWidth="1"/>
    <col min="3839" max="3839" width="36.7109375" style="21" customWidth="1"/>
    <col min="3840" max="3840" width="19.42578125" style="21" customWidth="1"/>
    <col min="3841" max="3841" width="19.85546875" style="21" customWidth="1"/>
    <col min="3842" max="4092" width="9.140625" style="21"/>
    <col min="4093" max="4093" width="2.85546875" style="21" customWidth="1"/>
    <col min="4094" max="4094" width="24" style="21" customWidth="1"/>
    <col min="4095" max="4095" width="36.7109375" style="21" customWidth="1"/>
    <col min="4096" max="4096" width="19.42578125" style="21" customWidth="1"/>
    <col min="4097" max="4097" width="19.85546875" style="21" customWidth="1"/>
    <col min="4098" max="4348" width="9.140625" style="21"/>
    <col min="4349" max="4349" width="2.85546875" style="21" customWidth="1"/>
    <col min="4350" max="4350" width="24" style="21" customWidth="1"/>
    <col min="4351" max="4351" width="36.7109375" style="21" customWidth="1"/>
    <col min="4352" max="4352" width="19.42578125" style="21" customWidth="1"/>
    <col min="4353" max="4353" width="19.85546875" style="21" customWidth="1"/>
    <col min="4354" max="4604" width="9.140625" style="21"/>
    <col min="4605" max="4605" width="2.85546875" style="21" customWidth="1"/>
    <col min="4606" max="4606" width="24" style="21" customWidth="1"/>
    <col min="4607" max="4607" width="36.7109375" style="21" customWidth="1"/>
    <col min="4608" max="4608" width="19.42578125" style="21" customWidth="1"/>
    <col min="4609" max="4609" width="19.85546875" style="21" customWidth="1"/>
    <col min="4610" max="4860" width="9.140625" style="21"/>
    <col min="4861" max="4861" width="2.85546875" style="21" customWidth="1"/>
    <col min="4862" max="4862" width="24" style="21" customWidth="1"/>
    <col min="4863" max="4863" width="36.7109375" style="21" customWidth="1"/>
    <col min="4864" max="4864" width="19.42578125" style="21" customWidth="1"/>
    <col min="4865" max="4865" width="19.85546875" style="21" customWidth="1"/>
    <col min="4866" max="5116" width="9.140625" style="21"/>
    <col min="5117" max="5117" width="2.85546875" style="21" customWidth="1"/>
    <col min="5118" max="5118" width="24" style="21" customWidth="1"/>
    <col min="5119" max="5119" width="36.7109375" style="21" customWidth="1"/>
    <col min="5120" max="5120" width="19.42578125" style="21" customWidth="1"/>
    <col min="5121" max="5121" width="19.85546875" style="21" customWidth="1"/>
    <col min="5122" max="5372" width="9.140625" style="21"/>
    <col min="5373" max="5373" width="2.85546875" style="21" customWidth="1"/>
    <col min="5374" max="5374" width="24" style="21" customWidth="1"/>
    <col min="5375" max="5375" width="36.7109375" style="21" customWidth="1"/>
    <col min="5376" max="5376" width="19.42578125" style="21" customWidth="1"/>
    <col min="5377" max="5377" width="19.85546875" style="21" customWidth="1"/>
    <col min="5378" max="5628" width="9.140625" style="21"/>
    <col min="5629" max="5629" width="2.85546875" style="21" customWidth="1"/>
    <col min="5630" max="5630" width="24" style="21" customWidth="1"/>
    <col min="5631" max="5631" width="36.7109375" style="21" customWidth="1"/>
    <col min="5632" max="5632" width="19.42578125" style="21" customWidth="1"/>
    <col min="5633" max="5633" width="19.85546875" style="21" customWidth="1"/>
    <col min="5634" max="5884" width="9.140625" style="21"/>
    <col min="5885" max="5885" width="2.85546875" style="21" customWidth="1"/>
    <col min="5886" max="5886" width="24" style="21" customWidth="1"/>
    <col min="5887" max="5887" width="36.7109375" style="21" customWidth="1"/>
    <col min="5888" max="5888" width="19.42578125" style="21" customWidth="1"/>
    <col min="5889" max="5889" width="19.85546875" style="21" customWidth="1"/>
    <col min="5890" max="6140" width="9.140625" style="21"/>
    <col min="6141" max="6141" width="2.85546875" style="21" customWidth="1"/>
    <col min="6142" max="6142" width="24" style="21" customWidth="1"/>
    <col min="6143" max="6143" width="36.7109375" style="21" customWidth="1"/>
    <col min="6144" max="6144" width="19.42578125" style="21" customWidth="1"/>
    <col min="6145" max="6145" width="19.85546875" style="21" customWidth="1"/>
    <col min="6146" max="6396" width="9.140625" style="21"/>
    <col min="6397" max="6397" width="2.85546875" style="21" customWidth="1"/>
    <col min="6398" max="6398" width="24" style="21" customWidth="1"/>
    <col min="6399" max="6399" width="36.7109375" style="21" customWidth="1"/>
    <col min="6400" max="6400" width="19.42578125" style="21" customWidth="1"/>
    <col min="6401" max="6401" width="19.85546875" style="21" customWidth="1"/>
    <col min="6402" max="6652" width="9.140625" style="21"/>
    <col min="6653" max="6653" width="2.85546875" style="21" customWidth="1"/>
    <col min="6654" max="6654" width="24" style="21" customWidth="1"/>
    <col min="6655" max="6655" width="36.7109375" style="21" customWidth="1"/>
    <col min="6656" max="6656" width="19.42578125" style="21" customWidth="1"/>
    <col min="6657" max="6657" width="19.85546875" style="21" customWidth="1"/>
    <col min="6658" max="6908" width="9.140625" style="21"/>
    <col min="6909" max="6909" width="2.85546875" style="21" customWidth="1"/>
    <col min="6910" max="6910" width="24" style="21" customWidth="1"/>
    <col min="6911" max="6911" width="36.7109375" style="21" customWidth="1"/>
    <col min="6912" max="6912" width="19.42578125" style="21" customWidth="1"/>
    <col min="6913" max="6913" width="19.85546875" style="21" customWidth="1"/>
    <col min="6914" max="7164" width="9.140625" style="21"/>
    <col min="7165" max="7165" width="2.85546875" style="21" customWidth="1"/>
    <col min="7166" max="7166" width="24" style="21" customWidth="1"/>
    <col min="7167" max="7167" width="36.7109375" style="21" customWidth="1"/>
    <col min="7168" max="7168" width="19.42578125" style="21" customWidth="1"/>
    <col min="7169" max="7169" width="19.85546875" style="21" customWidth="1"/>
    <col min="7170" max="7420" width="9.140625" style="21"/>
    <col min="7421" max="7421" width="2.85546875" style="21" customWidth="1"/>
    <col min="7422" max="7422" width="24" style="21" customWidth="1"/>
    <col min="7423" max="7423" width="36.7109375" style="21" customWidth="1"/>
    <col min="7424" max="7424" width="19.42578125" style="21" customWidth="1"/>
    <col min="7425" max="7425" width="19.85546875" style="21" customWidth="1"/>
    <col min="7426" max="7676" width="9.140625" style="21"/>
    <col min="7677" max="7677" width="2.85546875" style="21" customWidth="1"/>
    <col min="7678" max="7678" width="24" style="21" customWidth="1"/>
    <col min="7679" max="7679" width="36.7109375" style="21" customWidth="1"/>
    <col min="7680" max="7680" width="19.42578125" style="21" customWidth="1"/>
    <col min="7681" max="7681" width="19.85546875" style="21" customWidth="1"/>
    <col min="7682" max="7932" width="9.140625" style="21"/>
    <col min="7933" max="7933" width="2.85546875" style="21" customWidth="1"/>
    <col min="7934" max="7934" width="24" style="21" customWidth="1"/>
    <col min="7935" max="7935" width="36.7109375" style="21" customWidth="1"/>
    <col min="7936" max="7936" width="19.42578125" style="21" customWidth="1"/>
    <col min="7937" max="7937" width="19.85546875" style="21" customWidth="1"/>
    <col min="7938" max="8188" width="9.140625" style="21"/>
    <col min="8189" max="8189" width="2.85546875" style="21" customWidth="1"/>
    <col min="8190" max="8190" width="24" style="21" customWidth="1"/>
    <col min="8191" max="8191" width="36.7109375" style="21" customWidth="1"/>
    <col min="8192" max="8192" width="19.42578125" style="21" customWidth="1"/>
    <col min="8193" max="8193" width="19.85546875" style="21" customWidth="1"/>
    <col min="8194" max="8444" width="9.140625" style="21"/>
    <col min="8445" max="8445" width="2.85546875" style="21" customWidth="1"/>
    <col min="8446" max="8446" width="24" style="21" customWidth="1"/>
    <col min="8447" max="8447" width="36.7109375" style="21" customWidth="1"/>
    <col min="8448" max="8448" width="19.42578125" style="21" customWidth="1"/>
    <col min="8449" max="8449" width="19.85546875" style="21" customWidth="1"/>
    <col min="8450" max="8700" width="9.140625" style="21"/>
    <col min="8701" max="8701" width="2.85546875" style="21" customWidth="1"/>
    <col min="8702" max="8702" width="24" style="21" customWidth="1"/>
    <col min="8703" max="8703" width="36.7109375" style="21" customWidth="1"/>
    <col min="8704" max="8704" width="19.42578125" style="21" customWidth="1"/>
    <col min="8705" max="8705" width="19.85546875" style="21" customWidth="1"/>
    <col min="8706" max="8956" width="9.140625" style="21"/>
    <col min="8957" max="8957" width="2.85546875" style="21" customWidth="1"/>
    <col min="8958" max="8958" width="24" style="21" customWidth="1"/>
    <col min="8959" max="8959" width="36.7109375" style="21" customWidth="1"/>
    <col min="8960" max="8960" width="19.42578125" style="21" customWidth="1"/>
    <col min="8961" max="8961" width="19.85546875" style="21" customWidth="1"/>
    <col min="8962" max="9212" width="9.140625" style="21"/>
    <col min="9213" max="9213" width="2.85546875" style="21" customWidth="1"/>
    <col min="9214" max="9214" width="24" style="21" customWidth="1"/>
    <col min="9215" max="9215" width="36.7109375" style="21" customWidth="1"/>
    <col min="9216" max="9216" width="19.42578125" style="21" customWidth="1"/>
    <col min="9217" max="9217" width="19.85546875" style="21" customWidth="1"/>
    <col min="9218" max="9468" width="9.140625" style="21"/>
    <col min="9469" max="9469" width="2.85546875" style="21" customWidth="1"/>
    <col min="9470" max="9470" width="24" style="21" customWidth="1"/>
    <col min="9471" max="9471" width="36.7109375" style="21" customWidth="1"/>
    <col min="9472" max="9472" width="19.42578125" style="21" customWidth="1"/>
    <col min="9473" max="9473" width="19.85546875" style="21" customWidth="1"/>
    <col min="9474" max="9724" width="9.140625" style="21"/>
    <col min="9725" max="9725" width="2.85546875" style="21" customWidth="1"/>
    <col min="9726" max="9726" width="24" style="21" customWidth="1"/>
    <col min="9727" max="9727" width="36.7109375" style="21" customWidth="1"/>
    <col min="9728" max="9728" width="19.42578125" style="21" customWidth="1"/>
    <col min="9729" max="9729" width="19.85546875" style="21" customWidth="1"/>
    <col min="9730" max="9980" width="9.140625" style="21"/>
    <col min="9981" max="9981" width="2.85546875" style="21" customWidth="1"/>
    <col min="9982" max="9982" width="24" style="21" customWidth="1"/>
    <col min="9983" max="9983" width="36.7109375" style="21" customWidth="1"/>
    <col min="9984" max="9984" width="19.42578125" style="21" customWidth="1"/>
    <col min="9985" max="9985" width="19.85546875" style="21" customWidth="1"/>
    <col min="9986" max="10236" width="9.140625" style="21"/>
    <col min="10237" max="10237" width="2.85546875" style="21" customWidth="1"/>
    <col min="10238" max="10238" width="24" style="21" customWidth="1"/>
    <col min="10239" max="10239" width="36.7109375" style="21" customWidth="1"/>
    <col min="10240" max="10240" width="19.42578125" style="21" customWidth="1"/>
    <col min="10241" max="10241" width="19.85546875" style="21" customWidth="1"/>
    <col min="10242" max="10492" width="9.140625" style="21"/>
    <col min="10493" max="10493" width="2.85546875" style="21" customWidth="1"/>
    <col min="10494" max="10494" width="24" style="21" customWidth="1"/>
    <col min="10495" max="10495" width="36.7109375" style="21" customWidth="1"/>
    <col min="10496" max="10496" width="19.42578125" style="21" customWidth="1"/>
    <col min="10497" max="10497" width="19.85546875" style="21" customWidth="1"/>
    <col min="10498" max="10748" width="9.140625" style="21"/>
    <col min="10749" max="10749" width="2.85546875" style="21" customWidth="1"/>
    <col min="10750" max="10750" width="24" style="21" customWidth="1"/>
    <col min="10751" max="10751" width="36.7109375" style="21" customWidth="1"/>
    <col min="10752" max="10752" width="19.42578125" style="21" customWidth="1"/>
    <col min="10753" max="10753" width="19.85546875" style="21" customWidth="1"/>
    <col min="10754" max="11004" width="9.140625" style="21"/>
    <col min="11005" max="11005" width="2.85546875" style="21" customWidth="1"/>
    <col min="11006" max="11006" width="24" style="21" customWidth="1"/>
    <col min="11007" max="11007" width="36.7109375" style="21" customWidth="1"/>
    <col min="11008" max="11008" width="19.42578125" style="21" customWidth="1"/>
    <col min="11009" max="11009" width="19.85546875" style="21" customWidth="1"/>
    <col min="11010" max="11260" width="9.140625" style="21"/>
    <col min="11261" max="11261" width="2.85546875" style="21" customWidth="1"/>
    <col min="11262" max="11262" width="24" style="21" customWidth="1"/>
    <col min="11263" max="11263" width="36.7109375" style="21" customWidth="1"/>
    <col min="11264" max="11264" width="19.42578125" style="21" customWidth="1"/>
    <col min="11265" max="11265" width="19.85546875" style="21" customWidth="1"/>
    <col min="11266" max="11516" width="9.140625" style="21"/>
    <col min="11517" max="11517" width="2.85546875" style="21" customWidth="1"/>
    <col min="11518" max="11518" width="24" style="21" customWidth="1"/>
    <col min="11519" max="11519" width="36.7109375" style="21" customWidth="1"/>
    <col min="11520" max="11520" width="19.42578125" style="21" customWidth="1"/>
    <col min="11521" max="11521" width="19.85546875" style="21" customWidth="1"/>
    <col min="11522" max="11772" width="9.140625" style="21"/>
    <col min="11773" max="11773" width="2.85546875" style="21" customWidth="1"/>
    <col min="11774" max="11774" width="24" style="21" customWidth="1"/>
    <col min="11775" max="11775" width="36.7109375" style="21" customWidth="1"/>
    <col min="11776" max="11776" width="19.42578125" style="21" customWidth="1"/>
    <col min="11777" max="11777" width="19.85546875" style="21" customWidth="1"/>
    <col min="11778" max="12028" width="9.140625" style="21"/>
    <col min="12029" max="12029" width="2.85546875" style="21" customWidth="1"/>
    <col min="12030" max="12030" width="24" style="21" customWidth="1"/>
    <col min="12031" max="12031" width="36.7109375" style="21" customWidth="1"/>
    <col min="12032" max="12032" width="19.42578125" style="21" customWidth="1"/>
    <col min="12033" max="12033" width="19.85546875" style="21" customWidth="1"/>
    <col min="12034" max="12284" width="9.140625" style="21"/>
    <col min="12285" max="12285" width="2.85546875" style="21" customWidth="1"/>
    <col min="12286" max="12286" width="24" style="21" customWidth="1"/>
    <col min="12287" max="12287" width="36.7109375" style="21" customWidth="1"/>
    <col min="12288" max="12288" width="19.42578125" style="21" customWidth="1"/>
    <col min="12289" max="12289" width="19.85546875" style="21" customWidth="1"/>
    <col min="12290" max="12540" width="9.140625" style="21"/>
    <col min="12541" max="12541" width="2.85546875" style="21" customWidth="1"/>
    <col min="12542" max="12542" width="24" style="21" customWidth="1"/>
    <col min="12543" max="12543" width="36.7109375" style="21" customWidth="1"/>
    <col min="12544" max="12544" width="19.42578125" style="21" customWidth="1"/>
    <col min="12545" max="12545" width="19.85546875" style="21" customWidth="1"/>
    <col min="12546" max="12796" width="9.140625" style="21"/>
    <col min="12797" max="12797" width="2.85546875" style="21" customWidth="1"/>
    <col min="12798" max="12798" width="24" style="21" customWidth="1"/>
    <col min="12799" max="12799" width="36.7109375" style="21" customWidth="1"/>
    <col min="12800" max="12800" width="19.42578125" style="21" customWidth="1"/>
    <col min="12801" max="12801" width="19.85546875" style="21" customWidth="1"/>
    <col min="12802" max="13052" width="9.140625" style="21"/>
    <col min="13053" max="13053" width="2.85546875" style="21" customWidth="1"/>
    <col min="13054" max="13054" width="24" style="21" customWidth="1"/>
    <col min="13055" max="13055" width="36.7109375" style="21" customWidth="1"/>
    <col min="13056" max="13056" width="19.42578125" style="21" customWidth="1"/>
    <col min="13057" max="13057" width="19.85546875" style="21" customWidth="1"/>
    <col min="13058" max="13308" width="9.140625" style="21"/>
    <col min="13309" max="13309" width="2.85546875" style="21" customWidth="1"/>
    <col min="13310" max="13310" width="24" style="21" customWidth="1"/>
    <col min="13311" max="13311" width="36.7109375" style="21" customWidth="1"/>
    <col min="13312" max="13312" width="19.42578125" style="21" customWidth="1"/>
    <col min="13313" max="13313" width="19.85546875" style="21" customWidth="1"/>
    <col min="13314" max="13564" width="9.140625" style="21"/>
    <col min="13565" max="13565" width="2.85546875" style="21" customWidth="1"/>
    <col min="13566" max="13566" width="24" style="21" customWidth="1"/>
    <col min="13567" max="13567" width="36.7109375" style="21" customWidth="1"/>
    <col min="13568" max="13568" width="19.42578125" style="21" customWidth="1"/>
    <col min="13569" max="13569" width="19.85546875" style="21" customWidth="1"/>
    <col min="13570" max="13820" width="9.140625" style="21"/>
    <col min="13821" max="13821" width="2.85546875" style="21" customWidth="1"/>
    <col min="13822" max="13822" width="24" style="21" customWidth="1"/>
    <col min="13823" max="13823" width="36.7109375" style="21" customWidth="1"/>
    <col min="13824" max="13824" width="19.42578125" style="21" customWidth="1"/>
    <col min="13825" max="13825" width="19.85546875" style="21" customWidth="1"/>
    <col min="13826" max="14076" width="9.140625" style="21"/>
    <col min="14077" max="14077" width="2.85546875" style="21" customWidth="1"/>
    <col min="14078" max="14078" width="24" style="21" customWidth="1"/>
    <col min="14079" max="14079" width="36.7109375" style="21" customWidth="1"/>
    <col min="14080" max="14080" width="19.42578125" style="21" customWidth="1"/>
    <col min="14081" max="14081" width="19.85546875" style="21" customWidth="1"/>
    <col min="14082" max="14332" width="9.140625" style="21"/>
    <col min="14333" max="14333" width="2.85546875" style="21" customWidth="1"/>
    <col min="14334" max="14334" width="24" style="21" customWidth="1"/>
    <col min="14335" max="14335" width="36.7109375" style="21" customWidth="1"/>
    <col min="14336" max="14336" width="19.42578125" style="21" customWidth="1"/>
    <col min="14337" max="14337" width="19.85546875" style="21" customWidth="1"/>
    <col min="14338" max="14588" width="9.140625" style="21"/>
    <col min="14589" max="14589" width="2.85546875" style="21" customWidth="1"/>
    <col min="14590" max="14590" width="24" style="21" customWidth="1"/>
    <col min="14591" max="14591" width="36.7109375" style="21" customWidth="1"/>
    <col min="14592" max="14592" width="19.42578125" style="21" customWidth="1"/>
    <col min="14593" max="14593" width="19.85546875" style="21" customWidth="1"/>
    <col min="14594" max="14844" width="9.140625" style="21"/>
    <col min="14845" max="14845" width="2.85546875" style="21" customWidth="1"/>
    <col min="14846" max="14846" width="24" style="21" customWidth="1"/>
    <col min="14847" max="14847" width="36.7109375" style="21" customWidth="1"/>
    <col min="14848" max="14848" width="19.42578125" style="21" customWidth="1"/>
    <col min="14849" max="14849" width="19.85546875" style="21" customWidth="1"/>
    <col min="14850" max="15100" width="9.140625" style="21"/>
    <col min="15101" max="15101" width="2.85546875" style="21" customWidth="1"/>
    <col min="15102" max="15102" width="24" style="21" customWidth="1"/>
    <col min="15103" max="15103" width="36.7109375" style="21" customWidth="1"/>
    <col min="15104" max="15104" width="19.42578125" style="21" customWidth="1"/>
    <col min="15105" max="15105" width="19.85546875" style="21" customWidth="1"/>
    <col min="15106" max="15356" width="9.140625" style="21"/>
    <col min="15357" max="15357" width="2.85546875" style="21" customWidth="1"/>
    <col min="15358" max="15358" width="24" style="21" customWidth="1"/>
    <col min="15359" max="15359" width="36.7109375" style="21" customWidth="1"/>
    <col min="15360" max="15360" width="19.42578125" style="21" customWidth="1"/>
    <col min="15361" max="15361" width="19.85546875" style="21" customWidth="1"/>
    <col min="15362" max="15612" width="9.140625" style="21"/>
    <col min="15613" max="15613" width="2.85546875" style="21" customWidth="1"/>
    <col min="15614" max="15614" width="24" style="21" customWidth="1"/>
    <col min="15615" max="15615" width="36.7109375" style="21" customWidth="1"/>
    <col min="15616" max="15616" width="19.42578125" style="21" customWidth="1"/>
    <col min="15617" max="15617" width="19.85546875" style="21" customWidth="1"/>
    <col min="15618" max="15868" width="9.140625" style="21"/>
    <col min="15869" max="15869" width="2.85546875" style="21" customWidth="1"/>
    <col min="15870" max="15870" width="24" style="21" customWidth="1"/>
    <col min="15871" max="15871" width="36.7109375" style="21" customWidth="1"/>
    <col min="15872" max="15872" width="19.42578125" style="21" customWidth="1"/>
    <col min="15873" max="15873" width="19.85546875" style="21" customWidth="1"/>
    <col min="15874" max="16124" width="9.140625" style="21"/>
    <col min="16125" max="16125" width="2.85546875" style="21" customWidth="1"/>
    <col min="16126" max="16126" width="24" style="21" customWidth="1"/>
    <col min="16127" max="16127" width="36.7109375" style="21" customWidth="1"/>
    <col min="16128" max="16128" width="19.42578125" style="21" customWidth="1"/>
    <col min="16129" max="16129" width="19.85546875" style="21" customWidth="1"/>
    <col min="16130" max="16384" width="9.140625" style="21"/>
  </cols>
  <sheetData>
    <row r="1" spans="2:13" ht="36" customHeight="1">
      <c r="B1" s="74" t="s">
        <v>10433</v>
      </c>
    </row>
    <row r="2" spans="2:13" ht="12.75" customHeight="1">
      <c r="B2" s="55" t="s">
        <v>1165</v>
      </c>
      <c r="C2" s="26" t="s">
        <v>1116</v>
      </c>
      <c r="D2" s="72" t="s">
        <v>10432</v>
      </c>
    </row>
    <row r="3" spans="2:13" ht="12.75" customHeight="1">
      <c r="B3" s="55" t="s">
        <v>310</v>
      </c>
      <c r="C3" s="73" t="s">
        <v>1105</v>
      </c>
      <c r="D3" s="72" t="s">
        <v>10431</v>
      </c>
      <c r="E3" s="71"/>
    </row>
    <row r="4" spans="2:13" ht="12.75" customHeight="1">
      <c r="B4" s="55" t="s">
        <v>315</v>
      </c>
      <c r="C4" s="21" t="s">
        <v>10429</v>
      </c>
    </row>
    <row r="5" spans="2:13" ht="12.75" customHeight="1">
      <c r="B5" s="55" t="s">
        <v>10430</v>
      </c>
      <c r="C5" s="21" t="s">
        <v>10429</v>
      </c>
    </row>
    <row r="6" spans="2:13" ht="12.75" customHeight="1">
      <c r="B6" s="55" t="s">
        <v>10428</v>
      </c>
      <c r="C6" s="21" t="s">
        <v>10427</v>
      </c>
    </row>
    <row r="7" spans="2:13" ht="12.75" customHeight="1">
      <c r="C7" s="21" t="s">
        <v>10387</v>
      </c>
    </row>
    <row r="8" spans="2:13" ht="12.75" customHeight="1" thickBot="1">
      <c r="B8" s="55" t="s">
        <v>10426</v>
      </c>
      <c r="C8" s="26" t="e">
        <f>"Q3 Salary Coding Corr"&amp;" "&amp;L15</f>
        <v>#REF!</v>
      </c>
    </row>
    <row r="9" spans="2:13" ht="12.75" customHeight="1" thickBot="1">
      <c r="B9" s="55" t="s">
        <v>10425</v>
      </c>
      <c r="D9" s="70" t="s">
        <v>10424</v>
      </c>
      <c r="G9" s="26"/>
    </row>
    <row r="10" spans="2:13">
      <c r="B10" s="55" t="s">
        <v>10423</v>
      </c>
    </row>
    <row r="11" spans="2:13">
      <c r="B11" s="68" t="s">
        <v>10422</v>
      </c>
      <c r="C11" s="67">
        <f ca="1">NOW()</f>
        <v>45407.463745486108</v>
      </c>
      <c r="D11" s="69" t="s">
        <v>10421</v>
      </c>
      <c r="E11" s="34">
        <f>D34</f>
        <v>0</v>
      </c>
      <c r="G11" s="65"/>
    </row>
    <row r="12" spans="2:13" ht="15" customHeight="1">
      <c r="B12" s="68" t="s">
        <v>10420</v>
      </c>
      <c r="C12" s="67">
        <f ca="1">C11</f>
        <v>45407.463745486108</v>
      </c>
      <c r="D12" s="66" t="s">
        <v>10419</v>
      </c>
      <c r="E12" s="33">
        <f>E34</f>
        <v>0</v>
      </c>
      <c r="G12" s="65"/>
    </row>
    <row r="13" spans="2:13" ht="15" customHeight="1">
      <c r="B13" s="64"/>
      <c r="D13" s="63" t="s">
        <v>10418</v>
      </c>
      <c r="E13" s="62">
        <f>E11-E12</f>
        <v>0</v>
      </c>
    </row>
    <row r="14" spans="2:13" ht="16.5" customHeight="1">
      <c r="B14" s="55" t="e">
        <f>#REF!</f>
        <v>#REF!</v>
      </c>
      <c r="D14" s="57" t="s">
        <v>10417</v>
      </c>
      <c r="E14" s="56"/>
      <c r="L14" s="21" t="s">
        <v>277</v>
      </c>
      <c r="M14" s="21" t="s">
        <v>118</v>
      </c>
    </row>
    <row r="15" spans="2:13" ht="14.25" customHeight="1">
      <c r="D15" s="57" t="s">
        <v>10416</v>
      </c>
      <c r="E15" s="56"/>
      <c r="K15" s="21" t="s">
        <v>10415</v>
      </c>
      <c r="L15" s="61" t="e">
        <f>#REF!</f>
        <v>#REF!</v>
      </c>
      <c r="M15" s="21" t="e">
        <f>B14</f>
        <v>#REF!</v>
      </c>
    </row>
    <row r="16" spans="2:13" ht="14.25" customHeight="1">
      <c r="B16" s="37" t="s">
        <v>10414</v>
      </c>
      <c r="C16" s="47"/>
      <c r="D16" s="60"/>
      <c r="E16" s="59"/>
    </row>
    <row r="17" spans="1:16" ht="14.25" customHeight="1">
      <c r="B17" s="55"/>
      <c r="C17" s="54"/>
      <c r="D17" s="53" t="s">
        <v>10413</v>
      </c>
      <c r="E17" s="58">
        <f ca="1">C11</f>
        <v>45407.463745486108</v>
      </c>
    </row>
    <row r="18" spans="1:16" ht="14.25" customHeight="1">
      <c r="D18" s="57" t="s">
        <v>10412</v>
      </c>
      <c r="E18" s="56"/>
    </row>
    <row r="19" spans="1:16">
      <c r="B19" s="55"/>
      <c r="C19" s="54"/>
      <c r="D19" s="53"/>
      <c r="E19" s="52"/>
    </row>
    <row r="20" spans="1:16" ht="15">
      <c r="A20" s="26"/>
      <c r="B20" s="51" t="s">
        <v>10411</v>
      </c>
      <c r="C20" s="50"/>
      <c r="D20" s="48" t="s">
        <v>10410</v>
      </c>
      <c r="E20" s="48" t="s">
        <v>10410</v>
      </c>
      <c r="F20" s="48" t="s">
        <v>10409</v>
      </c>
      <c r="G20" s="48" t="s">
        <v>10408</v>
      </c>
      <c r="H20" s="48" t="s">
        <v>10407</v>
      </c>
    </row>
    <row r="21" spans="1:16" ht="15.75" thickBot="1">
      <c r="A21" s="26"/>
      <c r="B21" s="49" t="s">
        <v>10406</v>
      </c>
      <c r="C21" s="48" t="s">
        <v>10405</v>
      </c>
      <c r="D21" s="48" t="s">
        <v>10404</v>
      </c>
      <c r="E21" s="48" t="s">
        <v>10403</v>
      </c>
      <c r="F21" s="48"/>
      <c r="G21" s="48" t="s">
        <v>10402</v>
      </c>
      <c r="H21" s="48"/>
      <c r="K21" s="21" t="s">
        <v>10346</v>
      </c>
      <c r="L21" s="21" t="s">
        <v>10355</v>
      </c>
      <c r="P21" s="21" t="s">
        <v>1163</v>
      </c>
    </row>
    <row r="22" spans="1:16" ht="15.75" thickBot="1">
      <c r="A22" s="21" t="s">
        <v>27</v>
      </c>
      <c r="B22" s="43" t="e">
        <f t="shared" ref="B22:B30" si="0">CONCATENATE($L$15,L22)</f>
        <v>#REF!</v>
      </c>
      <c r="C22" s="40" t="e">
        <f t="shared" ref="C22:C30" si="1">$P$21&amp;" "&amp;K22&amp; " "&amp;$L$15</f>
        <v>#REF!</v>
      </c>
      <c r="D22" s="44">
        <f>IF('5) Central Salary Account Rec'!R34&gt;0,'5) Central Salary Account Rec'!R34,0)</f>
        <v>0</v>
      </c>
      <c r="E22" s="42">
        <f>IF('5) Central Salary Account Rec'!R34&lt;0,-'5) Central Salary Account Rec'!R34,0)</f>
        <v>0</v>
      </c>
      <c r="F22" s="45"/>
      <c r="G22" s="46"/>
      <c r="H22" s="47"/>
      <c r="K22" s="25" t="s">
        <v>27</v>
      </c>
      <c r="L22" s="26">
        <v>111400</v>
      </c>
    </row>
    <row r="23" spans="1:16" ht="15.75" thickBot="1">
      <c r="A23" s="21" t="s">
        <v>29</v>
      </c>
      <c r="B23" s="43" t="e">
        <f t="shared" si="0"/>
        <v>#REF!</v>
      </c>
      <c r="C23" s="40" t="e">
        <f t="shared" si="1"/>
        <v>#REF!</v>
      </c>
      <c r="D23" s="44">
        <f>IF('5) Central Salary Account Rec'!R35&gt;0,'5) Central Salary Account Rec'!R35,0)</f>
        <v>0</v>
      </c>
      <c r="E23" s="42">
        <f>IF('5) Central Salary Account Rec'!R35&lt;0,-'5) Central Salary Account Rec'!R35,0)</f>
        <v>0</v>
      </c>
      <c r="F23" s="45"/>
      <c r="G23" s="46"/>
      <c r="H23" s="45"/>
      <c r="K23" s="25" t="s">
        <v>29</v>
      </c>
      <c r="L23" s="26">
        <v>111500</v>
      </c>
    </row>
    <row r="24" spans="1:16" ht="15.75" thickBot="1">
      <c r="A24" s="21" t="s">
        <v>31</v>
      </c>
      <c r="B24" s="43" t="e">
        <f t="shared" si="0"/>
        <v>#REF!</v>
      </c>
      <c r="C24" s="40" t="e">
        <f t="shared" si="1"/>
        <v>#REF!</v>
      </c>
      <c r="D24" s="44">
        <f>IF('5) Central Salary Account Rec'!R36&gt;0,'5) Central Salary Account Rec'!R36,0)</f>
        <v>0</v>
      </c>
      <c r="E24" s="42">
        <f>IF('5) Central Salary Account Rec'!R36&lt;0,-'5) Central Salary Account Rec'!R36,0)</f>
        <v>0</v>
      </c>
      <c r="F24" s="45"/>
      <c r="G24" s="46"/>
      <c r="H24" s="47"/>
      <c r="K24" s="25" t="s">
        <v>31</v>
      </c>
      <c r="L24" s="26">
        <v>111600</v>
      </c>
    </row>
    <row r="25" spans="1:16" ht="15.75" thickBot="1">
      <c r="A25" s="21" t="s">
        <v>33</v>
      </c>
      <c r="B25" s="43" t="e">
        <f t="shared" si="0"/>
        <v>#REF!</v>
      </c>
      <c r="C25" s="40" t="e">
        <f t="shared" si="1"/>
        <v>#REF!</v>
      </c>
      <c r="D25" s="44">
        <f>IF('5) Central Salary Account Rec'!R37&gt;0,'5) Central Salary Account Rec'!R37,0)</f>
        <v>0</v>
      </c>
      <c r="E25" s="42">
        <f>IF('5) Central Salary Account Rec'!R37&lt;0,-'5) Central Salary Account Rec'!R37,0)</f>
        <v>0</v>
      </c>
      <c r="F25" s="45"/>
      <c r="G25" s="46"/>
      <c r="H25" s="45"/>
      <c r="K25" s="25" t="s">
        <v>33</v>
      </c>
      <c r="L25" s="26">
        <v>111200</v>
      </c>
    </row>
    <row r="26" spans="1:16" ht="15.75" thickBot="1">
      <c r="A26" s="21" t="s">
        <v>35</v>
      </c>
      <c r="B26" s="43" t="e">
        <f t="shared" si="0"/>
        <v>#REF!</v>
      </c>
      <c r="C26" s="40" t="e">
        <f t="shared" si="1"/>
        <v>#REF!</v>
      </c>
      <c r="D26" s="44">
        <f>IF('5) Central Salary Account Rec'!R38&gt;0,'5) Central Salary Account Rec'!R38,0)</f>
        <v>0</v>
      </c>
      <c r="E26" s="42">
        <f>IF('5) Central Salary Account Rec'!R38&lt;0,-'5) Central Salary Account Rec'!R38,0)</f>
        <v>0</v>
      </c>
      <c r="F26" s="45"/>
      <c r="G26" s="46"/>
      <c r="H26" s="47"/>
      <c r="K26" s="25" t="s">
        <v>35</v>
      </c>
      <c r="L26" s="26">
        <v>111100</v>
      </c>
    </row>
    <row r="27" spans="1:16" ht="15.75" thickBot="1">
      <c r="A27" s="21" t="s">
        <v>37</v>
      </c>
      <c r="B27" s="43" t="e">
        <f t="shared" si="0"/>
        <v>#REF!</v>
      </c>
      <c r="C27" s="40" t="e">
        <f t="shared" si="1"/>
        <v>#REF!</v>
      </c>
      <c r="D27" s="44">
        <f>IF('5) Central Salary Account Rec'!R39&gt;0,'5) Central Salary Account Rec'!R39,0)</f>
        <v>0</v>
      </c>
      <c r="E27" s="42">
        <f>IF('5) Central Salary Account Rec'!R39&lt;0,-'5) Central Salary Account Rec'!R39,0)</f>
        <v>0</v>
      </c>
      <c r="F27" s="45"/>
      <c r="G27" s="46"/>
      <c r="H27" s="45"/>
      <c r="K27" s="25" t="s">
        <v>37</v>
      </c>
      <c r="L27" s="26">
        <v>111300</v>
      </c>
    </row>
    <row r="28" spans="1:16" ht="15.75" thickBot="1">
      <c r="A28" s="21" t="s">
        <v>39</v>
      </c>
      <c r="B28" s="43" t="e">
        <f t="shared" si="0"/>
        <v>#REF!</v>
      </c>
      <c r="C28" s="40" t="e">
        <f t="shared" si="1"/>
        <v>#REF!</v>
      </c>
      <c r="D28" s="44">
        <f>IF('5) Central Salary Account Rec'!R40&gt;0,'5) Central Salary Account Rec'!R40,0)</f>
        <v>0</v>
      </c>
      <c r="E28" s="42">
        <f>IF('5) Central Salary Account Rec'!R40&lt;0,-'5) Central Salary Account Rec'!R40,0)</f>
        <v>0</v>
      </c>
      <c r="F28" s="37"/>
      <c r="G28" s="36"/>
      <c r="H28" s="41"/>
      <c r="K28" s="25" t="s">
        <v>39</v>
      </c>
      <c r="L28" s="26">
        <v>111700</v>
      </c>
    </row>
    <row r="29" spans="1:16" ht="15.75" thickBot="1">
      <c r="A29" s="21" t="s">
        <v>41</v>
      </c>
      <c r="B29" s="43" t="e">
        <f t="shared" si="0"/>
        <v>#REF!</v>
      </c>
      <c r="C29" s="40" t="e">
        <f t="shared" si="1"/>
        <v>#REF!</v>
      </c>
      <c r="D29" s="44">
        <f>IF('5) Central Salary Account Rec'!R41&gt;0,'5) Central Salary Account Rec'!R41,0)</f>
        <v>0</v>
      </c>
      <c r="E29" s="42">
        <f>IF('5) Central Salary Account Rec'!R41&lt;0,-'5) Central Salary Account Rec'!R41,0)</f>
        <v>0</v>
      </c>
      <c r="F29" s="37"/>
      <c r="G29" s="36"/>
      <c r="H29" s="35"/>
      <c r="K29" s="25" t="s">
        <v>41</v>
      </c>
      <c r="L29" s="26">
        <v>138100</v>
      </c>
    </row>
    <row r="30" spans="1:16" ht="15.75" thickBot="1">
      <c r="A30" s="21" t="s">
        <v>108</v>
      </c>
      <c r="B30" s="43" t="e">
        <f t="shared" si="0"/>
        <v>#REF!</v>
      </c>
      <c r="C30" s="40" t="e">
        <f t="shared" si="1"/>
        <v>#REF!</v>
      </c>
      <c r="D30" s="44">
        <f>IF('5) Central Salary Account Rec'!R42&gt;0,'5) Central Salary Account Rec'!R42,0)</f>
        <v>0</v>
      </c>
      <c r="E30" s="42">
        <f>IF('5) Central Salary Account Rec'!R42&lt;0,-'5) Central Salary Account Rec'!R42,0)</f>
        <v>0</v>
      </c>
      <c r="F30" s="37"/>
      <c r="G30" s="36"/>
      <c r="H30" s="41"/>
      <c r="K30" s="25" t="s">
        <v>108</v>
      </c>
      <c r="L30" s="26">
        <v>111450</v>
      </c>
    </row>
    <row r="31" spans="1:16" ht="15">
      <c r="B31" s="43"/>
      <c r="C31" s="40"/>
      <c r="D31" s="42"/>
      <c r="E31" s="42"/>
      <c r="F31" s="37"/>
      <c r="G31" s="36"/>
      <c r="H31" s="35"/>
    </row>
    <row r="32" spans="1:16" ht="15">
      <c r="B32" s="40"/>
      <c r="C32" s="40"/>
      <c r="D32" s="39"/>
      <c r="E32" s="38"/>
      <c r="F32" s="37"/>
      <c r="G32" s="36"/>
      <c r="H32" s="41"/>
    </row>
    <row r="33" spans="2:8" ht="15">
      <c r="B33" s="40"/>
      <c r="C33" s="40"/>
      <c r="D33" s="39"/>
      <c r="E33" s="38"/>
      <c r="F33" s="37"/>
      <c r="G33" s="36"/>
      <c r="H33" s="35"/>
    </row>
    <row r="34" spans="2:8">
      <c r="B34" s="35"/>
      <c r="C34" s="35"/>
      <c r="D34" s="34">
        <f>SUM(D22:D33)</f>
        <v>0</v>
      </c>
      <c r="E34" s="33">
        <f>SUM(E22:E33)</f>
        <v>0</v>
      </c>
    </row>
    <row r="35" spans="2:8" ht="15">
      <c r="B35" s="30"/>
    </row>
    <row r="36" spans="2:8" ht="15">
      <c r="B36" s="30"/>
      <c r="D36" s="32" t="s">
        <v>10401</v>
      </c>
      <c r="E36" s="31">
        <f>E34-D34</f>
        <v>0</v>
      </c>
    </row>
    <row r="37" spans="2:8" ht="15">
      <c r="B37" s="30"/>
    </row>
    <row r="38" spans="2:8" ht="15">
      <c r="B38" s="30"/>
    </row>
    <row r="39" spans="2:8" ht="15">
      <c r="B39" s="30"/>
    </row>
    <row r="40" spans="2:8" ht="15">
      <c r="B40" s="30"/>
    </row>
    <row r="41" spans="2:8" ht="15">
      <c r="B41" s="30"/>
    </row>
    <row r="42" spans="2:8" ht="15">
      <c r="B42" s="30"/>
    </row>
    <row r="43" spans="2:8" ht="15">
      <c r="B43" s="30"/>
    </row>
    <row r="44" spans="2:8" ht="15">
      <c r="B44" s="30"/>
    </row>
    <row r="45" spans="2:8" ht="15">
      <c r="B45" s="30"/>
    </row>
    <row r="46" spans="2:8" ht="15">
      <c r="B46" s="30"/>
    </row>
    <row r="47" spans="2:8" ht="15">
      <c r="B47" s="30"/>
    </row>
    <row r="48" spans="2:8" ht="15">
      <c r="B48" s="30"/>
    </row>
    <row r="49" spans="2:2" ht="15">
      <c r="B49" s="30"/>
    </row>
    <row r="50" spans="2:2" ht="15">
      <c r="B50" s="30"/>
    </row>
    <row r="51" spans="2:2" ht="15">
      <c r="B51" s="30"/>
    </row>
    <row r="52" spans="2:2" ht="15">
      <c r="B52" s="30"/>
    </row>
    <row r="53" spans="2:2" ht="15">
      <c r="B53" s="30"/>
    </row>
    <row r="54" spans="2:2" ht="15">
      <c r="B54" s="30"/>
    </row>
    <row r="55" spans="2:2" ht="15">
      <c r="B55" s="30"/>
    </row>
    <row r="56" spans="2:2" ht="15">
      <c r="B56" s="30"/>
    </row>
    <row r="57" spans="2:2" ht="15">
      <c r="B57" s="30"/>
    </row>
    <row r="58" spans="2:2" ht="15">
      <c r="B58" s="30"/>
    </row>
    <row r="59" spans="2:2" ht="15">
      <c r="B59" s="30"/>
    </row>
    <row r="60" spans="2:2" ht="15">
      <c r="B60" s="30"/>
    </row>
    <row r="61" spans="2:2" ht="15">
      <c r="B61" s="30"/>
    </row>
    <row r="62" spans="2:2" ht="15">
      <c r="B62" s="30"/>
    </row>
    <row r="63" spans="2:2" ht="15">
      <c r="B63" s="30"/>
    </row>
    <row r="64" spans="2:2" ht="15">
      <c r="B64" s="30"/>
    </row>
    <row r="65" spans="2:2" ht="15">
      <c r="B65" s="30"/>
    </row>
    <row r="66" spans="2:2" ht="15">
      <c r="B66" s="30"/>
    </row>
    <row r="67" spans="2:2" ht="15">
      <c r="B67" s="30"/>
    </row>
    <row r="68" spans="2:2" ht="15">
      <c r="B68" s="30"/>
    </row>
    <row r="69" spans="2:2" ht="15">
      <c r="B69" s="30"/>
    </row>
    <row r="70" spans="2:2" ht="15">
      <c r="B70" s="30"/>
    </row>
    <row r="71" spans="2:2" ht="15">
      <c r="B71" s="30"/>
    </row>
    <row r="72" spans="2:2" ht="15">
      <c r="B72" s="30"/>
    </row>
    <row r="73" spans="2:2" ht="15">
      <c r="B73" s="30"/>
    </row>
    <row r="74" spans="2:2" ht="15">
      <c r="B74" s="30"/>
    </row>
    <row r="75" spans="2:2" ht="15">
      <c r="B75" s="30"/>
    </row>
    <row r="76" spans="2:2" ht="15">
      <c r="B76" s="30"/>
    </row>
    <row r="77" spans="2:2" ht="15">
      <c r="B77" s="30"/>
    </row>
    <row r="78" spans="2:2" ht="15">
      <c r="B78" s="30"/>
    </row>
    <row r="79" spans="2:2" ht="15">
      <c r="B79" s="30"/>
    </row>
    <row r="80" spans="2:2" ht="15">
      <c r="B80" s="30"/>
    </row>
    <row r="81" spans="2:2" ht="15">
      <c r="B81" s="30"/>
    </row>
    <row r="82" spans="2:2" ht="15">
      <c r="B82" s="30"/>
    </row>
    <row r="83" spans="2:2" ht="15">
      <c r="B83" s="30"/>
    </row>
    <row r="84" spans="2:2" ht="15">
      <c r="B84" s="30"/>
    </row>
    <row r="85" spans="2:2" ht="15">
      <c r="B85" s="30"/>
    </row>
    <row r="86" spans="2:2" ht="15">
      <c r="B86" s="30"/>
    </row>
    <row r="87" spans="2:2" ht="15">
      <c r="B87" s="30"/>
    </row>
    <row r="88" spans="2:2" ht="15">
      <c r="B88" s="30"/>
    </row>
    <row r="89" spans="2:2" ht="15">
      <c r="B89" s="30"/>
    </row>
    <row r="90" spans="2:2" ht="15">
      <c r="B90" s="30"/>
    </row>
    <row r="91" spans="2:2" ht="15">
      <c r="B91" s="30"/>
    </row>
    <row r="92" spans="2:2" ht="15">
      <c r="B92" s="30"/>
    </row>
    <row r="93" spans="2:2" ht="15">
      <c r="B93" s="30"/>
    </row>
    <row r="94" spans="2:2" ht="15">
      <c r="B94" s="30"/>
    </row>
    <row r="95" spans="2:2" ht="15">
      <c r="B95" s="30"/>
    </row>
    <row r="96" spans="2:2" ht="15">
      <c r="B96" s="30"/>
    </row>
    <row r="97" spans="2:2" ht="15">
      <c r="B97" s="30"/>
    </row>
    <row r="98" spans="2:2" ht="15">
      <c r="B98" s="30"/>
    </row>
    <row r="99" spans="2:2" ht="15">
      <c r="B99" s="30"/>
    </row>
    <row r="100" spans="2:2" ht="15">
      <c r="B100" s="30"/>
    </row>
    <row r="101" spans="2:2" ht="15">
      <c r="B101" s="30"/>
    </row>
    <row r="102" spans="2:2" ht="15">
      <c r="B102" s="30"/>
    </row>
    <row r="103" spans="2:2" ht="15">
      <c r="B103" s="30"/>
    </row>
    <row r="104" spans="2:2" ht="15">
      <c r="B104" s="30"/>
    </row>
    <row r="105" spans="2:2" ht="15">
      <c r="B105" s="30"/>
    </row>
    <row r="106" spans="2:2" ht="15">
      <c r="B106" s="30"/>
    </row>
    <row r="107" spans="2:2" ht="15">
      <c r="B107"/>
    </row>
    <row r="108" spans="2:2" ht="15">
      <c r="B108" s="30"/>
    </row>
    <row r="109" spans="2:2" ht="15">
      <c r="B109" s="30"/>
    </row>
    <row r="110" spans="2:2" ht="15">
      <c r="B110" s="30"/>
    </row>
    <row r="111" spans="2:2" ht="15">
      <c r="B111" s="30"/>
    </row>
    <row r="112" spans="2:2" ht="15">
      <c r="B112" s="30"/>
    </row>
    <row r="113" spans="2:2" ht="15">
      <c r="B113" s="30"/>
    </row>
    <row r="114" spans="2:2" ht="15">
      <c r="B114" s="30"/>
    </row>
    <row r="115" spans="2:2" ht="15">
      <c r="B115" s="30"/>
    </row>
    <row r="116" spans="2:2" ht="15">
      <c r="B116" s="30"/>
    </row>
    <row r="117" spans="2:2" ht="15">
      <c r="B117" s="30"/>
    </row>
    <row r="118" spans="2:2" ht="15">
      <c r="B118" s="30"/>
    </row>
    <row r="119" spans="2:2" ht="15">
      <c r="B119" s="30"/>
    </row>
    <row r="120" spans="2:2" ht="15">
      <c r="B120" s="30"/>
    </row>
    <row r="121" spans="2:2" ht="15">
      <c r="B121" s="30"/>
    </row>
    <row r="122" spans="2:2" ht="15">
      <c r="B122" s="30"/>
    </row>
    <row r="123" spans="2:2" ht="15">
      <c r="B123" s="30"/>
    </row>
    <row r="124" spans="2:2" ht="15">
      <c r="B124"/>
    </row>
    <row r="125" spans="2:2" ht="15">
      <c r="B125" s="30"/>
    </row>
    <row r="126" spans="2:2" ht="15">
      <c r="B126" s="30"/>
    </row>
    <row r="127" spans="2:2" ht="15">
      <c r="B127" s="30"/>
    </row>
    <row r="128" spans="2:2" ht="15">
      <c r="B128" s="30"/>
    </row>
    <row r="129" spans="2:2" ht="15">
      <c r="B129" s="30"/>
    </row>
    <row r="130" spans="2:2" ht="15">
      <c r="B130" s="30"/>
    </row>
    <row r="131" spans="2:2" ht="15">
      <c r="B131" s="30"/>
    </row>
    <row r="132" spans="2:2" ht="15">
      <c r="B132" s="30"/>
    </row>
    <row r="133" spans="2:2" ht="15">
      <c r="B133" s="30"/>
    </row>
    <row r="134" spans="2:2" ht="15">
      <c r="B134" s="30"/>
    </row>
    <row r="135" spans="2:2" ht="15">
      <c r="B135" s="30"/>
    </row>
    <row r="136" spans="2:2" ht="15">
      <c r="B136" s="30"/>
    </row>
    <row r="137" spans="2:2" ht="15">
      <c r="B137" s="30"/>
    </row>
    <row r="138" spans="2:2" ht="15">
      <c r="B138" s="30"/>
    </row>
    <row r="139" spans="2:2" ht="15">
      <c r="B139" s="30"/>
    </row>
    <row r="140" spans="2:2" ht="15">
      <c r="B140" s="30"/>
    </row>
    <row r="141" spans="2:2" ht="15">
      <c r="B141" s="30"/>
    </row>
    <row r="142" spans="2:2" ht="15">
      <c r="B142" s="30"/>
    </row>
    <row r="143" spans="2:2" ht="15">
      <c r="B143" s="30"/>
    </row>
    <row r="144" spans="2:2" ht="15">
      <c r="B144" s="30"/>
    </row>
    <row r="145" spans="2:2" ht="15">
      <c r="B145" s="30"/>
    </row>
    <row r="146" spans="2:2" ht="15">
      <c r="B146" s="30"/>
    </row>
    <row r="147" spans="2:2" ht="15">
      <c r="B147" s="30"/>
    </row>
    <row r="148" spans="2:2" ht="15">
      <c r="B148" s="30"/>
    </row>
    <row r="149" spans="2:2" ht="15">
      <c r="B149" s="30"/>
    </row>
    <row r="150" spans="2:2" ht="15">
      <c r="B150" s="30"/>
    </row>
    <row r="151" spans="2:2" ht="15">
      <c r="B151" s="30"/>
    </row>
    <row r="152" spans="2:2" ht="15">
      <c r="B152" s="30"/>
    </row>
    <row r="153" spans="2:2" ht="15">
      <c r="B153" s="30"/>
    </row>
  </sheetData>
  <protectedRanges>
    <protectedRange sqref="D32:D33" name="Range6"/>
    <protectedRange sqref="D22:D31" name="Range6_1"/>
  </protectedRanges>
  <autoFilter ref="B21:E21" xr:uid="{00000000-0009-0000-0000-000013000000}"/>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979EA-D65E-45E1-9334-C48A324FA086}">
  <sheetPr codeName="Sheet29"/>
  <dimension ref="A1:P8458"/>
  <sheetViews>
    <sheetView zoomScale="120" zoomScaleNormal="120" workbookViewId="0">
      <selection activeCell="H22" sqref="H22"/>
    </sheetView>
  </sheetViews>
  <sheetFormatPr defaultRowHeight="15"/>
  <cols>
    <col min="1" max="1" width="21" bestFit="1" customWidth="1"/>
    <col min="2" max="2" width="15.5703125" bestFit="1" customWidth="1"/>
    <col min="3" max="3" width="9.7109375" bestFit="1" customWidth="1"/>
    <col min="4" max="4" width="24.85546875" bestFit="1" customWidth="1"/>
    <col min="5" max="5" width="20.28515625" style="104" bestFit="1" customWidth="1"/>
    <col min="6" max="6" width="21.5703125" style="104" bestFit="1" customWidth="1"/>
    <col min="7" max="7" width="19.42578125" bestFit="1" customWidth="1"/>
    <col min="8" max="8" width="15" bestFit="1" customWidth="1"/>
    <col min="9" max="9" width="20.140625" bestFit="1" customWidth="1"/>
    <col min="10" max="10" width="6.42578125" bestFit="1" customWidth="1"/>
    <col min="11" max="11" width="11.5703125" bestFit="1" customWidth="1"/>
    <col min="12" max="12" width="6.7109375" bestFit="1" customWidth="1"/>
    <col min="13" max="13" width="38.140625" bestFit="1" customWidth="1"/>
    <col min="14" max="14" width="26.42578125" bestFit="1" customWidth="1"/>
  </cols>
  <sheetData>
    <row r="1" spans="1:16" ht="15.75">
      <c r="A1" s="131" t="s">
        <v>309</v>
      </c>
      <c r="B1" s="131" t="s">
        <v>310</v>
      </c>
      <c r="C1" s="131" t="s">
        <v>224</v>
      </c>
      <c r="D1" s="131" t="s">
        <v>311</v>
      </c>
      <c r="E1" s="131" t="s">
        <v>312</v>
      </c>
      <c r="F1" s="131" t="s">
        <v>1114</v>
      </c>
      <c r="G1" s="131" t="s">
        <v>313</v>
      </c>
      <c r="H1" s="131" t="s">
        <v>314</v>
      </c>
      <c r="I1" s="131" t="s">
        <v>11259</v>
      </c>
      <c r="J1" s="131" t="s">
        <v>11260</v>
      </c>
      <c r="K1" s="131" t="s">
        <v>11262</v>
      </c>
      <c r="L1" s="131" t="s">
        <v>10346</v>
      </c>
      <c r="M1" s="131" t="s">
        <v>10347</v>
      </c>
      <c r="N1" s="131" t="s">
        <v>11263</v>
      </c>
      <c r="O1" s="131"/>
    </row>
    <row r="2" spans="1:16">
      <c r="A2" t="s">
        <v>316</v>
      </c>
      <c r="B2" t="s">
        <v>317</v>
      </c>
      <c r="C2" t="s">
        <v>11569</v>
      </c>
      <c r="D2" t="s">
        <v>318</v>
      </c>
      <c r="E2">
        <v>3705.42</v>
      </c>
      <c r="F2" t="s">
        <v>1170</v>
      </c>
      <c r="G2" t="s">
        <v>11570</v>
      </c>
      <c r="H2" t="s">
        <v>319</v>
      </c>
      <c r="I2" t="s">
        <v>11258</v>
      </c>
      <c r="J2">
        <v>10042</v>
      </c>
      <c r="K2">
        <v>111100</v>
      </c>
      <c r="L2" t="s">
        <v>35</v>
      </c>
      <c r="M2" t="s">
        <v>133</v>
      </c>
      <c r="N2" t="s">
        <v>11264</v>
      </c>
      <c r="O2" s="129"/>
    </row>
    <row r="3" spans="1:16">
      <c r="A3" t="s">
        <v>320</v>
      </c>
      <c r="B3" t="s">
        <v>317</v>
      </c>
      <c r="C3" t="s">
        <v>11571</v>
      </c>
      <c r="D3" t="s">
        <v>318</v>
      </c>
      <c r="E3">
        <v>3705.42</v>
      </c>
      <c r="F3" t="s">
        <v>1170</v>
      </c>
      <c r="G3" t="s">
        <v>11572</v>
      </c>
      <c r="H3" t="s">
        <v>319</v>
      </c>
      <c r="I3" t="s">
        <v>11258</v>
      </c>
      <c r="J3">
        <v>10042</v>
      </c>
      <c r="K3">
        <v>111100</v>
      </c>
      <c r="L3" t="s">
        <v>35</v>
      </c>
      <c r="M3" t="s">
        <v>133</v>
      </c>
      <c r="N3" t="s">
        <v>11265</v>
      </c>
      <c r="O3" s="129"/>
    </row>
    <row r="4" spans="1:16">
      <c r="A4" t="s">
        <v>321</v>
      </c>
      <c r="B4" t="s">
        <v>317</v>
      </c>
      <c r="C4" t="s">
        <v>11573</v>
      </c>
      <c r="D4" t="s">
        <v>318</v>
      </c>
      <c r="E4">
        <v>3705.42</v>
      </c>
      <c r="F4" t="s">
        <v>1170</v>
      </c>
      <c r="G4" t="s">
        <v>11574</v>
      </c>
      <c r="H4" t="s">
        <v>319</v>
      </c>
      <c r="I4" t="s">
        <v>11258</v>
      </c>
      <c r="J4">
        <v>10042</v>
      </c>
      <c r="K4">
        <v>111100</v>
      </c>
      <c r="L4" t="s">
        <v>35</v>
      </c>
      <c r="M4" t="s">
        <v>133</v>
      </c>
      <c r="N4" t="s">
        <v>11266</v>
      </c>
      <c r="O4" s="129"/>
    </row>
    <row r="5" spans="1:16">
      <c r="A5" t="s">
        <v>1115</v>
      </c>
      <c r="B5" t="s">
        <v>317</v>
      </c>
      <c r="C5" t="s">
        <v>11575</v>
      </c>
      <c r="D5" t="s">
        <v>318</v>
      </c>
      <c r="E5">
        <v>3874.66</v>
      </c>
      <c r="F5" t="s">
        <v>1170</v>
      </c>
      <c r="G5" t="s">
        <v>11576</v>
      </c>
      <c r="H5" t="s">
        <v>319</v>
      </c>
      <c r="I5" t="s">
        <v>11258</v>
      </c>
      <c r="J5">
        <v>10042</v>
      </c>
      <c r="K5">
        <v>111100</v>
      </c>
      <c r="L5" t="s">
        <v>35</v>
      </c>
      <c r="M5" t="s">
        <v>133</v>
      </c>
      <c r="N5" t="s">
        <v>11267</v>
      </c>
      <c r="O5" s="129"/>
    </row>
    <row r="6" spans="1:16">
      <c r="A6" t="s">
        <v>11577</v>
      </c>
      <c r="B6" t="s">
        <v>317</v>
      </c>
      <c r="C6" t="s">
        <v>11578</v>
      </c>
      <c r="D6" t="s">
        <v>318</v>
      </c>
      <c r="E6">
        <v>3705.42</v>
      </c>
      <c r="F6" t="s">
        <v>1170</v>
      </c>
      <c r="G6" t="s">
        <v>11579</v>
      </c>
      <c r="H6" t="s">
        <v>319</v>
      </c>
      <c r="I6" t="s">
        <v>11258</v>
      </c>
      <c r="J6">
        <v>10042</v>
      </c>
      <c r="K6">
        <v>111100</v>
      </c>
      <c r="L6" t="s">
        <v>35</v>
      </c>
      <c r="M6" t="s">
        <v>133</v>
      </c>
      <c r="N6" t="s">
        <v>11268</v>
      </c>
      <c r="O6" s="129"/>
    </row>
    <row r="7" spans="1:16">
      <c r="A7" t="s">
        <v>11580</v>
      </c>
      <c r="B7" t="s">
        <v>317</v>
      </c>
      <c r="C7" t="s">
        <v>11581</v>
      </c>
      <c r="D7" t="s">
        <v>318</v>
      </c>
      <c r="E7">
        <v>3705.42</v>
      </c>
      <c r="F7" t="s">
        <v>1170</v>
      </c>
      <c r="G7" t="s">
        <v>11582</v>
      </c>
      <c r="H7" t="s">
        <v>319</v>
      </c>
      <c r="I7" t="s">
        <v>11258</v>
      </c>
      <c r="J7">
        <v>10042</v>
      </c>
      <c r="K7">
        <v>111100</v>
      </c>
      <c r="L7" t="s">
        <v>35</v>
      </c>
      <c r="M7" t="s">
        <v>133</v>
      </c>
      <c r="N7" t="s">
        <v>11269</v>
      </c>
      <c r="O7" s="129"/>
    </row>
    <row r="8" spans="1:16">
      <c r="A8" t="s">
        <v>11583</v>
      </c>
      <c r="B8" t="s">
        <v>317</v>
      </c>
      <c r="C8" t="s">
        <v>11584</v>
      </c>
      <c r="D8" t="s">
        <v>318</v>
      </c>
      <c r="E8">
        <v>3832.35</v>
      </c>
      <c r="F8" t="s">
        <v>1170</v>
      </c>
      <c r="G8" t="s">
        <v>11585</v>
      </c>
      <c r="H8" t="s">
        <v>319</v>
      </c>
      <c r="I8" t="s">
        <v>11258</v>
      </c>
      <c r="J8">
        <v>10042</v>
      </c>
      <c r="K8">
        <v>111100</v>
      </c>
      <c r="L8" t="s">
        <v>35</v>
      </c>
      <c r="M8" t="s">
        <v>133</v>
      </c>
      <c r="N8" t="s">
        <v>11271</v>
      </c>
      <c r="O8" s="129"/>
      <c r="P8" s="75"/>
    </row>
    <row r="9" spans="1:16">
      <c r="A9" t="s">
        <v>1155</v>
      </c>
      <c r="B9" t="s">
        <v>317</v>
      </c>
      <c r="C9" t="s">
        <v>11586</v>
      </c>
      <c r="D9" t="s">
        <v>318</v>
      </c>
      <c r="E9">
        <v>3620.8</v>
      </c>
      <c r="F9" t="s">
        <v>1170</v>
      </c>
      <c r="G9" t="s">
        <v>11587</v>
      </c>
      <c r="H9" t="s">
        <v>319</v>
      </c>
      <c r="I9" t="s">
        <v>11258</v>
      </c>
      <c r="J9">
        <v>10042</v>
      </c>
      <c r="K9">
        <v>111100</v>
      </c>
      <c r="L9" t="s">
        <v>35</v>
      </c>
      <c r="M9" t="s">
        <v>133</v>
      </c>
      <c r="N9" t="s">
        <v>11270</v>
      </c>
      <c r="O9" s="129"/>
      <c r="P9" s="16"/>
    </row>
    <row r="10" spans="1:16">
      <c r="A10" t="s">
        <v>11588</v>
      </c>
      <c r="B10" t="s">
        <v>317</v>
      </c>
      <c r="C10" t="s">
        <v>11589</v>
      </c>
      <c r="D10" t="s">
        <v>318</v>
      </c>
      <c r="E10">
        <v>6217.02</v>
      </c>
      <c r="F10" t="s">
        <v>1170</v>
      </c>
      <c r="G10" t="s">
        <v>11590</v>
      </c>
      <c r="H10" t="s">
        <v>319</v>
      </c>
      <c r="I10" t="s">
        <v>11258</v>
      </c>
      <c r="J10">
        <v>10042</v>
      </c>
      <c r="K10">
        <v>111100</v>
      </c>
      <c r="L10" t="s">
        <v>35</v>
      </c>
      <c r="M10" t="s">
        <v>133</v>
      </c>
      <c r="N10" t="s">
        <v>11272</v>
      </c>
      <c r="O10" s="129"/>
      <c r="P10" s="16"/>
    </row>
    <row r="11" spans="1:16">
      <c r="A11" t="s">
        <v>1161</v>
      </c>
      <c r="B11" t="s">
        <v>317</v>
      </c>
      <c r="C11" t="s">
        <v>11591</v>
      </c>
      <c r="D11" t="s">
        <v>318</v>
      </c>
      <c r="E11">
        <v>4111.4799999999996</v>
      </c>
      <c r="F11" t="s">
        <v>1170</v>
      </c>
      <c r="G11" t="s">
        <v>11592</v>
      </c>
      <c r="H11" t="s">
        <v>319</v>
      </c>
      <c r="I11" t="s">
        <v>11258</v>
      </c>
      <c r="J11">
        <v>10042</v>
      </c>
      <c r="K11">
        <v>111100</v>
      </c>
      <c r="L11" t="s">
        <v>35</v>
      </c>
      <c r="M11" t="s">
        <v>133</v>
      </c>
      <c r="N11" t="s">
        <v>11273</v>
      </c>
      <c r="O11" s="129"/>
      <c r="P11" s="16"/>
    </row>
    <row r="12" spans="1:16">
      <c r="A12" t="s">
        <v>1160</v>
      </c>
      <c r="B12" t="s">
        <v>317</v>
      </c>
      <c r="C12" t="s">
        <v>11593</v>
      </c>
      <c r="D12" t="s">
        <v>318</v>
      </c>
      <c r="E12">
        <v>4140.7700000000004</v>
      </c>
      <c r="F12" t="s">
        <v>1170</v>
      </c>
      <c r="G12" t="s">
        <v>11594</v>
      </c>
      <c r="H12" t="s">
        <v>319</v>
      </c>
      <c r="I12" t="s">
        <v>11258</v>
      </c>
      <c r="J12">
        <v>10042</v>
      </c>
      <c r="K12">
        <v>111100</v>
      </c>
      <c r="L12" t="s">
        <v>35</v>
      </c>
      <c r="M12" t="s">
        <v>133</v>
      </c>
      <c r="N12" t="s">
        <v>11274</v>
      </c>
      <c r="O12" s="129"/>
      <c r="P12" s="16"/>
    </row>
    <row r="13" spans="1:16">
      <c r="A13" t="s">
        <v>316</v>
      </c>
      <c r="B13" t="s">
        <v>317</v>
      </c>
      <c r="C13" t="s">
        <v>11569</v>
      </c>
      <c r="D13" t="s">
        <v>318</v>
      </c>
      <c r="E13">
        <v>2427.62</v>
      </c>
      <c r="F13" t="s">
        <v>1170</v>
      </c>
      <c r="G13" t="s">
        <v>11570</v>
      </c>
      <c r="H13" t="s">
        <v>322</v>
      </c>
      <c r="I13" t="s">
        <v>11257</v>
      </c>
      <c r="J13">
        <v>10042</v>
      </c>
      <c r="K13">
        <v>111200</v>
      </c>
      <c r="L13" t="s">
        <v>33</v>
      </c>
      <c r="M13" t="s">
        <v>133</v>
      </c>
      <c r="N13" t="s">
        <v>11264</v>
      </c>
      <c r="O13" s="129"/>
      <c r="P13" s="16"/>
    </row>
    <row r="14" spans="1:16">
      <c r="A14" t="s">
        <v>320</v>
      </c>
      <c r="B14" t="s">
        <v>317</v>
      </c>
      <c r="C14" t="s">
        <v>11571</v>
      </c>
      <c r="D14" t="s">
        <v>318</v>
      </c>
      <c r="E14">
        <v>2352.42</v>
      </c>
      <c r="F14" t="s">
        <v>1170</v>
      </c>
      <c r="G14" t="s">
        <v>11572</v>
      </c>
      <c r="H14" t="s">
        <v>322</v>
      </c>
      <c r="I14" t="s">
        <v>11257</v>
      </c>
      <c r="J14">
        <v>10042</v>
      </c>
      <c r="K14">
        <v>111200</v>
      </c>
      <c r="L14" t="s">
        <v>33</v>
      </c>
      <c r="M14" t="s">
        <v>133</v>
      </c>
      <c r="N14" t="s">
        <v>11265</v>
      </c>
      <c r="O14" s="129"/>
      <c r="P14" s="16"/>
    </row>
    <row r="15" spans="1:16">
      <c r="A15" t="s">
        <v>321</v>
      </c>
      <c r="B15" t="s">
        <v>317</v>
      </c>
      <c r="C15" t="s">
        <v>11573</v>
      </c>
      <c r="D15" t="s">
        <v>318</v>
      </c>
      <c r="E15">
        <v>2352.42</v>
      </c>
      <c r="F15" t="s">
        <v>1170</v>
      </c>
      <c r="G15" t="s">
        <v>11574</v>
      </c>
      <c r="H15" t="s">
        <v>322</v>
      </c>
      <c r="I15" t="s">
        <v>11257</v>
      </c>
      <c r="J15">
        <v>10042</v>
      </c>
      <c r="K15">
        <v>111200</v>
      </c>
      <c r="L15" t="s">
        <v>33</v>
      </c>
      <c r="M15" t="s">
        <v>133</v>
      </c>
      <c r="N15" t="s">
        <v>11266</v>
      </c>
      <c r="O15" s="129"/>
      <c r="P15" s="16"/>
    </row>
    <row r="16" spans="1:16">
      <c r="A16" t="s">
        <v>1115</v>
      </c>
      <c r="B16" t="s">
        <v>317</v>
      </c>
      <c r="C16" t="s">
        <v>11575</v>
      </c>
      <c r="D16" t="s">
        <v>318</v>
      </c>
      <c r="E16">
        <v>2367.46</v>
      </c>
      <c r="F16" t="s">
        <v>1170</v>
      </c>
      <c r="G16" t="s">
        <v>11576</v>
      </c>
      <c r="H16" t="s">
        <v>322</v>
      </c>
      <c r="I16" t="s">
        <v>11257</v>
      </c>
      <c r="J16">
        <v>10042</v>
      </c>
      <c r="K16">
        <v>111200</v>
      </c>
      <c r="L16" t="s">
        <v>33</v>
      </c>
      <c r="M16" t="s">
        <v>133</v>
      </c>
      <c r="N16" t="s">
        <v>11267</v>
      </c>
      <c r="O16" s="129"/>
      <c r="P16" s="16"/>
    </row>
    <row r="17" spans="1:16">
      <c r="A17" t="s">
        <v>11577</v>
      </c>
      <c r="B17" t="s">
        <v>317</v>
      </c>
      <c r="C17" t="s">
        <v>11578</v>
      </c>
      <c r="D17" t="s">
        <v>318</v>
      </c>
      <c r="E17">
        <v>2352.42</v>
      </c>
      <c r="F17" t="s">
        <v>1170</v>
      </c>
      <c r="G17" t="s">
        <v>11579</v>
      </c>
      <c r="H17" t="s">
        <v>322</v>
      </c>
      <c r="I17" t="s">
        <v>11257</v>
      </c>
      <c r="J17">
        <v>10042</v>
      </c>
      <c r="K17">
        <v>111200</v>
      </c>
      <c r="L17" t="s">
        <v>33</v>
      </c>
      <c r="M17" t="s">
        <v>133</v>
      </c>
      <c r="N17" t="s">
        <v>11268</v>
      </c>
      <c r="O17" s="129"/>
      <c r="P17" s="16"/>
    </row>
    <row r="18" spans="1:16">
      <c r="A18" t="s">
        <v>11580</v>
      </c>
      <c r="B18" t="s">
        <v>317</v>
      </c>
      <c r="C18" t="s">
        <v>11581</v>
      </c>
      <c r="D18" t="s">
        <v>318</v>
      </c>
      <c r="E18">
        <v>2352.42</v>
      </c>
      <c r="F18" t="s">
        <v>1170</v>
      </c>
      <c r="G18" t="s">
        <v>11582</v>
      </c>
      <c r="H18" t="s">
        <v>322</v>
      </c>
      <c r="I18" t="s">
        <v>11257</v>
      </c>
      <c r="J18">
        <v>10042</v>
      </c>
      <c r="K18">
        <v>111200</v>
      </c>
      <c r="L18" t="s">
        <v>33</v>
      </c>
      <c r="M18" t="s">
        <v>133</v>
      </c>
      <c r="N18" t="s">
        <v>11269</v>
      </c>
      <c r="O18" s="129"/>
      <c r="P18" s="16"/>
    </row>
    <row r="19" spans="1:16">
      <c r="A19" t="s">
        <v>1155</v>
      </c>
      <c r="B19" t="s">
        <v>317</v>
      </c>
      <c r="C19" t="s">
        <v>11586</v>
      </c>
      <c r="D19" t="s">
        <v>318</v>
      </c>
      <c r="E19">
        <v>2352.42</v>
      </c>
      <c r="F19" t="s">
        <v>1170</v>
      </c>
      <c r="G19" t="s">
        <v>11587</v>
      </c>
      <c r="H19" t="s">
        <v>322</v>
      </c>
      <c r="I19" t="s">
        <v>11257</v>
      </c>
      <c r="J19">
        <v>10042</v>
      </c>
      <c r="K19">
        <v>111200</v>
      </c>
      <c r="L19" t="s">
        <v>33</v>
      </c>
      <c r="M19" t="s">
        <v>133</v>
      </c>
      <c r="N19" t="s">
        <v>11270</v>
      </c>
      <c r="O19" s="129"/>
      <c r="P19" s="16"/>
    </row>
    <row r="20" spans="1:16">
      <c r="A20" t="s">
        <v>11583</v>
      </c>
      <c r="B20" t="s">
        <v>317</v>
      </c>
      <c r="C20" t="s">
        <v>11584</v>
      </c>
      <c r="D20" t="s">
        <v>318</v>
      </c>
      <c r="E20">
        <v>2352.42</v>
      </c>
      <c r="F20" t="s">
        <v>1170</v>
      </c>
      <c r="G20" t="s">
        <v>11585</v>
      </c>
      <c r="H20" t="s">
        <v>322</v>
      </c>
      <c r="I20" t="s">
        <v>11257</v>
      </c>
      <c r="J20">
        <v>10042</v>
      </c>
      <c r="K20">
        <v>111200</v>
      </c>
      <c r="L20" t="s">
        <v>33</v>
      </c>
      <c r="M20" t="s">
        <v>133</v>
      </c>
      <c r="N20" t="s">
        <v>11271</v>
      </c>
      <c r="O20" s="129"/>
      <c r="P20" s="16"/>
    </row>
    <row r="21" spans="1:16">
      <c r="A21" t="s">
        <v>11588</v>
      </c>
      <c r="B21" t="s">
        <v>317</v>
      </c>
      <c r="C21" t="s">
        <v>11589</v>
      </c>
      <c r="D21" t="s">
        <v>318</v>
      </c>
      <c r="E21">
        <v>4404.3500000000004</v>
      </c>
      <c r="F21" t="s">
        <v>1170</v>
      </c>
      <c r="G21" t="s">
        <v>11590</v>
      </c>
      <c r="H21" t="s">
        <v>322</v>
      </c>
      <c r="I21" t="s">
        <v>11257</v>
      </c>
      <c r="J21">
        <v>10042</v>
      </c>
      <c r="K21">
        <v>111200</v>
      </c>
      <c r="L21" t="s">
        <v>33</v>
      </c>
      <c r="M21" t="s">
        <v>133</v>
      </c>
      <c r="N21" t="s">
        <v>11272</v>
      </c>
      <c r="O21" s="129"/>
      <c r="P21" s="16"/>
    </row>
    <row r="22" spans="1:16">
      <c r="A22" t="s">
        <v>1161</v>
      </c>
      <c r="B22" t="s">
        <v>317</v>
      </c>
      <c r="C22" t="s">
        <v>11591</v>
      </c>
      <c r="D22" t="s">
        <v>318</v>
      </c>
      <c r="E22">
        <v>2580.25</v>
      </c>
      <c r="F22" t="s">
        <v>1170</v>
      </c>
      <c r="G22" t="s">
        <v>11592</v>
      </c>
      <c r="H22" t="s">
        <v>322</v>
      </c>
      <c r="I22" t="s">
        <v>11257</v>
      </c>
      <c r="J22">
        <v>10042</v>
      </c>
      <c r="K22">
        <v>111200</v>
      </c>
      <c r="L22" t="s">
        <v>33</v>
      </c>
      <c r="M22" t="s">
        <v>133</v>
      </c>
      <c r="N22" t="s">
        <v>11273</v>
      </c>
      <c r="O22" s="129"/>
    </row>
    <row r="23" spans="1:16">
      <c r="A23" t="s">
        <v>1160</v>
      </c>
      <c r="B23" t="s">
        <v>317</v>
      </c>
      <c r="C23" t="s">
        <v>11593</v>
      </c>
      <c r="D23" t="s">
        <v>318</v>
      </c>
      <c r="E23">
        <v>2580.25</v>
      </c>
      <c r="F23" t="s">
        <v>1170</v>
      </c>
      <c r="G23" t="s">
        <v>11594</v>
      </c>
      <c r="H23" t="s">
        <v>322</v>
      </c>
      <c r="I23" t="s">
        <v>11257</v>
      </c>
      <c r="J23">
        <v>10042</v>
      </c>
      <c r="K23">
        <v>111200</v>
      </c>
      <c r="L23" t="s">
        <v>33</v>
      </c>
      <c r="M23" t="s">
        <v>133</v>
      </c>
      <c r="N23" t="s">
        <v>11274</v>
      </c>
      <c r="O23" s="129"/>
    </row>
    <row r="24" spans="1:16">
      <c r="A24" t="s">
        <v>316</v>
      </c>
      <c r="B24" t="s">
        <v>317</v>
      </c>
      <c r="C24" t="s">
        <v>11569</v>
      </c>
      <c r="D24" t="s">
        <v>318</v>
      </c>
      <c r="E24">
        <v>42343.54</v>
      </c>
      <c r="F24" t="s">
        <v>1170</v>
      </c>
      <c r="G24" t="s">
        <v>11570</v>
      </c>
      <c r="H24" t="s">
        <v>323</v>
      </c>
      <c r="I24" t="s">
        <v>11256</v>
      </c>
      <c r="J24">
        <v>10042</v>
      </c>
      <c r="K24">
        <v>111400</v>
      </c>
      <c r="L24" t="s">
        <v>27</v>
      </c>
      <c r="M24" t="s">
        <v>133</v>
      </c>
      <c r="N24" t="s">
        <v>11264</v>
      </c>
      <c r="O24" s="129"/>
      <c r="P24" s="16"/>
    </row>
    <row r="25" spans="1:16">
      <c r="A25" t="s">
        <v>320</v>
      </c>
      <c r="B25" t="s">
        <v>317</v>
      </c>
      <c r="C25" t="s">
        <v>11571</v>
      </c>
      <c r="D25" t="s">
        <v>318</v>
      </c>
      <c r="E25">
        <v>40250.54</v>
      </c>
      <c r="F25" t="s">
        <v>1170</v>
      </c>
      <c r="G25" t="s">
        <v>11572</v>
      </c>
      <c r="H25" t="s">
        <v>323</v>
      </c>
      <c r="I25" t="s">
        <v>11256</v>
      </c>
      <c r="J25">
        <v>10042</v>
      </c>
      <c r="K25">
        <v>111400</v>
      </c>
      <c r="L25" t="s">
        <v>27</v>
      </c>
      <c r="M25" t="s">
        <v>133</v>
      </c>
      <c r="N25" t="s">
        <v>11265</v>
      </c>
      <c r="O25" s="129"/>
    </row>
    <row r="26" spans="1:16">
      <c r="A26" t="s">
        <v>321</v>
      </c>
      <c r="B26" t="s">
        <v>317</v>
      </c>
      <c r="C26" t="s">
        <v>11573</v>
      </c>
      <c r="D26" t="s">
        <v>318</v>
      </c>
      <c r="E26">
        <v>43840.7</v>
      </c>
      <c r="F26" t="s">
        <v>1170</v>
      </c>
      <c r="G26" t="s">
        <v>11574</v>
      </c>
      <c r="H26" t="s">
        <v>323</v>
      </c>
      <c r="I26" t="s">
        <v>11256</v>
      </c>
      <c r="J26">
        <v>10042</v>
      </c>
      <c r="K26">
        <v>111400</v>
      </c>
      <c r="L26" t="s">
        <v>27</v>
      </c>
      <c r="M26" t="s">
        <v>133</v>
      </c>
      <c r="N26" t="s">
        <v>11266</v>
      </c>
      <c r="O26" s="129"/>
    </row>
    <row r="27" spans="1:16">
      <c r="A27" t="s">
        <v>1115</v>
      </c>
      <c r="B27" t="s">
        <v>317</v>
      </c>
      <c r="C27" t="s">
        <v>11575</v>
      </c>
      <c r="D27" t="s">
        <v>318</v>
      </c>
      <c r="E27">
        <v>46526.19</v>
      </c>
      <c r="F27" t="s">
        <v>1170</v>
      </c>
      <c r="G27" t="s">
        <v>11576</v>
      </c>
      <c r="H27" t="s">
        <v>323</v>
      </c>
      <c r="I27" t="s">
        <v>11256</v>
      </c>
      <c r="J27">
        <v>10042</v>
      </c>
      <c r="K27">
        <v>111400</v>
      </c>
      <c r="L27" t="s">
        <v>27</v>
      </c>
      <c r="M27" t="s">
        <v>133</v>
      </c>
      <c r="N27" t="s">
        <v>11267</v>
      </c>
      <c r="O27" s="129"/>
      <c r="P27" s="16"/>
    </row>
    <row r="28" spans="1:16">
      <c r="A28" t="s">
        <v>11577</v>
      </c>
      <c r="B28" t="s">
        <v>317</v>
      </c>
      <c r="C28" t="s">
        <v>11578</v>
      </c>
      <c r="D28" t="s">
        <v>318</v>
      </c>
      <c r="E28">
        <v>43653.22</v>
      </c>
      <c r="F28" t="s">
        <v>1170</v>
      </c>
      <c r="G28" t="s">
        <v>11579</v>
      </c>
      <c r="H28" t="s">
        <v>323</v>
      </c>
      <c r="I28" t="s">
        <v>11256</v>
      </c>
      <c r="J28">
        <v>10042</v>
      </c>
      <c r="K28">
        <v>111400</v>
      </c>
      <c r="L28" t="s">
        <v>27</v>
      </c>
      <c r="M28" t="s">
        <v>133</v>
      </c>
      <c r="N28" t="s">
        <v>11268</v>
      </c>
      <c r="O28" s="129"/>
      <c r="P28" s="16"/>
    </row>
    <row r="29" spans="1:16">
      <c r="A29" t="s">
        <v>11580</v>
      </c>
      <c r="B29" t="s">
        <v>317</v>
      </c>
      <c r="C29" t="s">
        <v>11581</v>
      </c>
      <c r="D29" t="s">
        <v>318</v>
      </c>
      <c r="E29">
        <v>39761.480000000003</v>
      </c>
      <c r="F29" t="s">
        <v>1170</v>
      </c>
      <c r="G29" t="s">
        <v>11582</v>
      </c>
      <c r="H29" t="s">
        <v>323</v>
      </c>
      <c r="I29" t="s">
        <v>11256</v>
      </c>
      <c r="J29">
        <v>10042</v>
      </c>
      <c r="K29">
        <v>111400</v>
      </c>
      <c r="L29" t="s">
        <v>27</v>
      </c>
      <c r="M29" t="s">
        <v>133</v>
      </c>
      <c r="N29" t="s">
        <v>11269</v>
      </c>
      <c r="O29" s="129"/>
      <c r="P29" s="16"/>
    </row>
    <row r="30" spans="1:16">
      <c r="A30" t="s">
        <v>1155</v>
      </c>
      <c r="B30" t="s">
        <v>317</v>
      </c>
      <c r="C30" t="s">
        <v>11586</v>
      </c>
      <c r="D30" t="s">
        <v>318</v>
      </c>
      <c r="E30">
        <v>40647.15</v>
      </c>
      <c r="F30" t="s">
        <v>1170</v>
      </c>
      <c r="G30" t="s">
        <v>11587</v>
      </c>
      <c r="H30" t="s">
        <v>323</v>
      </c>
      <c r="I30" t="s">
        <v>11256</v>
      </c>
      <c r="J30">
        <v>10042</v>
      </c>
      <c r="K30">
        <v>111400</v>
      </c>
      <c r="L30" t="s">
        <v>27</v>
      </c>
      <c r="M30" t="s">
        <v>133</v>
      </c>
      <c r="N30" t="s">
        <v>11270</v>
      </c>
      <c r="O30" s="129"/>
      <c r="P30" s="16"/>
    </row>
    <row r="31" spans="1:16">
      <c r="A31" t="s">
        <v>11583</v>
      </c>
      <c r="B31" t="s">
        <v>317</v>
      </c>
      <c r="C31" t="s">
        <v>11584</v>
      </c>
      <c r="D31" t="s">
        <v>318</v>
      </c>
      <c r="E31">
        <v>48086.34</v>
      </c>
      <c r="F31" t="s">
        <v>1170</v>
      </c>
      <c r="G31" t="s">
        <v>11585</v>
      </c>
      <c r="H31" t="s">
        <v>323</v>
      </c>
      <c r="I31" t="s">
        <v>11256</v>
      </c>
      <c r="J31">
        <v>10042</v>
      </c>
      <c r="K31">
        <v>111400</v>
      </c>
      <c r="L31" t="s">
        <v>27</v>
      </c>
      <c r="M31" t="s">
        <v>133</v>
      </c>
      <c r="N31" t="s">
        <v>11271</v>
      </c>
      <c r="O31" s="129"/>
      <c r="P31" s="16"/>
    </row>
    <row r="32" spans="1:16">
      <c r="A32" t="s">
        <v>11588</v>
      </c>
      <c r="B32" t="s">
        <v>317</v>
      </c>
      <c r="C32" t="s">
        <v>11589</v>
      </c>
      <c r="D32" t="s">
        <v>318</v>
      </c>
      <c r="E32">
        <v>43759.88</v>
      </c>
      <c r="F32" t="s">
        <v>1170</v>
      </c>
      <c r="G32" t="s">
        <v>11590</v>
      </c>
      <c r="H32" t="s">
        <v>323</v>
      </c>
      <c r="I32" t="s">
        <v>11256</v>
      </c>
      <c r="J32">
        <v>10042</v>
      </c>
      <c r="K32">
        <v>111400</v>
      </c>
      <c r="L32" t="s">
        <v>27</v>
      </c>
      <c r="M32" t="s">
        <v>133</v>
      </c>
      <c r="N32" t="s">
        <v>11272</v>
      </c>
      <c r="O32" s="129"/>
      <c r="P32" s="16"/>
    </row>
    <row r="33" spans="1:16">
      <c r="A33" t="s">
        <v>1161</v>
      </c>
      <c r="B33" t="s">
        <v>317</v>
      </c>
      <c r="C33" t="s">
        <v>11591</v>
      </c>
      <c r="D33" t="s">
        <v>318</v>
      </c>
      <c r="E33">
        <v>43370.14</v>
      </c>
      <c r="F33" t="s">
        <v>1170</v>
      </c>
      <c r="G33" t="s">
        <v>11592</v>
      </c>
      <c r="H33" t="s">
        <v>323</v>
      </c>
      <c r="I33" t="s">
        <v>11256</v>
      </c>
      <c r="J33">
        <v>10042</v>
      </c>
      <c r="K33">
        <v>111400</v>
      </c>
      <c r="L33" t="s">
        <v>27</v>
      </c>
      <c r="M33" t="s">
        <v>133</v>
      </c>
      <c r="N33" t="s">
        <v>11273</v>
      </c>
      <c r="O33" s="129"/>
      <c r="P33" s="16"/>
    </row>
    <row r="34" spans="1:16">
      <c r="A34" t="s">
        <v>1160</v>
      </c>
      <c r="B34" t="s">
        <v>317</v>
      </c>
      <c r="C34" t="s">
        <v>11593</v>
      </c>
      <c r="D34" t="s">
        <v>318</v>
      </c>
      <c r="E34">
        <v>44893.09</v>
      </c>
      <c r="F34" t="s">
        <v>1170</v>
      </c>
      <c r="G34" t="s">
        <v>11594</v>
      </c>
      <c r="H34" t="s">
        <v>323</v>
      </c>
      <c r="I34" t="s">
        <v>11256</v>
      </c>
      <c r="J34">
        <v>10042</v>
      </c>
      <c r="K34">
        <v>111400</v>
      </c>
      <c r="L34" t="s">
        <v>27</v>
      </c>
      <c r="M34" t="s">
        <v>133</v>
      </c>
      <c r="N34" t="s">
        <v>11274</v>
      </c>
      <c r="O34" s="129"/>
      <c r="P34" s="16"/>
    </row>
    <row r="35" spans="1:16">
      <c r="A35" t="s">
        <v>316</v>
      </c>
      <c r="B35" t="s">
        <v>317</v>
      </c>
      <c r="C35" t="s">
        <v>11569</v>
      </c>
      <c r="D35" t="s">
        <v>318</v>
      </c>
      <c r="E35">
        <v>3244.2</v>
      </c>
      <c r="F35" t="s">
        <v>1170</v>
      </c>
      <c r="G35" t="s">
        <v>11570</v>
      </c>
      <c r="H35" t="s">
        <v>324</v>
      </c>
      <c r="I35" t="s">
        <v>11255</v>
      </c>
      <c r="J35">
        <v>10042</v>
      </c>
      <c r="K35">
        <v>111500</v>
      </c>
      <c r="L35" t="s">
        <v>29</v>
      </c>
      <c r="M35" t="s">
        <v>133</v>
      </c>
      <c r="N35" t="s">
        <v>11264</v>
      </c>
      <c r="O35" s="129"/>
      <c r="P35" s="16"/>
    </row>
    <row r="36" spans="1:16">
      <c r="A36" t="s">
        <v>320</v>
      </c>
      <c r="B36" t="s">
        <v>317</v>
      </c>
      <c r="C36" t="s">
        <v>11571</v>
      </c>
      <c r="D36" t="s">
        <v>318</v>
      </c>
      <c r="E36">
        <v>974.5</v>
      </c>
      <c r="F36" t="s">
        <v>1170</v>
      </c>
      <c r="G36" t="s">
        <v>11572</v>
      </c>
      <c r="H36" t="s">
        <v>324</v>
      </c>
      <c r="I36" t="s">
        <v>11255</v>
      </c>
      <c r="J36">
        <v>10042</v>
      </c>
      <c r="K36">
        <v>111500</v>
      </c>
      <c r="L36" t="s">
        <v>29</v>
      </c>
      <c r="M36" t="s">
        <v>133</v>
      </c>
      <c r="N36" t="s">
        <v>11265</v>
      </c>
      <c r="O36" s="129"/>
      <c r="P36" s="16"/>
    </row>
    <row r="37" spans="1:16">
      <c r="A37" t="s">
        <v>321</v>
      </c>
      <c r="B37" t="s">
        <v>317</v>
      </c>
      <c r="C37" t="s">
        <v>11573</v>
      </c>
      <c r="D37" t="s">
        <v>318</v>
      </c>
      <c r="E37">
        <v>2355.7399999999998</v>
      </c>
      <c r="F37" t="s">
        <v>1170</v>
      </c>
      <c r="G37" t="s">
        <v>11574</v>
      </c>
      <c r="H37" t="s">
        <v>324</v>
      </c>
      <c r="I37" t="s">
        <v>11255</v>
      </c>
      <c r="J37">
        <v>10042</v>
      </c>
      <c r="K37">
        <v>111500</v>
      </c>
      <c r="L37" t="s">
        <v>29</v>
      </c>
      <c r="M37" t="s">
        <v>133</v>
      </c>
      <c r="N37" t="s">
        <v>11266</v>
      </c>
      <c r="O37" s="129"/>
      <c r="P37" s="16"/>
    </row>
    <row r="38" spans="1:16">
      <c r="A38" t="s">
        <v>1115</v>
      </c>
      <c r="B38" t="s">
        <v>317</v>
      </c>
      <c r="C38" t="s">
        <v>11575</v>
      </c>
      <c r="D38" t="s">
        <v>318</v>
      </c>
      <c r="E38">
        <v>2597.37</v>
      </c>
      <c r="F38" t="s">
        <v>1170</v>
      </c>
      <c r="G38" t="s">
        <v>11576</v>
      </c>
      <c r="H38" t="s">
        <v>324</v>
      </c>
      <c r="I38" t="s">
        <v>11255</v>
      </c>
      <c r="J38">
        <v>10042</v>
      </c>
      <c r="K38">
        <v>111500</v>
      </c>
      <c r="L38" t="s">
        <v>29</v>
      </c>
      <c r="M38" t="s">
        <v>133</v>
      </c>
      <c r="N38" t="s">
        <v>11267</v>
      </c>
      <c r="O38" s="129"/>
      <c r="P38" s="16"/>
    </row>
    <row r="39" spans="1:16">
      <c r="A39" t="s">
        <v>11577</v>
      </c>
      <c r="B39" t="s">
        <v>317</v>
      </c>
      <c r="C39" t="s">
        <v>11578</v>
      </c>
      <c r="D39" t="s">
        <v>318</v>
      </c>
      <c r="E39">
        <v>969</v>
      </c>
      <c r="F39" t="s">
        <v>1170</v>
      </c>
      <c r="G39" t="s">
        <v>11579</v>
      </c>
      <c r="H39" t="s">
        <v>324</v>
      </c>
      <c r="I39" t="s">
        <v>11255</v>
      </c>
      <c r="J39">
        <v>10042</v>
      </c>
      <c r="K39">
        <v>111500</v>
      </c>
      <c r="L39" t="s">
        <v>29</v>
      </c>
      <c r="M39" t="s">
        <v>133</v>
      </c>
      <c r="N39" t="s">
        <v>11268</v>
      </c>
      <c r="O39" s="129"/>
      <c r="P39" s="16"/>
    </row>
    <row r="40" spans="1:16">
      <c r="A40" t="s">
        <v>11580</v>
      </c>
      <c r="B40" t="s">
        <v>317</v>
      </c>
      <c r="C40" t="s">
        <v>11581</v>
      </c>
      <c r="D40" t="s">
        <v>318</v>
      </c>
      <c r="E40">
        <v>0.26</v>
      </c>
      <c r="F40" t="s">
        <v>1170</v>
      </c>
      <c r="G40" t="s">
        <v>11582</v>
      </c>
      <c r="H40" t="s">
        <v>324</v>
      </c>
      <c r="I40" t="s">
        <v>11255</v>
      </c>
      <c r="J40">
        <v>10042</v>
      </c>
      <c r="K40">
        <v>111500</v>
      </c>
      <c r="L40" t="s">
        <v>29</v>
      </c>
      <c r="M40" t="s">
        <v>133</v>
      </c>
      <c r="N40" t="s">
        <v>11269</v>
      </c>
      <c r="O40" s="129"/>
      <c r="P40" s="16"/>
    </row>
    <row r="41" spans="1:16">
      <c r="A41" t="s">
        <v>11583</v>
      </c>
      <c r="B41" t="s">
        <v>317</v>
      </c>
      <c r="C41" t="s">
        <v>11584</v>
      </c>
      <c r="D41" t="s">
        <v>318</v>
      </c>
      <c r="E41">
        <v>377.66</v>
      </c>
      <c r="F41" t="s">
        <v>1170</v>
      </c>
      <c r="G41" t="s">
        <v>11585</v>
      </c>
      <c r="H41" t="s">
        <v>324</v>
      </c>
      <c r="I41" t="s">
        <v>11255</v>
      </c>
      <c r="J41">
        <v>10042</v>
      </c>
      <c r="K41">
        <v>111500</v>
      </c>
      <c r="L41" t="s">
        <v>29</v>
      </c>
      <c r="M41" t="s">
        <v>133</v>
      </c>
      <c r="N41" t="s">
        <v>11271</v>
      </c>
      <c r="O41" s="129"/>
      <c r="P41" s="16"/>
    </row>
    <row r="42" spans="1:16">
      <c r="A42" t="s">
        <v>1155</v>
      </c>
      <c r="B42" t="s">
        <v>317</v>
      </c>
      <c r="C42" t="s">
        <v>11586</v>
      </c>
      <c r="D42" t="s">
        <v>318</v>
      </c>
      <c r="E42">
        <v>1287</v>
      </c>
      <c r="F42" t="s">
        <v>1170</v>
      </c>
      <c r="G42" t="s">
        <v>11587</v>
      </c>
      <c r="H42" t="s">
        <v>324</v>
      </c>
      <c r="I42" t="s">
        <v>11255</v>
      </c>
      <c r="J42">
        <v>10042</v>
      </c>
      <c r="K42">
        <v>111500</v>
      </c>
      <c r="L42" t="s">
        <v>29</v>
      </c>
      <c r="M42" t="s">
        <v>133</v>
      </c>
      <c r="N42" t="s">
        <v>11270</v>
      </c>
      <c r="O42" s="129"/>
      <c r="P42" s="16"/>
    </row>
    <row r="43" spans="1:16">
      <c r="A43" t="s">
        <v>11588</v>
      </c>
      <c r="B43" t="s">
        <v>317</v>
      </c>
      <c r="C43" t="s">
        <v>11589</v>
      </c>
      <c r="D43" t="s">
        <v>318</v>
      </c>
      <c r="E43">
        <v>803.99</v>
      </c>
      <c r="F43" t="s">
        <v>1170</v>
      </c>
      <c r="G43" t="s">
        <v>11590</v>
      </c>
      <c r="H43" t="s">
        <v>324</v>
      </c>
      <c r="I43" t="s">
        <v>11255</v>
      </c>
      <c r="J43">
        <v>10042</v>
      </c>
      <c r="K43">
        <v>111500</v>
      </c>
      <c r="L43" t="s">
        <v>29</v>
      </c>
      <c r="M43" t="s">
        <v>133</v>
      </c>
      <c r="N43" t="s">
        <v>11272</v>
      </c>
      <c r="O43" s="129"/>
      <c r="P43" s="16"/>
    </row>
    <row r="44" spans="1:16">
      <c r="A44" t="s">
        <v>1161</v>
      </c>
      <c r="B44" t="s">
        <v>317</v>
      </c>
      <c r="C44" t="s">
        <v>11591</v>
      </c>
      <c r="D44" t="s">
        <v>318</v>
      </c>
      <c r="E44">
        <v>1069.5999999999999</v>
      </c>
      <c r="F44" t="s">
        <v>1170</v>
      </c>
      <c r="G44" t="s">
        <v>11592</v>
      </c>
      <c r="H44" t="s">
        <v>324</v>
      </c>
      <c r="I44" t="s">
        <v>11255</v>
      </c>
      <c r="J44">
        <v>10042</v>
      </c>
      <c r="K44">
        <v>111500</v>
      </c>
      <c r="L44" t="s">
        <v>29</v>
      </c>
      <c r="M44" t="s">
        <v>133</v>
      </c>
      <c r="N44" t="s">
        <v>11273</v>
      </c>
      <c r="O44" s="129"/>
      <c r="P44" s="16"/>
    </row>
    <row r="45" spans="1:16">
      <c r="A45" t="s">
        <v>1160</v>
      </c>
      <c r="B45" t="s">
        <v>317</v>
      </c>
      <c r="C45" t="s">
        <v>11593</v>
      </c>
      <c r="D45" t="s">
        <v>318</v>
      </c>
      <c r="E45">
        <v>1916.37</v>
      </c>
      <c r="F45" t="s">
        <v>1170</v>
      </c>
      <c r="G45" t="s">
        <v>11594</v>
      </c>
      <c r="H45" t="s">
        <v>324</v>
      </c>
      <c r="I45" t="s">
        <v>11255</v>
      </c>
      <c r="J45">
        <v>10042</v>
      </c>
      <c r="K45">
        <v>111500</v>
      </c>
      <c r="L45" t="s">
        <v>29</v>
      </c>
      <c r="M45" t="s">
        <v>133</v>
      </c>
      <c r="N45" t="s">
        <v>11274</v>
      </c>
      <c r="O45" s="129"/>
      <c r="P45" s="16"/>
    </row>
    <row r="46" spans="1:16">
      <c r="A46" t="s">
        <v>316</v>
      </c>
      <c r="B46" t="s">
        <v>317</v>
      </c>
      <c r="C46" t="s">
        <v>11569</v>
      </c>
      <c r="D46" t="s">
        <v>318</v>
      </c>
      <c r="E46">
        <v>24092.26</v>
      </c>
      <c r="F46" t="s">
        <v>1170</v>
      </c>
      <c r="G46" t="s">
        <v>11570</v>
      </c>
      <c r="H46" t="s">
        <v>325</v>
      </c>
      <c r="I46" t="s">
        <v>11254</v>
      </c>
      <c r="J46">
        <v>10042</v>
      </c>
      <c r="K46">
        <v>111600</v>
      </c>
      <c r="L46" t="s">
        <v>31</v>
      </c>
      <c r="M46" t="s">
        <v>133</v>
      </c>
      <c r="N46" t="s">
        <v>11264</v>
      </c>
      <c r="O46" s="129"/>
      <c r="P46" s="16"/>
    </row>
    <row r="47" spans="1:16">
      <c r="A47" t="s">
        <v>320</v>
      </c>
      <c r="B47" t="s">
        <v>317</v>
      </c>
      <c r="C47" t="s">
        <v>11571</v>
      </c>
      <c r="D47" t="s">
        <v>318</v>
      </c>
      <c r="E47">
        <v>21878.16</v>
      </c>
      <c r="F47" t="s">
        <v>1170</v>
      </c>
      <c r="G47" t="s">
        <v>11572</v>
      </c>
      <c r="H47" t="s">
        <v>325</v>
      </c>
      <c r="I47" t="s">
        <v>11254</v>
      </c>
      <c r="J47">
        <v>10042</v>
      </c>
      <c r="K47">
        <v>111600</v>
      </c>
      <c r="L47" t="s">
        <v>31</v>
      </c>
      <c r="M47" t="s">
        <v>133</v>
      </c>
      <c r="N47" t="s">
        <v>11265</v>
      </c>
      <c r="O47" s="129"/>
      <c r="P47" s="16"/>
    </row>
    <row r="48" spans="1:16">
      <c r="A48" t="s">
        <v>321</v>
      </c>
      <c r="B48" t="s">
        <v>317</v>
      </c>
      <c r="C48" t="s">
        <v>11573</v>
      </c>
      <c r="D48" t="s">
        <v>318</v>
      </c>
      <c r="E48">
        <v>21968.78</v>
      </c>
      <c r="F48" t="s">
        <v>1170</v>
      </c>
      <c r="G48" t="s">
        <v>11574</v>
      </c>
      <c r="H48" t="s">
        <v>325</v>
      </c>
      <c r="I48" t="s">
        <v>11254</v>
      </c>
      <c r="J48">
        <v>10042</v>
      </c>
      <c r="K48">
        <v>111600</v>
      </c>
      <c r="L48" t="s">
        <v>31</v>
      </c>
      <c r="M48" t="s">
        <v>133</v>
      </c>
      <c r="N48" t="s">
        <v>11266</v>
      </c>
      <c r="O48" s="129"/>
      <c r="P48" s="16"/>
    </row>
    <row r="49" spans="1:16">
      <c r="A49" t="s">
        <v>1115</v>
      </c>
      <c r="B49" t="s">
        <v>317</v>
      </c>
      <c r="C49" t="s">
        <v>11575</v>
      </c>
      <c r="D49" t="s">
        <v>318</v>
      </c>
      <c r="E49">
        <v>22068.71</v>
      </c>
      <c r="F49" t="s">
        <v>1170</v>
      </c>
      <c r="G49" t="s">
        <v>11576</v>
      </c>
      <c r="H49" t="s">
        <v>325</v>
      </c>
      <c r="I49" t="s">
        <v>11254</v>
      </c>
      <c r="J49">
        <v>10042</v>
      </c>
      <c r="K49">
        <v>111600</v>
      </c>
      <c r="L49" t="s">
        <v>31</v>
      </c>
      <c r="M49" t="s">
        <v>133</v>
      </c>
      <c r="N49" t="s">
        <v>11267</v>
      </c>
      <c r="O49" s="129"/>
      <c r="P49" s="16"/>
    </row>
    <row r="50" spans="1:16">
      <c r="A50" t="s">
        <v>11577</v>
      </c>
      <c r="B50" t="s">
        <v>317</v>
      </c>
      <c r="C50" t="s">
        <v>11578</v>
      </c>
      <c r="D50" t="s">
        <v>318</v>
      </c>
      <c r="E50">
        <v>21619.78</v>
      </c>
      <c r="F50" t="s">
        <v>1170</v>
      </c>
      <c r="G50" t="s">
        <v>11579</v>
      </c>
      <c r="H50" t="s">
        <v>325</v>
      </c>
      <c r="I50" t="s">
        <v>11254</v>
      </c>
      <c r="J50">
        <v>10042</v>
      </c>
      <c r="K50">
        <v>111600</v>
      </c>
      <c r="L50" t="s">
        <v>31</v>
      </c>
      <c r="M50" t="s">
        <v>133</v>
      </c>
      <c r="N50" t="s">
        <v>11268</v>
      </c>
      <c r="O50" s="129"/>
      <c r="P50" s="16"/>
    </row>
    <row r="51" spans="1:16">
      <c r="A51" t="s">
        <v>11580</v>
      </c>
      <c r="B51" t="s">
        <v>317</v>
      </c>
      <c r="C51" t="s">
        <v>11581</v>
      </c>
      <c r="D51" t="s">
        <v>318</v>
      </c>
      <c r="E51">
        <v>21741.55</v>
      </c>
      <c r="F51" t="s">
        <v>1170</v>
      </c>
      <c r="G51" t="s">
        <v>11582</v>
      </c>
      <c r="H51" t="s">
        <v>325</v>
      </c>
      <c r="I51" t="s">
        <v>11254</v>
      </c>
      <c r="J51">
        <v>10042</v>
      </c>
      <c r="K51">
        <v>111600</v>
      </c>
      <c r="L51" t="s">
        <v>31</v>
      </c>
      <c r="M51" t="s">
        <v>133</v>
      </c>
      <c r="N51" t="s">
        <v>11269</v>
      </c>
      <c r="O51" s="129"/>
      <c r="P51" s="16"/>
    </row>
    <row r="52" spans="1:16">
      <c r="A52" t="s">
        <v>11583</v>
      </c>
      <c r="B52" t="s">
        <v>317</v>
      </c>
      <c r="C52" t="s">
        <v>11584</v>
      </c>
      <c r="D52" t="s">
        <v>318</v>
      </c>
      <c r="E52">
        <v>22716.5</v>
      </c>
      <c r="F52" t="s">
        <v>1170</v>
      </c>
      <c r="G52" t="s">
        <v>11585</v>
      </c>
      <c r="H52" t="s">
        <v>325</v>
      </c>
      <c r="I52" t="s">
        <v>11254</v>
      </c>
      <c r="J52">
        <v>10042</v>
      </c>
      <c r="K52">
        <v>111600</v>
      </c>
      <c r="L52" t="s">
        <v>31</v>
      </c>
      <c r="M52" t="s">
        <v>133</v>
      </c>
      <c r="N52" t="s">
        <v>11271</v>
      </c>
      <c r="O52" s="129"/>
      <c r="P52" s="16"/>
    </row>
    <row r="53" spans="1:16">
      <c r="A53" t="s">
        <v>1155</v>
      </c>
      <c r="B53" t="s">
        <v>317</v>
      </c>
      <c r="C53" t="s">
        <v>11586</v>
      </c>
      <c r="D53" t="s">
        <v>318</v>
      </c>
      <c r="E53">
        <v>22144.51</v>
      </c>
      <c r="F53" t="s">
        <v>1170</v>
      </c>
      <c r="G53" t="s">
        <v>11587</v>
      </c>
      <c r="H53" t="s">
        <v>325</v>
      </c>
      <c r="I53" t="s">
        <v>11254</v>
      </c>
      <c r="J53">
        <v>10042</v>
      </c>
      <c r="K53">
        <v>111600</v>
      </c>
      <c r="L53" t="s">
        <v>31</v>
      </c>
      <c r="M53" t="s">
        <v>133</v>
      </c>
      <c r="N53" t="s">
        <v>11270</v>
      </c>
      <c r="O53" s="129"/>
      <c r="P53" s="16"/>
    </row>
    <row r="54" spans="1:16">
      <c r="A54" t="s">
        <v>11588</v>
      </c>
      <c r="B54" t="s">
        <v>317</v>
      </c>
      <c r="C54" t="s">
        <v>11589</v>
      </c>
      <c r="D54" t="s">
        <v>318</v>
      </c>
      <c r="E54">
        <v>39059.46</v>
      </c>
      <c r="F54" t="s">
        <v>1170</v>
      </c>
      <c r="G54" t="s">
        <v>11590</v>
      </c>
      <c r="H54" t="s">
        <v>325</v>
      </c>
      <c r="I54" t="s">
        <v>11254</v>
      </c>
      <c r="J54">
        <v>10042</v>
      </c>
      <c r="K54">
        <v>111600</v>
      </c>
      <c r="L54" t="s">
        <v>31</v>
      </c>
      <c r="M54" t="s">
        <v>133</v>
      </c>
      <c r="N54" t="s">
        <v>11272</v>
      </c>
      <c r="O54" s="129"/>
      <c r="P54" s="16"/>
    </row>
    <row r="55" spans="1:16">
      <c r="A55" t="s">
        <v>1161</v>
      </c>
      <c r="B55" t="s">
        <v>317</v>
      </c>
      <c r="C55" t="s">
        <v>11591</v>
      </c>
      <c r="D55" t="s">
        <v>318</v>
      </c>
      <c r="E55">
        <v>24909.72</v>
      </c>
      <c r="F55" t="s">
        <v>1170</v>
      </c>
      <c r="G55" t="s">
        <v>11592</v>
      </c>
      <c r="H55" t="s">
        <v>325</v>
      </c>
      <c r="I55" t="s">
        <v>11254</v>
      </c>
      <c r="J55">
        <v>10042</v>
      </c>
      <c r="K55">
        <v>111600</v>
      </c>
      <c r="L55" t="s">
        <v>31</v>
      </c>
      <c r="M55" t="s">
        <v>133</v>
      </c>
      <c r="N55" t="s">
        <v>11273</v>
      </c>
      <c r="O55" s="129"/>
      <c r="P55" s="16"/>
    </row>
    <row r="56" spans="1:16">
      <c r="A56" t="s">
        <v>1160</v>
      </c>
      <c r="B56" t="s">
        <v>317</v>
      </c>
      <c r="C56" t="s">
        <v>11593</v>
      </c>
      <c r="D56" t="s">
        <v>318</v>
      </c>
      <c r="E56">
        <v>22950.52</v>
      </c>
      <c r="F56" t="s">
        <v>1170</v>
      </c>
      <c r="G56" t="s">
        <v>11594</v>
      </c>
      <c r="H56" t="s">
        <v>325</v>
      </c>
      <c r="I56" t="s">
        <v>11254</v>
      </c>
      <c r="J56">
        <v>10042</v>
      </c>
      <c r="K56">
        <v>111600</v>
      </c>
      <c r="L56" t="s">
        <v>31</v>
      </c>
      <c r="M56" t="s">
        <v>133</v>
      </c>
      <c r="N56" t="s">
        <v>11274</v>
      </c>
      <c r="O56" s="129"/>
      <c r="P56" s="16"/>
    </row>
    <row r="57" spans="1:16">
      <c r="A57" t="s">
        <v>316</v>
      </c>
      <c r="B57" t="s">
        <v>317</v>
      </c>
      <c r="C57" t="s">
        <v>11569</v>
      </c>
      <c r="D57" t="s">
        <v>318</v>
      </c>
      <c r="E57">
        <v>2362.7399999999998</v>
      </c>
      <c r="F57" t="s">
        <v>1170</v>
      </c>
      <c r="G57" t="s">
        <v>11570</v>
      </c>
      <c r="H57" t="s">
        <v>326</v>
      </c>
      <c r="I57" t="s">
        <v>11253</v>
      </c>
      <c r="J57">
        <v>10042</v>
      </c>
      <c r="K57">
        <v>111700</v>
      </c>
      <c r="L57" t="s">
        <v>39</v>
      </c>
      <c r="M57" t="s">
        <v>133</v>
      </c>
      <c r="N57" t="s">
        <v>11264</v>
      </c>
      <c r="O57" s="129"/>
      <c r="P57" s="16"/>
    </row>
    <row r="58" spans="1:16">
      <c r="A58" t="s">
        <v>320</v>
      </c>
      <c r="B58" t="s">
        <v>317</v>
      </c>
      <c r="C58" t="s">
        <v>11571</v>
      </c>
      <c r="D58" t="s">
        <v>318</v>
      </c>
      <c r="E58">
        <v>2362.7399999999998</v>
      </c>
      <c r="F58" t="s">
        <v>1170</v>
      </c>
      <c r="G58" t="s">
        <v>11572</v>
      </c>
      <c r="H58" t="s">
        <v>326</v>
      </c>
      <c r="I58" t="s">
        <v>11253</v>
      </c>
      <c r="J58">
        <v>10042</v>
      </c>
      <c r="K58">
        <v>111700</v>
      </c>
      <c r="L58" t="s">
        <v>39</v>
      </c>
      <c r="M58" t="s">
        <v>133</v>
      </c>
      <c r="N58" t="s">
        <v>11265</v>
      </c>
      <c r="O58" s="129"/>
      <c r="P58" s="16"/>
    </row>
    <row r="59" spans="1:16">
      <c r="A59" t="s">
        <v>321</v>
      </c>
      <c r="B59" t="s">
        <v>317</v>
      </c>
      <c r="C59" t="s">
        <v>11573</v>
      </c>
      <c r="D59" t="s">
        <v>318</v>
      </c>
      <c r="E59">
        <v>2385.87</v>
      </c>
      <c r="F59" t="s">
        <v>1170</v>
      </c>
      <c r="G59" t="s">
        <v>11574</v>
      </c>
      <c r="H59" t="s">
        <v>326</v>
      </c>
      <c r="I59" t="s">
        <v>11253</v>
      </c>
      <c r="J59">
        <v>10042</v>
      </c>
      <c r="K59">
        <v>111700</v>
      </c>
      <c r="L59" t="s">
        <v>39</v>
      </c>
      <c r="M59" t="s">
        <v>133</v>
      </c>
      <c r="N59" t="s">
        <v>11266</v>
      </c>
      <c r="O59" s="129"/>
      <c r="P59" s="16"/>
    </row>
    <row r="60" spans="1:16">
      <c r="A60" t="s">
        <v>1115</v>
      </c>
      <c r="B60" t="s">
        <v>317</v>
      </c>
      <c r="C60" t="s">
        <v>11575</v>
      </c>
      <c r="D60" t="s">
        <v>318</v>
      </c>
      <c r="E60">
        <v>2402.4499999999998</v>
      </c>
      <c r="F60" t="s">
        <v>1170</v>
      </c>
      <c r="G60" t="s">
        <v>11576</v>
      </c>
      <c r="H60" t="s">
        <v>326</v>
      </c>
      <c r="I60" t="s">
        <v>11253</v>
      </c>
      <c r="J60">
        <v>10042</v>
      </c>
      <c r="K60">
        <v>111700</v>
      </c>
      <c r="L60" t="s">
        <v>39</v>
      </c>
      <c r="M60" t="s">
        <v>133</v>
      </c>
      <c r="N60" t="s">
        <v>11267</v>
      </c>
      <c r="O60" s="129"/>
      <c r="P60" s="16"/>
    </row>
    <row r="61" spans="1:16">
      <c r="A61" t="s">
        <v>11577</v>
      </c>
      <c r="B61" t="s">
        <v>317</v>
      </c>
      <c r="C61" t="s">
        <v>11578</v>
      </c>
      <c r="D61" t="s">
        <v>318</v>
      </c>
      <c r="E61">
        <v>2385.87</v>
      </c>
      <c r="F61" t="s">
        <v>1170</v>
      </c>
      <c r="G61" t="s">
        <v>11579</v>
      </c>
      <c r="H61" t="s">
        <v>326</v>
      </c>
      <c r="I61" t="s">
        <v>11253</v>
      </c>
      <c r="J61">
        <v>10042</v>
      </c>
      <c r="K61">
        <v>111700</v>
      </c>
      <c r="L61" t="s">
        <v>39</v>
      </c>
      <c r="M61" t="s">
        <v>133</v>
      </c>
      <c r="N61" t="s">
        <v>11268</v>
      </c>
      <c r="O61" s="129"/>
      <c r="P61" s="16"/>
    </row>
    <row r="62" spans="1:16">
      <c r="A62" t="s">
        <v>11580</v>
      </c>
      <c r="B62" t="s">
        <v>317</v>
      </c>
      <c r="C62" t="s">
        <v>11581</v>
      </c>
      <c r="D62" t="s">
        <v>318</v>
      </c>
      <c r="E62">
        <v>2070.44</v>
      </c>
      <c r="F62" t="s">
        <v>1170</v>
      </c>
      <c r="G62" t="s">
        <v>11582</v>
      </c>
      <c r="H62" t="s">
        <v>326</v>
      </c>
      <c r="I62" t="s">
        <v>11253</v>
      </c>
      <c r="J62">
        <v>10042</v>
      </c>
      <c r="K62">
        <v>111700</v>
      </c>
      <c r="L62" t="s">
        <v>39</v>
      </c>
      <c r="M62" t="s">
        <v>133</v>
      </c>
      <c r="N62" t="s">
        <v>11269</v>
      </c>
      <c r="O62" s="129"/>
      <c r="P62" s="16"/>
    </row>
    <row r="63" spans="1:16">
      <c r="A63" t="s">
        <v>11583</v>
      </c>
      <c r="B63" t="s">
        <v>317</v>
      </c>
      <c r="C63" t="s">
        <v>11584</v>
      </c>
      <c r="D63" t="s">
        <v>318</v>
      </c>
      <c r="E63">
        <v>2154.4899999999998</v>
      </c>
      <c r="F63" t="s">
        <v>1170</v>
      </c>
      <c r="G63" t="s">
        <v>11585</v>
      </c>
      <c r="H63" t="s">
        <v>326</v>
      </c>
      <c r="I63" t="s">
        <v>11253</v>
      </c>
      <c r="J63">
        <v>10042</v>
      </c>
      <c r="K63">
        <v>111700</v>
      </c>
      <c r="L63" t="s">
        <v>39</v>
      </c>
      <c r="M63" t="s">
        <v>133</v>
      </c>
      <c r="N63" t="s">
        <v>11271</v>
      </c>
      <c r="O63" s="129"/>
      <c r="P63" s="16"/>
    </row>
    <row r="64" spans="1:16">
      <c r="A64" t="s">
        <v>1155</v>
      </c>
      <c r="B64" t="s">
        <v>317</v>
      </c>
      <c r="C64" t="s">
        <v>11586</v>
      </c>
      <c r="D64" t="s">
        <v>318</v>
      </c>
      <c r="E64">
        <v>2143.62</v>
      </c>
      <c r="F64" t="s">
        <v>1170</v>
      </c>
      <c r="G64" t="s">
        <v>11587</v>
      </c>
      <c r="H64" t="s">
        <v>326</v>
      </c>
      <c r="I64" t="s">
        <v>11253</v>
      </c>
      <c r="J64">
        <v>10042</v>
      </c>
      <c r="K64">
        <v>111700</v>
      </c>
      <c r="L64" t="s">
        <v>39</v>
      </c>
      <c r="M64" t="s">
        <v>133</v>
      </c>
      <c r="N64" t="s">
        <v>11270</v>
      </c>
      <c r="O64" s="129"/>
      <c r="P64" s="16"/>
    </row>
    <row r="65" spans="1:16">
      <c r="A65" t="s">
        <v>11588</v>
      </c>
      <c r="B65" t="s">
        <v>317</v>
      </c>
      <c r="C65" t="s">
        <v>11589</v>
      </c>
      <c r="D65" t="s">
        <v>318</v>
      </c>
      <c r="E65">
        <v>3129.66</v>
      </c>
      <c r="F65" t="s">
        <v>1170</v>
      </c>
      <c r="G65" t="s">
        <v>11590</v>
      </c>
      <c r="H65" t="s">
        <v>326</v>
      </c>
      <c r="I65" t="s">
        <v>11253</v>
      </c>
      <c r="J65">
        <v>10042</v>
      </c>
      <c r="K65">
        <v>111700</v>
      </c>
      <c r="L65" t="s">
        <v>39</v>
      </c>
      <c r="M65" t="s">
        <v>133</v>
      </c>
      <c r="N65" t="s">
        <v>11272</v>
      </c>
      <c r="O65" s="129"/>
      <c r="P65" s="16"/>
    </row>
    <row r="66" spans="1:16">
      <c r="A66" t="s">
        <v>1161</v>
      </c>
      <c r="B66" t="s">
        <v>317</v>
      </c>
      <c r="C66" t="s">
        <v>11591</v>
      </c>
      <c r="D66" t="s">
        <v>318</v>
      </c>
      <c r="E66">
        <v>3547.76</v>
      </c>
      <c r="F66" t="s">
        <v>1170</v>
      </c>
      <c r="G66" t="s">
        <v>11592</v>
      </c>
      <c r="H66" t="s">
        <v>326</v>
      </c>
      <c r="I66" t="s">
        <v>11253</v>
      </c>
      <c r="J66">
        <v>10042</v>
      </c>
      <c r="K66">
        <v>111700</v>
      </c>
      <c r="L66" t="s">
        <v>39</v>
      </c>
      <c r="M66" t="s">
        <v>133</v>
      </c>
      <c r="N66" t="s">
        <v>11273</v>
      </c>
      <c r="O66" s="129"/>
      <c r="P66" s="16"/>
    </row>
    <row r="67" spans="1:16">
      <c r="A67" t="s">
        <v>1160</v>
      </c>
      <c r="B67" t="s">
        <v>317</v>
      </c>
      <c r="C67" t="s">
        <v>11593</v>
      </c>
      <c r="D67" t="s">
        <v>318</v>
      </c>
      <c r="E67">
        <v>3113.26</v>
      </c>
      <c r="F67" t="s">
        <v>1170</v>
      </c>
      <c r="G67" t="s">
        <v>11594</v>
      </c>
      <c r="H67" t="s">
        <v>326</v>
      </c>
      <c r="I67" t="s">
        <v>11253</v>
      </c>
      <c r="J67">
        <v>10042</v>
      </c>
      <c r="K67">
        <v>111700</v>
      </c>
      <c r="L67" t="s">
        <v>39</v>
      </c>
      <c r="M67" t="s">
        <v>133</v>
      </c>
      <c r="N67" t="s">
        <v>11274</v>
      </c>
      <c r="O67" s="129"/>
      <c r="P67" s="16"/>
    </row>
    <row r="68" spans="1:16">
      <c r="A68" t="s">
        <v>316</v>
      </c>
      <c r="B68" t="s">
        <v>317</v>
      </c>
      <c r="C68" t="s">
        <v>11569</v>
      </c>
      <c r="D68" t="s">
        <v>318</v>
      </c>
      <c r="E68">
        <v>136.25</v>
      </c>
      <c r="F68" t="s">
        <v>1170</v>
      </c>
      <c r="G68" t="s">
        <v>11570</v>
      </c>
      <c r="H68" t="s">
        <v>327</v>
      </c>
      <c r="I68" t="s">
        <v>11252</v>
      </c>
      <c r="J68">
        <v>10042</v>
      </c>
      <c r="K68">
        <v>113000</v>
      </c>
      <c r="L68" t="s">
        <v>39</v>
      </c>
      <c r="M68" t="s">
        <v>133</v>
      </c>
      <c r="N68" t="s">
        <v>11264</v>
      </c>
      <c r="O68" s="129"/>
      <c r="P68" s="16"/>
    </row>
    <row r="69" spans="1:16">
      <c r="A69" t="s">
        <v>320</v>
      </c>
      <c r="B69" t="s">
        <v>317</v>
      </c>
      <c r="C69" t="s">
        <v>11571</v>
      </c>
      <c r="D69" t="s">
        <v>318</v>
      </c>
      <c r="E69">
        <v>134.72999999999999</v>
      </c>
      <c r="F69" t="s">
        <v>1170</v>
      </c>
      <c r="G69" t="s">
        <v>11572</v>
      </c>
      <c r="H69" t="s">
        <v>327</v>
      </c>
      <c r="I69" t="s">
        <v>11252</v>
      </c>
      <c r="J69">
        <v>10042</v>
      </c>
      <c r="K69">
        <v>113000</v>
      </c>
      <c r="L69" t="s">
        <v>39</v>
      </c>
      <c r="M69" t="s">
        <v>133</v>
      </c>
      <c r="N69" t="s">
        <v>11265</v>
      </c>
      <c r="O69" s="129"/>
      <c r="P69" s="16"/>
    </row>
    <row r="70" spans="1:16">
      <c r="A70" t="s">
        <v>321</v>
      </c>
      <c r="B70" t="s">
        <v>317</v>
      </c>
      <c r="C70" t="s">
        <v>11573</v>
      </c>
      <c r="D70" t="s">
        <v>318</v>
      </c>
      <c r="E70">
        <v>134.72</v>
      </c>
      <c r="F70" t="s">
        <v>1170</v>
      </c>
      <c r="G70" t="s">
        <v>11574</v>
      </c>
      <c r="H70" t="s">
        <v>327</v>
      </c>
      <c r="I70" t="s">
        <v>11252</v>
      </c>
      <c r="J70">
        <v>10042</v>
      </c>
      <c r="K70">
        <v>113000</v>
      </c>
      <c r="L70" t="s">
        <v>39</v>
      </c>
      <c r="M70" t="s">
        <v>133</v>
      </c>
      <c r="N70" t="s">
        <v>11266</v>
      </c>
      <c r="O70" s="129"/>
      <c r="P70" s="16"/>
    </row>
    <row r="71" spans="1:16">
      <c r="A71" t="s">
        <v>1115</v>
      </c>
      <c r="B71" t="s">
        <v>317</v>
      </c>
      <c r="C71" t="s">
        <v>11575</v>
      </c>
      <c r="D71" t="s">
        <v>318</v>
      </c>
      <c r="E71">
        <v>136.03</v>
      </c>
      <c r="F71" t="s">
        <v>1170</v>
      </c>
      <c r="G71" t="s">
        <v>11576</v>
      </c>
      <c r="H71" t="s">
        <v>327</v>
      </c>
      <c r="I71" t="s">
        <v>11252</v>
      </c>
      <c r="J71">
        <v>10042</v>
      </c>
      <c r="K71">
        <v>113000</v>
      </c>
      <c r="L71" t="s">
        <v>39</v>
      </c>
      <c r="M71" t="s">
        <v>133</v>
      </c>
      <c r="N71" t="s">
        <v>11267</v>
      </c>
      <c r="O71" s="129"/>
      <c r="P71" s="16"/>
    </row>
    <row r="72" spans="1:16">
      <c r="A72" t="s">
        <v>11577</v>
      </c>
      <c r="B72" t="s">
        <v>317</v>
      </c>
      <c r="C72" t="s">
        <v>11578</v>
      </c>
      <c r="D72" t="s">
        <v>318</v>
      </c>
      <c r="E72">
        <v>133.74</v>
      </c>
      <c r="F72" t="s">
        <v>1170</v>
      </c>
      <c r="G72" t="s">
        <v>11579</v>
      </c>
      <c r="H72" t="s">
        <v>327</v>
      </c>
      <c r="I72" t="s">
        <v>11252</v>
      </c>
      <c r="J72">
        <v>10042</v>
      </c>
      <c r="K72">
        <v>113000</v>
      </c>
      <c r="L72" t="s">
        <v>39</v>
      </c>
      <c r="M72" t="s">
        <v>133</v>
      </c>
      <c r="N72" t="s">
        <v>11268</v>
      </c>
      <c r="O72" s="129"/>
      <c r="P72" s="16"/>
    </row>
    <row r="73" spans="1:16">
      <c r="A73" t="s">
        <v>11580</v>
      </c>
      <c r="B73" t="s">
        <v>317</v>
      </c>
      <c r="C73" t="s">
        <v>11581</v>
      </c>
      <c r="D73" t="s">
        <v>318</v>
      </c>
      <c r="E73">
        <v>113.81</v>
      </c>
      <c r="F73" t="s">
        <v>1170</v>
      </c>
      <c r="G73" t="s">
        <v>11582</v>
      </c>
      <c r="H73" t="s">
        <v>327</v>
      </c>
      <c r="I73" t="s">
        <v>11252</v>
      </c>
      <c r="J73">
        <v>10042</v>
      </c>
      <c r="K73">
        <v>113000</v>
      </c>
      <c r="L73" t="s">
        <v>39</v>
      </c>
      <c r="M73" t="s">
        <v>133</v>
      </c>
      <c r="N73" t="s">
        <v>11269</v>
      </c>
      <c r="O73" s="129"/>
      <c r="P73" s="16"/>
    </row>
    <row r="74" spans="1:16">
      <c r="A74" t="s">
        <v>1155</v>
      </c>
      <c r="B74" t="s">
        <v>317</v>
      </c>
      <c r="C74" t="s">
        <v>11586</v>
      </c>
      <c r="D74" t="s">
        <v>318</v>
      </c>
      <c r="E74">
        <v>128.38</v>
      </c>
      <c r="F74" t="s">
        <v>1170</v>
      </c>
      <c r="G74" t="s">
        <v>11587</v>
      </c>
      <c r="H74" t="s">
        <v>327</v>
      </c>
      <c r="I74" t="s">
        <v>11252</v>
      </c>
      <c r="J74">
        <v>10042</v>
      </c>
      <c r="K74">
        <v>113000</v>
      </c>
      <c r="L74" t="s">
        <v>39</v>
      </c>
      <c r="M74" t="s">
        <v>133</v>
      </c>
      <c r="N74" t="s">
        <v>11270</v>
      </c>
      <c r="O74" s="129"/>
      <c r="P74" s="16"/>
    </row>
    <row r="75" spans="1:16">
      <c r="A75" t="s">
        <v>11583</v>
      </c>
      <c r="B75" t="s">
        <v>317</v>
      </c>
      <c r="C75" t="s">
        <v>11584</v>
      </c>
      <c r="D75" t="s">
        <v>318</v>
      </c>
      <c r="E75">
        <v>131.71</v>
      </c>
      <c r="F75" t="s">
        <v>1170</v>
      </c>
      <c r="G75" t="s">
        <v>11585</v>
      </c>
      <c r="H75" t="s">
        <v>327</v>
      </c>
      <c r="I75" t="s">
        <v>11252</v>
      </c>
      <c r="J75">
        <v>10042</v>
      </c>
      <c r="K75">
        <v>113000</v>
      </c>
      <c r="L75" t="s">
        <v>39</v>
      </c>
      <c r="M75" t="s">
        <v>133</v>
      </c>
      <c r="N75" t="s">
        <v>11271</v>
      </c>
      <c r="O75" s="129"/>
      <c r="P75" s="16"/>
    </row>
    <row r="76" spans="1:16">
      <c r="A76" t="s">
        <v>11588</v>
      </c>
      <c r="B76" t="s">
        <v>317</v>
      </c>
      <c r="C76" t="s">
        <v>11589</v>
      </c>
      <c r="D76" t="s">
        <v>318</v>
      </c>
      <c r="E76">
        <v>279.22000000000003</v>
      </c>
      <c r="F76" t="s">
        <v>1170</v>
      </c>
      <c r="G76" t="s">
        <v>11590</v>
      </c>
      <c r="H76" t="s">
        <v>327</v>
      </c>
      <c r="I76" t="s">
        <v>11252</v>
      </c>
      <c r="J76">
        <v>10042</v>
      </c>
      <c r="K76">
        <v>113000</v>
      </c>
      <c r="L76" t="s">
        <v>39</v>
      </c>
      <c r="M76" t="s">
        <v>133</v>
      </c>
      <c r="N76" t="s">
        <v>11272</v>
      </c>
      <c r="O76" s="129"/>
      <c r="P76" s="16"/>
    </row>
    <row r="77" spans="1:16">
      <c r="A77" t="s">
        <v>1161</v>
      </c>
      <c r="B77" t="s">
        <v>317</v>
      </c>
      <c r="C77" t="s">
        <v>11591</v>
      </c>
      <c r="D77" t="s">
        <v>318</v>
      </c>
      <c r="E77">
        <v>269.55</v>
      </c>
      <c r="F77" t="s">
        <v>1170</v>
      </c>
      <c r="G77" t="s">
        <v>11592</v>
      </c>
      <c r="H77" t="s">
        <v>327</v>
      </c>
      <c r="I77" t="s">
        <v>11252</v>
      </c>
      <c r="J77">
        <v>10042</v>
      </c>
      <c r="K77">
        <v>113000</v>
      </c>
      <c r="L77" t="s">
        <v>39</v>
      </c>
      <c r="M77" t="s">
        <v>133</v>
      </c>
      <c r="N77" t="s">
        <v>11273</v>
      </c>
      <c r="O77" s="129"/>
      <c r="P77" s="16"/>
    </row>
    <row r="78" spans="1:16">
      <c r="A78" t="s">
        <v>1160</v>
      </c>
      <c r="B78" t="s">
        <v>317</v>
      </c>
      <c r="C78" t="s">
        <v>11593</v>
      </c>
      <c r="D78" t="s">
        <v>318</v>
      </c>
      <c r="E78">
        <v>213.16</v>
      </c>
      <c r="F78" t="s">
        <v>1170</v>
      </c>
      <c r="G78" t="s">
        <v>11594</v>
      </c>
      <c r="H78" t="s">
        <v>327</v>
      </c>
      <c r="I78" t="s">
        <v>11252</v>
      </c>
      <c r="J78">
        <v>10042</v>
      </c>
      <c r="K78">
        <v>113000</v>
      </c>
      <c r="L78" t="s">
        <v>39</v>
      </c>
      <c r="M78" t="s">
        <v>133</v>
      </c>
      <c r="N78" t="s">
        <v>11274</v>
      </c>
      <c r="O78" s="129"/>
      <c r="P78" s="16"/>
    </row>
    <row r="79" spans="1:16">
      <c r="A79" t="s">
        <v>316</v>
      </c>
      <c r="B79" t="s">
        <v>317</v>
      </c>
      <c r="C79" t="s">
        <v>11569</v>
      </c>
      <c r="D79" t="s">
        <v>318</v>
      </c>
      <c r="E79">
        <v>302.14</v>
      </c>
      <c r="F79" t="s">
        <v>1170</v>
      </c>
      <c r="G79" t="s">
        <v>11570</v>
      </c>
      <c r="H79" t="s">
        <v>328</v>
      </c>
      <c r="I79" t="s">
        <v>11251</v>
      </c>
      <c r="J79">
        <v>10042</v>
      </c>
      <c r="K79">
        <v>113010</v>
      </c>
      <c r="L79" t="s">
        <v>35</v>
      </c>
      <c r="M79" t="s">
        <v>133</v>
      </c>
      <c r="N79" t="s">
        <v>11264</v>
      </c>
      <c r="O79" s="129"/>
      <c r="P79" s="16"/>
    </row>
    <row r="80" spans="1:16">
      <c r="A80" t="s">
        <v>320</v>
      </c>
      <c r="B80" t="s">
        <v>317</v>
      </c>
      <c r="C80" t="s">
        <v>11571</v>
      </c>
      <c r="D80" t="s">
        <v>318</v>
      </c>
      <c r="E80">
        <v>302.14</v>
      </c>
      <c r="F80" t="s">
        <v>1170</v>
      </c>
      <c r="G80" t="s">
        <v>11572</v>
      </c>
      <c r="H80" t="s">
        <v>328</v>
      </c>
      <c r="I80" t="s">
        <v>11251</v>
      </c>
      <c r="J80">
        <v>10042</v>
      </c>
      <c r="K80">
        <v>113010</v>
      </c>
      <c r="L80" t="s">
        <v>35</v>
      </c>
      <c r="M80" t="s">
        <v>133</v>
      </c>
      <c r="N80" t="s">
        <v>11265</v>
      </c>
      <c r="O80" s="129"/>
      <c r="P80" s="16"/>
    </row>
    <row r="81" spans="1:16">
      <c r="A81" t="s">
        <v>321</v>
      </c>
      <c r="B81" t="s">
        <v>317</v>
      </c>
      <c r="C81" t="s">
        <v>11573</v>
      </c>
      <c r="D81" t="s">
        <v>318</v>
      </c>
      <c r="E81">
        <v>302.14</v>
      </c>
      <c r="F81" t="s">
        <v>1170</v>
      </c>
      <c r="G81" t="s">
        <v>11574</v>
      </c>
      <c r="H81" t="s">
        <v>328</v>
      </c>
      <c r="I81" t="s">
        <v>11251</v>
      </c>
      <c r="J81">
        <v>10042</v>
      </c>
      <c r="K81">
        <v>113010</v>
      </c>
      <c r="L81" t="s">
        <v>35</v>
      </c>
      <c r="M81" t="s">
        <v>133</v>
      </c>
      <c r="N81" t="s">
        <v>11266</v>
      </c>
      <c r="O81" s="129"/>
      <c r="P81" s="16"/>
    </row>
    <row r="82" spans="1:16">
      <c r="A82" t="s">
        <v>1115</v>
      </c>
      <c r="B82" t="s">
        <v>317</v>
      </c>
      <c r="C82" t="s">
        <v>11575</v>
      </c>
      <c r="D82" t="s">
        <v>318</v>
      </c>
      <c r="E82">
        <v>325.49</v>
      </c>
      <c r="F82" t="s">
        <v>1170</v>
      </c>
      <c r="G82" t="s">
        <v>11576</v>
      </c>
      <c r="H82" t="s">
        <v>328</v>
      </c>
      <c r="I82" t="s">
        <v>11251</v>
      </c>
      <c r="J82">
        <v>10042</v>
      </c>
      <c r="K82">
        <v>113010</v>
      </c>
      <c r="L82" t="s">
        <v>35</v>
      </c>
      <c r="M82" t="s">
        <v>133</v>
      </c>
      <c r="N82" t="s">
        <v>11267</v>
      </c>
      <c r="O82" s="129"/>
      <c r="P82" s="16"/>
    </row>
    <row r="83" spans="1:16">
      <c r="A83" t="s">
        <v>11577</v>
      </c>
      <c r="B83" t="s">
        <v>317</v>
      </c>
      <c r="C83" t="s">
        <v>11578</v>
      </c>
      <c r="D83" t="s">
        <v>318</v>
      </c>
      <c r="E83">
        <v>302.14</v>
      </c>
      <c r="F83" t="s">
        <v>1170</v>
      </c>
      <c r="G83" t="s">
        <v>11579</v>
      </c>
      <c r="H83" t="s">
        <v>328</v>
      </c>
      <c r="I83" t="s">
        <v>11251</v>
      </c>
      <c r="J83">
        <v>10042</v>
      </c>
      <c r="K83">
        <v>113010</v>
      </c>
      <c r="L83" t="s">
        <v>35</v>
      </c>
      <c r="M83" t="s">
        <v>133</v>
      </c>
      <c r="N83" t="s">
        <v>11268</v>
      </c>
      <c r="O83" s="129"/>
      <c r="P83" s="16"/>
    </row>
    <row r="84" spans="1:16">
      <c r="A84" t="s">
        <v>11580</v>
      </c>
      <c r="B84" t="s">
        <v>317</v>
      </c>
      <c r="C84" t="s">
        <v>11581</v>
      </c>
      <c r="D84" t="s">
        <v>318</v>
      </c>
      <c r="E84">
        <v>302.14</v>
      </c>
      <c r="F84" t="s">
        <v>1170</v>
      </c>
      <c r="G84" t="s">
        <v>11582</v>
      </c>
      <c r="H84" t="s">
        <v>328</v>
      </c>
      <c r="I84" t="s">
        <v>11251</v>
      </c>
      <c r="J84">
        <v>10042</v>
      </c>
      <c r="K84">
        <v>113010</v>
      </c>
      <c r="L84" t="s">
        <v>35</v>
      </c>
      <c r="M84" t="s">
        <v>133</v>
      </c>
      <c r="N84" t="s">
        <v>11269</v>
      </c>
      <c r="O84" s="129"/>
      <c r="P84" s="16"/>
    </row>
    <row r="85" spans="1:16">
      <c r="A85" t="s">
        <v>1155</v>
      </c>
      <c r="B85" t="s">
        <v>317</v>
      </c>
      <c r="C85" t="s">
        <v>11586</v>
      </c>
      <c r="D85" t="s">
        <v>318</v>
      </c>
      <c r="E85">
        <v>290.47000000000003</v>
      </c>
      <c r="F85" t="s">
        <v>1170</v>
      </c>
      <c r="G85" t="s">
        <v>11587</v>
      </c>
      <c r="H85" t="s">
        <v>328</v>
      </c>
      <c r="I85" t="s">
        <v>11251</v>
      </c>
      <c r="J85">
        <v>10042</v>
      </c>
      <c r="K85">
        <v>113010</v>
      </c>
      <c r="L85" t="s">
        <v>35</v>
      </c>
      <c r="M85" t="s">
        <v>133</v>
      </c>
      <c r="N85" t="s">
        <v>11270</v>
      </c>
      <c r="O85" s="129"/>
      <c r="P85" s="16"/>
    </row>
    <row r="86" spans="1:16">
      <c r="A86" t="s">
        <v>11583</v>
      </c>
      <c r="B86" t="s">
        <v>317</v>
      </c>
      <c r="C86" t="s">
        <v>11584</v>
      </c>
      <c r="D86" t="s">
        <v>318</v>
      </c>
      <c r="E86">
        <v>319.66000000000003</v>
      </c>
      <c r="F86" t="s">
        <v>1170</v>
      </c>
      <c r="G86" t="s">
        <v>11585</v>
      </c>
      <c r="H86" t="s">
        <v>328</v>
      </c>
      <c r="I86" t="s">
        <v>11251</v>
      </c>
      <c r="J86">
        <v>10042</v>
      </c>
      <c r="K86">
        <v>113010</v>
      </c>
      <c r="L86" t="s">
        <v>35</v>
      </c>
      <c r="M86" t="s">
        <v>133</v>
      </c>
      <c r="N86" t="s">
        <v>11271</v>
      </c>
      <c r="O86" s="129"/>
      <c r="P86" s="16"/>
    </row>
    <row r="87" spans="1:16">
      <c r="A87" t="s">
        <v>11588</v>
      </c>
      <c r="B87" t="s">
        <v>317</v>
      </c>
      <c r="C87" t="s">
        <v>11589</v>
      </c>
      <c r="D87" t="s">
        <v>318</v>
      </c>
      <c r="E87">
        <v>648.74</v>
      </c>
      <c r="F87" t="s">
        <v>1170</v>
      </c>
      <c r="G87" t="s">
        <v>11590</v>
      </c>
      <c r="H87" t="s">
        <v>328</v>
      </c>
      <c r="I87" t="s">
        <v>11251</v>
      </c>
      <c r="J87">
        <v>10042</v>
      </c>
      <c r="K87">
        <v>113010</v>
      </c>
      <c r="L87" t="s">
        <v>35</v>
      </c>
      <c r="M87" t="s">
        <v>133</v>
      </c>
      <c r="N87" t="s">
        <v>11272</v>
      </c>
      <c r="O87" s="129"/>
      <c r="P87" s="16"/>
    </row>
    <row r="88" spans="1:16">
      <c r="A88" t="s">
        <v>1161</v>
      </c>
      <c r="B88" t="s">
        <v>317</v>
      </c>
      <c r="C88" t="s">
        <v>11591</v>
      </c>
      <c r="D88" t="s">
        <v>318</v>
      </c>
      <c r="E88">
        <v>358.17</v>
      </c>
      <c r="F88" t="s">
        <v>1170</v>
      </c>
      <c r="G88" t="s">
        <v>11592</v>
      </c>
      <c r="H88" t="s">
        <v>328</v>
      </c>
      <c r="I88" t="s">
        <v>11251</v>
      </c>
      <c r="J88">
        <v>10042</v>
      </c>
      <c r="K88">
        <v>113010</v>
      </c>
      <c r="L88" t="s">
        <v>35</v>
      </c>
      <c r="M88" t="s">
        <v>133</v>
      </c>
      <c r="N88" t="s">
        <v>11273</v>
      </c>
      <c r="O88" s="129"/>
      <c r="P88" s="16"/>
    </row>
    <row r="89" spans="1:16">
      <c r="A89" t="s">
        <v>1160</v>
      </c>
      <c r="B89" t="s">
        <v>317</v>
      </c>
      <c r="C89" t="s">
        <v>11593</v>
      </c>
      <c r="D89" t="s">
        <v>318</v>
      </c>
      <c r="E89">
        <v>362.21</v>
      </c>
      <c r="F89" t="s">
        <v>1170</v>
      </c>
      <c r="G89" t="s">
        <v>11594</v>
      </c>
      <c r="H89" t="s">
        <v>328</v>
      </c>
      <c r="I89" t="s">
        <v>11251</v>
      </c>
      <c r="J89">
        <v>10042</v>
      </c>
      <c r="K89">
        <v>113010</v>
      </c>
      <c r="L89" t="s">
        <v>35</v>
      </c>
      <c r="M89" t="s">
        <v>133</v>
      </c>
      <c r="N89" t="s">
        <v>11274</v>
      </c>
      <c r="O89" s="129"/>
      <c r="P89" s="16"/>
    </row>
    <row r="90" spans="1:16">
      <c r="A90" t="s">
        <v>316</v>
      </c>
      <c r="B90" t="s">
        <v>317</v>
      </c>
      <c r="C90" t="s">
        <v>11569</v>
      </c>
      <c r="D90" t="s">
        <v>318</v>
      </c>
      <c r="E90">
        <v>230.41</v>
      </c>
      <c r="F90" t="s">
        <v>1170</v>
      </c>
      <c r="G90" t="s">
        <v>11570</v>
      </c>
      <c r="H90" t="s">
        <v>329</v>
      </c>
      <c r="I90" t="s">
        <v>11250</v>
      </c>
      <c r="J90">
        <v>10042</v>
      </c>
      <c r="K90">
        <v>113020</v>
      </c>
      <c r="L90" t="s">
        <v>33</v>
      </c>
      <c r="M90" t="s">
        <v>133</v>
      </c>
      <c r="N90" t="s">
        <v>11264</v>
      </c>
      <c r="O90" s="129"/>
      <c r="P90" s="16"/>
    </row>
    <row r="91" spans="1:16">
      <c r="A91" t="s">
        <v>320</v>
      </c>
      <c r="B91" t="s">
        <v>317</v>
      </c>
      <c r="C91" t="s">
        <v>11571</v>
      </c>
      <c r="D91" t="s">
        <v>318</v>
      </c>
      <c r="E91">
        <v>220.03</v>
      </c>
      <c r="F91" t="s">
        <v>1170</v>
      </c>
      <c r="G91" t="s">
        <v>11572</v>
      </c>
      <c r="H91" t="s">
        <v>329</v>
      </c>
      <c r="I91" t="s">
        <v>11250</v>
      </c>
      <c r="J91">
        <v>10042</v>
      </c>
      <c r="K91">
        <v>113020</v>
      </c>
      <c r="L91" t="s">
        <v>33</v>
      </c>
      <c r="M91" t="s">
        <v>133</v>
      </c>
      <c r="N91" t="s">
        <v>11265</v>
      </c>
      <c r="O91" s="129"/>
      <c r="P91" s="16"/>
    </row>
    <row r="92" spans="1:16">
      <c r="A92" t="s">
        <v>321</v>
      </c>
      <c r="B92" t="s">
        <v>317</v>
      </c>
      <c r="C92" t="s">
        <v>11573</v>
      </c>
      <c r="D92" t="s">
        <v>318</v>
      </c>
      <c r="E92">
        <v>220.03</v>
      </c>
      <c r="F92" t="s">
        <v>1170</v>
      </c>
      <c r="G92" t="s">
        <v>11574</v>
      </c>
      <c r="H92" t="s">
        <v>329</v>
      </c>
      <c r="I92" t="s">
        <v>11250</v>
      </c>
      <c r="J92">
        <v>10042</v>
      </c>
      <c r="K92">
        <v>113020</v>
      </c>
      <c r="L92" t="s">
        <v>33</v>
      </c>
      <c r="M92" t="s">
        <v>133</v>
      </c>
      <c r="N92" t="s">
        <v>11266</v>
      </c>
      <c r="O92" s="129"/>
      <c r="P92" s="16"/>
    </row>
    <row r="93" spans="1:16">
      <c r="A93" t="s">
        <v>1115</v>
      </c>
      <c r="B93" t="s">
        <v>317</v>
      </c>
      <c r="C93" t="s">
        <v>11575</v>
      </c>
      <c r="D93" t="s">
        <v>318</v>
      </c>
      <c r="E93">
        <v>222.1</v>
      </c>
      <c r="F93" t="s">
        <v>1170</v>
      </c>
      <c r="G93" t="s">
        <v>11576</v>
      </c>
      <c r="H93" t="s">
        <v>329</v>
      </c>
      <c r="I93" t="s">
        <v>11250</v>
      </c>
      <c r="J93">
        <v>10042</v>
      </c>
      <c r="K93">
        <v>113020</v>
      </c>
      <c r="L93" t="s">
        <v>33</v>
      </c>
      <c r="M93" t="s">
        <v>133</v>
      </c>
      <c r="N93" t="s">
        <v>11267</v>
      </c>
      <c r="O93" s="129"/>
      <c r="P93" s="16"/>
    </row>
    <row r="94" spans="1:16">
      <c r="A94" t="s">
        <v>11577</v>
      </c>
      <c r="B94" t="s">
        <v>317</v>
      </c>
      <c r="C94" t="s">
        <v>11578</v>
      </c>
      <c r="D94" t="s">
        <v>318</v>
      </c>
      <c r="E94">
        <v>220.03</v>
      </c>
      <c r="F94" t="s">
        <v>1170</v>
      </c>
      <c r="G94" t="s">
        <v>11579</v>
      </c>
      <c r="H94" t="s">
        <v>329</v>
      </c>
      <c r="I94" t="s">
        <v>11250</v>
      </c>
      <c r="J94">
        <v>10042</v>
      </c>
      <c r="K94">
        <v>113020</v>
      </c>
      <c r="L94" t="s">
        <v>33</v>
      </c>
      <c r="M94" t="s">
        <v>133</v>
      </c>
      <c r="N94" t="s">
        <v>11268</v>
      </c>
      <c r="O94" s="129"/>
      <c r="P94" s="16"/>
    </row>
    <row r="95" spans="1:16">
      <c r="A95" t="s">
        <v>11580</v>
      </c>
      <c r="B95" t="s">
        <v>317</v>
      </c>
      <c r="C95" t="s">
        <v>11581</v>
      </c>
      <c r="D95" t="s">
        <v>318</v>
      </c>
      <c r="E95">
        <v>220.03</v>
      </c>
      <c r="F95" t="s">
        <v>1170</v>
      </c>
      <c r="G95" t="s">
        <v>11582</v>
      </c>
      <c r="H95" t="s">
        <v>329</v>
      </c>
      <c r="I95" t="s">
        <v>11250</v>
      </c>
      <c r="J95">
        <v>10042</v>
      </c>
      <c r="K95">
        <v>113020</v>
      </c>
      <c r="L95" t="s">
        <v>33</v>
      </c>
      <c r="M95" t="s">
        <v>133</v>
      </c>
      <c r="N95" t="s">
        <v>11269</v>
      </c>
      <c r="O95" s="129"/>
      <c r="P95" s="16"/>
    </row>
    <row r="96" spans="1:16">
      <c r="A96" t="s">
        <v>11583</v>
      </c>
      <c r="B96" t="s">
        <v>317</v>
      </c>
      <c r="C96" t="s">
        <v>11584</v>
      </c>
      <c r="D96" t="s">
        <v>318</v>
      </c>
      <c r="E96">
        <v>220.03</v>
      </c>
      <c r="F96" t="s">
        <v>1170</v>
      </c>
      <c r="G96" t="s">
        <v>11585</v>
      </c>
      <c r="H96" t="s">
        <v>329</v>
      </c>
      <c r="I96" t="s">
        <v>11250</v>
      </c>
      <c r="J96">
        <v>10042</v>
      </c>
      <c r="K96">
        <v>113020</v>
      </c>
      <c r="L96" t="s">
        <v>33</v>
      </c>
      <c r="M96" t="s">
        <v>133</v>
      </c>
      <c r="N96" t="s">
        <v>11271</v>
      </c>
      <c r="O96" s="129"/>
      <c r="P96" s="16"/>
    </row>
    <row r="97" spans="1:16">
      <c r="A97" t="s">
        <v>1155</v>
      </c>
      <c r="B97" t="s">
        <v>317</v>
      </c>
      <c r="C97" t="s">
        <v>11586</v>
      </c>
      <c r="D97" t="s">
        <v>318</v>
      </c>
      <c r="E97">
        <v>220.03</v>
      </c>
      <c r="F97" t="s">
        <v>1170</v>
      </c>
      <c r="G97" t="s">
        <v>11587</v>
      </c>
      <c r="H97" t="s">
        <v>329</v>
      </c>
      <c r="I97" t="s">
        <v>11250</v>
      </c>
      <c r="J97">
        <v>10042</v>
      </c>
      <c r="K97">
        <v>113020</v>
      </c>
      <c r="L97" t="s">
        <v>33</v>
      </c>
      <c r="M97" t="s">
        <v>133</v>
      </c>
      <c r="N97" t="s">
        <v>11270</v>
      </c>
      <c r="O97" s="129"/>
      <c r="P97" s="16"/>
    </row>
    <row r="98" spans="1:16">
      <c r="A98" t="s">
        <v>11588</v>
      </c>
      <c r="B98" t="s">
        <v>317</v>
      </c>
      <c r="C98" t="s">
        <v>11589</v>
      </c>
      <c r="D98" t="s">
        <v>318</v>
      </c>
      <c r="E98">
        <v>503.2</v>
      </c>
      <c r="F98" t="s">
        <v>1170</v>
      </c>
      <c r="G98" t="s">
        <v>11590</v>
      </c>
      <c r="H98" t="s">
        <v>329</v>
      </c>
      <c r="I98" t="s">
        <v>11250</v>
      </c>
      <c r="J98">
        <v>10042</v>
      </c>
      <c r="K98">
        <v>113020</v>
      </c>
      <c r="L98" t="s">
        <v>33</v>
      </c>
      <c r="M98" t="s">
        <v>133</v>
      </c>
      <c r="N98" t="s">
        <v>11272</v>
      </c>
      <c r="O98" s="129"/>
      <c r="P98" s="16"/>
    </row>
    <row r="99" spans="1:16">
      <c r="A99" t="s">
        <v>1161</v>
      </c>
      <c r="B99" t="s">
        <v>317</v>
      </c>
      <c r="C99" t="s">
        <v>11591</v>
      </c>
      <c r="D99" t="s">
        <v>318</v>
      </c>
      <c r="E99">
        <v>251.47</v>
      </c>
      <c r="F99" t="s">
        <v>1170</v>
      </c>
      <c r="G99" t="s">
        <v>11592</v>
      </c>
      <c r="H99" t="s">
        <v>329</v>
      </c>
      <c r="I99" t="s">
        <v>11250</v>
      </c>
      <c r="J99">
        <v>10042</v>
      </c>
      <c r="K99">
        <v>113020</v>
      </c>
      <c r="L99" t="s">
        <v>33</v>
      </c>
      <c r="M99" t="s">
        <v>133</v>
      </c>
      <c r="N99" t="s">
        <v>11273</v>
      </c>
      <c r="O99" s="129"/>
      <c r="P99" s="16"/>
    </row>
    <row r="100" spans="1:16">
      <c r="A100" t="s">
        <v>1160</v>
      </c>
      <c r="B100" t="s">
        <v>317</v>
      </c>
      <c r="C100" t="s">
        <v>11593</v>
      </c>
      <c r="D100" t="s">
        <v>318</v>
      </c>
      <c r="E100">
        <v>251.47</v>
      </c>
      <c r="F100" t="s">
        <v>1170</v>
      </c>
      <c r="G100" t="s">
        <v>11594</v>
      </c>
      <c r="H100" t="s">
        <v>329</v>
      </c>
      <c r="I100" t="s">
        <v>11250</v>
      </c>
      <c r="J100">
        <v>10042</v>
      </c>
      <c r="K100">
        <v>113020</v>
      </c>
      <c r="L100" t="s">
        <v>33</v>
      </c>
      <c r="M100" t="s">
        <v>133</v>
      </c>
      <c r="N100" t="s">
        <v>11274</v>
      </c>
      <c r="O100" s="129"/>
      <c r="P100" s="16"/>
    </row>
    <row r="101" spans="1:16">
      <c r="A101" t="s">
        <v>316</v>
      </c>
      <c r="B101" t="s">
        <v>317</v>
      </c>
      <c r="C101" t="s">
        <v>11569</v>
      </c>
      <c r="D101" t="s">
        <v>318</v>
      </c>
      <c r="E101">
        <v>4420.82</v>
      </c>
      <c r="F101" t="s">
        <v>1170</v>
      </c>
      <c r="G101" t="s">
        <v>11570</v>
      </c>
      <c r="H101" t="s">
        <v>330</v>
      </c>
      <c r="I101" t="s">
        <v>11249</v>
      </c>
      <c r="J101">
        <v>10042</v>
      </c>
      <c r="K101">
        <v>113040</v>
      </c>
      <c r="L101" t="s">
        <v>27</v>
      </c>
      <c r="M101" t="s">
        <v>133</v>
      </c>
      <c r="N101" t="s">
        <v>11264</v>
      </c>
      <c r="O101" s="129"/>
      <c r="P101" s="16"/>
    </row>
    <row r="102" spans="1:16">
      <c r="A102" t="s">
        <v>320</v>
      </c>
      <c r="B102" t="s">
        <v>317</v>
      </c>
      <c r="C102" t="s">
        <v>11571</v>
      </c>
      <c r="D102" t="s">
        <v>318</v>
      </c>
      <c r="E102">
        <v>4237.12</v>
      </c>
      <c r="F102" t="s">
        <v>1170</v>
      </c>
      <c r="G102" t="s">
        <v>11572</v>
      </c>
      <c r="H102" t="s">
        <v>330</v>
      </c>
      <c r="I102" t="s">
        <v>11249</v>
      </c>
      <c r="J102">
        <v>10042</v>
      </c>
      <c r="K102">
        <v>113040</v>
      </c>
      <c r="L102" t="s">
        <v>27</v>
      </c>
      <c r="M102" t="s">
        <v>133</v>
      </c>
      <c r="N102" t="s">
        <v>11265</v>
      </c>
      <c r="O102" s="129"/>
      <c r="P102" s="16"/>
    </row>
    <row r="103" spans="1:16">
      <c r="A103" t="s">
        <v>321</v>
      </c>
      <c r="B103" t="s">
        <v>317</v>
      </c>
      <c r="C103" t="s">
        <v>11573</v>
      </c>
      <c r="D103" t="s">
        <v>318</v>
      </c>
      <c r="E103">
        <v>4649.87</v>
      </c>
      <c r="F103" t="s">
        <v>1170</v>
      </c>
      <c r="G103" t="s">
        <v>11574</v>
      </c>
      <c r="H103" t="s">
        <v>330</v>
      </c>
      <c r="I103" t="s">
        <v>11249</v>
      </c>
      <c r="J103">
        <v>10042</v>
      </c>
      <c r="K103">
        <v>113040</v>
      </c>
      <c r="L103" t="s">
        <v>27</v>
      </c>
      <c r="M103" t="s">
        <v>133</v>
      </c>
      <c r="N103" t="s">
        <v>11266</v>
      </c>
      <c r="O103" s="129"/>
      <c r="P103" s="16"/>
    </row>
    <row r="104" spans="1:16">
      <c r="A104" t="s">
        <v>1115</v>
      </c>
      <c r="B104" t="s">
        <v>317</v>
      </c>
      <c r="C104" t="s">
        <v>11575</v>
      </c>
      <c r="D104" t="s">
        <v>318</v>
      </c>
      <c r="E104">
        <v>5009.45</v>
      </c>
      <c r="F104" t="s">
        <v>1170</v>
      </c>
      <c r="G104" t="s">
        <v>11576</v>
      </c>
      <c r="H104" t="s">
        <v>330</v>
      </c>
      <c r="I104" t="s">
        <v>11249</v>
      </c>
      <c r="J104">
        <v>10042</v>
      </c>
      <c r="K104">
        <v>113040</v>
      </c>
      <c r="L104" t="s">
        <v>27</v>
      </c>
      <c r="M104" t="s">
        <v>133</v>
      </c>
      <c r="N104" t="s">
        <v>11267</v>
      </c>
      <c r="O104" s="129"/>
      <c r="P104" s="16"/>
    </row>
    <row r="105" spans="1:16">
      <c r="A105" t="s">
        <v>11577</v>
      </c>
      <c r="B105" t="s">
        <v>317</v>
      </c>
      <c r="C105" t="s">
        <v>11578</v>
      </c>
      <c r="D105" t="s">
        <v>318</v>
      </c>
      <c r="E105">
        <v>4624</v>
      </c>
      <c r="F105" t="s">
        <v>1170</v>
      </c>
      <c r="G105" t="s">
        <v>11579</v>
      </c>
      <c r="H105" t="s">
        <v>330</v>
      </c>
      <c r="I105" t="s">
        <v>11249</v>
      </c>
      <c r="J105">
        <v>10042</v>
      </c>
      <c r="K105">
        <v>113040</v>
      </c>
      <c r="L105" t="s">
        <v>27</v>
      </c>
      <c r="M105" t="s">
        <v>133</v>
      </c>
      <c r="N105" t="s">
        <v>11268</v>
      </c>
      <c r="O105" s="129"/>
      <c r="P105" s="16"/>
    </row>
    <row r="106" spans="1:16">
      <c r="A106" t="s">
        <v>11580</v>
      </c>
      <c r="B106" t="s">
        <v>317</v>
      </c>
      <c r="C106" t="s">
        <v>11581</v>
      </c>
      <c r="D106" t="s">
        <v>318</v>
      </c>
      <c r="E106">
        <v>4274.24</v>
      </c>
      <c r="F106" t="s">
        <v>1170</v>
      </c>
      <c r="G106" t="s">
        <v>11582</v>
      </c>
      <c r="H106" t="s">
        <v>330</v>
      </c>
      <c r="I106" t="s">
        <v>11249</v>
      </c>
      <c r="J106">
        <v>10042</v>
      </c>
      <c r="K106">
        <v>113040</v>
      </c>
      <c r="L106" t="s">
        <v>27</v>
      </c>
      <c r="M106" t="s">
        <v>133</v>
      </c>
      <c r="N106" t="s">
        <v>11269</v>
      </c>
      <c r="O106" s="129"/>
      <c r="P106" s="16"/>
    </row>
    <row r="107" spans="1:16">
      <c r="A107" t="s">
        <v>11583</v>
      </c>
      <c r="B107" t="s">
        <v>317</v>
      </c>
      <c r="C107" t="s">
        <v>11584</v>
      </c>
      <c r="D107" t="s">
        <v>318</v>
      </c>
      <c r="E107">
        <v>5350.12</v>
      </c>
      <c r="F107" t="s">
        <v>1170</v>
      </c>
      <c r="G107" t="s">
        <v>11585</v>
      </c>
      <c r="H107" t="s">
        <v>330</v>
      </c>
      <c r="I107" t="s">
        <v>11249</v>
      </c>
      <c r="J107">
        <v>10042</v>
      </c>
      <c r="K107">
        <v>113040</v>
      </c>
      <c r="L107" t="s">
        <v>27</v>
      </c>
      <c r="M107" t="s">
        <v>133</v>
      </c>
      <c r="N107" t="s">
        <v>11271</v>
      </c>
      <c r="O107" s="129"/>
      <c r="P107" s="16"/>
    </row>
    <row r="108" spans="1:16">
      <c r="A108" t="s">
        <v>1155</v>
      </c>
      <c r="B108" t="s">
        <v>317</v>
      </c>
      <c r="C108" t="s">
        <v>11586</v>
      </c>
      <c r="D108" t="s">
        <v>318</v>
      </c>
      <c r="E108">
        <v>4306.5</v>
      </c>
      <c r="F108" t="s">
        <v>1170</v>
      </c>
      <c r="G108" t="s">
        <v>11587</v>
      </c>
      <c r="H108" t="s">
        <v>330</v>
      </c>
      <c r="I108" t="s">
        <v>11249</v>
      </c>
      <c r="J108">
        <v>10042</v>
      </c>
      <c r="K108">
        <v>113040</v>
      </c>
      <c r="L108" t="s">
        <v>27</v>
      </c>
      <c r="M108" t="s">
        <v>133</v>
      </c>
      <c r="N108" t="s">
        <v>11270</v>
      </c>
      <c r="O108" s="129"/>
      <c r="P108" s="16"/>
    </row>
    <row r="109" spans="1:16">
      <c r="A109" t="s">
        <v>11588</v>
      </c>
      <c r="B109" t="s">
        <v>317</v>
      </c>
      <c r="C109" t="s">
        <v>11589</v>
      </c>
      <c r="D109" t="s">
        <v>318</v>
      </c>
      <c r="E109">
        <v>4701.83</v>
      </c>
      <c r="F109" t="s">
        <v>1170</v>
      </c>
      <c r="G109" t="s">
        <v>11590</v>
      </c>
      <c r="H109" t="s">
        <v>330</v>
      </c>
      <c r="I109" t="s">
        <v>11249</v>
      </c>
      <c r="J109">
        <v>10042</v>
      </c>
      <c r="K109">
        <v>113040</v>
      </c>
      <c r="L109" t="s">
        <v>27</v>
      </c>
      <c r="M109" t="s">
        <v>133</v>
      </c>
      <c r="N109" t="s">
        <v>11272</v>
      </c>
      <c r="O109" s="129"/>
      <c r="P109" s="16"/>
    </row>
    <row r="110" spans="1:16">
      <c r="A110" t="s">
        <v>1161</v>
      </c>
      <c r="B110" t="s">
        <v>317</v>
      </c>
      <c r="C110" t="s">
        <v>11591</v>
      </c>
      <c r="D110" t="s">
        <v>318</v>
      </c>
      <c r="E110">
        <v>4684.8900000000003</v>
      </c>
      <c r="F110" t="s">
        <v>1170</v>
      </c>
      <c r="G110" t="s">
        <v>11592</v>
      </c>
      <c r="H110" t="s">
        <v>330</v>
      </c>
      <c r="I110" t="s">
        <v>11249</v>
      </c>
      <c r="J110">
        <v>10042</v>
      </c>
      <c r="K110">
        <v>113040</v>
      </c>
      <c r="L110" t="s">
        <v>27</v>
      </c>
      <c r="M110" t="s">
        <v>133</v>
      </c>
      <c r="N110" t="s">
        <v>11273</v>
      </c>
      <c r="O110" s="129"/>
      <c r="P110" s="16"/>
    </row>
    <row r="111" spans="1:16">
      <c r="A111" t="s">
        <v>1160</v>
      </c>
      <c r="B111" t="s">
        <v>317</v>
      </c>
      <c r="C111" t="s">
        <v>11593</v>
      </c>
      <c r="D111" t="s">
        <v>318</v>
      </c>
      <c r="E111">
        <v>4787.29</v>
      </c>
      <c r="F111" t="s">
        <v>1170</v>
      </c>
      <c r="G111" t="s">
        <v>11594</v>
      </c>
      <c r="H111" t="s">
        <v>330</v>
      </c>
      <c r="I111" t="s">
        <v>11249</v>
      </c>
      <c r="J111">
        <v>10042</v>
      </c>
      <c r="K111">
        <v>113040</v>
      </c>
      <c r="L111" t="s">
        <v>27</v>
      </c>
      <c r="M111" t="s">
        <v>133</v>
      </c>
      <c r="N111" t="s">
        <v>11274</v>
      </c>
      <c r="O111" s="129"/>
    </row>
    <row r="112" spans="1:16">
      <c r="A112" t="s">
        <v>316</v>
      </c>
      <c r="B112" t="s">
        <v>317</v>
      </c>
      <c r="C112" t="s">
        <v>11569</v>
      </c>
      <c r="D112" t="s">
        <v>318</v>
      </c>
      <c r="E112">
        <v>238.49</v>
      </c>
      <c r="F112" t="s">
        <v>1170</v>
      </c>
      <c r="G112" t="s">
        <v>11570</v>
      </c>
      <c r="H112" t="s">
        <v>331</v>
      </c>
      <c r="I112" t="s">
        <v>11248</v>
      </c>
      <c r="J112">
        <v>10042</v>
      </c>
      <c r="K112">
        <v>113050</v>
      </c>
      <c r="L112" t="s">
        <v>29</v>
      </c>
      <c r="M112" t="s">
        <v>133</v>
      </c>
      <c r="N112" t="s">
        <v>11264</v>
      </c>
      <c r="O112" s="129"/>
    </row>
    <row r="113" spans="1:16">
      <c r="A113" t="s">
        <v>321</v>
      </c>
      <c r="B113" t="s">
        <v>317</v>
      </c>
      <c r="C113" t="s">
        <v>11573</v>
      </c>
      <c r="D113" t="s">
        <v>318</v>
      </c>
      <c r="E113">
        <v>142.66</v>
      </c>
      <c r="F113" t="s">
        <v>1170</v>
      </c>
      <c r="G113" t="s">
        <v>11574</v>
      </c>
      <c r="H113" t="s">
        <v>331</v>
      </c>
      <c r="I113" t="s">
        <v>11248</v>
      </c>
      <c r="J113">
        <v>10042</v>
      </c>
      <c r="K113">
        <v>113050</v>
      </c>
      <c r="L113" t="s">
        <v>29</v>
      </c>
      <c r="M113" t="s">
        <v>133</v>
      </c>
      <c r="N113" t="s">
        <v>11266</v>
      </c>
      <c r="O113" s="129"/>
      <c r="P113" s="16"/>
    </row>
    <row r="114" spans="1:16">
      <c r="A114" t="s">
        <v>1115</v>
      </c>
      <c r="B114" t="s">
        <v>317</v>
      </c>
      <c r="C114" t="s">
        <v>11575</v>
      </c>
      <c r="D114" t="s">
        <v>318</v>
      </c>
      <c r="E114">
        <v>149.22999999999999</v>
      </c>
      <c r="F114" t="s">
        <v>1170</v>
      </c>
      <c r="G114" t="s">
        <v>11576</v>
      </c>
      <c r="H114" t="s">
        <v>331</v>
      </c>
      <c r="I114" t="s">
        <v>11248</v>
      </c>
      <c r="J114">
        <v>10042</v>
      </c>
      <c r="K114">
        <v>113050</v>
      </c>
      <c r="L114" t="s">
        <v>29</v>
      </c>
      <c r="M114" t="s">
        <v>133</v>
      </c>
      <c r="N114" t="s">
        <v>11267</v>
      </c>
      <c r="O114" s="129"/>
      <c r="P114" s="16"/>
    </row>
    <row r="115" spans="1:16">
      <c r="A115" t="s">
        <v>11577</v>
      </c>
      <c r="B115" t="s">
        <v>317</v>
      </c>
      <c r="C115" t="s">
        <v>11578</v>
      </c>
      <c r="D115" t="s">
        <v>318</v>
      </c>
      <c r="E115">
        <v>29.1</v>
      </c>
      <c r="F115" t="s">
        <v>1170</v>
      </c>
      <c r="G115" t="s">
        <v>11579</v>
      </c>
      <c r="H115" t="s">
        <v>331</v>
      </c>
      <c r="I115" t="s">
        <v>11248</v>
      </c>
      <c r="J115">
        <v>10042</v>
      </c>
      <c r="K115">
        <v>113050</v>
      </c>
      <c r="L115" t="s">
        <v>29</v>
      </c>
      <c r="M115" t="s">
        <v>133</v>
      </c>
      <c r="N115" t="s">
        <v>11268</v>
      </c>
      <c r="O115" s="129"/>
    </row>
    <row r="116" spans="1:16">
      <c r="A116" t="s">
        <v>1155</v>
      </c>
      <c r="B116" t="s">
        <v>317</v>
      </c>
      <c r="C116" t="s">
        <v>11586</v>
      </c>
      <c r="D116" t="s">
        <v>318</v>
      </c>
      <c r="E116">
        <v>11.85</v>
      </c>
      <c r="F116" t="s">
        <v>1170</v>
      </c>
      <c r="G116" t="s">
        <v>11587</v>
      </c>
      <c r="H116" t="s">
        <v>331</v>
      </c>
      <c r="I116" t="s">
        <v>11248</v>
      </c>
      <c r="J116">
        <v>10042</v>
      </c>
      <c r="K116">
        <v>113050</v>
      </c>
      <c r="L116" t="s">
        <v>29</v>
      </c>
      <c r="M116" t="s">
        <v>133</v>
      </c>
      <c r="N116" t="s">
        <v>11270</v>
      </c>
      <c r="O116" s="129"/>
    </row>
    <row r="117" spans="1:16">
      <c r="A117" t="s">
        <v>1161</v>
      </c>
      <c r="B117" t="s">
        <v>317</v>
      </c>
      <c r="C117" t="s">
        <v>11591</v>
      </c>
      <c r="D117" t="s">
        <v>318</v>
      </c>
      <c r="E117">
        <v>10.83</v>
      </c>
      <c r="F117" t="s">
        <v>1170</v>
      </c>
      <c r="G117" t="s">
        <v>11592</v>
      </c>
      <c r="H117" t="s">
        <v>331</v>
      </c>
      <c r="I117" t="s">
        <v>11248</v>
      </c>
      <c r="J117">
        <v>10042</v>
      </c>
      <c r="K117">
        <v>113050</v>
      </c>
      <c r="L117" t="s">
        <v>29</v>
      </c>
      <c r="M117" t="s">
        <v>133</v>
      </c>
      <c r="N117" t="s">
        <v>11273</v>
      </c>
      <c r="O117" s="129"/>
      <c r="P117" s="16"/>
    </row>
    <row r="118" spans="1:16">
      <c r="A118" t="s">
        <v>1160</v>
      </c>
      <c r="B118" t="s">
        <v>317</v>
      </c>
      <c r="C118" t="s">
        <v>11593</v>
      </c>
      <c r="D118" t="s">
        <v>318</v>
      </c>
      <c r="E118">
        <v>84.82</v>
      </c>
      <c r="F118" t="s">
        <v>1170</v>
      </c>
      <c r="G118" t="s">
        <v>11594</v>
      </c>
      <c r="H118" t="s">
        <v>331</v>
      </c>
      <c r="I118" t="s">
        <v>11248</v>
      </c>
      <c r="J118">
        <v>10042</v>
      </c>
      <c r="K118">
        <v>113050</v>
      </c>
      <c r="L118" t="s">
        <v>29</v>
      </c>
      <c r="M118" t="s">
        <v>133</v>
      </c>
      <c r="N118" t="s">
        <v>11274</v>
      </c>
      <c r="O118" s="129"/>
    </row>
    <row r="119" spans="1:16">
      <c r="A119" t="s">
        <v>316</v>
      </c>
      <c r="B119" t="s">
        <v>317</v>
      </c>
      <c r="C119" t="s">
        <v>11569</v>
      </c>
      <c r="D119" t="s">
        <v>318</v>
      </c>
      <c r="E119">
        <v>1694.01</v>
      </c>
      <c r="F119" t="s">
        <v>1170</v>
      </c>
      <c r="G119" t="s">
        <v>11570</v>
      </c>
      <c r="H119" t="s">
        <v>332</v>
      </c>
      <c r="I119" t="s">
        <v>11247</v>
      </c>
      <c r="J119">
        <v>10042</v>
      </c>
      <c r="K119">
        <v>113060</v>
      </c>
      <c r="L119" t="s">
        <v>31</v>
      </c>
      <c r="M119" t="s">
        <v>133</v>
      </c>
      <c r="N119" t="s">
        <v>11264</v>
      </c>
      <c r="O119" s="129"/>
      <c r="P119" s="16"/>
    </row>
    <row r="120" spans="1:16">
      <c r="A120" t="s">
        <v>320</v>
      </c>
      <c r="B120" t="s">
        <v>317</v>
      </c>
      <c r="C120" t="s">
        <v>11571</v>
      </c>
      <c r="D120" t="s">
        <v>318</v>
      </c>
      <c r="E120">
        <v>1507.36</v>
      </c>
      <c r="F120" t="s">
        <v>1170</v>
      </c>
      <c r="G120" t="s">
        <v>11572</v>
      </c>
      <c r="H120" t="s">
        <v>331</v>
      </c>
      <c r="I120" t="s">
        <v>11247</v>
      </c>
      <c r="J120">
        <v>10042</v>
      </c>
      <c r="K120">
        <v>113060</v>
      </c>
      <c r="L120" t="s">
        <v>31</v>
      </c>
      <c r="M120" t="s">
        <v>133</v>
      </c>
      <c r="N120" t="s">
        <v>11265</v>
      </c>
      <c r="O120" s="129"/>
      <c r="P120" s="16"/>
    </row>
    <row r="121" spans="1:16">
      <c r="A121" t="s">
        <v>321</v>
      </c>
      <c r="B121" t="s">
        <v>317</v>
      </c>
      <c r="C121" t="s">
        <v>11573</v>
      </c>
      <c r="D121" t="s">
        <v>318</v>
      </c>
      <c r="E121">
        <v>1507.09</v>
      </c>
      <c r="F121" t="s">
        <v>1170</v>
      </c>
      <c r="G121" t="s">
        <v>11574</v>
      </c>
      <c r="H121" t="s">
        <v>332</v>
      </c>
      <c r="I121" t="s">
        <v>11247</v>
      </c>
      <c r="J121">
        <v>10042</v>
      </c>
      <c r="K121">
        <v>113060</v>
      </c>
      <c r="L121" t="s">
        <v>31</v>
      </c>
      <c r="M121" t="s">
        <v>133</v>
      </c>
      <c r="N121" t="s">
        <v>11266</v>
      </c>
      <c r="O121" s="129"/>
      <c r="P121" s="16"/>
    </row>
    <row r="122" spans="1:16">
      <c r="A122" t="s">
        <v>1115</v>
      </c>
      <c r="B122" t="s">
        <v>317</v>
      </c>
      <c r="C122" t="s">
        <v>11575</v>
      </c>
      <c r="D122" t="s">
        <v>318</v>
      </c>
      <c r="E122">
        <v>1519.58</v>
      </c>
      <c r="F122" t="s">
        <v>1170</v>
      </c>
      <c r="G122" t="s">
        <v>11576</v>
      </c>
      <c r="H122" t="s">
        <v>332</v>
      </c>
      <c r="I122" t="s">
        <v>11247</v>
      </c>
      <c r="J122">
        <v>10042</v>
      </c>
      <c r="K122">
        <v>113060</v>
      </c>
      <c r="L122" t="s">
        <v>31</v>
      </c>
      <c r="M122" t="s">
        <v>133</v>
      </c>
      <c r="N122" t="s">
        <v>11267</v>
      </c>
      <c r="O122" s="129"/>
      <c r="P122" s="16"/>
    </row>
    <row r="123" spans="1:16">
      <c r="A123" t="s">
        <v>11577</v>
      </c>
      <c r="B123" t="s">
        <v>317</v>
      </c>
      <c r="C123" t="s">
        <v>11578</v>
      </c>
      <c r="D123" t="s">
        <v>318</v>
      </c>
      <c r="E123">
        <v>1472.69</v>
      </c>
      <c r="F123" t="s">
        <v>1170</v>
      </c>
      <c r="G123" t="s">
        <v>11579</v>
      </c>
      <c r="H123" t="s">
        <v>332</v>
      </c>
      <c r="I123" t="s">
        <v>11247</v>
      </c>
      <c r="J123">
        <v>10042</v>
      </c>
      <c r="K123">
        <v>113060</v>
      </c>
      <c r="L123" t="s">
        <v>31</v>
      </c>
      <c r="M123" t="s">
        <v>133</v>
      </c>
      <c r="N123" t="s">
        <v>11268</v>
      </c>
      <c r="O123" s="129"/>
      <c r="P123" s="16"/>
    </row>
    <row r="124" spans="1:16">
      <c r="A124" t="s">
        <v>11580</v>
      </c>
      <c r="B124" t="s">
        <v>317</v>
      </c>
      <c r="C124" t="s">
        <v>11581</v>
      </c>
      <c r="D124" t="s">
        <v>318</v>
      </c>
      <c r="E124">
        <v>1560.92</v>
      </c>
      <c r="F124" t="s">
        <v>1170</v>
      </c>
      <c r="G124" t="s">
        <v>11582</v>
      </c>
      <c r="H124" t="s">
        <v>331</v>
      </c>
      <c r="I124" t="s">
        <v>11247</v>
      </c>
      <c r="J124">
        <v>10042</v>
      </c>
      <c r="K124">
        <v>113060</v>
      </c>
      <c r="L124" t="s">
        <v>31</v>
      </c>
      <c r="M124" t="s">
        <v>133</v>
      </c>
      <c r="N124" t="s">
        <v>11269</v>
      </c>
      <c r="O124" s="129"/>
      <c r="P124" s="16"/>
    </row>
    <row r="125" spans="1:16">
      <c r="A125" t="s">
        <v>11583</v>
      </c>
      <c r="B125" t="s">
        <v>317</v>
      </c>
      <c r="C125" t="s">
        <v>11584</v>
      </c>
      <c r="D125" t="s">
        <v>318</v>
      </c>
      <c r="E125">
        <v>1689.15</v>
      </c>
      <c r="F125" t="s">
        <v>1170</v>
      </c>
      <c r="G125" t="s">
        <v>11585</v>
      </c>
      <c r="H125" t="s">
        <v>331</v>
      </c>
      <c r="I125" t="s">
        <v>11247</v>
      </c>
      <c r="J125">
        <v>10042</v>
      </c>
      <c r="K125">
        <v>113060</v>
      </c>
      <c r="L125" t="s">
        <v>31</v>
      </c>
      <c r="M125" t="s">
        <v>133</v>
      </c>
      <c r="N125" t="s">
        <v>11271</v>
      </c>
      <c r="O125" s="129"/>
      <c r="P125" s="16"/>
    </row>
    <row r="126" spans="1:16">
      <c r="A126" t="s">
        <v>1155</v>
      </c>
      <c r="B126" t="s">
        <v>317</v>
      </c>
      <c r="C126" t="s">
        <v>11586</v>
      </c>
      <c r="D126" t="s">
        <v>318</v>
      </c>
      <c r="E126">
        <v>1612.05</v>
      </c>
      <c r="F126" t="s">
        <v>1170</v>
      </c>
      <c r="G126" t="s">
        <v>11587</v>
      </c>
      <c r="H126" t="s">
        <v>332</v>
      </c>
      <c r="I126" t="s">
        <v>11247</v>
      </c>
      <c r="J126">
        <v>10042</v>
      </c>
      <c r="K126">
        <v>113060</v>
      </c>
      <c r="L126" t="s">
        <v>31</v>
      </c>
      <c r="M126" t="s">
        <v>133</v>
      </c>
      <c r="N126" t="s">
        <v>11270</v>
      </c>
      <c r="O126" s="129"/>
      <c r="P126" s="16"/>
    </row>
    <row r="127" spans="1:16">
      <c r="A127" t="s">
        <v>11588</v>
      </c>
      <c r="B127" t="s">
        <v>317</v>
      </c>
      <c r="C127" t="s">
        <v>11589</v>
      </c>
      <c r="D127" t="s">
        <v>318</v>
      </c>
      <c r="E127">
        <v>3872.2</v>
      </c>
      <c r="F127" t="s">
        <v>1170</v>
      </c>
      <c r="G127" t="s">
        <v>11590</v>
      </c>
      <c r="H127" t="s">
        <v>331</v>
      </c>
      <c r="I127" t="s">
        <v>11247</v>
      </c>
      <c r="J127">
        <v>10042</v>
      </c>
      <c r="K127">
        <v>113060</v>
      </c>
      <c r="L127" t="s">
        <v>31</v>
      </c>
      <c r="M127" t="s">
        <v>133</v>
      </c>
      <c r="N127" t="s">
        <v>11272</v>
      </c>
      <c r="O127" s="129"/>
      <c r="P127" s="16"/>
    </row>
    <row r="128" spans="1:16">
      <c r="A128" t="s">
        <v>1161</v>
      </c>
      <c r="B128" t="s">
        <v>317</v>
      </c>
      <c r="C128" t="s">
        <v>11591</v>
      </c>
      <c r="D128" t="s">
        <v>318</v>
      </c>
      <c r="E128">
        <v>2040.42</v>
      </c>
      <c r="F128" t="s">
        <v>1170</v>
      </c>
      <c r="G128" t="s">
        <v>11592</v>
      </c>
      <c r="H128" t="s">
        <v>332</v>
      </c>
      <c r="I128" t="s">
        <v>11247</v>
      </c>
      <c r="J128">
        <v>10042</v>
      </c>
      <c r="K128">
        <v>113060</v>
      </c>
      <c r="L128" t="s">
        <v>31</v>
      </c>
      <c r="M128" t="s">
        <v>133</v>
      </c>
      <c r="N128" t="s">
        <v>11273</v>
      </c>
      <c r="O128" s="129"/>
      <c r="P128" s="16"/>
    </row>
    <row r="129" spans="1:16">
      <c r="A129" t="s">
        <v>1160</v>
      </c>
      <c r="B129" t="s">
        <v>317</v>
      </c>
      <c r="C129" t="s">
        <v>11593</v>
      </c>
      <c r="D129" t="s">
        <v>318</v>
      </c>
      <c r="E129">
        <v>1840.64</v>
      </c>
      <c r="F129" t="s">
        <v>1170</v>
      </c>
      <c r="G129" t="s">
        <v>11594</v>
      </c>
      <c r="H129" t="s">
        <v>332</v>
      </c>
      <c r="I129" t="s">
        <v>11247</v>
      </c>
      <c r="J129">
        <v>10042</v>
      </c>
      <c r="K129">
        <v>113060</v>
      </c>
      <c r="L129" t="s">
        <v>31</v>
      </c>
      <c r="M129" t="s">
        <v>133</v>
      </c>
      <c r="N129" t="s">
        <v>11274</v>
      </c>
      <c r="O129" s="129"/>
      <c r="P129" s="16"/>
    </row>
    <row r="130" spans="1:16">
      <c r="A130" t="s">
        <v>316</v>
      </c>
      <c r="B130" t="s">
        <v>317</v>
      </c>
      <c r="C130" t="s">
        <v>11569</v>
      </c>
      <c r="D130" t="s">
        <v>318</v>
      </c>
      <c r="E130">
        <v>601.45000000000005</v>
      </c>
      <c r="F130" t="s">
        <v>1170</v>
      </c>
      <c r="G130" t="s">
        <v>11570</v>
      </c>
      <c r="H130" t="s">
        <v>333</v>
      </c>
      <c r="I130" t="s">
        <v>11246</v>
      </c>
      <c r="J130">
        <v>10042</v>
      </c>
      <c r="K130">
        <v>114000</v>
      </c>
      <c r="L130" t="s">
        <v>39</v>
      </c>
      <c r="M130" t="s">
        <v>133</v>
      </c>
      <c r="N130" t="s">
        <v>11264</v>
      </c>
      <c r="O130" s="129"/>
      <c r="P130" s="16"/>
    </row>
    <row r="131" spans="1:16">
      <c r="A131" t="s">
        <v>320</v>
      </c>
      <c r="B131" t="s">
        <v>317</v>
      </c>
      <c r="C131" t="s">
        <v>11571</v>
      </c>
      <c r="D131" t="s">
        <v>318</v>
      </c>
      <c r="E131">
        <v>601.45000000000005</v>
      </c>
      <c r="F131" t="s">
        <v>1170</v>
      </c>
      <c r="G131" t="s">
        <v>11572</v>
      </c>
      <c r="H131" t="s">
        <v>332</v>
      </c>
      <c r="I131" t="s">
        <v>11246</v>
      </c>
      <c r="J131">
        <v>10042</v>
      </c>
      <c r="K131">
        <v>114000</v>
      </c>
      <c r="L131" t="s">
        <v>39</v>
      </c>
      <c r="M131" t="s">
        <v>133</v>
      </c>
      <c r="N131" t="s">
        <v>11265</v>
      </c>
      <c r="O131" s="129"/>
      <c r="P131" s="16"/>
    </row>
    <row r="132" spans="1:16">
      <c r="A132" t="s">
        <v>321</v>
      </c>
      <c r="B132" t="s">
        <v>317</v>
      </c>
      <c r="C132" t="s">
        <v>11573</v>
      </c>
      <c r="D132" t="s">
        <v>318</v>
      </c>
      <c r="E132">
        <v>608.02</v>
      </c>
      <c r="F132" t="s">
        <v>1170</v>
      </c>
      <c r="G132" t="s">
        <v>11574</v>
      </c>
      <c r="H132" t="s">
        <v>333</v>
      </c>
      <c r="I132" t="s">
        <v>11246</v>
      </c>
      <c r="J132">
        <v>10042</v>
      </c>
      <c r="K132">
        <v>114000</v>
      </c>
      <c r="L132" t="s">
        <v>39</v>
      </c>
      <c r="M132" t="s">
        <v>133</v>
      </c>
      <c r="N132" t="s">
        <v>11266</v>
      </c>
      <c r="O132" s="129"/>
      <c r="P132" s="16"/>
    </row>
    <row r="133" spans="1:16">
      <c r="A133" t="s">
        <v>1115</v>
      </c>
      <c r="B133" t="s">
        <v>317</v>
      </c>
      <c r="C133" t="s">
        <v>11575</v>
      </c>
      <c r="D133" t="s">
        <v>318</v>
      </c>
      <c r="E133">
        <v>612.73</v>
      </c>
      <c r="F133" t="s">
        <v>1170</v>
      </c>
      <c r="G133" t="s">
        <v>11576</v>
      </c>
      <c r="H133" t="s">
        <v>333</v>
      </c>
      <c r="I133" t="s">
        <v>11246</v>
      </c>
      <c r="J133">
        <v>10042</v>
      </c>
      <c r="K133">
        <v>114000</v>
      </c>
      <c r="L133" t="s">
        <v>39</v>
      </c>
      <c r="M133" t="s">
        <v>133</v>
      </c>
      <c r="N133" t="s">
        <v>11267</v>
      </c>
      <c r="O133" s="129"/>
      <c r="P133" s="16"/>
    </row>
    <row r="134" spans="1:16">
      <c r="A134" t="s">
        <v>11577</v>
      </c>
      <c r="B134" t="s">
        <v>317</v>
      </c>
      <c r="C134" t="s">
        <v>11578</v>
      </c>
      <c r="D134" t="s">
        <v>318</v>
      </c>
      <c r="E134">
        <v>608.02</v>
      </c>
      <c r="F134" t="s">
        <v>1170</v>
      </c>
      <c r="G134" t="s">
        <v>11579</v>
      </c>
      <c r="H134" t="s">
        <v>333</v>
      </c>
      <c r="I134" t="s">
        <v>11246</v>
      </c>
      <c r="J134">
        <v>10042</v>
      </c>
      <c r="K134">
        <v>114000</v>
      </c>
      <c r="L134" t="s">
        <v>39</v>
      </c>
      <c r="M134" t="s">
        <v>133</v>
      </c>
      <c r="N134" t="s">
        <v>11268</v>
      </c>
      <c r="O134" s="129"/>
      <c r="P134" s="16"/>
    </row>
    <row r="135" spans="1:16">
      <c r="A135" t="s">
        <v>11580</v>
      </c>
      <c r="B135" t="s">
        <v>317</v>
      </c>
      <c r="C135" t="s">
        <v>11581</v>
      </c>
      <c r="D135" t="s">
        <v>318</v>
      </c>
      <c r="E135">
        <v>518.44000000000005</v>
      </c>
      <c r="F135" t="s">
        <v>1170</v>
      </c>
      <c r="G135" t="s">
        <v>11582</v>
      </c>
      <c r="H135" t="s">
        <v>332</v>
      </c>
      <c r="I135" t="s">
        <v>11246</v>
      </c>
      <c r="J135">
        <v>10042</v>
      </c>
      <c r="K135">
        <v>114000</v>
      </c>
      <c r="L135" t="s">
        <v>39</v>
      </c>
      <c r="M135" t="s">
        <v>133</v>
      </c>
      <c r="N135" t="s">
        <v>11269</v>
      </c>
      <c r="O135" s="129"/>
      <c r="P135" s="16"/>
    </row>
    <row r="136" spans="1:16">
      <c r="A136" t="s">
        <v>1155</v>
      </c>
      <c r="B136" t="s">
        <v>317</v>
      </c>
      <c r="C136" t="s">
        <v>11586</v>
      </c>
      <c r="D136" t="s">
        <v>318</v>
      </c>
      <c r="E136">
        <v>539.23</v>
      </c>
      <c r="F136" t="s">
        <v>1170</v>
      </c>
      <c r="G136" t="s">
        <v>11587</v>
      </c>
      <c r="H136" t="s">
        <v>333</v>
      </c>
      <c r="I136" t="s">
        <v>11246</v>
      </c>
      <c r="J136">
        <v>10042</v>
      </c>
      <c r="K136">
        <v>114000</v>
      </c>
      <c r="L136" t="s">
        <v>39</v>
      </c>
      <c r="M136" t="s">
        <v>133</v>
      </c>
      <c r="N136" t="s">
        <v>11270</v>
      </c>
      <c r="O136" s="129"/>
      <c r="P136" s="16"/>
    </row>
    <row r="137" spans="1:16">
      <c r="A137" t="s">
        <v>11583</v>
      </c>
      <c r="B137" t="s">
        <v>317</v>
      </c>
      <c r="C137" t="s">
        <v>11584</v>
      </c>
      <c r="D137" t="s">
        <v>318</v>
      </c>
      <c r="E137">
        <v>572.66</v>
      </c>
      <c r="F137" t="s">
        <v>1170</v>
      </c>
      <c r="G137" t="s">
        <v>11585</v>
      </c>
      <c r="H137" t="s">
        <v>332</v>
      </c>
      <c r="I137" t="s">
        <v>11246</v>
      </c>
      <c r="J137">
        <v>10042</v>
      </c>
      <c r="K137">
        <v>114000</v>
      </c>
      <c r="L137" t="s">
        <v>39</v>
      </c>
      <c r="M137" t="s">
        <v>133</v>
      </c>
      <c r="N137" t="s">
        <v>11271</v>
      </c>
      <c r="O137" s="129"/>
      <c r="P137" s="16"/>
    </row>
    <row r="138" spans="1:16">
      <c r="A138" t="s">
        <v>11588</v>
      </c>
      <c r="B138" t="s">
        <v>317</v>
      </c>
      <c r="C138" t="s">
        <v>11589</v>
      </c>
      <c r="D138" t="s">
        <v>318</v>
      </c>
      <c r="E138">
        <v>1072.6300000000001</v>
      </c>
      <c r="F138" t="s">
        <v>1170</v>
      </c>
      <c r="G138" t="s">
        <v>11590</v>
      </c>
      <c r="H138" t="s">
        <v>332</v>
      </c>
      <c r="I138" t="s">
        <v>11246</v>
      </c>
      <c r="J138">
        <v>10042</v>
      </c>
      <c r="K138">
        <v>114000</v>
      </c>
      <c r="L138" t="s">
        <v>39</v>
      </c>
      <c r="M138" t="s">
        <v>133</v>
      </c>
      <c r="N138" t="s">
        <v>11272</v>
      </c>
      <c r="O138" s="129"/>
      <c r="P138" s="16"/>
    </row>
    <row r="139" spans="1:16">
      <c r="A139" t="s">
        <v>1161</v>
      </c>
      <c r="B139" t="s">
        <v>317</v>
      </c>
      <c r="C139" t="s">
        <v>11591</v>
      </c>
      <c r="D139" t="s">
        <v>318</v>
      </c>
      <c r="E139">
        <v>618.78</v>
      </c>
      <c r="F139" t="s">
        <v>1170</v>
      </c>
      <c r="G139" t="s">
        <v>11592</v>
      </c>
      <c r="H139" t="s">
        <v>333</v>
      </c>
      <c r="I139" t="s">
        <v>11246</v>
      </c>
      <c r="J139">
        <v>10042</v>
      </c>
      <c r="K139">
        <v>114000</v>
      </c>
      <c r="L139" t="s">
        <v>39</v>
      </c>
      <c r="M139" t="s">
        <v>133</v>
      </c>
      <c r="N139" t="s">
        <v>11273</v>
      </c>
      <c r="O139" s="129"/>
      <c r="P139" s="16"/>
    </row>
    <row r="140" spans="1:16">
      <c r="A140" t="s">
        <v>1160</v>
      </c>
      <c r="B140" t="s">
        <v>317</v>
      </c>
      <c r="C140" t="s">
        <v>11593</v>
      </c>
      <c r="D140" t="s">
        <v>318</v>
      </c>
      <c r="E140">
        <v>623.98</v>
      </c>
      <c r="F140" t="s">
        <v>1170</v>
      </c>
      <c r="G140" t="s">
        <v>11594</v>
      </c>
      <c r="H140" t="s">
        <v>333</v>
      </c>
      <c r="I140" t="s">
        <v>11246</v>
      </c>
      <c r="J140">
        <v>10042</v>
      </c>
      <c r="K140">
        <v>114000</v>
      </c>
      <c r="L140" t="s">
        <v>39</v>
      </c>
      <c r="M140" t="s">
        <v>133</v>
      </c>
      <c r="N140" t="s">
        <v>11274</v>
      </c>
      <c r="O140" s="129"/>
      <c r="P140" s="16"/>
    </row>
    <row r="141" spans="1:16">
      <c r="A141" t="s">
        <v>316</v>
      </c>
      <c r="B141" t="s">
        <v>317</v>
      </c>
      <c r="C141" t="s">
        <v>11569</v>
      </c>
      <c r="D141" t="s">
        <v>318</v>
      </c>
      <c r="E141">
        <v>1052.33</v>
      </c>
      <c r="F141" t="s">
        <v>1170</v>
      </c>
      <c r="G141" t="s">
        <v>11570</v>
      </c>
      <c r="H141" t="s">
        <v>334</v>
      </c>
      <c r="I141" t="s">
        <v>11245</v>
      </c>
      <c r="J141">
        <v>10042</v>
      </c>
      <c r="K141">
        <v>114010</v>
      </c>
      <c r="L141" t="s">
        <v>35</v>
      </c>
      <c r="M141" t="s">
        <v>133</v>
      </c>
      <c r="N141" t="s">
        <v>11264</v>
      </c>
      <c r="O141" s="129"/>
      <c r="P141" s="16"/>
    </row>
    <row r="142" spans="1:16">
      <c r="A142" t="s">
        <v>320</v>
      </c>
      <c r="B142" t="s">
        <v>317</v>
      </c>
      <c r="C142" t="s">
        <v>11571</v>
      </c>
      <c r="D142" t="s">
        <v>318</v>
      </c>
      <c r="E142">
        <v>1052.33</v>
      </c>
      <c r="F142" t="s">
        <v>1170</v>
      </c>
      <c r="G142" t="s">
        <v>11572</v>
      </c>
      <c r="H142" t="s">
        <v>333</v>
      </c>
      <c r="I142" t="s">
        <v>11245</v>
      </c>
      <c r="J142">
        <v>10042</v>
      </c>
      <c r="K142">
        <v>114010</v>
      </c>
      <c r="L142" t="s">
        <v>35</v>
      </c>
      <c r="M142" t="s">
        <v>133</v>
      </c>
      <c r="N142" t="s">
        <v>11265</v>
      </c>
      <c r="O142" s="129"/>
      <c r="P142" s="16"/>
    </row>
    <row r="143" spans="1:16">
      <c r="A143" t="s">
        <v>321</v>
      </c>
      <c r="B143" t="s">
        <v>317</v>
      </c>
      <c r="C143" t="s">
        <v>11573</v>
      </c>
      <c r="D143" t="s">
        <v>318</v>
      </c>
      <c r="E143">
        <v>1052.33</v>
      </c>
      <c r="F143" t="s">
        <v>1170</v>
      </c>
      <c r="G143" t="s">
        <v>11574</v>
      </c>
      <c r="H143" t="s">
        <v>334</v>
      </c>
      <c r="I143" t="s">
        <v>11245</v>
      </c>
      <c r="J143">
        <v>10042</v>
      </c>
      <c r="K143">
        <v>114010</v>
      </c>
      <c r="L143" t="s">
        <v>35</v>
      </c>
      <c r="M143" t="s">
        <v>133</v>
      </c>
      <c r="N143" t="s">
        <v>11266</v>
      </c>
      <c r="O143" s="129"/>
      <c r="P143" s="16"/>
    </row>
    <row r="144" spans="1:16">
      <c r="A144" t="s">
        <v>1115</v>
      </c>
      <c r="B144" t="s">
        <v>317</v>
      </c>
      <c r="C144" t="s">
        <v>11575</v>
      </c>
      <c r="D144" t="s">
        <v>318</v>
      </c>
      <c r="E144">
        <v>1100.4000000000001</v>
      </c>
      <c r="F144" t="s">
        <v>1170</v>
      </c>
      <c r="G144" t="s">
        <v>11576</v>
      </c>
      <c r="H144" t="s">
        <v>334</v>
      </c>
      <c r="I144" t="s">
        <v>11245</v>
      </c>
      <c r="J144">
        <v>10042</v>
      </c>
      <c r="K144">
        <v>114010</v>
      </c>
      <c r="L144" t="s">
        <v>35</v>
      </c>
      <c r="M144" t="s">
        <v>133</v>
      </c>
      <c r="N144" t="s">
        <v>11267</v>
      </c>
      <c r="O144" s="129"/>
      <c r="P144" s="16"/>
    </row>
    <row r="145" spans="1:16">
      <c r="A145" t="s">
        <v>11577</v>
      </c>
      <c r="B145" t="s">
        <v>317</v>
      </c>
      <c r="C145" t="s">
        <v>11578</v>
      </c>
      <c r="D145" t="s">
        <v>318</v>
      </c>
      <c r="E145">
        <v>1052.33</v>
      </c>
      <c r="F145" t="s">
        <v>1170</v>
      </c>
      <c r="G145" t="s">
        <v>11579</v>
      </c>
      <c r="H145" t="s">
        <v>334</v>
      </c>
      <c r="I145" t="s">
        <v>11245</v>
      </c>
      <c r="J145">
        <v>10042</v>
      </c>
      <c r="K145">
        <v>114010</v>
      </c>
      <c r="L145" t="s">
        <v>35</v>
      </c>
      <c r="M145" t="s">
        <v>133</v>
      </c>
      <c r="N145" t="s">
        <v>11268</v>
      </c>
      <c r="O145" s="129"/>
      <c r="P145" s="16"/>
    </row>
    <row r="146" spans="1:16">
      <c r="A146" t="s">
        <v>11580</v>
      </c>
      <c r="B146" t="s">
        <v>317</v>
      </c>
      <c r="C146" t="s">
        <v>11581</v>
      </c>
      <c r="D146" t="s">
        <v>318</v>
      </c>
      <c r="E146">
        <v>1052.33</v>
      </c>
      <c r="F146" t="s">
        <v>1170</v>
      </c>
      <c r="G146" t="s">
        <v>11582</v>
      </c>
      <c r="H146" t="s">
        <v>333</v>
      </c>
      <c r="I146" t="s">
        <v>11245</v>
      </c>
      <c r="J146">
        <v>10042</v>
      </c>
      <c r="K146">
        <v>114010</v>
      </c>
      <c r="L146" t="s">
        <v>35</v>
      </c>
      <c r="M146" t="s">
        <v>133</v>
      </c>
      <c r="N146" t="s">
        <v>11269</v>
      </c>
      <c r="O146" s="129"/>
      <c r="P146" s="16"/>
    </row>
    <row r="147" spans="1:16">
      <c r="A147" t="s">
        <v>1155</v>
      </c>
      <c r="B147" t="s">
        <v>317</v>
      </c>
      <c r="C147" t="s">
        <v>11586</v>
      </c>
      <c r="D147" t="s">
        <v>318</v>
      </c>
      <c r="E147">
        <v>1028.3</v>
      </c>
      <c r="F147" t="s">
        <v>1170</v>
      </c>
      <c r="G147" t="s">
        <v>11587</v>
      </c>
      <c r="H147" t="s">
        <v>334</v>
      </c>
      <c r="I147" t="s">
        <v>11245</v>
      </c>
      <c r="J147">
        <v>10042</v>
      </c>
      <c r="K147">
        <v>114010</v>
      </c>
      <c r="L147" t="s">
        <v>35</v>
      </c>
      <c r="M147" t="s">
        <v>133</v>
      </c>
      <c r="N147" t="s">
        <v>11270</v>
      </c>
      <c r="O147" s="129"/>
      <c r="P147" s="16"/>
    </row>
    <row r="148" spans="1:16">
      <c r="A148" t="s">
        <v>11583</v>
      </c>
      <c r="B148" t="s">
        <v>317</v>
      </c>
      <c r="C148" t="s">
        <v>11584</v>
      </c>
      <c r="D148" t="s">
        <v>318</v>
      </c>
      <c r="E148">
        <v>1088.3800000000001</v>
      </c>
      <c r="F148" t="s">
        <v>1170</v>
      </c>
      <c r="G148" t="s">
        <v>11585</v>
      </c>
      <c r="H148" t="s">
        <v>333</v>
      </c>
      <c r="I148" t="s">
        <v>11245</v>
      </c>
      <c r="J148">
        <v>10042</v>
      </c>
      <c r="K148">
        <v>114010</v>
      </c>
      <c r="L148" t="s">
        <v>35</v>
      </c>
      <c r="M148" t="s">
        <v>133</v>
      </c>
      <c r="N148" t="s">
        <v>11271</v>
      </c>
      <c r="O148" s="129"/>
      <c r="P148" s="16"/>
    </row>
    <row r="149" spans="1:16">
      <c r="A149" t="s">
        <v>11588</v>
      </c>
      <c r="B149" t="s">
        <v>317</v>
      </c>
      <c r="C149" t="s">
        <v>11589</v>
      </c>
      <c r="D149" t="s">
        <v>318</v>
      </c>
      <c r="E149">
        <v>1765.63</v>
      </c>
      <c r="F149" t="s">
        <v>1170</v>
      </c>
      <c r="G149" t="s">
        <v>11590</v>
      </c>
      <c r="H149" t="s">
        <v>333</v>
      </c>
      <c r="I149" t="s">
        <v>11245</v>
      </c>
      <c r="J149">
        <v>10042</v>
      </c>
      <c r="K149">
        <v>114010</v>
      </c>
      <c r="L149" t="s">
        <v>35</v>
      </c>
      <c r="M149" t="s">
        <v>133</v>
      </c>
      <c r="N149" t="s">
        <v>11272</v>
      </c>
      <c r="O149" s="129"/>
      <c r="P149" s="16"/>
    </row>
    <row r="150" spans="1:16">
      <c r="A150" t="s">
        <v>1161</v>
      </c>
      <c r="B150" t="s">
        <v>317</v>
      </c>
      <c r="C150" t="s">
        <v>11591</v>
      </c>
      <c r="D150" t="s">
        <v>318</v>
      </c>
      <c r="E150">
        <v>1167.6600000000001</v>
      </c>
      <c r="F150" t="s">
        <v>1170</v>
      </c>
      <c r="G150" t="s">
        <v>11592</v>
      </c>
      <c r="H150" t="s">
        <v>334</v>
      </c>
      <c r="I150" t="s">
        <v>11245</v>
      </c>
      <c r="J150">
        <v>10042</v>
      </c>
      <c r="K150">
        <v>114010</v>
      </c>
      <c r="L150" t="s">
        <v>35</v>
      </c>
      <c r="M150" t="s">
        <v>133</v>
      </c>
      <c r="N150" t="s">
        <v>11273</v>
      </c>
      <c r="O150" s="129"/>
      <c r="P150" s="16"/>
    </row>
    <row r="151" spans="1:16">
      <c r="A151" t="s">
        <v>1160</v>
      </c>
      <c r="B151" t="s">
        <v>317</v>
      </c>
      <c r="C151" t="s">
        <v>11593</v>
      </c>
      <c r="D151" t="s">
        <v>318</v>
      </c>
      <c r="E151">
        <v>1175.99</v>
      </c>
      <c r="F151" t="s">
        <v>1170</v>
      </c>
      <c r="G151" t="s">
        <v>11594</v>
      </c>
      <c r="H151" t="s">
        <v>334</v>
      </c>
      <c r="I151" t="s">
        <v>11245</v>
      </c>
      <c r="J151">
        <v>10042</v>
      </c>
      <c r="K151">
        <v>114010</v>
      </c>
      <c r="L151" t="s">
        <v>35</v>
      </c>
      <c r="M151" t="s">
        <v>133</v>
      </c>
      <c r="N151" t="s">
        <v>11274</v>
      </c>
      <c r="O151" s="129"/>
      <c r="P151" s="16"/>
    </row>
    <row r="152" spans="1:16">
      <c r="A152" t="s">
        <v>316</v>
      </c>
      <c r="B152" t="s">
        <v>317</v>
      </c>
      <c r="C152" t="s">
        <v>11569</v>
      </c>
      <c r="D152" t="s">
        <v>318</v>
      </c>
      <c r="E152">
        <v>689.44</v>
      </c>
      <c r="F152" t="s">
        <v>1170</v>
      </c>
      <c r="G152" t="s">
        <v>11570</v>
      </c>
      <c r="H152" t="s">
        <v>335</v>
      </c>
      <c r="I152" t="s">
        <v>11244</v>
      </c>
      <c r="J152">
        <v>10042</v>
      </c>
      <c r="K152">
        <v>114020</v>
      </c>
      <c r="L152" t="s">
        <v>33</v>
      </c>
      <c r="M152" t="s">
        <v>133</v>
      </c>
      <c r="N152" t="s">
        <v>11264</v>
      </c>
      <c r="O152" s="129"/>
      <c r="P152" s="16"/>
    </row>
    <row r="153" spans="1:16">
      <c r="A153" t="s">
        <v>320</v>
      </c>
      <c r="B153" t="s">
        <v>317</v>
      </c>
      <c r="C153" t="s">
        <v>11571</v>
      </c>
      <c r="D153" t="s">
        <v>318</v>
      </c>
      <c r="E153">
        <v>668.09</v>
      </c>
      <c r="F153" t="s">
        <v>1170</v>
      </c>
      <c r="G153" t="s">
        <v>11572</v>
      </c>
      <c r="H153" t="s">
        <v>334</v>
      </c>
      <c r="I153" t="s">
        <v>11244</v>
      </c>
      <c r="J153">
        <v>10042</v>
      </c>
      <c r="K153">
        <v>114020</v>
      </c>
      <c r="L153" t="s">
        <v>33</v>
      </c>
      <c r="M153" t="s">
        <v>133</v>
      </c>
      <c r="N153" t="s">
        <v>11265</v>
      </c>
      <c r="O153" s="129"/>
      <c r="P153" s="16"/>
    </row>
    <row r="154" spans="1:16">
      <c r="A154" t="s">
        <v>321</v>
      </c>
      <c r="B154" t="s">
        <v>317</v>
      </c>
      <c r="C154" t="s">
        <v>11573</v>
      </c>
      <c r="D154" t="s">
        <v>318</v>
      </c>
      <c r="E154">
        <v>668.09</v>
      </c>
      <c r="F154" t="s">
        <v>1170</v>
      </c>
      <c r="G154" t="s">
        <v>11574</v>
      </c>
      <c r="H154" t="s">
        <v>335</v>
      </c>
      <c r="I154" t="s">
        <v>11244</v>
      </c>
      <c r="J154">
        <v>10042</v>
      </c>
      <c r="K154">
        <v>114020</v>
      </c>
      <c r="L154" t="s">
        <v>33</v>
      </c>
      <c r="M154" t="s">
        <v>133</v>
      </c>
      <c r="N154" t="s">
        <v>11266</v>
      </c>
      <c r="O154" s="129"/>
      <c r="P154" s="16"/>
    </row>
    <row r="155" spans="1:16">
      <c r="A155" t="s">
        <v>1115</v>
      </c>
      <c r="B155" t="s">
        <v>317</v>
      </c>
      <c r="C155" t="s">
        <v>11575</v>
      </c>
      <c r="D155" t="s">
        <v>318</v>
      </c>
      <c r="E155">
        <v>672.36</v>
      </c>
      <c r="F155" t="s">
        <v>1170</v>
      </c>
      <c r="G155" t="s">
        <v>11576</v>
      </c>
      <c r="H155" t="s">
        <v>335</v>
      </c>
      <c r="I155" t="s">
        <v>11244</v>
      </c>
      <c r="J155">
        <v>10042</v>
      </c>
      <c r="K155">
        <v>114020</v>
      </c>
      <c r="L155" t="s">
        <v>33</v>
      </c>
      <c r="M155" t="s">
        <v>133</v>
      </c>
      <c r="N155" t="s">
        <v>11267</v>
      </c>
      <c r="O155" s="129"/>
      <c r="P155" s="16"/>
    </row>
    <row r="156" spans="1:16">
      <c r="A156" t="s">
        <v>11577</v>
      </c>
      <c r="B156" t="s">
        <v>317</v>
      </c>
      <c r="C156" t="s">
        <v>11578</v>
      </c>
      <c r="D156" t="s">
        <v>318</v>
      </c>
      <c r="E156">
        <v>668.09</v>
      </c>
      <c r="F156" t="s">
        <v>1170</v>
      </c>
      <c r="G156" t="s">
        <v>11579</v>
      </c>
      <c r="H156" t="s">
        <v>335</v>
      </c>
      <c r="I156" t="s">
        <v>11244</v>
      </c>
      <c r="J156">
        <v>10042</v>
      </c>
      <c r="K156">
        <v>114020</v>
      </c>
      <c r="L156" t="s">
        <v>33</v>
      </c>
      <c r="M156" t="s">
        <v>133</v>
      </c>
      <c r="N156" t="s">
        <v>11268</v>
      </c>
      <c r="O156" s="129"/>
      <c r="P156" s="16"/>
    </row>
    <row r="157" spans="1:16">
      <c r="A157" t="s">
        <v>11580</v>
      </c>
      <c r="B157" t="s">
        <v>317</v>
      </c>
      <c r="C157" t="s">
        <v>11581</v>
      </c>
      <c r="D157" t="s">
        <v>318</v>
      </c>
      <c r="E157">
        <v>668.09</v>
      </c>
      <c r="F157" t="s">
        <v>1170</v>
      </c>
      <c r="G157" t="s">
        <v>11582</v>
      </c>
      <c r="H157" t="s">
        <v>334</v>
      </c>
      <c r="I157" t="s">
        <v>11244</v>
      </c>
      <c r="J157">
        <v>10042</v>
      </c>
      <c r="K157">
        <v>114020</v>
      </c>
      <c r="L157" t="s">
        <v>33</v>
      </c>
      <c r="M157" t="s">
        <v>133</v>
      </c>
      <c r="N157" t="s">
        <v>11269</v>
      </c>
      <c r="O157" s="129"/>
      <c r="P157" s="16"/>
    </row>
    <row r="158" spans="1:16">
      <c r="A158" t="s">
        <v>11583</v>
      </c>
      <c r="B158" t="s">
        <v>317</v>
      </c>
      <c r="C158" t="s">
        <v>11584</v>
      </c>
      <c r="D158" t="s">
        <v>318</v>
      </c>
      <c r="E158">
        <v>668.09</v>
      </c>
      <c r="F158" t="s">
        <v>1170</v>
      </c>
      <c r="G158" t="s">
        <v>11585</v>
      </c>
      <c r="H158" t="s">
        <v>334</v>
      </c>
      <c r="I158" t="s">
        <v>11244</v>
      </c>
      <c r="J158">
        <v>10042</v>
      </c>
      <c r="K158">
        <v>114020</v>
      </c>
      <c r="L158" t="s">
        <v>33</v>
      </c>
      <c r="M158" t="s">
        <v>133</v>
      </c>
      <c r="N158" t="s">
        <v>11271</v>
      </c>
      <c r="O158" s="129"/>
      <c r="P158" s="16"/>
    </row>
    <row r="159" spans="1:16">
      <c r="A159" t="s">
        <v>1155</v>
      </c>
      <c r="B159" t="s">
        <v>317</v>
      </c>
      <c r="C159" t="s">
        <v>11586</v>
      </c>
      <c r="D159" t="s">
        <v>318</v>
      </c>
      <c r="E159">
        <v>668.09</v>
      </c>
      <c r="F159" t="s">
        <v>1170</v>
      </c>
      <c r="G159" t="s">
        <v>11587</v>
      </c>
      <c r="H159" t="s">
        <v>335</v>
      </c>
      <c r="I159" t="s">
        <v>11244</v>
      </c>
      <c r="J159">
        <v>10042</v>
      </c>
      <c r="K159">
        <v>114020</v>
      </c>
      <c r="L159" t="s">
        <v>33</v>
      </c>
      <c r="M159" t="s">
        <v>133</v>
      </c>
      <c r="N159" t="s">
        <v>11270</v>
      </c>
      <c r="O159" s="129"/>
      <c r="P159" s="16"/>
    </row>
    <row r="160" spans="1:16">
      <c r="A160" t="s">
        <v>11588</v>
      </c>
      <c r="B160" t="s">
        <v>317</v>
      </c>
      <c r="C160" t="s">
        <v>11589</v>
      </c>
      <c r="D160" t="s">
        <v>318</v>
      </c>
      <c r="E160">
        <v>1250.8399999999999</v>
      </c>
      <c r="F160" t="s">
        <v>1170</v>
      </c>
      <c r="G160" t="s">
        <v>11590</v>
      </c>
      <c r="H160" t="s">
        <v>334</v>
      </c>
      <c r="I160" t="s">
        <v>11244</v>
      </c>
      <c r="J160">
        <v>10042</v>
      </c>
      <c r="K160">
        <v>114020</v>
      </c>
      <c r="L160" t="s">
        <v>33</v>
      </c>
      <c r="M160" t="s">
        <v>133</v>
      </c>
      <c r="N160" t="s">
        <v>11272</v>
      </c>
      <c r="O160" s="129"/>
      <c r="P160" s="16"/>
    </row>
    <row r="161" spans="1:16">
      <c r="A161" t="s">
        <v>1161</v>
      </c>
      <c r="B161" t="s">
        <v>317</v>
      </c>
      <c r="C161" t="s">
        <v>11591</v>
      </c>
      <c r="D161" t="s">
        <v>318</v>
      </c>
      <c r="E161">
        <v>732.79</v>
      </c>
      <c r="F161" t="s">
        <v>1170</v>
      </c>
      <c r="G161" t="s">
        <v>11592</v>
      </c>
      <c r="H161" t="s">
        <v>335</v>
      </c>
      <c r="I161" t="s">
        <v>11244</v>
      </c>
      <c r="J161">
        <v>10042</v>
      </c>
      <c r="K161">
        <v>114020</v>
      </c>
      <c r="L161" t="s">
        <v>33</v>
      </c>
      <c r="M161" t="s">
        <v>133</v>
      </c>
      <c r="N161" t="s">
        <v>11273</v>
      </c>
      <c r="O161" s="129"/>
      <c r="P161" s="16"/>
    </row>
    <row r="162" spans="1:16">
      <c r="A162" t="s">
        <v>1160</v>
      </c>
      <c r="B162" t="s">
        <v>317</v>
      </c>
      <c r="C162" t="s">
        <v>11593</v>
      </c>
      <c r="D162" t="s">
        <v>318</v>
      </c>
      <c r="E162">
        <v>732.79</v>
      </c>
      <c r="F162" t="s">
        <v>1170</v>
      </c>
      <c r="G162" t="s">
        <v>11594</v>
      </c>
      <c r="H162" t="s">
        <v>335</v>
      </c>
      <c r="I162" t="s">
        <v>11244</v>
      </c>
      <c r="J162">
        <v>10042</v>
      </c>
      <c r="K162">
        <v>114020</v>
      </c>
      <c r="L162" t="s">
        <v>33</v>
      </c>
      <c r="M162" t="s">
        <v>133</v>
      </c>
      <c r="N162" t="s">
        <v>11274</v>
      </c>
      <c r="O162" s="129"/>
      <c r="P162" s="16"/>
    </row>
    <row r="163" spans="1:16">
      <c r="A163" t="s">
        <v>316</v>
      </c>
      <c r="B163" t="s">
        <v>317</v>
      </c>
      <c r="C163" t="s">
        <v>11569</v>
      </c>
      <c r="D163" t="s">
        <v>318</v>
      </c>
      <c r="E163">
        <v>10173.81</v>
      </c>
      <c r="F163" t="s">
        <v>1170</v>
      </c>
      <c r="G163" t="s">
        <v>11570</v>
      </c>
      <c r="H163" t="s">
        <v>336</v>
      </c>
      <c r="I163" t="s">
        <v>11243</v>
      </c>
      <c r="J163">
        <v>10042</v>
      </c>
      <c r="K163">
        <v>114040</v>
      </c>
      <c r="L163" t="s">
        <v>27</v>
      </c>
      <c r="M163" t="s">
        <v>133</v>
      </c>
      <c r="N163" t="s">
        <v>11264</v>
      </c>
      <c r="O163" s="129"/>
      <c r="P163" s="16"/>
    </row>
    <row r="164" spans="1:16">
      <c r="A164" t="s">
        <v>320</v>
      </c>
      <c r="B164" t="s">
        <v>317</v>
      </c>
      <c r="C164" t="s">
        <v>11571</v>
      </c>
      <c r="D164" t="s">
        <v>318</v>
      </c>
      <c r="E164">
        <v>9681.64</v>
      </c>
      <c r="F164" t="s">
        <v>1170</v>
      </c>
      <c r="G164" t="s">
        <v>11572</v>
      </c>
      <c r="H164" t="s">
        <v>335</v>
      </c>
      <c r="I164" t="s">
        <v>11243</v>
      </c>
      <c r="J164">
        <v>10042</v>
      </c>
      <c r="K164">
        <v>114040</v>
      </c>
      <c r="L164" t="s">
        <v>27</v>
      </c>
      <c r="M164" t="s">
        <v>133</v>
      </c>
      <c r="N164" t="s">
        <v>11265</v>
      </c>
      <c r="O164" s="129"/>
      <c r="P164" s="16"/>
    </row>
    <row r="165" spans="1:16">
      <c r="A165" t="s">
        <v>321</v>
      </c>
      <c r="B165" t="s">
        <v>317</v>
      </c>
      <c r="C165" t="s">
        <v>11573</v>
      </c>
      <c r="D165" t="s">
        <v>318</v>
      </c>
      <c r="E165">
        <v>10569.36</v>
      </c>
      <c r="F165" t="s">
        <v>1170</v>
      </c>
      <c r="G165" t="s">
        <v>11574</v>
      </c>
      <c r="H165" t="s">
        <v>336</v>
      </c>
      <c r="I165" t="s">
        <v>11243</v>
      </c>
      <c r="J165">
        <v>10042</v>
      </c>
      <c r="K165">
        <v>114040</v>
      </c>
      <c r="L165" t="s">
        <v>27</v>
      </c>
      <c r="M165" t="s">
        <v>133</v>
      </c>
      <c r="N165" t="s">
        <v>11266</v>
      </c>
      <c r="O165" s="129"/>
      <c r="P165" s="16"/>
    </row>
    <row r="166" spans="1:16">
      <c r="A166" t="s">
        <v>1115</v>
      </c>
      <c r="B166" t="s">
        <v>317</v>
      </c>
      <c r="C166" t="s">
        <v>11575</v>
      </c>
      <c r="D166" t="s">
        <v>318</v>
      </c>
      <c r="E166">
        <v>11167.71</v>
      </c>
      <c r="F166" t="s">
        <v>1170</v>
      </c>
      <c r="G166" t="s">
        <v>11576</v>
      </c>
      <c r="H166" t="s">
        <v>336</v>
      </c>
      <c r="I166" t="s">
        <v>11243</v>
      </c>
      <c r="J166">
        <v>10042</v>
      </c>
      <c r="K166">
        <v>114040</v>
      </c>
      <c r="L166" t="s">
        <v>27</v>
      </c>
      <c r="M166" t="s">
        <v>133</v>
      </c>
      <c r="N166" t="s">
        <v>11267</v>
      </c>
      <c r="O166" s="129"/>
      <c r="P166" s="16"/>
    </row>
    <row r="167" spans="1:16">
      <c r="A167" t="s">
        <v>11577</v>
      </c>
      <c r="B167" t="s">
        <v>317</v>
      </c>
      <c r="C167" t="s">
        <v>11578</v>
      </c>
      <c r="D167" t="s">
        <v>318</v>
      </c>
      <c r="E167">
        <v>10524.97</v>
      </c>
      <c r="F167" t="s">
        <v>1170</v>
      </c>
      <c r="G167" t="s">
        <v>11579</v>
      </c>
      <c r="H167" t="s">
        <v>336</v>
      </c>
      <c r="I167" t="s">
        <v>11243</v>
      </c>
      <c r="J167">
        <v>10042</v>
      </c>
      <c r="K167">
        <v>114040</v>
      </c>
      <c r="L167" t="s">
        <v>27</v>
      </c>
      <c r="M167" t="s">
        <v>133</v>
      </c>
      <c r="N167" t="s">
        <v>11268</v>
      </c>
      <c r="O167" s="129"/>
      <c r="P167" s="16"/>
    </row>
    <row r="168" spans="1:16">
      <c r="A168" t="s">
        <v>11580</v>
      </c>
      <c r="B168" t="s">
        <v>317</v>
      </c>
      <c r="C168" t="s">
        <v>11581</v>
      </c>
      <c r="D168" t="s">
        <v>318</v>
      </c>
      <c r="E168">
        <v>9565.83</v>
      </c>
      <c r="F168" t="s">
        <v>1170</v>
      </c>
      <c r="G168" t="s">
        <v>11582</v>
      </c>
      <c r="H168" t="s">
        <v>335</v>
      </c>
      <c r="I168" t="s">
        <v>11243</v>
      </c>
      <c r="J168">
        <v>10042</v>
      </c>
      <c r="K168">
        <v>114040</v>
      </c>
      <c r="L168" t="s">
        <v>27</v>
      </c>
      <c r="M168" t="s">
        <v>133</v>
      </c>
      <c r="N168" t="s">
        <v>11269</v>
      </c>
      <c r="O168" s="129"/>
      <c r="P168" s="16"/>
    </row>
    <row r="169" spans="1:16">
      <c r="A169" t="s">
        <v>11583</v>
      </c>
      <c r="B169" t="s">
        <v>317</v>
      </c>
      <c r="C169" t="s">
        <v>11584</v>
      </c>
      <c r="D169" t="s">
        <v>318</v>
      </c>
      <c r="E169">
        <v>11461.99</v>
      </c>
      <c r="F169" t="s">
        <v>1170</v>
      </c>
      <c r="G169" t="s">
        <v>11585</v>
      </c>
      <c r="H169" t="s">
        <v>335</v>
      </c>
      <c r="I169" t="s">
        <v>11243</v>
      </c>
      <c r="J169">
        <v>10042</v>
      </c>
      <c r="K169">
        <v>114040</v>
      </c>
      <c r="L169" t="s">
        <v>27</v>
      </c>
      <c r="M169" t="s">
        <v>133</v>
      </c>
      <c r="N169" t="s">
        <v>11271</v>
      </c>
      <c r="O169" s="129"/>
      <c r="P169" s="16"/>
    </row>
    <row r="170" spans="1:16">
      <c r="A170" t="s">
        <v>1155</v>
      </c>
      <c r="B170" t="s">
        <v>317</v>
      </c>
      <c r="C170" t="s">
        <v>11586</v>
      </c>
      <c r="D170" t="s">
        <v>318</v>
      </c>
      <c r="E170">
        <v>9775.56</v>
      </c>
      <c r="F170" t="s">
        <v>1170</v>
      </c>
      <c r="G170" t="s">
        <v>11587</v>
      </c>
      <c r="H170" t="s">
        <v>336</v>
      </c>
      <c r="I170" t="s">
        <v>11243</v>
      </c>
      <c r="J170">
        <v>10042</v>
      </c>
      <c r="K170">
        <v>114040</v>
      </c>
      <c r="L170" t="s">
        <v>27</v>
      </c>
      <c r="M170" t="s">
        <v>133</v>
      </c>
      <c r="N170" t="s">
        <v>11270</v>
      </c>
      <c r="O170" s="129"/>
      <c r="P170" s="16"/>
    </row>
    <row r="171" spans="1:16">
      <c r="A171" t="s">
        <v>11588</v>
      </c>
      <c r="B171" t="s">
        <v>317</v>
      </c>
      <c r="C171" t="s">
        <v>11589</v>
      </c>
      <c r="D171" t="s">
        <v>318</v>
      </c>
      <c r="E171">
        <v>10362.34</v>
      </c>
      <c r="F171" t="s">
        <v>1170</v>
      </c>
      <c r="G171" t="s">
        <v>11590</v>
      </c>
      <c r="H171" t="s">
        <v>335</v>
      </c>
      <c r="I171" t="s">
        <v>11243</v>
      </c>
      <c r="J171">
        <v>10042</v>
      </c>
      <c r="K171">
        <v>114040</v>
      </c>
      <c r="L171" t="s">
        <v>27</v>
      </c>
      <c r="M171" t="s">
        <v>133</v>
      </c>
      <c r="N171" t="s">
        <v>11272</v>
      </c>
      <c r="O171" s="129"/>
      <c r="P171" s="16"/>
    </row>
    <row r="172" spans="1:16">
      <c r="A172" t="s">
        <v>1161</v>
      </c>
      <c r="B172" t="s">
        <v>317</v>
      </c>
      <c r="C172" t="s">
        <v>11591</v>
      </c>
      <c r="D172" t="s">
        <v>318</v>
      </c>
      <c r="E172">
        <v>10270.049999999999</v>
      </c>
      <c r="F172" t="s">
        <v>1170</v>
      </c>
      <c r="G172" t="s">
        <v>11592</v>
      </c>
      <c r="H172" t="s">
        <v>336</v>
      </c>
      <c r="I172" t="s">
        <v>11243</v>
      </c>
      <c r="J172">
        <v>10042</v>
      </c>
      <c r="K172">
        <v>114040</v>
      </c>
      <c r="L172" t="s">
        <v>27</v>
      </c>
      <c r="M172" t="s">
        <v>133</v>
      </c>
      <c r="N172" t="s">
        <v>11273</v>
      </c>
      <c r="O172" s="129"/>
      <c r="P172" s="16"/>
    </row>
    <row r="173" spans="1:16">
      <c r="A173" t="s">
        <v>1160</v>
      </c>
      <c r="B173" t="s">
        <v>317</v>
      </c>
      <c r="C173" t="s">
        <v>11593</v>
      </c>
      <c r="D173" t="s">
        <v>318</v>
      </c>
      <c r="E173">
        <v>10630.69</v>
      </c>
      <c r="F173" t="s">
        <v>1170</v>
      </c>
      <c r="G173" t="s">
        <v>11594</v>
      </c>
      <c r="H173" t="s">
        <v>336</v>
      </c>
      <c r="I173" t="s">
        <v>11243</v>
      </c>
      <c r="J173">
        <v>10042</v>
      </c>
      <c r="K173">
        <v>114040</v>
      </c>
      <c r="L173" t="s">
        <v>27</v>
      </c>
      <c r="M173" t="s">
        <v>133</v>
      </c>
      <c r="N173" t="s">
        <v>11274</v>
      </c>
      <c r="O173" s="129"/>
      <c r="P173" s="16"/>
    </row>
    <row r="174" spans="1:16">
      <c r="A174" t="s">
        <v>316</v>
      </c>
      <c r="B174" t="s">
        <v>317</v>
      </c>
      <c r="C174" t="s">
        <v>11569</v>
      </c>
      <c r="D174" t="s">
        <v>318</v>
      </c>
      <c r="E174">
        <v>6830.38</v>
      </c>
      <c r="F174" t="s">
        <v>1170</v>
      </c>
      <c r="G174" t="s">
        <v>11570</v>
      </c>
      <c r="H174" t="s">
        <v>337</v>
      </c>
      <c r="I174" t="s">
        <v>11242</v>
      </c>
      <c r="J174">
        <v>10042</v>
      </c>
      <c r="K174">
        <v>114060</v>
      </c>
      <c r="L174" t="s">
        <v>31</v>
      </c>
      <c r="M174" t="s">
        <v>133</v>
      </c>
      <c r="N174" t="s">
        <v>11264</v>
      </c>
      <c r="O174" s="129"/>
      <c r="P174" s="16"/>
    </row>
    <row r="175" spans="1:16">
      <c r="A175" t="s">
        <v>320</v>
      </c>
      <c r="B175" t="s">
        <v>317</v>
      </c>
      <c r="C175" t="s">
        <v>11571</v>
      </c>
      <c r="D175" t="s">
        <v>318</v>
      </c>
      <c r="E175">
        <v>6213.39</v>
      </c>
      <c r="F175" t="s">
        <v>1170</v>
      </c>
      <c r="G175" t="s">
        <v>11572</v>
      </c>
      <c r="H175" t="s">
        <v>336</v>
      </c>
      <c r="I175" t="s">
        <v>11242</v>
      </c>
      <c r="J175">
        <v>10042</v>
      </c>
      <c r="K175">
        <v>114060</v>
      </c>
      <c r="L175" t="s">
        <v>31</v>
      </c>
      <c r="M175" t="s">
        <v>133</v>
      </c>
      <c r="N175" t="s">
        <v>11265</v>
      </c>
      <c r="O175" s="129"/>
      <c r="P175" s="16"/>
    </row>
    <row r="176" spans="1:16">
      <c r="A176" t="s">
        <v>321</v>
      </c>
      <c r="B176" t="s">
        <v>317</v>
      </c>
      <c r="C176" t="s">
        <v>11573</v>
      </c>
      <c r="D176" t="s">
        <v>318</v>
      </c>
      <c r="E176">
        <v>6239.14</v>
      </c>
      <c r="F176" t="s">
        <v>1170</v>
      </c>
      <c r="G176" t="s">
        <v>11574</v>
      </c>
      <c r="H176" t="s">
        <v>337</v>
      </c>
      <c r="I176" t="s">
        <v>11242</v>
      </c>
      <c r="J176">
        <v>10042</v>
      </c>
      <c r="K176">
        <v>114060</v>
      </c>
      <c r="L176" t="s">
        <v>31</v>
      </c>
      <c r="M176" t="s">
        <v>133</v>
      </c>
      <c r="N176" t="s">
        <v>11266</v>
      </c>
      <c r="O176" s="129"/>
      <c r="P176" s="16"/>
    </row>
    <row r="177" spans="1:16">
      <c r="A177" t="s">
        <v>1115</v>
      </c>
      <c r="B177" t="s">
        <v>317</v>
      </c>
      <c r="C177" t="s">
        <v>11575</v>
      </c>
      <c r="D177" t="s">
        <v>318</v>
      </c>
      <c r="E177">
        <v>6267.52</v>
      </c>
      <c r="F177" t="s">
        <v>1170</v>
      </c>
      <c r="G177" t="s">
        <v>11576</v>
      </c>
      <c r="H177" t="s">
        <v>337</v>
      </c>
      <c r="I177" t="s">
        <v>11242</v>
      </c>
      <c r="J177">
        <v>10042</v>
      </c>
      <c r="K177">
        <v>114060</v>
      </c>
      <c r="L177" t="s">
        <v>31</v>
      </c>
      <c r="M177" t="s">
        <v>133</v>
      </c>
      <c r="N177" t="s">
        <v>11267</v>
      </c>
      <c r="O177" s="129"/>
      <c r="P177" s="16"/>
    </row>
    <row r="178" spans="1:16">
      <c r="A178" t="s">
        <v>11577</v>
      </c>
      <c r="B178" t="s">
        <v>317</v>
      </c>
      <c r="C178" t="s">
        <v>11578</v>
      </c>
      <c r="D178" t="s">
        <v>318</v>
      </c>
      <c r="E178">
        <v>6140.03</v>
      </c>
      <c r="F178" t="s">
        <v>1170</v>
      </c>
      <c r="G178" t="s">
        <v>11579</v>
      </c>
      <c r="H178" t="s">
        <v>337</v>
      </c>
      <c r="I178" t="s">
        <v>11242</v>
      </c>
      <c r="J178">
        <v>10042</v>
      </c>
      <c r="K178">
        <v>114060</v>
      </c>
      <c r="L178" t="s">
        <v>31</v>
      </c>
      <c r="M178" t="s">
        <v>133</v>
      </c>
      <c r="N178" t="s">
        <v>11268</v>
      </c>
      <c r="O178" s="129"/>
      <c r="P178" s="16"/>
    </row>
    <row r="179" spans="1:16">
      <c r="A179" t="s">
        <v>11580</v>
      </c>
      <c r="B179" t="s">
        <v>317</v>
      </c>
      <c r="C179" t="s">
        <v>11581</v>
      </c>
      <c r="D179" t="s">
        <v>318</v>
      </c>
      <c r="E179">
        <v>6174.6</v>
      </c>
      <c r="F179" t="s">
        <v>1170</v>
      </c>
      <c r="G179" t="s">
        <v>11582</v>
      </c>
      <c r="H179" t="s">
        <v>336</v>
      </c>
      <c r="I179" t="s">
        <v>11242</v>
      </c>
      <c r="J179">
        <v>10042</v>
      </c>
      <c r="K179">
        <v>114060</v>
      </c>
      <c r="L179" t="s">
        <v>31</v>
      </c>
      <c r="M179" t="s">
        <v>133</v>
      </c>
      <c r="N179" t="s">
        <v>11269</v>
      </c>
      <c r="O179" s="129"/>
      <c r="P179" s="16"/>
    </row>
    <row r="180" spans="1:16">
      <c r="A180" t="s">
        <v>1155</v>
      </c>
      <c r="B180" t="s">
        <v>317</v>
      </c>
      <c r="C180" t="s">
        <v>11586</v>
      </c>
      <c r="D180" t="s">
        <v>318</v>
      </c>
      <c r="E180">
        <v>6320.85</v>
      </c>
      <c r="F180" t="s">
        <v>1170</v>
      </c>
      <c r="G180" t="s">
        <v>11587</v>
      </c>
      <c r="H180" t="s">
        <v>337</v>
      </c>
      <c r="I180" t="s">
        <v>11242</v>
      </c>
      <c r="J180">
        <v>10042</v>
      </c>
      <c r="K180">
        <v>114060</v>
      </c>
      <c r="L180" t="s">
        <v>31</v>
      </c>
      <c r="M180" t="s">
        <v>133</v>
      </c>
      <c r="N180" t="s">
        <v>11270</v>
      </c>
      <c r="O180" s="129"/>
      <c r="P180" s="16"/>
    </row>
    <row r="181" spans="1:16">
      <c r="A181" t="s">
        <v>11583</v>
      </c>
      <c r="B181" t="s">
        <v>317</v>
      </c>
      <c r="C181" t="s">
        <v>11584</v>
      </c>
      <c r="D181" t="s">
        <v>318</v>
      </c>
      <c r="E181">
        <v>6451.48</v>
      </c>
      <c r="F181" t="s">
        <v>1170</v>
      </c>
      <c r="G181" t="s">
        <v>11585</v>
      </c>
      <c r="H181" t="s">
        <v>336</v>
      </c>
      <c r="I181" t="s">
        <v>11242</v>
      </c>
      <c r="J181">
        <v>10042</v>
      </c>
      <c r="K181">
        <v>114060</v>
      </c>
      <c r="L181" t="s">
        <v>31</v>
      </c>
      <c r="M181" t="s">
        <v>133</v>
      </c>
      <c r="N181" t="s">
        <v>11271</v>
      </c>
      <c r="O181" s="129"/>
      <c r="P181" s="16"/>
    </row>
    <row r="182" spans="1:16">
      <c r="A182" t="s">
        <v>11588</v>
      </c>
      <c r="B182" t="s">
        <v>317</v>
      </c>
      <c r="C182" t="s">
        <v>11589</v>
      </c>
      <c r="D182" t="s">
        <v>318</v>
      </c>
      <c r="E182">
        <v>11092.89</v>
      </c>
      <c r="F182" t="s">
        <v>1170</v>
      </c>
      <c r="G182" t="s">
        <v>11590</v>
      </c>
      <c r="H182" t="s">
        <v>336</v>
      </c>
      <c r="I182" t="s">
        <v>11242</v>
      </c>
      <c r="J182">
        <v>10042</v>
      </c>
      <c r="K182">
        <v>114060</v>
      </c>
      <c r="L182" t="s">
        <v>31</v>
      </c>
      <c r="M182" t="s">
        <v>133</v>
      </c>
      <c r="N182" t="s">
        <v>11272</v>
      </c>
      <c r="O182" s="129"/>
      <c r="P182" s="16"/>
    </row>
    <row r="183" spans="1:16">
      <c r="A183" t="s">
        <v>1161</v>
      </c>
      <c r="B183" t="s">
        <v>317</v>
      </c>
      <c r="C183" t="s">
        <v>11591</v>
      </c>
      <c r="D183" t="s">
        <v>318</v>
      </c>
      <c r="E183">
        <v>7074.36</v>
      </c>
      <c r="F183" t="s">
        <v>1170</v>
      </c>
      <c r="G183" t="s">
        <v>11592</v>
      </c>
      <c r="H183" t="s">
        <v>337</v>
      </c>
      <c r="I183" t="s">
        <v>11242</v>
      </c>
      <c r="J183">
        <v>10042</v>
      </c>
      <c r="K183">
        <v>114060</v>
      </c>
      <c r="L183" t="s">
        <v>31</v>
      </c>
      <c r="M183" t="s">
        <v>133</v>
      </c>
      <c r="N183" t="s">
        <v>11273</v>
      </c>
      <c r="O183" s="129"/>
      <c r="P183" s="16"/>
    </row>
    <row r="184" spans="1:16">
      <c r="A184" t="s">
        <v>1160</v>
      </c>
      <c r="B184" t="s">
        <v>317</v>
      </c>
      <c r="C184" t="s">
        <v>11593</v>
      </c>
      <c r="D184" t="s">
        <v>318</v>
      </c>
      <c r="E184">
        <v>6517.94</v>
      </c>
      <c r="F184" t="s">
        <v>1170</v>
      </c>
      <c r="G184" t="s">
        <v>11594</v>
      </c>
      <c r="H184" t="s">
        <v>337</v>
      </c>
      <c r="I184" t="s">
        <v>11242</v>
      </c>
      <c r="J184">
        <v>10042</v>
      </c>
      <c r="K184">
        <v>114060</v>
      </c>
      <c r="L184" t="s">
        <v>31</v>
      </c>
      <c r="M184" t="s">
        <v>133</v>
      </c>
      <c r="N184" t="s">
        <v>11274</v>
      </c>
      <c r="O184" s="129"/>
      <c r="P184" s="16"/>
    </row>
    <row r="185" spans="1:16">
      <c r="A185" t="s">
        <v>316</v>
      </c>
      <c r="B185" t="s">
        <v>317</v>
      </c>
      <c r="C185" t="s">
        <v>11569</v>
      </c>
      <c r="D185" t="s">
        <v>318</v>
      </c>
      <c r="E185">
        <v>2569.7199999999998</v>
      </c>
      <c r="F185" t="s">
        <v>1170</v>
      </c>
      <c r="G185" t="s">
        <v>11570</v>
      </c>
      <c r="H185" t="s">
        <v>338</v>
      </c>
      <c r="I185" t="s">
        <v>11241</v>
      </c>
      <c r="J185">
        <v>10043</v>
      </c>
      <c r="K185">
        <v>111100</v>
      </c>
      <c r="L185" t="s">
        <v>35</v>
      </c>
      <c r="M185" t="s">
        <v>134</v>
      </c>
      <c r="N185" t="s">
        <v>11264</v>
      </c>
      <c r="O185" s="129"/>
      <c r="P185" s="16"/>
    </row>
    <row r="186" spans="1:16">
      <c r="A186" t="s">
        <v>320</v>
      </c>
      <c r="B186" t="s">
        <v>317</v>
      </c>
      <c r="C186" t="s">
        <v>11571</v>
      </c>
      <c r="D186" t="s">
        <v>318</v>
      </c>
      <c r="E186">
        <v>2569.7199999999998</v>
      </c>
      <c r="F186" t="s">
        <v>1170</v>
      </c>
      <c r="G186" t="s">
        <v>11572</v>
      </c>
      <c r="H186" t="s">
        <v>337</v>
      </c>
      <c r="I186" t="s">
        <v>11241</v>
      </c>
      <c r="J186">
        <v>10043</v>
      </c>
      <c r="K186">
        <v>111100</v>
      </c>
      <c r="L186" t="s">
        <v>35</v>
      </c>
      <c r="M186" t="s">
        <v>134</v>
      </c>
      <c r="N186" t="s">
        <v>11265</v>
      </c>
      <c r="O186" s="129"/>
      <c r="P186" s="16"/>
    </row>
    <row r="187" spans="1:16">
      <c r="A187" t="s">
        <v>321</v>
      </c>
      <c r="B187" t="s">
        <v>317</v>
      </c>
      <c r="C187" t="s">
        <v>11573</v>
      </c>
      <c r="D187" t="s">
        <v>318</v>
      </c>
      <c r="E187">
        <v>2569.7199999999998</v>
      </c>
      <c r="F187" t="s">
        <v>1170</v>
      </c>
      <c r="G187" t="s">
        <v>11574</v>
      </c>
      <c r="H187" t="s">
        <v>338</v>
      </c>
      <c r="I187" t="s">
        <v>11241</v>
      </c>
      <c r="J187">
        <v>10043</v>
      </c>
      <c r="K187">
        <v>111100</v>
      </c>
      <c r="L187" t="s">
        <v>35</v>
      </c>
      <c r="M187" t="s">
        <v>134</v>
      </c>
      <c r="N187" t="s">
        <v>11266</v>
      </c>
      <c r="O187" s="129"/>
      <c r="P187" s="16"/>
    </row>
    <row r="188" spans="1:16">
      <c r="A188" t="s">
        <v>1115</v>
      </c>
      <c r="B188" t="s">
        <v>317</v>
      </c>
      <c r="C188" t="s">
        <v>11575</v>
      </c>
      <c r="D188" t="s">
        <v>318</v>
      </c>
      <c r="E188">
        <v>2616.16</v>
      </c>
      <c r="F188" t="s">
        <v>1170</v>
      </c>
      <c r="G188" t="s">
        <v>11576</v>
      </c>
      <c r="H188" t="s">
        <v>338</v>
      </c>
      <c r="I188" t="s">
        <v>11241</v>
      </c>
      <c r="J188">
        <v>10043</v>
      </c>
      <c r="K188">
        <v>111100</v>
      </c>
      <c r="L188" t="s">
        <v>35</v>
      </c>
      <c r="M188" t="s">
        <v>134</v>
      </c>
      <c r="N188" t="s">
        <v>11267</v>
      </c>
      <c r="O188" s="129"/>
      <c r="P188" s="16"/>
    </row>
    <row r="189" spans="1:16">
      <c r="A189" t="s">
        <v>11577</v>
      </c>
      <c r="B189" t="s">
        <v>317</v>
      </c>
      <c r="C189" t="s">
        <v>11578</v>
      </c>
      <c r="D189" t="s">
        <v>318</v>
      </c>
      <c r="E189">
        <v>2581.33</v>
      </c>
      <c r="F189" t="s">
        <v>1170</v>
      </c>
      <c r="G189" t="s">
        <v>11579</v>
      </c>
      <c r="H189" t="s">
        <v>338</v>
      </c>
      <c r="I189" t="s">
        <v>11241</v>
      </c>
      <c r="J189">
        <v>10043</v>
      </c>
      <c r="K189">
        <v>111100</v>
      </c>
      <c r="L189" t="s">
        <v>35</v>
      </c>
      <c r="M189" t="s">
        <v>134</v>
      </c>
      <c r="N189" t="s">
        <v>11268</v>
      </c>
      <c r="O189" s="129"/>
      <c r="P189" s="16"/>
    </row>
    <row r="190" spans="1:16">
      <c r="A190" t="s">
        <v>11580</v>
      </c>
      <c r="B190" t="s">
        <v>317</v>
      </c>
      <c r="C190" t="s">
        <v>11581</v>
      </c>
      <c r="D190" t="s">
        <v>318</v>
      </c>
      <c r="E190">
        <v>2581.33</v>
      </c>
      <c r="F190" t="s">
        <v>1170</v>
      </c>
      <c r="G190" t="s">
        <v>11582</v>
      </c>
      <c r="H190" t="s">
        <v>337</v>
      </c>
      <c r="I190" t="s">
        <v>11241</v>
      </c>
      <c r="J190">
        <v>10043</v>
      </c>
      <c r="K190">
        <v>111100</v>
      </c>
      <c r="L190" t="s">
        <v>35</v>
      </c>
      <c r="M190" t="s">
        <v>134</v>
      </c>
      <c r="N190" t="s">
        <v>11269</v>
      </c>
      <c r="O190" s="129"/>
      <c r="P190" s="16"/>
    </row>
    <row r="191" spans="1:16">
      <c r="A191" t="s">
        <v>1155</v>
      </c>
      <c r="B191" t="s">
        <v>317</v>
      </c>
      <c r="C191" t="s">
        <v>11586</v>
      </c>
      <c r="D191" t="s">
        <v>318</v>
      </c>
      <c r="E191">
        <v>2581.33</v>
      </c>
      <c r="F191" t="s">
        <v>1170</v>
      </c>
      <c r="G191" t="s">
        <v>11587</v>
      </c>
      <c r="H191" t="s">
        <v>338</v>
      </c>
      <c r="I191" t="s">
        <v>11241</v>
      </c>
      <c r="J191">
        <v>10043</v>
      </c>
      <c r="K191">
        <v>111100</v>
      </c>
      <c r="L191" t="s">
        <v>35</v>
      </c>
      <c r="M191" t="s">
        <v>134</v>
      </c>
      <c r="N191" t="s">
        <v>11270</v>
      </c>
      <c r="O191" s="129"/>
    </row>
    <row r="192" spans="1:16">
      <c r="A192" t="s">
        <v>11583</v>
      </c>
      <c r="B192" t="s">
        <v>317</v>
      </c>
      <c r="C192" t="s">
        <v>11584</v>
      </c>
      <c r="D192" t="s">
        <v>318</v>
      </c>
      <c r="E192">
        <v>2581.33</v>
      </c>
      <c r="F192" t="s">
        <v>1170</v>
      </c>
      <c r="G192" t="s">
        <v>11585</v>
      </c>
      <c r="H192" t="s">
        <v>337</v>
      </c>
      <c r="I192" t="s">
        <v>11241</v>
      </c>
      <c r="J192">
        <v>10043</v>
      </c>
      <c r="K192">
        <v>111100</v>
      </c>
      <c r="L192" t="s">
        <v>35</v>
      </c>
      <c r="M192" t="s">
        <v>134</v>
      </c>
      <c r="N192" t="s">
        <v>11271</v>
      </c>
      <c r="O192" s="129"/>
      <c r="P192" s="16"/>
    </row>
    <row r="193" spans="1:16">
      <c r="A193" t="s">
        <v>11588</v>
      </c>
      <c r="B193" t="s">
        <v>317</v>
      </c>
      <c r="C193" t="s">
        <v>11589</v>
      </c>
      <c r="D193" t="s">
        <v>318</v>
      </c>
      <c r="E193">
        <v>4049.77</v>
      </c>
      <c r="F193" t="s">
        <v>1170</v>
      </c>
      <c r="G193" t="s">
        <v>11590</v>
      </c>
      <c r="H193" t="s">
        <v>337</v>
      </c>
      <c r="I193" t="s">
        <v>11241</v>
      </c>
      <c r="J193">
        <v>10043</v>
      </c>
      <c r="K193">
        <v>111100</v>
      </c>
      <c r="L193" t="s">
        <v>35</v>
      </c>
      <c r="M193" t="s">
        <v>134</v>
      </c>
      <c r="N193" t="s">
        <v>11272</v>
      </c>
      <c r="O193" s="129"/>
    </row>
    <row r="194" spans="1:16">
      <c r="A194" t="s">
        <v>1161</v>
      </c>
      <c r="B194" t="s">
        <v>317</v>
      </c>
      <c r="C194" t="s">
        <v>11591</v>
      </c>
      <c r="D194" t="s">
        <v>318</v>
      </c>
      <c r="E194">
        <v>2744.49</v>
      </c>
      <c r="F194" t="s">
        <v>1170</v>
      </c>
      <c r="G194" t="s">
        <v>11592</v>
      </c>
      <c r="H194" t="s">
        <v>338</v>
      </c>
      <c r="I194" t="s">
        <v>11241</v>
      </c>
      <c r="J194">
        <v>10043</v>
      </c>
      <c r="K194">
        <v>111100</v>
      </c>
      <c r="L194" t="s">
        <v>35</v>
      </c>
      <c r="M194" t="s">
        <v>134</v>
      </c>
      <c r="N194" t="s">
        <v>11273</v>
      </c>
      <c r="O194" s="129"/>
      <c r="P194" s="16"/>
    </row>
    <row r="195" spans="1:16">
      <c r="A195" t="s">
        <v>1160</v>
      </c>
      <c r="B195" t="s">
        <v>317</v>
      </c>
      <c r="C195" t="s">
        <v>11593</v>
      </c>
      <c r="D195" t="s">
        <v>318</v>
      </c>
      <c r="E195">
        <v>2744.49</v>
      </c>
      <c r="F195" t="s">
        <v>1170</v>
      </c>
      <c r="G195" t="s">
        <v>11594</v>
      </c>
      <c r="H195" t="s">
        <v>338</v>
      </c>
      <c r="I195" t="s">
        <v>11241</v>
      </c>
      <c r="J195">
        <v>10043</v>
      </c>
      <c r="K195">
        <v>111100</v>
      </c>
      <c r="L195" t="s">
        <v>35</v>
      </c>
      <c r="M195" t="s">
        <v>134</v>
      </c>
      <c r="N195" t="s">
        <v>11274</v>
      </c>
      <c r="O195" s="129"/>
    </row>
    <row r="196" spans="1:16">
      <c r="A196" t="s">
        <v>316</v>
      </c>
      <c r="B196" t="s">
        <v>317</v>
      </c>
      <c r="C196" t="s">
        <v>11569</v>
      </c>
      <c r="D196" t="s">
        <v>318</v>
      </c>
      <c r="E196">
        <v>2428.61</v>
      </c>
      <c r="F196" t="s">
        <v>1170</v>
      </c>
      <c r="G196" t="s">
        <v>11570</v>
      </c>
      <c r="H196" t="s">
        <v>339</v>
      </c>
      <c r="I196" t="s">
        <v>11240</v>
      </c>
      <c r="J196">
        <v>10043</v>
      </c>
      <c r="K196">
        <v>111200</v>
      </c>
      <c r="L196" t="s">
        <v>33</v>
      </c>
      <c r="M196" t="s">
        <v>134</v>
      </c>
      <c r="N196" t="s">
        <v>11264</v>
      </c>
      <c r="O196" s="129"/>
    </row>
    <row r="197" spans="1:16">
      <c r="A197" t="s">
        <v>320</v>
      </c>
      <c r="B197" t="s">
        <v>317</v>
      </c>
      <c r="C197" t="s">
        <v>11571</v>
      </c>
      <c r="D197" t="s">
        <v>318</v>
      </c>
      <c r="E197">
        <v>2428.61</v>
      </c>
      <c r="F197" t="s">
        <v>1170</v>
      </c>
      <c r="G197" t="s">
        <v>11572</v>
      </c>
      <c r="H197" t="s">
        <v>338</v>
      </c>
      <c r="I197" t="s">
        <v>11240</v>
      </c>
      <c r="J197">
        <v>10043</v>
      </c>
      <c r="K197">
        <v>111200</v>
      </c>
      <c r="L197" t="s">
        <v>33</v>
      </c>
      <c r="M197" t="s">
        <v>134</v>
      </c>
      <c r="N197" t="s">
        <v>11265</v>
      </c>
      <c r="O197" s="129"/>
      <c r="P197" s="16"/>
    </row>
    <row r="198" spans="1:16">
      <c r="A198" t="s">
        <v>321</v>
      </c>
      <c r="B198" t="s">
        <v>317</v>
      </c>
      <c r="C198" t="s">
        <v>11573</v>
      </c>
      <c r="D198" t="s">
        <v>318</v>
      </c>
      <c r="E198">
        <v>2428.61</v>
      </c>
      <c r="F198" t="s">
        <v>1170</v>
      </c>
      <c r="G198" t="s">
        <v>11574</v>
      </c>
      <c r="H198" t="s">
        <v>339</v>
      </c>
      <c r="I198" t="s">
        <v>11240</v>
      </c>
      <c r="J198">
        <v>10043</v>
      </c>
      <c r="K198">
        <v>111200</v>
      </c>
      <c r="L198" t="s">
        <v>33</v>
      </c>
      <c r="M198" t="s">
        <v>134</v>
      </c>
      <c r="N198" t="s">
        <v>11266</v>
      </c>
      <c r="O198" s="129"/>
      <c r="P198" s="16"/>
    </row>
    <row r="199" spans="1:16">
      <c r="A199" t="s">
        <v>1115</v>
      </c>
      <c r="B199" t="s">
        <v>317</v>
      </c>
      <c r="C199" t="s">
        <v>11575</v>
      </c>
      <c r="D199" t="s">
        <v>318</v>
      </c>
      <c r="E199">
        <v>2428.61</v>
      </c>
      <c r="F199" t="s">
        <v>1170</v>
      </c>
      <c r="G199" t="s">
        <v>11576</v>
      </c>
      <c r="H199" t="s">
        <v>339</v>
      </c>
      <c r="I199" t="s">
        <v>11240</v>
      </c>
      <c r="J199">
        <v>10043</v>
      </c>
      <c r="K199">
        <v>111200</v>
      </c>
      <c r="L199" t="s">
        <v>33</v>
      </c>
      <c r="M199" t="s">
        <v>134</v>
      </c>
      <c r="N199" t="s">
        <v>11267</v>
      </c>
      <c r="O199" s="129"/>
      <c r="P199" s="16"/>
    </row>
    <row r="200" spans="1:16">
      <c r="A200" t="s">
        <v>11577</v>
      </c>
      <c r="B200" t="s">
        <v>317</v>
      </c>
      <c r="C200" t="s">
        <v>11578</v>
      </c>
      <c r="D200" t="s">
        <v>318</v>
      </c>
      <c r="E200">
        <v>2428.61</v>
      </c>
      <c r="F200" t="s">
        <v>1170</v>
      </c>
      <c r="G200" t="s">
        <v>11579</v>
      </c>
      <c r="H200" t="s">
        <v>339</v>
      </c>
      <c r="I200" t="s">
        <v>11240</v>
      </c>
      <c r="J200">
        <v>10043</v>
      </c>
      <c r="K200">
        <v>111200</v>
      </c>
      <c r="L200" t="s">
        <v>33</v>
      </c>
      <c r="M200" t="s">
        <v>134</v>
      </c>
      <c r="N200" t="s">
        <v>11268</v>
      </c>
      <c r="O200" s="129"/>
      <c r="P200" s="16"/>
    </row>
    <row r="201" spans="1:16">
      <c r="A201" t="s">
        <v>11580</v>
      </c>
      <c r="B201" t="s">
        <v>317</v>
      </c>
      <c r="C201" t="s">
        <v>11581</v>
      </c>
      <c r="D201" t="s">
        <v>318</v>
      </c>
      <c r="E201">
        <v>2428.61</v>
      </c>
      <c r="F201" t="s">
        <v>1170</v>
      </c>
      <c r="G201" t="s">
        <v>11582</v>
      </c>
      <c r="H201" t="s">
        <v>338</v>
      </c>
      <c r="I201" t="s">
        <v>11240</v>
      </c>
      <c r="J201">
        <v>10043</v>
      </c>
      <c r="K201">
        <v>111200</v>
      </c>
      <c r="L201" t="s">
        <v>33</v>
      </c>
      <c r="M201" t="s">
        <v>134</v>
      </c>
      <c r="N201" t="s">
        <v>11269</v>
      </c>
      <c r="O201" s="129"/>
      <c r="P201" s="16"/>
    </row>
    <row r="202" spans="1:16">
      <c r="A202" t="s">
        <v>1155</v>
      </c>
      <c r="B202" t="s">
        <v>317</v>
      </c>
      <c r="C202" t="s">
        <v>11586</v>
      </c>
      <c r="D202" t="s">
        <v>318</v>
      </c>
      <c r="E202">
        <v>2428.61</v>
      </c>
      <c r="F202" t="s">
        <v>1170</v>
      </c>
      <c r="G202" t="s">
        <v>11587</v>
      </c>
      <c r="H202" t="s">
        <v>339</v>
      </c>
      <c r="I202" t="s">
        <v>11240</v>
      </c>
      <c r="J202">
        <v>10043</v>
      </c>
      <c r="K202">
        <v>111200</v>
      </c>
      <c r="L202" t="s">
        <v>33</v>
      </c>
      <c r="M202" t="s">
        <v>134</v>
      </c>
      <c r="N202" t="s">
        <v>11270</v>
      </c>
      <c r="O202" s="129"/>
      <c r="P202" s="16"/>
    </row>
    <row r="203" spans="1:16">
      <c r="A203" t="s">
        <v>11583</v>
      </c>
      <c r="B203" t="s">
        <v>317</v>
      </c>
      <c r="C203" t="s">
        <v>11584</v>
      </c>
      <c r="D203" t="s">
        <v>318</v>
      </c>
      <c r="E203">
        <v>2428.61</v>
      </c>
      <c r="F203" t="s">
        <v>1170</v>
      </c>
      <c r="G203" t="s">
        <v>11585</v>
      </c>
      <c r="H203" t="s">
        <v>338</v>
      </c>
      <c r="I203" t="s">
        <v>11240</v>
      </c>
      <c r="J203">
        <v>10043</v>
      </c>
      <c r="K203">
        <v>111200</v>
      </c>
      <c r="L203" t="s">
        <v>33</v>
      </c>
      <c r="M203" t="s">
        <v>134</v>
      </c>
      <c r="N203" t="s">
        <v>11271</v>
      </c>
      <c r="O203" s="129"/>
      <c r="P203" s="16"/>
    </row>
    <row r="204" spans="1:16">
      <c r="A204" t="s">
        <v>11588</v>
      </c>
      <c r="B204" t="s">
        <v>317</v>
      </c>
      <c r="C204" t="s">
        <v>11589</v>
      </c>
      <c r="D204" t="s">
        <v>318</v>
      </c>
      <c r="E204">
        <v>4118.67</v>
      </c>
      <c r="F204" t="s">
        <v>1170</v>
      </c>
      <c r="G204" t="s">
        <v>11590</v>
      </c>
      <c r="H204" t="s">
        <v>338</v>
      </c>
      <c r="I204" t="s">
        <v>11240</v>
      </c>
      <c r="J204">
        <v>10043</v>
      </c>
      <c r="K204">
        <v>111200</v>
      </c>
      <c r="L204" t="s">
        <v>33</v>
      </c>
      <c r="M204" t="s">
        <v>134</v>
      </c>
      <c r="N204" t="s">
        <v>11272</v>
      </c>
      <c r="O204" s="129"/>
      <c r="P204" s="16"/>
    </row>
    <row r="205" spans="1:16">
      <c r="A205" t="s">
        <v>1161</v>
      </c>
      <c r="B205" t="s">
        <v>317</v>
      </c>
      <c r="C205" t="s">
        <v>11591</v>
      </c>
      <c r="D205" t="s">
        <v>318</v>
      </c>
      <c r="E205">
        <v>2616.39</v>
      </c>
      <c r="F205" t="s">
        <v>1170</v>
      </c>
      <c r="G205" t="s">
        <v>11592</v>
      </c>
      <c r="H205" t="s">
        <v>339</v>
      </c>
      <c r="I205" t="s">
        <v>11240</v>
      </c>
      <c r="J205">
        <v>10043</v>
      </c>
      <c r="K205">
        <v>111200</v>
      </c>
      <c r="L205" t="s">
        <v>33</v>
      </c>
      <c r="M205" t="s">
        <v>134</v>
      </c>
      <c r="N205" t="s">
        <v>11273</v>
      </c>
      <c r="O205" s="129"/>
      <c r="P205" s="16"/>
    </row>
    <row r="206" spans="1:16">
      <c r="A206" t="s">
        <v>1160</v>
      </c>
      <c r="B206" t="s">
        <v>317</v>
      </c>
      <c r="C206" t="s">
        <v>11593</v>
      </c>
      <c r="D206" t="s">
        <v>318</v>
      </c>
      <c r="E206">
        <v>2616.39</v>
      </c>
      <c r="F206" t="s">
        <v>1170</v>
      </c>
      <c r="G206" t="s">
        <v>11594</v>
      </c>
      <c r="H206" t="s">
        <v>339</v>
      </c>
      <c r="I206" t="s">
        <v>11240</v>
      </c>
      <c r="J206">
        <v>10043</v>
      </c>
      <c r="K206">
        <v>111200</v>
      </c>
      <c r="L206" t="s">
        <v>33</v>
      </c>
      <c r="M206" t="s">
        <v>134</v>
      </c>
      <c r="N206" t="s">
        <v>11274</v>
      </c>
      <c r="O206" s="129"/>
      <c r="P206" s="16"/>
    </row>
    <row r="207" spans="1:16">
      <c r="A207" t="s">
        <v>316</v>
      </c>
      <c r="B207" t="s">
        <v>317</v>
      </c>
      <c r="C207" t="s">
        <v>11569</v>
      </c>
      <c r="D207" t="s">
        <v>318</v>
      </c>
      <c r="E207">
        <v>25524.400000000001</v>
      </c>
      <c r="F207" t="s">
        <v>1170</v>
      </c>
      <c r="G207" t="s">
        <v>11570</v>
      </c>
      <c r="H207" t="s">
        <v>340</v>
      </c>
      <c r="I207" t="s">
        <v>11239</v>
      </c>
      <c r="J207">
        <v>10043</v>
      </c>
      <c r="K207">
        <v>111400</v>
      </c>
      <c r="L207" t="s">
        <v>27</v>
      </c>
      <c r="M207" t="s">
        <v>134</v>
      </c>
      <c r="N207" t="s">
        <v>11264</v>
      </c>
      <c r="O207" s="129"/>
      <c r="P207" s="16"/>
    </row>
    <row r="208" spans="1:16">
      <c r="A208" t="s">
        <v>320</v>
      </c>
      <c r="B208" t="s">
        <v>317</v>
      </c>
      <c r="C208" t="s">
        <v>11571</v>
      </c>
      <c r="D208" t="s">
        <v>318</v>
      </c>
      <c r="E208">
        <v>24746.400000000001</v>
      </c>
      <c r="F208" t="s">
        <v>1170</v>
      </c>
      <c r="G208" t="s">
        <v>11572</v>
      </c>
      <c r="H208" t="s">
        <v>339</v>
      </c>
      <c r="I208" t="s">
        <v>11239</v>
      </c>
      <c r="J208">
        <v>10043</v>
      </c>
      <c r="K208">
        <v>111400</v>
      </c>
      <c r="L208" t="s">
        <v>27</v>
      </c>
      <c r="M208" t="s">
        <v>134</v>
      </c>
      <c r="N208" t="s">
        <v>11265</v>
      </c>
      <c r="O208" s="129"/>
      <c r="P208" s="16"/>
    </row>
    <row r="209" spans="1:16">
      <c r="A209" t="s">
        <v>321</v>
      </c>
      <c r="B209" t="s">
        <v>317</v>
      </c>
      <c r="C209" t="s">
        <v>11573</v>
      </c>
      <c r="D209" t="s">
        <v>318</v>
      </c>
      <c r="E209">
        <v>24749.18</v>
      </c>
      <c r="F209" t="s">
        <v>1170</v>
      </c>
      <c r="G209" t="s">
        <v>11574</v>
      </c>
      <c r="H209" t="s">
        <v>340</v>
      </c>
      <c r="I209" t="s">
        <v>11239</v>
      </c>
      <c r="J209">
        <v>10043</v>
      </c>
      <c r="K209">
        <v>111400</v>
      </c>
      <c r="L209" t="s">
        <v>27</v>
      </c>
      <c r="M209" t="s">
        <v>134</v>
      </c>
      <c r="N209" t="s">
        <v>11266</v>
      </c>
      <c r="O209" s="129"/>
      <c r="P209" s="16"/>
    </row>
    <row r="210" spans="1:16">
      <c r="A210" t="s">
        <v>1115</v>
      </c>
      <c r="B210" t="s">
        <v>317</v>
      </c>
      <c r="C210" t="s">
        <v>11575</v>
      </c>
      <c r="D210" t="s">
        <v>318</v>
      </c>
      <c r="E210">
        <v>25356.71</v>
      </c>
      <c r="F210" t="s">
        <v>1170</v>
      </c>
      <c r="G210" t="s">
        <v>11576</v>
      </c>
      <c r="H210" t="s">
        <v>340</v>
      </c>
      <c r="I210" t="s">
        <v>11239</v>
      </c>
      <c r="J210">
        <v>10043</v>
      </c>
      <c r="K210">
        <v>111400</v>
      </c>
      <c r="L210" t="s">
        <v>27</v>
      </c>
      <c r="M210" t="s">
        <v>134</v>
      </c>
      <c r="N210" t="s">
        <v>11267</v>
      </c>
      <c r="O210" s="129"/>
      <c r="P210" s="16"/>
    </row>
    <row r="211" spans="1:16">
      <c r="A211" t="s">
        <v>11577</v>
      </c>
      <c r="B211" t="s">
        <v>317</v>
      </c>
      <c r="C211" t="s">
        <v>11578</v>
      </c>
      <c r="D211" t="s">
        <v>318</v>
      </c>
      <c r="E211">
        <v>25145.599999999999</v>
      </c>
      <c r="F211" t="s">
        <v>1170</v>
      </c>
      <c r="G211" t="s">
        <v>11579</v>
      </c>
      <c r="H211" t="s">
        <v>340</v>
      </c>
      <c r="I211" t="s">
        <v>11239</v>
      </c>
      <c r="J211">
        <v>10043</v>
      </c>
      <c r="K211">
        <v>111400</v>
      </c>
      <c r="L211" t="s">
        <v>27</v>
      </c>
      <c r="M211" t="s">
        <v>134</v>
      </c>
      <c r="N211" t="s">
        <v>11268</v>
      </c>
      <c r="O211" s="129"/>
      <c r="P211" s="16"/>
    </row>
    <row r="212" spans="1:16">
      <c r="A212" t="s">
        <v>11580</v>
      </c>
      <c r="B212" t="s">
        <v>317</v>
      </c>
      <c r="C212" t="s">
        <v>11581</v>
      </c>
      <c r="D212" t="s">
        <v>318</v>
      </c>
      <c r="E212">
        <v>21169.09</v>
      </c>
      <c r="F212" t="s">
        <v>1170</v>
      </c>
      <c r="G212" t="s">
        <v>11582</v>
      </c>
      <c r="H212" t="s">
        <v>339</v>
      </c>
      <c r="I212" t="s">
        <v>11239</v>
      </c>
      <c r="J212">
        <v>10043</v>
      </c>
      <c r="K212">
        <v>111400</v>
      </c>
      <c r="L212" t="s">
        <v>27</v>
      </c>
      <c r="M212" t="s">
        <v>134</v>
      </c>
      <c r="N212" t="s">
        <v>11269</v>
      </c>
      <c r="O212" s="129"/>
      <c r="P212" s="16"/>
    </row>
    <row r="213" spans="1:16">
      <c r="A213" t="s">
        <v>1155</v>
      </c>
      <c r="B213" t="s">
        <v>317</v>
      </c>
      <c r="C213" t="s">
        <v>11586</v>
      </c>
      <c r="D213" t="s">
        <v>318</v>
      </c>
      <c r="E213">
        <v>22942.83</v>
      </c>
      <c r="F213" t="s">
        <v>1170</v>
      </c>
      <c r="G213" t="s">
        <v>11587</v>
      </c>
      <c r="H213" t="s">
        <v>340</v>
      </c>
      <c r="I213" t="s">
        <v>11239</v>
      </c>
      <c r="J213">
        <v>10043</v>
      </c>
      <c r="K213">
        <v>111400</v>
      </c>
      <c r="L213" t="s">
        <v>27</v>
      </c>
      <c r="M213" t="s">
        <v>134</v>
      </c>
      <c r="N213" t="s">
        <v>11270</v>
      </c>
      <c r="O213" s="129"/>
      <c r="P213" s="16"/>
    </row>
    <row r="214" spans="1:16">
      <c r="A214" t="s">
        <v>11583</v>
      </c>
      <c r="B214" t="s">
        <v>317</v>
      </c>
      <c r="C214" t="s">
        <v>11584</v>
      </c>
      <c r="D214" t="s">
        <v>318</v>
      </c>
      <c r="E214">
        <v>26156.6</v>
      </c>
      <c r="F214" t="s">
        <v>1170</v>
      </c>
      <c r="G214" t="s">
        <v>11585</v>
      </c>
      <c r="H214" t="s">
        <v>339</v>
      </c>
      <c r="I214" t="s">
        <v>11239</v>
      </c>
      <c r="J214">
        <v>10043</v>
      </c>
      <c r="K214">
        <v>111400</v>
      </c>
      <c r="L214" t="s">
        <v>27</v>
      </c>
      <c r="M214" t="s">
        <v>134</v>
      </c>
      <c r="N214" t="s">
        <v>11271</v>
      </c>
      <c r="O214" s="129"/>
      <c r="P214" s="16"/>
    </row>
    <row r="215" spans="1:16">
      <c r="A215" t="s">
        <v>11588</v>
      </c>
      <c r="B215" t="s">
        <v>317</v>
      </c>
      <c r="C215" t="s">
        <v>11589</v>
      </c>
      <c r="D215" t="s">
        <v>318</v>
      </c>
      <c r="E215">
        <v>23791.759999999998</v>
      </c>
      <c r="F215" t="s">
        <v>1170</v>
      </c>
      <c r="G215" t="s">
        <v>11590</v>
      </c>
      <c r="H215" t="s">
        <v>339</v>
      </c>
      <c r="I215" t="s">
        <v>11239</v>
      </c>
      <c r="J215">
        <v>10043</v>
      </c>
      <c r="K215">
        <v>111400</v>
      </c>
      <c r="L215" t="s">
        <v>27</v>
      </c>
      <c r="M215" t="s">
        <v>134</v>
      </c>
      <c r="N215" t="s">
        <v>11272</v>
      </c>
      <c r="O215" s="129"/>
      <c r="P215" s="16"/>
    </row>
    <row r="216" spans="1:16">
      <c r="A216" t="s">
        <v>1161</v>
      </c>
      <c r="B216" t="s">
        <v>317</v>
      </c>
      <c r="C216" t="s">
        <v>11591</v>
      </c>
      <c r="D216" t="s">
        <v>318</v>
      </c>
      <c r="E216">
        <v>23791.759999999998</v>
      </c>
      <c r="F216" t="s">
        <v>1170</v>
      </c>
      <c r="G216" t="s">
        <v>11592</v>
      </c>
      <c r="H216" t="s">
        <v>340</v>
      </c>
      <c r="I216" t="s">
        <v>11239</v>
      </c>
      <c r="J216">
        <v>10043</v>
      </c>
      <c r="K216">
        <v>111400</v>
      </c>
      <c r="L216" t="s">
        <v>27</v>
      </c>
      <c r="M216" t="s">
        <v>134</v>
      </c>
      <c r="N216" t="s">
        <v>11273</v>
      </c>
      <c r="O216" s="129"/>
      <c r="P216" s="16"/>
    </row>
    <row r="217" spans="1:16">
      <c r="A217" t="s">
        <v>1160</v>
      </c>
      <c r="B217" t="s">
        <v>317</v>
      </c>
      <c r="C217" t="s">
        <v>11593</v>
      </c>
      <c r="D217" t="s">
        <v>318</v>
      </c>
      <c r="E217">
        <v>23791.759999999998</v>
      </c>
      <c r="F217" t="s">
        <v>1170</v>
      </c>
      <c r="G217" t="s">
        <v>11594</v>
      </c>
      <c r="H217" t="s">
        <v>340</v>
      </c>
      <c r="I217" t="s">
        <v>11239</v>
      </c>
      <c r="J217">
        <v>10043</v>
      </c>
      <c r="K217">
        <v>111400</v>
      </c>
      <c r="L217" t="s">
        <v>27</v>
      </c>
      <c r="M217" t="s">
        <v>134</v>
      </c>
      <c r="N217" t="s">
        <v>11274</v>
      </c>
      <c r="O217" s="129"/>
      <c r="P217" s="16"/>
    </row>
    <row r="218" spans="1:16">
      <c r="A218" t="s">
        <v>11588</v>
      </c>
      <c r="B218" t="s">
        <v>317</v>
      </c>
      <c r="C218" t="s">
        <v>11589</v>
      </c>
      <c r="D218" t="s">
        <v>318</v>
      </c>
      <c r="E218">
        <v>2600</v>
      </c>
      <c r="F218" t="s">
        <v>1170</v>
      </c>
      <c r="G218" t="s">
        <v>11590</v>
      </c>
      <c r="H218" t="s">
        <v>340</v>
      </c>
      <c r="I218" t="s">
        <v>11595</v>
      </c>
      <c r="J218">
        <v>10043</v>
      </c>
      <c r="K218">
        <v>111500</v>
      </c>
      <c r="L218" t="s">
        <v>29</v>
      </c>
      <c r="M218" t="s">
        <v>134</v>
      </c>
      <c r="N218" t="s">
        <v>11272</v>
      </c>
      <c r="O218" s="129"/>
      <c r="P218" s="16"/>
    </row>
    <row r="219" spans="1:16">
      <c r="A219" t="s">
        <v>1161</v>
      </c>
      <c r="B219" t="s">
        <v>317</v>
      </c>
      <c r="C219" t="s">
        <v>11591</v>
      </c>
      <c r="D219" t="s">
        <v>318</v>
      </c>
      <c r="E219">
        <v>1040</v>
      </c>
      <c r="F219" t="s">
        <v>1170</v>
      </c>
      <c r="G219" t="s">
        <v>11592</v>
      </c>
      <c r="H219" t="s">
        <v>341</v>
      </c>
      <c r="I219" t="s">
        <v>11595</v>
      </c>
      <c r="J219">
        <v>10043</v>
      </c>
      <c r="K219">
        <v>111500</v>
      </c>
      <c r="L219" t="s">
        <v>29</v>
      </c>
      <c r="M219" t="s">
        <v>134</v>
      </c>
      <c r="N219" t="s">
        <v>11273</v>
      </c>
      <c r="O219" s="129"/>
      <c r="P219" s="16"/>
    </row>
    <row r="220" spans="1:16">
      <c r="A220" t="s">
        <v>1160</v>
      </c>
      <c r="B220" t="s">
        <v>317</v>
      </c>
      <c r="C220" t="s">
        <v>11593</v>
      </c>
      <c r="D220" t="s">
        <v>318</v>
      </c>
      <c r="E220">
        <v>2080</v>
      </c>
      <c r="F220" t="s">
        <v>1170</v>
      </c>
      <c r="G220" t="s">
        <v>11594</v>
      </c>
      <c r="H220" t="s">
        <v>341</v>
      </c>
      <c r="I220" t="s">
        <v>11595</v>
      </c>
      <c r="J220">
        <v>10043</v>
      </c>
      <c r="K220">
        <v>111500</v>
      </c>
      <c r="L220" t="s">
        <v>29</v>
      </c>
      <c r="M220" t="s">
        <v>134</v>
      </c>
      <c r="N220" t="s">
        <v>11274</v>
      </c>
      <c r="O220" s="129"/>
      <c r="P220" s="16"/>
    </row>
    <row r="221" spans="1:16">
      <c r="A221" t="s">
        <v>316</v>
      </c>
      <c r="B221" t="s">
        <v>317</v>
      </c>
      <c r="C221" t="s">
        <v>11569</v>
      </c>
      <c r="D221" t="s">
        <v>318</v>
      </c>
      <c r="E221">
        <v>9419.7999999999993</v>
      </c>
      <c r="F221" t="s">
        <v>1170</v>
      </c>
      <c r="G221" t="s">
        <v>11570</v>
      </c>
      <c r="H221" t="s">
        <v>341</v>
      </c>
      <c r="I221" t="s">
        <v>11238</v>
      </c>
      <c r="J221">
        <v>10043</v>
      </c>
      <c r="K221">
        <v>111600</v>
      </c>
      <c r="L221" t="s">
        <v>31</v>
      </c>
      <c r="M221" t="s">
        <v>134</v>
      </c>
      <c r="N221" t="s">
        <v>11264</v>
      </c>
      <c r="O221" s="129"/>
      <c r="P221" s="16"/>
    </row>
    <row r="222" spans="1:16">
      <c r="A222" t="s">
        <v>320</v>
      </c>
      <c r="B222" t="s">
        <v>317</v>
      </c>
      <c r="C222" t="s">
        <v>11571</v>
      </c>
      <c r="D222" t="s">
        <v>318</v>
      </c>
      <c r="E222">
        <v>10312.950000000001</v>
      </c>
      <c r="F222" t="s">
        <v>1170</v>
      </c>
      <c r="G222" t="s">
        <v>11572</v>
      </c>
      <c r="H222" t="s">
        <v>340</v>
      </c>
      <c r="I222" t="s">
        <v>11238</v>
      </c>
      <c r="J222">
        <v>10043</v>
      </c>
      <c r="K222">
        <v>111600</v>
      </c>
      <c r="L222" t="s">
        <v>31</v>
      </c>
      <c r="M222" t="s">
        <v>134</v>
      </c>
      <c r="N222" t="s">
        <v>11265</v>
      </c>
      <c r="O222" s="129"/>
      <c r="P222" s="16"/>
    </row>
    <row r="223" spans="1:16">
      <c r="A223" t="s">
        <v>321</v>
      </c>
      <c r="B223" t="s">
        <v>317</v>
      </c>
      <c r="C223" t="s">
        <v>11573</v>
      </c>
      <c r="D223" t="s">
        <v>318</v>
      </c>
      <c r="E223">
        <v>9769.7999999999993</v>
      </c>
      <c r="F223" t="s">
        <v>1170</v>
      </c>
      <c r="G223" t="s">
        <v>11574</v>
      </c>
      <c r="H223" t="s">
        <v>341</v>
      </c>
      <c r="I223" t="s">
        <v>11238</v>
      </c>
      <c r="J223">
        <v>10043</v>
      </c>
      <c r="K223">
        <v>111600</v>
      </c>
      <c r="L223" t="s">
        <v>31</v>
      </c>
      <c r="M223" t="s">
        <v>134</v>
      </c>
      <c r="N223" t="s">
        <v>11266</v>
      </c>
      <c r="O223" s="129"/>
      <c r="P223" s="16"/>
    </row>
    <row r="224" spans="1:16">
      <c r="A224" t="s">
        <v>1115</v>
      </c>
      <c r="B224" t="s">
        <v>317</v>
      </c>
      <c r="C224" t="s">
        <v>11575</v>
      </c>
      <c r="D224" t="s">
        <v>318</v>
      </c>
      <c r="E224">
        <v>10046.11</v>
      </c>
      <c r="F224" t="s">
        <v>1170</v>
      </c>
      <c r="G224" t="s">
        <v>11576</v>
      </c>
      <c r="H224" t="s">
        <v>341</v>
      </c>
      <c r="I224" t="s">
        <v>11238</v>
      </c>
      <c r="J224">
        <v>10043</v>
      </c>
      <c r="K224">
        <v>111600</v>
      </c>
      <c r="L224" t="s">
        <v>31</v>
      </c>
      <c r="M224" t="s">
        <v>134</v>
      </c>
      <c r="N224" t="s">
        <v>11267</v>
      </c>
      <c r="O224" s="129"/>
      <c r="P224" s="16"/>
    </row>
    <row r="225" spans="1:16">
      <c r="A225" t="s">
        <v>11577</v>
      </c>
      <c r="B225" t="s">
        <v>317</v>
      </c>
      <c r="C225" t="s">
        <v>11578</v>
      </c>
      <c r="D225" t="s">
        <v>318</v>
      </c>
      <c r="E225">
        <v>10016</v>
      </c>
      <c r="F225" t="s">
        <v>1170</v>
      </c>
      <c r="G225" t="s">
        <v>11579</v>
      </c>
      <c r="H225" t="s">
        <v>341</v>
      </c>
      <c r="I225" t="s">
        <v>11238</v>
      </c>
      <c r="J225">
        <v>10043</v>
      </c>
      <c r="K225">
        <v>111600</v>
      </c>
      <c r="L225" t="s">
        <v>31</v>
      </c>
      <c r="M225" t="s">
        <v>134</v>
      </c>
      <c r="N225" t="s">
        <v>11268</v>
      </c>
      <c r="O225" s="129"/>
      <c r="P225" s="16"/>
    </row>
    <row r="226" spans="1:16">
      <c r="A226" t="s">
        <v>11580</v>
      </c>
      <c r="B226" t="s">
        <v>317</v>
      </c>
      <c r="C226" t="s">
        <v>11581</v>
      </c>
      <c r="D226" t="s">
        <v>318</v>
      </c>
      <c r="E226">
        <v>10016</v>
      </c>
      <c r="F226" t="s">
        <v>1170</v>
      </c>
      <c r="G226" t="s">
        <v>11582</v>
      </c>
      <c r="H226" t="s">
        <v>340</v>
      </c>
      <c r="I226" t="s">
        <v>11238</v>
      </c>
      <c r="J226">
        <v>10043</v>
      </c>
      <c r="K226">
        <v>111600</v>
      </c>
      <c r="L226" t="s">
        <v>31</v>
      </c>
      <c r="M226" t="s">
        <v>134</v>
      </c>
      <c r="N226" t="s">
        <v>11269</v>
      </c>
      <c r="O226" s="129"/>
      <c r="P226" s="16"/>
    </row>
    <row r="227" spans="1:16">
      <c r="A227" t="s">
        <v>11583</v>
      </c>
      <c r="B227" t="s">
        <v>317</v>
      </c>
      <c r="C227" t="s">
        <v>11584</v>
      </c>
      <c r="D227" t="s">
        <v>318</v>
      </c>
      <c r="E227">
        <v>10265.780000000001</v>
      </c>
      <c r="F227" t="s">
        <v>1170</v>
      </c>
      <c r="G227" t="s">
        <v>11585</v>
      </c>
      <c r="H227" t="s">
        <v>340</v>
      </c>
      <c r="I227" t="s">
        <v>11238</v>
      </c>
      <c r="J227">
        <v>10043</v>
      </c>
      <c r="K227">
        <v>111600</v>
      </c>
      <c r="L227" t="s">
        <v>31</v>
      </c>
      <c r="M227" t="s">
        <v>134</v>
      </c>
      <c r="N227" t="s">
        <v>11271</v>
      </c>
      <c r="O227" s="129"/>
      <c r="P227" s="16"/>
    </row>
    <row r="228" spans="1:16">
      <c r="A228" t="s">
        <v>1155</v>
      </c>
      <c r="B228" t="s">
        <v>317</v>
      </c>
      <c r="C228" t="s">
        <v>11586</v>
      </c>
      <c r="D228" t="s">
        <v>318</v>
      </c>
      <c r="E228">
        <v>10337.51</v>
      </c>
      <c r="F228" t="s">
        <v>1170</v>
      </c>
      <c r="G228" t="s">
        <v>11587</v>
      </c>
      <c r="H228" t="s">
        <v>341</v>
      </c>
      <c r="I228" t="s">
        <v>11238</v>
      </c>
      <c r="J228">
        <v>10043</v>
      </c>
      <c r="K228">
        <v>111600</v>
      </c>
      <c r="L228" t="s">
        <v>31</v>
      </c>
      <c r="M228" t="s">
        <v>134</v>
      </c>
      <c r="N228" t="s">
        <v>11270</v>
      </c>
      <c r="O228" s="129"/>
      <c r="P228" s="16"/>
    </row>
    <row r="229" spans="1:16">
      <c r="A229" t="s">
        <v>11588</v>
      </c>
      <c r="B229" t="s">
        <v>317</v>
      </c>
      <c r="C229" t="s">
        <v>11589</v>
      </c>
      <c r="D229" t="s">
        <v>318</v>
      </c>
      <c r="E229">
        <v>17674.490000000002</v>
      </c>
      <c r="F229" t="s">
        <v>1170</v>
      </c>
      <c r="G229" t="s">
        <v>11590</v>
      </c>
      <c r="H229" t="s">
        <v>341</v>
      </c>
      <c r="I229" t="s">
        <v>11238</v>
      </c>
      <c r="J229">
        <v>10043</v>
      </c>
      <c r="K229">
        <v>111600</v>
      </c>
      <c r="L229" t="s">
        <v>31</v>
      </c>
      <c r="M229" t="s">
        <v>134</v>
      </c>
      <c r="N229" t="s">
        <v>11272</v>
      </c>
      <c r="O229" s="129"/>
      <c r="P229" s="16"/>
    </row>
    <row r="230" spans="1:16">
      <c r="A230" t="s">
        <v>1161</v>
      </c>
      <c r="B230" t="s">
        <v>317</v>
      </c>
      <c r="C230" t="s">
        <v>11591</v>
      </c>
      <c r="D230" t="s">
        <v>318</v>
      </c>
      <c r="E230">
        <v>10044.83</v>
      </c>
      <c r="F230" t="s">
        <v>1170</v>
      </c>
      <c r="G230" t="s">
        <v>11592</v>
      </c>
      <c r="H230" t="s">
        <v>342</v>
      </c>
      <c r="I230" t="s">
        <v>11238</v>
      </c>
      <c r="J230">
        <v>10043</v>
      </c>
      <c r="K230">
        <v>111600</v>
      </c>
      <c r="L230" t="s">
        <v>31</v>
      </c>
      <c r="M230" t="s">
        <v>134</v>
      </c>
      <c r="N230" t="s">
        <v>11273</v>
      </c>
      <c r="O230" s="129"/>
      <c r="P230" s="16"/>
    </row>
    <row r="231" spans="1:16">
      <c r="A231" t="s">
        <v>1160</v>
      </c>
      <c r="B231" t="s">
        <v>317</v>
      </c>
      <c r="C231" t="s">
        <v>11593</v>
      </c>
      <c r="D231" t="s">
        <v>318</v>
      </c>
      <c r="E231">
        <v>10842.77</v>
      </c>
      <c r="F231" t="s">
        <v>1170</v>
      </c>
      <c r="G231" t="s">
        <v>11594</v>
      </c>
      <c r="H231" t="s">
        <v>342</v>
      </c>
      <c r="I231" t="s">
        <v>11238</v>
      </c>
      <c r="J231">
        <v>10043</v>
      </c>
      <c r="K231">
        <v>111600</v>
      </c>
      <c r="L231" t="s">
        <v>31</v>
      </c>
      <c r="M231" t="s">
        <v>134</v>
      </c>
      <c r="N231" t="s">
        <v>11274</v>
      </c>
      <c r="O231" s="129"/>
      <c r="P231" s="16"/>
    </row>
    <row r="232" spans="1:16">
      <c r="A232" t="s">
        <v>316</v>
      </c>
      <c r="B232" t="s">
        <v>317</v>
      </c>
      <c r="C232" t="s">
        <v>11569</v>
      </c>
      <c r="D232" t="s">
        <v>318</v>
      </c>
      <c r="E232">
        <v>726.83</v>
      </c>
      <c r="F232" t="s">
        <v>1170</v>
      </c>
      <c r="G232" t="s">
        <v>11570</v>
      </c>
      <c r="H232" t="s">
        <v>342</v>
      </c>
      <c r="I232" t="s">
        <v>11237</v>
      </c>
      <c r="J232">
        <v>10043</v>
      </c>
      <c r="K232">
        <v>111700</v>
      </c>
      <c r="L232" t="s">
        <v>39</v>
      </c>
      <c r="M232" t="s">
        <v>134</v>
      </c>
      <c r="N232" t="s">
        <v>11264</v>
      </c>
      <c r="O232" s="129"/>
      <c r="P232" s="16"/>
    </row>
    <row r="233" spans="1:16">
      <c r="A233" t="s">
        <v>320</v>
      </c>
      <c r="B233" t="s">
        <v>317</v>
      </c>
      <c r="C233" t="s">
        <v>11571</v>
      </c>
      <c r="D233" t="s">
        <v>318</v>
      </c>
      <c r="E233">
        <v>827.37</v>
      </c>
      <c r="F233" t="s">
        <v>1170</v>
      </c>
      <c r="G233" t="s">
        <v>11572</v>
      </c>
      <c r="H233" t="s">
        <v>341</v>
      </c>
      <c r="I233" t="s">
        <v>11237</v>
      </c>
      <c r="J233">
        <v>10043</v>
      </c>
      <c r="K233">
        <v>111700</v>
      </c>
      <c r="L233" t="s">
        <v>39</v>
      </c>
      <c r="M233" t="s">
        <v>134</v>
      </c>
      <c r="N233" t="s">
        <v>11265</v>
      </c>
      <c r="O233" s="129"/>
      <c r="P233" s="16"/>
    </row>
    <row r="234" spans="1:16">
      <c r="A234" t="s">
        <v>321</v>
      </c>
      <c r="B234" t="s">
        <v>317</v>
      </c>
      <c r="C234" t="s">
        <v>11573</v>
      </c>
      <c r="D234" t="s">
        <v>318</v>
      </c>
      <c r="E234">
        <v>777.1</v>
      </c>
      <c r="F234" t="s">
        <v>1170</v>
      </c>
      <c r="G234" t="s">
        <v>11574</v>
      </c>
      <c r="H234" t="s">
        <v>342</v>
      </c>
      <c r="I234" t="s">
        <v>11237</v>
      </c>
      <c r="J234">
        <v>10043</v>
      </c>
      <c r="K234">
        <v>111700</v>
      </c>
      <c r="L234" t="s">
        <v>39</v>
      </c>
      <c r="M234" t="s">
        <v>134</v>
      </c>
      <c r="N234" t="s">
        <v>11266</v>
      </c>
      <c r="O234" s="129"/>
      <c r="P234" s="16"/>
    </row>
    <row r="235" spans="1:16">
      <c r="A235" t="s">
        <v>1115</v>
      </c>
      <c r="B235" t="s">
        <v>317</v>
      </c>
      <c r="C235" t="s">
        <v>11575</v>
      </c>
      <c r="D235" t="s">
        <v>318</v>
      </c>
      <c r="E235">
        <v>791.14</v>
      </c>
      <c r="F235" t="s">
        <v>1170</v>
      </c>
      <c r="G235" t="s">
        <v>11576</v>
      </c>
      <c r="H235" t="s">
        <v>342</v>
      </c>
      <c r="I235" t="s">
        <v>11237</v>
      </c>
      <c r="J235">
        <v>10043</v>
      </c>
      <c r="K235">
        <v>111700</v>
      </c>
      <c r="L235" t="s">
        <v>39</v>
      </c>
      <c r="M235" t="s">
        <v>134</v>
      </c>
      <c r="N235" t="s">
        <v>11267</v>
      </c>
      <c r="O235" s="129"/>
      <c r="P235" s="16"/>
    </row>
    <row r="236" spans="1:16">
      <c r="A236" t="s">
        <v>11577</v>
      </c>
      <c r="B236" t="s">
        <v>317</v>
      </c>
      <c r="C236" t="s">
        <v>11578</v>
      </c>
      <c r="D236" t="s">
        <v>318</v>
      </c>
      <c r="E236">
        <v>780.61</v>
      </c>
      <c r="F236" t="s">
        <v>1170</v>
      </c>
      <c r="G236" t="s">
        <v>11579</v>
      </c>
      <c r="H236" t="s">
        <v>342</v>
      </c>
      <c r="I236" t="s">
        <v>11237</v>
      </c>
      <c r="J236">
        <v>10043</v>
      </c>
      <c r="K236">
        <v>111700</v>
      </c>
      <c r="L236" t="s">
        <v>39</v>
      </c>
      <c r="M236" t="s">
        <v>134</v>
      </c>
      <c r="N236" t="s">
        <v>11268</v>
      </c>
      <c r="O236" s="129"/>
      <c r="P236" s="16"/>
    </row>
    <row r="237" spans="1:16">
      <c r="A237" t="s">
        <v>11580</v>
      </c>
      <c r="B237" t="s">
        <v>317</v>
      </c>
      <c r="C237" t="s">
        <v>11581</v>
      </c>
      <c r="D237" t="s">
        <v>318</v>
      </c>
      <c r="E237">
        <v>893.08</v>
      </c>
      <c r="F237" t="s">
        <v>1170</v>
      </c>
      <c r="G237" t="s">
        <v>11582</v>
      </c>
      <c r="H237" t="s">
        <v>341</v>
      </c>
      <c r="I237" t="s">
        <v>11237</v>
      </c>
      <c r="J237">
        <v>10043</v>
      </c>
      <c r="K237">
        <v>111700</v>
      </c>
      <c r="L237" t="s">
        <v>39</v>
      </c>
      <c r="M237" t="s">
        <v>134</v>
      </c>
      <c r="N237" t="s">
        <v>11269</v>
      </c>
      <c r="O237" s="129"/>
      <c r="P237" s="16"/>
    </row>
    <row r="238" spans="1:16">
      <c r="A238" t="s">
        <v>11583</v>
      </c>
      <c r="B238" t="s">
        <v>317</v>
      </c>
      <c r="C238" t="s">
        <v>11584</v>
      </c>
      <c r="D238" t="s">
        <v>318</v>
      </c>
      <c r="E238">
        <v>780.61</v>
      </c>
      <c r="F238" t="s">
        <v>1170</v>
      </c>
      <c r="G238" t="s">
        <v>11585</v>
      </c>
      <c r="H238" t="s">
        <v>341</v>
      </c>
      <c r="I238" t="s">
        <v>11237</v>
      </c>
      <c r="J238">
        <v>10043</v>
      </c>
      <c r="K238">
        <v>111700</v>
      </c>
      <c r="L238" t="s">
        <v>39</v>
      </c>
      <c r="M238" t="s">
        <v>134</v>
      </c>
      <c r="N238" t="s">
        <v>11271</v>
      </c>
      <c r="O238" s="129"/>
      <c r="P238" s="16"/>
    </row>
    <row r="239" spans="1:16">
      <c r="A239" t="s">
        <v>1155</v>
      </c>
      <c r="B239" t="s">
        <v>317</v>
      </c>
      <c r="C239" t="s">
        <v>11586</v>
      </c>
      <c r="D239" t="s">
        <v>318</v>
      </c>
      <c r="E239">
        <v>786.86</v>
      </c>
      <c r="F239" t="s">
        <v>1170</v>
      </c>
      <c r="G239" t="s">
        <v>11587</v>
      </c>
      <c r="H239" t="s">
        <v>342</v>
      </c>
      <c r="I239" t="s">
        <v>11237</v>
      </c>
      <c r="J239">
        <v>10043</v>
      </c>
      <c r="K239">
        <v>111700</v>
      </c>
      <c r="L239" t="s">
        <v>39</v>
      </c>
      <c r="M239" t="s">
        <v>134</v>
      </c>
      <c r="N239" t="s">
        <v>11270</v>
      </c>
      <c r="O239" s="129"/>
      <c r="P239" s="16"/>
    </row>
    <row r="240" spans="1:16">
      <c r="A240" t="s">
        <v>11588</v>
      </c>
      <c r="B240" t="s">
        <v>317</v>
      </c>
      <c r="C240" t="s">
        <v>11589</v>
      </c>
      <c r="D240" t="s">
        <v>318</v>
      </c>
      <c r="E240">
        <v>1476.74</v>
      </c>
      <c r="F240" t="s">
        <v>1170</v>
      </c>
      <c r="G240" t="s">
        <v>11590</v>
      </c>
      <c r="H240" t="s">
        <v>342</v>
      </c>
      <c r="I240" t="s">
        <v>11237</v>
      </c>
      <c r="J240">
        <v>10043</v>
      </c>
      <c r="K240">
        <v>111700</v>
      </c>
      <c r="L240" t="s">
        <v>39</v>
      </c>
      <c r="M240" t="s">
        <v>134</v>
      </c>
      <c r="N240" t="s">
        <v>11272</v>
      </c>
      <c r="O240" s="129"/>
      <c r="P240" s="16"/>
    </row>
    <row r="241" spans="1:16">
      <c r="A241" t="s">
        <v>1161</v>
      </c>
      <c r="B241" t="s">
        <v>317</v>
      </c>
      <c r="C241" t="s">
        <v>11591</v>
      </c>
      <c r="D241" t="s">
        <v>318</v>
      </c>
      <c r="E241">
        <v>856.61</v>
      </c>
      <c r="F241" t="s">
        <v>1170</v>
      </c>
      <c r="G241" t="s">
        <v>11592</v>
      </c>
      <c r="H241" t="s">
        <v>343</v>
      </c>
      <c r="I241" t="s">
        <v>11237</v>
      </c>
      <c r="J241">
        <v>10043</v>
      </c>
      <c r="K241">
        <v>111700</v>
      </c>
      <c r="L241" t="s">
        <v>39</v>
      </c>
      <c r="M241" t="s">
        <v>134</v>
      </c>
      <c r="N241" t="s">
        <v>11273</v>
      </c>
      <c r="O241" s="129"/>
      <c r="P241" s="16"/>
    </row>
    <row r="242" spans="1:16">
      <c r="A242" t="s">
        <v>1160</v>
      </c>
      <c r="B242" t="s">
        <v>317</v>
      </c>
      <c r="C242" t="s">
        <v>11593</v>
      </c>
      <c r="D242" t="s">
        <v>318</v>
      </c>
      <c r="E242">
        <v>856.61</v>
      </c>
      <c r="F242" t="s">
        <v>1170</v>
      </c>
      <c r="G242" t="s">
        <v>11594</v>
      </c>
      <c r="H242" t="s">
        <v>343</v>
      </c>
      <c r="I242" t="s">
        <v>11237</v>
      </c>
      <c r="J242">
        <v>10043</v>
      </c>
      <c r="K242">
        <v>111700</v>
      </c>
      <c r="L242" t="s">
        <v>39</v>
      </c>
      <c r="M242" t="s">
        <v>134</v>
      </c>
      <c r="N242" t="s">
        <v>11274</v>
      </c>
      <c r="O242" s="129"/>
      <c r="P242" s="16"/>
    </row>
    <row r="243" spans="1:16">
      <c r="A243" t="s">
        <v>316</v>
      </c>
      <c r="B243" t="s">
        <v>317</v>
      </c>
      <c r="C243" t="s">
        <v>11569</v>
      </c>
      <c r="D243" t="s">
        <v>318</v>
      </c>
      <c r="E243">
        <v>38.18</v>
      </c>
      <c r="F243" t="s">
        <v>1170</v>
      </c>
      <c r="G243" t="s">
        <v>11570</v>
      </c>
      <c r="H243" t="s">
        <v>343</v>
      </c>
      <c r="I243" t="s">
        <v>11236</v>
      </c>
      <c r="J243">
        <v>10043</v>
      </c>
      <c r="K243">
        <v>113000</v>
      </c>
      <c r="L243" t="s">
        <v>39</v>
      </c>
      <c r="M243" t="s">
        <v>134</v>
      </c>
      <c r="N243" t="s">
        <v>11264</v>
      </c>
      <c r="O243" s="129"/>
      <c r="P243" s="16"/>
    </row>
    <row r="244" spans="1:16">
      <c r="A244" t="s">
        <v>320</v>
      </c>
      <c r="B244" t="s">
        <v>317</v>
      </c>
      <c r="C244" t="s">
        <v>11571</v>
      </c>
      <c r="D244" t="s">
        <v>318</v>
      </c>
      <c r="E244">
        <v>45.12</v>
      </c>
      <c r="F244" t="s">
        <v>1170</v>
      </c>
      <c r="G244" t="s">
        <v>11572</v>
      </c>
      <c r="H244" t="s">
        <v>342</v>
      </c>
      <c r="I244" t="s">
        <v>11236</v>
      </c>
      <c r="J244">
        <v>10043</v>
      </c>
      <c r="K244">
        <v>113000</v>
      </c>
      <c r="L244" t="s">
        <v>39</v>
      </c>
      <c r="M244" t="s">
        <v>134</v>
      </c>
      <c r="N244" t="s">
        <v>11265</v>
      </c>
      <c r="O244" s="129"/>
      <c r="P244" s="16"/>
    </row>
    <row r="245" spans="1:16">
      <c r="A245" t="s">
        <v>321</v>
      </c>
      <c r="B245" t="s">
        <v>317</v>
      </c>
      <c r="C245" t="s">
        <v>11573</v>
      </c>
      <c r="D245" t="s">
        <v>318</v>
      </c>
      <c r="E245">
        <v>41.49</v>
      </c>
      <c r="F245" t="s">
        <v>1170</v>
      </c>
      <c r="G245" t="s">
        <v>11574</v>
      </c>
      <c r="H245" t="s">
        <v>343</v>
      </c>
      <c r="I245" t="s">
        <v>11236</v>
      </c>
      <c r="J245">
        <v>10043</v>
      </c>
      <c r="K245">
        <v>113000</v>
      </c>
      <c r="L245" t="s">
        <v>39</v>
      </c>
      <c r="M245" t="s">
        <v>134</v>
      </c>
      <c r="N245" t="s">
        <v>11266</v>
      </c>
      <c r="O245" s="129"/>
      <c r="P245" s="16"/>
    </row>
    <row r="246" spans="1:16">
      <c r="A246" t="s">
        <v>1115</v>
      </c>
      <c r="B246" t="s">
        <v>317</v>
      </c>
      <c r="C246" t="s">
        <v>11575</v>
      </c>
      <c r="D246" t="s">
        <v>318</v>
      </c>
      <c r="E246">
        <v>42.62</v>
      </c>
      <c r="F246" t="s">
        <v>1170</v>
      </c>
      <c r="G246" t="s">
        <v>11576</v>
      </c>
      <c r="H246" t="s">
        <v>343</v>
      </c>
      <c r="I246" t="s">
        <v>11236</v>
      </c>
      <c r="J246">
        <v>10043</v>
      </c>
      <c r="K246">
        <v>113000</v>
      </c>
      <c r="L246" t="s">
        <v>39</v>
      </c>
      <c r="M246" t="s">
        <v>134</v>
      </c>
      <c r="N246" t="s">
        <v>11267</v>
      </c>
      <c r="O246" s="129"/>
      <c r="P246" s="16"/>
    </row>
    <row r="247" spans="1:16">
      <c r="A247" t="s">
        <v>11577</v>
      </c>
      <c r="B247" t="s">
        <v>317</v>
      </c>
      <c r="C247" t="s">
        <v>11578</v>
      </c>
      <c r="D247" t="s">
        <v>318</v>
      </c>
      <c r="E247">
        <v>41.78</v>
      </c>
      <c r="F247" t="s">
        <v>1170</v>
      </c>
      <c r="G247" t="s">
        <v>11579</v>
      </c>
      <c r="H247" t="s">
        <v>343</v>
      </c>
      <c r="I247" t="s">
        <v>11236</v>
      </c>
      <c r="J247">
        <v>10043</v>
      </c>
      <c r="K247">
        <v>113000</v>
      </c>
      <c r="L247" t="s">
        <v>39</v>
      </c>
      <c r="M247" t="s">
        <v>134</v>
      </c>
      <c r="N247" t="s">
        <v>11268</v>
      </c>
      <c r="O247" s="129"/>
      <c r="P247" s="16"/>
    </row>
    <row r="248" spans="1:16">
      <c r="A248" t="s">
        <v>11580</v>
      </c>
      <c r="B248" t="s">
        <v>317</v>
      </c>
      <c r="C248" t="s">
        <v>11581</v>
      </c>
      <c r="D248" t="s">
        <v>318</v>
      </c>
      <c r="E248">
        <v>52.08</v>
      </c>
      <c r="F248" t="s">
        <v>1170</v>
      </c>
      <c r="G248" t="s">
        <v>11582</v>
      </c>
      <c r="H248" t="s">
        <v>342</v>
      </c>
      <c r="I248" t="s">
        <v>11236</v>
      </c>
      <c r="J248">
        <v>10043</v>
      </c>
      <c r="K248">
        <v>113000</v>
      </c>
      <c r="L248" t="s">
        <v>39</v>
      </c>
      <c r="M248" t="s">
        <v>134</v>
      </c>
      <c r="N248" t="s">
        <v>11269</v>
      </c>
      <c r="O248" s="129"/>
      <c r="P248" s="16"/>
    </row>
    <row r="249" spans="1:16">
      <c r="A249" t="s">
        <v>1155</v>
      </c>
      <c r="B249" t="s">
        <v>317</v>
      </c>
      <c r="C249" t="s">
        <v>11586</v>
      </c>
      <c r="D249" t="s">
        <v>318</v>
      </c>
      <c r="E249">
        <v>42.32</v>
      </c>
      <c r="F249" t="s">
        <v>1170</v>
      </c>
      <c r="G249" t="s">
        <v>11587</v>
      </c>
      <c r="H249" t="s">
        <v>343</v>
      </c>
      <c r="I249" t="s">
        <v>11236</v>
      </c>
      <c r="J249">
        <v>10043</v>
      </c>
      <c r="K249">
        <v>113000</v>
      </c>
      <c r="L249" t="s">
        <v>39</v>
      </c>
      <c r="M249" t="s">
        <v>134</v>
      </c>
      <c r="N249" t="s">
        <v>11270</v>
      </c>
      <c r="O249" s="129"/>
      <c r="P249" s="16"/>
    </row>
    <row r="250" spans="1:16">
      <c r="A250" t="s">
        <v>11583</v>
      </c>
      <c r="B250" t="s">
        <v>317</v>
      </c>
      <c r="C250" t="s">
        <v>11584</v>
      </c>
      <c r="D250" t="s">
        <v>318</v>
      </c>
      <c r="E250">
        <v>41.78</v>
      </c>
      <c r="F250" t="s">
        <v>1170</v>
      </c>
      <c r="G250" t="s">
        <v>11585</v>
      </c>
      <c r="H250" t="s">
        <v>342</v>
      </c>
      <c r="I250" t="s">
        <v>11236</v>
      </c>
      <c r="J250">
        <v>10043</v>
      </c>
      <c r="K250">
        <v>113000</v>
      </c>
      <c r="L250" t="s">
        <v>39</v>
      </c>
      <c r="M250" t="s">
        <v>134</v>
      </c>
      <c r="N250" t="s">
        <v>11271</v>
      </c>
      <c r="O250" s="129"/>
      <c r="P250" s="16"/>
    </row>
    <row r="251" spans="1:16">
      <c r="A251" t="s">
        <v>11588</v>
      </c>
      <c r="B251" t="s">
        <v>317</v>
      </c>
      <c r="C251" t="s">
        <v>11589</v>
      </c>
      <c r="D251" t="s">
        <v>318</v>
      </c>
      <c r="E251">
        <v>136.06</v>
      </c>
      <c r="F251" t="s">
        <v>1170</v>
      </c>
      <c r="G251" t="s">
        <v>11590</v>
      </c>
      <c r="H251" t="s">
        <v>343</v>
      </c>
      <c r="I251" t="s">
        <v>11236</v>
      </c>
      <c r="J251">
        <v>10043</v>
      </c>
      <c r="K251">
        <v>113000</v>
      </c>
      <c r="L251" t="s">
        <v>39</v>
      </c>
      <c r="M251" t="s">
        <v>134</v>
      </c>
      <c r="N251" t="s">
        <v>11272</v>
      </c>
      <c r="O251" s="129"/>
      <c r="P251" s="16"/>
    </row>
    <row r="252" spans="1:16">
      <c r="A252" t="s">
        <v>1161</v>
      </c>
      <c r="B252" t="s">
        <v>317</v>
      </c>
      <c r="C252" t="s">
        <v>11591</v>
      </c>
      <c r="D252" t="s">
        <v>318</v>
      </c>
      <c r="E252">
        <v>51.99</v>
      </c>
      <c r="F252" t="s">
        <v>1170</v>
      </c>
      <c r="G252" t="s">
        <v>11592</v>
      </c>
      <c r="H252" t="s">
        <v>344</v>
      </c>
      <c r="I252" t="s">
        <v>11236</v>
      </c>
      <c r="J252">
        <v>10043</v>
      </c>
      <c r="K252">
        <v>113000</v>
      </c>
      <c r="L252" t="s">
        <v>39</v>
      </c>
      <c r="M252" t="s">
        <v>134</v>
      </c>
      <c r="N252" t="s">
        <v>11273</v>
      </c>
      <c r="O252" s="129"/>
      <c r="P252" s="16"/>
    </row>
    <row r="253" spans="1:16">
      <c r="A253" t="s">
        <v>1160</v>
      </c>
      <c r="B253" t="s">
        <v>317</v>
      </c>
      <c r="C253" t="s">
        <v>11593</v>
      </c>
      <c r="D253" t="s">
        <v>318</v>
      </c>
      <c r="E253">
        <v>51.99</v>
      </c>
      <c r="F253" t="s">
        <v>1170</v>
      </c>
      <c r="G253" t="s">
        <v>11594</v>
      </c>
      <c r="H253" t="s">
        <v>344</v>
      </c>
      <c r="I253" t="s">
        <v>11236</v>
      </c>
      <c r="J253">
        <v>10043</v>
      </c>
      <c r="K253">
        <v>113000</v>
      </c>
      <c r="L253" t="s">
        <v>39</v>
      </c>
      <c r="M253" t="s">
        <v>134</v>
      </c>
      <c r="N253" t="s">
        <v>11274</v>
      </c>
      <c r="O253" s="129"/>
      <c r="P253" s="16"/>
    </row>
    <row r="254" spans="1:16">
      <c r="A254" t="s">
        <v>316</v>
      </c>
      <c r="B254" t="s">
        <v>317</v>
      </c>
      <c r="C254" t="s">
        <v>11569</v>
      </c>
      <c r="D254" t="s">
        <v>318</v>
      </c>
      <c r="E254">
        <v>250.02</v>
      </c>
      <c r="F254" t="s">
        <v>1170</v>
      </c>
      <c r="G254" t="s">
        <v>11570</v>
      </c>
      <c r="H254" t="s">
        <v>344</v>
      </c>
      <c r="I254" t="s">
        <v>11235</v>
      </c>
      <c r="J254">
        <v>10043</v>
      </c>
      <c r="K254">
        <v>113010</v>
      </c>
      <c r="L254" t="s">
        <v>35</v>
      </c>
      <c r="M254" t="s">
        <v>134</v>
      </c>
      <c r="N254" t="s">
        <v>11264</v>
      </c>
      <c r="O254" s="129"/>
      <c r="P254" s="16"/>
    </row>
    <row r="255" spans="1:16">
      <c r="A255" t="s">
        <v>320</v>
      </c>
      <c r="B255" t="s">
        <v>317</v>
      </c>
      <c r="C255" t="s">
        <v>11571</v>
      </c>
      <c r="D255" t="s">
        <v>318</v>
      </c>
      <c r="E255">
        <v>250.02</v>
      </c>
      <c r="F255" t="s">
        <v>1170</v>
      </c>
      <c r="G255" t="s">
        <v>11572</v>
      </c>
      <c r="H255" t="s">
        <v>343</v>
      </c>
      <c r="I255" t="s">
        <v>11235</v>
      </c>
      <c r="J255">
        <v>10043</v>
      </c>
      <c r="K255">
        <v>113010</v>
      </c>
      <c r="L255" t="s">
        <v>35</v>
      </c>
      <c r="M255" t="s">
        <v>134</v>
      </c>
      <c r="N255" t="s">
        <v>11265</v>
      </c>
      <c r="O255" s="129"/>
      <c r="P255" s="16"/>
    </row>
    <row r="256" spans="1:16">
      <c r="A256" t="s">
        <v>321</v>
      </c>
      <c r="B256" t="s">
        <v>317</v>
      </c>
      <c r="C256" t="s">
        <v>11573</v>
      </c>
      <c r="D256" t="s">
        <v>318</v>
      </c>
      <c r="E256">
        <v>250.02</v>
      </c>
      <c r="F256" t="s">
        <v>1170</v>
      </c>
      <c r="G256" t="s">
        <v>11574</v>
      </c>
      <c r="H256" t="s">
        <v>344</v>
      </c>
      <c r="I256" t="s">
        <v>11235</v>
      </c>
      <c r="J256">
        <v>10043</v>
      </c>
      <c r="K256">
        <v>113010</v>
      </c>
      <c r="L256" t="s">
        <v>35</v>
      </c>
      <c r="M256" t="s">
        <v>134</v>
      </c>
      <c r="N256" t="s">
        <v>11266</v>
      </c>
      <c r="O256" s="129"/>
      <c r="P256" s="16"/>
    </row>
    <row r="257" spans="1:16">
      <c r="A257" t="s">
        <v>1115</v>
      </c>
      <c r="B257" t="s">
        <v>317</v>
      </c>
      <c r="C257" t="s">
        <v>11575</v>
      </c>
      <c r="D257" t="s">
        <v>318</v>
      </c>
      <c r="E257">
        <v>256.43</v>
      </c>
      <c r="F257" t="s">
        <v>1170</v>
      </c>
      <c r="G257" t="s">
        <v>11576</v>
      </c>
      <c r="H257" t="s">
        <v>344</v>
      </c>
      <c r="I257" t="s">
        <v>11235</v>
      </c>
      <c r="J257">
        <v>10043</v>
      </c>
      <c r="K257">
        <v>113010</v>
      </c>
      <c r="L257" t="s">
        <v>35</v>
      </c>
      <c r="M257" t="s">
        <v>134</v>
      </c>
      <c r="N257" t="s">
        <v>11267</v>
      </c>
      <c r="O257" s="129"/>
      <c r="P257" s="16"/>
    </row>
    <row r="258" spans="1:16">
      <c r="A258" t="s">
        <v>11577</v>
      </c>
      <c r="B258" t="s">
        <v>317</v>
      </c>
      <c r="C258" t="s">
        <v>11578</v>
      </c>
      <c r="D258" t="s">
        <v>318</v>
      </c>
      <c r="E258">
        <v>251.62</v>
      </c>
      <c r="F258" t="s">
        <v>1170</v>
      </c>
      <c r="G258" t="s">
        <v>11579</v>
      </c>
      <c r="H258" t="s">
        <v>344</v>
      </c>
      <c r="I258" t="s">
        <v>11235</v>
      </c>
      <c r="J258">
        <v>10043</v>
      </c>
      <c r="K258">
        <v>113010</v>
      </c>
      <c r="L258" t="s">
        <v>35</v>
      </c>
      <c r="M258" t="s">
        <v>134</v>
      </c>
      <c r="N258" t="s">
        <v>11268</v>
      </c>
      <c r="O258" s="129"/>
      <c r="P258" s="16"/>
    </row>
    <row r="259" spans="1:16">
      <c r="A259" t="s">
        <v>11580</v>
      </c>
      <c r="B259" t="s">
        <v>317</v>
      </c>
      <c r="C259" t="s">
        <v>11581</v>
      </c>
      <c r="D259" t="s">
        <v>318</v>
      </c>
      <c r="E259">
        <v>251.62</v>
      </c>
      <c r="F259" t="s">
        <v>1170</v>
      </c>
      <c r="G259" t="s">
        <v>11582</v>
      </c>
      <c r="H259" t="s">
        <v>343</v>
      </c>
      <c r="I259" t="s">
        <v>11235</v>
      </c>
      <c r="J259">
        <v>10043</v>
      </c>
      <c r="K259">
        <v>113010</v>
      </c>
      <c r="L259" t="s">
        <v>35</v>
      </c>
      <c r="M259" t="s">
        <v>134</v>
      </c>
      <c r="N259" t="s">
        <v>11269</v>
      </c>
      <c r="O259" s="129"/>
      <c r="P259" s="16"/>
    </row>
    <row r="260" spans="1:16">
      <c r="A260" t="s">
        <v>1155</v>
      </c>
      <c r="B260" t="s">
        <v>317</v>
      </c>
      <c r="C260" t="s">
        <v>11586</v>
      </c>
      <c r="D260" t="s">
        <v>318</v>
      </c>
      <c r="E260">
        <v>251.62</v>
      </c>
      <c r="F260" t="s">
        <v>1170</v>
      </c>
      <c r="G260" t="s">
        <v>11587</v>
      </c>
      <c r="H260" t="s">
        <v>344</v>
      </c>
      <c r="I260" t="s">
        <v>11235</v>
      </c>
      <c r="J260">
        <v>10043</v>
      </c>
      <c r="K260">
        <v>113010</v>
      </c>
      <c r="L260" t="s">
        <v>35</v>
      </c>
      <c r="M260" t="s">
        <v>134</v>
      </c>
      <c r="N260" t="s">
        <v>11270</v>
      </c>
      <c r="O260" s="129"/>
      <c r="P260" s="16"/>
    </row>
    <row r="261" spans="1:16">
      <c r="A261" t="s">
        <v>11583</v>
      </c>
      <c r="B261" t="s">
        <v>317</v>
      </c>
      <c r="C261" t="s">
        <v>11584</v>
      </c>
      <c r="D261" t="s">
        <v>318</v>
      </c>
      <c r="E261">
        <v>251.62</v>
      </c>
      <c r="F261" t="s">
        <v>1170</v>
      </c>
      <c r="G261" t="s">
        <v>11585</v>
      </c>
      <c r="H261" t="s">
        <v>343</v>
      </c>
      <c r="I261" t="s">
        <v>11235</v>
      </c>
      <c r="J261">
        <v>10043</v>
      </c>
      <c r="K261">
        <v>113010</v>
      </c>
      <c r="L261" t="s">
        <v>35</v>
      </c>
      <c r="M261" t="s">
        <v>134</v>
      </c>
      <c r="N261" t="s">
        <v>11271</v>
      </c>
      <c r="O261" s="129"/>
      <c r="P261" s="16"/>
    </row>
    <row r="262" spans="1:16">
      <c r="A262" t="s">
        <v>11588</v>
      </c>
      <c r="B262" t="s">
        <v>317</v>
      </c>
      <c r="C262" t="s">
        <v>11589</v>
      </c>
      <c r="D262" t="s">
        <v>318</v>
      </c>
      <c r="E262">
        <v>454.26</v>
      </c>
      <c r="F262" t="s">
        <v>1170</v>
      </c>
      <c r="G262" t="s">
        <v>11590</v>
      </c>
      <c r="H262" t="s">
        <v>344</v>
      </c>
      <c r="I262" t="s">
        <v>11235</v>
      </c>
      <c r="J262">
        <v>10043</v>
      </c>
      <c r="K262">
        <v>113010</v>
      </c>
      <c r="L262" t="s">
        <v>35</v>
      </c>
      <c r="M262" t="s">
        <v>134</v>
      </c>
      <c r="N262" t="s">
        <v>11272</v>
      </c>
      <c r="O262" s="129"/>
      <c r="P262" s="16"/>
    </row>
    <row r="263" spans="1:16">
      <c r="A263" t="s">
        <v>1161</v>
      </c>
      <c r="B263" t="s">
        <v>317</v>
      </c>
      <c r="C263" t="s">
        <v>11591</v>
      </c>
      <c r="D263" t="s">
        <v>318</v>
      </c>
      <c r="E263">
        <v>274.13</v>
      </c>
      <c r="F263" t="s">
        <v>1170</v>
      </c>
      <c r="G263" t="s">
        <v>11592</v>
      </c>
      <c r="H263" t="s">
        <v>345</v>
      </c>
      <c r="I263" t="s">
        <v>11235</v>
      </c>
      <c r="J263">
        <v>10043</v>
      </c>
      <c r="K263">
        <v>113010</v>
      </c>
      <c r="L263" t="s">
        <v>35</v>
      </c>
      <c r="M263" t="s">
        <v>134</v>
      </c>
      <c r="N263" t="s">
        <v>11273</v>
      </c>
      <c r="O263" s="129"/>
      <c r="P263" s="16"/>
    </row>
    <row r="264" spans="1:16">
      <c r="A264" t="s">
        <v>1160</v>
      </c>
      <c r="B264" t="s">
        <v>317</v>
      </c>
      <c r="C264" t="s">
        <v>11593</v>
      </c>
      <c r="D264" t="s">
        <v>318</v>
      </c>
      <c r="E264">
        <v>274.13</v>
      </c>
      <c r="F264" t="s">
        <v>1170</v>
      </c>
      <c r="G264" t="s">
        <v>11594</v>
      </c>
      <c r="H264" t="s">
        <v>345</v>
      </c>
      <c r="I264" t="s">
        <v>11235</v>
      </c>
      <c r="J264">
        <v>10043</v>
      </c>
      <c r="K264">
        <v>113010</v>
      </c>
      <c r="L264" t="s">
        <v>35</v>
      </c>
      <c r="M264" t="s">
        <v>134</v>
      </c>
      <c r="N264" t="s">
        <v>11274</v>
      </c>
      <c r="O264" s="129"/>
      <c r="P264" s="16"/>
    </row>
    <row r="265" spans="1:16">
      <c r="A265" t="s">
        <v>316</v>
      </c>
      <c r="B265" t="s">
        <v>317</v>
      </c>
      <c r="C265" t="s">
        <v>11569</v>
      </c>
      <c r="D265" t="s">
        <v>318</v>
      </c>
      <c r="E265">
        <v>203.16</v>
      </c>
      <c r="F265" t="s">
        <v>1170</v>
      </c>
      <c r="G265" t="s">
        <v>11570</v>
      </c>
      <c r="H265" t="s">
        <v>345</v>
      </c>
      <c r="I265" t="s">
        <v>11234</v>
      </c>
      <c r="J265">
        <v>10043</v>
      </c>
      <c r="K265">
        <v>113020</v>
      </c>
      <c r="L265" t="s">
        <v>33</v>
      </c>
      <c r="M265" t="s">
        <v>134</v>
      </c>
      <c r="N265" t="s">
        <v>11264</v>
      </c>
      <c r="O265" s="129"/>
      <c r="P265" s="16"/>
    </row>
    <row r="266" spans="1:16">
      <c r="A266" t="s">
        <v>320</v>
      </c>
      <c r="B266" t="s">
        <v>317</v>
      </c>
      <c r="C266" t="s">
        <v>11571</v>
      </c>
      <c r="D266" t="s">
        <v>318</v>
      </c>
      <c r="E266">
        <v>210.1</v>
      </c>
      <c r="F266" t="s">
        <v>1170</v>
      </c>
      <c r="G266" t="s">
        <v>11572</v>
      </c>
      <c r="H266" t="s">
        <v>344</v>
      </c>
      <c r="I266" t="s">
        <v>11234</v>
      </c>
      <c r="J266">
        <v>10043</v>
      </c>
      <c r="K266">
        <v>113020</v>
      </c>
      <c r="L266" t="s">
        <v>33</v>
      </c>
      <c r="M266" t="s">
        <v>134</v>
      </c>
      <c r="N266" t="s">
        <v>11265</v>
      </c>
      <c r="O266" s="129"/>
      <c r="P266" s="16"/>
    </row>
    <row r="267" spans="1:16">
      <c r="A267" t="s">
        <v>321</v>
      </c>
      <c r="B267" t="s">
        <v>317</v>
      </c>
      <c r="C267" t="s">
        <v>11573</v>
      </c>
      <c r="D267" t="s">
        <v>318</v>
      </c>
      <c r="E267">
        <v>206.79</v>
      </c>
      <c r="F267" t="s">
        <v>1170</v>
      </c>
      <c r="G267" t="s">
        <v>11574</v>
      </c>
      <c r="H267" t="s">
        <v>345</v>
      </c>
      <c r="I267" t="s">
        <v>11234</v>
      </c>
      <c r="J267">
        <v>10043</v>
      </c>
      <c r="K267">
        <v>113020</v>
      </c>
      <c r="L267" t="s">
        <v>33</v>
      </c>
      <c r="M267" t="s">
        <v>134</v>
      </c>
      <c r="N267" t="s">
        <v>11266</v>
      </c>
      <c r="O267" s="129"/>
      <c r="P267" s="16"/>
    </row>
    <row r="268" spans="1:16">
      <c r="A268" t="s">
        <v>1115</v>
      </c>
      <c r="B268" t="s">
        <v>317</v>
      </c>
      <c r="C268" t="s">
        <v>11575</v>
      </c>
      <c r="D268" t="s">
        <v>318</v>
      </c>
      <c r="E268">
        <v>207.16</v>
      </c>
      <c r="F268" t="s">
        <v>1170</v>
      </c>
      <c r="G268" t="s">
        <v>11576</v>
      </c>
      <c r="H268" t="s">
        <v>345</v>
      </c>
      <c r="I268" t="s">
        <v>11234</v>
      </c>
      <c r="J268">
        <v>10043</v>
      </c>
      <c r="K268">
        <v>113020</v>
      </c>
      <c r="L268" t="s">
        <v>33</v>
      </c>
      <c r="M268" t="s">
        <v>134</v>
      </c>
      <c r="N268" t="s">
        <v>11267</v>
      </c>
      <c r="O268" s="129"/>
      <c r="P268" s="16"/>
    </row>
    <row r="269" spans="1:16">
      <c r="A269" t="s">
        <v>11577</v>
      </c>
      <c r="B269" t="s">
        <v>317</v>
      </c>
      <c r="C269" t="s">
        <v>11578</v>
      </c>
      <c r="D269" t="s">
        <v>318</v>
      </c>
      <c r="E269">
        <v>206.88</v>
      </c>
      <c r="F269" t="s">
        <v>1170</v>
      </c>
      <c r="G269" t="s">
        <v>11579</v>
      </c>
      <c r="H269" t="s">
        <v>345</v>
      </c>
      <c r="I269" t="s">
        <v>11234</v>
      </c>
      <c r="J269">
        <v>10043</v>
      </c>
      <c r="K269">
        <v>113020</v>
      </c>
      <c r="L269" t="s">
        <v>33</v>
      </c>
      <c r="M269" t="s">
        <v>134</v>
      </c>
      <c r="N269" t="s">
        <v>11268</v>
      </c>
      <c r="O269" s="129"/>
    </row>
    <row r="270" spans="1:16">
      <c r="A270" t="s">
        <v>11580</v>
      </c>
      <c r="B270" t="s">
        <v>317</v>
      </c>
      <c r="C270" t="s">
        <v>11581</v>
      </c>
      <c r="D270" t="s">
        <v>318</v>
      </c>
      <c r="E270">
        <v>206.88</v>
      </c>
      <c r="F270" t="s">
        <v>1170</v>
      </c>
      <c r="G270" t="s">
        <v>11582</v>
      </c>
      <c r="H270" t="s">
        <v>344</v>
      </c>
      <c r="I270" t="s">
        <v>11234</v>
      </c>
      <c r="J270">
        <v>10043</v>
      </c>
      <c r="K270">
        <v>113020</v>
      </c>
      <c r="L270" t="s">
        <v>33</v>
      </c>
      <c r="M270" t="s">
        <v>134</v>
      </c>
      <c r="N270" t="s">
        <v>11269</v>
      </c>
      <c r="O270" s="129"/>
      <c r="P270" s="16"/>
    </row>
    <row r="271" spans="1:16">
      <c r="A271" t="s">
        <v>11583</v>
      </c>
      <c r="B271" t="s">
        <v>317</v>
      </c>
      <c r="C271" t="s">
        <v>11584</v>
      </c>
      <c r="D271" t="s">
        <v>318</v>
      </c>
      <c r="E271">
        <v>206.88</v>
      </c>
      <c r="F271" t="s">
        <v>1170</v>
      </c>
      <c r="G271" t="s">
        <v>11585</v>
      </c>
      <c r="H271" t="s">
        <v>344</v>
      </c>
      <c r="I271" t="s">
        <v>11234</v>
      </c>
      <c r="J271">
        <v>10043</v>
      </c>
      <c r="K271">
        <v>113020</v>
      </c>
      <c r="L271" t="s">
        <v>33</v>
      </c>
      <c r="M271" t="s">
        <v>134</v>
      </c>
      <c r="N271" t="s">
        <v>11271</v>
      </c>
      <c r="O271" s="129"/>
      <c r="P271" s="16"/>
    </row>
    <row r="272" spans="1:16">
      <c r="A272" t="s">
        <v>1155</v>
      </c>
      <c r="B272" t="s">
        <v>317</v>
      </c>
      <c r="C272" t="s">
        <v>11586</v>
      </c>
      <c r="D272" t="s">
        <v>318</v>
      </c>
      <c r="E272">
        <v>206.88</v>
      </c>
      <c r="F272" t="s">
        <v>1170</v>
      </c>
      <c r="G272" t="s">
        <v>11587</v>
      </c>
      <c r="H272" t="s">
        <v>345</v>
      </c>
      <c r="I272" t="s">
        <v>11234</v>
      </c>
      <c r="J272">
        <v>10043</v>
      </c>
      <c r="K272">
        <v>113020</v>
      </c>
      <c r="L272" t="s">
        <v>33</v>
      </c>
      <c r="M272" t="s">
        <v>134</v>
      </c>
      <c r="N272" t="s">
        <v>11270</v>
      </c>
      <c r="O272" s="129"/>
    </row>
    <row r="273" spans="1:16">
      <c r="A273" t="s">
        <v>11588</v>
      </c>
      <c r="B273" t="s">
        <v>317</v>
      </c>
      <c r="C273" t="s">
        <v>11589</v>
      </c>
      <c r="D273" t="s">
        <v>318</v>
      </c>
      <c r="E273">
        <v>440.11</v>
      </c>
      <c r="F273" t="s">
        <v>1170</v>
      </c>
      <c r="G273" t="s">
        <v>11590</v>
      </c>
      <c r="H273" t="s">
        <v>345</v>
      </c>
      <c r="I273" t="s">
        <v>11234</v>
      </c>
      <c r="J273">
        <v>10043</v>
      </c>
      <c r="K273">
        <v>113020</v>
      </c>
      <c r="L273" t="s">
        <v>33</v>
      </c>
      <c r="M273" t="s">
        <v>134</v>
      </c>
      <c r="N273" t="s">
        <v>11272</v>
      </c>
      <c r="O273" s="129"/>
      <c r="P273" s="16"/>
    </row>
    <row r="274" spans="1:16">
      <c r="A274" t="s">
        <v>1161</v>
      </c>
      <c r="B274" t="s">
        <v>317</v>
      </c>
      <c r="C274" t="s">
        <v>11591</v>
      </c>
      <c r="D274" t="s">
        <v>318</v>
      </c>
      <c r="E274">
        <v>232.8</v>
      </c>
      <c r="F274" t="s">
        <v>1170</v>
      </c>
      <c r="G274" t="s">
        <v>11592</v>
      </c>
      <c r="H274" t="s">
        <v>346</v>
      </c>
      <c r="I274" t="s">
        <v>11234</v>
      </c>
      <c r="J274">
        <v>10043</v>
      </c>
      <c r="K274">
        <v>113020</v>
      </c>
      <c r="L274" t="s">
        <v>33</v>
      </c>
      <c r="M274" t="s">
        <v>134</v>
      </c>
      <c r="N274" t="s">
        <v>11273</v>
      </c>
      <c r="O274" s="129"/>
    </row>
    <row r="275" spans="1:16">
      <c r="A275" t="s">
        <v>1160</v>
      </c>
      <c r="B275" t="s">
        <v>317</v>
      </c>
      <c r="C275" t="s">
        <v>11593</v>
      </c>
      <c r="D275" t="s">
        <v>318</v>
      </c>
      <c r="E275">
        <v>232.8</v>
      </c>
      <c r="F275" t="s">
        <v>1170</v>
      </c>
      <c r="G275" t="s">
        <v>11594</v>
      </c>
      <c r="H275" t="s">
        <v>346</v>
      </c>
      <c r="I275" t="s">
        <v>11234</v>
      </c>
      <c r="J275">
        <v>10043</v>
      </c>
      <c r="K275">
        <v>113020</v>
      </c>
      <c r="L275" t="s">
        <v>33</v>
      </c>
      <c r="M275" t="s">
        <v>134</v>
      </c>
      <c r="N275" t="s">
        <v>11274</v>
      </c>
      <c r="O275" s="129"/>
      <c r="P275" s="16"/>
    </row>
    <row r="276" spans="1:16">
      <c r="A276" t="s">
        <v>316</v>
      </c>
      <c r="B276" t="s">
        <v>317</v>
      </c>
      <c r="C276" t="s">
        <v>11569</v>
      </c>
      <c r="D276" t="s">
        <v>318</v>
      </c>
      <c r="E276">
        <v>2868.28</v>
      </c>
      <c r="F276" t="s">
        <v>1170</v>
      </c>
      <c r="G276" t="s">
        <v>11570</v>
      </c>
      <c r="H276" t="s">
        <v>346</v>
      </c>
      <c r="I276" t="s">
        <v>11233</v>
      </c>
      <c r="J276">
        <v>10043</v>
      </c>
      <c r="K276">
        <v>113040</v>
      </c>
      <c r="L276" t="s">
        <v>27</v>
      </c>
      <c r="M276" t="s">
        <v>134</v>
      </c>
      <c r="N276" t="s">
        <v>11264</v>
      </c>
      <c r="O276" s="129"/>
    </row>
    <row r="277" spans="1:16">
      <c r="A277" t="s">
        <v>320</v>
      </c>
      <c r="B277" t="s">
        <v>317</v>
      </c>
      <c r="C277" t="s">
        <v>11571</v>
      </c>
      <c r="D277" t="s">
        <v>318</v>
      </c>
      <c r="E277">
        <v>2641.86</v>
      </c>
      <c r="F277" t="s">
        <v>1170</v>
      </c>
      <c r="G277" t="s">
        <v>11572</v>
      </c>
      <c r="H277" t="s">
        <v>345</v>
      </c>
      <c r="I277" t="s">
        <v>11233</v>
      </c>
      <c r="J277">
        <v>10043</v>
      </c>
      <c r="K277">
        <v>113040</v>
      </c>
      <c r="L277" t="s">
        <v>27</v>
      </c>
      <c r="M277" t="s">
        <v>134</v>
      </c>
      <c r="N277" t="s">
        <v>11265</v>
      </c>
      <c r="O277" s="129"/>
    </row>
    <row r="278" spans="1:16">
      <c r="A278" t="s">
        <v>321</v>
      </c>
      <c r="B278" t="s">
        <v>317</v>
      </c>
      <c r="C278" t="s">
        <v>11573</v>
      </c>
      <c r="D278" t="s">
        <v>318</v>
      </c>
      <c r="E278">
        <v>2733.55</v>
      </c>
      <c r="F278" t="s">
        <v>1170</v>
      </c>
      <c r="G278" t="s">
        <v>11574</v>
      </c>
      <c r="H278" t="s">
        <v>346</v>
      </c>
      <c r="I278" t="s">
        <v>11233</v>
      </c>
      <c r="J278">
        <v>10043</v>
      </c>
      <c r="K278">
        <v>113040</v>
      </c>
      <c r="L278" t="s">
        <v>27</v>
      </c>
      <c r="M278" t="s">
        <v>134</v>
      </c>
      <c r="N278" t="s">
        <v>11266</v>
      </c>
      <c r="O278" s="129"/>
      <c r="P278" s="16"/>
    </row>
    <row r="279" spans="1:16">
      <c r="A279" t="s">
        <v>1115</v>
      </c>
      <c r="B279" t="s">
        <v>317</v>
      </c>
      <c r="C279" t="s">
        <v>11575</v>
      </c>
      <c r="D279" t="s">
        <v>318</v>
      </c>
      <c r="E279">
        <v>2819.3</v>
      </c>
      <c r="F279" t="s">
        <v>1170</v>
      </c>
      <c r="G279" t="s">
        <v>11576</v>
      </c>
      <c r="H279" t="s">
        <v>346</v>
      </c>
      <c r="I279" t="s">
        <v>11233</v>
      </c>
      <c r="J279">
        <v>10043</v>
      </c>
      <c r="K279">
        <v>113040</v>
      </c>
      <c r="L279" t="s">
        <v>27</v>
      </c>
      <c r="M279" t="s">
        <v>134</v>
      </c>
      <c r="N279" t="s">
        <v>11267</v>
      </c>
      <c r="O279" s="129"/>
      <c r="P279" s="16"/>
    </row>
    <row r="280" spans="1:16">
      <c r="A280" t="s">
        <v>11577</v>
      </c>
      <c r="B280" t="s">
        <v>317</v>
      </c>
      <c r="C280" t="s">
        <v>11578</v>
      </c>
      <c r="D280" t="s">
        <v>318</v>
      </c>
      <c r="E280">
        <v>2790.16</v>
      </c>
      <c r="F280" t="s">
        <v>1170</v>
      </c>
      <c r="G280" t="s">
        <v>11579</v>
      </c>
      <c r="H280" t="s">
        <v>346</v>
      </c>
      <c r="I280" t="s">
        <v>11233</v>
      </c>
      <c r="J280">
        <v>10043</v>
      </c>
      <c r="K280">
        <v>113040</v>
      </c>
      <c r="L280" t="s">
        <v>27</v>
      </c>
      <c r="M280" t="s">
        <v>134</v>
      </c>
      <c r="N280" t="s">
        <v>11268</v>
      </c>
      <c r="O280" s="129"/>
      <c r="P280" s="16"/>
    </row>
    <row r="281" spans="1:16">
      <c r="A281" t="s">
        <v>11580</v>
      </c>
      <c r="B281" t="s">
        <v>317</v>
      </c>
      <c r="C281" t="s">
        <v>11581</v>
      </c>
      <c r="D281" t="s">
        <v>318</v>
      </c>
      <c r="E281">
        <v>2346.0100000000002</v>
      </c>
      <c r="F281" t="s">
        <v>1170</v>
      </c>
      <c r="G281" t="s">
        <v>11582</v>
      </c>
      <c r="H281" t="s">
        <v>345</v>
      </c>
      <c r="I281" t="s">
        <v>11233</v>
      </c>
      <c r="J281">
        <v>10043</v>
      </c>
      <c r="K281">
        <v>113040</v>
      </c>
      <c r="L281" t="s">
        <v>27</v>
      </c>
      <c r="M281" t="s">
        <v>134</v>
      </c>
      <c r="N281" t="s">
        <v>11269</v>
      </c>
      <c r="O281" s="129"/>
      <c r="P281" s="16"/>
    </row>
    <row r="282" spans="1:16">
      <c r="A282" t="s">
        <v>11583</v>
      </c>
      <c r="B282" t="s">
        <v>317</v>
      </c>
      <c r="C282" t="s">
        <v>11584</v>
      </c>
      <c r="D282" t="s">
        <v>318</v>
      </c>
      <c r="E282">
        <v>3034.29</v>
      </c>
      <c r="F282" t="s">
        <v>1170</v>
      </c>
      <c r="G282" t="s">
        <v>11585</v>
      </c>
      <c r="H282" t="s">
        <v>345</v>
      </c>
      <c r="I282" t="s">
        <v>11233</v>
      </c>
      <c r="J282">
        <v>10043</v>
      </c>
      <c r="K282">
        <v>113040</v>
      </c>
      <c r="L282" t="s">
        <v>27</v>
      </c>
      <c r="M282" t="s">
        <v>134</v>
      </c>
      <c r="N282" t="s">
        <v>11271</v>
      </c>
      <c r="O282" s="129"/>
      <c r="P282" s="16"/>
    </row>
    <row r="283" spans="1:16">
      <c r="A283" t="s">
        <v>1155</v>
      </c>
      <c r="B283" t="s">
        <v>317</v>
      </c>
      <c r="C283" t="s">
        <v>11586</v>
      </c>
      <c r="D283" t="s">
        <v>318</v>
      </c>
      <c r="E283">
        <v>2590.7800000000002</v>
      </c>
      <c r="F283" t="s">
        <v>1170</v>
      </c>
      <c r="G283" t="s">
        <v>11587</v>
      </c>
      <c r="H283" t="s">
        <v>346</v>
      </c>
      <c r="I283" t="s">
        <v>11233</v>
      </c>
      <c r="J283">
        <v>10043</v>
      </c>
      <c r="K283">
        <v>113040</v>
      </c>
      <c r="L283" t="s">
        <v>27</v>
      </c>
      <c r="M283" t="s">
        <v>134</v>
      </c>
      <c r="N283" t="s">
        <v>11270</v>
      </c>
      <c r="O283" s="129"/>
      <c r="P283" s="16"/>
    </row>
    <row r="284" spans="1:16">
      <c r="A284" t="s">
        <v>11588</v>
      </c>
      <c r="B284" t="s">
        <v>317</v>
      </c>
      <c r="C284" t="s">
        <v>11589</v>
      </c>
      <c r="D284" t="s">
        <v>318</v>
      </c>
      <c r="E284">
        <v>2707.94</v>
      </c>
      <c r="F284" t="s">
        <v>1170</v>
      </c>
      <c r="G284" t="s">
        <v>11590</v>
      </c>
      <c r="H284" t="s">
        <v>346</v>
      </c>
      <c r="I284" t="s">
        <v>11233</v>
      </c>
      <c r="J284">
        <v>10043</v>
      </c>
      <c r="K284">
        <v>113040</v>
      </c>
      <c r="L284" t="s">
        <v>27</v>
      </c>
      <c r="M284" t="s">
        <v>134</v>
      </c>
      <c r="N284" t="s">
        <v>11272</v>
      </c>
      <c r="O284" s="129"/>
      <c r="P284" s="16"/>
    </row>
    <row r="285" spans="1:16">
      <c r="A285" t="s">
        <v>1161</v>
      </c>
      <c r="B285" t="s">
        <v>317</v>
      </c>
      <c r="C285" t="s">
        <v>11591</v>
      </c>
      <c r="D285" t="s">
        <v>318</v>
      </c>
      <c r="E285">
        <v>2707.94</v>
      </c>
      <c r="F285" t="s">
        <v>1170</v>
      </c>
      <c r="G285" t="s">
        <v>11592</v>
      </c>
      <c r="H285" t="s">
        <v>347</v>
      </c>
      <c r="I285" t="s">
        <v>11233</v>
      </c>
      <c r="J285">
        <v>10043</v>
      </c>
      <c r="K285">
        <v>113040</v>
      </c>
      <c r="L285" t="s">
        <v>27</v>
      </c>
      <c r="M285" t="s">
        <v>134</v>
      </c>
      <c r="N285" t="s">
        <v>11273</v>
      </c>
      <c r="O285" s="129"/>
      <c r="P285" s="16"/>
    </row>
    <row r="286" spans="1:16">
      <c r="A286" t="s">
        <v>1160</v>
      </c>
      <c r="B286" t="s">
        <v>317</v>
      </c>
      <c r="C286" t="s">
        <v>11593</v>
      </c>
      <c r="D286" t="s">
        <v>318</v>
      </c>
      <c r="E286">
        <v>2707.94</v>
      </c>
      <c r="F286" t="s">
        <v>1170</v>
      </c>
      <c r="G286" t="s">
        <v>11594</v>
      </c>
      <c r="H286" t="s">
        <v>347</v>
      </c>
      <c r="I286" t="s">
        <v>11233</v>
      </c>
      <c r="J286">
        <v>10043</v>
      </c>
      <c r="K286">
        <v>113040</v>
      </c>
      <c r="L286" t="s">
        <v>27</v>
      </c>
      <c r="M286" t="s">
        <v>134</v>
      </c>
      <c r="N286" t="s">
        <v>11274</v>
      </c>
      <c r="O286" s="129"/>
      <c r="P286" s="16"/>
    </row>
    <row r="287" spans="1:16">
      <c r="A287" t="s">
        <v>11588</v>
      </c>
      <c r="B287" t="s">
        <v>317</v>
      </c>
      <c r="C287" t="s">
        <v>11589</v>
      </c>
      <c r="D287" t="s">
        <v>318</v>
      </c>
      <c r="E287">
        <v>254.2</v>
      </c>
      <c r="F287" t="s">
        <v>1170</v>
      </c>
      <c r="G287" t="s">
        <v>11590</v>
      </c>
      <c r="H287" t="s">
        <v>347</v>
      </c>
      <c r="I287" t="s">
        <v>11596</v>
      </c>
      <c r="J287">
        <v>10043</v>
      </c>
      <c r="K287">
        <v>113050</v>
      </c>
      <c r="L287" t="s">
        <v>29</v>
      </c>
      <c r="M287" t="s">
        <v>134</v>
      </c>
      <c r="N287" t="s">
        <v>11272</v>
      </c>
      <c r="O287" s="129"/>
      <c r="P287" s="16"/>
    </row>
    <row r="288" spans="1:16">
      <c r="A288" t="s">
        <v>1161</v>
      </c>
      <c r="B288" t="s">
        <v>317</v>
      </c>
      <c r="C288" t="s">
        <v>11591</v>
      </c>
      <c r="D288" t="s">
        <v>318</v>
      </c>
      <c r="E288">
        <v>38.92</v>
      </c>
      <c r="F288" t="s">
        <v>1170</v>
      </c>
      <c r="G288" t="s">
        <v>11592</v>
      </c>
      <c r="H288" t="s">
        <v>348</v>
      </c>
      <c r="I288" t="s">
        <v>11596</v>
      </c>
      <c r="J288">
        <v>10043</v>
      </c>
      <c r="K288">
        <v>113050</v>
      </c>
      <c r="L288" t="s">
        <v>29</v>
      </c>
      <c r="M288" t="s">
        <v>134</v>
      </c>
      <c r="N288" t="s">
        <v>11273</v>
      </c>
      <c r="O288" s="129"/>
      <c r="P288" s="16"/>
    </row>
    <row r="289" spans="1:16">
      <c r="A289" t="s">
        <v>1160</v>
      </c>
      <c r="B289" t="s">
        <v>317</v>
      </c>
      <c r="C289" t="s">
        <v>11593</v>
      </c>
      <c r="D289" t="s">
        <v>318</v>
      </c>
      <c r="E289">
        <v>182.44</v>
      </c>
      <c r="F289" t="s">
        <v>1170</v>
      </c>
      <c r="G289" t="s">
        <v>11594</v>
      </c>
      <c r="H289" t="s">
        <v>348</v>
      </c>
      <c r="I289" t="s">
        <v>11596</v>
      </c>
      <c r="J289">
        <v>10043</v>
      </c>
      <c r="K289">
        <v>113050</v>
      </c>
      <c r="L289" t="s">
        <v>29</v>
      </c>
      <c r="M289" t="s">
        <v>134</v>
      </c>
      <c r="N289" t="s">
        <v>11274</v>
      </c>
      <c r="O289" s="129"/>
      <c r="P289" s="16"/>
    </row>
    <row r="290" spans="1:16">
      <c r="A290" t="s">
        <v>316</v>
      </c>
      <c r="B290" t="s">
        <v>317</v>
      </c>
      <c r="C290" t="s">
        <v>11569</v>
      </c>
      <c r="D290" t="s">
        <v>318</v>
      </c>
      <c r="E290">
        <v>672.32</v>
      </c>
      <c r="F290" t="s">
        <v>1170</v>
      </c>
      <c r="G290" t="s">
        <v>11570</v>
      </c>
      <c r="H290" t="s">
        <v>347</v>
      </c>
      <c r="I290" t="s">
        <v>11232</v>
      </c>
      <c r="J290">
        <v>10043</v>
      </c>
      <c r="K290">
        <v>113060</v>
      </c>
      <c r="L290" t="s">
        <v>31</v>
      </c>
      <c r="M290" t="s">
        <v>134</v>
      </c>
      <c r="N290" t="s">
        <v>11264</v>
      </c>
      <c r="O290" s="129"/>
      <c r="P290" s="16"/>
    </row>
    <row r="291" spans="1:16">
      <c r="A291" t="s">
        <v>320</v>
      </c>
      <c r="B291" t="s">
        <v>317</v>
      </c>
      <c r="C291" t="s">
        <v>11571</v>
      </c>
      <c r="D291" t="s">
        <v>318</v>
      </c>
      <c r="E291">
        <v>673.35</v>
      </c>
      <c r="F291" t="s">
        <v>1170</v>
      </c>
      <c r="G291" t="s">
        <v>11572</v>
      </c>
      <c r="H291" t="s">
        <v>346</v>
      </c>
      <c r="I291" t="s">
        <v>11232</v>
      </c>
      <c r="J291">
        <v>10043</v>
      </c>
      <c r="K291">
        <v>113060</v>
      </c>
      <c r="L291" t="s">
        <v>31</v>
      </c>
      <c r="M291" t="s">
        <v>134</v>
      </c>
      <c r="N291" t="s">
        <v>11265</v>
      </c>
      <c r="O291" s="129"/>
      <c r="P291" s="16"/>
    </row>
    <row r="292" spans="1:16">
      <c r="A292" t="s">
        <v>321</v>
      </c>
      <c r="B292" t="s">
        <v>317</v>
      </c>
      <c r="C292" t="s">
        <v>11573</v>
      </c>
      <c r="D292" t="s">
        <v>318</v>
      </c>
      <c r="E292">
        <v>642.74</v>
      </c>
      <c r="F292" t="s">
        <v>1170</v>
      </c>
      <c r="G292" t="s">
        <v>11574</v>
      </c>
      <c r="H292" t="s">
        <v>347</v>
      </c>
      <c r="I292" t="s">
        <v>11232</v>
      </c>
      <c r="J292">
        <v>10043</v>
      </c>
      <c r="K292">
        <v>113060</v>
      </c>
      <c r="L292" t="s">
        <v>31</v>
      </c>
      <c r="M292" t="s">
        <v>134</v>
      </c>
      <c r="N292" t="s">
        <v>11266</v>
      </c>
      <c r="O292" s="129"/>
      <c r="P292" s="16"/>
    </row>
    <row r="293" spans="1:16">
      <c r="A293" t="s">
        <v>1115</v>
      </c>
      <c r="B293" t="s">
        <v>317</v>
      </c>
      <c r="C293" t="s">
        <v>11575</v>
      </c>
      <c r="D293" t="s">
        <v>318</v>
      </c>
      <c r="E293">
        <v>654.13</v>
      </c>
      <c r="F293" t="s">
        <v>1170</v>
      </c>
      <c r="G293" t="s">
        <v>11576</v>
      </c>
      <c r="H293" t="s">
        <v>347</v>
      </c>
      <c r="I293" t="s">
        <v>11232</v>
      </c>
      <c r="J293">
        <v>10043</v>
      </c>
      <c r="K293">
        <v>113060</v>
      </c>
      <c r="L293" t="s">
        <v>31</v>
      </c>
      <c r="M293" t="s">
        <v>134</v>
      </c>
      <c r="N293" t="s">
        <v>11267</v>
      </c>
      <c r="O293" s="129"/>
      <c r="P293" s="16"/>
    </row>
    <row r="294" spans="1:16">
      <c r="A294" t="s">
        <v>11577</v>
      </c>
      <c r="B294" t="s">
        <v>317</v>
      </c>
      <c r="C294" t="s">
        <v>11578</v>
      </c>
      <c r="D294" t="s">
        <v>318</v>
      </c>
      <c r="E294">
        <v>649.98</v>
      </c>
      <c r="F294" t="s">
        <v>1170</v>
      </c>
      <c r="G294" t="s">
        <v>11579</v>
      </c>
      <c r="H294" t="s">
        <v>347</v>
      </c>
      <c r="I294" t="s">
        <v>11232</v>
      </c>
      <c r="J294">
        <v>10043</v>
      </c>
      <c r="K294">
        <v>113060</v>
      </c>
      <c r="L294" t="s">
        <v>31</v>
      </c>
      <c r="M294" t="s">
        <v>134</v>
      </c>
      <c r="N294" t="s">
        <v>11268</v>
      </c>
      <c r="O294" s="129"/>
      <c r="P294" s="16"/>
    </row>
    <row r="295" spans="1:16">
      <c r="A295" t="s">
        <v>11580</v>
      </c>
      <c r="B295" t="s">
        <v>317</v>
      </c>
      <c r="C295" t="s">
        <v>11581</v>
      </c>
      <c r="D295" t="s">
        <v>318</v>
      </c>
      <c r="E295">
        <v>649.98</v>
      </c>
      <c r="F295" t="s">
        <v>1170</v>
      </c>
      <c r="G295" t="s">
        <v>11582</v>
      </c>
      <c r="H295" t="s">
        <v>346</v>
      </c>
      <c r="I295" t="s">
        <v>11232</v>
      </c>
      <c r="J295">
        <v>10043</v>
      </c>
      <c r="K295">
        <v>113060</v>
      </c>
      <c r="L295" t="s">
        <v>31</v>
      </c>
      <c r="M295" t="s">
        <v>134</v>
      </c>
      <c r="N295" t="s">
        <v>11269</v>
      </c>
      <c r="O295" s="129"/>
      <c r="P295" s="16"/>
    </row>
    <row r="296" spans="1:16">
      <c r="A296" t="s">
        <v>1155</v>
      </c>
      <c r="B296" t="s">
        <v>317</v>
      </c>
      <c r="C296" t="s">
        <v>11586</v>
      </c>
      <c r="D296" t="s">
        <v>318</v>
      </c>
      <c r="E296">
        <v>694.34</v>
      </c>
      <c r="F296" t="s">
        <v>1170</v>
      </c>
      <c r="G296" t="s">
        <v>11587</v>
      </c>
      <c r="H296" t="s">
        <v>347</v>
      </c>
      <c r="I296" t="s">
        <v>11232</v>
      </c>
      <c r="J296">
        <v>10043</v>
      </c>
      <c r="K296">
        <v>113060</v>
      </c>
      <c r="L296" t="s">
        <v>31</v>
      </c>
      <c r="M296" t="s">
        <v>134</v>
      </c>
      <c r="N296" t="s">
        <v>11270</v>
      </c>
      <c r="O296" s="129"/>
      <c r="P296" s="16"/>
    </row>
    <row r="297" spans="1:16">
      <c r="A297" t="s">
        <v>11583</v>
      </c>
      <c r="B297" t="s">
        <v>317</v>
      </c>
      <c r="C297" t="s">
        <v>11584</v>
      </c>
      <c r="D297" t="s">
        <v>318</v>
      </c>
      <c r="E297">
        <v>684.45</v>
      </c>
      <c r="F297" t="s">
        <v>1170</v>
      </c>
      <c r="G297" t="s">
        <v>11585</v>
      </c>
      <c r="H297" t="s">
        <v>346</v>
      </c>
      <c r="I297" t="s">
        <v>11232</v>
      </c>
      <c r="J297">
        <v>10043</v>
      </c>
      <c r="K297">
        <v>113060</v>
      </c>
      <c r="L297" t="s">
        <v>31</v>
      </c>
      <c r="M297" t="s">
        <v>134</v>
      </c>
      <c r="N297" t="s">
        <v>11271</v>
      </c>
      <c r="O297" s="129"/>
      <c r="P297" s="16"/>
    </row>
    <row r="298" spans="1:16">
      <c r="A298" t="s">
        <v>11588</v>
      </c>
      <c r="B298" t="s">
        <v>317</v>
      </c>
      <c r="C298" t="s">
        <v>11589</v>
      </c>
      <c r="D298" t="s">
        <v>318</v>
      </c>
      <c r="E298">
        <v>1706.85</v>
      </c>
      <c r="F298" t="s">
        <v>1170</v>
      </c>
      <c r="G298" t="s">
        <v>11590</v>
      </c>
      <c r="H298" t="s">
        <v>348</v>
      </c>
      <c r="I298" t="s">
        <v>11232</v>
      </c>
      <c r="J298">
        <v>10043</v>
      </c>
      <c r="K298">
        <v>113060</v>
      </c>
      <c r="L298" t="s">
        <v>31</v>
      </c>
      <c r="M298" t="s">
        <v>134</v>
      </c>
      <c r="N298" t="s">
        <v>11272</v>
      </c>
      <c r="O298" s="129"/>
      <c r="P298" s="16"/>
    </row>
    <row r="299" spans="1:16">
      <c r="A299" t="s">
        <v>1161</v>
      </c>
      <c r="B299" t="s">
        <v>317</v>
      </c>
      <c r="C299" t="s">
        <v>11591</v>
      </c>
      <c r="D299" t="s">
        <v>318</v>
      </c>
      <c r="E299">
        <v>653.97</v>
      </c>
      <c r="F299" t="s">
        <v>1170</v>
      </c>
      <c r="G299" t="s">
        <v>11592</v>
      </c>
      <c r="H299" t="s">
        <v>349</v>
      </c>
      <c r="I299" t="s">
        <v>11232</v>
      </c>
      <c r="J299">
        <v>10043</v>
      </c>
      <c r="K299">
        <v>113060</v>
      </c>
      <c r="L299" t="s">
        <v>31</v>
      </c>
      <c r="M299" t="s">
        <v>134</v>
      </c>
      <c r="N299" t="s">
        <v>11273</v>
      </c>
      <c r="O299" s="129"/>
      <c r="P299" s="16"/>
    </row>
    <row r="300" spans="1:16">
      <c r="A300" t="s">
        <v>1160</v>
      </c>
      <c r="B300" t="s">
        <v>317</v>
      </c>
      <c r="C300" t="s">
        <v>11593</v>
      </c>
      <c r="D300" t="s">
        <v>318</v>
      </c>
      <c r="E300">
        <v>764.08</v>
      </c>
      <c r="F300" t="s">
        <v>1170</v>
      </c>
      <c r="G300" t="s">
        <v>11594</v>
      </c>
      <c r="H300" t="s">
        <v>349</v>
      </c>
      <c r="I300" t="s">
        <v>11232</v>
      </c>
      <c r="J300">
        <v>10043</v>
      </c>
      <c r="K300">
        <v>113060</v>
      </c>
      <c r="L300" t="s">
        <v>31</v>
      </c>
      <c r="M300" t="s">
        <v>134</v>
      </c>
      <c r="N300" t="s">
        <v>11274</v>
      </c>
      <c r="O300" s="129"/>
      <c r="P300" s="16"/>
    </row>
    <row r="301" spans="1:16">
      <c r="A301" t="s">
        <v>316</v>
      </c>
      <c r="B301" t="s">
        <v>317</v>
      </c>
      <c r="C301" t="s">
        <v>11569</v>
      </c>
      <c r="D301" t="s">
        <v>318</v>
      </c>
      <c r="E301">
        <v>206.42</v>
      </c>
      <c r="F301" t="s">
        <v>1170</v>
      </c>
      <c r="G301" t="s">
        <v>11570</v>
      </c>
      <c r="H301" t="s">
        <v>348</v>
      </c>
      <c r="I301" t="s">
        <v>11231</v>
      </c>
      <c r="J301">
        <v>10043</v>
      </c>
      <c r="K301">
        <v>114000</v>
      </c>
      <c r="L301" t="s">
        <v>39</v>
      </c>
      <c r="M301" t="s">
        <v>134</v>
      </c>
      <c r="N301" t="s">
        <v>11264</v>
      </c>
      <c r="O301" s="129"/>
      <c r="P301" s="16"/>
    </row>
    <row r="302" spans="1:16">
      <c r="A302" t="s">
        <v>320</v>
      </c>
      <c r="B302" t="s">
        <v>317</v>
      </c>
      <c r="C302" t="s">
        <v>11571</v>
      </c>
      <c r="D302" t="s">
        <v>318</v>
      </c>
      <c r="E302">
        <v>234.98</v>
      </c>
      <c r="F302" t="s">
        <v>1170</v>
      </c>
      <c r="G302" t="s">
        <v>11572</v>
      </c>
      <c r="H302" t="s">
        <v>347</v>
      </c>
      <c r="I302" t="s">
        <v>11231</v>
      </c>
      <c r="J302">
        <v>10043</v>
      </c>
      <c r="K302">
        <v>114000</v>
      </c>
      <c r="L302" t="s">
        <v>39</v>
      </c>
      <c r="M302" t="s">
        <v>134</v>
      </c>
      <c r="N302" t="s">
        <v>11265</v>
      </c>
      <c r="O302" s="129"/>
      <c r="P302" s="16"/>
    </row>
    <row r="303" spans="1:16">
      <c r="A303" t="s">
        <v>321</v>
      </c>
      <c r="B303" t="s">
        <v>317</v>
      </c>
      <c r="C303" t="s">
        <v>11573</v>
      </c>
      <c r="D303" t="s">
        <v>318</v>
      </c>
      <c r="E303">
        <v>220.7</v>
      </c>
      <c r="F303" t="s">
        <v>1170</v>
      </c>
      <c r="G303" t="s">
        <v>11574</v>
      </c>
      <c r="H303" t="s">
        <v>348</v>
      </c>
      <c r="I303" t="s">
        <v>11231</v>
      </c>
      <c r="J303">
        <v>10043</v>
      </c>
      <c r="K303">
        <v>114000</v>
      </c>
      <c r="L303" t="s">
        <v>39</v>
      </c>
      <c r="M303" t="s">
        <v>134</v>
      </c>
      <c r="N303" t="s">
        <v>11266</v>
      </c>
      <c r="O303" s="129"/>
      <c r="P303" s="16"/>
    </row>
    <row r="304" spans="1:16">
      <c r="A304" t="s">
        <v>1115</v>
      </c>
      <c r="B304" t="s">
        <v>317</v>
      </c>
      <c r="C304" t="s">
        <v>11575</v>
      </c>
      <c r="D304" t="s">
        <v>318</v>
      </c>
      <c r="E304">
        <v>224.68</v>
      </c>
      <c r="F304" t="s">
        <v>1170</v>
      </c>
      <c r="G304" t="s">
        <v>11576</v>
      </c>
      <c r="H304" t="s">
        <v>348</v>
      </c>
      <c r="I304" t="s">
        <v>11231</v>
      </c>
      <c r="J304">
        <v>10043</v>
      </c>
      <c r="K304">
        <v>114000</v>
      </c>
      <c r="L304" t="s">
        <v>39</v>
      </c>
      <c r="M304" t="s">
        <v>134</v>
      </c>
      <c r="N304" t="s">
        <v>11267</v>
      </c>
      <c r="O304" s="129"/>
      <c r="P304" s="16"/>
    </row>
    <row r="305" spans="1:16">
      <c r="A305" t="s">
        <v>11577</v>
      </c>
      <c r="B305" t="s">
        <v>317</v>
      </c>
      <c r="C305" t="s">
        <v>11578</v>
      </c>
      <c r="D305" t="s">
        <v>318</v>
      </c>
      <c r="E305">
        <v>221.69</v>
      </c>
      <c r="F305" t="s">
        <v>1170</v>
      </c>
      <c r="G305" t="s">
        <v>11579</v>
      </c>
      <c r="H305" t="s">
        <v>348</v>
      </c>
      <c r="I305" t="s">
        <v>11231</v>
      </c>
      <c r="J305">
        <v>10043</v>
      </c>
      <c r="K305">
        <v>114000</v>
      </c>
      <c r="L305" t="s">
        <v>39</v>
      </c>
      <c r="M305" t="s">
        <v>134</v>
      </c>
      <c r="N305" t="s">
        <v>11268</v>
      </c>
      <c r="O305" s="129"/>
      <c r="P305" s="16"/>
    </row>
    <row r="306" spans="1:16">
      <c r="A306" t="s">
        <v>11580</v>
      </c>
      <c r="B306" t="s">
        <v>317</v>
      </c>
      <c r="C306" t="s">
        <v>11581</v>
      </c>
      <c r="D306" t="s">
        <v>318</v>
      </c>
      <c r="E306">
        <v>253.63</v>
      </c>
      <c r="F306" t="s">
        <v>1170</v>
      </c>
      <c r="G306" t="s">
        <v>11582</v>
      </c>
      <c r="H306" t="s">
        <v>347</v>
      </c>
      <c r="I306" t="s">
        <v>11231</v>
      </c>
      <c r="J306">
        <v>10043</v>
      </c>
      <c r="K306">
        <v>114000</v>
      </c>
      <c r="L306" t="s">
        <v>39</v>
      </c>
      <c r="M306" t="s">
        <v>134</v>
      </c>
      <c r="N306" t="s">
        <v>11269</v>
      </c>
      <c r="O306" s="129"/>
      <c r="P306" s="16"/>
    </row>
    <row r="307" spans="1:16">
      <c r="A307" t="s">
        <v>1155</v>
      </c>
      <c r="B307" t="s">
        <v>317</v>
      </c>
      <c r="C307" t="s">
        <v>11586</v>
      </c>
      <c r="D307" t="s">
        <v>318</v>
      </c>
      <c r="E307">
        <v>223.46</v>
      </c>
      <c r="F307" t="s">
        <v>1170</v>
      </c>
      <c r="G307" t="s">
        <v>11587</v>
      </c>
      <c r="H307" t="s">
        <v>348</v>
      </c>
      <c r="I307" t="s">
        <v>11231</v>
      </c>
      <c r="J307">
        <v>10043</v>
      </c>
      <c r="K307">
        <v>114000</v>
      </c>
      <c r="L307" t="s">
        <v>39</v>
      </c>
      <c r="M307" t="s">
        <v>134</v>
      </c>
      <c r="N307" t="s">
        <v>11270</v>
      </c>
      <c r="O307" s="129"/>
      <c r="P307" s="16"/>
    </row>
    <row r="308" spans="1:16">
      <c r="A308" t="s">
        <v>11583</v>
      </c>
      <c r="B308" t="s">
        <v>317</v>
      </c>
      <c r="C308" t="s">
        <v>11584</v>
      </c>
      <c r="D308" t="s">
        <v>318</v>
      </c>
      <c r="E308">
        <v>221.69</v>
      </c>
      <c r="F308" t="s">
        <v>1170</v>
      </c>
      <c r="G308" t="s">
        <v>11585</v>
      </c>
      <c r="H308" t="s">
        <v>347</v>
      </c>
      <c r="I308" t="s">
        <v>11231</v>
      </c>
      <c r="J308">
        <v>10043</v>
      </c>
      <c r="K308">
        <v>114000</v>
      </c>
      <c r="L308" t="s">
        <v>39</v>
      </c>
      <c r="M308" t="s">
        <v>134</v>
      </c>
      <c r="N308" t="s">
        <v>11271</v>
      </c>
      <c r="O308" s="129"/>
      <c r="P308" s="16"/>
    </row>
    <row r="309" spans="1:16">
      <c r="A309" t="s">
        <v>11588</v>
      </c>
      <c r="B309" t="s">
        <v>317</v>
      </c>
      <c r="C309" t="s">
        <v>11589</v>
      </c>
      <c r="D309" t="s">
        <v>318</v>
      </c>
      <c r="E309">
        <v>419.4</v>
      </c>
      <c r="F309" t="s">
        <v>1170</v>
      </c>
      <c r="G309" t="s">
        <v>11590</v>
      </c>
      <c r="H309" t="s">
        <v>349</v>
      </c>
      <c r="I309" t="s">
        <v>11231</v>
      </c>
      <c r="J309">
        <v>10043</v>
      </c>
      <c r="K309">
        <v>114000</v>
      </c>
      <c r="L309" t="s">
        <v>39</v>
      </c>
      <c r="M309" t="s">
        <v>134</v>
      </c>
      <c r="N309" t="s">
        <v>11272</v>
      </c>
      <c r="O309" s="129"/>
      <c r="P309" s="16"/>
    </row>
    <row r="310" spans="1:16">
      <c r="A310" t="s">
        <v>1161</v>
      </c>
      <c r="B310" t="s">
        <v>317</v>
      </c>
      <c r="C310" t="s">
        <v>11591</v>
      </c>
      <c r="D310" t="s">
        <v>318</v>
      </c>
      <c r="E310">
        <v>243.28</v>
      </c>
      <c r="F310" t="s">
        <v>1170</v>
      </c>
      <c r="G310" t="s">
        <v>11592</v>
      </c>
      <c r="H310" t="s">
        <v>350</v>
      </c>
      <c r="I310" t="s">
        <v>11231</v>
      </c>
      <c r="J310">
        <v>10043</v>
      </c>
      <c r="K310">
        <v>114000</v>
      </c>
      <c r="L310" t="s">
        <v>39</v>
      </c>
      <c r="M310" t="s">
        <v>134</v>
      </c>
      <c r="N310" t="s">
        <v>11273</v>
      </c>
      <c r="O310" s="129"/>
      <c r="P310" s="16"/>
    </row>
    <row r="311" spans="1:16">
      <c r="A311" t="s">
        <v>1160</v>
      </c>
      <c r="B311" t="s">
        <v>317</v>
      </c>
      <c r="C311" t="s">
        <v>11593</v>
      </c>
      <c r="D311" t="s">
        <v>318</v>
      </c>
      <c r="E311">
        <v>243.28</v>
      </c>
      <c r="F311" t="s">
        <v>1170</v>
      </c>
      <c r="G311" t="s">
        <v>11594</v>
      </c>
      <c r="H311" t="s">
        <v>350</v>
      </c>
      <c r="I311" t="s">
        <v>11231</v>
      </c>
      <c r="J311">
        <v>10043</v>
      </c>
      <c r="K311">
        <v>114000</v>
      </c>
      <c r="L311" t="s">
        <v>39</v>
      </c>
      <c r="M311" t="s">
        <v>134</v>
      </c>
      <c r="N311" t="s">
        <v>11274</v>
      </c>
      <c r="O311" s="129"/>
      <c r="P311" s="16"/>
    </row>
    <row r="312" spans="1:16">
      <c r="A312" t="s">
        <v>316</v>
      </c>
      <c r="B312" t="s">
        <v>317</v>
      </c>
      <c r="C312" t="s">
        <v>11569</v>
      </c>
      <c r="D312" t="s">
        <v>318</v>
      </c>
      <c r="E312">
        <v>729.8</v>
      </c>
      <c r="F312" t="s">
        <v>1170</v>
      </c>
      <c r="G312" t="s">
        <v>11570</v>
      </c>
      <c r="H312" t="s">
        <v>349</v>
      </c>
      <c r="I312" t="s">
        <v>11230</v>
      </c>
      <c r="J312">
        <v>10043</v>
      </c>
      <c r="K312">
        <v>114010</v>
      </c>
      <c r="L312" t="s">
        <v>35</v>
      </c>
      <c r="M312" t="s">
        <v>134</v>
      </c>
      <c r="N312" t="s">
        <v>11264</v>
      </c>
      <c r="O312" s="129"/>
      <c r="P312" s="16"/>
    </row>
    <row r="313" spans="1:16">
      <c r="A313" t="s">
        <v>320</v>
      </c>
      <c r="B313" t="s">
        <v>317</v>
      </c>
      <c r="C313" t="s">
        <v>11571</v>
      </c>
      <c r="D313" t="s">
        <v>318</v>
      </c>
      <c r="E313">
        <v>729.8</v>
      </c>
      <c r="F313" t="s">
        <v>1170</v>
      </c>
      <c r="G313" t="s">
        <v>11572</v>
      </c>
      <c r="H313" t="s">
        <v>348</v>
      </c>
      <c r="I313" t="s">
        <v>11230</v>
      </c>
      <c r="J313">
        <v>10043</v>
      </c>
      <c r="K313">
        <v>114010</v>
      </c>
      <c r="L313" t="s">
        <v>35</v>
      </c>
      <c r="M313" t="s">
        <v>134</v>
      </c>
      <c r="N313" t="s">
        <v>11265</v>
      </c>
      <c r="O313" s="129"/>
      <c r="P313" s="16"/>
    </row>
    <row r="314" spans="1:16">
      <c r="A314" t="s">
        <v>321</v>
      </c>
      <c r="B314" t="s">
        <v>317</v>
      </c>
      <c r="C314" t="s">
        <v>11573</v>
      </c>
      <c r="D314" t="s">
        <v>318</v>
      </c>
      <c r="E314">
        <v>729.8</v>
      </c>
      <c r="F314" t="s">
        <v>1170</v>
      </c>
      <c r="G314" t="s">
        <v>11574</v>
      </c>
      <c r="H314" t="s">
        <v>349</v>
      </c>
      <c r="I314" t="s">
        <v>11230</v>
      </c>
      <c r="J314">
        <v>10043</v>
      </c>
      <c r="K314">
        <v>114010</v>
      </c>
      <c r="L314" t="s">
        <v>35</v>
      </c>
      <c r="M314" t="s">
        <v>134</v>
      </c>
      <c r="N314" t="s">
        <v>11266</v>
      </c>
      <c r="O314" s="129"/>
      <c r="P314" s="16"/>
    </row>
    <row r="315" spans="1:16">
      <c r="A315" t="s">
        <v>1115</v>
      </c>
      <c r="B315" t="s">
        <v>317</v>
      </c>
      <c r="C315" t="s">
        <v>11575</v>
      </c>
      <c r="D315" t="s">
        <v>318</v>
      </c>
      <c r="E315">
        <v>742.99</v>
      </c>
      <c r="F315" t="s">
        <v>1170</v>
      </c>
      <c r="G315" t="s">
        <v>11576</v>
      </c>
      <c r="H315" t="s">
        <v>349</v>
      </c>
      <c r="I315" t="s">
        <v>11230</v>
      </c>
      <c r="J315">
        <v>10043</v>
      </c>
      <c r="K315">
        <v>114010</v>
      </c>
      <c r="L315" t="s">
        <v>35</v>
      </c>
      <c r="M315" t="s">
        <v>134</v>
      </c>
      <c r="N315" t="s">
        <v>11267</v>
      </c>
      <c r="O315" s="129"/>
      <c r="P315" s="16"/>
    </row>
    <row r="316" spans="1:16">
      <c r="A316" t="s">
        <v>11577</v>
      </c>
      <c r="B316" t="s">
        <v>317</v>
      </c>
      <c r="C316" t="s">
        <v>11578</v>
      </c>
      <c r="D316" t="s">
        <v>318</v>
      </c>
      <c r="E316">
        <v>733.1</v>
      </c>
      <c r="F316" t="s">
        <v>1170</v>
      </c>
      <c r="G316" t="s">
        <v>11579</v>
      </c>
      <c r="H316" t="s">
        <v>349</v>
      </c>
      <c r="I316" t="s">
        <v>11230</v>
      </c>
      <c r="J316">
        <v>10043</v>
      </c>
      <c r="K316">
        <v>114010</v>
      </c>
      <c r="L316" t="s">
        <v>35</v>
      </c>
      <c r="M316" t="s">
        <v>134</v>
      </c>
      <c r="N316" t="s">
        <v>11268</v>
      </c>
      <c r="O316" s="129"/>
      <c r="P316" s="16"/>
    </row>
    <row r="317" spans="1:16">
      <c r="A317" t="s">
        <v>11580</v>
      </c>
      <c r="B317" t="s">
        <v>317</v>
      </c>
      <c r="C317" t="s">
        <v>11581</v>
      </c>
      <c r="D317" t="s">
        <v>318</v>
      </c>
      <c r="E317">
        <v>733.1</v>
      </c>
      <c r="F317" t="s">
        <v>1170</v>
      </c>
      <c r="G317" t="s">
        <v>11582</v>
      </c>
      <c r="H317" t="s">
        <v>348</v>
      </c>
      <c r="I317" t="s">
        <v>11230</v>
      </c>
      <c r="J317">
        <v>10043</v>
      </c>
      <c r="K317">
        <v>114010</v>
      </c>
      <c r="L317" t="s">
        <v>35</v>
      </c>
      <c r="M317" t="s">
        <v>134</v>
      </c>
      <c r="N317" t="s">
        <v>11269</v>
      </c>
      <c r="O317" s="129"/>
      <c r="P317" s="16"/>
    </row>
    <row r="318" spans="1:16">
      <c r="A318" t="s">
        <v>1155</v>
      </c>
      <c r="B318" t="s">
        <v>317</v>
      </c>
      <c r="C318" t="s">
        <v>11586</v>
      </c>
      <c r="D318" t="s">
        <v>318</v>
      </c>
      <c r="E318">
        <v>733.1</v>
      </c>
      <c r="F318" t="s">
        <v>1170</v>
      </c>
      <c r="G318" t="s">
        <v>11587</v>
      </c>
      <c r="H318" t="s">
        <v>349</v>
      </c>
      <c r="I318" t="s">
        <v>11230</v>
      </c>
      <c r="J318">
        <v>10043</v>
      </c>
      <c r="K318">
        <v>114010</v>
      </c>
      <c r="L318" t="s">
        <v>35</v>
      </c>
      <c r="M318" t="s">
        <v>134</v>
      </c>
      <c r="N318" t="s">
        <v>11270</v>
      </c>
      <c r="O318" s="129"/>
      <c r="P318" s="16"/>
    </row>
    <row r="319" spans="1:16">
      <c r="A319" t="s">
        <v>11583</v>
      </c>
      <c r="B319" t="s">
        <v>317</v>
      </c>
      <c r="C319" t="s">
        <v>11584</v>
      </c>
      <c r="D319" t="s">
        <v>318</v>
      </c>
      <c r="E319">
        <v>733.1</v>
      </c>
      <c r="F319" t="s">
        <v>1170</v>
      </c>
      <c r="G319" t="s">
        <v>11585</v>
      </c>
      <c r="H319" t="s">
        <v>348</v>
      </c>
      <c r="I319" t="s">
        <v>11230</v>
      </c>
      <c r="J319">
        <v>10043</v>
      </c>
      <c r="K319">
        <v>114010</v>
      </c>
      <c r="L319" t="s">
        <v>35</v>
      </c>
      <c r="M319" t="s">
        <v>134</v>
      </c>
      <c r="N319" t="s">
        <v>11271</v>
      </c>
      <c r="O319" s="129"/>
      <c r="P319" s="16"/>
    </row>
    <row r="320" spans="1:16">
      <c r="A320" t="s">
        <v>11588</v>
      </c>
      <c r="B320" t="s">
        <v>317</v>
      </c>
      <c r="C320" t="s">
        <v>11589</v>
      </c>
      <c r="D320" t="s">
        <v>318</v>
      </c>
      <c r="E320">
        <v>1150.1300000000001</v>
      </c>
      <c r="F320" t="s">
        <v>1170</v>
      </c>
      <c r="G320" t="s">
        <v>11590</v>
      </c>
      <c r="H320" t="s">
        <v>350</v>
      </c>
      <c r="I320" t="s">
        <v>11230</v>
      </c>
      <c r="J320">
        <v>10043</v>
      </c>
      <c r="K320">
        <v>114010</v>
      </c>
      <c r="L320" t="s">
        <v>35</v>
      </c>
      <c r="M320" t="s">
        <v>134</v>
      </c>
      <c r="N320" t="s">
        <v>11272</v>
      </c>
      <c r="O320" s="129"/>
      <c r="P320" s="16"/>
    </row>
    <row r="321" spans="1:16">
      <c r="A321" t="s">
        <v>1161</v>
      </c>
      <c r="B321" t="s">
        <v>317</v>
      </c>
      <c r="C321" t="s">
        <v>11591</v>
      </c>
      <c r="D321" t="s">
        <v>318</v>
      </c>
      <c r="E321">
        <v>779.44</v>
      </c>
      <c r="F321" t="s">
        <v>1170</v>
      </c>
      <c r="G321" t="s">
        <v>11592</v>
      </c>
      <c r="H321" t="s">
        <v>351</v>
      </c>
      <c r="I321" t="s">
        <v>11230</v>
      </c>
      <c r="J321">
        <v>10043</v>
      </c>
      <c r="K321">
        <v>114010</v>
      </c>
      <c r="L321" t="s">
        <v>35</v>
      </c>
      <c r="M321" t="s">
        <v>134</v>
      </c>
      <c r="N321" t="s">
        <v>11273</v>
      </c>
      <c r="O321" s="129"/>
      <c r="P321" s="16"/>
    </row>
    <row r="322" spans="1:16">
      <c r="A322" t="s">
        <v>1160</v>
      </c>
      <c r="B322" t="s">
        <v>317</v>
      </c>
      <c r="C322" t="s">
        <v>11593</v>
      </c>
      <c r="D322" t="s">
        <v>318</v>
      </c>
      <c r="E322">
        <v>779.44</v>
      </c>
      <c r="F322" t="s">
        <v>1170</v>
      </c>
      <c r="G322" t="s">
        <v>11594</v>
      </c>
      <c r="H322" t="s">
        <v>351</v>
      </c>
      <c r="I322" t="s">
        <v>11230</v>
      </c>
      <c r="J322">
        <v>10043</v>
      </c>
      <c r="K322">
        <v>114010</v>
      </c>
      <c r="L322" t="s">
        <v>35</v>
      </c>
      <c r="M322" t="s">
        <v>134</v>
      </c>
      <c r="N322" t="s">
        <v>11274</v>
      </c>
      <c r="O322" s="129"/>
      <c r="P322" s="16"/>
    </row>
    <row r="323" spans="1:16">
      <c r="A323" t="s">
        <v>316</v>
      </c>
      <c r="B323" t="s">
        <v>317</v>
      </c>
      <c r="C323" t="s">
        <v>11569</v>
      </c>
      <c r="D323" t="s">
        <v>318</v>
      </c>
      <c r="E323">
        <v>689.73</v>
      </c>
      <c r="F323" t="s">
        <v>1170</v>
      </c>
      <c r="G323" t="s">
        <v>11570</v>
      </c>
      <c r="H323" t="s">
        <v>350</v>
      </c>
      <c r="I323" t="s">
        <v>11229</v>
      </c>
      <c r="J323">
        <v>10043</v>
      </c>
      <c r="K323">
        <v>114020</v>
      </c>
      <c r="L323" t="s">
        <v>33</v>
      </c>
      <c r="M323" t="s">
        <v>134</v>
      </c>
      <c r="N323" t="s">
        <v>11264</v>
      </c>
      <c r="O323" s="129"/>
      <c r="P323" s="16"/>
    </row>
    <row r="324" spans="1:16">
      <c r="A324" t="s">
        <v>320</v>
      </c>
      <c r="B324" t="s">
        <v>317</v>
      </c>
      <c r="C324" t="s">
        <v>11571</v>
      </c>
      <c r="D324" t="s">
        <v>318</v>
      </c>
      <c r="E324">
        <v>689.73</v>
      </c>
      <c r="F324" t="s">
        <v>1170</v>
      </c>
      <c r="G324" t="s">
        <v>11572</v>
      </c>
      <c r="H324" t="s">
        <v>349</v>
      </c>
      <c r="I324" t="s">
        <v>11229</v>
      </c>
      <c r="J324">
        <v>10043</v>
      </c>
      <c r="K324">
        <v>114020</v>
      </c>
      <c r="L324" t="s">
        <v>33</v>
      </c>
      <c r="M324" t="s">
        <v>134</v>
      </c>
      <c r="N324" t="s">
        <v>11265</v>
      </c>
      <c r="O324" s="129"/>
      <c r="P324" s="16"/>
    </row>
    <row r="325" spans="1:16">
      <c r="A325" t="s">
        <v>321</v>
      </c>
      <c r="B325" t="s">
        <v>317</v>
      </c>
      <c r="C325" t="s">
        <v>11573</v>
      </c>
      <c r="D325" t="s">
        <v>318</v>
      </c>
      <c r="E325">
        <v>689.73</v>
      </c>
      <c r="F325" t="s">
        <v>1170</v>
      </c>
      <c r="G325" t="s">
        <v>11574</v>
      </c>
      <c r="H325" t="s">
        <v>350</v>
      </c>
      <c r="I325" t="s">
        <v>11229</v>
      </c>
      <c r="J325">
        <v>10043</v>
      </c>
      <c r="K325">
        <v>114020</v>
      </c>
      <c r="L325" t="s">
        <v>33</v>
      </c>
      <c r="M325" t="s">
        <v>134</v>
      </c>
      <c r="N325" t="s">
        <v>11266</v>
      </c>
      <c r="O325" s="129"/>
      <c r="P325" s="16"/>
    </row>
    <row r="326" spans="1:16">
      <c r="A326" t="s">
        <v>1115</v>
      </c>
      <c r="B326" t="s">
        <v>317</v>
      </c>
      <c r="C326" t="s">
        <v>11575</v>
      </c>
      <c r="D326" t="s">
        <v>318</v>
      </c>
      <c r="E326">
        <v>689.73</v>
      </c>
      <c r="F326" t="s">
        <v>1170</v>
      </c>
      <c r="G326" t="s">
        <v>11576</v>
      </c>
      <c r="H326" t="s">
        <v>350</v>
      </c>
      <c r="I326" t="s">
        <v>11229</v>
      </c>
      <c r="J326">
        <v>10043</v>
      </c>
      <c r="K326">
        <v>114020</v>
      </c>
      <c r="L326" t="s">
        <v>33</v>
      </c>
      <c r="M326" t="s">
        <v>134</v>
      </c>
      <c r="N326" t="s">
        <v>11267</v>
      </c>
      <c r="O326" s="129"/>
      <c r="P326" s="16"/>
    </row>
    <row r="327" spans="1:16">
      <c r="A327" t="s">
        <v>11577</v>
      </c>
      <c r="B327" t="s">
        <v>317</v>
      </c>
      <c r="C327" t="s">
        <v>11578</v>
      </c>
      <c r="D327" t="s">
        <v>318</v>
      </c>
      <c r="E327">
        <v>689.73</v>
      </c>
      <c r="F327" t="s">
        <v>1170</v>
      </c>
      <c r="G327" t="s">
        <v>11579</v>
      </c>
      <c r="H327" t="s">
        <v>350</v>
      </c>
      <c r="I327" t="s">
        <v>11229</v>
      </c>
      <c r="J327">
        <v>10043</v>
      </c>
      <c r="K327">
        <v>114020</v>
      </c>
      <c r="L327" t="s">
        <v>33</v>
      </c>
      <c r="M327" t="s">
        <v>134</v>
      </c>
      <c r="N327" t="s">
        <v>11268</v>
      </c>
      <c r="O327" s="129"/>
      <c r="P327" s="16"/>
    </row>
    <row r="328" spans="1:16">
      <c r="A328" t="s">
        <v>11580</v>
      </c>
      <c r="B328" t="s">
        <v>317</v>
      </c>
      <c r="C328" t="s">
        <v>11581</v>
      </c>
      <c r="D328" t="s">
        <v>318</v>
      </c>
      <c r="E328">
        <v>689.73</v>
      </c>
      <c r="F328" t="s">
        <v>1170</v>
      </c>
      <c r="G328" t="s">
        <v>11582</v>
      </c>
      <c r="H328" t="s">
        <v>349</v>
      </c>
      <c r="I328" t="s">
        <v>11229</v>
      </c>
      <c r="J328">
        <v>10043</v>
      </c>
      <c r="K328">
        <v>114020</v>
      </c>
      <c r="L328" t="s">
        <v>33</v>
      </c>
      <c r="M328" t="s">
        <v>134</v>
      </c>
      <c r="N328" t="s">
        <v>11269</v>
      </c>
      <c r="O328" s="129"/>
      <c r="P328" s="16"/>
    </row>
    <row r="329" spans="1:16">
      <c r="A329" t="s">
        <v>1155</v>
      </c>
      <c r="B329" t="s">
        <v>317</v>
      </c>
      <c r="C329" t="s">
        <v>11586</v>
      </c>
      <c r="D329" t="s">
        <v>318</v>
      </c>
      <c r="E329">
        <v>689.73</v>
      </c>
      <c r="F329" t="s">
        <v>1170</v>
      </c>
      <c r="G329" t="s">
        <v>11587</v>
      </c>
      <c r="H329" t="s">
        <v>350</v>
      </c>
      <c r="I329" t="s">
        <v>11229</v>
      </c>
      <c r="J329">
        <v>10043</v>
      </c>
      <c r="K329">
        <v>114020</v>
      </c>
      <c r="L329" t="s">
        <v>33</v>
      </c>
      <c r="M329" t="s">
        <v>134</v>
      </c>
      <c r="N329" t="s">
        <v>11270</v>
      </c>
      <c r="O329" s="129"/>
      <c r="P329" s="16"/>
    </row>
    <row r="330" spans="1:16">
      <c r="A330" t="s">
        <v>11583</v>
      </c>
      <c r="B330" t="s">
        <v>317</v>
      </c>
      <c r="C330" t="s">
        <v>11584</v>
      </c>
      <c r="D330" t="s">
        <v>318</v>
      </c>
      <c r="E330">
        <v>689.73</v>
      </c>
      <c r="F330" t="s">
        <v>1170</v>
      </c>
      <c r="G330" t="s">
        <v>11585</v>
      </c>
      <c r="H330" t="s">
        <v>349</v>
      </c>
      <c r="I330" t="s">
        <v>11229</v>
      </c>
      <c r="J330">
        <v>10043</v>
      </c>
      <c r="K330">
        <v>114020</v>
      </c>
      <c r="L330" t="s">
        <v>33</v>
      </c>
      <c r="M330" t="s">
        <v>134</v>
      </c>
      <c r="N330" t="s">
        <v>11271</v>
      </c>
      <c r="O330" s="129"/>
      <c r="P330" s="16"/>
    </row>
    <row r="331" spans="1:16">
      <c r="A331" t="s">
        <v>11588</v>
      </c>
      <c r="B331" t="s">
        <v>317</v>
      </c>
      <c r="C331" t="s">
        <v>11589</v>
      </c>
      <c r="D331" t="s">
        <v>318</v>
      </c>
      <c r="E331">
        <v>1169.71</v>
      </c>
      <c r="F331" t="s">
        <v>1170</v>
      </c>
      <c r="G331" t="s">
        <v>11590</v>
      </c>
      <c r="H331" t="s">
        <v>351</v>
      </c>
      <c r="I331" t="s">
        <v>11229</v>
      </c>
      <c r="J331">
        <v>10043</v>
      </c>
      <c r="K331">
        <v>114020</v>
      </c>
      <c r="L331" t="s">
        <v>33</v>
      </c>
      <c r="M331" t="s">
        <v>134</v>
      </c>
      <c r="N331" t="s">
        <v>11272</v>
      </c>
      <c r="O331" s="129"/>
      <c r="P331" s="16"/>
    </row>
    <row r="332" spans="1:16">
      <c r="A332" t="s">
        <v>1161</v>
      </c>
      <c r="B332" t="s">
        <v>317</v>
      </c>
      <c r="C332" t="s">
        <v>11591</v>
      </c>
      <c r="D332" t="s">
        <v>318</v>
      </c>
      <c r="E332">
        <v>743.06</v>
      </c>
      <c r="F332" t="s">
        <v>1170</v>
      </c>
      <c r="G332" t="s">
        <v>11592</v>
      </c>
      <c r="H332" t="s">
        <v>352</v>
      </c>
      <c r="I332" t="s">
        <v>11229</v>
      </c>
      <c r="J332">
        <v>10043</v>
      </c>
      <c r="K332">
        <v>114020</v>
      </c>
      <c r="L332" t="s">
        <v>33</v>
      </c>
      <c r="M332" t="s">
        <v>134</v>
      </c>
      <c r="N332" t="s">
        <v>11273</v>
      </c>
      <c r="O332" s="129"/>
      <c r="P332" s="16"/>
    </row>
    <row r="333" spans="1:16">
      <c r="A333" t="s">
        <v>1160</v>
      </c>
      <c r="B333" t="s">
        <v>317</v>
      </c>
      <c r="C333" t="s">
        <v>11593</v>
      </c>
      <c r="D333" t="s">
        <v>318</v>
      </c>
      <c r="E333">
        <v>743.06</v>
      </c>
      <c r="F333" t="s">
        <v>1170</v>
      </c>
      <c r="G333" t="s">
        <v>11594</v>
      </c>
      <c r="H333" t="s">
        <v>352</v>
      </c>
      <c r="I333" t="s">
        <v>11229</v>
      </c>
      <c r="J333">
        <v>10043</v>
      </c>
      <c r="K333">
        <v>114020</v>
      </c>
      <c r="L333" t="s">
        <v>33</v>
      </c>
      <c r="M333" t="s">
        <v>134</v>
      </c>
      <c r="N333" t="s">
        <v>11274</v>
      </c>
      <c r="O333" s="129"/>
      <c r="P333" s="16"/>
    </row>
    <row r="334" spans="1:16">
      <c r="A334" t="s">
        <v>316</v>
      </c>
      <c r="B334" t="s">
        <v>317</v>
      </c>
      <c r="C334" t="s">
        <v>11569</v>
      </c>
      <c r="D334" t="s">
        <v>318</v>
      </c>
      <c r="E334">
        <v>6191.04</v>
      </c>
      <c r="F334" t="s">
        <v>1170</v>
      </c>
      <c r="G334" t="s">
        <v>11570</v>
      </c>
      <c r="H334" t="s">
        <v>351</v>
      </c>
      <c r="I334" t="s">
        <v>11228</v>
      </c>
      <c r="J334">
        <v>10043</v>
      </c>
      <c r="K334">
        <v>114040</v>
      </c>
      <c r="L334" t="s">
        <v>27</v>
      </c>
      <c r="M334" t="s">
        <v>134</v>
      </c>
      <c r="N334" t="s">
        <v>11264</v>
      </c>
      <c r="O334" s="129"/>
      <c r="P334" s="16"/>
    </row>
    <row r="335" spans="1:16">
      <c r="A335" t="s">
        <v>320</v>
      </c>
      <c r="B335" t="s">
        <v>317</v>
      </c>
      <c r="C335" t="s">
        <v>11571</v>
      </c>
      <c r="D335" t="s">
        <v>318</v>
      </c>
      <c r="E335">
        <v>6010.25</v>
      </c>
      <c r="F335" t="s">
        <v>1170</v>
      </c>
      <c r="G335" t="s">
        <v>11572</v>
      </c>
      <c r="H335" t="s">
        <v>350</v>
      </c>
      <c r="I335" t="s">
        <v>11228</v>
      </c>
      <c r="J335">
        <v>10043</v>
      </c>
      <c r="K335">
        <v>114040</v>
      </c>
      <c r="L335" t="s">
        <v>27</v>
      </c>
      <c r="M335" t="s">
        <v>134</v>
      </c>
      <c r="N335" t="s">
        <v>11265</v>
      </c>
      <c r="O335" s="129"/>
      <c r="P335" s="16"/>
    </row>
    <row r="336" spans="1:16">
      <c r="A336" t="s">
        <v>321</v>
      </c>
      <c r="B336" t="s">
        <v>317</v>
      </c>
      <c r="C336" t="s">
        <v>11573</v>
      </c>
      <c r="D336" t="s">
        <v>318</v>
      </c>
      <c r="E336">
        <v>5898.18</v>
      </c>
      <c r="F336" t="s">
        <v>1170</v>
      </c>
      <c r="G336" t="s">
        <v>11574</v>
      </c>
      <c r="H336" t="s">
        <v>351</v>
      </c>
      <c r="I336" t="s">
        <v>11228</v>
      </c>
      <c r="J336">
        <v>10043</v>
      </c>
      <c r="K336">
        <v>114040</v>
      </c>
      <c r="L336" t="s">
        <v>27</v>
      </c>
      <c r="M336" t="s">
        <v>134</v>
      </c>
      <c r="N336" t="s">
        <v>11266</v>
      </c>
      <c r="O336" s="129"/>
      <c r="P336" s="16"/>
    </row>
    <row r="337" spans="1:16">
      <c r="A337" t="s">
        <v>1115</v>
      </c>
      <c r="B337" t="s">
        <v>317</v>
      </c>
      <c r="C337" t="s">
        <v>11575</v>
      </c>
      <c r="D337" t="s">
        <v>318</v>
      </c>
      <c r="E337">
        <v>6004.46</v>
      </c>
      <c r="F337" t="s">
        <v>1170</v>
      </c>
      <c r="G337" t="s">
        <v>11576</v>
      </c>
      <c r="H337" t="s">
        <v>351</v>
      </c>
      <c r="I337" t="s">
        <v>11228</v>
      </c>
      <c r="J337">
        <v>10043</v>
      </c>
      <c r="K337">
        <v>114040</v>
      </c>
      <c r="L337" t="s">
        <v>27</v>
      </c>
      <c r="M337" t="s">
        <v>134</v>
      </c>
      <c r="N337" t="s">
        <v>11267</v>
      </c>
      <c r="O337" s="129"/>
      <c r="P337" s="16"/>
    </row>
    <row r="338" spans="1:16">
      <c r="A338" t="s">
        <v>11577</v>
      </c>
      <c r="B338" t="s">
        <v>317</v>
      </c>
      <c r="C338" t="s">
        <v>11578</v>
      </c>
      <c r="D338" t="s">
        <v>318</v>
      </c>
      <c r="E338">
        <v>5954.48</v>
      </c>
      <c r="F338" t="s">
        <v>1170</v>
      </c>
      <c r="G338" t="s">
        <v>11579</v>
      </c>
      <c r="H338" t="s">
        <v>351</v>
      </c>
      <c r="I338" t="s">
        <v>11228</v>
      </c>
      <c r="J338">
        <v>10043</v>
      </c>
      <c r="K338">
        <v>114040</v>
      </c>
      <c r="L338" t="s">
        <v>27</v>
      </c>
      <c r="M338" t="s">
        <v>134</v>
      </c>
      <c r="N338" t="s">
        <v>11268</v>
      </c>
      <c r="O338" s="129"/>
      <c r="P338" s="16"/>
    </row>
    <row r="339" spans="1:16">
      <c r="A339" t="s">
        <v>11580</v>
      </c>
      <c r="B339" t="s">
        <v>317</v>
      </c>
      <c r="C339" t="s">
        <v>11581</v>
      </c>
      <c r="D339" t="s">
        <v>318</v>
      </c>
      <c r="E339">
        <v>5012.84</v>
      </c>
      <c r="F339" t="s">
        <v>1170</v>
      </c>
      <c r="G339" t="s">
        <v>11582</v>
      </c>
      <c r="H339" t="s">
        <v>350</v>
      </c>
      <c r="I339" t="s">
        <v>11228</v>
      </c>
      <c r="J339">
        <v>10043</v>
      </c>
      <c r="K339">
        <v>114040</v>
      </c>
      <c r="L339" t="s">
        <v>27</v>
      </c>
      <c r="M339" t="s">
        <v>134</v>
      </c>
      <c r="N339" t="s">
        <v>11269</v>
      </c>
      <c r="O339" s="129"/>
      <c r="P339" s="16"/>
    </row>
    <row r="340" spans="1:16">
      <c r="A340" t="s">
        <v>1155</v>
      </c>
      <c r="B340" t="s">
        <v>317</v>
      </c>
      <c r="C340" t="s">
        <v>11586</v>
      </c>
      <c r="D340" t="s">
        <v>318</v>
      </c>
      <c r="E340">
        <v>5432.86</v>
      </c>
      <c r="F340" t="s">
        <v>1170</v>
      </c>
      <c r="G340" t="s">
        <v>11587</v>
      </c>
      <c r="H340" t="s">
        <v>351</v>
      </c>
      <c r="I340" t="s">
        <v>11228</v>
      </c>
      <c r="J340">
        <v>10043</v>
      </c>
      <c r="K340">
        <v>114040</v>
      </c>
      <c r="L340" t="s">
        <v>27</v>
      </c>
      <c r="M340" t="s">
        <v>134</v>
      </c>
      <c r="N340" t="s">
        <v>11270</v>
      </c>
      <c r="O340" s="129"/>
      <c r="P340" s="16"/>
    </row>
    <row r="341" spans="1:16">
      <c r="A341" t="s">
        <v>11583</v>
      </c>
      <c r="B341" t="s">
        <v>317</v>
      </c>
      <c r="C341" t="s">
        <v>11584</v>
      </c>
      <c r="D341" t="s">
        <v>318</v>
      </c>
      <c r="E341">
        <v>6193.89</v>
      </c>
      <c r="F341" t="s">
        <v>1170</v>
      </c>
      <c r="G341" t="s">
        <v>11585</v>
      </c>
      <c r="H341" t="s">
        <v>350</v>
      </c>
      <c r="I341" t="s">
        <v>11228</v>
      </c>
      <c r="J341">
        <v>10043</v>
      </c>
      <c r="K341">
        <v>114040</v>
      </c>
      <c r="L341" t="s">
        <v>27</v>
      </c>
      <c r="M341" t="s">
        <v>134</v>
      </c>
      <c r="N341" t="s">
        <v>11271</v>
      </c>
      <c r="O341" s="129"/>
      <c r="P341" s="16"/>
    </row>
    <row r="342" spans="1:16">
      <c r="A342" t="s">
        <v>11588</v>
      </c>
      <c r="B342" t="s">
        <v>317</v>
      </c>
      <c r="C342" t="s">
        <v>11589</v>
      </c>
      <c r="D342" t="s">
        <v>318</v>
      </c>
      <c r="E342">
        <v>5633.89</v>
      </c>
      <c r="F342" t="s">
        <v>1170</v>
      </c>
      <c r="G342" t="s">
        <v>11590</v>
      </c>
      <c r="H342" t="s">
        <v>352</v>
      </c>
      <c r="I342" t="s">
        <v>11228</v>
      </c>
      <c r="J342">
        <v>10043</v>
      </c>
      <c r="K342">
        <v>114040</v>
      </c>
      <c r="L342" t="s">
        <v>27</v>
      </c>
      <c r="M342" t="s">
        <v>134</v>
      </c>
      <c r="N342" t="s">
        <v>11272</v>
      </c>
      <c r="O342" s="129"/>
      <c r="P342" s="16"/>
    </row>
    <row r="343" spans="1:16">
      <c r="A343" t="s">
        <v>1161</v>
      </c>
      <c r="B343" t="s">
        <v>317</v>
      </c>
      <c r="C343" t="s">
        <v>11591</v>
      </c>
      <c r="D343" t="s">
        <v>318</v>
      </c>
      <c r="E343">
        <v>5633.89</v>
      </c>
      <c r="F343" t="s">
        <v>1170</v>
      </c>
      <c r="G343" t="s">
        <v>11592</v>
      </c>
      <c r="H343" t="s">
        <v>353</v>
      </c>
      <c r="I343" t="s">
        <v>11228</v>
      </c>
      <c r="J343">
        <v>10043</v>
      </c>
      <c r="K343">
        <v>114040</v>
      </c>
      <c r="L343" t="s">
        <v>27</v>
      </c>
      <c r="M343" t="s">
        <v>134</v>
      </c>
      <c r="N343" t="s">
        <v>11273</v>
      </c>
      <c r="O343" s="129"/>
      <c r="P343" s="16"/>
    </row>
    <row r="344" spans="1:16">
      <c r="A344" t="s">
        <v>1160</v>
      </c>
      <c r="B344" t="s">
        <v>317</v>
      </c>
      <c r="C344" t="s">
        <v>11593</v>
      </c>
      <c r="D344" t="s">
        <v>318</v>
      </c>
      <c r="E344">
        <v>5633.89</v>
      </c>
      <c r="F344" t="s">
        <v>1170</v>
      </c>
      <c r="G344" t="s">
        <v>11594</v>
      </c>
      <c r="H344" t="s">
        <v>353</v>
      </c>
      <c r="I344" t="s">
        <v>11228</v>
      </c>
      <c r="J344">
        <v>10043</v>
      </c>
      <c r="K344">
        <v>114040</v>
      </c>
      <c r="L344" t="s">
        <v>27</v>
      </c>
      <c r="M344" t="s">
        <v>134</v>
      </c>
      <c r="N344" t="s">
        <v>11274</v>
      </c>
      <c r="O344" s="129"/>
      <c r="P344" s="16"/>
    </row>
    <row r="345" spans="1:16">
      <c r="A345" t="s">
        <v>11588</v>
      </c>
      <c r="B345" t="s">
        <v>317</v>
      </c>
      <c r="C345" t="s">
        <v>11589</v>
      </c>
      <c r="D345" t="s">
        <v>318</v>
      </c>
      <c r="E345">
        <v>615.67999999999995</v>
      </c>
      <c r="F345" t="s">
        <v>1170</v>
      </c>
      <c r="G345" t="s">
        <v>11590</v>
      </c>
      <c r="H345" t="s">
        <v>353</v>
      </c>
      <c r="I345" t="s">
        <v>11597</v>
      </c>
      <c r="J345">
        <v>10043</v>
      </c>
      <c r="K345">
        <v>114050</v>
      </c>
      <c r="L345" t="s">
        <v>29</v>
      </c>
      <c r="M345" t="s">
        <v>134</v>
      </c>
      <c r="N345" t="s">
        <v>11272</v>
      </c>
      <c r="O345" s="129"/>
      <c r="P345" s="16"/>
    </row>
    <row r="346" spans="1:16">
      <c r="A346" t="s">
        <v>1161</v>
      </c>
      <c r="B346" t="s">
        <v>317</v>
      </c>
      <c r="C346" t="s">
        <v>11591</v>
      </c>
      <c r="D346" t="s">
        <v>318</v>
      </c>
      <c r="E346">
        <v>246.27</v>
      </c>
      <c r="F346" t="s">
        <v>1170</v>
      </c>
      <c r="G346" t="s">
        <v>11592</v>
      </c>
      <c r="H346" t="s">
        <v>354</v>
      </c>
      <c r="I346" t="s">
        <v>11597</v>
      </c>
      <c r="J346">
        <v>10043</v>
      </c>
      <c r="K346">
        <v>114050</v>
      </c>
      <c r="L346" t="s">
        <v>29</v>
      </c>
      <c r="M346" t="s">
        <v>134</v>
      </c>
      <c r="N346" t="s">
        <v>11273</v>
      </c>
      <c r="O346" s="129"/>
      <c r="P346" s="16"/>
    </row>
    <row r="347" spans="1:16">
      <c r="A347" t="s">
        <v>1160</v>
      </c>
      <c r="B347" t="s">
        <v>317</v>
      </c>
      <c r="C347" t="s">
        <v>11593</v>
      </c>
      <c r="D347" t="s">
        <v>318</v>
      </c>
      <c r="E347">
        <v>492.54</v>
      </c>
      <c r="F347" t="s">
        <v>1170</v>
      </c>
      <c r="G347" t="s">
        <v>11594</v>
      </c>
      <c r="H347" t="s">
        <v>354</v>
      </c>
      <c r="I347" t="s">
        <v>11597</v>
      </c>
      <c r="J347">
        <v>10043</v>
      </c>
      <c r="K347">
        <v>114050</v>
      </c>
      <c r="L347" t="s">
        <v>29</v>
      </c>
      <c r="M347" t="s">
        <v>134</v>
      </c>
      <c r="N347" t="s">
        <v>11274</v>
      </c>
      <c r="O347" s="129"/>
      <c r="P347" s="16"/>
    </row>
    <row r="348" spans="1:16">
      <c r="A348" t="s">
        <v>316</v>
      </c>
      <c r="B348" t="s">
        <v>317</v>
      </c>
      <c r="C348" t="s">
        <v>11569</v>
      </c>
      <c r="D348" t="s">
        <v>318</v>
      </c>
      <c r="E348">
        <v>2675.22</v>
      </c>
      <c r="F348" t="s">
        <v>1170</v>
      </c>
      <c r="G348" t="s">
        <v>11570</v>
      </c>
      <c r="H348" t="s">
        <v>352</v>
      </c>
      <c r="I348" t="s">
        <v>11227</v>
      </c>
      <c r="J348">
        <v>10043</v>
      </c>
      <c r="K348">
        <v>114060</v>
      </c>
      <c r="L348" t="s">
        <v>31</v>
      </c>
      <c r="M348" t="s">
        <v>134</v>
      </c>
      <c r="N348" t="s">
        <v>11264</v>
      </c>
      <c r="O348" s="129"/>
      <c r="P348" s="16"/>
    </row>
    <row r="349" spans="1:16">
      <c r="A349" t="s">
        <v>320</v>
      </c>
      <c r="B349" t="s">
        <v>317</v>
      </c>
      <c r="C349" t="s">
        <v>11571</v>
      </c>
      <c r="D349" t="s">
        <v>318</v>
      </c>
      <c r="E349">
        <v>2928.88</v>
      </c>
      <c r="F349" t="s">
        <v>1170</v>
      </c>
      <c r="G349" t="s">
        <v>11572</v>
      </c>
      <c r="H349" t="s">
        <v>351</v>
      </c>
      <c r="I349" t="s">
        <v>11227</v>
      </c>
      <c r="J349">
        <v>10043</v>
      </c>
      <c r="K349">
        <v>114060</v>
      </c>
      <c r="L349" t="s">
        <v>31</v>
      </c>
      <c r="M349" t="s">
        <v>134</v>
      </c>
      <c r="N349" t="s">
        <v>11265</v>
      </c>
      <c r="O349" s="129"/>
    </row>
    <row r="350" spans="1:16">
      <c r="A350" t="s">
        <v>321</v>
      </c>
      <c r="B350" t="s">
        <v>317</v>
      </c>
      <c r="C350" t="s">
        <v>11573</v>
      </c>
      <c r="D350" t="s">
        <v>318</v>
      </c>
      <c r="E350">
        <v>2774.61</v>
      </c>
      <c r="F350" t="s">
        <v>1170</v>
      </c>
      <c r="G350" t="s">
        <v>11574</v>
      </c>
      <c r="H350" t="s">
        <v>352</v>
      </c>
      <c r="I350" t="s">
        <v>11227</v>
      </c>
      <c r="J350">
        <v>10043</v>
      </c>
      <c r="K350">
        <v>114060</v>
      </c>
      <c r="L350" t="s">
        <v>31</v>
      </c>
      <c r="M350" t="s">
        <v>134</v>
      </c>
      <c r="N350" t="s">
        <v>11266</v>
      </c>
      <c r="O350" s="129"/>
      <c r="P350" s="16"/>
    </row>
    <row r="351" spans="1:16">
      <c r="A351" t="s">
        <v>1115</v>
      </c>
      <c r="B351" t="s">
        <v>317</v>
      </c>
      <c r="C351" t="s">
        <v>11575</v>
      </c>
      <c r="D351" t="s">
        <v>318</v>
      </c>
      <c r="E351">
        <v>2853.1</v>
      </c>
      <c r="F351" t="s">
        <v>1170</v>
      </c>
      <c r="G351" t="s">
        <v>11576</v>
      </c>
      <c r="H351" t="s">
        <v>352</v>
      </c>
      <c r="I351" t="s">
        <v>11227</v>
      </c>
      <c r="J351">
        <v>10043</v>
      </c>
      <c r="K351">
        <v>114060</v>
      </c>
      <c r="L351" t="s">
        <v>31</v>
      </c>
      <c r="M351" t="s">
        <v>134</v>
      </c>
      <c r="N351" t="s">
        <v>11267</v>
      </c>
      <c r="O351" s="129"/>
    </row>
    <row r="352" spans="1:16">
      <c r="A352" t="s">
        <v>11577</v>
      </c>
      <c r="B352" t="s">
        <v>317</v>
      </c>
      <c r="C352" t="s">
        <v>11578</v>
      </c>
      <c r="D352" t="s">
        <v>318</v>
      </c>
      <c r="E352">
        <v>2844.54</v>
      </c>
      <c r="F352" t="s">
        <v>1170</v>
      </c>
      <c r="G352" t="s">
        <v>11579</v>
      </c>
      <c r="H352" t="s">
        <v>352</v>
      </c>
      <c r="I352" t="s">
        <v>11227</v>
      </c>
      <c r="J352">
        <v>10043</v>
      </c>
      <c r="K352">
        <v>114060</v>
      </c>
      <c r="L352" t="s">
        <v>31</v>
      </c>
      <c r="M352" t="s">
        <v>134</v>
      </c>
      <c r="N352" t="s">
        <v>11268</v>
      </c>
      <c r="O352" s="129"/>
      <c r="P352" s="16"/>
    </row>
    <row r="353" spans="1:16">
      <c r="A353" t="s">
        <v>11580</v>
      </c>
      <c r="B353" t="s">
        <v>317</v>
      </c>
      <c r="C353" t="s">
        <v>11581</v>
      </c>
      <c r="D353" t="s">
        <v>318</v>
      </c>
      <c r="E353">
        <v>2844.54</v>
      </c>
      <c r="F353" t="s">
        <v>1170</v>
      </c>
      <c r="G353" t="s">
        <v>11582</v>
      </c>
      <c r="H353" t="s">
        <v>351</v>
      </c>
      <c r="I353" t="s">
        <v>11227</v>
      </c>
      <c r="J353">
        <v>10043</v>
      </c>
      <c r="K353">
        <v>114060</v>
      </c>
      <c r="L353" t="s">
        <v>31</v>
      </c>
      <c r="M353" t="s">
        <v>134</v>
      </c>
      <c r="N353" t="s">
        <v>11269</v>
      </c>
      <c r="O353" s="129"/>
    </row>
    <row r="354" spans="1:16">
      <c r="A354" t="s">
        <v>1155</v>
      </c>
      <c r="B354" t="s">
        <v>317</v>
      </c>
      <c r="C354" t="s">
        <v>11586</v>
      </c>
      <c r="D354" t="s">
        <v>318</v>
      </c>
      <c r="E354">
        <v>2935.84</v>
      </c>
      <c r="F354" t="s">
        <v>1170</v>
      </c>
      <c r="G354" t="s">
        <v>11587</v>
      </c>
      <c r="H354" t="s">
        <v>352</v>
      </c>
      <c r="I354" t="s">
        <v>11227</v>
      </c>
      <c r="J354">
        <v>10043</v>
      </c>
      <c r="K354">
        <v>114060</v>
      </c>
      <c r="L354" t="s">
        <v>31</v>
      </c>
      <c r="M354" t="s">
        <v>134</v>
      </c>
      <c r="N354" t="s">
        <v>11270</v>
      </c>
      <c r="O354" s="129"/>
      <c r="P354" s="16"/>
    </row>
    <row r="355" spans="1:16">
      <c r="A355" t="s">
        <v>11583</v>
      </c>
      <c r="B355" t="s">
        <v>317</v>
      </c>
      <c r="C355" t="s">
        <v>11584</v>
      </c>
      <c r="D355" t="s">
        <v>318</v>
      </c>
      <c r="E355">
        <v>2915.48</v>
      </c>
      <c r="F355" t="s">
        <v>1170</v>
      </c>
      <c r="G355" t="s">
        <v>11585</v>
      </c>
      <c r="H355" t="s">
        <v>351</v>
      </c>
      <c r="I355" t="s">
        <v>11227</v>
      </c>
      <c r="J355">
        <v>10043</v>
      </c>
      <c r="K355">
        <v>114060</v>
      </c>
      <c r="L355" t="s">
        <v>31</v>
      </c>
      <c r="M355" t="s">
        <v>134</v>
      </c>
      <c r="N355" t="s">
        <v>11271</v>
      </c>
      <c r="O355" s="129"/>
      <c r="P355" s="16"/>
    </row>
    <row r="356" spans="1:16">
      <c r="A356" t="s">
        <v>11588</v>
      </c>
      <c r="B356" t="s">
        <v>317</v>
      </c>
      <c r="C356" t="s">
        <v>11589</v>
      </c>
      <c r="D356" t="s">
        <v>318</v>
      </c>
      <c r="E356">
        <v>5019.57</v>
      </c>
      <c r="F356" t="s">
        <v>1170</v>
      </c>
      <c r="G356" t="s">
        <v>11590</v>
      </c>
      <c r="H356" t="s">
        <v>354</v>
      </c>
      <c r="I356" t="s">
        <v>11227</v>
      </c>
      <c r="J356">
        <v>10043</v>
      </c>
      <c r="K356">
        <v>114060</v>
      </c>
      <c r="L356" t="s">
        <v>31</v>
      </c>
      <c r="M356" t="s">
        <v>134</v>
      </c>
      <c r="N356" t="s">
        <v>11272</v>
      </c>
      <c r="O356" s="129"/>
    </row>
    <row r="357" spans="1:16">
      <c r="A357" t="s">
        <v>1161</v>
      </c>
      <c r="B357" t="s">
        <v>317</v>
      </c>
      <c r="C357" t="s">
        <v>11591</v>
      </c>
      <c r="D357" t="s">
        <v>318</v>
      </c>
      <c r="E357">
        <v>2852.73</v>
      </c>
      <c r="F357" t="s">
        <v>1170</v>
      </c>
      <c r="G357" t="s">
        <v>11592</v>
      </c>
      <c r="H357" t="s">
        <v>355</v>
      </c>
      <c r="I357" t="s">
        <v>11227</v>
      </c>
      <c r="J357">
        <v>10043</v>
      </c>
      <c r="K357">
        <v>114060</v>
      </c>
      <c r="L357" t="s">
        <v>31</v>
      </c>
      <c r="M357" t="s">
        <v>134</v>
      </c>
      <c r="N357" t="s">
        <v>11273</v>
      </c>
      <c r="O357" s="129"/>
      <c r="P357" s="16"/>
    </row>
    <row r="358" spans="1:16">
      <c r="A358" t="s">
        <v>1160</v>
      </c>
      <c r="B358" t="s">
        <v>317</v>
      </c>
      <c r="C358" t="s">
        <v>11593</v>
      </c>
      <c r="D358" t="s">
        <v>318</v>
      </c>
      <c r="E358">
        <v>3079.35</v>
      </c>
      <c r="F358" t="s">
        <v>1170</v>
      </c>
      <c r="G358" t="s">
        <v>11594</v>
      </c>
      <c r="H358" t="s">
        <v>355</v>
      </c>
      <c r="I358" t="s">
        <v>11227</v>
      </c>
      <c r="J358">
        <v>10043</v>
      </c>
      <c r="K358">
        <v>114060</v>
      </c>
      <c r="L358" t="s">
        <v>31</v>
      </c>
      <c r="M358" t="s">
        <v>134</v>
      </c>
      <c r="N358" t="s">
        <v>11274</v>
      </c>
      <c r="O358" s="129"/>
      <c r="P358" s="16"/>
    </row>
    <row r="359" spans="1:16">
      <c r="A359" t="s">
        <v>316</v>
      </c>
      <c r="B359" t="s">
        <v>317</v>
      </c>
      <c r="C359" t="s">
        <v>11569</v>
      </c>
      <c r="D359" t="s">
        <v>318</v>
      </c>
      <c r="E359">
        <v>3200.51</v>
      </c>
      <c r="F359" t="s">
        <v>1170</v>
      </c>
      <c r="G359" t="s">
        <v>11570</v>
      </c>
      <c r="H359" t="s">
        <v>353</v>
      </c>
      <c r="I359" t="s">
        <v>11226</v>
      </c>
      <c r="J359">
        <v>10045</v>
      </c>
      <c r="K359">
        <v>111100</v>
      </c>
      <c r="L359" t="s">
        <v>35</v>
      </c>
      <c r="M359" t="s">
        <v>139</v>
      </c>
      <c r="N359" t="s">
        <v>11264</v>
      </c>
      <c r="O359" s="129"/>
      <c r="P359" s="16"/>
    </row>
    <row r="360" spans="1:16">
      <c r="A360" t="s">
        <v>320</v>
      </c>
      <c r="B360" t="s">
        <v>317</v>
      </c>
      <c r="C360" t="s">
        <v>11571</v>
      </c>
      <c r="D360" t="s">
        <v>318</v>
      </c>
      <c r="E360">
        <v>3200.51</v>
      </c>
      <c r="F360" t="s">
        <v>1170</v>
      </c>
      <c r="G360" t="s">
        <v>11572</v>
      </c>
      <c r="H360" t="s">
        <v>352</v>
      </c>
      <c r="I360" t="s">
        <v>11226</v>
      </c>
      <c r="J360">
        <v>10045</v>
      </c>
      <c r="K360">
        <v>111100</v>
      </c>
      <c r="L360" t="s">
        <v>35</v>
      </c>
      <c r="M360" t="s">
        <v>139</v>
      </c>
      <c r="N360" t="s">
        <v>11265</v>
      </c>
      <c r="O360" s="129"/>
      <c r="P360" s="16"/>
    </row>
    <row r="361" spans="1:16">
      <c r="A361" t="s">
        <v>321</v>
      </c>
      <c r="B361" t="s">
        <v>317</v>
      </c>
      <c r="C361" t="s">
        <v>11573</v>
      </c>
      <c r="D361" t="s">
        <v>318</v>
      </c>
      <c r="E361">
        <v>3200.51</v>
      </c>
      <c r="F361" t="s">
        <v>1170</v>
      </c>
      <c r="G361" t="s">
        <v>11574</v>
      </c>
      <c r="H361" t="s">
        <v>353</v>
      </c>
      <c r="I361" t="s">
        <v>11226</v>
      </c>
      <c r="J361">
        <v>10045</v>
      </c>
      <c r="K361">
        <v>111100</v>
      </c>
      <c r="L361" t="s">
        <v>35</v>
      </c>
      <c r="M361" t="s">
        <v>139</v>
      </c>
      <c r="N361" t="s">
        <v>11266</v>
      </c>
      <c r="O361" s="129"/>
      <c r="P361" s="16"/>
    </row>
    <row r="362" spans="1:16">
      <c r="A362" t="s">
        <v>1115</v>
      </c>
      <c r="B362" t="s">
        <v>317</v>
      </c>
      <c r="C362" t="s">
        <v>11575</v>
      </c>
      <c r="D362" t="s">
        <v>318</v>
      </c>
      <c r="E362">
        <v>1435.9</v>
      </c>
      <c r="F362" t="s">
        <v>1170</v>
      </c>
      <c r="G362" t="s">
        <v>11576</v>
      </c>
      <c r="H362" t="s">
        <v>353</v>
      </c>
      <c r="I362" t="s">
        <v>11226</v>
      </c>
      <c r="J362">
        <v>10045</v>
      </c>
      <c r="K362">
        <v>111100</v>
      </c>
      <c r="L362" t="s">
        <v>35</v>
      </c>
      <c r="M362" t="s">
        <v>139</v>
      </c>
      <c r="N362" t="s">
        <v>11267</v>
      </c>
      <c r="O362" s="129"/>
      <c r="P362" s="16"/>
    </row>
    <row r="363" spans="1:16">
      <c r="A363" t="s">
        <v>11577</v>
      </c>
      <c r="B363" t="s">
        <v>317</v>
      </c>
      <c r="C363" t="s">
        <v>11578</v>
      </c>
      <c r="D363" t="s">
        <v>318</v>
      </c>
      <c r="E363">
        <v>1416.91</v>
      </c>
      <c r="F363" t="s">
        <v>1170</v>
      </c>
      <c r="G363" t="s">
        <v>11579</v>
      </c>
      <c r="H363" t="s">
        <v>353</v>
      </c>
      <c r="I363" t="s">
        <v>11226</v>
      </c>
      <c r="J363">
        <v>10045</v>
      </c>
      <c r="K363">
        <v>111100</v>
      </c>
      <c r="L363" t="s">
        <v>35</v>
      </c>
      <c r="M363" t="s">
        <v>139</v>
      </c>
      <c r="N363" t="s">
        <v>11268</v>
      </c>
      <c r="O363" s="129"/>
      <c r="P363" s="16"/>
    </row>
    <row r="364" spans="1:16">
      <c r="A364" t="s">
        <v>11580</v>
      </c>
      <c r="B364" t="s">
        <v>317</v>
      </c>
      <c r="C364" t="s">
        <v>11581</v>
      </c>
      <c r="D364" t="s">
        <v>318</v>
      </c>
      <c r="E364">
        <v>1416.91</v>
      </c>
      <c r="F364" t="s">
        <v>1170</v>
      </c>
      <c r="G364" t="s">
        <v>11582</v>
      </c>
      <c r="H364" t="s">
        <v>352</v>
      </c>
      <c r="I364" t="s">
        <v>11226</v>
      </c>
      <c r="J364">
        <v>10045</v>
      </c>
      <c r="K364">
        <v>111100</v>
      </c>
      <c r="L364" t="s">
        <v>35</v>
      </c>
      <c r="M364" t="s">
        <v>139</v>
      </c>
      <c r="N364" t="s">
        <v>11269</v>
      </c>
      <c r="O364" s="129"/>
      <c r="P364" s="16"/>
    </row>
    <row r="365" spans="1:16">
      <c r="A365" t="s">
        <v>1155</v>
      </c>
      <c r="B365" t="s">
        <v>317</v>
      </c>
      <c r="C365" t="s">
        <v>11586</v>
      </c>
      <c r="D365" t="s">
        <v>318</v>
      </c>
      <c r="E365">
        <v>1416.91</v>
      </c>
      <c r="F365" t="s">
        <v>1170</v>
      </c>
      <c r="G365" t="s">
        <v>11587</v>
      </c>
      <c r="H365" t="s">
        <v>353</v>
      </c>
      <c r="I365" t="s">
        <v>11226</v>
      </c>
      <c r="J365">
        <v>10045</v>
      </c>
      <c r="K365">
        <v>111100</v>
      </c>
      <c r="L365" t="s">
        <v>35</v>
      </c>
      <c r="M365" t="s">
        <v>139</v>
      </c>
      <c r="N365" t="s">
        <v>11270</v>
      </c>
      <c r="O365" s="129"/>
      <c r="P365" s="16"/>
    </row>
    <row r="366" spans="1:16">
      <c r="A366" t="s">
        <v>11583</v>
      </c>
      <c r="B366" t="s">
        <v>317</v>
      </c>
      <c r="C366" t="s">
        <v>11584</v>
      </c>
      <c r="D366" t="s">
        <v>318</v>
      </c>
      <c r="E366">
        <v>3393.97</v>
      </c>
      <c r="F366" t="s">
        <v>1170</v>
      </c>
      <c r="G366" t="s">
        <v>11585</v>
      </c>
      <c r="H366" t="s">
        <v>352</v>
      </c>
      <c r="I366" t="s">
        <v>11226</v>
      </c>
      <c r="J366">
        <v>10045</v>
      </c>
      <c r="K366">
        <v>111100</v>
      </c>
      <c r="L366" t="s">
        <v>35</v>
      </c>
      <c r="M366" t="s">
        <v>139</v>
      </c>
      <c r="N366" t="s">
        <v>11271</v>
      </c>
      <c r="O366" s="129"/>
      <c r="P366" s="16"/>
    </row>
    <row r="367" spans="1:16">
      <c r="A367" t="s">
        <v>11588</v>
      </c>
      <c r="B367" t="s">
        <v>317</v>
      </c>
      <c r="C367" t="s">
        <v>11589</v>
      </c>
      <c r="D367" t="s">
        <v>318</v>
      </c>
      <c r="E367">
        <v>4147.95</v>
      </c>
      <c r="F367" t="s">
        <v>1170</v>
      </c>
      <c r="G367" t="s">
        <v>11590</v>
      </c>
      <c r="H367" t="s">
        <v>355</v>
      </c>
      <c r="I367" t="s">
        <v>11226</v>
      </c>
      <c r="J367">
        <v>10045</v>
      </c>
      <c r="K367">
        <v>111100</v>
      </c>
      <c r="L367" t="s">
        <v>35</v>
      </c>
      <c r="M367" t="s">
        <v>139</v>
      </c>
      <c r="N367" t="s">
        <v>11272</v>
      </c>
      <c r="O367" s="129"/>
      <c r="P367" s="16"/>
    </row>
    <row r="368" spans="1:16">
      <c r="A368" t="s">
        <v>1161</v>
      </c>
      <c r="B368" t="s">
        <v>317</v>
      </c>
      <c r="C368" t="s">
        <v>11591</v>
      </c>
      <c r="D368" t="s">
        <v>318</v>
      </c>
      <c r="E368">
        <v>3392.57</v>
      </c>
      <c r="F368" t="s">
        <v>1170</v>
      </c>
      <c r="G368" t="s">
        <v>11592</v>
      </c>
      <c r="H368" t="s">
        <v>356</v>
      </c>
      <c r="I368" t="s">
        <v>11226</v>
      </c>
      <c r="J368">
        <v>10045</v>
      </c>
      <c r="K368">
        <v>111100</v>
      </c>
      <c r="L368" t="s">
        <v>35</v>
      </c>
      <c r="M368" t="s">
        <v>139</v>
      </c>
      <c r="N368" t="s">
        <v>11273</v>
      </c>
      <c r="O368" s="129"/>
      <c r="P368" s="16"/>
    </row>
    <row r="369" spans="1:16">
      <c r="A369" t="s">
        <v>1160</v>
      </c>
      <c r="B369" t="s">
        <v>317</v>
      </c>
      <c r="C369" t="s">
        <v>11593</v>
      </c>
      <c r="D369" t="s">
        <v>318</v>
      </c>
      <c r="E369">
        <v>-123.91</v>
      </c>
      <c r="F369" t="s">
        <v>1170</v>
      </c>
      <c r="G369" t="s">
        <v>11594</v>
      </c>
      <c r="H369" t="s">
        <v>356</v>
      </c>
      <c r="I369" t="s">
        <v>11226</v>
      </c>
      <c r="J369">
        <v>10045</v>
      </c>
      <c r="K369">
        <v>111100</v>
      </c>
      <c r="L369" t="s">
        <v>35</v>
      </c>
      <c r="M369" t="s">
        <v>139</v>
      </c>
      <c r="N369" t="s">
        <v>11274</v>
      </c>
      <c r="O369" s="129"/>
      <c r="P369" s="16"/>
    </row>
    <row r="370" spans="1:16">
      <c r="A370" t="s">
        <v>316</v>
      </c>
      <c r="B370" t="s">
        <v>317</v>
      </c>
      <c r="C370" t="s">
        <v>11569</v>
      </c>
      <c r="D370" t="s">
        <v>318</v>
      </c>
      <c r="E370">
        <v>4022.99</v>
      </c>
      <c r="F370" t="s">
        <v>1170</v>
      </c>
      <c r="G370" t="s">
        <v>11570</v>
      </c>
      <c r="H370" t="s">
        <v>354</v>
      </c>
      <c r="I370" t="s">
        <v>11225</v>
      </c>
      <c r="J370">
        <v>10045</v>
      </c>
      <c r="K370">
        <v>111200</v>
      </c>
      <c r="L370" t="s">
        <v>33</v>
      </c>
      <c r="M370" t="s">
        <v>139</v>
      </c>
      <c r="N370" t="s">
        <v>11264</v>
      </c>
      <c r="O370" s="129"/>
      <c r="P370" s="16"/>
    </row>
    <row r="371" spans="1:16">
      <c r="A371" t="s">
        <v>320</v>
      </c>
      <c r="B371" t="s">
        <v>317</v>
      </c>
      <c r="C371" t="s">
        <v>11571</v>
      </c>
      <c r="D371" t="s">
        <v>318</v>
      </c>
      <c r="E371">
        <v>3526.74</v>
      </c>
      <c r="F371" t="s">
        <v>1170</v>
      </c>
      <c r="G371" t="s">
        <v>11572</v>
      </c>
      <c r="H371" t="s">
        <v>353</v>
      </c>
      <c r="I371" t="s">
        <v>11225</v>
      </c>
      <c r="J371">
        <v>10045</v>
      </c>
      <c r="K371">
        <v>111200</v>
      </c>
      <c r="L371" t="s">
        <v>33</v>
      </c>
      <c r="M371" t="s">
        <v>139</v>
      </c>
      <c r="N371" t="s">
        <v>11265</v>
      </c>
      <c r="O371" s="129"/>
      <c r="P371" s="16"/>
    </row>
    <row r="372" spans="1:16">
      <c r="A372" t="s">
        <v>321</v>
      </c>
      <c r="B372" t="s">
        <v>317</v>
      </c>
      <c r="C372" t="s">
        <v>11573</v>
      </c>
      <c r="D372" t="s">
        <v>318</v>
      </c>
      <c r="E372">
        <v>3090.9</v>
      </c>
      <c r="F372" t="s">
        <v>1170</v>
      </c>
      <c r="G372" t="s">
        <v>11574</v>
      </c>
      <c r="H372" t="s">
        <v>354</v>
      </c>
      <c r="I372" t="s">
        <v>11225</v>
      </c>
      <c r="J372">
        <v>10045</v>
      </c>
      <c r="K372">
        <v>111200</v>
      </c>
      <c r="L372" t="s">
        <v>33</v>
      </c>
      <c r="M372" t="s">
        <v>139</v>
      </c>
      <c r="N372" t="s">
        <v>11266</v>
      </c>
      <c r="O372" s="129"/>
      <c r="P372" s="16"/>
    </row>
    <row r="373" spans="1:16">
      <c r="A373" t="s">
        <v>1115</v>
      </c>
      <c r="B373" t="s">
        <v>317</v>
      </c>
      <c r="C373" t="s">
        <v>11575</v>
      </c>
      <c r="D373" t="s">
        <v>318</v>
      </c>
      <c r="E373">
        <v>3340.38</v>
      </c>
      <c r="F373" t="s">
        <v>1170</v>
      </c>
      <c r="G373" t="s">
        <v>11576</v>
      </c>
      <c r="H373" t="s">
        <v>354</v>
      </c>
      <c r="I373" t="s">
        <v>11225</v>
      </c>
      <c r="J373">
        <v>10045</v>
      </c>
      <c r="K373">
        <v>111200</v>
      </c>
      <c r="L373" t="s">
        <v>33</v>
      </c>
      <c r="M373" t="s">
        <v>139</v>
      </c>
      <c r="N373" t="s">
        <v>11267</v>
      </c>
      <c r="O373" s="129"/>
      <c r="P373" s="16"/>
    </row>
    <row r="374" spans="1:16">
      <c r="A374" t="s">
        <v>11577</v>
      </c>
      <c r="B374" t="s">
        <v>317</v>
      </c>
      <c r="C374" t="s">
        <v>11578</v>
      </c>
      <c r="D374" t="s">
        <v>318</v>
      </c>
      <c r="E374">
        <v>3326.39</v>
      </c>
      <c r="F374" t="s">
        <v>1170</v>
      </c>
      <c r="G374" t="s">
        <v>11579</v>
      </c>
      <c r="H374" t="s">
        <v>354</v>
      </c>
      <c r="I374" t="s">
        <v>11225</v>
      </c>
      <c r="J374">
        <v>10045</v>
      </c>
      <c r="K374">
        <v>111200</v>
      </c>
      <c r="L374" t="s">
        <v>33</v>
      </c>
      <c r="M374" t="s">
        <v>139</v>
      </c>
      <c r="N374" t="s">
        <v>11268</v>
      </c>
      <c r="O374" s="129"/>
      <c r="P374" s="16"/>
    </row>
    <row r="375" spans="1:16">
      <c r="A375" t="s">
        <v>11580</v>
      </c>
      <c r="B375" t="s">
        <v>317</v>
      </c>
      <c r="C375" t="s">
        <v>11581</v>
      </c>
      <c r="D375" t="s">
        <v>318</v>
      </c>
      <c r="E375">
        <v>3326.39</v>
      </c>
      <c r="F375" t="s">
        <v>1170</v>
      </c>
      <c r="G375" t="s">
        <v>11582</v>
      </c>
      <c r="H375" t="s">
        <v>353</v>
      </c>
      <c r="I375" t="s">
        <v>11225</v>
      </c>
      <c r="J375">
        <v>10045</v>
      </c>
      <c r="K375">
        <v>111200</v>
      </c>
      <c r="L375" t="s">
        <v>33</v>
      </c>
      <c r="M375" t="s">
        <v>139</v>
      </c>
      <c r="N375" t="s">
        <v>11269</v>
      </c>
      <c r="O375" s="129"/>
      <c r="P375" s="16"/>
    </row>
    <row r="376" spans="1:16">
      <c r="A376" t="s">
        <v>11583</v>
      </c>
      <c r="B376" t="s">
        <v>317</v>
      </c>
      <c r="C376" t="s">
        <v>11584</v>
      </c>
      <c r="D376" t="s">
        <v>318</v>
      </c>
      <c r="E376">
        <v>5385.3</v>
      </c>
      <c r="F376" t="s">
        <v>1170</v>
      </c>
      <c r="G376" t="s">
        <v>11585</v>
      </c>
      <c r="H376" t="s">
        <v>353</v>
      </c>
      <c r="I376" t="s">
        <v>11225</v>
      </c>
      <c r="J376">
        <v>10045</v>
      </c>
      <c r="K376">
        <v>111200</v>
      </c>
      <c r="L376" t="s">
        <v>33</v>
      </c>
      <c r="M376" t="s">
        <v>139</v>
      </c>
      <c r="N376" t="s">
        <v>11271</v>
      </c>
      <c r="O376" s="129"/>
      <c r="P376" s="16"/>
    </row>
    <row r="377" spans="1:16">
      <c r="A377" t="s">
        <v>1155</v>
      </c>
      <c r="B377" t="s">
        <v>317</v>
      </c>
      <c r="C377" t="s">
        <v>11586</v>
      </c>
      <c r="D377" t="s">
        <v>318</v>
      </c>
      <c r="E377">
        <v>3681.18</v>
      </c>
      <c r="F377" t="s">
        <v>1170</v>
      </c>
      <c r="G377" t="s">
        <v>11587</v>
      </c>
      <c r="H377" t="s">
        <v>354</v>
      </c>
      <c r="I377" t="s">
        <v>11225</v>
      </c>
      <c r="J377">
        <v>10045</v>
      </c>
      <c r="K377">
        <v>111200</v>
      </c>
      <c r="L377" t="s">
        <v>33</v>
      </c>
      <c r="M377" t="s">
        <v>139</v>
      </c>
      <c r="N377" t="s">
        <v>11270</v>
      </c>
      <c r="O377" s="129"/>
      <c r="P377" s="16"/>
    </row>
    <row r="378" spans="1:16">
      <c r="A378" t="s">
        <v>11588</v>
      </c>
      <c r="B378" t="s">
        <v>317</v>
      </c>
      <c r="C378" t="s">
        <v>11589</v>
      </c>
      <c r="D378" t="s">
        <v>318</v>
      </c>
      <c r="E378">
        <v>4112.37</v>
      </c>
      <c r="F378" t="s">
        <v>1170</v>
      </c>
      <c r="G378" t="s">
        <v>11590</v>
      </c>
      <c r="H378" t="s">
        <v>356</v>
      </c>
      <c r="I378" t="s">
        <v>11225</v>
      </c>
      <c r="J378">
        <v>10045</v>
      </c>
      <c r="K378">
        <v>111200</v>
      </c>
      <c r="L378" t="s">
        <v>33</v>
      </c>
      <c r="M378" t="s">
        <v>139</v>
      </c>
      <c r="N378" t="s">
        <v>11272</v>
      </c>
      <c r="O378" s="129"/>
      <c r="P378" s="16"/>
    </row>
    <row r="379" spans="1:16">
      <c r="A379" t="s">
        <v>1161</v>
      </c>
      <c r="B379" t="s">
        <v>317</v>
      </c>
      <c r="C379" t="s">
        <v>11591</v>
      </c>
      <c r="D379" t="s">
        <v>318</v>
      </c>
      <c r="E379">
        <v>3578.13</v>
      </c>
      <c r="F379" t="s">
        <v>1170</v>
      </c>
      <c r="G379" t="s">
        <v>11592</v>
      </c>
      <c r="H379" t="s">
        <v>357</v>
      </c>
      <c r="I379" t="s">
        <v>11225</v>
      </c>
      <c r="J379">
        <v>10045</v>
      </c>
      <c r="K379">
        <v>111200</v>
      </c>
      <c r="L379" t="s">
        <v>33</v>
      </c>
      <c r="M379" t="s">
        <v>139</v>
      </c>
      <c r="N379" t="s">
        <v>11273</v>
      </c>
      <c r="O379" s="129"/>
      <c r="P379" s="16"/>
    </row>
    <row r="380" spans="1:16">
      <c r="A380" t="s">
        <v>1160</v>
      </c>
      <c r="B380" t="s">
        <v>317</v>
      </c>
      <c r="C380" t="s">
        <v>11593</v>
      </c>
      <c r="D380" t="s">
        <v>318</v>
      </c>
      <c r="E380">
        <v>4163.08</v>
      </c>
      <c r="F380" t="s">
        <v>1170</v>
      </c>
      <c r="G380" t="s">
        <v>11594</v>
      </c>
      <c r="H380" t="s">
        <v>357</v>
      </c>
      <c r="I380" t="s">
        <v>11225</v>
      </c>
      <c r="J380">
        <v>10045</v>
      </c>
      <c r="K380">
        <v>111200</v>
      </c>
      <c r="L380" t="s">
        <v>33</v>
      </c>
      <c r="M380" t="s">
        <v>139</v>
      </c>
      <c r="N380" t="s">
        <v>11274</v>
      </c>
      <c r="O380" s="129"/>
      <c r="P380" s="16"/>
    </row>
    <row r="381" spans="1:16">
      <c r="A381" t="s">
        <v>316</v>
      </c>
      <c r="B381" t="s">
        <v>317</v>
      </c>
      <c r="C381" t="s">
        <v>11569</v>
      </c>
      <c r="D381" t="s">
        <v>318</v>
      </c>
      <c r="E381">
        <v>55833.86</v>
      </c>
      <c r="F381" t="s">
        <v>1170</v>
      </c>
      <c r="G381" t="s">
        <v>11570</v>
      </c>
      <c r="H381" t="s">
        <v>355</v>
      </c>
      <c r="I381" t="s">
        <v>11224</v>
      </c>
      <c r="J381">
        <v>10045</v>
      </c>
      <c r="K381">
        <v>111400</v>
      </c>
      <c r="L381" t="s">
        <v>27</v>
      </c>
      <c r="M381" t="s">
        <v>139</v>
      </c>
      <c r="N381" t="s">
        <v>11264</v>
      </c>
      <c r="O381" s="129"/>
      <c r="P381" s="16"/>
    </row>
    <row r="382" spans="1:16">
      <c r="A382" t="s">
        <v>320</v>
      </c>
      <c r="B382" t="s">
        <v>317</v>
      </c>
      <c r="C382" t="s">
        <v>11571</v>
      </c>
      <c r="D382" t="s">
        <v>318</v>
      </c>
      <c r="E382">
        <v>52640.43</v>
      </c>
      <c r="F382" t="s">
        <v>1170</v>
      </c>
      <c r="G382" t="s">
        <v>11572</v>
      </c>
      <c r="H382" t="s">
        <v>354</v>
      </c>
      <c r="I382" t="s">
        <v>11224</v>
      </c>
      <c r="J382">
        <v>10045</v>
      </c>
      <c r="K382">
        <v>111400</v>
      </c>
      <c r="L382" t="s">
        <v>27</v>
      </c>
      <c r="M382" t="s">
        <v>139</v>
      </c>
      <c r="N382" t="s">
        <v>11265</v>
      </c>
      <c r="O382" s="129"/>
      <c r="P382" s="16"/>
    </row>
    <row r="383" spans="1:16">
      <c r="A383" t="s">
        <v>321</v>
      </c>
      <c r="B383" t="s">
        <v>317</v>
      </c>
      <c r="C383" t="s">
        <v>11573</v>
      </c>
      <c r="D383" t="s">
        <v>318</v>
      </c>
      <c r="E383">
        <v>48367.65</v>
      </c>
      <c r="F383" t="s">
        <v>1170</v>
      </c>
      <c r="G383" t="s">
        <v>11574</v>
      </c>
      <c r="H383" t="s">
        <v>355</v>
      </c>
      <c r="I383" t="s">
        <v>11224</v>
      </c>
      <c r="J383">
        <v>10045</v>
      </c>
      <c r="K383">
        <v>111400</v>
      </c>
      <c r="L383" t="s">
        <v>27</v>
      </c>
      <c r="M383" t="s">
        <v>139</v>
      </c>
      <c r="N383" t="s">
        <v>11266</v>
      </c>
      <c r="O383" s="129"/>
      <c r="P383" s="16"/>
    </row>
    <row r="384" spans="1:16">
      <c r="A384" t="s">
        <v>1115</v>
      </c>
      <c r="B384" t="s">
        <v>317</v>
      </c>
      <c r="C384" t="s">
        <v>11575</v>
      </c>
      <c r="D384" t="s">
        <v>318</v>
      </c>
      <c r="E384">
        <v>49215.23</v>
      </c>
      <c r="F384" t="s">
        <v>1170</v>
      </c>
      <c r="G384" t="s">
        <v>11576</v>
      </c>
      <c r="H384" t="s">
        <v>355</v>
      </c>
      <c r="I384" t="s">
        <v>11224</v>
      </c>
      <c r="J384">
        <v>10045</v>
      </c>
      <c r="K384">
        <v>111400</v>
      </c>
      <c r="L384" t="s">
        <v>27</v>
      </c>
      <c r="M384" t="s">
        <v>139</v>
      </c>
      <c r="N384" t="s">
        <v>11267</v>
      </c>
      <c r="O384" s="129"/>
      <c r="P384" s="16"/>
    </row>
    <row r="385" spans="1:16">
      <c r="A385" t="s">
        <v>11577</v>
      </c>
      <c r="B385" t="s">
        <v>317</v>
      </c>
      <c r="C385" t="s">
        <v>11578</v>
      </c>
      <c r="D385" t="s">
        <v>318</v>
      </c>
      <c r="E385">
        <v>42033.18</v>
      </c>
      <c r="F385" t="s">
        <v>1170</v>
      </c>
      <c r="G385" t="s">
        <v>11579</v>
      </c>
      <c r="H385" t="s">
        <v>355</v>
      </c>
      <c r="I385" t="s">
        <v>11224</v>
      </c>
      <c r="J385">
        <v>10045</v>
      </c>
      <c r="K385">
        <v>111400</v>
      </c>
      <c r="L385" t="s">
        <v>27</v>
      </c>
      <c r="M385" t="s">
        <v>139</v>
      </c>
      <c r="N385" t="s">
        <v>11268</v>
      </c>
      <c r="O385" s="129"/>
      <c r="P385" s="16"/>
    </row>
    <row r="386" spans="1:16">
      <c r="A386" t="s">
        <v>11580</v>
      </c>
      <c r="B386" t="s">
        <v>317</v>
      </c>
      <c r="C386" t="s">
        <v>11581</v>
      </c>
      <c r="D386" t="s">
        <v>318</v>
      </c>
      <c r="E386">
        <v>52553.78</v>
      </c>
      <c r="F386" t="s">
        <v>1170</v>
      </c>
      <c r="G386" t="s">
        <v>11582</v>
      </c>
      <c r="H386" t="s">
        <v>354</v>
      </c>
      <c r="I386" t="s">
        <v>11224</v>
      </c>
      <c r="J386">
        <v>10045</v>
      </c>
      <c r="K386">
        <v>111400</v>
      </c>
      <c r="L386" t="s">
        <v>27</v>
      </c>
      <c r="M386" t="s">
        <v>139</v>
      </c>
      <c r="N386" t="s">
        <v>11269</v>
      </c>
      <c r="O386" s="129"/>
      <c r="P386" s="16"/>
    </row>
    <row r="387" spans="1:16">
      <c r="A387" t="s">
        <v>11583</v>
      </c>
      <c r="B387" t="s">
        <v>317</v>
      </c>
      <c r="C387" t="s">
        <v>11584</v>
      </c>
      <c r="D387" t="s">
        <v>318</v>
      </c>
      <c r="E387">
        <v>51209.95</v>
      </c>
      <c r="F387" t="s">
        <v>1170</v>
      </c>
      <c r="G387" t="s">
        <v>11585</v>
      </c>
      <c r="H387" t="s">
        <v>354</v>
      </c>
      <c r="I387" t="s">
        <v>11224</v>
      </c>
      <c r="J387">
        <v>10045</v>
      </c>
      <c r="K387">
        <v>111400</v>
      </c>
      <c r="L387" t="s">
        <v>27</v>
      </c>
      <c r="M387" t="s">
        <v>139</v>
      </c>
      <c r="N387" t="s">
        <v>11271</v>
      </c>
      <c r="O387" s="129"/>
      <c r="P387" s="16"/>
    </row>
    <row r="388" spans="1:16">
      <c r="A388" t="s">
        <v>1155</v>
      </c>
      <c r="B388" t="s">
        <v>317</v>
      </c>
      <c r="C388" t="s">
        <v>11586</v>
      </c>
      <c r="D388" t="s">
        <v>318</v>
      </c>
      <c r="E388">
        <v>47687.56</v>
      </c>
      <c r="F388" t="s">
        <v>1170</v>
      </c>
      <c r="G388" t="s">
        <v>11587</v>
      </c>
      <c r="H388" t="s">
        <v>355</v>
      </c>
      <c r="I388" t="s">
        <v>11224</v>
      </c>
      <c r="J388">
        <v>10045</v>
      </c>
      <c r="K388">
        <v>111400</v>
      </c>
      <c r="L388" t="s">
        <v>27</v>
      </c>
      <c r="M388" t="s">
        <v>139</v>
      </c>
      <c r="N388" t="s">
        <v>11270</v>
      </c>
      <c r="O388" s="129"/>
      <c r="P388" s="16"/>
    </row>
    <row r="389" spans="1:16">
      <c r="A389" t="s">
        <v>11588</v>
      </c>
      <c r="B389" t="s">
        <v>317</v>
      </c>
      <c r="C389" t="s">
        <v>11589</v>
      </c>
      <c r="D389" t="s">
        <v>318</v>
      </c>
      <c r="E389">
        <v>60824.95</v>
      </c>
      <c r="F389" t="s">
        <v>1170</v>
      </c>
      <c r="G389" t="s">
        <v>11590</v>
      </c>
      <c r="H389" t="s">
        <v>357</v>
      </c>
      <c r="I389" t="s">
        <v>11224</v>
      </c>
      <c r="J389">
        <v>10045</v>
      </c>
      <c r="K389">
        <v>111400</v>
      </c>
      <c r="L389" t="s">
        <v>27</v>
      </c>
      <c r="M389" t="s">
        <v>139</v>
      </c>
      <c r="N389" t="s">
        <v>11272</v>
      </c>
      <c r="O389" s="129"/>
      <c r="P389" s="16"/>
    </row>
    <row r="390" spans="1:16">
      <c r="A390" t="s">
        <v>1161</v>
      </c>
      <c r="B390" t="s">
        <v>317</v>
      </c>
      <c r="C390" t="s">
        <v>11591</v>
      </c>
      <c r="D390" t="s">
        <v>318</v>
      </c>
      <c r="E390">
        <v>52478.78</v>
      </c>
      <c r="F390" t="s">
        <v>1170</v>
      </c>
      <c r="G390" t="s">
        <v>11592</v>
      </c>
      <c r="H390" t="s">
        <v>358</v>
      </c>
      <c r="I390" t="s">
        <v>11224</v>
      </c>
      <c r="J390">
        <v>10045</v>
      </c>
      <c r="K390">
        <v>111400</v>
      </c>
      <c r="L390" t="s">
        <v>27</v>
      </c>
      <c r="M390" t="s">
        <v>139</v>
      </c>
      <c r="N390" t="s">
        <v>11273</v>
      </c>
      <c r="O390" s="129"/>
      <c r="P390" s="16"/>
    </row>
    <row r="391" spans="1:16">
      <c r="A391" t="s">
        <v>1160</v>
      </c>
      <c r="B391" t="s">
        <v>317</v>
      </c>
      <c r="C391" t="s">
        <v>11593</v>
      </c>
      <c r="D391" t="s">
        <v>318</v>
      </c>
      <c r="E391">
        <v>52965.919999999998</v>
      </c>
      <c r="F391" t="s">
        <v>1170</v>
      </c>
      <c r="G391" t="s">
        <v>11594</v>
      </c>
      <c r="H391" t="s">
        <v>358</v>
      </c>
      <c r="I391" t="s">
        <v>11224</v>
      </c>
      <c r="J391">
        <v>10045</v>
      </c>
      <c r="K391">
        <v>111400</v>
      </c>
      <c r="L391" t="s">
        <v>27</v>
      </c>
      <c r="M391" t="s">
        <v>139</v>
      </c>
      <c r="N391" t="s">
        <v>11274</v>
      </c>
      <c r="O391" s="129"/>
      <c r="P391" s="16"/>
    </row>
    <row r="392" spans="1:16">
      <c r="A392" t="s">
        <v>316</v>
      </c>
      <c r="B392" t="s">
        <v>317</v>
      </c>
      <c r="C392" t="s">
        <v>11569</v>
      </c>
      <c r="D392" t="s">
        <v>318</v>
      </c>
      <c r="E392">
        <v>34453.85</v>
      </c>
      <c r="F392" t="s">
        <v>1170</v>
      </c>
      <c r="G392" t="s">
        <v>11570</v>
      </c>
      <c r="H392" t="s">
        <v>356</v>
      </c>
      <c r="I392" t="s">
        <v>11223</v>
      </c>
      <c r="J392">
        <v>10045</v>
      </c>
      <c r="K392">
        <v>111600</v>
      </c>
      <c r="L392" t="s">
        <v>31</v>
      </c>
      <c r="M392" t="s">
        <v>139</v>
      </c>
      <c r="N392" t="s">
        <v>11264</v>
      </c>
      <c r="O392" s="129"/>
      <c r="P392" s="16"/>
    </row>
    <row r="393" spans="1:16">
      <c r="A393" t="s">
        <v>320</v>
      </c>
      <c r="B393" t="s">
        <v>317</v>
      </c>
      <c r="C393" t="s">
        <v>11571</v>
      </c>
      <c r="D393" t="s">
        <v>318</v>
      </c>
      <c r="E393">
        <v>33490.879999999997</v>
      </c>
      <c r="F393" t="s">
        <v>1170</v>
      </c>
      <c r="G393" t="s">
        <v>11572</v>
      </c>
      <c r="H393" t="s">
        <v>355</v>
      </c>
      <c r="I393" t="s">
        <v>11223</v>
      </c>
      <c r="J393">
        <v>10045</v>
      </c>
      <c r="K393">
        <v>111600</v>
      </c>
      <c r="L393" t="s">
        <v>31</v>
      </c>
      <c r="M393" t="s">
        <v>139</v>
      </c>
      <c r="N393" t="s">
        <v>11265</v>
      </c>
      <c r="O393" s="129"/>
      <c r="P393" s="16"/>
    </row>
    <row r="394" spans="1:16">
      <c r="A394" t="s">
        <v>321</v>
      </c>
      <c r="B394" t="s">
        <v>317</v>
      </c>
      <c r="C394" t="s">
        <v>11573</v>
      </c>
      <c r="D394" t="s">
        <v>318</v>
      </c>
      <c r="E394">
        <v>33744.910000000003</v>
      </c>
      <c r="F394" t="s">
        <v>1170</v>
      </c>
      <c r="G394" t="s">
        <v>11574</v>
      </c>
      <c r="H394" t="s">
        <v>356</v>
      </c>
      <c r="I394" t="s">
        <v>11223</v>
      </c>
      <c r="J394">
        <v>10045</v>
      </c>
      <c r="K394">
        <v>111600</v>
      </c>
      <c r="L394" t="s">
        <v>31</v>
      </c>
      <c r="M394" t="s">
        <v>139</v>
      </c>
      <c r="N394" t="s">
        <v>11266</v>
      </c>
      <c r="O394" s="129"/>
      <c r="P394" s="16"/>
    </row>
    <row r="395" spans="1:16">
      <c r="A395" t="s">
        <v>1115</v>
      </c>
      <c r="B395" t="s">
        <v>317</v>
      </c>
      <c r="C395" t="s">
        <v>11575</v>
      </c>
      <c r="D395" t="s">
        <v>318</v>
      </c>
      <c r="E395">
        <v>34431.43</v>
      </c>
      <c r="F395" t="s">
        <v>1170</v>
      </c>
      <c r="G395" t="s">
        <v>11576</v>
      </c>
      <c r="H395" t="s">
        <v>356</v>
      </c>
      <c r="I395" t="s">
        <v>11223</v>
      </c>
      <c r="J395">
        <v>10045</v>
      </c>
      <c r="K395">
        <v>111600</v>
      </c>
      <c r="L395" t="s">
        <v>31</v>
      </c>
      <c r="M395" t="s">
        <v>139</v>
      </c>
      <c r="N395" t="s">
        <v>11267</v>
      </c>
      <c r="O395" s="129"/>
      <c r="P395" s="16"/>
    </row>
    <row r="396" spans="1:16">
      <c r="A396" t="s">
        <v>11577</v>
      </c>
      <c r="B396" t="s">
        <v>317</v>
      </c>
      <c r="C396" t="s">
        <v>11578</v>
      </c>
      <c r="D396" t="s">
        <v>318</v>
      </c>
      <c r="E396">
        <v>33860</v>
      </c>
      <c r="F396" t="s">
        <v>1170</v>
      </c>
      <c r="G396" t="s">
        <v>11579</v>
      </c>
      <c r="H396" t="s">
        <v>356</v>
      </c>
      <c r="I396" t="s">
        <v>11223</v>
      </c>
      <c r="J396">
        <v>10045</v>
      </c>
      <c r="K396">
        <v>111600</v>
      </c>
      <c r="L396" t="s">
        <v>31</v>
      </c>
      <c r="M396" t="s">
        <v>139</v>
      </c>
      <c r="N396" t="s">
        <v>11268</v>
      </c>
      <c r="O396" s="129"/>
      <c r="P396" s="16"/>
    </row>
    <row r="397" spans="1:16">
      <c r="A397" t="s">
        <v>11580</v>
      </c>
      <c r="B397" t="s">
        <v>317</v>
      </c>
      <c r="C397" t="s">
        <v>11581</v>
      </c>
      <c r="D397" t="s">
        <v>318</v>
      </c>
      <c r="E397">
        <v>46968.87</v>
      </c>
      <c r="F397" t="s">
        <v>1170</v>
      </c>
      <c r="G397" t="s">
        <v>11582</v>
      </c>
      <c r="H397" t="s">
        <v>355</v>
      </c>
      <c r="I397" t="s">
        <v>11223</v>
      </c>
      <c r="J397">
        <v>10045</v>
      </c>
      <c r="K397">
        <v>111600</v>
      </c>
      <c r="L397" t="s">
        <v>31</v>
      </c>
      <c r="M397" t="s">
        <v>139</v>
      </c>
      <c r="N397" t="s">
        <v>11269</v>
      </c>
      <c r="O397" s="129"/>
      <c r="P397" s="16"/>
    </row>
    <row r="398" spans="1:16">
      <c r="A398" t="s">
        <v>11583</v>
      </c>
      <c r="B398" t="s">
        <v>317</v>
      </c>
      <c r="C398" t="s">
        <v>11584</v>
      </c>
      <c r="D398" t="s">
        <v>318</v>
      </c>
      <c r="E398">
        <v>47760.88</v>
      </c>
      <c r="F398" t="s">
        <v>1170</v>
      </c>
      <c r="G398" t="s">
        <v>11585</v>
      </c>
      <c r="H398" t="s">
        <v>355</v>
      </c>
      <c r="I398" t="s">
        <v>11223</v>
      </c>
      <c r="J398">
        <v>10045</v>
      </c>
      <c r="K398">
        <v>111600</v>
      </c>
      <c r="L398" t="s">
        <v>31</v>
      </c>
      <c r="M398" t="s">
        <v>139</v>
      </c>
      <c r="N398" t="s">
        <v>11271</v>
      </c>
      <c r="O398" s="129"/>
      <c r="P398" s="16"/>
    </row>
    <row r="399" spans="1:16">
      <c r="A399" t="s">
        <v>1155</v>
      </c>
      <c r="B399" t="s">
        <v>317</v>
      </c>
      <c r="C399" t="s">
        <v>11586</v>
      </c>
      <c r="D399" t="s">
        <v>318</v>
      </c>
      <c r="E399">
        <v>49510.02</v>
      </c>
      <c r="F399" t="s">
        <v>1170</v>
      </c>
      <c r="G399" t="s">
        <v>11587</v>
      </c>
      <c r="H399" t="s">
        <v>356</v>
      </c>
      <c r="I399" t="s">
        <v>11223</v>
      </c>
      <c r="J399">
        <v>10045</v>
      </c>
      <c r="K399">
        <v>111600</v>
      </c>
      <c r="L399" t="s">
        <v>31</v>
      </c>
      <c r="M399" t="s">
        <v>139</v>
      </c>
      <c r="N399" t="s">
        <v>11270</v>
      </c>
      <c r="O399" s="129"/>
      <c r="P399" s="16"/>
    </row>
    <row r="400" spans="1:16">
      <c r="A400" t="s">
        <v>11588</v>
      </c>
      <c r="B400" t="s">
        <v>317</v>
      </c>
      <c r="C400" t="s">
        <v>11589</v>
      </c>
      <c r="D400" t="s">
        <v>318</v>
      </c>
      <c r="E400">
        <v>66335.740000000005</v>
      </c>
      <c r="F400" t="s">
        <v>1170</v>
      </c>
      <c r="G400" t="s">
        <v>11590</v>
      </c>
      <c r="H400" t="s">
        <v>358</v>
      </c>
      <c r="I400" t="s">
        <v>11223</v>
      </c>
      <c r="J400">
        <v>10045</v>
      </c>
      <c r="K400">
        <v>111600</v>
      </c>
      <c r="L400" t="s">
        <v>31</v>
      </c>
      <c r="M400" t="s">
        <v>139</v>
      </c>
      <c r="N400" t="s">
        <v>11272</v>
      </c>
      <c r="O400" s="129"/>
      <c r="P400" s="16"/>
    </row>
    <row r="401" spans="1:16">
      <c r="A401" t="s">
        <v>1161</v>
      </c>
      <c r="B401" t="s">
        <v>317</v>
      </c>
      <c r="C401" t="s">
        <v>11591</v>
      </c>
      <c r="D401" t="s">
        <v>318</v>
      </c>
      <c r="E401">
        <v>56352.13</v>
      </c>
      <c r="F401" t="s">
        <v>1170</v>
      </c>
      <c r="G401" t="s">
        <v>11592</v>
      </c>
      <c r="H401" t="s">
        <v>359</v>
      </c>
      <c r="I401" t="s">
        <v>11223</v>
      </c>
      <c r="J401">
        <v>10045</v>
      </c>
      <c r="K401">
        <v>111600</v>
      </c>
      <c r="L401" t="s">
        <v>31</v>
      </c>
      <c r="M401" t="s">
        <v>139</v>
      </c>
      <c r="N401" t="s">
        <v>11273</v>
      </c>
      <c r="O401" s="129"/>
      <c r="P401" s="16"/>
    </row>
    <row r="402" spans="1:16">
      <c r="A402" t="s">
        <v>1160</v>
      </c>
      <c r="B402" t="s">
        <v>317</v>
      </c>
      <c r="C402" t="s">
        <v>11593</v>
      </c>
      <c r="D402" t="s">
        <v>318</v>
      </c>
      <c r="E402">
        <v>51587.97</v>
      </c>
      <c r="F402" t="s">
        <v>1170</v>
      </c>
      <c r="G402" t="s">
        <v>11594</v>
      </c>
      <c r="H402" t="s">
        <v>359</v>
      </c>
      <c r="I402" t="s">
        <v>11223</v>
      </c>
      <c r="J402">
        <v>10045</v>
      </c>
      <c r="K402">
        <v>111600</v>
      </c>
      <c r="L402" t="s">
        <v>31</v>
      </c>
      <c r="M402" t="s">
        <v>139</v>
      </c>
      <c r="N402" t="s">
        <v>11274</v>
      </c>
      <c r="O402" s="129"/>
      <c r="P402" s="16"/>
    </row>
    <row r="403" spans="1:16">
      <c r="A403" t="s">
        <v>316</v>
      </c>
      <c r="B403" t="s">
        <v>317</v>
      </c>
      <c r="C403" t="s">
        <v>11569</v>
      </c>
      <c r="D403" t="s">
        <v>318</v>
      </c>
      <c r="E403">
        <v>4584.49</v>
      </c>
      <c r="F403" t="s">
        <v>1170</v>
      </c>
      <c r="G403" t="s">
        <v>11570</v>
      </c>
      <c r="H403" t="s">
        <v>357</v>
      </c>
      <c r="I403" t="s">
        <v>11222</v>
      </c>
      <c r="J403">
        <v>10045</v>
      </c>
      <c r="K403">
        <v>111700</v>
      </c>
      <c r="L403" t="s">
        <v>39</v>
      </c>
      <c r="M403" t="s">
        <v>139</v>
      </c>
      <c r="N403" t="s">
        <v>11264</v>
      </c>
      <c r="O403" s="129"/>
      <c r="P403" s="16"/>
    </row>
    <row r="404" spans="1:16">
      <c r="A404" t="s">
        <v>320</v>
      </c>
      <c r="B404" t="s">
        <v>317</v>
      </c>
      <c r="C404" t="s">
        <v>11571</v>
      </c>
      <c r="D404" t="s">
        <v>318</v>
      </c>
      <c r="E404">
        <v>4469.88</v>
      </c>
      <c r="F404" t="s">
        <v>1170</v>
      </c>
      <c r="G404" t="s">
        <v>11572</v>
      </c>
      <c r="H404" t="s">
        <v>356</v>
      </c>
      <c r="I404" t="s">
        <v>11222</v>
      </c>
      <c r="J404">
        <v>10045</v>
      </c>
      <c r="K404">
        <v>111700</v>
      </c>
      <c r="L404" t="s">
        <v>39</v>
      </c>
      <c r="M404" t="s">
        <v>139</v>
      </c>
      <c r="N404" t="s">
        <v>11265</v>
      </c>
      <c r="O404" s="129"/>
      <c r="P404" s="16"/>
    </row>
    <row r="405" spans="1:16">
      <c r="A405" t="s">
        <v>321</v>
      </c>
      <c r="B405" t="s">
        <v>317</v>
      </c>
      <c r="C405" t="s">
        <v>11573</v>
      </c>
      <c r="D405" t="s">
        <v>318</v>
      </c>
      <c r="E405">
        <v>4898.63</v>
      </c>
      <c r="F405" t="s">
        <v>1170</v>
      </c>
      <c r="G405" t="s">
        <v>11574</v>
      </c>
      <c r="H405" t="s">
        <v>357</v>
      </c>
      <c r="I405" t="s">
        <v>11222</v>
      </c>
      <c r="J405">
        <v>10045</v>
      </c>
      <c r="K405">
        <v>111700</v>
      </c>
      <c r="L405" t="s">
        <v>39</v>
      </c>
      <c r="M405" t="s">
        <v>139</v>
      </c>
      <c r="N405" t="s">
        <v>11266</v>
      </c>
      <c r="O405" s="129"/>
      <c r="P405" s="16"/>
    </row>
    <row r="406" spans="1:16">
      <c r="A406" t="s">
        <v>1115</v>
      </c>
      <c r="B406" t="s">
        <v>317</v>
      </c>
      <c r="C406" t="s">
        <v>11575</v>
      </c>
      <c r="D406" t="s">
        <v>318</v>
      </c>
      <c r="E406">
        <v>4710.96</v>
      </c>
      <c r="F406" t="s">
        <v>1170</v>
      </c>
      <c r="G406" t="s">
        <v>11576</v>
      </c>
      <c r="H406" t="s">
        <v>357</v>
      </c>
      <c r="I406" t="s">
        <v>11222</v>
      </c>
      <c r="J406">
        <v>10045</v>
      </c>
      <c r="K406">
        <v>111700</v>
      </c>
      <c r="L406" t="s">
        <v>39</v>
      </c>
      <c r="M406" t="s">
        <v>139</v>
      </c>
      <c r="N406" t="s">
        <v>11267</v>
      </c>
      <c r="O406" s="129"/>
      <c r="P406" s="16"/>
    </row>
    <row r="407" spans="1:16">
      <c r="A407" t="s">
        <v>11577</v>
      </c>
      <c r="B407" t="s">
        <v>317</v>
      </c>
      <c r="C407" t="s">
        <v>11578</v>
      </c>
      <c r="D407" t="s">
        <v>318</v>
      </c>
      <c r="E407">
        <v>4813.1899999999996</v>
      </c>
      <c r="F407" t="s">
        <v>1170</v>
      </c>
      <c r="G407" t="s">
        <v>11579</v>
      </c>
      <c r="H407" t="s">
        <v>357</v>
      </c>
      <c r="I407" t="s">
        <v>11222</v>
      </c>
      <c r="J407">
        <v>10045</v>
      </c>
      <c r="K407">
        <v>111700</v>
      </c>
      <c r="L407" t="s">
        <v>39</v>
      </c>
      <c r="M407" t="s">
        <v>139</v>
      </c>
      <c r="N407" t="s">
        <v>11268</v>
      </c>
      <c r="O407" s="129"/>
      <c r="P407" s="16"/>
    </row>
    <row r="408" spans="1:16">
      <c r="A408" t="s">
        <v>11580</v>
      </c>
      <c r="B408" t="s">
        <v>317</v>
      </c>
      <c r="C408" t="s">
        <v>11581</v>
      </c>
      <c r="D408" t="s">
        <v>318</v>
      </c>
      <c r="E408">
        <v>4740.92</v>
      </c>
      <c r="F408" t="s">
        <v>1170</v>
      </c>
      <c r="G408" t="s">
        <v>11582</v>
      </c>
      <c r="H408" t="s">
        <v>356</v>
      </c>
      <c r="I408" t="s">
        <v>11222</v>
      </c>
      <c r="J408">
        <v>10045</v>
      </c>
      <c r="K408">
        <v>111700</v>
      </c>
      <c r="L408" t="s">
        <v>39</v>
      </c>
      <c r="M408" t="s">
        <v>139</v>
      </c>
      <c r="N408" t="s">
        <v>11269</v>
      </c>
      <c r="O408" s="129"/>
      <c r="P408" s="16"/>
    </row>
    <row r="409" spans="1:16">
      <c r="A409" t="s">
        <v>11583</v>
      </c>
      <c r="B409" t="s">
        <v>317</v>
      </c>
      <c r="C409" t="s">
        <v>11584</v>
      </c>
      <c r="D409" t="s">
        <v>318</v>
      </c>
      <c r="E409">
        <v>10924.44</v>
      </c>
      <c r="F409" t="s">
        <v>1170</v>
      </c>
      <c r="G409" t="s">
        <v>11585</v>
      </c>
      <c r="H409" t="s">
        <v>356</v>
      </c>
      <c r="I409" t="s">
        <v>11222</v>
      </c>
      <c r="J409">
        <v>10045</v>
      </c>
      <c r="K409">
        <v>111700</v>
      </c>
      <c r="L409" t="s">
        <v>39</v>
      </c>
      <c r="M409" t="s">
        <v>139</v>
      </c>
      <c r="N409" t="s">
        <v>11271</v>
      </c>
      <c r="O409" s="129"/>
      <c r="P409" s="16"/>
    </row>
    <row r="410" spans="1:16">
      <c r="A410" t="s">
        <v>1155</v>
      </c>
      <c r="B410" t="s">
        <v>317</v>
      </c>
      <c r="C410" t="s">
        <v>11586</v>
      </c>
      <c r="D410" t="s">
        <v>318</v>
      </c>
      <c r="E410">
        <v>11788.08</v>
      </c>
      <c r="F410" t="s">
        <v>1170</v>
      </c>
      <c r="G410" t="s">
        <v>11587</v>
      </c>
      <c r="H410" t="s">
        <v>357</v>
      </c>
      <c r="I410" t="s">
        <v>11222</v>
      </c>
      <c r="J410">
        <v>10045</v>
      </c>
      <c r="K410">
        <v>111700</v>
      </c>
      <c r="L410" t="s">
        <v>39</v>
      </c>
      <c r="M410" t="s">
        <v>139</v>
      </c>
      <c r="N410" t="s">
        <v>11270</v>
      </c>
      <c r="O410" s="129"/>
      <c r="P410" s="16"/>
    </row>
    <row r="411" spans="1:16">
      <c r="A411" t="s">
        <v>11588</v>
      </c>
      <c r="B411" t="s">
        <v>317</v>
      </c>
      <c r="C411" t="s">
        <v>11589</v>
      </c>
      <c r="D411" t="s">
        <v>318</v>
      </c>
      <c r="E411">
        <v>14448.33</v>
      </c>
      <c r="F411" t="s">
        <v>1170</v>
      </c>
      <c r="G411" t="s">
        <v>11590</v>
      </c>
      <c r="H411" t="s">
        <v>359</v>
      </c>
      <c r="I411" t="s">
        <v>11222</v>
      </c>
      <c r="J411">
        <v>10045</v>
      </c>
      <c r="K411">
        <v>111700</v>
      </c>
      <c r="L411" t="s">
        <v>39</v>
      </c>
      <c r="M411" t="s">
        <v>139</v>
      </c>
      <c r="N411" t="s">
        <v>11272</v>
      </c>
      <c r="O411" s="129"/>
      <c r="P411" s="16"/>
    </row>
    <row r="412" spans="1:16">
      <c r="A412" t="s">
        <v>1161</v>
      </c>
      <c r="B412" t="s">
        <v>317</v>
      </c>
      <c r="C412" t="s">
        <v>11591</v>
      </c>
      <c r="D412" t="s">
        <v>318</v>
      </c>
      <c r="E412">
        <v>11549.05</v>
      </c>
      <c r="F412" t="s">
        <v>1170</v>
      </c>
      <c r="G412" t="s">
        <v>11592</v>
      </c>
      <c r="H412" t="s">
        <v>360</v>
      </c>
      <c r="I412" t="s">
        <v>11222</v>
      </c>
      <c r="J412">
        <v>10045</v>
      </c>
      <c r="K412">
        <v>111700</v>
      </c>
      <c r="L412" t="s">
        <v>39</v>
      </c>
      <c r="M412" t="s">
        <v>139</v>
      </c>
      <c r="N412" t="s">
        <v>11273</v>
      </c>
      <c r="O412" s="129"/>
      <c r="P412" s="16"/>
    </row>
    <row r="413" spans="1:16">
      <c r="A413" t="s">
        <v>1160</v>
      </c>
      <c r="B413" t="s">
        <v>317</v>
      </c>
      <c r="C413" t="s">
        <v>11593</v>
      </c>
      <c r="D413" t="s">
        <v>318</v>
      </c>
      <c r="E413">
        <v>10164.56</v>
      </c>
      <c r="F413" t="s">
        <v>1170</v>
      </c>
      <c r="G413" t="s">
        <v>11594</v>
      </c>
      <c r="H413" t="s">
        <v>360</v>
      </c>
      <c r="I413" t="s">
        <v>11222</v>
      </c>
      <c r="J413">
        <v>10045</v>
      </c>
      <c r="K413">
        <v>111700</v>
      </c>
      <c r="L413" t="s">
        <v>39</v>
      </c>
      <c r="M413" t="s">
        <v>139</v>
      </c>
      <c r="N413" t="s">
        <v>11274</v>
      </c>
      <c r="O413" s="129"/>
      <c r="P413" s="16"/>
    </row>
    <row r="414" spans="1:16">
      <c r="A414" t="s">
        <v>316</v>
      </c>
      <c r="B414" t="s">
        <v>317</v>
      </c>
      <c r="C414" t="s">
        <v>11569</v>
      </c>
      <c r="D414" t="s">
        <v>318</v>
      </c>
      <c r="E414">
        <v>19.93</v>
      </c>
      <c r="F414" t="s">
        <v>1170</v>
      </c>
      <c r="G414" t="s">
        <v>11570</v>
      </c>
      <c r="H414" t="s">
        <v>358</v>
      </c>
      <c r="I414" t="s">
        <v>11221</v>
      </c>
      <c r="J414">
        <v>10045</v>
      </c>
      <c r="K414">
        <v>113000</v>
      </c>
      <c r="L414" t="s">
        <v>39</v>
      </c>
      <c r="M414" t="s">
        <v>139</v>
      </c>
      <c r="N414" t="s">
        <v>11264</v>
      </c>
      <c r="O414" s="129"/>
      <c r="P414" s="16"/>
    </row>
    <row r="415" spans="1:16">
      <c r="A415" t="s">
        <v>320</v>
      </c>
      <c r="B415" t="s">
        <v>317</v>
      </c>
      <c r="C415" t="s">
        <v>11571</v>
      </c>
      <c r="D415" t="s">
        <v>318</v>
      </c>
      <c r="E415">
        <v>19.93</v>
      </c>
      <c r="F415" t="s">
        <v>1170</v>
      </c>
      <c r="G415" t="s">
        <v>11572</v>
      </c>
      <c r="H415" t="s">
        <v>357</v>
      </c>
      <c r="I415" t="s">
        <v>11221</v>
      </c>
      <c r="J415">
        <v>10045</v>
      </c>
      <c r="K415">
        <v>113000</v>
      </c>
      <c r="L415" t="s">
        <v>39</v>
      </c>
      <c r="M415" t="s">
        <v>139</v>
      </c>
      <c r="N415" t="s">
        <v>11265</v>
      </c>
      <c r="O415" s="129"/>
      <c r="P415" s="16"/>
    </row>
    <row r="416" spans="1:16">
      <c r="A416" t="s">
        <v>321</v>
      </c>
      <c r="B416" t="s">
        <v>317</v>
      </c>
      <c r="C416" t="s">
        <v>11573</v>
      </c>
      <c r="D416" t="s">
        <v>318</v>
      </c>
      <c r="E416">
        <v>41.49</v>
      </c>
      <c r="F416" t="s">
        <v>1170</v>
      </c>
      <c r="G416" t="s">
        <v>11574</v>
      </c>
      <c r="H416" t="s">
        <v>358</v>
      </c>
      <c r="I416" t="s">
        <v>11221</v>
      </c>
      <c r="J416">
        <v>10045</v>
      </c>
      <c r="K416">
        <v>113000</v>
      </c>
      <c r="L416" t="s">
        <v>39</v>
      </c>
      <c r="M416" t="s">
        <v>139</v>
      </c>
      <c r="N416" t="s">
        <v>11266</v>
      </c>
      <c r="O416" s="129"/>
      <c r="P416" s="16"/>
    </row>
    <row r="417" spans="1:16">
      <c r="A417" t="s">
        <v>1115</v>
      </c>
      <c r="B417" t="s">
        <v>317</v>
      </c>
      <c r="C417" t="s">
        <v>11575</v>
      </c>
      <c r="D417" t="s">
        <v>318</v>
      </c>
      <c r="E417">
        <v>30.5</v>
      </c>
      <c r="F417" t="s">
        <v>1170</v>
      </c>
      <c r="G417" t="s">
        <v>11576</v>
      </c>
      <c r="H417" t="s">
        <v>358</v>
      </c>
      <c r="I417" t="s">
        <v>11221</v>
      </c>
      <c r="J417">
        <v>10045</v>
      </c>
      <c r="K417">
        <v>113000</v>
      </c>
      <c r="L417" t="s">
        <v>39</v>
      </c>
      <c r="M417" t="s">
        <v>139</v>
      </c>
      <c r="N417" t="s">
        <v>11267</v>
      </c>
      <c r="O417" s="129"/>
      <c r="P417" s="16"/>
    </row>
    <row r="418" spans="1:16">
      <c r="A418" t="s">
        <v>11577</v>
      </c>
      <c r="B418" t="s">
        <v>317</v>
      </c>
      <c r="C418" t="s">
        <v>11578</v>
      </c>
      <c r="D418" t="s">
        <v>318</v>
      </c>
      <c r="E418">
        <v>20.71</v>
      </c>
      <c r="F418" t="s">
        <v>1170</v>
      </c>
      <c r="G418" t="s">
        <v>11579</v>
      </c>
      <c r="H418" t="s">
        <v>358</v>
      </c>
      <c r="I418" t="s">
        <v>11221</v>
      </c>
      <c r="J418">
        <v>10045</v>
      </c>
      <c r="K418">
        <v>113000</v>
      </c>
      <c r="L418" t="s">
        <v>39</v>
      </c>
      <c r="M418" t="s">
        <v>139</v>
      </c>
      <c r="N418" t="s">
        <v>11268</v>
      </c>
      <c r="O418" s="129"/>
      <c r="P418" s="16"/>
    </row>
    <row r="419" spans="1:16">
      <c r="A419" t="s">
        <v>11580</v>
      </c>
      <c r="B419" t="s">
        <v>317</v>
      </c>
      <c r="C419" t="s">
        <v>11581</v>
      </c>
      <c r="D419" t="s">
        <v>318</v>
      </c>
      <c r="E419">
        <v>20.07</v>
      </c>
      <c r="F419" t="s">
        <v>1170</v>
      </c>
      <c r="G419" t="s">
        <v>11582</v>
      </c>
      <c r="H419" t="s">
        <v>357</v>
      </c>
      <c r="I419" t="s">
        <v>11221</v>
      </c>
      <c r="J419">
        <v>10045</v>
      </c>
      <c r="K419">
        <v>113000</v>
      </c>
      <c r="L419" t="s">
        <v>39</v>
      </c>
      <c r="M419" t="s">
        <v>139</v>
      </c>
      <c r="N419" t="s">
        <v>11269</v>
      </c>
      <c r="O419" s="129"/>
      <c r="P419" s="16"/>
    </row>
    <row r="420" spans="1:16">
      <c r="A420" t="s">
        <v>11583</v>
      </c>
      <c r="B420" t="s">
        <v>317</v>
      </c>
      <c r="C420" t="s">
        <v>11584</v>
      </c>
      <c r="D420" t="s">
        <v>318</v>
      </c>
      <c r="E420">
        <v>394.17</v>
      </c>
      <c r="F420" t="s">
        <v>1170</v>
      </c>
      <c r="G420" t="s">
        <v>11585</v>
      </c>
      <c r="H420" t="s">
        <v>357</v>
      </c>
      <c r="I420" t="s">
        <v>11221</v>
      </c>
      <c r="J420">
        <v>10045</v>
      </c>
      <c r="K420">
        <v>113000</v>
      </c>
      <c r="L420" t="s">
        <v>39</v>
      </c>
      <c r="M420" t="s">
        <v>139</v>
      </c>
      <c r="N420" t="s">
        <v>11271</v>
      </c>
      <c r="O420" s="129"/>
      <c r="P420" s="16"/>
    </row>
    <row r="421" spans="1:16">
      <c r="A421" t="s">
        <v>1155</v>
      </c>
      <c r="B421" t="s">
        <v>317</v>
      </c>
      <c r="C421" t="s">
        <v>11586</v>
      </c>
      <c r="D421" t="s">
        <v>318</v>
      </c>
      <c r="E421">
        <v>551.69000000000005</v>
      </c>
      <c r="F421" t="s">
        <v>1170</v>
      </c>
      <c r="G421" t="s">
        <v>11587</v>
      </c>
      <c r="H421" t="s">
        <v>358</v>
      </c>
      <c r="I421" t="s">
        <v>11221</v>
      </c>
      <c r="J421">
        <v>10045</v>
      </c>
      <c r="K421">
        <v>113000</v>
      </c>
      <c r="L421" t="s">
        <v>39</v>
      </c>
      <c r="M421" t="s">
        <v>139</v>
      </c>
      <c r="N421" t="s">
        <v>11270</v>
      </c>
      <c r="O421" s="129"/>
      <c r="P421" s="16"/>
    </row>
    <row r="422" spans="1:16">
      <c r="A422" t="s">
        <v>11588</v>
      </c>
      <c r="B422" t="s">
        <v>317</v>
      </c>
      <c r="C422" t="s">
        <v>11589</v>
      </c>
      <c r="D422" t="s">
        <v>318</v>
      </c>
      <c r="E422">
        <v>794.7</v>
      </c>
      <c r="F422" t="s">
        <v>1170</v>
      </c>
      <c r="G422" t="s">
        <v>11590</v>
      </c>
      <c r="H422" t="s">
        <v>360</v>
      </c>
      <c r="I422" t="s">
        <v>11221</v>
      </c>
      <c r="J422">
        <v>10045</v>
      </c>
      <c r="K422">
        <v>113000</v>
      </c>
      <c r="L422" t="s">
        <v>39</v>
      </c>
      <c r="M422" t="s">
        <v>139</v>
      </c>
      <c r="N422" t="s">
        <v>11272</v>
      </c>
      <c r="O422" s="129"/>
      <c r="P422" s="16"/>
    </row>
    <row r="423" spans="1:16">
      <c r="A423" t="s">
        <v>1161</v>
      </c>
      <c r="B423" t="s">
        <v>317</v>
      </c>
      <c r="C423" t="s">
        <v>11591</v>
      </c>
      <c r="D423" t="s">
        <v>318</v>
      </c>
      <c r="E423">
        <v>535.11</v>
      </c>
      <c r="F423" t="s">
        <v>1170</v>
      </c>
      <c r="G423" t="s">
        <v>11592</v>
      </c>
      <c r="H423" t="s">
        <v>361</v>
      </c>
      <c r="I423" t="s">
        <v>11221</v>
      </c>
      <c r="J423">
        <v>10045</v>
      </c>
      <c r="K423">
        <v>113000</v>
      </c>
      <c r="L423" t="s">
        <v>39</v>
      </c>
      <c r="M423" t="s">
        <v>139</v>
      </c>
      <c r="N423" t="s">
        <v>11273</v>
      </c>
      <c r="O423" s="129"/>
      <c r="P423" s="16"/>
    </row>
    <row r="424" spans="1:16">
      <c r="A424" t="s">
        <v>1160</v>
      </c>
      <c r="B424" t="s">
        <v>317</v>
      </c>
      <c r="C424" t="s">
        <v>11593</v>
      </c>
      <c r="D424" t="s">
        <v>318</v>
      </c>
      <c r="E424">
        <v>321.87</v>
      </c>
      <c r="F424" t="s">
        <v>1170</v>
      </c>
      <c r="G424" t="s">
        <v>11594</v>
      </c>
      <c r="H424" t="s">
        <v>361</v>
      </c>
      <c r="I424" t="s">
        <v>11221</v>
      </c>
      <c r="J424">
        <v>10045</v>
      </c>
      <c r="K424">
        <v>113000</v>
      </c>
      <c r="L424" t="s">
        <v>39</v>
      </c>
      <c r="M424" t="s">
        <v>139</v>
      </c>
      <c r="N424" t="s">
        <v>11274</v>
      </c>
      <c r="O424" s="129"/>
      <c r="P424" s="16"/>
    </row>
    <row r="425" spans="1:16">
      <c r="A425" t="s">
        <v>316</v>
      </c>
      <c r="B425" t="s">
        <v>317</v>
      </c>
      <c r="C425" t="s">
        <v>11569</v>
      </c>
      <c r="D425" t="s">
        <v>318</v>
      </c>
      <c r="E425">
        <v>230.27</v>
      </c>
      <c r="F425" t="s">
        <v>1170</v>
      </c>
      <c r="G425" t="s">
        <v>11570</v>
      </c>
      <c r="H425" t="s">
        <v>359</v>
      </c>
      <c r="I425" t="s">
        <v>11220</v>
      </c>
      <c r="J425">
        <v>10045</v>
      </c>
      <c r="K425">
        <v>113010</v>
      </c>
      <c r="L425" t="s">
        <v>35</v>
      </c>
      <c r="M425" t="s">
        <v>139</v>
      </c>
      <c r="N425" t="s">
        <v>11264</v>
      </c>
      <c r="O425" s="129"/>
      <c r="P425" s="16"/>
    </row>
    <row r="426" spans="1:16">
      <c r="A426" t="s">
        <v>320</v>
      </c>
      <c r="B426" t="s">
        <v>317</v>
      </c>
      <c r="C426" t="s">
        <v>11571</v>
      </c>
      <c r="D426" t="s">
        <v>318</v>
      </c>
      <c r="E426">
        <v>230.27</v>
      </c>
      <c r="F426" t="s">
        <v>1170</v>
      </c>
      <c r="G426" t="s">
        <v>11572</v>
      </c>
      <c r="H426" t="s">
        <v>358</v>
      </c>
      <c r="I426" t="s">
        <v>11220</v>
      </c>
      <c r="J426">
        <v>10045</v>
      </c>
      <c r="K426">
        <v>113010</v>
      </c>
      <c r="L426" t="s">
        <v>35</v>
      </c>
      <c r="M426" t="s">
        <v>139</v>
      </c>
      <c r="N426" t="s">
        <v>11265</v>
      </c>
      <c r="O426" s="129"/>
      <c r="P426" s="16"/>
    </row>
    <row r="427" spans="1:16">
      <c r="A427" t="s">
        <v>321</v>
      </c>
      <c r="B427" t="s">
        <v>317</v>
      </c>
      <c r="C427" t="s">
        <v>11573</v>
      </c>
      <c r="D427" t="s">
        <v>318</v>
      </c>
      <c r="E427">
        <v>230.27</v>
      </c>
      <c r="F427" t="s">
        <v>1170</v>
      </c>
      <c r="G427" t="s">
        <v>11574</v>
      </c>
      <c r="H427" t="s">
        <v>359</v>
      </c>
      <c r="I427" t="s">
        <v>11220</v>
      </c>
      <c r="J427">
        <v>10045</v>
      </c>
      <c r="K427">
        <v>113010</v>
      </c>
      <c r="L427" t="s">
        <v>35</v>
      </c>
      <c r="M427" t="s">
        <v>139</v>
      </c>
      <c r="N427" t="s">
        <v>11266</v>
      </c>
      <c r="O427" s="129"/>
      <c r="P427" s="16"/>
    </row>
    <row r="428" spans="1:16">
      <c r="A428" t="s">
        <v>1115</v>
      </c>
      <c r="B428" t="s">
        <v>317</v>
      </c>
      <c r="C428" t="s">
        <v>11575</v>
      </c>
      <c r="D428" t="s">
        <v>318</v>
      </c>
      <c r="E428">
        <v>92.56</v>
      </c>
      <c r="F428" t="s">
        <v>1170</v>
      </c>
      <c r="G428" t="s">
        <v>11576</v>
      </c>
      <c r="H428" t="s">
        <v>359</v>
      </c>
      <c r="I428" t="s">
        <v>11220</v>
      </c>
      <c r="J428">
        <v>10045</v>
      </c>
      <c r="K428">
        <v>113010</v>
      </c>
      <c r="L428" t="s">
        <v>35</v>
      </c>
      <c r="M428" t="s">
        <v>139</v>
      </c>
      <c r="N428" t="s">
        <v>11267</v>
      </c>
      <c r="O428" s="129"/>
      <c r="P428" s="16"/>
    </row>
    <row r="429" spans="1:16">
      <c r="A429" t="s">
        <v>11577</v>
      </c>
      <c r="B429" t="s">
        <v>317</v>
      </c>
      <c r="C429" t="s">
        <v>11578</v>
      </c>
      <c r="D429" t="s">
        <v>318</v>
      </c>
      <c r="E429">
        <v>89.96</v>
      </c>
      <c r="F429" t="s">
        <v>1170</v>
      </c>
      <c r="G429" t="s">
        <v>11579</v>
      </c>
      <c r="H429" t="s">
        <v>359</v>
      </c>
      <c r="I429" t="s">
        <v>11220</v>
      </c>
      <c r="J429">
        <v>10045</v>
      </c>
      <c r="K429">
        <v>113010</v>
      </c>
      <c r="L429" t="s">
        <v>35</v>
      </c>
      <c r="M429" t="s">
        <v>139</v>
      </c>
      <c r="N429" t="s">
        <v>11268</v>
      </c>
      <c r="O429" s="129"/>
      <c r="P429" s="16"/>
    </row>
    <row r="430" spans="1:16">
      <c r="A430" t="s">
        <v>11580</v>
      </c>
      <c r="B430" t="s">
        <v>317</v>
      </c>
      <c r="C430" t="s">
        <v>11581</v>
      </c>
      <c r="D430" t="s">
        <v>318</v>
      </c>
      <c r="E430">
        <v>89.96</v>
      </c>
      <c r="F430" t="s">
        <v>1170</v>
      </c>
      <c r="G430" t="s">
        <v>11582</v>
      </c>
      <c r="H430" t="s">
        <v>358</v>
      </c>
      <c r="I430" t="s">
        <v>11220</v>
      </c>
      <c r="J430">
        <v>10045</v>
      </c>
      <c r="K430">
        <v>113010</v>
      </c>
      <c r="L430" t="s">
        <v>35</v>
      </c>
      <c r="M430" t="s">
        <v>139</v>
      </c>
      <c r="N430" t="s">
        <v>11269</v>
      </c>
      <c r="O430" s="129"/>
      <c r="P430" s="16"/>
    </row>
    <row r="431" spans="1:16">
      <c r="A431" t="s">
        <v>11583</v>
      </c>
      <c r="B431" t="s">
        <v>317</v>
      </c>
      <c r="C431" t="s">
        <v>11584</v>
      </c>
      <c r="D431" t="s">
        <v>318</v>
      </c>
      <c r="E431">
        <v>240.38</v>
      </c>
      <c r="F431" t="s">
        <v>1170</v>
      </c>
      <c r="G431" t="s">
        <v>11585</v>
      </c>
      <c r="H431" t="s">
        <v>358</v>
      </c>
      <c r="I431" t="s">
        <v>11220</v>
      </c>
      <c r="J431">
        <v>10045</v>
      </c>
      <c r="K431">
        <v>113010</v>
      </c>
      <c r="L431" t="s">
        <v>35</v>
      </c>
      <c r="M431" t="s">
        <v>139</v>
      </c>
      <c r="N431" t="s">
        <v>11271</v>
      </c>
      <c r="O431" s="129"/>
      <c r="P431" s="16"/>
    </row>
    <row r="432" spans="1:16">
      <c r="A432" t="s">
        <v>1155</v>
      </c>
      <c r="B432" t="s">
        <v>317</v>
      </c>
      <c r="C432" t="s">
        <v>11586</v>
      </c>
      <c r="D432" t="s">
        <v>318</v>
      </c>
      <c r="E432">
        <v>89.96</v>
      </c>
      <c r="F432" t="s">
        <v>1170</v>
      </c>
      <c r="G432" t="s">
        <v>11587</v>
      </c>
      <c r="H432" t="s">
        <v>359</v>
      </c>
      <c r="I432" t="s">
        <v>11220</v>
      </c>
      <c r="J432">
        <v>10045</v>
      </c>
      <c r="K432">
        <v>113010</v>
      </c>
      <c r="L432" t="s">
        <v>35</v>
      </c>
      <c r="M432" t="s">
        <v>139</v>
      </c>
      <c r="N432" t="s">
        <v>11270</v>
      </c>
      <c r="O432" s="129"/>
      <c r="P432" s="16"/>
    </row>
    <row r="433" spans="1:16">
      <c r="A433" t="s">
        <v>11588</v>
      </c>
      <c r="B433" t="s">
        <v>317</v>
      </c>
      <c r="C433" t="s">
        <v>11589</v>
      </c>
      <c r="D433" t="s">
        <v>318</v>
      </c>
      <c r="E433">
        <v>398.92</v>
      </c>
      <c r="F433" t="s">
        <v>1170</v>
      </c>
      <c r="G433" t="s">
        <v>11590</v>
      </c>
      <c r="H433" t="s">
        <v>361</v>
      </c>
      <c r="I433" t="s">
        <v>11220</v>
      </c>
      <c r="J433">
        <v>10045</v>
      </c>
      <c r="K433">
        <v>113010</v>
      </c>
      <c r="L433" t="s">
        <v>35</v>
      </c>
      <c r="M433" t="s">
        <v>139</v>
      </c>
      <c r="N433" t="s">
        <v>11272</v>
      </c>
      <c r="O433" s="129"/>
      <c r="P433" s="16"/>
    </row>
    <row r="434" spans="1:16">
      <c r="A434" t="s">
        <v>1161</v>
      </c>
      <c r="B434" t="s">
        <v>317</v>
      </c>
      <c r="C434" t="s">
        <v>11591</v>
      </c>
      <c r="D434" t="s">
        <v>318</v>
      </c>
      <c r="E434">
        <v>256.64</v>
      </c>
      <c r="F434" t="s">
        <v>1170</v>
      </c>
      <c r="G434" t="s">
        <v>11592</v>
      </c>
      <c r="H434" t="s">
        <v>362</v>
      </c>
      <c r="I434" t="s">
        <v>11220</v>
      </c>
      <c r="J434">
        <v>10045</v>
      </c>
      <c r="K434">
        <v>113010</v>
      </c>
      <c r="L434" t="s">
        <v>35</v>
      </c>
      <c r="M434" t="s">
        <v>139</v>
      </c>
      <c r="N434" t="s">
        <v>11273</v>
      </c>
      <c r="O434" s="129"/>
    </row>
    <row r="435" spans="1:16">
      <c r="A435" t="s">
        <v>1160</v>
      </c>
      <c r="B435" t="s">
        <v>317</v>
      </c>
      <c r="C435" t="s">
        <v>11593</v>
      </c>
      <c r="D435" t="s">
        <v>318</v>
      </c>
      <c r="E435">
        <v>-107.71</v>
      </c>
      <c r="F435" t="s">
        <v>1170</v>
      </c>
      <c r="G435" t="s">
        <v>11594</v>
      </c>
      <c r="H435" t="s">
        <v>362</v>
      </c>
      <c r="I435" t="s">
        <v>11220</v>
      </c>
      <c r="J435">
        <v>10045</v>
      </c>
      <c r="K435">
        <v>113010</v>
      </c>
      <c r="L435" t="s">
        <v>35</v>
      </c>
      <c r="M435" t="s">
        <v>139</v>
      </c>
      <c r="N435" t="s">
        <v>11274</v>
      </c>
      <c r="O435" s="129"/>
    </row>
    <row r="436" spans="1:16">
      <c r="A436" t="s">
        <v>316</v>
      </c>
      <c r="B436" t="s">
        <v>317</v>
      </c>
      <c r="C436" t="s">
        <v>11569</v>
      </c>
      <c r="D436" t="s">
        <v>318</v>
      </c>
      <c r="E436">
        <v>162.13</v>
      </c>
      <c r="F436" t="s">
        <v>1170</v>
      </c>
      <c r="G436" t="s">
        <v>11570</v>
      </c>
      <c r="H436" t="s">
        <v>360</v>
      </c>
      <c r="I436" t="s">
        <v>11219</v>
      </c>
      <c r="J436">
        <v>10045</v>
      </c>
      <c r="K436">
        <v>113020</v>
      </c>
      <c r="L436" t="s">
        <v>33</v>
      </c>
      <c r="M436" t="s">
        <v>139</v>
      </c>
      <c r="N436" t="s">
        <v>11264</v>
      </c>
      <c r="O436" s="129"/>
    </row>
    <row r="437" spans="1:16">
      <c r="A437" t="s">
        <v>320</v>
      </c>
      <c r="B437" t="s">
        <v>317</v>
      </c>
      <c r="C437" t="s">
        <v>11571</v>
      </c>
      <c r="D437" t="s">
        <v>318</v>
      </c>
      <c r="E437">
        <v>130.46</v>
      </c>
      <c r="F437" t="s">
        <v>1170</v>
      </c>
      <c r="G437" t="s">
        <v>11572</v>
      </c>
      <c r="H437" t="s">
        <v>359</v>
      </c>
      <c r="I437" t="s">
        <v>11219</v>
      </c>
      <c r="J437">
        <v>10045</v>
      </c>
      <c r="K437">
        <v>113020</v>
      </c>
      <c r="L437" t="s">
        <v>33</v>
      </c>
      <c r="M437" t="s">
        <v>139</v>
      </c>
      <c r="N437" t="s">
        <v>11265</v>
      </c>
      <c r="O437" s="129"/>
      <c r="P437" s="16"/>
    </row>
    <row r="438" spans="1:16">
      <c r="A438" t="s">
        <v>321</v>
      </c>
      <c r="B438" t="s">
        <v>317</v>
      </c>
      <c r="C438" t="s">
        <v>11573</v>
      </c>
      <c r="D438" t="s">
        <v>318</v>
      </c>
      <c r="E438">
        <v>130.46</v>
      </c>
      <c r="F438" t="s">
        <v>1170</v>
      </c>
      <c r="G438" t="s">
        <v>11574</v>
      </c>
      <c r="H438" t="s">
        <v>360</v>
      </c>
      <c r="I438" t="s">
        <v>11219</v>
      </c>
      <c r="J438">
        <v>10045</v>
      </c>
      <c r="K438">
        <v>113020</v>
      </c>
      <c r="L438" t="s">
        <v>33</v>
      </c>
      <c r="M438" t="s">
        <v>139</v>
      </c>
      <c r="N438" t="s">
        <v>11266</v>
      </c>
      <c r="O438" s="129"/>
      <c r="P438" s="16"/>
    </row>
    <row r="439" spans="1:16">
      <c r="A439" t="s">
        <v>1115</v>
      </c>
      <c r="B439" t="s">
        <v>317</v>
      </c>
      <c r="C439" t="s">
        <v>11575</v>
      </c>
      <c r="D439" t="s">
        <v>318</v>
      </c>
      <c r="E439">
        <v>133.1</v>
      </c>
      <c r="F439" t="s">
        <v>1170</v>
      </c>
      <c r="G439" t="s">
        <v>11576</v>
      </c>
      <c r="H439" t="s">
        <v>360</v>
      </c>
      <c r="I439" t="s">
        <v>11219</v>
      </c>
      <c r="J439">
        <v>10045</v>
      </c>
      <c r="K439">
        <v>113020</v>
      </c>
      <c r="L439" t="s">
        <v>33</v>
      </c>
      <c r="M439" t="s">
        <v>139</v>
      </c>
      <c r="N439" t="s">
        <v>11267</v>
      </c>
      <c r="O439" s="129"/>
    </row>
    <row r="440" spans="1:16">
      <c r="A440" t="s">
        <v>11577</v>
      </c>
      <c r="B440" t="s">
        <v>317</v>
      </c>
      <c r="C440" t="s">
        <v>11578</v>
      </c>
      <c r="D440" t="s">
        <v>318</v>
      </c>
      <c r="E440">
        <v>131.12</v>
      </c>
      <c r="F440" t="s">
        <v>1170</v>
      </c>
      <c r="G440" t="s">
        <v>11579</v>
      </c>
      <c r="H440" t="s">
        <v>360</v>
      </c>
      <c r="I440" t="s">
        <v>11219</v>
      </c>
      <c r="J440">
        <v>10045</v>
      </c>
      <c r="K440">
        <v>113020</v>
      </c>
      <c r="L440" t="s">
        <v>33</v>
      </c>
      <c r="M440" t="s">
        <v>139</v>
      </c>
      <c r="N440" t="s">
        <v>11268</v>
      </c>
      <c r="O440" s="129"/>
    </row>
    <row r="441" spans="1:16">
      <c r="A441" t="s">
        <v>11580</v>
      </c>
      <c r="B441" t="s">
        <v>317</v>
      </c>
      <c r="C441" t="s">
        <v>11581</v>
      </c>
      <c r="D441" t="s">
        <v>318</v>
      </c>
      <c r="E441">
        <v>131.12</v>
      </c>
      <c r="F441" t="s">
        <v>1170</v>
      </c>
      <c r="G441" t="s">
        <v>11582</v>
      </c>
      <c r="H441" t="s">
        <v>359</v>
      </c>
      <c r="I441" t="s">
        <v>11219</v>
      </c>
      <c r="J441">
        <v>10045</v>
      </c>
      <c r="K441">
        <v>113020</v>
      </c>
      <c r="L441" t="s">
        <v>33</v>
      </c>
      <c r="M441" t="s">
        <v>139</v>
      </c>
      <c r="N441" t="s">
        <v>11269</v>
      </c>
      <c r="O441" s="129"/>
    </row>
    <row r="442" spans="1:16">
      <c r="A442" t="s">
        <v>11583</v>
      </c>
      <c r="B442" t="s">
        <v>317</v>
      </c>
      <c r="C442" t="s">
        <v>11584</v>
      </c>
      <c r="D442" t="s">
        <v>318</v>
      </c>
      <c r="E442">
        <v>394.76</v>
      </c>
      <c r="F442" t="s">
        <v>1170</v>
      </c>
      <c r="G442" t="s">
        <v>11585</v>
      </c>
      <c r="H442" t="s">
        <v>359</v>
      </c>
      <c r="I442" t="s">
        <v>11219</v>
      </c>
      <c r="J442">
        <v>10045</v>
      </c>
      <c r="K442">
        <v>113020</v>
      </c>
      <c r="L442" t="s">
        <v>33</v>
      </c>
      <c r="M442" t="s">
        <v>139</v>
      </c>
      <c r="N442" t="s">
        <v>11271</v>
      </c>
      <c r="O442" s="129"/>
    </row>
    <row r="443" spans="1:16">
      <c r="A443" t="s">
        <v>1155</v>
      </c>
      <c r="B443" t="s">
        <v>317</v>
      </c>
      <c r="C443" t="s">
        <v>11586</v>
      </c>
      <c r="D443" t="s">
        <v>318</v>
      </c>
      <c r="E443">
        <v>145.83000000000001</v>
      </c>
      <c r="F443" t="s">
        <v>1170</v>
      </c>
      <c r="G443" t="s">
        <v>11587</v>
      </c>
      <c r="H443" t="s">
        <v>360</v>
      </c>
      <c r="I443" t="s">
        <v>11219</v>
      </c>
      <c r="J443">
        <v>10045</v>
      </c>
      <c r="K443">
        <v>113020</v>
      </c>
      <c r="L443" t="s">
        <v>33</v>
      </c>
      <c r="M443" t="s">
        <v>139</v>
      </c>
      <c r="N443" t="s">
        <v>11270</v>
      </c>
      <c r="O443" s="129"/>
    </row>
    <row r="444" spans="1:16">
      <c r="A444" t="s">
        <v>11588</v>
      </c>
      <c r="B444" t="s">
        <v>317</v>
      </c>
      <c r="C444" t="s">
        <v>11589</v>
      </c>
      <c r="D444" t="s">
        <v>318</v>
      </c>
      <c r="E444">
        <v>171.37</v>
      </c>
      <c r="F444" t="s">
        <v>1170</v>
      </c>
      <c r="G444" t="s">
        <v>11590</v>
      </c>
      <c r="H444" t="s">
        <v>362</v>
      </c>
      <c r="I444" t="s">
        <v>11219</v>
      </c>
      <c r="J444">
        <v>10045</v>
      </c>
      <c r="K444">
        <v>113020</v>
      </c>
      <c r="L444" t="s">
        <v>33</v>
      </c>
      <c r="M444" t="s">
        <v>139</v>
      </c>
      <c r="N444" t="s">
        <v>11272</v>
      </c>
      <c r="O444" s="129"/>
    </row>
    <row r="445" spans="1:16">
      <c r="A445" t="s">
        <v>1161</v>
      </c>
      <c r="B445" t="s">
        <v>317</v>
      </c>
      <c r="C445" t="s">
        <v>11591</v>
      </c>
      <c r="D445" t="s">
        <v>318</v>
      </c>
      <c r="E445">
        <v>131.12</v>
      </c>
      <c r="F445" t="s">
        <v>1170</v>
      </c>
      <c r="G445" t="s">
        <v>11592</v>
      </c>
      <c r="H445" t="s">
        <v>363</v>
      </c>
      <c r="I445" t="s">
        <v>11219</v>
      </c>
      <c r="J445">
        <v>10045</v>
      </c>
      <c r="K445">
        <v>113020</v>
      </c>
      <c r="L445" t="s">
        <v>33</v>
      </c>
      <c r="M445" t="s">
        <v>139</v>
      </c>
      <c r="N445" t="s">
        <v>11273</v>
      </c>
      <c r="O445" s="129"/>
      <c r="P445" s="16"/>
    </row>
    <row r="446" spans="1:16">
      <c r="A446" t="s">
        <v>1160</v>
      </c>
      <c r="B446" t="s">
        <v>317</v>
      </c>
      <c r="C446" t="s">
        <v>11593</v>
      </c>
      <c r="D446" t="s">
        <v>318</v>
      </c>
      <c r="E446">
        <v>166.18</v>
      </c>
      <c r="F446" t="s">
        <v>1170</v>
      </c>
      <c r="G446" t="s">
        <v>11594</v>
      </c>
      <c r="H446" t="s">
        <v>363</v>
      </c>
      <c r="I446" t="s">
        <v>11219</v>
      </c>
      <c r="J446">
        <v>10045</v>
      </c>
      <c r="K446">
        <v>113020</v>
      </c>
      <c r="L446" t="s">
        <v>33</v>
      </c>
      <c r="M446" t="s">
        <v>139</v>
      </c>
      <c r="N446" t="s">
        <v>11274</v>
      </c>
      <c r="O446" s="129"/>
      <c r="P446" s="16"/>
    </row>
    <row r="447" spans="1:16">
      <c r="A447" t="s">
        <v>316</v>
      </c>
      <c r="B447" t="s">
        <v>317</v>
      </c>
      <c r="C447" t="s">
        <v>11569</v>
      </c>
      <c r="D447" t="s">
        <v>318</v>
      </c>
      <c r="E447">
        <v>5763.58</v>
      </c>
      <c r="F447" t="s">
        <v>1170</v>
      </c>
      <c r="G447" t="s">
        <v>11570</v>
      </c>
      <c r="H447" t="s">
        <v>361</v>
      </c>
      <c r="I447" t="s">
        <v>11218</v>
      </c>
      <c r="J447">
        <v>10045</v>
      </c>
      <c r="K447">
        <v>113040</v>
      </c>
      <c r="L447" t="s">
        <v>27</v>
      </c>
      <c r="M447" t="s">
        <v>139</v>
      </c>
      <c r="N447" t="s">
        <v>11264</v>
      </c>
      <c r="O447" s="129"/>
      <c r="P447" s="16"/>
    </row>
    <row r="448" spans="1:16">
      <c r="A448" t="s">
        <v>320</v>
      </c>
      <c r="B448" t="s">
        <v>317</v>
      </c>
      <c r="C448" t="s">
        <v>11571</v>
      </c>
      <c r="D448" t="s">
        <v>318</v>
      </c>
      <c r="E448">
        <v>5454.33</v>
      </c>
      <c r="F448" t="s">
        <v>1170</v>
      </c>
      <c r="G448" t="s">
        <v>11572</v>
      </c>
      <c r="H448" t="s">
        <v>360</v>
      </c>
      <c r="I448" t="s">
        <v>11218</v>
      </c>
      <c r="J448">
        <v>10045</v>
      </c>
      <c r="K448">
        <v>113040</v>
      </c>
      <c r="L448" t="s">
        <v>27</v>
      </c>
      <c r="M448" t="s">
        <v>139</v>
      </c>
      <c r="N448" t="s">
        <v>11265</v>
      </c>
      <c r="O448" s="129"/>
      <c r="P448" s="16"/>
    </row>
    <row r="449" spans="1:16">
      <c r="A449" t="s">
        <v>321</v>
      </c>
      <c r="B449" t="s">
        <v>317</v>
      </c>
      <c r="C449" t="s">
        <v>11573</v>
      </c>
      <c r="D449" t="s">
        <v>318</v>
      </c>
      <c r="E449">
        <v>5102.6000000000004</v>
      </c>
      <c r="F449" t="s">
        <v>1170</v>
      </c>
      <c r="G449" t="s">
        <v>11574</v>
      </c>
      <c r="H449" t="s">
        <v>361</v>
      </c>
      <c r="I449" t="s">
        <v>11218</v>
      </c>
      <c r="J449">
        <v>10045</v>
      </c>
      <c r="K449">
        <v>113040</v>
      </c>
      <c r="L449" t="s">
        <v>27</v>
      </c>
      <c r="M449" t="s">
        <v>139</v>
      </c>
      <c r="N449" t="s">
        <v>11266</v>
      </c>
      <c r="O449" s="129"/>
      <c r="P449" s="16"/>
    </row>
    <row r="450" spans="1:16">
      <c r="A450" t="s">
        <v>1115</v>
      </c>
      <c r="B450" t="s">
        <v>317</v>
      </c>
      <c r="C450" t="s">
        <v>11575</v>
      </c>
      <c r="D450" t="s">
        <v>318</v>
      </c>
      <c r="E450">
        <v>5488.45</v>
      </c>
      <c r="F450" t="s">
        <v>1170</v>
      </c>
      <c r="G450" t="s">
        <v>11576</v>
      </c>
      <c r="H450" t="s">
        <v>361</v>
      </c>
      <c r="I450" t="s">
        <v>11218</v>
      </c>
      <c r="J450">
        <v>10045</v>
      </c>
      <c r="K450">
        <v>113040</v>
      </c>
      <c r="L450" t="s">
        <v>27</v>
      </c>
      <c r="M450" t="s">
        <v>139</v>
      </c>
      <c r="N450" t="s">
        <v>11267</v>
      </c>
      <c r="O450" s="129"/>
      <c r="P450" s="16"/>
    </row>
    <row r="451" spans="1:16">
      <c r="A451" t="s">
        <v>11577</v>
      </c>
      <c r="B451" t="s">
        <v>317</v>
      </c>
      <c r="C451" t="s">
        <v>11578</v>
      </c>
      <c r="D451" t="s">
        <v>318</v>
      </c>
      <c r="E451">
        <v>5203.84</v>
      </c>
      <c r="F451" t="s">
        <v>1170</v>
      </c>
      <c r="G451" t="s">
        <v>11579</v>
      </c>
      <c r="H451" t="s">
        <v>361</v>
      </c>
      <c r="I451" t="s">
        <v>11218</v>
      </c>
      <c r="J451">
        <v>10045</v>
      </c>
      <c r="K451">
        <v>113040</v>
      </c>
      <c r="L451" t="s">
        <v>27</v>
      </c>
      <c r="M451" t="s">
        <v>139</v>
      </c>
      <c r="N451" t="s">
        <v>11268</v>
      </c>
      <c r="O451" s="129"/>
      <c r="P451" s="16"/>
    </row>
    <row r="452" spans="1:16">
      <c r="A452" t="s">
        <v>11580</v>
      </c>
      <c r="B452" t="s">
        <v>317</v>
      </c>
      <c r="C452" t="s">
        <v>11581</v>
      </c>
      <c r="D452" t="s">
        <v>318</v>
      </c>
      <c r="E452">
        <v>5634.18</v>
      </c>
      <c r="F452" t="s">
        <v>1170</v>
      </c>
      <c r="G452" t="s">
        <v>11582</v>
      </c>
      <c r="H452" t="s">
        <v>360</v>
      </c>
      <c r="I452" t="s">
        <v>11218</v>
      </c>
      <c r="J452">
        <v>10045</v>
      </c>
      <c r="K452">
        <v>113040</v>
      </c>
      <c r="L452" t="s">
        <v>27</v>
      </c>
      <c r="M452" t="s">
        <v>139</v>
      </c>
      <c r="N452" t="s">
        <v>11269</v>
      </c>
      <c r="O452" s="129"/>
      <c r="P452" s="16"/>
    </row>
    <row r="453" spans="1:16">
      <c r="A453" t="s">
        <v>11583</v>
      </c>
      <c r="B453" t="s">
        <v>317</v>
      </c>
      <c r="C453" t="s">
        <v>11584</v>
      </c>
      <c r="D453" t="s">
        <v>318</v>
      </c>
      <c r="E453">
        <v>5536.79</v>
      </c>
      <c r="F453" t="s">
        <v>1170</v>
      </c>
      <c r="G453" t="s">
        <v>11585</v>
      </c>
      <c r="H453" t="s">
        <v>360</v>
      </c>
      <c r="I453" t="s">
        <v>11218</v>
      </c>
      <c r="J453">
        <v>10045</v>
      </c>
      <c r="K453">
        <v>113040</v>
      </c>
      <c r="L453" t="s">
        <v>27</v>
      </c>
      <c r="M453" t="s">
        <v>139</v>
      </c>
      <c r="N453" t="s">
        <v>11271</v>
      </c>
      <c r="O453" s="129"/>
      <c r="P453" s="16"/>
    </row>
    <row r="454" spans="1:16">
      <c r="A454" t="s">
        <v>1155</v>
      </c>
      <c r="B454" t="s">
        <v>317</v>
      </c>
      <c r="C454" t="s">
        <v>11586</v>
      </c>
      <c r="D454" t="s">
        <v>318</v>
      </c>
      <c r="E454">
        <v>5519.36</v>
      </c>
      <c r="F454" t="s">
        <v>1170</v>
      </c>
      <c r="G454" t="s">
        <v>11587</v>
      </c>
      <c r="H454" t="s">
        <v>361</v>
      </c>
      <c r="I454" t="s">
        <v>11218</v>
      </c>
      <c r="J454">
        <v>10045</v>
      </c>
      <c r="K454">
        <v>113040</v>
      </c>
      <c r="L454" t="s">
        <v>27</v>
      </c>
      <c r="M454" t="s">
        <v>139</v>
      </c>
      <c r="N454" t="s">
        <v>11270</v>
      </c>
      <c r="O454" s="129"/>
      <c r="P454" s="16"/>
    </row>
    <row r="455" spans="1:16">
      <c r="A455" t="s">
        <v>11588</v>
      </c>
      <c r="B455" t="s">
        <v>317</v>
      </c>
      <c r="C455" t="s">
        <v>11589</v>
      </c>
      <c r="D455" t="s">
        <v>318</v>
      </c>
      <c r="E455">
        <v>6659.92</v>
      </c>
      <c r="F455" t="s">
        <v>1170</v>
      </c>
      <c r="G455" t="s">
        <v>11590</v>
      </c>
      <c r="H455" t="s">
        <v>363</v>
      </c>
      <c r="I455" t="s">
        <v>11218</v>
      </c>
      <c r="J455">
        <v>10045</v>
      </c>
      <c r="K455">
        <v>113040</v>
      </c>
      <c r="L455" t="s">
        <v>27</v>
      </c>
      <c r="M455" t="s">
        <v>139</v>
      </c>
      <c r="N455" t="s">
        <v>11272</v>
      </c>
      <c r="O455" s="129"/>
      <c r="P455" s="16"/>
    </row>
    <row r="456" spans="1:16">
      <c r="A456" t="s">
        <v>1161</v>
      </c>
      <c r="B456" t="s">
        <v>317</v>
      </c>
      <c r="C456" t="s">
        <v>11591</v>
      </c>
      <c r="D456" t="s">
        <v>318</v>
      </c>
      <c r="E456">
        <v>5516.28</v>
      </c>
      <c r="F456" t="s">
        <v>1170</v>
      </c>
      <c r="G456" t="s">
        <v>11592</v>
      </c>
      <c r="H456" t="s">
        <v>364</v>
      </c>
      <c r="I456" t="s">
        <v>11218</v>
      </c>
      <c r="J456">
        <v>10045</v>
      </c>
      <c r="K456">
        <v>113040</v>
      </c>
      <c r="L456" t="s">
        <v>27</v>
      </c>
      <c r="M456" t="s">
        <v>139</v>
      </c>
      <c r="N456" t="s">
        <v>11273</v>
      </c>
      <c r="O456" s="129"/>
      <c r="P456" s="16"/>
    </row>
    <row r="457" spans="1:16">
      <c r="A457" t="s">
        <v>1160</v>
      </c>
      <c r="B457" t="s">
        <v>317</v>
      </c>
      <c r="C457" t="s">
        <v>11593</v>
      </c>
      <c r="D457" t="s">
        <v>318</v>
      </c>
      <c r="E457">
        <v>5586.17</v>
      </c>
      <c r="F457" t="s">
        <v>1170</v>
      </c>
      <c r="G457" t="s">
        <v>11594</v>
      </c>
      <c r="H457" t="s">
        <v>364</v>
      </c>
      <c r="I457" t="s">
        <v>11218</v>
      </c>
      <c r="J457">
        <v>10045</v>
      </c>
      <c r="K457">
        <v>113040</v>
      </c>
      <c r="L457" t="s">
        <v>27</v>
      </c>
      <c r="M457" t="s">
        <v>139</v>
      </c>
      <c r="N457" t="s">
        <v>11274</v>
      </c>
      <c r="O457" s="129"/>
      <c r="P457" s="16"/>
    </row>
    <row r="458" spans="1:16">
      <c r="A458" t="s">
        <v>316</v>
      </c>
      <c r="B458" t="s">
        <v>317</v>
      </c>
      <c r="C458" t="s">
        <v>11569</v>
      </c>
      <c r="D458" t="s">
        <v>318</v>
      </c>
      <c r="E458">
        <v>2713.58</v>
      </c>
      <c r="F458" t="s">
        <v>1170</v>
      </c>
      <c r="G458" t="s">
        <v>11570</v>
      </c>
      <c r="H458" t="s">
        <v>362</v>
      </c>
      <c r="I458" t="s">
        <v>11217</v>
      </c>
      <c r="J458">
        <v>10045</v>
      </c>
      <c r="K458">
        <v>113060</v>
      </c>
      <c r="L458" t="s">
        <v>31</v>
      </c>
      <c r="M458" t="s">
        <v>139</v>
      </c>
      <c r="N458" t="s">
        <v>11264</v>
      </c>
      <c r="O458" s="129"/>
      <c r="P458" s="16"/>
    </row>
    <row r="459" spans="1:16">
      <c r="A459" t="s">
        <v>320</v>
      </c>
      <c r="B459" t="s">
        <v>317</v>
      </c>
      <c r="C459" t="s">
        <v>11571</v>
      </c>
      <c r="D459" t="s">
        <v>318</v>
      </c>
      <c r="E459">
        <v>2688.23</v>
      </c>
      <c r="F459" t="s">
        <v>1170</v>
      </c>
      <c r="G459" t="s">
        <v>11572</v>
      </c>
      <c r="H459" t="s">
        <v>361</v>
      </c>
      <c r="I459" t="s">
        <v>11217</v>
      </c>
      <c r="J459">
        <v>10045</v>
      </c>
      <c r="K459">
        <v>113060</v>
      </c>
      <c r="L459" t="s">
        <v>31</v>
      </c>
      <c r="M459" t="s">
        <v>139</v>
      </c>
      <c r="N459" t="s">
        <v>11265</v>
      </c>
      <c r="O459" s="129"/>
      <c r="P459" s="16"/>
    </row>
    <row r="460" spans="1:16">
      <c r="A460" t="s">
        <v>321</v>
      </c>
      <c r="B460" t="s">
        <v>317</v>
      </c>
      <c r="C460" t="s">
        <v>11573</v>
      </c>
      <c r="D460" t="s">
        <v>318</v>
      </c>
      <c r="E460">
        <v>2723.11</v>
      </c>
      <c r="F460" t="s">
        <v>1170</v>
      </c>
      <c r="G460" t="s">
        <v>11574</v>
      </c>
      <c r="H460" t="s">
        <v>362</v>
      </c>
      <c r="I460" t="s">
        <v>11217</v>
      </c>
      <c r="J460">
        <v>10045</v>
      </c>
      <c r="K460">
        <v>113060</v>
      </c>
      <c r="L460" t="s">
        <v>31</v>
      </c>
      <c r="M460" t="s">
        <v>139</v>
      </c>
      <c r="N460" t="s">
        <v>11266</v>
      </c>
      <c r="O460" s="129"/>
      <c r="P460" s="16"/>
    </row>
    <row r="461" spans="1:16">
      <c r="A461" t="s">
        <v>1115</v>
      </c>
      <c r="B461" t="s">
        <v>317</v>
      </c>
      <c r="C461" t="s">
        <v>11575</v>
      </c>
      <c r="D461" t="s">
        <v>318</v>
      </c>
      <c r="E461">
        <v>2798.76</v>
      </c>
      <c r="F461" t="s">
        <v>1170</v>
      </c>
      <c r="G461" t="s">
        <v>11576</v>
      </c>
      <c r="H461" t="s">
        <v>362</v>
      </c>
      <c r="I461" t="s">
        <v>11217</v>
      </c>
      <c r="J461">
        <v>10045</v>
      </c>
      <c r="K461">
        <v>113060</v>
      </c>
      <c r="L461" t="s">
        <v>31</v>
      </c>
      <c r="M461" t="s">
        <v>139</v>
      </c>
      <c r="N461" t="s">
        <v>11267</v>
      </c>
      <c r="O461" s="129"/>
      <c r="P461" s="16"/>
    </row>
    <row r="462" spans="1:16">
      <c r="A462" t="s">
        <v>11577</v>
      </c>
      <c r="B462" t="s">
        <v>317</v>
      </c>
      <c r="C462" t="s">
        <v>11578</v>
      </c>
      <c r="D462" t="s">
        <v>318</v>
      </c>
      <c r="E462">
        <v>2738.15</v>
      </c>
      <c r="F462" t="s">
        <v>1170</v>
      </c>
      <c r="G462" t="s">
        <v>11579</v>
      </c>
      <c r="H462" t="s">
        <v>362</v>
      </c>
      <c r="I462" t="s">
        <v>11217</v>
      </c>
      <c r="J462">
        <v>10045</v>
      </c>
      <c r="K462">
        <v>113060</v>
      </c>
      <c r="L462" t="s">
        <v>31</v>
      </c>
      <c r="M462" t="s">
        <v>139</v>
      </c>
      <c r="N462" t="s">
        <v>11268</v>
      </c>
      <c r="O462" s="129"/>
      <c r="P462" s="16"/>
    </row>
    <row r="463" spans="1:16">
      <c r="A463" t="s">
        <v>11580</v>
      </c>
      <c r="B463" t="s">
        <v>317</v>
      </c>
      <c r="C463" t="s">
        <v>11581</v>
      </c>
      <c r="D463" t="s">
        <v>318</v>
      </c>
      <c r="E463">
        <v>3634.87</v>
      </c>
      <c r="F463" t="s">
        <v>1170</v>
      </c>
      <c r="G463" t="s">
        <v>11582</v>
      </c>
      <c r="H463" t="s">
        <v>361</v>
      </c>
      <c r="I463" t="s">
        <v>11217</v>
      </c>
      <c r="J463">
        <v>10045</v>
      </c>
      <c r="K463">
        <v>113060</v>
      </c>
      <c r="L463" t="s">
        <v>31</v>
      </c>
      <c r="M463" t="s">
        <v>139</v>
      </c>
      <c r="N463" t="s">
        <v>11269</v>
      </c>
      <c r="O463" s="129"/>
      <c r="P463" s="16"/>
    </row>
    <row r="464" spans="1:16">
      <c r="A464" t="s">
        <v>1155</v>
      </c>
      <c r="B464" t="s">
        <v>317</v>
      </c>
      <c r="C464" t="s">
        <v>11586</v>
      </c>
      <c r="D464" t="s">
        <v>318</v>
      </c>
      <c r="E464">
        <v>4112.74</v>
      </c>
      <c r="F464" t="s">
        <v>1170</v>
      </c>
      <c r="G464" t="s">
        <v>11587</v>
      </c>
      <c r="H464" t="s">
        <v>362</v>
      </c>
      <c r="I464" t="s">
        <v>11217</v>
      </c>
      <c r="J464">
        <v>10045</v>
      </c>
      <c r="K464">
        <v>113060</v>
      </c>
      <c r="L464" t="s">
        <v>31</v>
      </c>
      <c r="M464" t="s">
        <v>139</v>
      </c>
      <c r="N464" t="s">
        <v>11270</v>
      </c>
      <c r="O464" s="129"/>
      <c r="P464" s="16"/>
    </row>
    <row r="465" spans="1:16">
      <c r="A465" t="s">
        <v>11583</v>
      </c>
      <c r="B465" t="s">
        <v>317</v>
      </c>
      <c r="C465" t="s">
        <v>11584</v>
      </c>
      <c r="D465" t="s">
        <v>318</v>
      </c>
      <c r="E465">
        <v>3909.39</v>
      </c>
      <c r="F465" t="s">
        <v>1170</v>
      </c>
      <c r="G465" t="s">
        <v>11585</v>
      </c>
      <c r="H465" t="s">
        <v>361</v>
      </c>
      <c r="I465" t="s">
        <v>11217</v>
      </c>
      <c r="J465">
        <v>10045</v>
      </c>
      <c r="K465">
        <v>113060</v>
      </c>
      <c r="L465" t="s">
        <v>31</v>
      </c>
      <c r="M465" t="s">
        <v>139</v>
      </c>
      <c r="N465" t="s">
        <v>11271</v>
      </c>
      <c r="O465" s="129"/>
      <c r="P465" s="16"/>
    </row>
    <row r="466" spans="1:16">
      <c r="A466" t="s">
        <v>11588</v>
      </c>
      <c r="B466" t="s">
        <v>317</v>
      </c>
      <c r="C466" t="s">
        <v>11589</v>
      </c>
      <c r="D466" t="s">
        <v>318</v>
      </c>
      <c r="E466">
        <v>6450.6</v>
      </c>
      <c r="F466" t="s">
        <v>1170</v>
      </c>
      <c r="G466" t="s">
        <v>11590</v>
      </c>
      <c r="H466" t="s">
        <v>364</v>
      </c>
      <c r="I466" t="s">
        <v>11217</v>
      </c>
      <c r="J466">
        <v>10045</v>
      </c>
      <c r="K466">
        <v>113060</v>
      </c>
      <c r="L466" t="s">
        <v>31</v>
      </c>
      <c r="M466" t="s">
        <v>139</v>
      </c>
      <c r="N466" t="s">
        <v>11272</v>
      </c>
      <c r="O466" s="129"/>
      <c r="P466" s="16"/>
    </row>
    <row r="467" spans="1:16">
      <c r="A467" t="s">
        <v>1161</v>
      </c>
      <c r="B467" t="s">
        <v>317</v>
      </c>
      <c r="C467" t="s">
        <v>11591</v>
      </c>
      <c r="D467" t="s">
        <v>318</v>
      </c>
      <c r="E467">
        <v>4779.83</v>
      </c>
      <c r="F467" t="s">
        <v>1170</v>
      </c>
      <c r="G467" t="s">
        <v>11592</v>
      </c>
      <c r="H467" t="s">
        <v>365</v>
      </c>
      <c r="I467" t="s">
        <v>11217</v>
      </c>
      <c r="J467">
        <v>10045</v>
      </c>
      <c r="K467">
        <v>113060</v>
      </c>
      <c r="L467" t="s">
        <v>31</v>
      </c>
      <c r="M467" t="s">
        <v>139</v>
      </c>
      <c r="N467" t="s">
        <v>11273</v>
      </c>
      <c r="O467" s="129"/>
      <c r="P467" s="16"/>
    </row>
    <row r="468" spans="1:16">
      <c r="A468" t="s">
        <v>1160</v>
      </c>
      <c r="B468" t="s">
        <v>317</v>
      </c>
      <c r="C468" t="s">
        <v>11593</v>
      </c>
      <c r="D468" t="s">
        <v>318</v>
      </c>
      <c r="E468">
        <v>4316.43</v>
      </c>
      <c r="F468" t="s">
        <v>1170</v>
      </c>
      <c r="G468" t="s">
        <v>11594</v>
      </c>
      <c r="H468" t="s">
        <v>365</v>
      </c>
      <c r="I468" t="s">
        <v>11217</v>
      </c>
      <c r="J468">
        <v>10045</v>
      </c>
      <c r="K468">
        <v>113060</v>
      </c>
      <c r="L468" t="s">
        <v>31</v>
      </c>
      <c r="M468" t="s">
        <v>139</v>
      </c>
      <c r="N468" t="s">
        <v>11274</v>
      </c>
      <c r="O468" s="129"/>
      <c r="P468" s="16"/>
    </row>
    <row r="469" spans="1:16">
      <c r="A469" t="s">
        <v>316</v>
      </c>
      <c r="B469" t="s">
        <v>317</v>
      </c>
      <c r="C469" t="s">
        <v>11569</v>
      </c>
      <c r="D469" t="s">
        <v>318</v>
      </c>
      <c r="E469">
        <v>1170.32</v>
      </c>
      <c r="F469" t="s">
        <v>1170</v>
      </c>
      <c r="G469" t="s">
        <v>11570</v>
      </c>
      <c r="H469" t="s">
        <v>363</v>
      </c>
      <c r="I469" t="s">
        <v>11216</v>
      </c>
      <c r="J469">
        <v>10045</v>
      </c>
      <c r="K469">
        <v>114000</v>
      </c>
      <c r="L469" t="s">
        <v>39</v>
      </c>
      <c r="M469" t="s">
        <v>139</v>
      </c>
      <c r="N469" t="s">
        <v>11264</v>
      </c>
      <c r="O469" s="129"/>
      <c r="P469" s="16"/>
    </row>
    <row r="470" spans="1:16">
      <c r="A470" t="s">
        <v>320</v>
      </c>
      <c r="B470" t="s">
        <v>317</v>
      </c>
      <c r="C470" t="s">
        <v>11571</v>
      </c>
      <c r="D470" t="s">
        <v>318</v>
      </c>
      <c r="E470">
        <v>1137.93</v>
      </c>
      <c r="F470" t="s">
        <v>1170</v>
      </c>
      <c r="G470" t="s">
        <v>11572</v>
      </c>
      <c r="H470" t="s">
        <v>362</v>
      </c>
      <c r="I470" t="s">
        <v>11216</v>
      </c>
      <c r="J470">
        <v>10045</v>
      </c>
      <c r="K470">
        <v>114000</v>
      </c>
      <c r="L470" t="s">
        <v>39</v>
      </c>
      <c r="M470" t="s">
        <v>139</v>
      </c>
      <c r="N470" t="s">
        <v>11265</v>
      </c>
      <c r="O470" s="129"/>
      <c r="P470" s="16"/>
    </row>
    <row r="471" spans="1:16">
      <c r="A471" t="s">
        <v>321</v>
      </c>
      <c r="B471" t="s">
        <v>317</v>
      </c>
      <c r="C471" t="s">
        <v>11573</v>
      </c>
      <c r="D471" t="s">
        <v>318</v>
      </c>
      <c r="E471">
        <v>1259.0899999999999</v>
      </c>
      <c r="F471" t="s">
        <v>1170</v>
      </c>
      <c r="G471" t="s">
        <v>11574</v>
      </c>
      <c r="H471" t="s">
        <v>363</v>
      </c>
      <c r="I471" t="s">
        <v>11216</v>
      </c>
      <c r="J471">
        <v>10045</v>
      </c>
      <c r="K471">
        <v>114000</v>
      </c>
      <c r="L471" t="s">
        <v>39</v>
      </c>
      <c r="M471" t="s">
        <v>139</v>
      </c>
      <c r="N471" t="s">
        <v>11266</v>
      </c>
      <c r="O471" s="129"/>
      <c r="P471" s="16"/>
    </row>
    <row r="472" spans="1:16">
      <c r="A472" t="s">
        <v>1115</v>
      </c>
      <c r="B472" t="s">
        <v>317</v>
      </c>
      <c r="C472" t="s">
        <v>11575</v>
      </c>
      <c r="D472" t="s">
        <v>318</v>
      </c>
      <c r="E472">
        <v>1203.8</v>
      </c>
      <c r="F472" t="s">
        <v>1170</v>
      </c>
      <c r="G472" t="s">
        <v>11576</v>
      </c>
      <c r="H472" t="s">
        <v>363</v>
      </c>
      <c r="I472" t="s">
        <v>11216</v>
      </c>
      <c r="J472">
        <v>10045</v>
      </c>
      <c r="K472">
        <v>114000</v>
      </c>
      <c r="L472" t="s">
        <v>39</v>
      </c>
      <c r="M472" t="s">
        <v>139</v>
      </c>
      <c r="N472" t="s">
        <v>11267</v>
      </c>
      <c r="O472" s="129"/>
      <c r="P472" s="16"/>
    </row>
    <row r="473" spans="1:16">
      <c r="A473" t="s">
        <v>11577</v>
      </c>
      <c r="B473" t="s">
        <v>317</v>
      </c>
      <c r="C473" t="s">
        <v>11578</v>
      </c>
      <c r="D473" t="s">
        <v>318</v>
      </c>
      <c r="E473">
        <v>1191.4100000000001</v>
      </c>
      <c r="F473" t="s">
        <v>1170</v>
      </c>
      <c r="G473" t="s">
        <v>11579</v>
      </c>
      <c r="H473" t="s">
        <v>363</v>
      </c>
      <c r="I473" t="s">
        <v>11216</v>
      </c>
      <c r="J473">
        <v>10045</v>
      </c>
      <c r="K473">
        <v>114000</v>
      </c>
      <c r="L473" t="s">
        <v>39</v>
      </c>
      <c r="M473" t="s">
        <v>139</v>
      </c>
      <c r="N473" t="s">
        <v>11268</v>
      </c>
      <c r="O473" s="129"/>
      <c r="P473" s="16"/>
    </row>
    <row r="474" spans="1:16">
      <c r="A474" t="s">
        <v>11580</v>
      </c>
      <c r="B474" t="s">
        <v>317</v>
      </c>
      <c r="C474" t="s">
        <v>11581</v>
      </c>
      <c r="D474" t="s">
        <v>318</v>
      </c>
      <c r="E474">
        <v>1213.96</v>
      </c>
      <c r="F474" t="s">
        <v>1170</v>
      </c>
      <c r="G474" t="s">
        <v>11582</v>
      </c>
      <c r="H474" t="s">
        <v>362</v>
      </c>
      <c r="I474" t="s">
        <v>11216</v>
      </c>
      <c r="J474">
        <v>10045</v>
      </c>
      <c r="K474">
        <v>114000</v>
      </c>
      <c r="L474" t="s">
        <v>39</v>
      </c>
      <c r="M474" t="s">
        <v>139</v>
      </c>
      <c r="N474" t="s">
        <v>11269</v>
      </c>
      <c r="O474" s="129"/>
      <c r="P474" s="16"/>
    </row>
    <row r="475" spans="1:16">
      <c r="A475" t="s">
        <v>1155</v>
      </c>
      <c r="B475" t="s">
        <v>317</v>
      </c>
      <c r="C475" t="s">
        <v>11586</v>
      </c>
      <c r="D475" t="s">
        <v>318</v>
      </c>
      <c r="E475">
        <v>3169.85</v>
      </c>
      <c r="F475" t="s">
        <v>1170</v>
      </c>
      <c r="G475" t="s">
        <v>11587</v>
      </c>
      <c r="H475" t="s">
        <v>363</v>
      </c>
      <c r="I475" t="s">
        <v>11216</v>
      </c>
      <c r="J475">
        <v>10045</v>
      </c>
      <c r="K475">
        <v>114000</v>
      </c>
      <c r="L475" t="s">
        <v>39</v>
      </c>
      <c r="M475" t="s">
        <v>139</v>
      </c>
      <c r="N475" t="s">
        <v>11270</v>
      </c>
      <c r="O475" s="129"/>
      <c r="P475" s="16"/>
    </row>
    <row r="476" spans="1:16">
      <c r="A476" t="s">
        <v>11583</v>
      </c>
      <c r="B476" t="s">
        <v>317</v>
      </c>
      <c r="C476" t="s">
        <v>11584</v>
      </c>
      <c r="D476" t="s">
        <v>318</v>
      </c>
      <c r="E476">
        <v>2947.37</v>
      </c>
      <c r="F476" t="s">
        <v>1170</v>
      </c>
      <c r="G476" t="s">
        <v>11585</v>
      </c>
      <c r="H476" t="s">
        <v>362</v>
      </c>
      <c r="I476" t="s">
        <v>11216</v>
      </c>
      <c r="J476">
        <v>10045</v>
      </c>
      <c r="K476">
        <v>114000</v>
      </c>
      <c r="L476" t="s">
        <v>39</v>
      </c>
      <c r="M476" t="s">
        <v>139</v>
      </c>
      <c r="N476" t="s">
        <v>11271</v>
      </c>
      <c r="O476" s="129"/>
      <c r="P476" s="16"/>
    </row>
    <row r="477" spans="1:16">
      <c r="A477" t="s">
        <v>11588</v>
      </c>
      <c r="B477" t="s">
        <v>317</v>
      </c>
      <c r="C477" t="s">
        <v>11589</v>
      </c>
      <c r="D477" t="s">
        <v>318</v>
      </c>
      <c r="E477">
        <v>3832.02</v>
      </c>
      <c r="F477" t="s">
        <v>1170</v>
      </c>
      <c r="G477" t="s">
        <v>11590</v>
      </c>
      <c r="H477" t="s">
        <v>365</v>
      </c>
      <c r="I477" t="s">
        <v>11216</v>
      </c>
      <c r="J477">
        <v>10045</v>
      </c>
      <c r="K477">
        <v>114000</v>
      </c>
      <c r="L477" t="s">
        <v>39</v>
      </c>
      <c r="M477" t="s">
        <v>139</v>
      </c>
      <c r="N477" t="s">
        <v>11272</v>
      </c>
      <c r="O477" s="129"/>
      <c r="P477" s="16"/>
    </row>
    <row r="478" spans="1:16">
      <c r="A478" t="s">
        <v>1161</v>
      </c>
      <c r="B478" t="s">
        <v>317</v>
      </c>
      <c r="C478" t="s">
        <v>11591</v>
      </c>
      <c r="D478" t="s">
        <v>318</v>
      </c>
      <c r="E478">
        <v>3111.33</v>
      </c>
      <c r="F478" t="s">
        <v>1170</v>
      </c>
      <c r="G478" t="s">
        <v>11592</v>
      </c>
      <c r="H478" t="s">
        <v>366</v>
      </c>
      <c r="I478" t="s">
        <v>11216</v>
      </c>
      <c r="J478">
        <v>10045</v>
      </c>
      <c r="K478">
        <v>114000</v>
      </c>
      <c r="L478" t="s">
        <v>39</v>
      </c>
      <c r="M478" t="s">
        <v>139</v>
      </c>
      <c r="N478" t="s">
        <v>11273</v>
      </c>
      <c r="O478" s="129"/>
      <c r="P478" s="16"/>
    </row>
    <row r="479" spans="1:16">
      <c r="A479" t="s">
        <v>1160</v>
      </c>
      <c r="B479" t="s">
        <v>317</v>
      </c>
      <c r="C479" t="s">
        <v>11593</v>
      </c>
      <c r="D479" t="s">
        <v>318</v>
      </c>
      <c r="E479">
        <v>2720.1</v>
      </c>
      <c r="F479" t="s">
        <v>1170</v>
      </c>
      <c r="G479" t="s">
        <v>11594</v>
      </c>
      <c r="H479" t="s">
        <v>366</v>
      </c>
      <c r="I479" t="s">
        <v>11216</v>
      </c>
      <c r="J479">
        <v>10045</v>
      </c>
      <c r="K479">
        <v>114000</v>
      </c>
      <c r="L479" t="s">
        <v>39</v>
      </c>
      <c r="M479" t="s">
        <v>139</v>
      </c>
      <c r="N479" t="s">
        <v>11274</v>
      </c>
      <c r="O479" s="129"/>
      <c r="P479" s="16"/>
    </row>
    <row r="480" spans="1:16">
      <c r="A480" t="s">
        <v>316</v>
      </c>
      <c r="B480" t="s">
        <v>317</v>
      </c>
      <c r="C480" t="s">
        <v>11569</v>
      </c>
      <c r="D480" t="s">
        <v>318</v>
      </c>
      <c r="E480">
        <v>904.42</v>
      </c>
      <c r="F480" t="s">
        <v>1170</v>
      </c>
      <c r="G480" t="s">
        <v>11570</v>
      </c>
      <c r="H480" t="s">
        <v>364</v>
      </c>
      <c r="I480" t="s">
        <v>11215</v>
      </c>
      <c r="J480">
        <v>10045</v>
      </c>
      <c r="K480">
        <v>114010</v>
      </c>
      <c r="L480" t="s">
        <v>35</v>
      </c>
      <c r="M480" t="s">
        <v>139</v>
      </c>
      <c r="N480" t="s">
        <v>11264</v>
      </c>
      <c r="O480" s="129"/>
      <c r="P480" s="16"/>
    </row>
    <row r="481" spans="1:16">
      <c r="A481" t="s">
        <v>320</v>
      </c>
      <c r="B481" t="s">
        <v>317</v>
      </c>
      <c r="C481" t="s">
        <v>11571</v>
      </c>
      <c r="D481" t="s">
        <v>318</v>
      </c>
      <c r="E481">
        <v>904.42</v>
      </c>
      <c r="F481" t="s">
        <v>1170</v>
      </c>
      <c r="G481" t="s">
        <v>11572</v>
      </c>
      <c r="H481" t="s">
        <v>363</v>
      </c>
      <c r="I481" t="s">
        <v>11215</v>
      </c>
      <c r="J481">
        <v>10045</v>
      </c>
      <c r="K481">
        <v>114010</v>
      </c>
      <c r="L481" t="s">
        <v>35</v>
      </c>
      <c r="M481" t="s">
        <v>139</v>
      </c>
      <c r="N481" t="s">
        <v>11265</v>
      </c>
      <c r="O481" s="129"/>
      <c r="P481" s="16"/>
    </row>
    <row r="482" spans="1:16">
      <c r="A482" t="s">
        <v>321</v>
      </c>
      <c r="B482" t="s">
        <v>317</v>
      </c>
      <c r="C482" t="s">
        <v>11573</v>
      </c>
      <c r="D482" t="s">
        <v>318</v>
      </c>
      <c r="E482">
        <v>904.42</v>
      </c>
      <c r="F482" t="s">
        <v>1170</v>
      </c>
      <c r="G482" t="s">
        <v>11574</v>
      </c>
      <c r="H482" t="s">
        <v>364</v>
      </c>
      <c r="I482" t="s">
        <v>11215</v>
      </c>
      <c r="J482">
        <v>10045</v>
      </c>
      <c r="K482">
        <v>114010</v>
      </c>
      <c r="L482" t="s">
        <v>35</v>
      </c>
      <c r="M482" t="s">
        <v>139</v>
      </c>
      <c r="N482" t="s">
        <v>11266</v>
      </c>
      <c r="O482" s="129"/>
      <c r="P482" s="16"/>
    </row>
    <row r="483" spans="1:16">
      <c r="A483" t="s">
        <v>1115</v>
      </c>
      <c r="B483" t="s">
        <v>317</v>
      </c>
      <c r="C483" t="s">
        <v>11575</v>
      </c>
      <c r="D483" t="s">
        <v>318</v>
      </c>
      <c r="E483">
        <v>405.77</v>
      </c>
      <c r="F483" t="s">
        <v>1170</v>
      </c>
      <c r="G483" t="s">
        <v>11576</v>
      </c>
      <c r="H483" t="s">
        <v>364</v>
      </c>
      <c r="I483" t="s">
        <v>11215</v>
      </c>
      <c r="J483">
        <v>10045</v>
      </c>
      <c r="K483">
        <v>114010</v>
      </c>
      <c r="L483" t="s">
        <v>35</v>
      </c>
      <c r="M483" t="s">
        <v>139</v>
      </c>
      <c r="N483" t="s">
        <v>11267</v>
      </c>
      <c r="O483" s="129"/>
      <c r="P483" s="16"/>
    </row>
    <row r="484" spans="1:16">
      <c r="A484" t="s">
        <v>11577</v>
      </c>
      <c r="B484" t="s">
        <v>317</v>
      </c>
      <c r="C484" t="s">
        <v>11578</v>
      </c>
      <c r="D484" t="s">
        <v>318</v>
      </c>
      <c r="E484">
        <v>400.4</v>
      </c>
      <c r="F484" t="s">
        <v>1170</v>
      </c>
      <c r="G484" t="s">
        <v>11579</v>
      </c>
      <c r="H484" t="s">
        <v>364</v>
      </c>
      <c r="I484" t="s">
        <v>11215</v>
      </c>
      <c r="J484">
        <v>10045</v>
      </c>
      <c r="K484">
        <v>114010</v>
      </c>
      <c r="L484" t="s">
        <v>35</v>
      </c>
      <c r="M484" t="s">
        <v>139</v>
      </c>
      <c r="N484" t="s">
        <v>11268</v>
      </c>
      <c r="O484" s="129"/>
      <c r="P484" s="16"/>
    </row>
    <row r="485" spans="1:16">
      <c r="A485" t="s">
        <v>11580</v>
      </c>
      <c r="B485" t="s">
        <v>317</v>
      </c>
      <c r="C485" t="s">
        <v>11581</v>
      </c>
      <c r="D485" t="s">
        <v>318</v>
      </c>
      <c r="E485">
        <v>400.4</v>
      </c>
      <c r="F485" t="s">
        <v>1170</v>
      </c>
      <c r="G485" t="s">
        <v>11582</v>
      </c>
      <c r="H485" t="s">
        <v>363</v>
      </c>
      <c r="I485" t="s">
        <v>11215</v>
      </c>
      <c r="J485">
        <v>10045</v>
      </c>
      <c r="K485">
        <v>114010</v>
      </c>
      <c r="L485" t="s">
        <v>35</v>
      </c>
      <c r="M485" t="s">
        <v>139</v>
      </c>
      <c r="N485" t="s">
        <v>11269</v>
      </c>
      <c r="O485" s="129"/>
      <c r="P485" s="16"/>
    </row>
    <row r="486" spans="1:16">
      <c r="A486" t="s">
        <v>11583</v>
      </c>
      <c r="B486" t="s">
        <v>317</v>
      </c>
      <c r="C486" t="s">
        <v>11584</v>
      </c>
      <c r="D486" t="s">
        <v>318</v>
      </c>
      <c r="E486">
        <v>959.09</v>
      </c>
      <c r="F486" t="s">
        <v>1170</v>
      </c>
      <c r="G486" t="s">
        <v>11585</v>
      </c>
      <c r="H486" t="s">
        <v>363</v>
      </c>
      <c r="I486" t="s">
        <v>11215</v>
      </c>
      <c r="J486">
        <v>10045</v>
      </c>
      <c r="K486">
        <v>114010</v>
      </c>
      <c r="L486" t="s">
        <v>35</v>
      </c>
      <c r="M486" t="s">
        <v>139</v>
      </c>
      <c r="N486" t="s">
        <v>11271</v>
      </c>
      <c r="O486" s="129"/>
      <c r="P486" s="16"/>
    </row>
    <row r="487" spans="1:16">
      <c r="A487" t="s">
        <v>1155</v>
      </c>
      <c r="B487" t="s">
        <v>317</v>
      </c>
      <c r="C487" t="s">
        <v>11586</v>
      </c>
      <c r="D487" t="s">
        <v>318</v>
      </c>
      <c r="E487">
        <v>400.4</v>
      </c>
      <c r="F487" t="s">
        <v>1170</v>
      </c>
      <c r="G487" t="s">
        <v>11587</v>
      </c>
      <c r="H487" t="s">
        <v>364</v>
      </c>
      <c r="I487" t="s">
        <v>11215</v>
      </c>
      <c r="J487">
        <v>10045</v>
      </c>
      <c r="K487">
        <v>114010</v>
      </c>
      <c r="L487" t="s">
        <v>35</v>
      </c>
      <c r="M487" t="s">
        <v>139</v>
      </c>
      <c r="N487" t="s">
        <v>11270</v>
      </c>
      <c r="O487" s="129"/>
      <c r="P487" s="16"/>
    </row>
    <row r="488" spans="1:16">
      <c r="A488" t="s">
        <v>11588</v>
      </c>
      <c r="B488" t="s">
        <v>317</v>
      </c>
      <c r="C488" t="s">
        <v>11589</v>
      </c>
      <c r="D488" t="s">
        <v>318</v>
      </c>
      <c r="E488">
        <v>1171.76</v>
      </c>
      <c r="F488" t="s">
        <v>1170</v>
      </c>
      <c r="G488" t="s">
        <v>11590</v>
      </c>
      <c r="H488" t="s">
        <v>366</v>
      </c>
      <c r="I488" t="s">
        <v>11215</v>
      </c>
      <c r="J488">
        <v>10045</v>
      </c>
      <c r="K488">
        <v>114010</v>
      </c>
      <c r="L488" t="s">
        <v>35</v>
      </c>
      <c r="M488" t="s">
        <v>139</v>
      </c>
      <c r="N488" t="s">
        <v>11272</v>
      </c>
      <c r="O488" s="129"/>
      <c r="P488" s="16"/>
    </row>
    <row r="489" spans="1:16">
      <c r="A489" t="s">
        <v>1161</v>
      </c>
      <c r="B489" t="s">
        <v>317</v>
      </c>
      <c r="C489" t="s">
        <v>11591</v>
      </c>
      <c r="D489" t="s">
        <v>318</v>
      </c>
      <c r="E489">
        <v>958.7</v>
      </c>
      <c r="F489" t="s">
        <v>1170</v>
      </c>
      <c r="G489" t="s">
        <v>11592</v>
      </c>
      <c r="H489" t="s">
        <v>367</v>
      </c>
      <c r="I489" t="s">
        <v>11215</v>
      </c>
      <c r="J489">
        <v>10045</v>
      </c>
      <c r="K489">
        <v>114010</v>
      </c>
      <c r="L489" t="s">
        <v>35</v>
      </c>
      <c r="M489" t="s">
        <v>139</v>
      </c>
      <c r="N489" t="s">
        <v>11273</v>
      </c>
      <c r="O489" s="129"/>
      <c r="P489" s="16"/>
    </row>
    <row r="490" spans="1:16">
      <c r="A490" t="s">
        <v>1160</v>
      </c>
      <c r="B490" t="s">
        <v>317</v>
      </c>
      <c r="C490" t="s">
        <v>11593</v>
      </c>
      <c r="D490" t="s">
        <v>318</v>
      </c>
      <c r="E490">
        <v>-35.01</v>
      </c>
      <c r="F490" t="s">
        <v>1170</v>
      </c>
      <c r="G490" t="s">
        <v>11594</v>
      </c>
      <c r="H490" t="s">
        <v>367</v>
      </c>
      <c r="I490" t="s">
        <v>11215</v>
      </c>
      <c r="J490">
        <v>10045</v>
      </c>
      <c r="K490">
        <v>114010</v>
      </c>
      <c r="L490" t="s">
        <v>35</v>
      </c>
      <c r="M490" t="s">
        <v>139</v>
      </c>
      <c r="N490" t="s">
        <v>11274</v>
      </c>
      <c r="O490" s="129"/>
      <c r="P490" s="16"/>
    </row>
    <row r="491" spans="1:16">
      <c r="A491" t="s">
        <v>316</v>
      </c>
      <c r="B491" t="s">
        <v>317</v>
      </c>
      <c r="C491" t="s">
        <v>11569</v>
      </c>
      <c r="D491" t="s">
        <v>318</v>
      </c>
      <c r="E491">
        <v>1282.69</v>
      </c>
      <c r="F491" t="s">
        <v>1170</v>
      </c>
      <c r="G491" t="s">
        <v>11570</v>
      </c>
      <c r="H491" t="s">
        <v>365</v>
      </c>
      <c r="I491" t="s">
        <v>11214</v>
      </c>
      <c r="J491">
        <v>10045</v>
      </c>
      <c r="K491">
        <v>114020</v>
      </c>
      <c r="L491" t="s">
        <v>33</v>
      </c>
      <c r="M491" t="s">
        <v>139</v>
      </c>
      <c r="N491" t="s">
        <v>11264</v>
      </c>
      <c r="O491" s="129"/>
      <c r="P491" s="16"/>
    </row>
    <row r="492" spans="1:16">
      <c r="A492" t="s">
        <v>320</v>
      </c>
      <c r="B492" t="s">
        <v>317</v>
      </c>
      <c r="C492" t="s">
        <v>11571</v>
      </c>
      <c r="D492" t="s">
        <v>318</v>
      </c>
      <c r="E492">
        <v>1142.48</v>
      </c>
      <c r="F492" t="s">
        <v>1170</v>
      </c>
      <c r="G492" t="s">
        <v>11572</v>
      </c>
      <c r="H492" t="s">
        <v>364</v>
      </c>
      <c r="I492" t="s">
        <v>11214</v>
      </c>
      <c r="J492">
        <v>10045</v>
      </c>
      <c r="K492">
        <v>114020</v>
      </c>
      <c r="L492" t="s">
        <v>33</v>
      </c>
      <c r="M492" t="s">
        <v>139</v>
      </c>
      <c r="N492" t="s">
        <v>11265</v>
      </c>
      <c r="O492" s="129"/>
      <c r="P492" s="16"/>
    </row>
    <row r="493" spans="1:16">
      <c r="A493" t="s">
        <v>321</v>
      </c>
      <c r="B493" t="s">
        <v>317</v>
      </c>
      <c r="C493" t="s">
        <v>11573</v>
      </c>
      <c r="D493" t="s">
        <v>318</v>
      </c>
      <c r="E493">
        <v>1019.3</v>
      </c>
      <c r="F493" t="s">
        <v>1170</v>
      </c>
      <c r="G493" t="s">
        <v>11574</v>
      </c>
      <c r="H493" t="s">
        <v>365</v>
      </c>
      <c r="I493" t="s">
        <v>11214</v>
      </c>
      <c r="J493">
        <v>10045</v>
      </c>
      <c r="K493">
        <v>114020</v>
      </c>
      <c r="L493" t="s">
        <v>33</v>
      </c>
      <c r="M493" t="s">
        <v>139</v>
      </c>
      <c r="N493" t="s">
        <v>11266</v>
      </c>
      <c r="O493" s="129"/>
      <c r="P493" s="16"/>
    </row>
    <row r="494" spans="1:16">
      <c r="A494" t="s">
        <v>1115</v>
      </c>
      <c r="B494" t="s">
        <v>317</v>
      </c>
      <c r="C494" t="s">
        <v>11575</v>
      </c>
      <c r="D494" t="s">
        <v>318</v>
      </c>
      <c r="E494">
        <v>1089.81</v>
      </c>
      <c r="F494" t="s">
        <v>1170</v>
      </c>
      <c r="G494" t="s">
        <v>11576</v>
      </c>
      <c r="H494" t="s">
        <v>365</v>
      </c>
      <c r="I494" t="s">
        <v>11214</v>
      </c>
      <c r="J494">
        <v>10045</v>
      </c>
      <c r="K494">
        <v>114020</v>
      </c>
      <c r="L494" t="s">
        <v>33</v>
      </c>
      <c r="M494" t="s">
        <v>139</v>
      </c>
      <c r="N494" t="s">
        <v>11267</v>
      </c>
      <c r="O494" s="129"/>
      <c r="P494" s="16"/>
    </row>
    <row r="495" spans="1:16">
      <c r="A495" t="s">
        <v>11577</v>
      </c>
      <c r="B495" t="s">
        <v>317</v>
      </c>
      <c r="C495" t="s">
        <v>11578</v>
      </c>
      <c r="D495" t="s">
        <v>318</v>
      </c>
      <c r="E495">
        <v>1085.8599999999999</v>
      </c>
      <c r="F495" t="s">
        <v>1170</v>
      </c>
      <c r="G495" t="s">
        <v>11579</v>
      </c>
      <c r="H495" t="s">
        <v>365</v>
      </c>
      <c r="I495" t="s">
        <v>11214</v>
      </c>
      <c r="J495">
        <v>10045</v>
      </c>
      <c r="K495">
        <v>114020</v>
      </c>
      <c r="L495" t="s">
        <v>33</v>
      </c>
      <c r="M495" t="s">
        <v>139</v>
      </c>
      <c r="N495" t="s">
        <v>11268</v>
      </c>
      <c r="O495" s="129"/>
      <c r="P495" s="16"/>
    </row>
    <row r="496" spans="1:16">
      <c r="A496" t="s">
        <v>11580</v>
      </c>
      <c r="B496" t="s">
        <v>317</v>
      </c>
      <c r="C496" t="s">
        <v>11581</v>
      </c>
      <c r="D496" t="s">
        <v>318</v>
      </c>
      <c r="E496">
        <v>1085.8399999999999</v>
      </c>
      <c r="F496" t="s">
        <v>1170</v>
      </c>
      <c r="G496" t="s">
        <v>11582</v>
      </c>
      <c r="H496" t="s">
        <v>364</v>
      </c>
      <c r="I496" t="s">
        <v>11214</v>
      </c>
      <c r="J496">
        <v>10045</v>
      </c>
      <c r="K496">
        <v>114020</v>
      </c>
      <c r="L496" t="s">
        <v>33</v>
      </c>
      <c r="M496" t="s">
        <v>139</v>
      </c>
      <c r="N496" t="s">
        <v>11269</v>
      </c>
      <c r="O496" s="129"/>
      <c r="P496" s="16"/>
    </row>
    <row r="497" spans="1:16">
      <c r="A497" t="s">
        <v>1155</v>
      </c>
      <c r="B497" t="s">
        <v>317</v>
      </c>
      <c r="C497" t="s">
        <v>11586</v>
      </c>
      <c r="D497" t="s">
        <v>318</v>
      </c>
      <c r="E497">
        <v>1186.1199999999999</v>
      </c>
      <c r="F497" t="s">
        <v>1170</v>
      </c>
      <c r="G497" t="s">
        <v>11587</v>
      </c>
      <c r="H497" t="s">
        <v>365</v>
      </c>
      <c r="I497" t="s">
        <v>11214</v>
      </c>
      <c r="J497">
        <v>10045</v>
      </c>
      <c r="K497">
        <v>114020</v>
      </c>
      <c r="L497" t="s">
        <v>33</v>
      </c>
      <c r="M497" t="s">
        <v>139</v>
      </c>
      <c r="N497" t="s">
        <v>11270</v>
      </c>
      <c r="O497" s="129"/>
      <c r="P497" s="16"/>
    </row>
    <row r="498" spans="1:16">
      <c r="A498" t="s">
        <v>11583</v>
      </c>
      <c r="B498" t="s">
        <v>317</v>
      </c>
      <c r="C498" t="s">
        <v>11584</v>
      </c>
      <c r="D498" t="s">
        <v>318</v>
      </c>
      <c r="E498">
        <v>1667.67</v>
      </c>
      <c r="F498" t="s">
        <v>1170</v>
      </c>
      <c r="G498" t="s">
        <v>11585</v>
      </c>
      <c r="H498" t="s">
        <v>364</v>
      </c>
      <c r="I498" t="s">
        <v>11214</v>
      </c>
      <c r="J498">
        <v>10045</v>
      </c>
      <c r="K498">
        <v>114020</v>
      </c>
      <c r="L498" t="s">
        <v>33</v>
      </c>
      <c r="M498" t="s">
        <v>139</v>
      </c>
      <c r="N498" t="s">
        <v>11271</v>
      </c>
      <c r="O498" s="129"/>
      <c r="P498" s="16"/>
    </row>
    <row r="499" spans="1:16">
      <c r="A499" t="s">
        <v>11588</v>
      </c>
      <c r="B499" t="s">
        <v>317</v>
      </c>
      <c r="C499" t="s">
        <v>11589</v>
      </c>
      <c r="D499" t="s">
        <v>318</v>
      </c>
      <c r="E499">
        <v>1307.99</v>
      </c>
      <c r="F499" t="s">
        <v>1170</v>
      </c>
      <c r="G499" t="s">
        <v>11590</v>
      </c>
      <c r="H499" t="s">
        <v>367</v>
      </c>
      <c r="I499" t="s">
        <v>11214</v>
      </c>
      <c r="J499">
        <v>10045</v>
      </c>
      <c r="K499">
        <v>114020</v>
      </c>
      <c r="L499" t="s">
        <v>33</v>
      </c>
      <c r="M499" t="s">
        <v>139</v>
      </c>
      <c r="N499" t="s">
        <v>11272</v>
      </c>
      <c r="O499" s="129"/>
      <c r="P499" s="16"/>
    </row>
    <row r="500" spans="1:16">
      <c r="A500" t="s">
        <v>1161</v>
      </c>
      <c r="B500" t="s">
        <v>317</v>
      </c>
      <c r="C500" t="s">
        <v>11591</v>
      </c>
      <c r="D500" t="s">
        <v>318</v>
      </c>
      <c r="E500">
        <v>1157</v>
      </c>
      <c r="F500" t="s">
        <v>1170</v>
      </c>
      <c r="G500" t="s">
        <v>11592</v>
      </c>
      <c r="H500" t="s">
        <v>368</v>
      </c>
      <c r="I500" t="s">
        <v>11214</v>
      </c>
      <c r="J500">
        <v>10045</v>
      </c>
      <c r="K500">
        <v>114020</v>
      </c>
      <c r="L500" t="s">
        <v>33</v>
      </c>
      <c r="M500" t="s">
        <v>139</v>
      </c>
      <c r="N500" t="s">
        <v>11273</v>
      </c>
      <c r="O500" s="129"/>
      <c r="P500" s="16"/>
    </row>
    <row r="501" spans="1:16">
      <c r="A501" t="s">
        <v>1160</v>
      </c>
      <c r="B501" t="s">
        <v>317</v>
      </c>
      <c r="C501" t="s">
        <v>11593</v>
      </c>
      <c r="D501" t="s">
        <v>318</v>
      </c>
      <c r="E501">
        <v>1322.28</v>
      </c>
      <c r="F501" t="s">
        <v>1170</v>
      </c>
      <c r="G501" t="s">
        <v>11594</v>
      </c>
      <c r="H501" t="s">
        <v>368</v>
      </c>
      <c r="I501" t="s">
        <v>11214</v>
      </c>
      <c r="J501">
        <v>10045</v>
      </c>
      <c r="K501">
        <v>114020</v>
      </c>
      <c r="L501" t="s">
        <v>33</v>
      </c>
      <c r="M501" t="s">
        <v>139</v>
      </c>
      <c r="N501" t="s">
        <v>11274</v>
      </c>
      <c r="O501" s="129"/>
      <c r="P501" s="16"/>
    </row>
    <row r="502" spans="1:16">
      <c r="A502" t="s">
        <v>316</v>
      </c>
      <c r="B502" t="s">
        <v>317</v>
      </c>
      <c r="C502" t="s">
        <v>11569</v>
      </c>
      <c r="D502" t="s">
        <v>318</v>
      </c>
      <c r="E502">
        <v>9368.1299999999992</v>
      </c>
      <c r="F502" t="s">
        <v>1170</v>
      </c>
      <c r="G502" t="s">
        <v>11570</v>
      </c>
      <c r="H502" t="s">
        <v>366</v>
      </c>
      <c r="I502" t="s">
        <v>11213</v>
      </c>
      <c r="J502">
        <v>10045</v>
      </c>
      <c r="K502">
        <v>114040</v>
      </c>
      <c r="L502" t="s">
        <v>27</v>
      </c>
      <c r="M502" t="s">
        <v>139</v>
      </c>
      <c r="N502" t="s">
        <v>11264</v>
      </c>
      <c r="O502" s="129"/>
      <c r="P502" s="16"/>
    </row>
    <row r="503" spans="1:16">
      <c r="A503" t="s">
        <v>320</v>
      </c>
      <c r="B503" t="s">
        <v>317</v>
      </c>
      <c r="C503" t="s">
        <v>11571</v>
      </c>
      <c r="D503" t="s">
        <v>318</v>
      </c>
      <c r="E503">
        <v>8681.32</v>
      </c>
      <c r="F503" t="s">
        <v>1170</v>
      </c>
      <c r="G503" t="s">
        <v>11572</v>
      </c>
      <c r="H503" t="s">
        <v>365</v>
      </c>
      <c r="I503" t="s">
        <v>11213</v>
      </c>
      <c r="J503">
        <v>10045</v>
      </c>
      <c r="K503">
        <v>114040</v>
      </c>
      <c r="L503" t="s">
        <v>27</v>
      </c>
      <c r="M503" t="s">
        <v>139</v>
      </c>
      <c r="N503" t="s">
        <v>11265</v>
      </c>
      <c r="O503" s="129"/>
      <c r="P503" s="16"/>
    </row>
    <row r="504" spans="1:16">
      <c r="A504" t="s">
        <v>321</v>
      </c>
      <c r="B504" t="s">
        <v>317</v>
      </c>
      <c r="C504" t="s">
        <v>11573</v>
      </c>
      <c r="D504" t="s">
        <v>318</v>
      </c>
      <c r="E504">
        <v>7693.99</v>
      </c>
      <c r="F504" t="s">
        <v>1170</v>
      </c>
      <c r="G504" t="s">
        <v>11574</v>
      </c>
      <c r="H504" t="s">
        <v>366</v>
      </c>
      <c r="I504" t="s">
        <v>11213</v>
      </c>
      <c r="J504">
        <v>10045</v>
      </c>
      <c r="K504">
        <v>114040</v>
      </c>
      <c r="L504" t="s">
        <v>27</v>
      </c>
      <c r="M504" t="s">
        <v>139</v>
      </c>
      <c r="N504" t="s">
        <v>11266</v>
      </c>
      <c r="O504" s="129"/>
      <c r="P504" s="16"/>
    </row>
    <row r="505" spans="1:16">
      <c r="A505" t="s">
        <v>1115</v>
      </c>
      <c r="B505" t="s">
        <v>317</v>
      </c>
      <c r="C505" t="s">
        <v>11575</v>
      </c>
      <c r="D505" t="s">
        <v>318</v>
      </c>
      <c r="E505">
        <v>8356.09</v>
      </c>
      <c r="F505" t="s">
        <v>1170</v>
      </c>
      <c r="G505" t="s">
        <v>11576</v>
      </c>
      <c r="H505" t="s">
        <v>366</v>
      </c>
      <c r="I505" t="s">
        <v>11213</v>
      </c>
      <c r="J505">
        <v>10045</v>
      </c>
      <c r="K505">
        <v>114040</v>
      </c>
      <c r="L505" t="s">
        <v>27</v>
      </c>
      <c r="M505" t="s">
        <v>139</v>
      </c>
      <c r="N505" t="s">
        <v>11267</v>
      </c>
      <c r="O505" s="129"/>
      <c r="P505" s="16"/>
    </row>
    <row r="506" spans="1:16">
      <c r="A506" t="s">
        <v>11577</v>
      </c>
      <c r="B506" t="s">
        <v>317</v>
      </c>
      <c r="C506" t="s">
        <v>11578</v>
      </c>
      <c r="D506" t="s">
        <v>318</v>
      </c>
      <c r="E506">
        <v>7650.62</v>
      </c>
      <c r="F506" t="s">
        <v>1170</v>
      </c>
      <c r="G506" t="s">
        <v>11579</v>
      </c>
      <c r="H506" t="s">
        <v>366</v>
      </c>
      <c r="I506" t="s">
        <v>11213</v>
      </c>
      <c r="J506">
        <v>10045</v>
      </c>
      <c r="K506">
        <v>114040</v>
      </c>
      <c r="L506" t="s">
        <v>27</v>
      </c>
      <c r="M506" t="s">
        <v>139</v>
      </c>
      <c r="N506" t="s">
        <v>11268</v>
      </c>
      <c r="O506" s="129"/>
      <c r="P506" s="16"/>
    </row>
    <row r="507" spans="1:16">
      <c r="A507" t="s">
        <v>11580</v>
      </c>
      <c r="B507" t="s">
        <v>317</v>
      </c>
      <c r="C507" t="s">
        <v>11581</v>
      </c>
      <c r="D507" t="s">
        <v>318</v>
      </c>
      <c r="E507">
        <v>10056.549999999999</v>
      </c>
      <c r="F507" t="s">
        <v>1170</v>
      </c>
      <c r="G507" t="s">
        <v>11582</v>
      </c>
      <c r="H507" t="s">
        <v>365</v>
      </c>
      <c r="I507" t="s">
        <v>11213</v>
      </c>
      <c r="J507">
        <v>10045</v>
      </c>
      <c r="K507">
        <v>114040</v>
      </c>
      <c r="L507" t="s">
        <v>27</v>
      </c>
      <c r="M507" t="s">
        <v>139</v>
      </c>
      <c r="N507" t="s">
        <v>11269</v>
      </c>
      <c r="O507" s="129"/>
      <c r="P507" s="16"/>
    </row>
    <row r="508" spans="1:16">
      <c r="A508" t="s">
        <v>1155</v>
      </c>
      <c r="B508" t="s">
        <v>317</v>
      </c>
      <c r="C508" t="s">
        <v>11586</v>
      </c>
      <c r="D508" t="s">
        <v>318</v>
      </c>
      <c r="E508">
        <v>9977.4500000000007</v>
      </c>
      <c r="F508" t="s">
        <v>1170</v>
      </c>
      <c r="G508" t="s">
        <v>11587</v>
      </c>
      <c r="H508" t="s">
        <v>366</v>
      </c>
      <c r="I508" t="s">
        <v>11213</v>
      </c>
      <c r="J508">
        <v>10045</v>
      </c>
      <c r="K508">
        <v>114040</v>
      </c>
      <c r="L508" t="s">
        <v>27</v>
      </c>
      <c r="M508" t="s">
        <v>139</v>
      </c>
      <c r="N508" t="s">
        <v>11270</v>
      </c>
      <c r="O508" s="129"/>
      <c r="P508" s="16"/>
    </row>
    <row r="509" spans="1:16">
      <c r="A509" t="s">
        <v>11583</v>
      </c>
      <c r="B509" t="s">
        <v>317</v>
      </c>
      <c r="C509" t="s">
        <v>11584</v>
      </c>
      <c r="D509" t="s">
        <v>318</v>
      </c>
      <c r="E509">
        <v>9445.27</v>
      </c>
      <c r="F509" t="s">
        <v>1170</v>
      </c>
      <c r="G509" t="s">
        <v>11585</v>
      </c>
      <c r="H509" t="s">
        <v>365</v>
      </c>
      <c r="I509" t="s">
        <v>11213</v>
      </c>
      <c r="J509">
        <v>10045</v>
      </c>
      <c r="K509">
        <v>114040</v>
      </c>
      <c r="L509" t="s">
        <v>27</v>
      </c>
      <c r="M509" t="s">
        <v>139</v>
      </c>
      <c r="N509" t="s">
        <v>11271</v>
      </c>
      <c r="O509" s="129"/>
      <c r="P509" s="16"/>
    </row>
    <row r="510" spans="1:16">
      <c r="A510" t="s">
        <v>11588</v>
      </c>
      <c r="B510" t="s">
        <v>317</v>
      </c>
      <c r="C510" t="s">
        <v>11589</v>
      </c>
      <c r="D510" t="s">
        <v>318</v>
      </c>
      <c r="E510">
        <v>11473.7</v>
      </c>
      <c r="F510" t="s">
        <v>1170</v>
      </c>
      <c r="G510" t="s">
        <v>11590</v>
      </c>
      <c r="H510" t="s">
        <v>368</v>
      </c>
      <c r="I510" t="s">
        <v>11213</v>
      </c>
      <c r="J510">
        <v>10045</v>
      </c>
      <c r="K510">
        <v>114040</v>
      </c>
      <c r="L510" t="s">
        <v>27</v>
      </c>
      <c r="M510" t="s">
        <v>139</v>
      </c>
      <c r="N510" t="s">
        <v>11272</v>
      </c>
      <c r="O510" s="129"/>
      <c r="P510" s="16"/>
    </row>
    <row r="511" spans="1:16">
      <c r="A511" t="s">
        <v>1161</v>
      </c>
      <c r="B511" t="s">
        <v>317</v>
      </c>
      <c r="C511" t="s">
        <v>11591</v>
      </c>
      <c r="D511" t="s">
        <v>318</v>
      </c>
      <c r="E511">
        <v>10493.45</v>
      </c>
      <c r="F511" t="s">
        <v>1170</v>
      </c>
      <c r="G511" t="s">
        <v>11592</v>
      </c>
      <c r="H511" t="s">
        <v>369</v>
      </c>
      <c r="I511" t="s">
        <v>11213</v>
      </c>
      <c r="J511">
        <v>10045</v>
      </c>
      <c r="K511">
        <v>114040</v>
      </c>
      <c r="L511" t="s">
        <v>27</v>
      </c>
      <c r="M511" t="s">
        <v>139</v>
      </c>
      <c r="N511" t="s">
        <v>11273</v>
      </c>
      <c r="O511" s="129"/>
      <c r="P511" s="16"/>
    </row>
    <row r="512" spans="1:16">
      <c r="A512" t="s">
        <v>1160</v>
      </c>
      <c r="B512" t="s">
        <v>317</v>
      </c>
      <c r="C512" t="s">
        <v>11593</v>
      </c>
      <c r="D512" t="s">
        <v>318</v>
      </c>
      <c r="E512">
        <v>10549.86</v>
      </c>
      <c r="F512" t="s">
        <v>1170</v>
      </c>
      <c r="G512" t="s">
        <v>11594</v>
      </c>
      <c r="H512" t="s">
        <v>369</v>
      </c>
      <c r="I512" t="s">
        <v>11213</v>
      </c>
      <c r="J512">
        <v>10045</v>
      </c>
      <c r="K512">
        <v>114040</v>
      </c>
      <c r="L512" t="s">
        <v>27</v>
      </c>
      <c r="M512" t="s">
        <v>139</v>
      </c>
      <c r="N512" t="s">
        <v>11274</v>
      </c>
      <c r="O512" s="129"/>
      <c r="P512" s="16"/>
    </row>
    <row r="513" spans="1:16">
      <c r="A513" t="s">
        <v>316</v>
      </c>
      <c r="B513" t="s">
        <v>317</v>
      </c>
      <c r="C513" t="s">
        <v>11569</v>
      </c>
      <c r="D513" t="s">
        <v>318</v>
      </c>
      <c r="E513">
        <v>9242.65</v>
      </c>
      <c r="F513" t="s">
        <v>1170</v>
      </c>
      <c r="G513" t="s">
        <v>11570</v>
      </c>
      <c r="H513" t="s">
        <v>367</v>
      </c>
      <c r="I513" t="s">
        <v>11212</v>
      </c>
      <c r="J513">
        <v>10045</v>
      </c>
      <c r="K513">
        <v>114060</v>
      </c>
      <c r="L513" t="s">
        <v>31</v>
      </c>
      <c r="M513" t="s">
        <v>139</v>
      </c>
      <c r="N513" t="s">
        <v>11264</v>
      </c>
      <c r="O513" s="129"/>
      <c r="P513" s="16"/>
    </row>
    <row r="514" spans="1:16">
      <c r="A514" t="s">
        <v>320</v>
      </c>
      <c r="B514" t="s">
        <v>317</v>
      </c>
      <c r="C514" t="s">
        <v>11571</v>
      </c>
      <c r="D514" t="s">
        <v>318</v>
      </c>
      <c r="E514">
        <v>8970.52</v>
      </c>
      <c r="F514" t="s">
        <v>1170</v>
      </c>
      <c r="G514" t="s">
        <v>11572</v>
      </c>
      <c r="H514" t="s">
        <v>366</v>
      </c>
      <c r="I514" t="s">
        <v>11212</v>
      </c>
      <c r="J514">
        <v>10045</v>
      </c>
      <c r="K514">
        <v>114060</v>
      </c>
      <c r="L514" t="s">
        <v>31</v>
      </c>
      <c r="M514" t="s">
        <v>139</v>
      </c>
      <c r="N514" t="s">
        <v>11265</v>
      </c>
      <c r="O514" s="129"/>
      <c r="P514" s="16"/>
    </row>
    <row r="515" spans="1:16">
      <c r="A515" t="s">
        <v>321</v>
      </c>
      <c r="B515" t="s">
        <v>317</v>
      </c>
      <c r="C515" t="s">
        <v>11573</v>
      </c>
      <c r="D515" t="s">
        <v>318</v>
      </c>
      <c r="E515">
        <v>9042.31</v>
      </c>
      <c r="F515" t="s">
        <v>1170</v>
      </c>
      <c r="G515" t="s">
        <v>11574</v>
      </c>
      <c r="H515" t="s">
        <v>367</v>
      </c>
      <c r="I515" t="s">
        <v>11212</v>
      </c>
      <c r="J515">
        <v>10045</v>
      </c>
      <c r="K515">
        <v>114060</v>
      </c>
      <c r="L515" t="s">
        <v>31</v>
      </c>
      <c r="M515" t="s">
        <v>139</v>
      </c>
      <c r="N515" t="s">
        <v>11266</v>
      </c>
      <c r="O515" s="129"/>
      <c r="P515" s="16"/>
    </row>
    <row r="516" spans="1:16">
      <c r="A516" t="s">
        <v>1115</v>
      </c>
      <c r="B516" t="s">
        <v>317</v>
      </c>
      <c r="C516" t="s">
        <v>11575</v>
      </c>
      <c r="D516" t="s">
        <v>318</v>
      </c>
      <c r="E516">
        <v>9227.3700000000008</v>
      </c>
      <c r="F516" t="s">
        <v>1170</v>
      </c>
      <c r="G516" t="s">
        <v>11576</v>
      </c>
      <c r="H516" t="s">
        <v>367</v>
      </c>
      <c r="I516" t="s">
        <v>11212</v>
      </c>
      <c r="J516">
        <v>10045</v>
      </c>
      <c r="K516">
        <v>114060</v>
      </c>
      <c r="L516" t="s">
        <v>31</v>
      </c>
      <c r="M516" t="s">
        <v>139</v>
      </c>
      <c r="N516" t="s">
        <v>11267</v>
      </c>
      <c r="O516" s="129"/>
      <c r="P516" s="16"/>
    </row>
    <row r="517" spans="1:16">
      <c r="A517" t="s">
        <v>11577</v>
      </c>
      <c r="B517" t="s">
        <v>317</v>
      </c>
      <c r="C517" t="s">
        <v>11578</v>
      </c>
      <c r="D517" t="s">
        <v>318</v>
      </c>
      <c r="E517">
        <v>9072.61</v>
      </c>
      <c r="F517" t="s">
        <v>1170</v>
      </c>
      <c r="G517" t="s">
        <v>11579</v>
      </c>
      <c r="H517" t="s">
        <v>367</v>
      </c>
      <c r="I517" t="s">
        <v>11212</v>
      </c>
      <c r="J517">
        <v>10045</v>
      </c>
      <c r="K517">
        <v>114060</v>
      </c>
      <c r="L517" t="s">
        <v>31</v>
      </c>
      <c r="M517" t="s">
        <v>139</v>
      </c>
      <c r="N517" t="s">
        <v>11268</v>
      </c>
      <c r="O517" s="129"/>
      <c r="P517" s="16"/>
    </row>
    <row r="518" spans="1:16">
      <c r="A518" t="s">
        <v>11580</v>
      </c>
      <c r="B518" t="s">
        <v>317</v>
      </c>
      <c r="C518" t="s">
        <v>11581</v>
      </c>
      <c r="D518" t="s">
        <v>318</v>
      </c>
      <c r="E518">
        <v>12777.04</v>
      </c>
      <c r="F518" t="s">
        <v>1170</v>
      </c>
      <c r="G518" t="s">
        <v>11582</v>
      </c>
      <c r="H518" t="s">
        <v>366</v>
      </c>
      <c r="I518" t="s">
        <v>11212</v>
      </c>
      <c r="J518">
        <v>10045</v>
      </c>
      <c r="K518">
        <v>114060</v>
      </c>
      <c r="L518" t="s">
        <v>31</v>
      </c>
      <c r="M518" t="s">
        <v>139</v>
      </c>
      <c r="N518" t="s">
        <v>11269</v>
      </c>
      <c r="O518" s="129"/>
      <c r="P518" s="16"/>
    </row>
    <row r="519" spans="1:16">
      <c r="A519" t="s">
        <v>11583</v>
      </c>
      <c r="B519" t="s">
        <v>317</v>
      </c>
      <c r="C519" t="s">
        <v>11584</v>
      </c>
      <c r="D519" t="s">
        <v>318</v>
      </c>
      <c r="E519">
        <v>12464.21</v>
      </c>
      <c r="F519" t="s">
        <v>1170</v>
      </c>
      <c r="G519" t="s">
        <v>11585</v>
      </c>
      <c r="H519" t="s">
        <v>366</v>
      </c>
      <c r="I519" t="s">
        <v>11212</v>
      </c>
      <c r="J519">
        <v>10045</v>
      </c>
      <c r="K519">
        <v>114060</v>
      </c>
      <c r="L519" t="s">
        <v>31</v>
      </c>
      <c r="M519" t="s">
        <v>139</v>
      </c>
      <c r="N519" t="s">
        <v>11271</v>
      </c>
      <c r="O519" s="129"/>
      <c r="P519" s="16"/>
    </row>
    <row r="520" spans="1:16">
      <c r="A520" t="s">
        <v>1155</v>
      </c>
      <c r="B520" t="s">
        <v>317</v>
      </c>
      <c r="C520" t="s">
        <v>11586</v>
      </c>
      <c r="D520" t="s">
        <v>318</v>
      </c>
      <c r="E520">
        <v>12958.49</v>
      </c>
      <c r="F520" t="s">
        <v>1170</v>
      </c>
      <c r="G520" t="s">
        <v>11587</v>
      </c>
      <c r="H520" t="s">
        <v>367</v>
      </c>
      <c r="I520" t="s">
        <v>11212</v>
      </c>
      <c r="J520">
        <v>10045</v>
      </c>
      <c r="K520">
        <v>114060</v>
      </c>
      <c r="L520" t="s">
        <v>31</v>
      </c>
      <c r="M520" t="s">
        <v>139</v>
      </c>
      <c r="N520" t="s">
        <v>11270</v>
      </c>
      <c r="O520" s="129"/>
      <c r="P520" s="16"/>
    </row>
    <row r="521" spans="1:16">
      <c r="A521" t="s">
        <v>11588</v>
      </c>
      <c r="B521" t="s">
        <v>317</v>
      </c>
      <c r="C521" t="s">
        <v>11589</v>
      </c>
      <c r="D521" t="s">
        <v>318</v>
      </c>
      <c r="E521">
        <v>17374.59</v>
      </c>
      <c r="F521" t="s">
        <v>1170</v>
      </c>
      <c r="G521" t="s">
        <v>11590</v>
      </c>
      <c r="H521" t="s">
        <v>369</v>
      </c>
      <c r="I521" t="s">
        <v>11212</v>
      </c>
      <c r="J521">
        <v>10045</v>
      </c>
      <c r="K521">
        <v>114060</v>
      </c>
      <c r="L521" t="s">
        <v>31</v>
      </c>
      <c r="M521" t="s">
        <v>139</v>
      </c>
      <c r="N521" t="s">
        <v>11272</v>
      </c>
      <c r="O521" s="129"/>
      <c r="P521" s="16"/>
    </row>
    <row r="522" spans="1:16">
      <c r="A522" t="s">
        <v>1161</v>
      </c>
      <c r="B522" t="s">
        <v>317</v>
      </c>
      <c r="C522" t="s">
        <v>11591</v>
      </c>
      <c r="D522" t="s">
        <v>318</v>
      </c>
      <c r="E522">
        <v>13320.94</v>
      </c>
      <c r="F522" t="s">
        <v>1170</v>
      </c>
      <c r="G522" t="s">
        <v>11592</v>
      </c>
      <c r="H522" t="s">
        <v>370</v>
      </c>
      <c r="I522" t="s">
        <v>11212</v>
      </c>
      <c r="J522">
        <v>10045</v>
      </c>
      <c r="K522">
        <v>114060</v>
      </c>
      <c r="L522" t="s">
        <v>31</v>
      </c>
      <c r="M522" t="s">
        <v>139</v>
      </c>
      <c r="N522" t="s">
        <v>11273</v>
      </c>
      <c r="O522" s="129"/>
      <c r="P522" s="16"/>
    </row>
    <row r="523" spans="1:16">
      <c r="A523" t="s">
        <v>1160</v>
      </c>
      <c r="B523" t="s">
        <v>317</v>
      </c>
      <c r="C523" t="s">
        <v>11593</v>
      </c>
      <c r="D523" t="s">
        <v>318</v>
      </c>
      <c r="E523">
        <v>13006.76</v>
      </c>
      <c r="F523" t="s">
        <v>1170</v>
      </c>
      <c r="G523" t="s">
        <v>11594</v>
      </c>
      <c r="H523" t="s">
        <v>370</v>
      </c>
      <c r="I523" t="s">
        <v>11212</v>
      </c>
      <c r="J523">
        <v>10045</v>
      </c>
      <c r="K523">
        <v>114060</v>
      </c>
      <c r="L523" t="s">
        <v>31</v>
      </c>
      <c r="M523" t="s">
        <v>139</v>
      </c>
      <c r="N523" t="s">
        <v>11274</v>
      </c>
      <c r="O523" s="129"/>
      <c r="P523" s="16"/>
    </row>
    <row r="524" spans="1:16">
      <c r="A524" t="s">
        <v>11583</v>
      </c>
      <c r="B524" t="s">
        <v>317</v>
      </c>
      <c r="C524" t="s">
        <v>11584</v>
      </c>
      <c r="D524" t="s">
        <v>318</v>
      </c>
      <c r="E524">
        <v>743.2</v>
      </c>
      <c r="F524" t="s">
        <v>1170</v>
      </c>
      <c r="G524" t="s">
        <v>11585</v>
      </c>
      <c r="H524" t="s">
        <v>367</v>
      </c>
      <c r="I524" t="s">
        <v>11598</v>
      </c>
      <c r="J524">
        <v>10047</v>
      </c>
      <c r="K524">
        <v>111200</v>
      </c>
      <c r="L524" t="s">
        <v>33</v>
      </c>
      <c r="M524" t="e">
        <v>#N/A</v>
      </c>
      <c r="N524" t="s">
        <v>11271</v>
      </c>
      <c r="O524" s="129"/>
      <c r="P524" s="16"/>
    </row>
    <row r="525" spans="1:16">
      <c r="A525" t="s">
        <v>11588</v>
      </c>
      <c r="B525" t="s">
        <v>317</v>
      </c>
      <c r="C525" t="s">
        <v>11589</v>
      </c>
      <c r="D525" t="s">
        <v>318</v>
      </c>
      <c r="E525">
        <v>869.5</v>
      </c>
      <c r="F525" t="s">
        <v>1170</v>
      </c>
      <c r="G525" t="s">
        <v>11590</v>
      </c>
      <c r="H525" t="s">
        <v>370</v>
      </c>
      <c r="I525" t="s">
        <v>11598</v>
      </c>
      <c r="J525">
        <v>10047</v>
      </c>
      <c r="K525">
        <v>111200</v>
      </c>
      <c r="L525" t="s">
        <v>33</v>
      </c>
      <c r="M525" t="e">
        <v>#N/A</v>
      </c>
      <c r="N525" t="s">
        <v>11272</v>
      </c>
      <c r="O525" s="129"/>
      <c r="P525" s="16"/>
    </row>
    <row r="526" spans="1:16">
      <c r="A526" t="s">
        <v>11588</v>
      </c>
      <c r="B526" t="s">
        <v>317</v>
      </c>
      <c r="C526" t="s">
        <v>11589</v>
      </c>
      <c r="D526" t="s">
        <v>318</v>
      </c>
      <c r="E526">
        <v>14.79</v>
      </c>
      <c r="F526" t="s">
        <v>1170</v>
      </c>
      <c r="G526" t="s">
        <v>11590</v>
      </c>
      <c r="H526" t="s">
        <v>371</v>
      </c>
      <c r="I526" t="s">
        <v>11599</v>
      </c>
      <c r="J526">
        <v>10047</v>
      </c>
      <c r="K526">
        <v>113020</v>
      </c>
      <c r="L526" t="s">
        <v>33</v>
      </c>
      <c r="M526" t="e">
        <v>#N/A</v>
      </c>
      <c r="N526" t="s">
        <v>11272</v>
      </c>
      <c r="O526" s="129"/>
      <c r="P526" s="16"/>
    </row>
    <row r="527" spans="1:16">
      <c r="A527" t="s">
        <v>11588</v>
      </c>
      <c r="B527" t="s">
        <v>317</v>
      </c>
      <c r="C527" t="s">
        <v>11589</v>
      </c>
      <c r="D527" t="s">
        <v>318</v>
      </c>
      <c r="E527">
        <v>245.71</v>
      </c>
      <c r="F527" t="s">
        <v>1170</v>
      </c>
      <c r="G527" t="s">
        <v>11590</v>
      </c>
      <c r="H527" t="s">
        <v>372</v>
      </c>
      <c r="I527" t="s">
        <v>11600</v>
      </c>
      <c r="J527">
        <v>10047</v>
      </c>
      <c r="K527">
        <v>114020</v>
      </c>
      <c r="L527" t="s">
        <v>33</v>
      </c>
      <c r="M527" t="e">
        <v>#N/A</v>
      </c>
      <c r="N527" t="s">
        <v>11272</v>
      </c>
      <c r="O527" s="129"/>
      <c r="P527" s="16"/>
    </row>
    <row r="528" spans="1:16">
      <c r="A528" t="s">
        <v>316</v>
      </c>
      <c r="B528" t="s">
        <v>317</v>
      </c>
      <c r="C528" t="s">
        <v>11569</v>
      </c>
      <c r="D528" t="s">
        <v>318</v>
      </c>
      <c r="E528">
        <v>8820.4699999999993</v>
      </c>
      <c r="F528" t="s">
        <v>1170</v>
      </c>
      <c r="G528" t="s">
        <v>11570</v>
      </c>
      <c r="H528" t="s">
        <v>368</v>
      </c>
      <c r="I528" t="s">
        <v>11211</v>
      </c>
      <c r="J528">
        <v>10048</v>
      </c>
      <c r="K528">
        <v>111100</v>
      </c>
      <c r="L528" t="s">
        <v>35</v>
      </c>
      <c r="M528" t="s">
        <v>143</v>
      </c>
      <c r="N528" t="s">
        <v>11264</v>
      </c>
      <c r="O528" s="129"/>
      <c r="P528" s="16"/>
    </row>
    <row r="529" spans="1:16">
      <c r="A529" t="s">
        <v>320</v>
      </c>
      <c r="B529" t="s">
        <v>317</v>
      </c>
      <c r="C529" t="s">
        <v>11571</v>
      </c>
      <c r="D529" t="s">
        <v>318</v>
      </c>
      <c r="E529">
        <v>9017.33</v>
      </c>
      <c r="F529" t="s">
        <v>1170</v>
      </c>
      <c r="G529" t="s">
        <v>11572</v>
      </c>
      <c r="H529" t="s">
        <v>367</v>
      </c>
      <c r="I529" t="s">
        <v>11211</v>
      </c>
      <c r="J529">
        <v>10048</v>
      </c>
      <c r="K529">
        <v>111100</v>
      </c>
      <c r="L529" t="s">
        <v>35</v>
      </c>
      <c r="M529" t="s">
        <v>143</v>
      </c>
      <c r="N529" t="s">
        <v>11265</v>
      </c>
      <c r="O529" s="129"/>
      <c r="P529" s="16"/>
    </row>
    <row r="530" spans="1:16">
      <c r="A530" t="s">
        <v>321</v>
      </c>
      <c r="B530" t="s">
        <v>317</v>
      </c>
      <c r="C530" t="s">
        <v>11573</v>
      </c>
      <c r="D530" t="s">
        <v>318</v>
      </c>
      <c r="E530">
        <v>8954.7000000000007</v>
      </c>
      <c r="F530" t="s">
        <v>1170</v>
      </c>
      <c r="G530" t="s">
        <v>11574</v>
      </c>
      <c r="H530" t="s">
        <v>368</v>
      </c>
      <c r="I530" t="s">
        <v>11211</v>
      </c>
      <c r="J530">
        <v>10048</v>
      </c>
      <c r="K530">
        <v>111100</v>
      </c>
      <c r="L530" t="s">
        <v>35</v>
      </c>
      <c r="M530" t="s">
        <v>143</v>
      </c>
      <c r="N530" t="s">
        <v>11266</v>
      </c>
      <c r="O530" s="129"/>
      <c r="P530" s="16"/>
    </row>
    <row r="531" spans="1:16">
      <c r="A531" t="s">
        <v>1115</v>
      </c>
      <c r="B531" t="s">
        <v>317</v>
      </c>
      <c r="C531" t="s">
        <v>11575</v>
      </c>
      <c r="D531" t="s">
        <v>318</v>
      </c>
      <c r="E531">
        <v>8954.7000000000007</v>
      </c>
      <c r="F531" t="s">
        <v>1170</v>
      </c>
      <c r="G531" t="s">
        <v>11576</v>
      </c>
      <c r="H531" t="s">
        <v>368</v>
      </c>
      <c r="I531" t="s">
        <v>11211</v>
      </c>
      <c r="J531">
        <v>10048</v>
      </c>
      <c r="K531">
        <v>111100</v>
      </c>
      <c r="L531" t="s">
        <v>35</v>
      </c>
      <c r="M531" t="s">
        <v>143</v>
      </c>
      <c r="N531" t="s">
        <v>11267</v>
      </c>
      <c r="O531" s="129"/>
      <c r="P531" s="16"/>
    </row>
    <row r="532" spans="1:16">
      <c r="A532" t="s">
        <v>11577</v>
      </c>
      <c r="B532" t="s">
        <v>317</v>
      </c>
      <c r="C532" t="s">
        <v>11578</v>
      </c>
      <c r="D532" t="s">
        <v>318</v>
      </c>
      <c r="E532">
        <v>8954.7000000000007</v>
      </c>
      <c r="F532" t="s">
        <v>1170</v>
      </c>
      <c r="G532" t="s">
        <v>11579</v>
      </c>
      <c r="H532" t="s">
        <v>368</v>
      </c>
      <c r="I532" t="s">
        <v>11211</v>
      </c>
      <c r="J532">
        <v>10048</v>
      </c>
      <c r="K532">
        <v>111100</v>
      </c>
      <c r="L532" t="s">
        <v>35</v>
      </c>
      <c r="M532" t="s">
        <v>143</v>
      </c>
      <c r="N532" t="s">
        <v>11268</v>
      </c>
      <c r="O532" s="129"/>
      <c r="P532" s="16"/>
    </row>
    <row r="533" spans="1:16">
      <c r="A533" t="s">
        <v>11580</v>
      </c>
      <c r="B533" t="s">
        <v>317</v>
      </c>
      <c r="C533" t="s">
        <v>11581</v>
      </c>
      <c r="D533" t="s">
        <v>318</v>
      </c>
      <c r="E533">
        <v>8954.7000000000007</v>
      </c>
      <c r="F533" t="s">
        <v>1170</v>
      </c>
      <c r="G533" t="s">
        <v>11582</v>
      </c>
      <c r="H533" t="s">
        <v>367</v>
      </c>
      <c r="I533" t="s">
        <v>11211</v>
      </c>
      <c r="J533">
        <v>10048</v>
      </c>
      <c r="K533">
        <v>111100</v>
      </c>
      <c r="L533" t="s">
        <v>35</v>
      </c>
      <c r="M533" t="s">
        <v>143</v>
      </c>
      <c r="N533" t="s">
        <v>11269</v>
      </c>
      <c r="O533" s="129"/>
    </row>
    <row r="534" spans="1:16">
      <c r="A534" t="s">
        <v>11583</v>
      </c>
      <c r="B534" t="s">
        <v>317</v>
      </c>
      <c r="C534" t="s">
        <v>11584</v>
      </c>
      <c r="D534" t="s">
        <v>318</v>
      </c>
      <c r="E534">
        <v>9194.17</v>
      </c>
      <c r="F534" t="s">
        <v>1170</v>
      </c>
      <c r="G534" t="s">
        <v>11585</v>
      </c>
      <c r="H534" t="s">
        <v>368</v>
      </c>
      <c r="I534" t="s">
        <v>11211</v>
      </c>
      <c r="J534">
        <v>10048</v>
      </c>
      <c r="K534">
        <v>111100</v>
      </c>
      <c r="L534" t="s">
        <v>35</v>
      </c>
      <c r="M534" t="s">
        <v>143</v>
      </c>
      <c r="N534" t="s">
        <v>11271</v>
      </c>
      <c r="O534" s="129"/>
    </row>
    <row r="535" spans="1:16">
      <c r="A535" t="s">
        <v>1155</v>
      </c>
      <c r="B535" t="s">
        <v>317</v>
      </c>
      <c r="C535" t="s">
        <v>11586</v>
      </c>
      <c r="D535" t="s">
        <v>318</v>
      </c>
      <c r="E535">
        <v>9929.67</v>
      </c>
      <c r="F535" t="s">
        <v>1170</v>
      </c>
      <c r="G535" t="s">
        <v>11587</v>
      </c>
      <c r="H535" t="s">
        <v>368</v>
      </c>
      <c r="I535" t="s">
        <v>11211</v>
      </c>
      <c r="J535">
        <v>10048</v>
      </c>
      <c r="K535">
        <v>111100</v>
      </c>
      <c r="L535" t="s">
        <v>35</v>
      </c>
      <c r="M535" t="s">
        <v>143</v>
      </c>
      <c r="N535" t="s">
        <v>11270</v>
      </c>
      <c r="O535" s="129"/>
      <c r="P535" s="16"/>
    </row>
    <row r="536" spans="1:16">
      <c r="A536" t="s">
        <v>11588</v>
      </c>
      <c r="B536" t="s">
        <v>317</v>
      </c>
      <c r="C536" t="s">
        <v>11589</v>
      </c>
      <c r="D536" t="s">
        <v>318</v>
      </c>
      <c r="E536">
        <v>14108.97</v>
      </c>
      <c r="F536" t="s">
        <v>1170</v>
      </c>
      <c r="G536" t="s">
        <v>11590</v>
      </c>
      <c r="H536" t="s">
        <v>373</v>
      </c>
      <c r="I536" t="s">
        <v>11211</v>
      </c>
      <c r="J536">
        <v>10048</v>
      </c>
      <c r="K536">
        <v>111100</v>
      </c>
      <c r="L536" t="s">
        <v>35</v>
      </c>
      <c r="M536" t="s">
        <v>143</v>
      </c>
      <c r="N536" t="s">
        <v>11272</v>
      </c>
      <c r="O536" s="129"/>
    </row>
    <row r="537" spans="1:16">
      <c r="A537" t="s">
        <v>1161</v>
      </c>
      <c r="B537" t="s">
        <v>317</v>
      </c>
      <c r="C537" t="s">
        <v>11591</v>
      </c>
      <c r="D537" t="s">
        <v>318</v>
      </c>
      <c r="E537">
        <v>9663.01</v>
      </c>
      <c r="F537" t="s">
        <v>1170</v>
      </c>
      <c r="G537" t="s">
        <v>11592</v>
      </c>
      <c r="H537" t="s">
        <v>371</v>
      </c>
      <c r="I537" t="s">
        <v>11211</v>
      </c>
      <c r="J537">
        <v>10048</v>
      </c>
      <c r="K537">
        <v>111100</v>
      </c>
      <c r="L537" t="s">
        <v>35</v>
      </c>
      <c r="M537" t="s">
        <v>143</v>
      </c>
      <c r="N537" t="s">
        <v>11273</v>
      </c>
      <c r="O537" s="129"/>
      <c r="P537" s="16"/>
    </row>
    <row r="538" spans="1:16">
      <c r="A538" t="s">
        <v>1160</v>
      </c>
      <c r="B538" t="s">
        <v>317</v>
      </c>
      <c r="C538" t="s">
        <v>11593</v>
      </c>
      <c r="D538" t="s">
        <v>318</v>
      </c>
      <c r="E538">
        <v>9663.01</v>
      </c>
      <c r="F538" t="s">
        <v>1170</v>
      </c>
      <c r="G538" t="s">
        <v>11594</v>
      </c>
      <c r="H538" t="s">
        <v>371</v>
      </c>
      <c r="I538" t="s">
        <v>11211</v>
      </c>
      <c r="J538">
        <v>10048</v>
      </c>
      <c r="K538">
        <v>111100</v>
      </c>
      <c r="L538" t="s">
        <v>35</v>
      </c>
      <c r="M538" t="s">
        <v>143</v>
      </c>
      <c r="N538" t="s">
        <v>11274</v>
      </c>
      <c r="O538" s="129"/>
      <c r="P538" s="16"/>
    </row>
    <row r="539" spans="1:16">
      <c r="A539" t="s">
        <v>316</v>
      </c>
      <c r="B539" t="s">
        <v>317</v>
      </c>
      <c r="C539" t="s">
        <v>11569</v>
      </c>
      <c r="D539" t="s">
        <v>318</v>
      </c>
      <c r="E539">
        <v>2739.59</v>
      </c>
      <c r="F539" t="s">
        <v>1170</v>
      </c>
      <c r="G539" t="s">
        <v>11570</v>
      </c>
      <c r="H539" t="s">
        <v>369</v>
      </c>
      <c r="I539" t="s">
        <v>11210</v>
      </c>
      <c r="J539">
        <v>10048</v>
      </c>
      <c r="K539">
        <v>111200</v>
      </c>
      <c r="L539" t="s">
        <v>33</v>
      </c>
      <c r="M539" t="s">
        <v>143</v>
      </c>
      <c r="N539" t="s">
        <v>11264</v>
      </c>
      <c r="O539" s="129"/>
    </row>
    <row r="540" spans="1:16">
      <c r="A540" t="s">
        <v>320</v>
      </c>
      <c r="B540" t="s">
        <v>317</v>
      </c>
      <c r="C540" t="s">
        <v>11571</v>
      </c>
      <c r="D540" t="s">
        <v>318</v>
      </c>
      <c r="E540">
        <v>2739.59</v>
      </c>
      <c r="F540" t="s">
        <v>1170</v>
      </c>
      <c r="G540" t="s">
        <v>11572</v>
      </c>
      <c r="H540" t="s">
        <v>368</v>
      </c>
      <c r="I540" t="s">
        <v>11210</v>
      </c>
      <c r="J540">
        <v>10048</v>
      </c>
      <c r="K540">
        <v>111200</v>
      </c>
      <c r="L540" t="s">
        <v>33</v>
      </c>
      <c r="M540" t="s">
        <v>143</v>
      </c>
      <c r="N540" t="s">
        <v>11265</v>
      </c>
      <c r="O540" s="129"/>
      <c r="P540" s="16"/>
    </row>
    <row r="541" spans="1:16">
      <c r="A541" t="s">
        <v>321</v>
      </c>
      <c r="B541" t="s">
        <v>317</v>
      </c>
      <c r="C541" t="s">
        <v>11573</v>
      </c>
      <c r="D541" t="s">
        <v>318</v>
      </c>
      <c r="E541">
        <v>2739.59</v>
      </c>
      <c r="F541" t="s">
        <v>1170</v>
      </c>
      <c r="G541" t="s">
        <v>11574</v>
      </c>
      <c r="H541" t="s">
        <v>369</v>
      </c>
      <c r="I541" t="s">
        <v>11210</v>
      </c>
      <c r="J541">
        <v>10048</v>
      </c>
      <c r="K541">
        <v>111200</v>
      </c>
      <c r="L541" t="s">
        <v>33</v>
      </c>
      <c r="M541" t="s">
        <v>143</v>
      </c>
      <c r="N541" t="s">
        <v>11266</v>
      </c>
      <c r="O541" s="129"/>
      <c r="P541" s="16"/>
    </row>
    <row r="542" spans="1:16">
      <c r="A542" t="s">
        <v>1115</v>
      </c>
      <c r="B542" t="s">
        <v>317</v>
      </c>
      <c r="C542" t="s">
        <v>11575</v>
      </c>
      <c r="D542" t="s">
        <v>318</v>
      </c>
      <c r="E542">
        <v>2739.59</v>
      </c>
      <c r="F542" t="s">
        <v>1170</v>
      </c>
      <c r="G542" t="s">
        <v>11576</v>
      </c>
      <c r="H542" t="s">
        <v>369</v>
      </c>
      <c r="I542" t="s">
        <v>11210</v>
      </c>
      <c r="J542">
        <v>10048</v>
      </c>
      <c r="K542">
        <v>111200</v>
      </c>
      <c r="L542" t="s">
        <v>33</v>
      </c>
      <c r="M542" t="s">
        <v>143</v>
      </c>
      <c r="N542" t="s">
        <v>11267</v>
      </c>
      <c r="O542" s="129"/>
      <c r="P542" s="16"/>
    </row>
    <row r="543" spans="1:16">
      <c r="A543" t="s">
        <v>11577</v>
      </c>
      <c r="B543" t="s">
        <v>317</v>
      </c>
      <c r="C543" t="s">
        <v>11578</v>
      </c>
      <c r="D543" t="s">
        <v>318</v>
      </c>
      <c r="E543">
        <v>2739.59</v>
      </c>
      <c r="F543" t="s">
        <v>1170</v>
      </c>
      <c r="G543" t="s">
        <v>11579</v>
      </c>
      <c r="H543" t="s">
        <v>369</v>
      </c>
      <c r="I543" t="s">
        <v>11210</v>
      </c>
      <c r="J543">
        <v>10048</v>
      </c>
      <c r="K543">
        <v>111200</v>
      </c>
      <c r="L543" t="s">
        <v>33</v>
      </c>
      <c r="M543" t="s">
        <v>143</v>
      </c>
      <c r="N543" t="s">
        <v>11268</v>
      </c>
      <c r="O543" s="129"/>
      <c r="P543" s="16"/>
    </row>
    <row r="544" spans="1:16">
      <c r="A544" t="s">
        <v>11580</v>
      </c>
      <c r="B544" t="s">
        <v>317</v>
      </c>
      <c r="C544" t="s">
        <v>11581</v>
      </c>
      <c r="D544" t="s">
        <v>318</v>
      </c>
      <c r="E544">
        <v>2739.59</v>
      </c>
      <c r="F544" t="s">
        <v>1170</v>
      </c>
      <c r="G544" t="s">
        <v>11582</v>
      </c>
      <c r="H544" t="s">
        <v>368</v>
      </c>
      <c r="I544" t="s">
        <v>11210</v>
      </c>
      <c r="J544">
        <v>10048</v>
      </c>
      <c r="K544">
        <v>111200</v>
      </c>
      <c r="L544" t="s">
        <v>33</v>
      </c>
      <c r="M544" t="s">
        <v>143</v>
      </c>
      <c r="N544" t="s">
        <v>11269</v>
      </c>
      <c r="O544" s="129"/>
      <c r="P544" s="16"/>
    </row>
    <row r="545" spans="1:16">
      <c r="A545" t="s">
        <v>1155</v>
      </c>
      <c r="B545" t="s">
        <v>317</v>
      </c>
      <c r="C545" t="s">
        <v>11586</v>
      </c>
      <c r="D545" t="s">
        <v>318</v>
      </c>
      <c r="E545">
        <v>2791.66</v>
      </c>
      <c r="F545" t="s">
        <v>1170</v>
      </c>
      <c r="G545" t="s">
        <v>11587</v>
      </c>
      <c r="H545" t="s">
        <v>369</v>
      </c>
      <c r="I545" t="s">
        <v>11210</v>
      </c>
      <c r="J545">
        <v>10048</v>
      </c>
      <c r="K545">
        <v>111200</v>
      </c>
      <c r="L545" t="s">
        <v>33</v>
      </c>
      <c r="M545" t="s">
        <v>143</v>
      </c>
      <c r="N545" t="s">
        <v>11270</v>
      </c>
      <c r="O545" s="129"/>
      <c r="P545" s="16"/>
    </row>
    <row r="546" spans="1:16">
      <c r="A546" t="s">
        <v>11583</v>
      </c>
      <c r="B546" t="s">
        <v>317</v>
      </c>
      <c r="C546" t="s">
        <v>11584</v>
      </c>
      <c r="D546" t="s">
        <v>318</v>
      </c>
      <c r="E546">
        <v>2843.72</v>
      </c>
      <c r="F546" t="s">
        <v>1170</v>
      </c>
      <c r="G546" t="s">
        <v>11585</v>
      </c>
      <c r="H546" t="s">
        <v>369</v>
      </c>
      <c r="I546" t="s">
        <v>11210</v>
      </c>
      <c r="J546">
        <v>10048</v>
      </c>
      <c r="K546">
        <v>111200</v>
      </c>
      <c r="L546" t="s">
        <v>33</v>
      </c>
      <c r="M546" t="s">
        <v>143</v>
      </c>
      <c r="N546" t="s">
        <v>11271</v>
      </c>
      <c r="O546" s="129"/>
      <c r="P546" s="16"/>
    </row>
    <row r="547" spans="1:16">
      <c r="A547" t="s">
        <v>11588</v>
      </c>
      <c r="B547" t="s">
        <v>317</v>
      </c>
      <c r="C547" t="s">
        <v>11589</v>
      </c>
      <c r="D547" t="s">
        <v>318</v>
      </c>
      <c r="E547">
        <v>5195.9399999999996</v>
      </c>
      <c r="F547" t="s">
        <v>1170</v>
      </c>
      <c r="G547" t="s">
        <v>11590</v>
      </c>
      <c r="H547" t="s">
        <v>374</v>
      </c>
      <c r="I547" t="s">
        <v>11210</v>
      </c>
      <c r="J547">
        <v>10048</v>
      </c>
      <c r="K547">
        <v>111200</v>
      </c>
      <c r="L547" t="s">
        <v>33</v>
      </c>
      <c r="M547" t="s">
        <v>143</v>
      </c>
      <c r="N547" t="s">
        <v>11272</v>
      </c>
      <c r="O547" s="129"/>
      <c r="P547" s="16"/>
    </row>
    <row r="548" spans="1:16">
      <c r="A548" t="s">
        <v>1161</v>
      </c>
      <c r="B548" t="s">
        <v>317</v>
      </c>
      <c r="C548" t="s">
        <v>11591</v>
      </c>
      <c r="D548" t="s">
        <v>318</v>
      </c>
      <c r="E548">
        <v>3029.88</v>
      </c>
      <c r="F548" t="s">
        <v>1170</v>
      </c>
      <c r="G548" t="s">
        <v>11592</v>
      </c>
      <c r="H548" t="s">
        <v>372</v>
      </c>
      <c r="I548" t="s">
        <v>11210</v>
      </c>
      <c r="J548">
        <v>10048</v>
      </c>
      <c r="K548">
        <v>111200</v>
      </c>
      <c r="L548" t="s">
        <v>33</v>
      </c>
      <c r="M548" t="s">
        <v>143</v>
      </c>
      <c r="N548" t="s">
        <v>11273</v>
      </c>
      <c r="O548" s="129"/>
      <c r="P548" s="16"/>
    </row>
    <row r="549" spans="1:16">
      <c r="A549" t="s">
        <v>1160</v>
      </c>
      <c r="B549" t="s">
        <v>317</v>
      </c>
      <c r="C549" t="s">
        <v>11593</v>
      </c>
      <c r="D549" t="s">
        <v>318</v>
      </c>
      <c r="E549">
        <v>3029.88</v>
      </c>
      <c r="F549" t="s">
        <v>1170</v>
      </c>
      <c r="G549" t="s">
        <v>11594</v>
      </c>
      <c r="H549" t="s">
        <v>372</v>
      </c>
      <c r="I549" t="s">
        <v>11210</v>
      </c>
      <c r="J549">
        <v>10048</v>
      </c>
      <c r="K549">
        <v>111200</v>
      </c>
      <c r="L549" t="s">
        <v>33</v>
      </c>
      <c r="M549" t="s">
        <v>143</v>
      </c>
      <c r="N549" t="s">
        <v>11274</v>
      </c>
      <c r="O549" s="129"/>
      <c r="P549" s="16"/>
    </row>
    <row r="550" spans="1:16">
      <c r="A550" t="s">
        <v>316</v>
      </c>
      <c r="B550" t="s">
        <v>317</v>
      </c>
      <c r="C550" t="s">
        <v>11569</v>
      </c>
      <c r="D550" t="s">
        <v>318</v>
      </c>
      <c r="E550">
        <v>109388.57</v>
      </c>
      <c r="F550" t="s">
        <v>1170</v>
      </c>
      <c r="G550" t="s">
        <v>11570</v>
      </c>
      <c r="H550" t="s">
        <v>370</v>
      </c>
      <c r="I550" t="s">
        <v>11209</v>
      </c>
      <c r="J550">
        <v>10048</v>
      </c>
      <c r="K550">
        <v>111400</v>
      </c>
      <c r="L550" t="s">
        <v>27</v>
      </c>
      <c r="M550" t="s">
        <v>143</v>
      </c>
      <c r="N550" t="s">
        <v>11264</v>
      </c>
      <c r="O550" s="129"/>
      <c r="P550" s="16"/>
    </row>
    <row r="551" spans="1:16">
      <c r="A551" t="s">
        <v>320</v>
      </c>
      <c r="B551" t="s">
        <v>317</v>
      </c>
      <c r="C551" t="s">
        <v>11571</v>
      </c>
      <c r="D551" t="s">
        <v>318</v>
      </c>
      <c r="E551">
        <v>107528.54</v>
      </c>
      <c r="F551" t="s">
        <v>1170</v>
      </c>
      <c r="G551" t="s">
        <v>11572</v>
      </c>
      <c r="H551" t="s">
        <v>369</v>
      </c>
      <c r="I551" t="s">
        <v>11209</v>
      </c>
      <c r="J551">
        <v>10048</v>
      </c>
      <c r="K551">
        <v>111400</v>
      </c>
      <c r="L551" t="s">
        <v>27</v>
      </c>
      <c r="M551" t="s">
        <v>143</v>
      </c>
      <c r="N551" t="s">
        <v>11265</v>
      </c>
      <c r="O551" s="129"/>
      <c r="P551" s="16"/>
    </row>
    <row r="552" spans="1:16">
      <c r="A552" t="s">
        <v>321</v>
      </c>
      <c r="B552" t="s">
        <v>317</v>
      </c>
      <c r="C552" t="s">
        <v>11573</v>
      </c>
      <c r="D552" t="s">
        <v>318</v>
      </c>
      <c r="E552">
        <v>106258.49</v>
      </c>
      <c r="F552" t="s">
        <v>1170</v>
      </c>
      <c r="G552" t="s">
        <v>11574</v>
      </c>
      <c r="H552" t="s">
        <v>370</v>
      </c>
      <c r="I552" t="s">
        <v>11209</v>
      </c>
      <c r="J552">
        <v>10048</v>
      </c>
      <c r="K552">
        <v>111400</v>
      </c>
      <c r="L552" t="s">
        <v>27</v>
      </c>
      <c r="M552" t="s">
        <v>143</v>
      </c>
      <c r="N552" t="s">
        <v>11266</v>
      </c>
      <c r="O552" s="129"/>
      <c r="P552" s="16"/>
    </row>
    <row r="553" spans="1:16">
      <c r="A553" t="s">
        <v>1115</v>
      </c>
      <c r="B553" t="s">
        <v>317</v>
      </c>
      <c r="C553" t="s">
        <v>11575</v>
      </c>
      <c r="D553" t="s">
        <v>318</v>
      </c>
      <c r="E553">
        <v>105397.1</v>
      </c>
      <c r="F553" t="s">
        <v>1170</v>
      </c>
      <c r="G553" t="s">
        <v>11576</v>
      </c>
      <c r="H553" t="s">
        <v>370</v>
      </c>
      <c r="I553" t="s">
        <v>11209</v>
      </c>
      <c r="J553">
        <v>10048</v>
      </c>
      <c r="K553">
        <v>111400</v>
      </c>
      <c r="L553" t="s">
        <v>27</v>
      </c>
      <c r="M553" t="s">
        <v>143</v>
      </c>
      <c r="N553" t="s">
        <v>11267</v>
      </c>
      <c r="O553" s="129"/>
      <c r="P553" s="16"/>
    </row>
    <row r="554" spans="1:16">
      <c r="A554" t="s">
        <v>11577</v>
      </c>
      <c r="B554" t="s">
        <v>317</v>
      </c>
      <c r="C554" t="s">
        <v>11578</v>
      </c>
      <c r="D554" t="s">
        <v>318</v>
      </c>
      <c r="E554">
        <v>105513.93</v>
      </c>
      <c r="F554" t="s">
        <v>1170</v>
      </c>
      <c r="G554" t="s">
        <v>11579</v>
      </c>
      <c r="H554" t="s">
        <v>370</v>
      </c>
      <c r="I554" t="s">
        <v>11209</v>
      </c>
      <c r="J554">
        <v>10048</v>
      </c>
      <c r="K554">
        <v>111400</v>
      </c>
      <c r="L554" t="s">
        <v>27</v>
      </c>
      <c r="M554" t="s">
        <v>143</v>
      </c>
      <c r="N554" t="s">
        <v>11268</v>
      </c>
      <c r="O554" s="129"/>
      <c r="P554" s="16"/>
    </row>
    <row r="555" spans="1:16">
      <c r="A555" t="s">
        <v>11580</v>
      </c>
      <c r="B555" t="s">
        <v>317</v>
      </c>
      <c r="C555" t="s">
        <v>11581</v>
      </c>
      <c r="D555" t="s">
        <v>318</v>
      </c>
      <c r="E555">
        <v>109851.3</v>
      </c>
      <c r="F555" t="s">
        <v>1170</v>
      </c>
      <c r="G555" t="s">
        <v>11582</v>
      </c>
      <c r="H555" t="s">
        <v>369</v>
      </c>
      <c r="I555" t="s">
        <v>11209</v>
      </c>
      <c r="J555">
        <v>10048</v>
      </c>
      <c r="K555">
        <v>111400</v>
      </c>
      <c r="L555" t="s">
        <v>27</v>
      </c>
      <c r="M555" t="s">
        <v>143</v>
      </c>
      <c r="N555" t="s">
        <v>11269</v>
      </c>
      <c r="O555" s="129"/>
      <c r="P555" s="16"/>
    </row>
    <row r="556" spans="1:16">
      <c r="A556" t="s">
        <v>1155</v>
      </c>
      <c r="B556" t="s">
        <v>317</v>
      </c>
      <c r="C556" t="s">
        <v>11586</v>
      </c>
      <c r="D556" t="s">
        <v>318</v>
      </c>
      <c r="E556">
        <v>117118</v>
      </c>
      <c r="F556" t="s">
        <v>1170</v>
      </c>
      <c r="G556" t="s">
        <v>11587</v>
      </c>
      <c r="H556" t="s">
        <v>370</v>
      </c>
      <c r="I556" t="s">
        <v>11209</v>
      </c>
      <c r="J556">
        <v>10048</v>
      </c>
      <c r="K556">
        <v>111400</v>
      </c>
      <c r="L556" t="s">
        <v>27</v>
      </c>
      <c r="M556" t="s">
        <v>143</v>
      </c>
      <c r="N556" t="s">
        <v>11270</v>
      </c>
      <c r="O556" s="129"/>
      <c r="P556" s="16"/>
    </row>
    <row r="557" spans="1:16">
      <c r="A557" t="s">
        <v>11583</v>
      </c>
      <c r="B557" t="s">
        <v>317</v>
      </c>
      <c r="C557" t="s">
        <v>11584</v>
      </c>
      <c r="D557" t="s">
        <v>318</v>
      </c>
      <c r="E557">
        <v>131678.78</v>
      </c>
      <c r="F557" t="s">
        <v>1170</v>
      </c>
      <c r="G557" t="s">
        <v>11585</v>
      </c>
      <c r="H557" t="s">
        <v>370</v>
      </c>
      <c r="I557" t="s">
        <v>11209</v>
      </c>
      <c r="J557">
        <v>10048</v>
      </c>
      <c r="K557">
        <v>111400</v>
      </c>
      <c r="L557" t="s">
        <v>27</v>
      </c>
      <c r="M557" t="s">
        <v>143</v>
      </c>
      <c r="N557" t="s">
        <v>11271</v>
      </c>
      <c r="O557" s="129"/>
      <c r="P557" s="16"/>
    </row>
    <row r="558" spans="1:16">
      <c r="A558" t="s">
        <v>11588</v>
      </c>
      <c r="B558" t="s">
        <v>317</v>
      </c>
      <c r="C558" t="s">
        <v>11589</v>
      </c>
      <c r="D558" t="s">
        <v>318</v>
      </c>
      <c r="E558">
        <v>117611.59</v>
      </c>
      <c r="F558" t="s">
        <v>1170</v>
      </c>
      <c r="G558" t="s">
        <v>11590</v>
      </c>
      <c r="H558" t="s">
        <v>375</v>
      </c>
      <c r="I558" t="s">
        <v>11209</v>
      </c>
      <c r="J558">
        <v>10048</v>
      </c>
      <c r="K558">
        <v>111400</v>
      </c>
      <c r="L558" t="s">
        <v>27</v>
      </c>
      <c r="M558" t="s">
        <v>143</v>
      </c>
      <c r="N558" t="s">
        <v>11272</v>
      </c>
      <c r="O558" s="129"/>
      <c r="P558" s="16"/>
    </row>
    <row r="559" spans="1:16">
      <c r="A559" t="s">
        <v>1161</v>
      </c>
      <c r="B559" t="s">
        <v>317</v>
      </c>
      <c r="C559" t="s">
        <v>11591</v>
      </c>
      <c r="D559" t="s">
        <v>318</v>
      </c>
      <c r="E559">
        <v>106952.21</v>
      </c>
      <c r="F559" t="s">
        <v>1170</v>
      </c>
      <c r="G559" t="s">
        <v>11592</v>
      </c>
      <c r="H559" t="s">
        <v>373</v>
      </c>
      <c r="I559" t="s">
        <v>11209</v>
      </c>
      <c r="J559">
        <v>10048</v>
      </c>
      <c r="K559">
        <v>111400</v>
      </c>
      <c r="L559" t="s">
        <v>27</v>
      </c>
      <c r="M559" t="s">
        <v>143</v>
      </c>
      <c r="N559" t="s">
        <v>11273</v>
      </c>
      <c r="O559" s="129"/>
      <c r="P559" s="16"/>
    </row>
    <row r="560" spans="1:16">
      <c r="A560" t="s">
        <v>1160</v>
      </c>
      <c r="B560" t="s">
        <v>317</v>
      </c>
      <c r="C560" t="s">
        <v>11593</v>
      </c>
      <c r="D560" t="s">
        <v>318</v>
      </c>
      <c r="E560">
        <v>112498.64</v>
      </c>
      <c r="F560" t="s">
        <v>1170</v>
      </c>
      <c r="G560" t="s">
        <v>11594</v>
      </c>
      <c r="H560" t="s">
        <v>373</v>
      </c>
      <c r="I560" t="s">
        <v>11209</v>
      </c>
      <c r="J560">
        <v>10048</v>
      </c>
      <c r="K560">
        <v>111400</v>
      </c>
      <c r="L560" t="s">
        <v>27</v>
      </c>
      <c r="M560" t="s">
        <v>143</v>
      </c>
      <c r="N560" t="s">
        <v>11274</v>
      </c>
      <c r="O560" s="129"/>
      <c r="P560" s="16"/>
    </row>
    <row r="561" spans="1:16">
      <c r="A561" t="s">
        <v>316</v>
      </c>
      <c r="B561" t="s">
        <v>317</v>
      </c>
      <c r="C561" t="s">
        <v>11569</v>
      </c>
      <c r="D561" t="s">
        <v>318</v>
      </c>
      <c r="E561">
        <v>38698.04</v>
      </c>
      <c r="F561" t="s">
        <v>1170</v>
      </c>
      <c r="G561" t="s">
        <v>11570</v>
      </c>
      <c r="H561" t="s">
        <v>371</v>
      </c>
      <c r="I561" t="s">
        <v>11208</v>
      </c>
      <c r="J561">
        <v>10048</v>
      </c>
      <c r="K561">
        <v>111600</v>
      </c>
      <c r="L561" t="s">
        <v>31</v>
      </c>
      <c r="M561" t="s">
        <v>143</v>
      </c>
      <c r="N561" t="s">
        <v>11264</v>
      </c>
      <c r="O561" s="129"/>
      <c r="P561" s="16"/>
    </row>
    <row r="562" spans="1:16">
      <c r="A562" t="s">
        <v>320</v>
      </c>
      <c r="B562" t="s">
        <v>317</v>
      </c>
      <c r="C562" t="s">
        <v>11571</v>
      </c>
      <c r="D562" t="s">
        <v>318</v>
      </c>
      <c r="E562">
        <v>38300.730000000003</v>
      </c>
      <c r="F562" t="s">
        <v>1170</v>
      </c>
      <c r="G562" t="s">
        <v>11572</v>
      </c>
      <c r="H562" t="s">
        <v>370</v>
      </c>
      <c r="I562" t="s">
        <v>11208</v>
      </c>
      <c r="J562">
        <v>10048</v>
      </c>
      <c r="K562">
        <v>111600</v>
      </c>
      <c r="L562" t="s">
        <v>31</v>
      </c>
      <c r="M562" t="s">
        <v>143</v>
      </c>
      <c r="N562" t="s">
        <v>11265</v>
      </c>
      <c r="O562" s="129"/>
      <c r="P562" s="16"/>
    </row>
    <row r="563" spans="1:16">
      <c r="A563" t="s">
        <v>321</v>
      </c>
      <c r="B563" t="s">
        <v>317</v>
      </c>
      <c r="C563" t="s">
        <v>11573</v>
      </c>
      <c r="D563" t="s">
        <v>318</v>
      </c>
      <c r="E563">
        <v>38945.67</v>
      </c>
      <c r="F563" t="s">
        <v>1170</v>
      </c>
      <c r="G563" t="s">
        <v>11574</v>
      </c>
      <c r="H563" t="s">
        <v>371</v>
      </c>
      <c r="I563" t="s">
        <v>11208</v>
      </c>
      <c r="J563">
        <v>10048</v>
      </c>
      <c r="K563">
        <v>111600</v>
      </c>
      <c r="L563" t="s">
        <v>31</v>
      </c>
      <c r="M563" t="s">
        <v>143</v>
      </c>
      <c r="N563" t="s">
        <v>11266</v>
      </c>
      <c r="O563" s="129"/>
      <c r="P563" s="16"/>
    </row>
    <row r="564" spans="1:16">
      <c r="A564" t="s">
        <v>1115</v>
      </c>
      <c r="B564" t="s">
        <v>317</v>
      </c>
      <c r="C564" t="s">
        <v>11575</v>
      </c>
      <c r="D564" t="s">
        <v>318</v>
      </c>
      <c r="E564">
        <v>38746.839999999997</v>
      </c>
      <c r="F564" t="s">
        <v>1170</v>
      </c>
      <c r="G564" t="s">
        <v>11576</v>
      </c>
      <c r="H564" t="s">
        <v>371</v>
      </c>
      <c r="I564" t="s">
        <v>11208</v>
      </c>
      <c r="J564">
        <v>10048</v>
      </c>
      <c r="K564">
        <v>111600</v>
      </c>
      <c r="L564" t="s">
        <v>31</v>
      </c>
      <c r="M564" t="s">
        <v>143</v>
      </c>
      <c r="N564" t="s">
        <v>11267</v>
      </c>
      <c r="O564" s="129"/>
      <c r="P564" s="16"/>
    </row>
    <row r="565" spans="1:16">
      <c r="A565" t="s">
        <v>11577</v>
      </c>
      <c r="B565" t="s">
        <v>317</v>
      </c>
      <c r="C565" t="s">
        <v>11578</v>
      </c>
      <c r="D565" t="s">
        <v>318</v>
      </c>
      <c r="E565">
        <v>37672.53</v>
      </c>
      <c r="F565" t="s">
        <v>1170</v>
      </c>
      <c r="G565" t="s">
        <v>11579</v>
      </c>
      <c r="H565" t="s">
        <v>371</v>
      </c>
      <c r="I565" t="s">
        <v>11208</v>
      </c>
      <c r="J565">
        <v>10048</v>
      </c>
      <c r="K565">
        <v>111600</v>
      </c>
      <c r="L565" t="s">
        <v>31</v>
      </c>
      <c r="M565" t="s">
        <v>143</v>
      </c>
      <c r="N565" t="s">
        <v>11268</v>
      </c>
      <c r="O565" s="129"/>
      <c r="P565" s="16"/>
    </row>
    <row r="566" spans="1:16">
      <c r="A566" t="s">
        <v>11580</v>
      </c>
      <c r="B566" t="s">
        <v>317</v>
      </c>
      <c r="C566" t="s">
        <v>11581</v>
      </c>
      <c r="D566" t="s">
        <v>318</v>
      </c>
      <c r="E566">
        <v>36724.120000000003</v>
      </c>
      <c r="F566" t="s">
        <v>1170</v>
      </c>
      <c r="G566" t="s">
        <v>11582</v>
      </c>
      <c r="H566" t="s">
        <v>370</v>
      </c>
      <c r="I566" t="s">
        <v>11208</v>
      </c>
      <c r="J566">
        <v>10048</v>
      </c>
      <c r="K566">
        <v>111600</v>
      </c>
      <c r="L566" t="s">
        <v>31</v>
      </c>
      <c r="M566" t="s">
        <v>143</v>
      </c>
      <c r="N566" t="s">
        <v>11269</v>
      </c>
      <c r="O566" s="129"/>
      <c r="P566" s="16"/>
    </row>
    <row r="567" spans="1:16">
      <c r="A567" t="s">
        <v>11583</v>
      </c>
      <c r="B567" t="s">
        <v>317</v>
      </c>
      <c r="C567" t="s">
        <v>11584</v>
      </c>
      <c r="D567" t="s">
        <v>318</v>
      </c>
      <c r="E567">
        <v>39723.42</v>
      </c>
      <c r="F567" t="s">
        <v>1170</v>
      </c>
      <c r="G567" t="s">
        <v>11585</v>
      </c>
      <c r="H567" t="s">
        <v>371</v>
      </c>
      <c r="I567" t="s">
        <v>11208</v>
      </c>
      <c r="J567">
        <v>10048</v>
      </c>
      <c r="K567">
        <v>111600</v>
      </c>
      <c r="L567" t="s">
        <v>31</v>
      </c>
      <c r="M567" t="s">
        <v>143</v>
      </c>
      <c r="N567" t="s">
        <v>11271</v>
      </c>
      <c r="O567" s="129"/>
      <c r="P567" s="16"/>
    </row>
    <row r="568" spans="1:16">
      <c r="A568" t="s">
        <v>1155</v>
      </c>
      <c r="B568" t="s">
        <v>317</v>
      </c>
      <c r="C568" t="s">
        <v>11586</v>
      </c>
      <c r="D568" t="s">
        <v>318</v>
      </c>
      <c r="E568">
        <v>33851.769999999997</v>
      </c>
      <c r="F568" t="s">
        <v>1170</v>
      </c>
      <c r="G568" t="s">
        <v>11587</v>
      </c>
      <c r="H568" t="s">
        <v>371</v>
      </c>
      <c r="I568" t="s">
        <v>11208</v>
      </c>
      <c r="J568">
        <v>10048</v>
      </c>
      <c r="K568">
        <v>111600</v>
      </c>
      <c r="L568" t="s">
        <v>31</v>
      </c>
      <c r="M568" t="s">
        <v>143</v>
      </c>
      <c r="N568" t="s">
        <v>11270</v>
      </c>
      <c r="O568" s="129"/>
      <c r="P568" s="16"/>
    </row>
    <row r="569" spans="1:16">
      <c r="A569" t="s">
        <v>11588</v>
      </c>
      <c r="B569" t="s">
        <v>317</v>
      </c>
      <c r="C569" t="s">
        <v>11589</v>
      </c>
      <c r="D569" t="s">
        <v>318</v>
      </c>
      <c r="E569">
        <v>66538.14</v>
      </c>
      <c r="F569" t="s">
        <v>1170</v>
      </c>
      <c r="G569" t="s">
        <v>11590</v>
      </c>
      <c r="H569" t="s">
        <v>376</v>
      </c>
      <c r="I569" t="s">
        <v>11208</v>
      </c>
      <c r="J569">
        <v>10048</v>
      </c>
      <c r="K569">
        <v>111600</v>
      </c>
      <c r="L569" t="s">
        <v>31</v>
      </c>
      <c r="M569" t="s">
        <v>143</v>
      </c>
      <c r="N569" t="s">
        <v>11272</v>
      </c>
      <c r="O569" s="129"/>
      <c r="P569" s="16"/>
    </row>
    <row r="570" spans="1:16">
      <c r="A570" t="s">
        <v>1161</v>
      </c>
      <c r="B570" t="s">
        <v>317</v>
      </c>
      <c r="C570" t="s">
        <v>11591</v>
      </c>
      <c r="D570" t="s">
        <v>318</v>
      </c>
      <c r="E570">
        <v>43004.23</v>
      </c>
      <c r="F570" t="s">
        <v>1170</v>
      </c>
      <c r="G570" t="s">
        <v>11592</v>
      </c>
      <c r="H570" t="s">
        <v>374</v>
      </c>
      <c r="I570" t="s">
        <v>11208</v>
      </c>
      <c r="J570">
        <v>10048</v>
      </c>
      <c r="K570">
        <v>111600</v>
      </c>
      <c r="L570" t="s">
        <v>31</v>
      </c>
      <c r="M570" t="s">
        <v>143</v>
      </c>
      <c r="N570" t="s">
        <v>11273</v>
      </c>
      <c r="O570" s="129"/>
      <c r="P570" s="16"/>
    </row>
    <row r="571" spans="1:16">
      <c r="A571" t="s">
        <v>1160</v>
      </c>
      <c r="B571" t="s">
        <v>317</v>
      </c>
      <c r="C571" t="s">
        <v>11593</v>
      </c>
      <c r="D571" t="s">
        <v>318</v>
      </c>
      <c r="E571">
        <v>42371.43</v>
      </c>
      <c r="F571" t="s">
        <v>1170</v>
      </c>
      <c r="G571" t="s">
        <v>11594</v>
      </c>
      <c r="H571" t="s">
        <v>374</v>
      </c>
      <c r="I571" t="s">
        <v>11208</v>
      </c>
      <c r="J571">
        <v>10048</v>
      </c>
      <c r="K571">
        <v>111600</v>
      </c>
      <c r="L571" t="s">
        <v>31</v>
      </c>
      <c r="M571" t="s">
        <v>143</v>
      </c>
      <c r="N571" t="s">
        <v>11274</v>
      </c>
      <c r="O571" s="129"/>
      <c r="P571" s="16"/>
    </row>
    <row r="572" spans="1:16">
      <c r="A572" t="s">
        <v>316</v>
      </c>
      <c r="B572" t="s">
        <v>317</v>
      </c>
      <c r="C572" t="s">
        <v>11569</v>
      </c>
      <c r="D572" t="s">
        <v>318</v>
      </c>
      <c r="E572">
        <v>7936.66</v>
      </c>
      <c r="F572" t="s">
        <v>1170</v>
      </c>
      <c r="G572" t="s">
        <v>11570</v>
      </c>
      <c r="H572" t="s">
        <v>372</v>
      </c>
      <c r="I572" t="s">
        <v>11207</v>
      </c>
      <c r="J572">
        <v>10048</v>
      </c>
      <c r="K572">
        <v>111700</v>
      </c>
      <c r="L572" t="s">
        <v>39</v>
      </c>
      <c r="M572" t="s">
        <v>143</v>
      </c>
      <c r="N572" t="s">
        <v>11264</v>
      </c>
      <c r="O572" s="129"/>
      <c r="P572" s="16"/>
    </row>
    <row r="573" spans="1:16">
      <c r="A573" t="s">
        <v>320</v>
      </c>
      <c r="B573" t="s">
        <v>317</v>
      </c>
      <c r="C573" t="s">
        <v>11571</v>
      </c>
      <c r="D573" t="s">
        <v>318</v>
      </c>
      <c r="E573">
        <v>6997.79</v>
      </c>
      <c r="F573" t="s">
        <v>1170</v>
      </c>
      <c r="G573" t="s">
        <v>11572</v>
      </c>
      <c r="H573" t="s">
        <v>371</v>
      </c>
      <c r="I573" t="s">
        <v>11207</v>
      </c>
      <c r="J573">
        <v>10048</v>
      </c>
      <c r="K573">
        <v>111700</v>
      </c>
      <c r="L573" t="s">
        <v>39</v>
      </c>
      <c r="M573" t="s">
        <v>143</v>
      </c>
      <c r="N573" t="s">
        <v>11265</v>
      </c>
      <c r="O573" s="129"/>
      <c r="P573" s="16"/>
    </row>
    <row r="574" spans="1:16">
      <c r="A574" t="s">
        <v>321</v>
      </c>
      <c r="B574" t="s">
        <v>317</v>
      </c>
      <c r="C574" t="s">
        <v>11573</v>
      </c>
      <c r="D574" t="s">
        <v>318</v>
      </c>
      <c r="E574">
        <v>7825.91</v>
      </c>
      <c r="F574" t="s">
        <v>1170</v>
      </c>
      <c r="G574" t="s">
        <v>11574</v>
      </c>
      <c r="H574" t="s">
        <v>372</v>
      </c>
      <c r="I574" t="s">
        <v>11207</v>
      </c>
      <c r="J574">
        <v>10048</v>
      </c>
      <c r="K574">
        <v>111700</v>
      </c>
      <c r="L574" t="s">
        <v>39</v>
      </c>
      <c r="M574" t="s">
        <v>143</v>
      </c>
      <c r="N574" t="s">
        <v>11266</v>
      </c>
      <c r="O574" s="129"/>
      <c r="P574" s="16"/>
    </row>
    <row r="575" spans="1:16">
      <c r="A575" t="s">
        <v>1115</v>
      </c>
      <c r="B575" t="s">
        <v>317</v>
      </c>
      <c r="C575" t="s">
        <v>11575</v>
      </c>
      <c r="D575" t="s">
        <v>318</v>
      </c>
      <c r="E575">
        <v>7737.39</v>
      </c>
      <c r="F575" t="s">
        <v>1170</v>
      </c>
      <c r="G575" t="s">
        <v>11576</v>
      </c>
      <c r="H575" t="s">
        <v>372</v>
      </c>
      <c r="I575" t="s">
        <v>11207</v>
      </c>
      <c r="J575">
        <v>10048</v>
      </c>
      <c r="K575">
        <v>111700</v>
      </c>
      <c r="L575" t="s">
        <v>39</v>
      </c>
      <c r="M575" t="s">
        <v>143</v>
      </c>
      <c r="N575" t="s">
        <v>11267</v>
      </c>
      <c r="O575" s="129"/>
      <c r="P575" s="16"/>
    </row>
    <row r="576" spans="1:16">
      <c r="A576" t="s">
        <v>11577</v>
      </c>
      <c r="B576" t="s">
        <v>317</v>
      </c>
      <c r="C576" t="s">
        <v>11578</v>
      </c>
      <c r="D576" t="s">
        <v>318</v>
      </c>
      <c r="E576">
        <v>7632.84</v>
      </c>
      <c r="F576" t="s">
        <v>1170</v>
      </c>
      <c r="G576" t="s">
        <v>11579</v>
      </c>
      <c r="H576" t="s">
        <v>372</v>
      </c>
      <c r="I576" t="s">
        <v>11207</v>
      </c>
      <c r="J576">
        <v>10048</v>
      </c>
      <c r="K576">
        <v>111700</v>
      </c>
      <c r="L576" t="s">
        <v>39</v>
      </c>
      <c r="M576" t="s">
        <v>143</v>
      </c>
      <c r="N576" t="s">
        <v>11268</v>
      </c>
      <c r="O576" s="129"/>
      <c r="P576" s="16"/>
    </row>
    <row r="577" spans="1:16">
      <c r="A577" t="s">
        <v>11580</v>
      </c>
      <c r="B577" t="s">
        <v>317</v>
      </c>
      <c r="C577" t="s">
        <v>11581</v>
      </c>
      <c r="D577" t="s">
        <v>318</v>
      </c>
      <c r="E577">
        <v>7256.04</v>
      </c>
      <c r="F577" t="s">
        <v>1170</v>
      </c>
      <c r="G577" t="s">
        <v>11582</v>
      </c>
      <c r="H577" t="s">
        <v>371</v>
      </c>
      <c r="I577" t="s">
        <v>11207</v>
      </c>
      <c r="J577">
        <v>10048</v>
      </c>
      <c r="K577">
        <v>111700</v>
      </c>
      <c r="L577" t="s">
        <v>39</v>
      </c>
      <c r="M577" t="s">
        <v>143</v>
      </c>
      <c r="N577" t="s">
        <v>11269</v>
      </c>
      <c r="O577" s="129"/>
      <c r="P577" s="16"/>
    </row>
    <row r="578" spans="1:16">
      <c r="A578" t="s">
        <v>1155</v>
      </c>
      <c r="B578" t="s">
        <v>317</v>
      </c>
      <c r="C578" t="s">
        <v>11586</v>
      </c>
      <c r="D578" t="s">
        <v>318</v>
      </c>
      <c r="E578">
        <v>7796.08</v>
      </c>
      <c r="F578" t="s">
        <v>1170</v>
      </c>
      <c r="G578" t="s">
        <v>11587</v>
      </c>
      <c r="H578" t="s">
        <v>372</v>
      </c>
      <c r="I578" t="s">
        <v>11207</v>
      </c>
      <c r="J578">
        <v>10048</v>
      </c>
      <c r="K578">
        <v>111700</v>
      </c>
      <c r="L578" t="s">
        <v>39</v>
      </c>
      <c r="M578" t="s">
        <v>143</v>
      </c>
      <c r="N578" t="s">
        <v>11270</v>
      </c>
      <c r="O578" s="129"/>
      <c r="P578" s="16"/>
    </row>
    <row r="579" spans="1:16">
      <c r="A579" t="s">
        <v>11583</v>
      </c>
      <c r="B579" t="s">
        <v>317</v>
      </c>
      <c r="C579" t="s">
        <v>11584</v>
      </c>
      <c r="D579" t="s">
        <v>318</v>
      </c>
      <c r="E579">
        <v>7642.95</v>
      </c>
      <c r="F579" t="s">
        <v>1170</v>
      </c>
      <c r="G579" t="s">
        <v>11585</v>
      </c>
      <c r="H579" t="s">
        <v>372</v>
      </c>
      <c r="I579" t="s">
        <v>11207</v>
      </c>
      <c r="J579">
        <v>10048</v>
      </c>
      <c r="K579">
        <v>111700</v>
      </c>
      <c r="L579" t="s">
        <v>39</v>
      </c>
      <c r="M579" t="s">
        <v>143</v>
      </c>
      <c r="N579" t="s">
        <v>11271</v>
      </c>
      <c r="O579" s="129"/>
      <c r="P579" s="16"/>
    </row>
    <row r="580" spans="1:16">
      <c r="A580" t="s">
        <v>11588</v>
      </c>
      <c r="B580" t="s">
        <v>317</v>
      </c>
      <c r="C580" t="s">
        <v>11589</v>
      </c>
      <c r="D580" t="s">
        <v>318</v>
      </c>
      <c r="E580">
        <v>13919.67</v>
      </c>
      <c r="F580" t="s">
        <v>1170</v>
      </c>
      <c r="G580" t="s">
        <v>11590</v>
      </c>
      <c r="H580" t="s">
        <v>377</v>
      </c>
      <c r="I580" t="s">
        <v>11207</v>
      </c>
      <c r="J580">
        <v>10048</v>
      </c>
      <c r="K580">
        <v>111700</v>
      </c>
      <c r="L580" t="s">
        <v>39</v>
      </c>
      <c r="M580" t="s">
        <v>143</v>
      </c>
      <c r="N580" t="s">
        <v>11272</v>
      </c>
      <c r="O580" s="129"/>
      <c r="P580" s="16"/>
    </row>
    <row r="581" spans="1:16">
      <c r="A581" t="s">
        <v>1161</v>
      </c>
      <c r="B581" t="s">
        <v>317</v>
      </c>
      <c r="C581" t="s">
        <v>11591</v>
      </c>
      <c r="D581" t="s">
        <v>318</v>
      </c>
      <c r="E581">
        <v>8766.81</v>
      </c>
      <c r="F581" t="s">
        <v>1170</v>
      </c>
      <c r="G581" t="s">
        <v>11592</v>
      </c>
      <c r="H581" t="s">
        <v>375</v>
      </c>
      <c r="I581" t="s">
        <v>11207</v>
      </c>
      <c r="J581">
        <v>10048</v>
      </c>
      <c r="K581">
        <v>111700</v>
      </c>
      <c r="L581" t="s">
        <v>39</v>
      </c>
      <c r="M581" t="s">
        <v>143</v>
      </c>
      <c r="N581" t="s">
        <v>11273</v>
      </c>
      <c r="O581" s="129"/>
      <c r="P581" s="16"/>
    </row>
    <row r="582" spans="1:16">
      <c r="A582" t="s">
        <v>1160</v>
      </c>
      <c r="B582" t="s">
        <v>317</v>
      </c>
      <c r="C582" t="s">
        <v>11593</v>
      </c>
      <c r="D582" t="s">
        <v>318</v>
      </c>
      <c r="E582">
        <v>8864.57</v>
      </c>
      <c r="F582" t="s">
        <v>1170</v>
      </c>
      <c r="G582" t="s">
        <v>11594</v>
      </c>
      <c r="H582" t="s">
        <v>375</v>
      </c>
      <c r="I582" t="s">
        <v>11207</v>
      </c>
      <c r="J582">
        <v>10048</v>
      </c>
      <c r="K582">
        <v>111700</v>
      </c>
      <c r="L582" t="s">
        <v>39</v>
      </c>
      <c r="M582" t="s">
        <v>143</v>
      </c>
      <c r="N582" t="s">
        <v>11274</v>
      </c>
      <c r="O582" s="129"/>
      <c r="P582" s="16"/>
    </row>
    <row r="583" spans="1:16">
      <c r="A583" t="s">
        <v>316</v>
      </c>
      <c r="B583" t="s">
        <v>317</v>
      </c>
      <c r="C583" t="s">
        <v>11569</v>
      </c>
      <c r="D583" t="s">
        <v>318</v>
      </c>
      <c r="E583">
        <v>454.8</v>
      </c>
      <c r="F583" t="s">
        <v>1170</v>
      </c>
      <c r="G583" t="s">
        <v>11570</v>
      </c>
      <c r="H583" t="s">
        <v>373</v>
      </c>
      <c r="I583" t="s">
        <v>11206</v>
      </c>
      <c r="J583">
        <v>10048</v>
      </c>
      <c r="K583">
        <v>113000</v>
      </c>
      <c r="L583" t="s">
        <v>39</v>
      </c>
      <c r="M583" t="s">
        <v>143</v>
      </c>
      <c r="N583" t="s">
        <v>11264</v>
      </c>
      <c r="O583" s="129"/>
      <c r="P583" s="16"/>
    </row>
    <row r="584" spans="1:16">
      <c r="A584" t="s">
        <v>320</v>
      </c>
      <c r="B584" t="s">
        <v>317</v>
      </c>
      <c r="C584" t="s">
        <v>11571</v>
      </c>
      <c r="D584" t="s">
        <v>318</v>
      </c>
      <c r="E584">
        <v>362.04</v>
      </c>
      <c r="F584" t="s">
        <v>1170</v>
      </c>
      <c r="G584" t="s">
        <v>11572</v>
      </c>
      <c r="H584" t="s">
        <v>372</v>
      </c>
      <c r="I584" t="s">
        <v>11206</v>
      </c>
      <c r="J584">
        <v>10048</v>
      </c>
      <c r="K584">
        <v>113000</v>
      </c>
      <c r="L584" t="s">
        <v>39</v>
      </c>
      <c r="M584" t="s">
        <v>143</v>
      </c>
      <c r="N584" t="s">
        <v>11265</v>
      </c>
      <c r="O584" s="129"/>
      <c r="P584" s="16"/>
    </row>
    <row r="585" spans="1:16">
      <c r="A585" t="s">
        <v>321</v>
      </c>
      <c r="B585" t="s">
        <v>317</v>
      </c>
      <c r="C585" t="s">
        <v>11573</v>
      </c>
      <c r="D585" t="s">
        <v>318</v>
      </c>
      <c r="E585">
        <v>417.77</v>
      </c>
      <c r="F585" t="s">
        <v>1170</v>
      </c>
      <c r="G585" t="s">
        <v>11574</v>
      </c>
      <c r="H585" t="s">
        <v>373</v>
      </c>
      <c r="I585" t="s">
        <v>11206</v>
      </c>
      <c r="J585">
        <v>10048</v>
      </c>
      <c r="K585">
        <v>113000</v>
      </c>
      <c r="L585" t="s">
        <v>39</v>
      </c>
      <c r="M585" t="s">
        <v>143</v>
      </c>
      <c r="N585" t="s">
        <v>11266</v>
      </c>
      <c r="O585" s="129"/>
      <c r="P585" s="16"/>
    </row>
    <row r="586" spans="1:16">
      <c r="A586" t="s">
        <v>1115</v>
      </c>
      <c r="B586" t="s">
        <v>317</v>
      </c>
      <c r="C586" t="s">
        <v>11575</v>
      </c>
      <c r="D586" t="s">
        <v>318</v>
      </c>
      <c r="E586">
        <v>402.68</v>
      </c>
      <c r="F586" t="s">
        <v>1170</v>
      </c>
      <c r="G586" t="s">
        <v>11576</v>
      </c>
      <c r="H586" t="s">
        <v>373</v>
      </c>
      <c r="I586" t="s">
        <v>11206</v>
      </c>
      <c r="J586">
        <v>10048</v>
      </c>
      <c r="K586">
        <v>113000</v>
      </c>
      <c r="L586" t="s">
        <v>39</v>
      </c>
      <c r="M586" t="s">
        <v>143</v>
      </c>
      <c r="N586" t="s">
        <v>11267</v>
      </c>
      <c r="O586" s="129"/>
      <c r="P586" s="16"/>
    </row>
    <row r="587" spans="1:16">
      <c r="A587" t="s">
        <v>11577</v>
      </c>
      <c r="B587" t="s">
        <v>317</v>
      </c>
      <c r="C587" t="s">
        <v>11578</v>
      </c>
      <c r="D587" t="s">
        <v>318</v>
      </c>
      <c r="E587">
        <v>396.04</v>
      </c>
      <c r="F587" t="s">
        <v>1170</v>
      </c>
      <c r="G587" t="s">
        <v>11579</v>
      </c>
      <c r="H587" t="s">
        <v>373</v>
      </c>
      <c r="I587" t="s">
        <v>11206</v>
      </c>
      <c r="J587">
        <v>10048</v>
      </c>
      <c r="K587">
        <v>113000</v>
      </c>
      <c r="L587" t="s">
        <v>39</v>
      </c>
      <c r="M587" t="s">
        <v>143</v>
      </c>
      <c r="N587" t="s">
        <v>11268</v>
      </c>
      <c r="O587" s="129"/>
      <c r="P587" s="16"/>
    </row>
    <row r="588" spans="1:16">
      <c r="A588" t="s">
        <v>11580</v>
      </c>
      <c r="B588" t="s">
        <v>317</v>
      </c>
      <c r="C588" t="s">
        <v>11581</v>
      </c>
      <c r="D588" t="s">
        <v>318</v>
      </c>
      <c r="E588">
        <v>369.76</v>
      </c>
      <c r="F588" t="s">
        <v>1170</v>
      </c>
      <c r="G588" t="s">
        <v>11582</v>
      </c>
      <c r="H588" t="s">
        <v>372</v>
      </c>
      <c r="I588" t="s">
        <v>11206</v>
      </c>
      <c r="J588">
        <v>10048</v>
      </c>
      <c r="K588">
        <v>113000</v>
      </c>
      <c r="L588" t="s">
        <v>39</v>
      </c>
      <c r="M588" t="s">
        <v>143</v>
      </c>
      <c r="N588" t="s">
        <v>11269</v>
      </c>
      <c r="O588" s="129"/>
      <c r="P588" s="16"/>
    </row>
    <row r="589" spans="1:16">
      <c r="A589" t="s">
        <v>11583</v>
      </c>
      <c r="B589" t="s">
        <v>317</v>
      </c>
      <c r="C589" t="s">
        <v>11584</v>
      </c>
      <c r="D589" t="s">
        <v>318</v>
      </c>
      <c r="E589">
        <v>394.5</v>
      </c>
      <c r="F589" t="s">
        <v>1170</v>
      </c>
      <c r="G589" t="s">
        <v>11585</v>
      </c>
      <c r="H589" t="s">
        <v>373</v>
      </c>
      <c r="I589" t="s">
        <v>11206</v>
      </c>
      <c r="J589">
        <v>10048</v>
      </c>
      <c r="K589">
        <v>113000</v>
      </c>
      <c r="L589" t="s">
        <v>39</v>
      </c>
      <c r="M589" t="s">
        <v>143</v>
      </c>
      <c r="N589" t="s">
        <v>11271</v>
      </c>
      <c r="O589" s="129"/>
      <c r="P589" s="16"/>
    </row>
    <row r="590" spans="1:16">
      <c r="A590" t="s">
        <v>1155</v>
      </c>
      <c r="B590" t="s">
        <v>317</v>
      </c>
      <c r="C590" t="s">
        <v>11586</v>
      </c>
      <c r="D590" t="s">
        <v>318</v>
      </c>
      <c r="E590">
        <v>424.2</v>
      </c>
      <c r="F590" t="s">
        <v>1170</v>
      </c>
      <c r="G590" t="s">
        <v>11587</v>
      </c>
      <c r="H590" t="s">
        <v>373</v>
      </c>
      <c r="I590" t="s">
        <v>11206</v>
      </c>
      <c r="J590">
        <v>10048</v>
      </c>
      <c r="K590">
        <v>113000</v>
      </c>
      <c r="L590" t="s">
        <v>39</v>
      </c>
      <c r="M590" t="s">
        <v>143</v>
      </c>
      <c r="N590" t="s">
        <v>11270</v>
      </c>
      <c r="O590" s="129"/>
      <c r="P590" s="16"/>
    </row>
    <row r="591" spans="1:16">
      <c r="A591" t="s">
        <v>11588</v>
      </c>
      <c r="B591" t="s">
        <v>317</v>
      </c>
      <c r="C591" t="s">
        <v>11589</v>
      </c>
      <c r="D591" t="s">
        <v>318</v>
      </c>
      <c r="E591">
        <v>1128.73</v>
      </c>
      <c r="F591" t="s">
        <v>1170</v>
      </c>
      <c r="G591" t="s">
        <v>11590</v>
      </c>
      <c r="H591" t="s">
        <v>378</v>
      </c>
      <c r="I591" t="s">
        <v>11206</v>
      </c>
      <c r="J591">
        <v>10048</v>
      </c>
      <c r="K591">
        <v>113000</v>
      </c>
      <c r="L591" t="s">
        <v>39</v>
      </c>
      <c r="M591" t="s">
        <v>143</v>
      </c>
      <c r="N591" t="s">
        <v>11272</v>
      </c>
      <c r="O591" s="129"/>
      <c r="P591" s="16"/>
    </row>
    <row r="592" spans="1:16">
      <c r="A592" t="s">
        <v>1161</v>
      </c>
      <c r="B592" t="s">
        <v>317</v>
      </c>
      <c r="C592" t="s">
        <v>11591</v>
      </c>
      <c r="D592" t="s">
        <v>318</v>
      </c>
      <c r="E592">
        <v>469.13</v>
      </c>
      <c r="F592" t="s">
        <v>1170</v>
      </c>
      <c r="G592" t="s">
        <v>11592</v>
      </c>
      <c r="H592" t="s">
        <v>376</v>
      </c>
      <c r="I592" t="s">
        <v>11206</v>
      </c>
      <c r="J592">
        <v>10048</v>
      </c>
      <c r="K592">
        <v>113000</v>
      </c>
      <c r="L592" t="s">
        <v>39</v>
      </c>
      <c r="M592" t="s">
        <v>143</v>
      </c>
      <c r="N592" t="s">
        <v>11273</v>
      </c>
      <c r="O592" s="129"/>
      <c r="P592" s="16"/>
    </row>
    <row r="593" spans="1:16">
      <c r="A593" t="s">
        <v>1160</v>
      </c>
      <c r="B593" t="s">
        <v>317</v>
      </c>
      <c r="C593" t="s">
        <v>11593</v>
      </c>
      <c r="D593" t="s">
        <v>318</v>
      </c>
      <c r="E593">
        <v>479.5</v>
      </c>
      <c r="F593" t="s">
        <v>1170</v>
      </c>
      <c r="G593" t="s">
        <v>11594</v>
      </c>
      <c r="H593" t="s">
        <v>376</v>
      </c>
      <c r="I593" t="s">
        <v>11206</v>
      </c>
      <c r="J593">
        <v>10048</v>
      </c>
      <c r="K593">
        <v>113000</v>
      </c>
      <c r="L593" t="s">
        <v>39</v>
      </c>
      <c r="M593" t="s">
        <v>143</v>
      </c>
      <c r="N593" t="s">
        <v>11274</v>
      </c>
      <c r="O593" s="129"/>
      <c r="P593" s="16"/>
    </row>
    <row r="594" spans="1:16">
      <c r="A594" t="s">
        <v>316</v>
      </c>
      <c r="B594" t="s">
        <v>317</v>
      </c>
      <c r="C594" t="s">
        <v>11569</v>
      </c>
      <c r="D594" t="s">
        <v>318</v>
      </c>
      <c r="E594">
        <v>897.36</v>
      </c>
      <c r="F594" t="s">
        <v>1170</v>
      </c>
      <c r="G594" t="s">
        <v>11570</v>
      </c>
      <c r="H594" t="s">
        <v>374</v>
      </c>
      <c r="I594" t="s">
        <v>11205</v>
      </c>
      <c r="J594">
        <v>10048</v>
      </c>
      <c r="K594">
        <v>113010</v>
      </c>
      <c r="L594" t="s">
        <v>35</v>
      </c>
      <c r="M594" t="s">
        <v>143</v>
      </c>
      <c r="N594" t="s">
        <v>11264</v>
      </c>
      <c r="O594" s="129"/>
      <c r="P594" s="16"/>
    </row>
    <row r="595" spans="1:16">
      <c r="A595" t="s">
        <v>320</v>
      </c>
      <c r="B595" t="s">
        <v>317</v>
      </c>
      <c r="C595" t="s">
        <v>11571</v>
      </c>
      <c r="D595" t="s">
        <v>318</v>
      </c>
      <c r="E595">
        <v>924.38</v>
      </c>
      <c r="F595" t="s">
        <v>1170</v>
      </c>
      <c r="G595" t="s">
        <v>11572</v>
      </c>
      <c r="H595" t="s">
        <v>373</v>
      </c>
      <c r="I595" t="s">
        <v>11205</v>
      </c>
      <c r="J595">
        <v>10048</v>
      </c>
      <c r="K595">
        <v>113010</v>
      </c>
      <c r="L595" t="s">
        <v>35</v>
      </c>
      <c r="M595" t="s">
        <v>143</v>
      </c>
      <c r="N595" t="s">
        <v>11265</v>
      </c>
      <c r="O595" s="129"/>
      <c r="P595" s="16"/>
    </row>
    <row r="596" spans="1:16">
      <c r="A596" t="s">
        <v>321</v>
      </c>
      <c r="B596" t="s">
        <v>317</v>
      </c>
      <c r="C596" t="s">
        <v>11573</v>
      </c>
      <c r="D596" t="s">
        <v>318</v>
      </c>
      <c r="E596">
        <v>915.79</v>
      </c>
      <c r="F596" t="s">
        <v>1170</v>
      </c>
      <c r="G596" t="s">
        <v>11574</v>
      </c>
      <c r="H596" t="s">
        <v>374</v>
      </c>
      <c r="I596" t="s">
        <v>11205</v>
      </c>
      <c r="J596">
        <v>10048</v>
      </c>
      <c r="K596">
        <v>113010</v>
      </c>
      <c r="L596" t="s">
        <v>35</v>
      </c>
      <c r="M596" t="s">
        <v>143</v>
      </c>
      <c r="N596" t="s">
        <v>11266</v>
      </c>
      <c r="O596" s="129"/>
      <c r="P596" s="16"/>
    </row>
    <row r="597" spans="1:16">
      <c r="A597" t="s">
        <v>1115</v>
      </c>
      <c r="B597" t="s">
        <v>317</v>
      </c>
      <c r="C597" t="s">
        <v>11575</v>
      </c>
      <c r="D597" t="s">
        <v>318</v>
      </c>
      <c r="E597">
        <v>915.79</v>
      </c>
      <c r="F597" t="s">
        <v>1170</v>
      </c>
      <c r="G597" t="s">
        <v>11576</v>
      </c>
      <c r="H597" t="s">
        <v>374</v>
      </c>
      <c r="I597" t="s">
        <v>11205</v>
      </c>
      <c r="J597">
        <v>10048</v>
      </c>
      <c r="K597">
        <v>113010</v>
      </c>
      <c r="L597" t="s">
        <v>35</v>
      </c>
      <c r="M597" t="s">
        <v>143</v>
      </c>
      <c r="N597" t="s">
        <v>11267</v>
      </c>
      <c r="O597" s="129"/>
      <c r="P597" s="16"/>
    </row>
    <row r="598" spans="1:16">
      <c r="A598" t="s">
        <v>11577</v>
      </c>
      <c r="B598" t="s">
        <v>317</v>
      </c>
      <c r="C598" t="s">
        <v>11578</v>
      </c>
      <c r="D598" t="s">
        <v>318</v>
      </c>
      <c r="E598">
        <v>915.79</v>
      </c>
      <c r="F598" t="s">
        <v>1170</v>
      </c>
      <c r="G598" t="s">
        <v>11579</v>
      </c>
      <c r="H598" t="s">
        <v>374</v>
      </c>
      <c r="I598" t="s">
        <v>11205</v>
      </c>
      <c r="J598">
        <v>10048</v>
      </c>
      <c r="K598">
        <v>113010</v>
      </c>
      <c r="L598" t="s">
        <v>35</v>
      </c>
      <c r="M598" t="s">
        <v>143</v>
      </c>
      <c r="N598" t="s">
        <v>11268</v>
      </c>
      <c r="O598" s="129"/>
      <c r="P598" s="16"/>
    </row>
    <row r="599" spans="1:16">
      <c r="A599" t="s">
        <v>11580</v>
      </c>
      <c r="B599" t="s">
        <v>317</v>
      </c>
      <c r="C599" t="s">
        <v>11581</v>
      </c>
      <c r="D599" t="s">
        <v>318</v>
      </c>
      <c r="E599">
        <v>915.79</v>
      </c>
      <c r="F599" t="s">
        <v>1170</v>
      </c>
      <c r="G599" t="s">
        <v>11582</v>
      </c>
      <c r="H599" t="s">
        <v>373</v>
      </c>
      <c r="I599" t="s">
        <v>11205</v>
      </c>
      <c r="J599">
        <v>10048</v>
      </c>
      <c r="K599">
        <v>113010</v>
      </c>
      <c r="L599" t="s">
        <v>35</v>
      </c>
      <c r="M599" t="s">
        <v>143</v>
      </c>
      <c r="N599" t="s">
        <v>11269</v>
      </c>
      <c r="O599" s="129"/>
      <c r="P599" s="16"/>
    </row>
    <row r="600" spans="1:16">
      <c r="A600" t="s">
        <v>1155</v>
      </c>
      <c r="B600" t="s">
        <v>317</v>
      </c>
      <c r="C600" t="s">
        <v>11586</v>
      </c>
      <c r="D600" t="s">
        <v>318</v>
      </c>
      <c r="E600">
        <v>1049.67</v>
      </c>
      <c r="F600" t="s">
        <v>1170</v>
      </c>
      <c r="G600" t="s">
        <v>11587</v>
      </c>
      <c r="H600" t="s">
        <v>374</v>
      </c>
      <c r="I600" t="s">
        <v>11205</v>
      </c>
      <c r="J600">
        <v>10048</v>
      </c>
      <c r="K600">
        <v>113010</v>
      </c>
      <c r="L600" t="s">
        <v>35</v>
      </c>
      <c r="M600" t="s">
        <v>143</v>
      </c>
      <c r="N600" t="s">
        <v>11270</v>
      </c>
      <c r="O600" s="129"/>
      <c r="P600" s="16"/>
    </row>
    <row r="601" spans="1:16">
      <c r="A601" t="s">
        <v>11583</v>
      </c>
      <c r="B601" t="s">
        <v>317</v>
      </c>
      <c r="C601" t="s">
        <v>11584</v>
      </c>
      <c r="D601" t="s">
        <v>318</v>
      </c>
      <c r="E601">
        <v>948.67</v>
      </c>
      <c r="F601" t="s">
        <v>1170</v>
      </c>
      <c r="G601" t="s">
        <v>11585</v>
      </c>
      <c r="H601" t="s">
        <v>374</v>
      </c>
      <c r="I601" t="s">
        <v>11205</v>
      </c>
      <c r="J601">
        <v>10048</v>
      </c>
      <c r="K601">
        <v>113010</v>
      </c>
      <c r="L601" t="s">
        <v>35</v>
      </c>
      <c r="M601" t="s">
        <v>143</v>
      </c>
      <c r="N601" t="s">
        <v>11271</v>
      </c>
      <c r="O601" s="129"/>
      <c r="P601" s="16"/>
    </row>
    <row r="602" spans="1:16">
      <c r="A602" t="s">
        <v>11588</v>
      </c>
      <c r="B602" t="s">
        <v>317</v>
      </c>
      <c r="C602" t="s">
        <v>11589</v>
      </c>
      <c r="D602" t="s">
        <v>318</v>
      </c>
      <c r="E602">
        <v>1623.54</v>
      </c>
      <c r="F602" t="s">
        <v>1170</v>
      </c>
      <c r="G602" t="s">
        <v>11590</v>
      </c>
      <c r="H602" t="s">
        <v>379</v>
      </c>
      <c r="I602" t="s">
        <v>11205</v>
      </c>
      <c r="J602">
        <v>10048</v>
      </c>
      <c r="K602">
        <v>113010</v>
      </c>
      <c r="L602" t="s">
        <v>35</v>
      </c>
      <c r="M602" t="s">
        <v>143</v>
      </c>
      <c r="N602" t="s">
        <v>11272</v>
      </c>
      <c r="O602" s="129"/>
      <c r="P602" s="16"/>
    </row>
    <row r="603" spans="1:16">
      <c r="A603" t="s">
        <v>1161</v>
      </c>
      <c r="B603" t="s">
        <v>317</v>
      </c>
      <c r="C603" t="s">
        <v>11591</v>
      </c>
      <c r="D603" t="s">
        <v>318</v>
      </c>
      <c r="E603">
        <v>1013.05</v>
      </c>
      <c r="F603" t="s">
        <v>1170</v>
      </c>
      <c r="G603" t="s">
        <v>11592</v>
      </c>
      <c r="H603" t="s">
        <v>377</v>
      </c>
      <c r="I603" t="s">
        <v>11205</v>
      </c>
      <c r="J603">
        <v>10048</v>
      </c>
      <c r="K603">
        <v>113010</v>
      </c>
      <c r="L603" t="s">
        <v>35</v>
      </c>
      <c r="M603" t="s">
        <v>143</v>
      </c>
      <c r="N603" t="s">
        <v>11273</v>
      </c>
      <c r="O603" s="129"/>
      <c r="P603" s="16"/>
    </row>
    <row r="604" spans="1:16">
      <c r="A604" t="s">
        <v>1160</v>
      </c>
      <c r="B604" t="s">
        <v>317</v>
      </c>
      <c r="C604" t="s">
        <v>11593</v>
      </c>
      <c r="D604" t="s">
        <v>318</v>
      </c>
      <c r="E604">
        <v>1013.05</v>
      </c>
      <c r="F604" t="s">
        <v>1170</v>
      </c>
      <c r="G604" t="s">
        <v>11594</v>
      </c>
      <c r="H604" t="s">
        <v>377</v>
      </c>
      <c r="I604" t="s">
        <v>11205</v>
      </c>
      <c r="J604">
        <v>10048</v>
      </c>
      <c r="K604">
        <v>113010</v>
      </c>
      <c r="L604" t="s">
        <v>35</v>
      </c>
      <c r="M604" t="s">
        <v>143</v>
      </c>
      <c r="N604" t="s">
        <v>11274</v>
      </c>
      <c r="O604" s="129"/>
      <c r="P604" s="16"/>
    </row>
    <row r="605" spans="1:16">
      <c r="A605" t="s">
        <v>316</v>
      </c>
      <c r="B605" t="s">
        <v>317</v>
      </c>
      <c r="C605" t="s">
        <v>11569</v>
      </c>
      <c r="D605" t="s">
        <v>318</v>
      </c>
      <c r="E605">
        <v>196.3</v>
      </c>
      <c r="F605" t="s">
        <v>1170</v>
      </c>
      <c r="G605" t="s">
        <v>11570</v>
      </c>
      <c r="H605" t="s">
        <v>375</v>
      </c>
      <c r="I605" t="s">
        <v>11204</v>
      </c>
      <c r="J605">
        <v>10048</v>
      </c>
      <c r="K605">
        <v>113020</v>
      </c>
      <c r="L605" t="s">
        <v>33</v>
      </c>
      <c r="M605" t="s">
        <v>143</v>
      </c>
      <c r="N605" t="s">
        <v>11264</v>
      </c>
      <c r="O605" s="129"/>
      <c r="P605" s="16"/>
    </row>
    <row r="606" spans="1:16">
      <c r="A606" t="s">
        <v>320</v>
      </c>
      <c r="B606" t="s">
        <v>317</v>
      </c>
      <c r="C606" t="s">
        <v>11571</v>
      </c>
      <c r="D606" t="s">
        <v>318</v>
      </c>
      <c r="E606">
        <v>196.3</v>
      </c>
      <c r="F606" t="s">
        <v>1170</v>
      </c>
      <c r="G606" t="s">
        <v>11572</v>
      </c>
      <c r="H606" t="s">
        <v>374</v>
      </c>
      <c r="I606" t="s">
        <v>11204</v>
      </c>
      <c r="J606">
        <v>10048</v>
      </c>
      <c r="K606">
        <v>113020</v>
      </c>
      <c r="L606" t="s">
        <v>33</v>
      </c>
      <c r="M606" t="s">
        <v>143</v>
      </c>
      <c r="N606" t="s">
        <v>11265</v>
      </c>
      <c r="O606" s="129"/>
      <c r="P606" s="16"/>
    </row>
    <row r="607" spans="1:16">
      <c r="A607" t="s">
        <v>321</v>
      </c>
      <c r="B607" t="s">
        <v>317</v>
      </c>
      <c r="C607" t="s">
        <v>11573</v>
      </c>
      <c r="D607" t="s">
        <v>318</v>
      </c>
      <c r="E607">
        <v>196.3</v>
      </c>
      <c r="F607" t="s">
        <v>1170</v>
      </c>
      <c r="G607" t="s">
        <v>11574</v>
      </c>
      <c r="H607" t="s">
        <v>375</v>
      </c>
      <c r="I607" t="s">
        <v>11204</v>
      </c>
      <c r="J607">
        <v>10048</v>
      </c>
      <c r="K607">
        <v>113020</v>
      </c>
      <c r="L607" t="s">
        <v>33</v>
      </c>
      <c r="M607" t="s">
        <v>143</v>
      </c>
      <c r="N607" t="s">
        <v>11266</v>
      </c>
      <c r="O607" s="129"/>
      <c r="P607" s="16"/>
    </row>
    <row r="608" spans="1:16">
      <c r="A608" t="s">
        <v>1115</v>
      </c>
      <c r="B608" t="s">
        <v>317</v>
      </c>
      <c r="C608" t="s">
        <v>11575</v>
      </c>
      <c r="D608" t="s">
        <v>318</v>
      </c>
      <c r="E608">
        <v>196.3</v>
      </c>
      <c r="F608" t="s">
        <v>1170</v>
      </c>
      <c r="G608" t="s">
        <v>11576</v>
      </c>
      <c r="H608" t="s">
        <v>375</v>
      </c>
      <c r="I608" t="s">
        <v>11204</v>
      </c>
      <c r="J608">
        <v>10048</v>
      </c>
      <c r="K608">
        <v>113020</v>
      </c>
      <c r="L608" t="s">
        <v>33</v>
      </c>
      <c r="M608" t="s">
        <v>143</v>
      </c>
      <c r="N608" t="s">
        <v>11267</v>
      </c>
      <c r="O608" s="129"/>
      <c r="P608" s="16"/>
    </row>
    <row r="609" spans="1:16">
      <c r="A609" t="s">
        <v>11577</v>
      </c>
      <c r="B609" t="s">
        <v>317</v>
      </c>
      <c r="C609" t="s">
        <v>11578</v>
      </c>
      <c r="D609" t="s">
        <v>318</v>
      </c>
      <c r="E609">
        <v>196.3</v>
      </c>
      <c r="F609" t="s">
        <v>1170</v>
      </c>
      <c r="G609" t="s">
        <v>11579</v>
      </c>
      <c r="H609" t="s">
        <v>375</v>
      </c>
      <c r="I609" t="s">
        <v>11204</v>
      </c>
      <c r="J609">
        <v>10048</v>
      </c>
      <c r="K609">
        <v>113020</v>
      </c>
      <c r="L609" t="s">
        <v>33</v>
      </c>
      <c r="M609" t="s">
        <v>143</v>
      </c>
      <c r="N609" t="s">
        <v>11268</v>
      </c>
      <c r="O609" s="129"/>
      <c r="P609" s="16"/>
    </row>
    <row r="610" spans="1:16">
      <c r="A610" t="s">
        <v>11580</v>
      </c>
      <c r="B610" t="s">
        <v>317</v>
      </c>
      <c r="C610" t="s">
        <v>11581</v>
      </c>
      <c r="D610" t="s">
        <v>318</v>
      </c>
      <c r="E610">
        <v>196.3</v>
      </c>
      <c r="F610" t="s">
        <v>1170</v>
      </c>
      <c r="G610" t="s">
        <v>11582</v>
      </c>
      <c r="H610" t="s">
        <v>374</v>
      </c>
      <c r="I610" t="s">
        <v>11204</v>
      </c>
      <c r="J610">
        <v>10048</v>
      </c>
      <c r="K610">
        <v>113020</v>
      </c>
      <c r="L610" t="s">
        <v>33</v>
      </c>
      <c r="M610" t="s">
        <v>143</v>
      </c>
      <c r="N610" t="s">
        <v>11269</v>
      </c>
      <c r="O610" s="129"/>
      <c r="P610" s="16"/>
    </row>
    <row r="611" spans="1:16">
      <c r="A611" t="s">
        <v>1155</v>
      </c>
      <c r="B611" t="s">
        <v>317</v>
      </c>
      <c r="C611" t="s">
        <v>11586</v>
      </c>
      <c r="D611" t="s">
        <v>318</v>
      </c>
      <c r="E611">
        <v>203.08</v>
      </c>
      <c r="F611" t="s">
        <v>1170</v>
      </c>
      <c r="G611" t="s">
        <v>11587</v>
      </c>
      <c r="H611" t="s">
        <v>375</v>
      </c>
      <c r="I611" t="s">
        <v>11204</v>
      </c>
      <c r="J611">
        <v>10048</v>
      </c>
      <c r="K611">
        <v>113020</v>
      </c>
      <c r="L611" t="s">
        <v>33</v>
      </c>
      <c r="M611" t="s">
        <v>143</v>
      </c>
      <c r="N611" t="s">
        <v>11270</v>
      </c>
      <c r="O611" s="129"/>
      <c r="P611" s="16"/>
    </row>
    <row r="612" spans="1:16">
      <c r="A612" t="s">
        <v>11583</v>
      </c>
      <c r="B612" t="s">
        <v>317</v>
      </c>
      <c r="C612" t="s">
        <v>11584</v>
      </c>
      <c r="D612" t="s">
        <v>318</v>
      </c>
      <c r="E612">
        <v>209.85</v>
      </c>
      <c r="F612" t="s">
        <v>1170</v>
      </c>
      <c r="G612" t="s">
        <v>11585</v>
      </c>
      <c r="H612" t="s">
        <v>375</v>
      </c>
      <c r="I612" t="s">
        <v>11204</v>
      </c>
      <c r="J612">
        <v>10048</v>
      </c>
      <c r="K612">
        <v>113020</v>
      </c>
      <c r="L612" t="s">
        <v>33</v>
      </c>
      <c r="M612" t="s">
        <v>143</v>
      </c>
      <c r="N612" t="s">
        <v>11271</v>
      </c>
      <c r="O612" s="129"/>
      <c r="P612" s="16"/>
    </row>
    <row r="613" spans="1:16">
      <c r="A613" t="s">
        <v>11588</v>
      </c>
      <c r="B613" t="s">
        <v>317</v>
      </c>
      <c r="C613" t="s">
        <v>11589</v>
      </c>
      <c r="D613" t="s">
        <v>318</v>
      </c>
      <c r="E613">
        <v>504.26</v>
      </c>
      <c r="F613" t="s">
        <v>1170</v>
      </c>
      <c r="G613" t="s">
        <v>11590</v>
      </c>
      <c r="H613" t="s">
        <v>380</v>
      </c>
      <c r="I613" t="s">
        <v>11204</v>
      </c>
      <c r="J613">
        <v>10048</v>
      </c>
      <c r="K613">
        <v>113020</v>
      </c>
      <c r="L613" t="s">
        <v>33</v>
      </c>
      <c r="M613" t="s">
        <v>143</v>
      </c>
      <c r="N613" t="s">
        <v>11272</v>
      </c>
      <c r="O613" s="129"/>
      <c r="P613" s="16"/>
    </row>
    <row r="614" spans="1:16">
      <c r="A614" t="s">
        <v>1161</v>
      </c>
      <c r="B614" t="s">
        <v>317</v>
      </c>
      <c r="C614" t="s">
        <v>11591</v>
      </c>
      <c r="D614" t="s">
        <v>318</v>
      </c>
      <c r="E614">
        <v>228.68</v>
      </c>
      <c r="F614" t="s">
        <v>1170</v>
      </c>
      <c r="G614" t="s">
        <v>11592</v>
      </c>
      <c r="H614" t="s">
        <v>378</v>
      </c>
      <c r="I614" t="s">
        <v>11204</v>
      </c>
      <c r="J614">
        <v>10048</v>
      </c>
      <c r="K614">
        <v>113020</v>
      </c>
      <c r="L614" t="s">
        <v>33</v>
      </c>
      <c r="M614" t="s">
        <v>143</v>
      </c>
      <c r="N614" t="s">
        <v>11273</v>
      </c>
      <c r="O614" s="129"/>
      <c r="P614" s="16"/>
    </row>
    <row r="615" spans="1:16">
      <c r="A615" t="s">
        <v>1160</v>
      </c>
      <c r="B615" t="s">
        <v>317</v>
      </c>
      <c r="C615" t="s">
        <v>11593</v>
      </c>
      <c r="D615" t="s">
        <v>318</v>
      </c>
      <c r="E615">
        <v>228.68</v>
      </c>
      <c r="F615" t="s">
        <v>1170</v>
      </c>
      <c r="G615" t="s">
        <v>11594</v>
      </c>
      <c r="H615" t="s">
        <v>378</v>
      </c>
      <c r="I615" t="s">
        <v>11204</v>
      </c>
      <c r="J615">
        <v>10048</v>
      </c>
      <c r="K615">
        <v>113020</v>
      </c>
      <c r="L615" t="s">
        <v>33</v>
      </c>
      <c r="M615" t="s">
        <v>143</v>
      </c>
      <c r="N615" t="s">
        <v>11274</v>
      </c>
      <c r="O615" s="129"/>
      <c r="P615" s="16"/>
    </row>
    <row r="616" spans="1:16">
      <c r="A616" t="s">
        <v>316</v>
      </c>
      <c r="B616" t="s">
        <v>317</v>
      </c>
      <c r="C616" t="s">
        <v>11569</v>
      </c>
      <c r="D616" t="s">
        <v>318</v>
      </c>
      <c r="E616">
        <v>11779.64</v>
      </c>
      <c r="F616" t="s">
        <v>1170</v>
      </c>
      <c r="G616" t="s">
        <v>11570</v>
      </c>
      <c r="H616" t="s">
        <v>376</v>
      </c>
      <c r="I616" t="s">
        <v>11203</v>
      </c>
      <c r="J616">
        <v>10048</v>
      </c>
      <c r="K616">
        <v>113040</v>
      </c>
      <c r="L616" t="s">
        <v>27</v>
      </c>
      <c r="M616" t="s">
        <v>143</v>
      </c>
      <c r="N616" t="s">
        <v>11264</v>
      </c>
      <c r="O616" s="129"/>
      <c r="P616" s="16"/>
    </row>
    <row r="617" spans="1:16">
      <c r="A617" t="s">
        <v>320</v>
      </c>
      <c r="B617" t="s">
        <v>317</v>
      </c>
      <c r="C617" t="s">
        <v>11571</v>
      </c>
      <c r="D617" t="s">
        <v>318</v>
      </c>
      <c r="E617">
        <v>11416</v>
      </c>
      <c r="F617" t="s">
        <v>1170</v>
      </c>
      <c r="G617" t="s">
        <v>11572</v>
      </c>
      <c r="H617" t="s">
        <v>375</v>
      </c>
      <c r="I617" t="s">
        <v>11203</v>
      </c>
      <c r="J617">
        <v>10048</v>
      </c>
      <c r="K617">
        <v>113040</v>
      </c>
      <c r="L617" t="s">
        <v>27</v>
      </c>
      <c r="M617" t="s">
        <v>143</v>
      </c>
      <c r="N617" t="s">
        <v>11265</v>
      </c>
      <c r="O617" s="129"/>
      <c r="P617" s="16"/>
    </row>
    <row r="618" spans="1:16">
      <c r="A618" t="s">
        <v>321</v>
      </c>
      <c r="B618" t="s">
        <v>317</v>
      </c>
      <c r="C618" t="s">
        <v>11573</v>
      </c>
      <c r="D618" t="s">
        <v>318</v>
      </c>
      <c r="E618">
        <v>11252.17</v>
      </c>
      <c r="F618" t="s">
        <v>1170</v>
      </c>
      <c r="G618" t="s">
        <v>11574</v>
      </c>
      <c r="H618" t="s">
        <v>376</v>
      </c>
      <c r="I618" t="s">
        <v>11203</v>
      </c>
      <c r="J618">
        <v>10048</v>
      </c>
      <c r="K618">
        <v>113040</v>
      </c>
      <c r="L618" t="s">
        <v>27</v>
      </c>
      <c r="M618" t="s">
        <v>143</v>
      </c>
      <c r="N618" t="s">
        <v>11266</v>
      </c>
      <c r="O618" s="129"/>
    </row>
    <row r="619" spans="1:16">
      <c r="A619" t="s">
        <v>1115</v>
      </c>
      <c r="B619" t="s">
        <v>317</v>
      </c>
      <c r="C619" t="s">
        <v>11575</v>
      </c>
      <c r="D619" t="s">
        <v>318</v>
      </c>
      <c r="E619">
        <v>11145.16</v>
      </c>
      <c r="F619" t="s">
        <v>1170</v>
      </c>
      <c r="G619" t="s">
        <v>11576</v>
      </c>
      <c r="H619" t="s">
        <v>376</v>
      </c>
      <c r="I619" t="s">
        <v>11203</v>
      </c>
      <c r="J619">
        <v>10048</v>
      </c>
      <c r="K619">
        <v>113040</v>
      </c>
      <c r="L619" t="s">
        <v>27</v>
      </c>
      <c r="M619" t="s">
        <v>143</v>
      </c>
      <c r="N619" t="s">
        <v>11267</v>
      </c>
      <c r="O619" s="129"/>
      <c r="P619" s="16"/>
    </row>
    <row r="620" spans="1:16">
      <c r="A620" t="s">
        <v>11577</v>
      </c>
      <c r="B620" t="s">
        <v>317</v>
      </c>
      <c r="C620" t="s">
        <v>11578</v>
      </c>
      <c r="D620" t="s">
        <v>318</v>
      </c>
      <c r="E620">
        <v>11159.68</v>
      </c>
      <c r="F620" t="s">
        <v>1170</v>
      </c>
      <c r="G620" t="s">
        <v>11579</v>
      </c>
      <c r="H620" t="s">
        <v>376</v>
      </c>
      <c r="I620" t="s">
        <v>11203</v>
      </c>
      <c r="J620">
        <v>10048</v>
      </c>
      <c r="K620">
        <v>113040</v>
      </c>
      <c r="L620" t="s">
        <v>27</v>
      </c>
      <c r="M620" t="s">
        <v>143</v>
      </c>
      <c r="N620" t="s">
        <v>11268</v>
      </c>
      <c r="O620" s="129"/>
      <c r="P620" s="16"/>
    </row>
    <row r="621" spans="1:16">
      <c r="A621" t="s">
        <v>11580</v>
      </c>
      <c r="B621" t="s">
        <v>317</v>
      </c>
      <c r="C621" t="s">
        <v>11581</v>
      </c>
      <c r="D621" t="s">
        <v>318</v>
      </c>
      <c r="E621">
        <v>11527.13</v>
      </c>
      <c r="F621" t="s">
        <v>1170</v>
      </c>
      <c r="G621" t="s">
        <v>11582</v>
      </c>
      <c r="H621" t="s">
        <v>375</v>
      </c>
      <c r="I621" t="s">
        <v>11203</v>
      </c>
      <c r="J621">
        <v>10048</v>
      </c>
      <c r="K621">
        <v>113040</v>
      </c>
      <c r="L621" t="s">
        <v>27</v>
      </c>
      <c r="M621" t="s">
        <v>143</v>
      </c>
      <c r="N621" t="s">
        <v>11269</v>
      </c>
      <c r="O621" s="129"/>
    </row>
    <row r="622" spans="1:16">
      <c r="A622" t="s">
        <v>11583</v>
      </c>
      <c r="B622" t="s">
        <v>317</v>
      </c>
      <c r="C622" t="s">
        <v>11584</v>
      </c>
      <c r="D622" t="s">
        <v>318</v>
      </c>
      <c r="E622">
        <v>14677.69</v>
      </c>
      <c r="F622" t="s">
        <v>1170</v>
      </c>
      <c r="G622" t="s">
        <v>11585</v>
      </c>
      <c r="H622" t="s">
        <v>376</v>
      </c>
      <c r="I622" t="s">
        <v>11203</v>
      </c>
      <c r="J622">
        <v>10048</v>
      </c>
      <c r="K622">
        <v>113040</v>
      </c>
      <c r="L622" t="s">
        <v>27</v>
      </c>
      <c r="M622" t="s">
        <v>143</v>
      </c>
      <c r="N622" t="s">
        <v>11271</v>
      </c>
      <c r="O622" s="129"/>
    </row>
    <row r="623" spans="1:16">
      <c r="A623" t="s">
        <v>1155</v>
      </c>
      <c r="B623" t="s">
        <v>317</v>
      </c>
      <c r="C623" t="s">
        <v>11586</v>
      </c>
      <c r="D623" t="s">
        <v>318</v>
      </c>
      <c r="E623">
        <v>12437.49</v>
      </c>
      <c r="F623" t="s">
        <v>1170</v>
      </c>
      <c r="G623" t="s">
        <v>11587</v>
      </c>
      <c r="H623" t="s">
        <v>376</v>
      </c>
      <c r="I623" t="s">
        <v>11203</v>
      </c>
      <c r="J623">
        <v>10048</v>
      </c>
      <c r="K623">
        <v>113040</v>
      </c>
      <c r="L623" t="s">
        <v>27</v>
      </c>
      <c r="M623" t="s">
        <v>143</v>
      </c>
      <c r="N623" t="s">
        <v>11270</v>
      </c>
      <c r="O623" s="129"/>
      <c r="P623" s="16"/>
    </row>
    <row r="624" spans="1:16">
      <c r="A624" t="s">
        <v>11588</v>
      </c>
      <c r="B624" t="s">
        <v>317</v>
      </c>
      <c r="C624" t="s">
        <v>11589</v>
      </c>
      <c r="D624" t="s">
        <v>318</v>
      </c>
      <c r="E624">
        <v>12760.19</v>
      </c>
      <c r="F624" t="s">
        <v>1170</v>
      </c>
      <c r="G624" t="s">
        <v>11590</v>
      </c>
      <c r="H624" t="s">
        <v>381</v>
      </c>
      <c r="I624" t="s">
        <v>11203</v>
      </c>
      <c r="J624">
        <v>10048</v>
      </c>
      <c r="K624">
        <v>113040</v>
      </c>
      <c r="L624" t="s">
        <v>27</v>
      </c>
      <c r="M624" t="s">
        <v>143</v>
      </c>
      <c r="N624" t="s">
        <v>11272</v>
      </c>
      <c r="O624" s="129"/>
    </row>
    <row r="625" spans="1:16">
      <c r="A625" t="s">
        <v>1161</v>
      </c>
      <c r="B625" t="s">
        <v>317</v>
      </c>
      <c r="C625" t="s">
        <v>11591</v>
      </c>
      <c r="D625" t="s">
        <v>318</v>
      </c>
      <c r="E625">
        <v>11547.85</v>
      </c>
      <c r="F625" t="s">
        <v>1170</v>
      </c>
      <c r="G625" t="s">
        <v>11592</v>
      </c>
      <c r="H625" t="s">
        <v>379</v>
      </c>
      <c r="I625" t="s">
        <v>11203</v>
      </c>
      <c r="J625">
        <v>10048</v>
      </c>
      <c r="K625">
        <v>113040</v>
      </c>
      <c r="L625" t="s">
        <v>27</v>
      </c>
      <c r="M625" t="s">
        <v>143</v>
      </c>
      <c r="N625" t="s">
        <v>11273</v>
      </c>
      <c r="O625" s="129"/>
      <c r="P625" s="16"/>
    </row>
    <row r="626" spans="1:16">
      <c r="A626" t="s">
        <v>1160</v>
      </c>
      <c r="B626" t="s">
        <v>317</v>
      </c>
      <c r="C626" t="s">
        <v>11593</v>
      </c>
      <c r="D626" t="s">
        <v>318</v>
      </c>
      <c r="E626">
        <v>12204.85</v>
      </c>
      <c r="F626" t="s">
        <v>1170</v>
      </c>
      <c r="G626" t="s">
        <v>11594</v>
      </c>
      <c r="H626" t="s">
        <v>379</v>
      </c>
      <c r="I626" t="s">
        <v>11203</v>
      </c>
      <c r="J626">
        <v>10048</v>
      </c>
      <c r="K626">
        <v>113040</v>
      </c>
      <c r="L626" t="s">
        <v>27</v>
      </c>
      <c r="M626" t="s">
        <v>143</v>
      </c>
      <c r="N626" t="s">
        <v>11274</v>
      </c>
      <c r="O626" s="129"/>
      <c r="P626" s="16"/>
    </row>
    <row r="627" spans="1:16">
      <c r="A627" t="s">
        <v>316</v>
      </c>
      <c r="B627" t="s">
        <v>317</v>
      </c>
      <c r="C627" t="s">
        <v>11569</v>
      </c>
      <c r="D627" t="s">
        <v>318</v>
      </c>
      <c r="E627">
        <v>3410.08</v>
      </c>
      <c r="F627" t="s">
        <v>1170</v>
      </c>
      <c r="G627" t="s">
        <v>11570</v>
      </c>
      <c r="H627" t="s">
        <v>377</v>
      </c>
      <c r="I627" t="s">
        <v>11202</v>
      </c>
      <c r="J627">
        <v>10048</v>
      </c>
      <c r="K627">
        <v>113060</v>
      </c>
      <c r="L627" t="s">
        <v>31</v>
      </c>
      <c r="M627" t="s">
        <v>143</v>
      </c>
      <c r="N627" t="s">
        <v>11264</v>
      </c>
      <c r="O627" s="129"/>
      <c r="P627" s="16"/>
    </row>
    <row r="628" spans="1:16">
      <c r="A628" t="s">
        <v>320</v>
      </c>
      <c r="B628" t="s">
        <v>317</v>
      </c>
      <c r="C628" t="s">
        <v>11571</v>
      </c>
      <c r="D628" t="s">
        <v>318</v>
      </c>
      <c r="E628">
        <v>3386.49</v>
      </c>
      <c r="F628" t="s">
        <v>1170</v>
      </c>
      <c r="G628" t="s">
        <v>11572</v>
      </c>
      <c r="H628" t="s">
        <v>376</v>
      </c>
      <c r="I628" t="s">
        <v>11202</v>
      </c>
      <c r="J628">
        <v>10048</v>
      </c>
      <c r="K628">
        <v>113060</v>
      </c>
      <c r="L628" t="s">
        <v>31</v>
      </c>
      <c r="M628" t="s">
        <v>143</v>
      </c>
      <c r="N628" t="s">
        <v>11265</v>
      </c>
      <c r="O628" s="129"/>
      <c r="P628" s="16"/>
    </row>
    <row r="629" spans="1:16">
      <c r="A629" t="s">
        <v>321</v>
      </c>
      <c r="B629" t="s">
        <v>317</v>
      </c>
      <c r="C629" t="s">
        <v>11573</v>
      </c>
      <c r="D629" t="s">
        <v>318</v>
      </c>
      <c r="E629">
        <v>3473</v>
      </c>
      <c r="F629" t="s">
        <v>1170</v>
      </c>
      <c r="G629" t="s">
        <v>11574</v>
      </c>
      <c r="H629" t="s">
        <v>377</v>
      </c>
      <c r="I629" t="s">
        <v>11202</v>
      </c>
      <c r="J629">
        <v>10048</v>
      </c>
      <c r="K629">
        <v>113060</v>
      </c>
      <c r="L629" t="s">
        <v>31</v>
      </c>
      <c r="M629" t="s">
        <v>143</v>
      </c>
      <c r="N629" t="s">
        <v>11266</v>
      </c>
      <c r="O629" s="129"/>
      <c r="P629" s="16"/>
    </row>
    <row r="630" spans="1:16">
      <c r="A630" t="s">
        <v>1115</v>
      </c>
      <c r="B630" t="s">
        <v>317</v>
      </c>
      <c r="C630" t="s">
        <v>11575</v>
      </c>
      <c r="D630" t="s">
        <v>318</v>
      </c>
      <c r="E630">
        <v>3429.16</v>
      </c>
      <c r="F630" t="s">
        <v>1170</v>
      </c>
      <c r="G630" t="s">
        <v>11576</v>
      </c>
      <c r="H630" t="s">
        <v>377</v>
      </c>
      <c r="I630" t="s">
        <v>11202</v>
      </c>
      <c r="J630">
        <v>10048</v>
      </c>
      <c r="K630">
        <v>113060</v>
      </c>
      <c r="L630" t="s">
        <v>31</v>
      </c>
      <c r="M630" t="s">
        <v>143</v>
      </c>
      <c r="N630" t="s">
        <v>11267</v>
      </c>
      <c r="O630" s="129"/>
      <c r="P630" s="16"/>
    </row>
    <row r="631" spans="1:16">
      <c r="A631" t="s">
        <v>11577</v>
      </c>
      <c r="B631" t="s">
        <v>317</v>
      </c>
      <c r="C631" t="s">
        <v>11578</v>
      </c>
      <c r="D631" t="s">
        <v>318</v>
      </c>
      <c r="E631">
        <v>3298.62</v>
      </c>
      <c r="F631" t="s">
        <v>1170</v>
      </c>
      <c r="G631" t="s">
        <v>11579</v>
      </c>
      <c r="H631" t="s">
        <v>377</v>
      </c>
      <c r="I631" t="s">
        <v>11202</v>
      </c>
      <c r="J631">
        <v>10048</v>
      </c>
      <c r="K631">
        <v>113060</v>
      </c>
      <c r="L631" t="s">
        <v>31</v>
      </c>
      <c r="M631" t="s">
        <v>143</v>
      </c>
      <c r="N631" t="s">
        <v>11268</v>
      </c>
      <c r="O631" s="129"/>
      <c r="P631" s="16"/>
    </row>
    <row r="632" spans="1:16">
      <c r="A632" t="s">
        <v>11580</v>
      </c>
      <c r="B632" t="s">
        <v>317</v>
      </c>
      <c r="C632" t="s">
        <v>11581</v>
      </c>
      <c r="D632" t="s">
        <v>318</v>
      </c>
      <c r="E632">
        <v>3283.69</v>
      </c>
      <c r="F632" t="s">
        <v>1170</v>
      </c>
      <c r="G632" t="s">
        <v>11582</v>
      </c>
      <c r="H632" t="s">
        <v>376</v>
      </c>
      <c r="I632" t="s">
        <v>11202</v>
      </c>
      <c r="J632">
        <v>10048</v>
      </c>
      <c r="K632">
        <v>113060</v>
      </c>
      <c r="L632" t="s">
        <v>31</v>
      </c>
      <c r="M632" t="s">
        <v>143</v>
      </c>
      <c r="N632" t="s">
        <v>11269</v>
      </c>
      <c r="O632" s="129"/>
      <c r="P632" s="16"/>
    </row>
    <row r="633" spans="1:16">
      <c r="A633" t="s">
        <v>11583</v>
      </c>
      <c r="B633" t="s">
        <v>317</v>
      </c>
      <c r="C633" t="s">
        <v>11584</v>
      </c>
      <c r="D633" t="s">
        <v>318</v>
      </c>
      <c r="E633">
        <v>3554.29</v>
      </c>
      <c r="F633" t="s">
        <v>1170</v>
      </c>
      <c r="G633" t="s">
        <v>11585</v>
      </c>
      <c r="H633" t="s">
        <v>377</v>
      </c>
      <c r="I633" t="s">
        <v>11202</v>
      </c>
      <c r="J633">
        <v>10048</v>
      </c>
      <c r="K633">
        <v>113060</v>
      </c>
      <c r="L633" t="s">
        <v>31</v>
      </c>
      <c r="M633" t="s">
        <v>143</v>
      </c>
      <c r="N633" t="s">
        <v>11271</v>
      </c>
      <c r="O633" s="129"/>
      <c r="P633" s="16"/>
    </row>
    <row r="634" spans="1:16">
      <c r="A634" t="s">
        <v>1155</v>
      </c>
      <c r="B634" t="s">
        <v>317</v>
      </c>
      <c r="C634" t="s">
        <v>11586</v>
      </c>
      <c r="D634" t="s">
        <v>318</v>
      </c>
      <c r="E634">
        <v>3004.61</v>
      </c>
      <c r="F634" t="s">
        <v>1170</v>
      </c>
      <c r="G634" t="s">
        <v>11587</v>
      </c>
      <c r="H634" t="s">
        <v>377</v>
      </c>
      <c r="I634" t="s">
        <v>11202</v>
      </c>
      <c r="J634">
        <v>10048</v>
      </c>
      <c r="K634">
        <v>113060</v>
      </c>
      <c r="L634" t="s">
        <v>31</v>
      </c>
      <c r="M634" t="s">
        <v>143</v>
      </c>
      <c r="N634" t="s">
        <v>11270</v>
      </c>
      <c r="O634" s="129"/>
      <c r="P634" s="16"/>
    </row>
    <row r="635" spans="1:16">
      <c r="A635" t="s">
        <v>11588</v>
      </c>
      <c r="B635" t="s">
        <v>317</v>
      </c>
      <c r="C635" t="s">
        <v>11589</v>
      </c>
      <c r="D635" t="s">
        <v>318</v>
      </c>
      <c r="E635">
        <v>7266.16</v>
      </c>
      <c r="F635" t="s">
        <v>1170</v>
      </c>
      <c r="G635" t="s">
        <v>11590</v>
      </c>
      <c r="H635" t="s">
        <v>382</v>
      </c>
      <c r="I635" t="s">
        <v>11202</v>
      </c>
      <c r="J635">
        <v>10048</v>
      </c>
      <c r="K635">
        <v>113060</v>
      </c>
      <c r="L635" t="s">
        <v>31</v>
      </c>
      <c r="M635" t="s">
        <v>143</v>
      </c>
      <c r="N635" t="s">
        <v>11272</v>
      </c>
      <c r="O635" s="129"/>
      <c r="P635" s="16"/>
    </row>
    <row r="636" spans="1:16">
      <c r="A636" t="s">
        <v>1161</v>
      </c>
      <c r="B636" t="s">
        <v>317</v>
      </c>
      <c r="C636" t="s">
        <v>11591</v>
      </c>
      <c r="D636" t="s">
        <v>318</v>
      </c>
      <c r="E636">
        <v>3995.7</v>
      </c>
      <c r="F636" t="s">
        <v>1170</v>
      </c>
      <c r="G636" t="s">
        <v>11592</v>
      </c>
      <c r="H636" t="s">
        <v>380</v>
      </c>
      <c r="I636" t="s">
        <v>11202</v>
      </c>
      <c r="J636">
        <v>10048</v>
      </c>
      <c r="K636">
        <v>113060</v>
      </c>
      <c r="L636" t="s">
        <v>31</v>
      </c>
      <c r="M636" t="s">
        <v>143</v>
      </c>
      <c r="N636" t="s">
        <v>11273</v>
      </c>
      <c r="O636" s="129"/>
      <c r="P636" s="16"/>
    </row>
    <row r="637" spans="1:16">
      <c r="A637" t="s">
        <v>1160</v>
      </c>
      <c r="B637" t="s">
        <v>317</v>
      </c>
      <c r="C637" t="s">
        <v>11593</v>
      </c>
      <c r="D637" t="s">
        <v>318</v>
      </c>
      <c r="E637">
        <v>3893.49</v>
      </c>
      <c r="F637" t="s">
        <v>1170</v>
      </c>
      <c r="G637" t="s">
        <v>11594</v>
      </c>
      <c r="H637" t="s">
        <v>380</v>
      </c>
      <c r="I637" t="s">
        <v>11202</v>
      </c>
      <c r="J637">
        <v>10048</v>
      </c>
      <c r="K637">
        <v>113060</v>
      </c>
      <c r="L637" t="s">
        <v>31</v>
      </c>
      <c r="M637" t="s">
        <v>143</v>
      </c>
      <c r="N637" t="s">
        <v>11274</v>
      </c>
      <c r="O637" s="129"/>
      <c r="P637" s="16"/>
    </row>
    <row r="638" spans="1:16">
      <c r="A638" t="s">
        <v>316</v>
      </c>
      <c r="B638" t="s">
        <v>317</v>
      </c>
      <c r="C638" t="s">
        <v>11569</v>
      </c>
      <c r="D638" t="s">
        <v>318</v>
      </c>
      <c r="E638">
        <v>2023.04</v>
      </c>
      <c r="F638" t="s">
        <v>1170</v>
      </c>
      <c r="G638" t="s">
        <v>11570</v>
      </c>
      <c r="H638" t="s">
        <v>378</v>
      </c>
      <c r="I638" t="s">
        <v>11201</v>
      </c>
      <c r="J638">
        <v>10048</v>
      </c>
      <c r="K638">
        <v>114000</v>
      </c>
      <c r="L638" t="s">
        <v>39</v>
      </c>
      <c r="M638" t="s">
        <v>143</v>
      </c>
      <c r="N638" t="s">
        <v>11264</v>
      </c>
      <c r="O638" s="129"/>
      <c r="P638" s="16"/>
    </row>
    <row r="639" spans="1:16">
      <c r="A639" t="s">
        <v>320</v>
      </c>
      <c r="B639" t="s">
        <v>317</v>
      </c>
      <c r="C639" t="s">
        <v>11571</v>
      </c>
      <c r="D639" t="s">
        <v>318</v>
      </c>
      <c r="E639">
        <v>1793.27</v>
      </c>
      <c r="F639" t="s">
        <v>1170</v>
      </c>
      <c r="G639" t="s">
        <v>11572</v>
      </c>
      <c r="H639" t="s">
        <v>377</v>
      </c>
      <c r="I639" t="s">
        <v>11201</v>
      </c>
      <c r="J639">
        <v>10048</v>
      </c>
      <c r="K639">
        <v>114000</v>
      </c>
      <c r="L639" t="s">
        <v>39</v>
      </c>
      <c r="M639" t="s">
        <v>143</v>
      </c>
      <c r="N639" t="s">
        <v>11265</v>
      </c>
      <c r="O639" s="129"/>
      <c r="P639" s="16"/>
    </row>
    <row r="640" spans="1:16">
      <c r="A640" t="s">
        <v>321</v>
      </c>
      <c r="B640" t="s">
        <v>317</v>
      </c>
      <c r="C640" t="s">
        <v>11573</v>
      </c>
      <c r="D640" t="s">
        <v>318</v>
      </c>
      <c r="E640">
        <v>1925.26</v>
      </c>
      <c r="F640" t="s">
        <v>1170</v>
      </c>
      <c r="G640" t="s">
        <v>11574</v>
      </c>
      <c r="H640" t="s">
        <v>378</v>
      </c>
      <c r="I640" t="s">
        <v>11201</v>
      </c>
      <c r="J640">
        <v>10048</v>
      </c>
      <c r="K640">
        <v>114000</v>
      </c>
      <c r="L640" t="s">
        <v>39</v>
      </c>
      <c r="M640" t="s">
        <v>143</v>
      </c>
      <c r="N640" t="s">
        <v>11266</v>
      </c>
      <c r="O640" s="129"/>
      <c r="P640" s="16"/>
    </row>
    <row r="641" spans="1:16">
      <c r="A641" t="s">
        <v>1115</v>
      </c>
      <c r="B641" t="s">
        <v>317</v>
      </c>
      <c r="C641" t="s">
        <v>11575</v>
      </c>
      <c r="D641" t="s">
        <v>318</v>
      </c>
      <c r="E641">
        <v>1994.23</v>
      </c>
      <c r="F641" t="s">
        <v>1170</v>
      </c>
      <c r="G641" t="s">
        <v>11576</v>
      </c>
      <c r="H641" t="s">
        <v>378</v>
      </c>
      <c r="I641" t="s">
        <v>11201</v>
      </c>
      <c r="J641">
        <v>10048</v>
      </c>
      <c r="K641">
        <v>114000</v>
      </c>
      <c r="L641" t="s">
        <v>39</v>
      </c>
      <c r="M641" t="s">
        <v>143</v>
      </c>
      <c r="N641" t="s">
        <v>11267</v>
      </c>
      <c r="O641" s="129"/>
      <c r="P641" s="16"/>
    </row>
    <row r="642" spans="1:16">
      <c r="A642" t="s">
        <v>11577</v>
      </c>
      <c r="B642" t="s">
        <v>317</v>
      </c>
      <c r="C642" t="s">
        <v>11578</v>
      </c>
      <c r="D642" t="s">
        <v>318</v>
      </c>
      <c r="E642">
        <v>1932.74</v>
      </c>
      <c r="F642" t="s">
        <v>1170</v>
      </c>
      <c r="G642" t="s">
        <v>11579</v>
      </c>
      <c r="H642" t="s">
        <v>378</v>
      </c>
      <c r="I642" t="s">
        <v>11201</v>
      </c>
      <c r="J642">
        <v>10048</v>
      </c>
      <c r="K642">
        <v>114000</v>
      </c>
      <c r="L642" t="s">
        <v>39</v>
      </c>
      <c r="M642" t="s">
        <v>143</v>
      </c>
      <c r="N642" t="s">
        <v>11268</v>
      </c>
      <c r="O642" s="129"/>
      <c r="P642" s="16"/>
    </row>
    <row r="643" spans="1:16">
      <c r="A643" t="s">
        <v>11580</v>
      </c>
      <c r="B643" t="s">
        <v>317</v>
      </c>
      <c r="C643" t="s">
        <v>11581</v>
      </c>
      <c r="D643" t="s">
        <v>318</v>
      </c>
      <c r="E643">
        <v>1858.21</v>
      </c>
      <c r="F643" t="s">
        <v>1170</v>
      </c>
      <c r="G643" t="s">
        <v>11582</v>
      </c>
      <c r="H643" t="s">
        <v>377</v>
      </c>
      <c r="I643" t="s">
        <v>11201</v>
      </c>
      <c r="J643">
        <v>10048</v>
      </c>
      <c r="K643">
        <v>114000</v>
      </c>
      <c r="L643" t="s">
        <v>39</v>
      </c>
      <c r="M643" t="s">
        <v>143</v>
      </c>
      <c r="N643" t="s">
        <v>11269</v>
      </c>
      <c r="O643" s="129"/>
      <c r="P643" s="16"/>
    </row>
    <row r="644" spans="1:16">
      <c r="A644" t="s">
        <v>11583</v>
      </c>
      <c r="B644" t="s">
        <v>317</v>
      </c>
      <c r="C644" t="s">
        <v>11584</v>
      </c>
      <c r="D644" t="s">
        <v>318</v>
      </c>
      <c r="E644">
        <v>2003.56</v>
      </c>
      <c r="F644" t="s">
        <v>1170</v>
      </c>
      <c r="G644" t="s">
        <v>11585</v>
      </c>
      <c r="H644" t="s">
        <v>378</v>
      </c>
      <c r="I644" t="s">
        <v>11201</v>
      </c>
      <c r="J644">
        <v>10048</v>
      </c>
      <c r="K644">
        <v>114000</v>
      </c>
      <c r="L644" t="s">
        <v>39</v>
      </c>
      <c r="M644" t="s">
        <v>143</v>
      </c>
      <c r="N644" t="s">
        <v>11271</v>
      </c>
      <c r="O644" s="129"/>
      <c r="P644" s="16"/>
    </row>
    <row r="645" spans="1:16">
      <c r="A645" t="s">
        <v>1155</v>
      </c>
      <c r="B645" t="s">
        <v>317</v>
      </c>
      <c r="C645" t="s">
        <v>11586</v>
      </c>
      <c r="D645" t="s">
        <v>318</v>
      </c>
      <c r="E645">
        <v>2009.87</v>
      </c>
      <c r="F645" t="s">
        <v>1170</v>
      </c>
      <c r="G645" t="s">
        <v>11587</v>
      </c>
      <c r="H645" t="s">
        <v>378</v>
      </c>
      <c r="I645" t="s">
        <v>11201</v>
      </c>
      <c r="J645">
        <v>10048</v>
      </c>
      <c r="K645">
        <v>114000</v>
      </c>
      <c r="L645" t="s">
        <v>39</v>
      </c>
      <c r="M645" t="s">
        <v>143</v>
      </c>
      <c r="N645" t="s">
        <v>11270</v>
      </c>
      <c r="O645" s="129"/>
      <c r="P645" s="16"/>
    </row>
    <row r="646" spans="1:16">
      <c r="A646" t="s">
        <v>11588</v>
      </c>
      <c r="B646" t="s">
        <v>317</v>
      </c>
      <c r="C646" t="s">
        <v>11589</v>
      </c>
      <c r="D646" t="s">
        <v>318</v>
      </c>
      <c r="E646">
        <v>3933.52</v>
      </c>
      <c r="F646" t="s">
        <v>1170</v>
      </c>
      <c r="G646" t="s">
        <v>11590</v>
      </c>
      <c r="H646" t="s">
        <v>383</v>
      </c>
      <c r="I646" t="s">
        <v>11201</v>
      </c>
      <c r="J646">
        <v>10048</v>
      </c>
      <c r="K646">
        <v>114000</v>
      </c>
      <c r="L646" t="s">
        <v>39</v>
      </c>
      <c r="M646" t="s">
        <v>143</v>
      </c>
      <c r="N646" t="s">
        <v>11272</v>
      </c>
      <c r="O646" s="129"/>
      <c r="P646" s="16"/>
    </row>
    <row r="647" spans="1:16">
      <c r="A647" t="s">
        <v>1161</v>
      </c>
      <c r="B647" t="s">
        <v>317</v>
      </c>
      <c r="C647" t="s">
        <v>11591</v>
      </c>
      <c r="D647" t="s">
        <v>318</v>
      </c>
      <c r="E647">
        <v>2477.37</v>
      </c>
      <c r="F647" t="s">
        <v>1170</v>
      </c>
      <c r="G647" t="s">
        <v>11592</v>
      </c>
      <c r="H647" t="s">
        <v>381</v>
      </c>
      <c r="I647" t="s">
        <v>11201</v>
      </c>
      <c r="J647">
        <v>10048</v>
      </c>
      <c r="K647">
        <v>114000</v>
      </c>
      <c r="L647" t="s">
        <v>39</v>
      </c>
      <c r="M647" t="s">
        <v>143</v>
      </c>
      <c r="N647" t="s">
        <v>11273</v>
      </c>
      <c r="O647" s="129"/>
      <c r="P647" s="16"/>
    </row>
    <row r="648" spans="1:16">
      <c r="A648" t="s">
        <v>1160</v>
      </c>
      <c r="B648" t="s">
        <v>317</v>
      </c>
      <c r="C648" t="s">
        <v>11593</v>
      </c>
      <c r="D648" t="s">
        <v>318</v>
      </c>
      <c r="E648">
        <v>2504.9899999999998</v>
      </c>
      <c r="F648" t="s">
        <v>1170</v>
      </c>
      <c r="G648" t="s">
        <v>11594</v>
      </c>
      <c r="H648" t="s">
        <v>381</v>
      </c>
      <c r="I648" t="s">
        <v>11201</v>
      </c>
      <c r="J648">
        <v>10048</v>
      </c>
      <c r="K648">
        <v>114000</v>
      </c>
      <c r="L648" t="s">
        <v>39</v>
      </c>
      <c r="M648" t="s">
        <v>143</v>
      </c>
      <c r="N648" t="s">
        <v>11274</v>
      </c>
      <c r="O648" s="129"/>
      <c r="P648" s="16"/>
    </row>
    <row r="649" spans="1:16">
      <c r="A649" t="s">
        <v>316</v>
      </c>
      <c r="B649" t="s">
        <v>317</v>
      </c>
      <c r="C649" t="s">
        <v>11569</v>
      </c>
      <c r="D649" t="s">
        <v>318</v>
      </c>
      <c r="E649">
        <v>2492.5500000000002</v>
      </c>
      <c r="F649" t="s">
        <v>1170</v>
      </c>
      <c r="G649" t="s">
        <v>11570</v>
      </c>
      <c r="H649" t="s">
        <v>379</v>
      </c>
      <c r="I649" t="s">
        <v>11200</v>
      </c>
      <c r="J649">
        <v>10048</v>
      </c>
      <c r="K649">
        <v>114010</v>
      </c>
      <c r="L649" t="s">
        <v>35</v>
      </c>
      <c r="M649" t="s">
        <v>143</v>
      </c>
      <c r="N649" t="s">
        <v>11264</v>
      </c>
      <c r="O649" s="129"/>
      <c r="P649" s="16"/>
    </row>
    <row r="650" spans="1:16">
      <c r="A650" t="s">
        <v>320</v>
      </c>
      <c r="B650" t="s">
        <v>317</v>
      </c>
      <c r="C650" t="s">
        <v>11571</v>
      </c>
      <c r="D650" t="s">
        <v>318</v>
      </c>
      <c r="E650">
        <v>2548.19</v>
      </c>
      <c r="F650" t="s">
        <v>1170</v>
      </c>
      <c r="G650" t="s">
        <v>11572</v>
      </c>
      <c r="H650" t="s">
        <v>378</v>
      </c>
      <c r="I650" t="s">
        <v>11200</v>
      </c>
      <c r="J650">
        <v>10048</v>
      </c>
      <c r="K650">
        <v>114010</v>
      </c>
      <c r="L650" t="s">
        <v>35</v>
      </c>
      <c r="M650" t="s">
        <v>143</v>
      </c>
      <c r="N650" t="s">
        <v>11265</v>
      </c>
      <c r="O650" s="129"/>
      <c r="P650" s="16"/>
    </row>
    <row r="651" spans="1:16">
      <c r="A651" t="s">
        <v>321</v>
      </c>
      <c r="B651" t="s">
        <v>317</v>
      </c>
      <c r="C651" t="s">
        <v>11573</v>
      </c>
      <c r="D651" t="s">
        <v>318</v>
      </c>
      <c r="E651">
        <v>2530.4899999999998</v>
      </c>
      <c r="F651" t="s">
        <v>1170</v>
      </c>
      <c r="G651" t="s">
        <v>11574</v>
      </c>
      <c r="H651" t="s">
        <v>379</v>
      </c>
      <c r="I651" t="s">
        <v>11200</v>
      </c>
      <c r="J651">
        <v>10048</v>
      </c>
      <c r="K651">
        <v>114010</v>
      </c>
      <c r="L651" t="s">
        <v>35</v>
      </c>
      <c r="M651" t="s">
        <v>143</v>
      </c>
      <c r="N651" t="s">
        <v>11266</v>
      </c>
      <c r="O651" s="129"/>
      <c r="P651" s="16"/>
    </row>
    <row r="652" spans="1:16">
      <c r="A652" t="s">
        <v>1115</v>
      </c>
      <c r="B652" t="s">
        <v>317</v>
      </c>
      <c r="C652" t="s">
        <v>11575</v>
      </c>
      <c r="D652" t="s">
        <v>318</v>
      </c>
      <c r="E652">
        <v>2530.4899999999998</v>
      </c>
      <c r="F652" t="s">
        <v>1170</v>
      </c>
      <c r="G652" t="s">
        <v>11576</v>
      </c>
      <c r="H652" t="s">
        <v>379</v>
      </c>
      <c r="I652" t="s">
        <v>11200</v>
      </c>
      <c r="J652">
        <v>10048</v>
      </c>
      <c r="K652">
        <v>114010</v>
      </c>
      <c r="L652" t="s">
        <v>35</v>
      </c>
      <c r="M652" t="s">
        <v>143</v>
      </c>
      <c r="N652" t="s">
        <v>11267</v>
      </c>
      <c r="O652" s="129"/>
      <c r="P652" s="16"/>
    </row>
    <row r="653" spans="1:16">
      <c r="A653" t="s">
        <v>11577</v>
      </c>
      <c r="B653" t="s">
        <v>317</v>
      </c>
      <c r="C653" t="s">
        <v>11578</v>
      </c>
      <c r="D653" t="s">
        <v>318</v>
      </c>
      <c r="E653">
        <v>2530.4899999999998</v>
      </c>
      <c r="F653" t="s">
        <v>1170</v>
      </c>
      <c r="G653" t="s">
        <v>11579</v>
      </c>
      <c r="H653" t="s">
        <v>379</v>
      </c>
      <c r="I653" t="s">
        <v>11200</v>
      </c>
      <c r="J653">
        <v>10048</v>
      </c>
      <c r="K653">
        <v>114010</v>
      </c>
      <c r="L653" t="s">
        <v>35</v>
      </c>
      <c r="M653" t="s">
        <v>143</v>
      </c>
      <c r="N653" t="s">
        <v>11268</v>
      </c>
      <c r="O653" s="129"/>
      <c r="P653" s="16"/>
    </row>
    <row r="654" spans="1:16">
      <c r="A654" t="s">
        <v>11580</v>
      </c>
      <c r="B654" t="s">
        <v>317</v>
      </c>
      <c r="C654" t="s">
        <v>11581</v>
      </c>
      <c r="D654" t="s">
        <v>318</v>
      </c>
      <c r="E654">
        <v>2530.4899999999998</v>
      </c>
      <c r="F654" t="s">
        <v>1170</v>
      </c>
      <c r="G654" t="s">
        <v>11582</v>
      </c>
      <c r="H654" t="s">
        <v>378</v>
      </c>
      <c r="I654" t="s">
        <v>11200</v>
      </c>
      <c r="J654">
        <v>10048</v>
      </c>
      <c r="K654">
        <v>114010</v>
      </c>
      <c r="L654" t="s">
        <v>35</v>
      </c>
      <c r="M654" t="s">
        <v>143</v>
      </c>
      <c r="N654" t="s">
        <v>11269</v>
      </c>
      <c r="O654" s="129"/>
      <c r="P654" s="16"/>
    </row>
    <row r="655" spans="1:16">
      <c r="A655" t="s">
        <v>1155</v>
      </c>
      <c r="B655" t="s">
        <v>317</v>
      </c>
      <c r="C655" t="s">
        <v>11586</v>
      </c>
      <c r="D655" t="s">
        <v>318</v>
      </c>
      <c r="E655">
        <v>2806.01</v>
      </c>
      <c r="F655" t="s">
        <v>1170</v>
      </c>
      <c r="G655" t="s">
        <v>11587</v>
      </c>
      <c r="H655" t="s">
        <v>379</v>
      </c>
      <c r="I655" t="s">
        <v>11200</v>
      </c>
      <c r="J655">
        <v>10048</v>
      </c>
      <c r="K655">
        <v>114010</v>
      </c>
      <c r="L655" t="s">
        <v>35</v>
      </c>
      <c r="M655" t="s">
        <v>143</v>
      </c>
      <c r="N655" t="s">
        <v>11270</v>
      </c>
      <c r="O655" s="129"/>
      <c r="P655" s="16"/>
    </row>
    <row r="656" spans="1:16">
      <c r="A656" t="s">
        <v>11583</v>
      </c>
      <c r="B656" t="s">
        <v>317</v>
      </c>
      <c r="C656" t="s">
        <v>11584</v>
      </c>
      <c r="D656" t="s">
        <v>318</v>
      </c>
      <c r="E656">
        <v>2598.16</v>
      </c>
      <c r="F656" t="s">
        <v>1170</v>
      </c>
      <c r="G656" t="s">
        <v>11585</v>
      </c>
      <c r="H656" t="s">
        <v>379</v>
      </c>
      <c r="I656" t="s">
        <v>11200</v>
      </c>
      <c r="J656">
        <v>10048</v>
      </c>
      <c r="K656">
        <v>114010</v>
      </c>
      <c r="L656" t="s">
        <v>35</v>
      </c>
      <c r="M656" t="s">
        <v>143</v>
      </c>
      <c r="N656" t="s">
        <v>11271</v>
      </c>
      <c r="O656" s="129"/>
      <c r="P656" s="16"/>
    </row>
    <row r="657" spans="1:16">
      <c r="A657" t="s">
        <v>11588</v>
      </c>
      <c r="B657" t="s">
        <v>317</v>
      </c>
      <c r="C657" t="s">
        <v>11589</v>
      </c>
      <c r="D657" t="s">
        <v>318</v>
      </c>
      <c r="E657">
        <v>3987.02</v>
      </c>
      <c r="F657" t="s">
        <v>1170</v>
      </c>
      <c r="G657" t="s">
        <v>11590</v>
      </c>
      <c r="H657" t="s">
        <v>384</v>
      </c>
      <c r="I657" t="s">
        <v>11200</v>
      </c>
      <c r="J657">
        <v>10048</v>
      </c>
      <c r="K657">
        <v>114010</v>
      </c>
      <c r="L657" t="s">
        <v>35</v>
      </c>
      <c r="M657" t="s">
        <v>143</v>
      </c>
      <c r="N657" t="s">
        <v>11272</v>
      </c>
      <c r="O657" s="129"/>
      <c r="P657" s="16"/>
    </row>
    <row r="658" spans="1:16">
      <c r="A658" t="s">
        <v>1161</v>
      </c>
      <c r="B658" t="s">
        <v>317</v>
      </c>
      <c r="C658" t="s">
        <v>11591</v>
      </c>
      <c r="D658" t="s">
        <v>318</v>
      </c>
      <c r="E658">
        <v>2730.64</v>
      </c>
      <c r="F658" t="s">
        <v>1170</v>
      </c>
      <c r="G658" t="s">
        <v>11592</v>
      </c>
      <c r="H658" t="s">
        <v>382</v>
      </c>
      <c r="I658" t="s">
        <v>11200</v>
      </c>
      <c r="J658">
        <v>10048</v>
      </c>
      <c r="K658">
        <v>114010</v>
      </c>
      <c r="L658" t="s">
        <v>35</v>
      </c>
      <c r="M658" t="s">
        <v>143</v>
      </c>
      <c r="N658" t="s">
        <v>11273</v>
      </c>
      <c r="O658" s="129"/>
      <c r="P658" s="16"/>
    </row>
    <row r="659" spans="1:16">
      <c r="A659" t="s">
        <v>1160</v>
      </c>
      <c r="B659" t="s">
        <v>317</v>
      </c>
      <c r="C659" t="s">
        <v>11593</v>
      </c>
      <c r="D659" t="s">
        <v>318</v>
      </c>
      <c r="E659">
        <v>2730.64</v>
      </c>
      <c r="F659" t="s">
        <v>1170</v>
      </c>
      <c r="G659" t="s">
        <v>11594</v>
      </c>
      <c r="H659" t="s">
        <v>382</v>
      </c>
      <c r="I659" t="s">
        <v>11200</v>
      </c>
      <c r="J659">
        <v>10048</v>
      </c>
      <c r="K659">
        <v>114010</v>
      </c>
      <c r="L659" t="s">
        <v>35</v>
      </c>
      <c r="M659" t="s">
        <v>143</v>
      </c>
      <c r="N659" t="s">
        <v>11274</v>
      </c>
      <c r="O659" s="129"/>
      <c r="P659" s="16"/>
    </row>
    <row r="660" spans="1:16">
      <c r="A660" t="s">
        <v>316</v>
      </c>
      <c r="B660" t="s">
        <v>317</v>
      </c>
      <c r="C660" t="s">
        <v>11569</v>
      </c>
      <c r="D660" t="s">
        <v>318</v>
      </c>
      <c r="E660">
        <v>619.26</v>
      </c>
      <c r="F660" t="s">
        <v>1170</v>
      </c>
      <c r="G660" t="s">
        <v>11570</v>
      </c>
      <c r="H660" t="s">
        <v>380</v>
      </c>
      <c r="I660" t="s">
        <v>11199</v>
      </c>
      <c r="J660">
        <v>10048</v>
      </c>
      <c r="K660">
        <v>114020</v>
      </c>
      <c r="L660" t="s">
        <v>33</v>
      </c>
      <c r="M660" t="s">
        <v>143</v>
      </c>
      <c r="N660" t="s">
        <v>11264</v>
      </c>
      <c r="O660" s="129"/>
      <c r="P660" s="16"/>
    </row>
    <row r="661" spans="1:16">
      <c r="A661" t="s">
        <v>320</v>
      </c>
      <c r="B661" t="s">
        <v>317</v>
      </c>
      <c r="C661" t="s">
        <v>11571</v>
      </c>
      <c r="D661" t="s">
        <v>318</v>
      </c>
      <c r="E661">
        <v>619.26</v>
      </c>
      <c r="F661" t="s">
        <v>1170</v>
      </c>
      <c r="G661" t="s">
        <v>11572</v>
      </c>
      <c r="H661" t="s">
        <v>379</v>
      </c>
      <c r="I661" t="s">
        <v>11199</v>
      </c>
      <c r="J661">
        <v>10048</v>
      </c>
      <c r="K661">
        <v>114020</v>
      </c>
      <c r="L661" t="s">
        <v>33</v>
      </c>
      <c r="M661" t="s">
        <v>143</v>
      </c>
      <c r="N661" t="s">
        <v>11265</v>
      </c>
      <c r="O661" s="129"/>
      <c r="P661" s="16"/>
    </row>
    <row r="662" spans="1:16">
      <c r="A662" t="s">
        <v>321</v>
      </c>
      <c r="B662" t="s">
        <v>317</v>
      </c>
      <c r="C662" t="s">
        <v>11573</v>
      </c>
      <c r="D662" t="s">
        <v>318</v>
      </c>
      <c r="E662">
        <v>619.26</v>
      </c>
      <c r="F662" t="s">
        <v>1170</v>
      </c>
      <c r="G662" t="s">
        <v>11574</v>
      </c>
      <c r="H662" t="s">
        <v>380</v>
      </c>
      <c r="I662" t="s">
        <v>11199</v>
      </c>
      <c r="J662">
        <v>10048</v>
      </c>
      <c r="K662">
        <v>114020</v>
      </c>
      <c r="L662" t="s">
        <v>33</v>
      </c>
      <c r="M662" t="s">
        <v>143</v>
      </c>
      <c r="N662" t="s">
        <v>11266</v>
      </c>
      <c r="O662" s="129"/>
      <c r="P662" s="16"/>
    </row>
    <row r="663" spans="1:16">
      <c r="A663" t="s">
        <v>1115</v>
      </c>
      <c r="B663" t="s">
        <v>317</v>
      </c>
      <c r="C663" t="s">
        <v>11575</v>
      </c>
      <c r="D663" t="s">
        <v>318</v>
      </c>
      <c r="E663">
        <v>619.26</v>
      </c>
      <c r="F663" t="s">
        <v>1170</v>
      </c>
      <c r="G663" t="s">
        <v>11576</v>
      </c>
      <c r="H663" t="s">
        <v>380</v>
      </c>
      <c r="I663" t="s">
        <v>11199</v>
      </c>
      <c r="J663">
        <v>10048</v>
      </c>
      <c r="K663">
        <v>114020</v>
      </c>
      <c r="L663" t="s">
        <v>33</v>
      </c>
      <c r="M663" t="s">
        <v>143</v>
      </c>
      <c r="N663" t="s">
        <v>11267</v>
      </c>
      <c r="O663" s="129"/>
      <c r="P663" s="16"/>
    </row>
    <row r="664" spans="1:16">
      <c r="A664" t="s">
        <v>11577</v>
      </c>
      <c r="B664" t="s">
        <v>317</v>
      </c>
      <c r="C664" t="s">
        <v>11578</v>
      </c>
      <c r="D664" t="s">
        <v>318</v>
      </c>
      <c r="E664">
        <v>619.26</v>
      </c>
      <c r="F664" t="s">
        <v>1170</v>
      </c>
      <c r="G664" t="s">
        <v>11579</v>
      </c>
      <c r="H664" t="s">
        <v>380</v>
      </c>
      <c r="I664" t="s">
        <v>11199</v>
      </c>
      <c r="J664">
        <v>10048</v>
      </c>
      <c r="K664">
        <v>114020</v>
      </c>
      <c r="L664" t="s">
        <v>33</v>
      </c>
      <c r="M664" t="s">
        <v>143</v>
      </c>
      <c r="N664" t="s">
        <v>11268</v>
      </c>
      <c r="O664" s="129"/>
      <c r="P664" s="16"/>
    </row>
    <row r="665" spans="1:16">
      <c r="A665" t="s">
        <v>11580</v>
      </c>
      <c r="B665" t="s">
        <v>317</v>
      </c>
      <c r="C665" t="s">
        <v>11581</v>
      </c>
      <c r="D665" t="s">
        <v>318</v>
      </c>
      <c r="E665">
        <v>619.26</v>
      </c>
      <c r="F665" t="s">
        <v>1170</v>
      </c>
      <c r="G665" t="s">
        <v>11582</v>
      </c>
      <c r="H665" t="s">
        <v>379</v>
      </c>
      <c r="I665" t="s">
        <v>11199</v>
      </c>
      <c r="J665">
        <v>10048</v>
      </c>
      <c r="K665">
        <v>114020</v>
      </c>
      <c r="L665" t="s">
        <v>33</v>
      </c>
      <c r="M665" t="s">
        <v>143</v>
      </c>
      <c r="N665" t="s">
        <v>11269</v>
      </c>
      <c r="O665" s="129"/>
      <c r="P665" s="16"/>
    </row>
    <row r="666" spans="1:16">
      <c r="A666" t="s">
        <v>1155</v>
      </c>
      <c r="B666" t="s">
        <v>317</v>
      </c>
      <c r="C666" t="s">
        <v>11586</v>
      </c>
      <c r="D666" t="s">
        <v>318</v>
      </c>
      <c r="E666">
        <v>633.20000000000005</v>
      </c>
      <c r="F666" t="s">
        <v>1170</v>
      </c>
      <c r="G666" t="s">
        <v>11587</v>
      </c>
      <c r="H666" t="s">
        <v>380</v>
      </c>
      <c r="I666" t="s">
        <v>11199</v>
      </c>
      <c r="J666">
        <v>10048</v>
      </c>
      <c r="K666">
        <v>114020</v>
      </c>
      <c r="L666" t="s">
        <v>33</v>
      </c>
      <c r="M666" t="s">
        <v>143</v>
      </c>
      <c r="N666" t="s">
        <v>11270</v>
      </c>
      <c r="O666" s="129"/>
      <c r="P666" s="16"/>
    </row>
    <row r="667" spans="1:16">
      <c r="A667" t="s">
        <v>11583</v>
      </c>
      <c r="B667" t="s">
        <v>317</v>
      </c>
      <c r="C667" t="s">
        <v>11584</v>
      </c>
      <c r="D667" t="s">
        <v>318</v>
      </c>
      <c r="E667">
        <v>647.14</v>
      </c>
      <c r="F667" t="s">
        <v>1170</v>
      </c>
      <c r="G667" t="s">
        <v>11585</v>
      </c>
      <c r="H667" t="s">
        <v>380</v>
      </c>
      <c r="I667" t="s">
        <v>11199</v>
      </c>
      <c r="J667">
        <v>10048</v>
      </c>
      <c r="K667">
        <v>114020</v>
      </c>
      <c r="L667" t="s">
        <v>33</v>
      </c>
      <c r="M667" t="s">
        <v>143</v>
      </c>
      <c r="N667" t="s">
        <v>11271</v>
      </c>
      <c r="O667" s="129"/>
      <c r="P667" s="16"/>
    </row>
    <row r="668" spans="1:16">
      <c r="A668" t="s">
        <v>11588</v>
      </c>
      <c r="B668" t="s">
        <v>317</v>
      </c>
      <c r="C668" t="s">
        <v>11589</v>
      </c>
      <c r="D668" t="s">
        <v>318</v>
      </c>
      <c r="E668">
        <v>1177.03</v>
      </c>
      <c r="F668" t="s">
        <v>1170</v>
      </c>
      <c r="G668" t="s">
        <v>11590</v>
      </c>
      <c r="H668" t="s">
        <v>385</v>
      </c>
      <c r="I668" t="s">
        <v>11199</v>
      </c>
      <c r="J668">
        <v>10048</v>
      </c>
      <c r="K668">
        <v>114020</v>
      </c>
      <c r="L668" t="s">
        <v>33</v>
      </c>
      <c r="M668" t="s">
        <v>143</v>
      </c>
      <c r="N668" t="s">
        <v>11272</v>
      </c>
      <c r="O668" s="129"/>
      <c r="P668" s="16"/>
    </row>
    <row r="669" spans="1:16">
      <c r="A669" t="s">
        <v>1161</v>
      </c>
      <c r="B669" t="s">
        <v>317</v>
      </c>
      <c r="C669" t="s">
        <v>11591</v>
      </c>
      <c r="D669" t="s">
        <v>318</v>
      </c>
      <c r="E669">
        <v>685.88</v>
      </c>
      <c r="F669" t="s">
        <v>1170</v>
      </c>
      <c r="G669" t="s">
        <v>11592</v>
      </c>
      <c r="H669" t="s">
        <v>383</v>
      </c>
      <c r="I669" t="s">
        <v>11199</v>
      </c>
      <c r="J669">
        <v>10048</v>
      </c>
      <c r="K669">
        <v>114020</v>
      </c>
      <c r="L669" t="s">
        <v>33</v>
      </c>
      <c r="M669" t="s">
        <v>143</v>
      </c>
      <c r="N669" t="s">
        <v>11273</v>
      </c>
      <c r="O669" s="129"/>
      <c r="P669" s="16"/>
    </row>
    <row r="670" spans="1:16">
      <c r="A670" t="s">
        <v>1160</v>
      </c>
      <c r="B670" t="s">
        <v>317</v>
      </c>
      <c r="C670" t="s">
        <v>11593</v>
      </c>
      <c r="D670" t="s">
        <v>318</v>
      </c>
      <c r="E670">
        <v>685.88</v>
      </c>
      <c r="F670" t="s">
        <v>1170</v>
      </c>
      <c r="G670" t="s">
        <v>11594</v>
      </c>
      <c r="H670" t="s">
        <v>383</v>
      </c>
      <c r="I670" t="s">
        <v>11199</v>
      </c>
      <c r="J670">
        <v>10048</v>
      </c>
      <c r="K670">
        <v>114020</v>
      </c>
      <c r="L670" t="s">
        <v>33</v>
      </c>
      <c r="M670" t="s">
        <v>143</v>
      </c>
      <c r="N670" t="s">
        <v>11274</v>
      </c>
      <c r="O670" s="129"/>
      <c r="P670" s="16"/>
    </row>
    <row r="671" spans="1:16">
      <c r="A671" t="s">
        <v>316</v>
      </c>
      <c r="B671" t="s">
        <v>317</v>
      </c>
      <c r="C671" t="s">
        <v>11569</v>
      </c>
      <c r="D671" t="s">
        <v>318</v>
      </c>
      <c r="E671">
        <v>25380.05</v>
      </c>
      <c r="F671" t="s">
        <v>1170</v>
      </c>
      <c r="G671" t="s">
        <v>11570</v>
      </c>
      <c r="H671" t="s">
        <v>381</v>
      </c>
      <c r="I671" t="s">
        <v>11198</v>
      </c>
      <c r="J671">
        <v>10048</v>
      </c>
      <c r="K671">
        <v>114040</v>
      </c>
      <c r="L671" t="s">
        <v>27</v>
      </c>
      <c r="M671" t="s">
        <v>143</v>
      </c>
      <c r="N671" t="s">
        <v>11264</v>
      </c>
      <c r="O671" s="129"/>
      <c r="P671" s="16"/>
    </row>
    <row r="672" spans="1:16">
      <c r="A672" t="s">
        <v>320</v>
      </c>
      <c r="B672" t="s">
        <v>317</v>
      </c>
      <c r="C672" t="s">
        <v>11571</v>
      </c>
      <c r="D672" t="s">
        <v>318</v>
      </c>
      <c r="E672">
        <v>24824.04</v>
      </c>
      <c r="F672" t="s">
        <v>1170</v>
      </c>
      <c r="G672" t="s">
        <v>11572</v>
      </c>
      <c r="H672" t="s">
        <v>380</v>
      </c>
      <c r="I672" t="s">
        <v>11198</v>
      </c>
      <c r="J672">
        <v>10048</v>
      </c>
      <c r="K672">
        <v>114040</v>
      </c>
      <c r="L672" t="s">
        <v>27</v>
      </c>
      <c r="M672" t="s">
        <v>143</v>
      </c>
      <c r="N672" t="s">
        <v>11265</v>
      </c>
      <c r="O672" s="129"/>
      <c r="P672" s="16"/>
    </row>
    <row r="673" spans="1:16">
      <c r="A673" t="s">
        <v>321</v>
      </c>
      <c r="B673" t="s">
        <v>317</v>
      </c>
      <c r="C673" t="s">
        <v>11573</v>
      </c>
      <c r="D673" t="s">
        <v>318</v>
      </c>
      <c r="E673">
        <v>24478.23</v>
      </c>
      <c r="F673" t="s">
        <v>1170</v>
      </c>
      <c r="G673" t="s">
        <v>11574</v>
      </c>
      <c r="H673" t="s">
        <v>381</v>
      </c>
      <c r="I673" t="s">
        <v>11198</v>
      </c>
      <c r="J673">
        <v>10048</v>
      </c>
      <c r="K673">
        <v>114040</v>
      </c>
      <c r="L673" t="s">
        <v>27</v>
      </c>
      <c r="M673" t="s">
        <v>143</v>
      </c>
      <c r="N673" t="s">
        <v>11266</v>
      </c>
      <c r="O673" s="129"/>
      <c r="P673" s="16"/>
    </row>
    <row r="674" spans="1:16">
      <c r="A674" t="s">
        <v>1115</v>
      </c>
      <c r="B674" t="s">
        <v>317</v>
      </c>
      <c r="C674" t="s">
        <v>11575</v>
      </c>
      <c r="D674" t="s">
        <v>318</v>
      </c>
      <c r="E674">
        <v>24335.94</v>
      </c>
      <c r="F674" t="s">
        <v>1170</v>
      </c>
      <c r="G674" t="s">
        <v>11576</v>
      </c>
      <c r="H674" t="s">
        <v>381</v>
      </c>
      <c r="I674" t="s">
        <v>11198</v>
      </c>
      <c r="J674">
        <v>10048</v>
      </c>
      <c r="K674">
        <v>114040</v>
      </c>
      <c r="L674" t="s">
        <v>27</v>
      </c>
      <c r="M674" t="s">
        <v>143</v>
      </c>
      <c r="N674" t="s">
        <v>11267</v>
      </c>
      <c r="O674" s="129"/>
      <c r="P674" s="16"/>
    </row>
    <row r="675" spans="1:16">
      <c r="A675" t="s">
        <v>11577</v>
      </c>
      <c r="B675" t="s">
        <v>317</v>
      </c>
      <c r="C675" t="s">
        <v>11578</v>
      </c>
      <c r="D675" t="s">
        <v>318</v>
      </c>
      <c r="E675">
        <v>24326.09</v>
      </c>
      <c r="F675" t="s">
        <v>1170</v>
      </c>
      <c r="G675" t="s">
        <v>11579</v>
      </c>
      <c r="H675" t="s">
        <v>381</v>
      </c>
      <c r="I675" t="s">
        <v>11198</v>
      </c>
      <c r="J675">
        <v>10048</v>
      </c>
      <c r="K675">
        <v>114040</v>
      </c>
      <c r="L675" t="s">
        <v>27</v>
      </c>
      <c r="M675" t="s">
        <v>143</v>
      </c>
      <c r="N675" t="s">
        <v>11268</v>
      </c>
      <c r="O675" s="129"/>
      <c r="P675" s="16"/>
    </row>
    <row r="676" spans="1:16">
      <c r="A676" t="s">
        <v>11580</v>
      </c>
      <c r="B676" t="s">
        <v>317</v>
      </c>
      <c r="C676" t="s">
        <v>11581</v>
      </c>
      <c r="D676" t="s">
        <v>318</v>
      </c>
      <c r="E676">
        <v>25311.03</v>
      </c>
      <c r="F676" t="s">
        <v>1170</v>
      </c>
      <c r="G676" t="s">
        <v>11582</v>
      </c>
      <c r="H676" t="s">
        <v>380</v>
      </c>
      <c r="I676" t="s">
        <v>11198</v>
      </c>
      <c r="J676">
        <v>10048</v>
      </c>
      <c r="K676">
        <v>114040</v>
      </c>
      <c r="L676" t="s">
        <v>27</v>
      </c>
      <c r="M676" t="s">
        <v>143</v>
      </c>
      <c r="N676" t="s">
        <v>11269</v>
      </c>
      <c r="O676" s="129"/>
      <c r="P676" s="16"/>
    </row>
    <row r="677" spans="1:16">
      <c r="A677" t="s">
        <v>1155</v>
      </c>
      <c r="B677" t="s">
        <v>317</v>
      </c>
      <c r="C677" t="s">
        <v>11586</v>
      </c>
      <c r="D677" t="s">
        <v>318</v>
      </c>
      <c r="E677">
        <v>27037.34</v>
      </c>
      <c r="F677" t="s">
        <v>1170</v>
      </c>
      <c r="G677" t="s">
        <v>11587</v>
      </c>
      <c r="H677" t="s">
        <v>381</v>
      </c>
      <c r="I677" t="s">
        <v>11198</v>
      </c>
      <c r="J677">
        <v>10048</v>
      </c>
      <c r="K677">
        <v>114040</v>
      </c>
      <c r="L677" t="s">
        <v>27</v>
      </c>
      <c r="M677" t="s">
        <v>143</v>
      </c>
      <c r="N677" t="s">
        <v>11270</v>
      </c>
      <c r="O677" s="129"/>
      <c r="P677" s="16"/>
    </row>
    <row r="678" spans="1:16">
      <c r="A678" t="s">
        <v>11583</v>
      </c>
      <c r="B678" t="s">
        <v>317</v>
      </c>
      <c r="C678" t="s">
        <v>11584</v>
      </c>
      <c r="D678" t="s">
        <v>318</v>
      </c>
      <c r="E678">
        <v>30248.05</v>
      </c>
      <c r="F678" t="s">
        <v>1170</v>
      </c>
      <c r="G678" t="s">
        <v>11585</v>
      </c>
      <c r="H678" t="s">
        <v>381</v>
      </c>
      <c r="I678" t="s">
        <v>11198</v>
      </c>
      <c r="J678">
        <v>10048</v>
      </c>
      <c r="K678">
        <v>114040</v>
      </c>
      <c r="L678" t="s">
        <v>27</v>
      </c>
      <c r="M678" t="s">
        <v>143</v>
      </c>
      <c r="N678" t="s">
        <v>11271</v>
      </c>
      <c r="O678" s="129"/>
      <c r="P678" s="16"/>
    </row>
    <row r="679" spans="1:16">
      <c r="A679" t="s">
        <v>11588</v>
      </c>
      <c r="B679" t="s">
        <v>317</v>
      </c>
      <c r="C679" t="s">
        <v>11589</v>
      </c>
      <c r="D679" t="s">
        <v>318</v>
      </c>
      <c r="E679">
        <v>26918.23</v>
      </c>
      <c r="F679" t="s">
        <v>1170</v>
      </c>
      <c r="G679" t="s">
        <v>11590</v>
      </c>
      <c r="H679" t="s">
        <v>386</v>
      </c>
      <c r="I679" t="s">
        <v>11198</v>
      </c>
      <c r="J679">
        <v>10048</v>
      </c>
      <c r="K679">
        <v>114040</v>
      </c>
      <c r="L679" t="s">
        <v>27</v>
      </c>
      <c r="M679" t="s">
        <v>143</v>
      </c>
      <c r="N679" t="s">
        <v>11272</v>
      </c>
      <c r="O679" s="129"/>
      <c r="P679" s="16"/>
    </row>
    <row r="680" spans="1:16">
      <c r="A680" t="s">
        <v>1161</v>
      </c>
      <c r="B680" t="s">
        <v>317</v>
      </c>
      <c r="C680" t="s">
        <v>11591</v>
      </c>
      <c r="D680" t="s">
        <v>318</v>
      </c>
      <c r="E680">
        <v>24406.65</v>
      </c>
      <c r="F680" t="s">
        <v>1170</v>
      </c>
      <c r="G680" t="s">
        <v>11592</v>
      </c>
      <c r="H680" t="s">
        <v>384</v>
      </c>
      <c r="I680" t="s">
        <v>11198</v>
      </c>
      <c r="J680">
        <v>10048</v>
      </c>
      <c r="K680">
        <v>114040</v>
      </c>
      <c r="L680" t="s">
        <v>27</v>
      </c>
      <c r="M680" t="s">
        <v>143</v>
      </c>
      <c r="N680" t="s">
        <v>11273</v>
      </c>
      <c r="O680" s="129"/>
      <c r="P680" s="16"/>
    </row>
    <row r="681" spans="1:16">
      <c r="A681" t="s">
        <v>1160</v>
      </c>
      <c r="B681" t="s">
        <v>317</v>
      </c>
      <c r="C681" t="s">
        <v>11593</v>
      </c>
      <c r="D681" t="s">
        <v>318</v>
      </c>
      <c r="E681">
        <v>25713.5</v>
      </c>
      <c r="F681" t="s">
        <v>1170</v>
      </c>
      <c r="G681" t="s">
        <v>11594</v>
      </c>
      <c r="H681" t="s">
        <v>384</v>
      </c>
      <c r="I681" t="s">
        <v>11198</v>
      </c>
      <c r="J681">
        <v>10048</v>
      </c>
      <c r="K681">
        <v>114040</v>
      </c>
      <c r="L681" t="s">
        <v>27</v>
      </c>
      <c r="M681" t="s">
        <v>143</v>
      </c>
      <c r="N681" t="s">
        <v>11274</v>
      </c>
      <c r="O681" s="129"/>
      <c r="P681" s="16"/>
    </row>
    <row r="682" spans="1:16">
      <c r="A682" t="s">
        <v>316</v>
      </c>
      <c r="B682" t="s">
        <v>317</v>
      </c>
      <c r="C682" t="s">
        <v>11569</v>
      </c>
      <c r="D682" t="s">
        <v>318</v>
      </c>
      <c r="E682">
        <v>10141.870000000001</v>
      </c>
      <c r="F682" t="s">
        <v>1170</v>
      </c>
      <c r="G682" t="s">
        <v>11570</v>
      </c>
      <c r="H682" t="s">
        <v>382</v>
      </c>
      <c r="I682" t="s">
        <v>11197</v>
      </c>
      <c r="J682">
        <v>10048</v>
      </c>
      <c r="K682">
        <v>114060</v>
      </c>
      <c r="L682" t="s">
        <v>31</v>
      </c>
      <c r="M682" t="s">
        <v>143</v>
      </c>
      <c r="N682" t="s">
        <v>11264</v>
      </c>
      <c r="O682" s="129"/>
      <c r="P682" s="16"/>
    </row>
    <row r="683" spans="1:16">
      <c r="A683" t="s">
        <v>320</v>
      </c>
      <c r="B683" t="s">
        <v>317</v>
      </c>
      <c r="C683" t="s">
        <v>11571</v>
      </c>
      <c r="D683" t="s">
        <v>318</v>
      </c>
      <c r="E683">
        <v>10029.6</v>
      </c>
      <c r="F683" t="s">
        <v>1170</v>
      </c>
      <c r="G683" t="s">
        <v>11572</v>
      </c>
      <c r="H683" t="s">
        <v>381</v>
      </c>
      <c r="I683" t="s">
        <v>11197</v>
      </c>
      <c r="J683">
        <v>10048</v>
      </c>
      <c r="K683">
        <v>114060</v>
      </c>
      <c r="L683" t="s">
        <v>31</v>
      </c>
      <c r="M683" t="s">
        <v>143</v>
      </c>
      <c r="N683" t="s">
        <v>11265</v>
      </c>
      <c r="O683" s="129"/>
      <c r="P683" s="16"/>
    </row>
    <row r="684" spans="1:16">
      <c r="A684" t="s">
        <v>321</v>
      </c>
      <c r="B684" t="s">
        <v>317</v>
      </c>
      <c r="C684" t="s">
        <v>11573</v>
      </c>
      <c r="D684" t="s">
        <v>318</v>
      </c>
      <c r="E684">
        <v>10201.11</v>
      </c>
      <c r="F684" t="s">
        <v>1170</v>
      </c>
      <c r="G684" t="s">
        <v>11574</v>
      </c>
      <c r="H684" t="s">
        <v>382</v>
      </c>
      <c r="I684" t="s">
        <v>11197</v>
      </c>
      <c r="J684">
        <v>10048</v>
      </c>
      <c r="K684">
        <v>114060</v>
      </c>
      <c r="L684" t="s">
        <v>31</v>
      </c>
      <c r="M684" t="s">
        <v>143</v>
      </c>
      <c r="N684" t="s">
        <v>11266</v>
      </c>
      <c r="O684" s="129"/>
      <c r="P684" s="16"/>
    </row>
    <row r="685" spans="1:16">
      <c r="A685" t="s">
        <v>1115</v>
      </c>
      <c r="B685" t="s">
        <v>317</v>
      </c>
      <c r="C685" t="s">
        <v>11575</v>
      </c>
      <c r="D685" t="s">
        <v>318</v>
      </c>
      <c r="E685">
        <v>10152.129999999999</v>
      </c>
      <c r="F685" t="s">
        <v>1170</v>
      </c>
      <c r="G685" t="s">
        <v>11576</v>
      </c>
      <c r="H685" t="s">
        <v>382</v>
      </c>
      <c r="I685" t="s">
        <v>11197</v>
      </c>
      <c r="J685">
        <v>10048</v>
      </c>
      <c r="K685">
        <v>114060</v>
      </c>
      <c r="L685" t="s">
        <v>31</v>
      </c>
      <c r="M685" t="s">
        <v>143</v>
      </c>
      <c r="N685" t="s">
        <v>11267</v>
      </c>
      <c r="O685" s="129"/>
      <c r="P685" s="16"/>
    </row>
    <row r="686" spans="1:16">
      <c r="A686" t="s">
        <v>11577</v>
      </c>
      <c r="B686" t="s">
        <v>317</v>
      </c>
      <c r="C686" t="s">
        <v>11578</v>
      </c>
      <c r="D686" t="s">
        <v>318</v>
      </c>
      <c r="E686">
        <v>9844.5300000000007</v>
      </c>
      <c r="F686" t="s">
        <v>1170</v>
      </c>
      <c r="G686" t="s">
        <v>11579</v>
      </c>
      <c r="H686" t="s">
        <v>382</v>
      </c>
      <c r="I686" t="s">
        <v>11197</v>
      </c>
      <c r="J686">
        <v>10048</v>
      </c>
      <c r="K686">
        <v>114060</v>
      </c>
      <c r="L686" t="s">
        <v>31</v>
      </c>
      <c r="M686" t="s">
        <v>143</v>
      </c>
      <c r="N686" t="s">
        <v>11268</v>
      </c>
      <c r="O686" s="129"/>
      <c r="P686" s="16"/>
    </row>
    <row r="687" spans="1:16">
      <c r="A687" t="s">
        <v>11580</v>
      </c>
      <c r="B687" t="s">
        <v>317</v>
      </c>
      <c r="C687" t="s">
        <v>11581</v>
      </c>
      <c r="D687" t="s">
        <v>318</v>
      </c>
      <c r="E687">
        <v>9580.5300000000007</v>
      </c>
      <c r="F687" t="s">
        <v>1170</v>
      </c>
      <c r="G687" t="s">
        <v>11582</v>
      </c>
      <c r="H687" t="s">
        <v>381</v>
      </c>
      <c r="I687" t="s">
        <v>11197</v>
      </c>
      <c r="J687">
        <v>10048</v>
      </c>
      <c r="K687">
        <v>114060</v>
      </c>
      <c r="L687" t="s">
        <v>31</v>
      </c>
      <c r="M687" t="s">
        <v>143</v>
      </c>
      <c r="N687" t="s">
        <v>11269</v>
      </c>
      <c r="O687" s="129"/>
      <c r="P687" s="16"/>
    </row>
    <row r="688" spans="1:16">
      <c r="A688" t="s">
        <v>1155</v>
      </c>
      <c r="B688" t="s">
        <v>317</v>
      </c>
      <c r="C688" t="s">
        <v>11586</v>
      </c>
      <c r="D688" t="s">
        <v>318</v>
      </c>
      <c r="E688">
        <v>8786.01</v>
      </c>
      <c r="F688" t="s">
        <v>1170</v>
      </c>
      <c r="G688" t="s">
        <v>11587</v>
      </c>
      <c r="H688" t="s">
        <v>382</v>
      </c>
      <c r="I688" t="s">
        <v>11197</v>
      </c>
      <c r="J688">
        <v>10048</v>
      </c>
      <c r="K688">
        <v>114060</v>
      </c>
      <c r="L688" t="s">
        <v>31</v>
      </c>
      <c r="M688" t="s">
        <v>143</v>
      </c>
      <c r="N688" t="s">
        <v>11270</v>
      </c>
      <c r="O688" s="129"/>
    </row>
    <row r="689" spans="1:16">
      <c r="A689" t="s">
        <v>11583</v>
      </c>
      <c r="B689" t="s">
        <v>317</v>
      </c>
      <c r="C689" t="s">
        <v>11584</v>
      </c>
      <c r="D689" t="s">
        <v>318</v>
      </c>
      <c r="E689">
        <v>10083.549999999999</v>
      </c>
      <c r="F689" t="s">
        <v>1170</v>
      </c>
      <c r="G689" t="s">
        <v>11585</v>
      </c>
      <c r="H689" t="s">
        <v>382</v>
      </c>
      <c r="I689" t="s">
        <v>11197</v>
      </c>
      <c r="J689">
        <v>10048</v>
      </c>
      <c r="K689">
        <v>114060</v>
      </c>
      <c r="L689" t="s">
        <v>31</v>
      </c>
      <c r="M689" t="s">
        <v>143</v>
      </c>
      <c r="N689" t="s">
        <v>11271</v>
      </c>
      <c r="O689" s="129"/>
      <c r="P689" s="16"/>
    </row>
    <row r="690" spans="1:16">
      <c r="A690" t="s">
        <v>11588</v>
      </c>
      <c r="B690" t="s">
        <v>317</v>
      </c>
      <c r="C690" t="s">
        <v>11589</v>
      </c>
      <c r="D690" t="s">
        <v>318</v>
      </c>
      <c r="E690">
        <v>16194.75</v>
      </c>
      <c r="F690" t="s">
        <v>1170</v>
      </c>
      <c r="G690" t="s">
        <v>11590</v>
      </c>
      <c r="H690" t="s">
        <v>387</v>
      </c>
      <c r="I690" t="s">
        <v>11197</v>
      </c>
      <c r="J690">
        <v>10048</v>
      </c>
      <c r="K690">
        <v>114060</v>
      </c>
      <c r="L690" t="s">
        <v>31</v>
      </c>
      <c r="M690" t="s">
        <v>143</v>
      </c>
      <c r="N690" t="s">
        <v>11272</v>
      </c>
      <c r="O690" s="129"/>
    </row>
    <row r="691" spans="1:16">
      <c r="A691" t="s">
        <v>1161</v>
      </c>
      <c r="B691" t="s">
        <v>317</v>
      </c>
      <c r="C691" t="s">
        <v>11591</v>
      </c>
      <c r="D691" t="s">
        <v>318</v>
      </c>
      <c r="E691">
        <v>10635.88</v>
      </c>
      <c r="F691" t="s">
        <v>1170</v>
      </c>
      <c r="G691" t="s">
        <v>11592</v>
      </c>
      <c r="H691" t="s">
        <v>385</v>
      </c>
      <c r="I691" t="s">
        <v>11197</v>
      </c>
      <c r="J691">
        <v>10048</v>
      </c>
      <c r="K691">
        <v>114060</v>
      </c>
      <c r="L691" t="s">
        <v>31</v>
      </c>
      <c r="M691" t="s">
        <v>143</v>
      </c>
      <c r="N691" t="s">
        <v>11273</v>
      </c>
      <c r="O691" s="129"/>
      <c r="P691" s="16"/>
    </row>
    <row r="692" spans="1:16">
      <c r="A692" t="s">
        <v>1160</v>
      </c>
      <c r="B692" t="s">
        <v>317</v>
      </c>
      <c r="C692" t="s">
        <v>11593</v>
      </c>
      <c r="D692" t="s">
        <v>318</v>
      </c>
      <c r="E692">
        <v>10457.07</v>
      </c>
      <c r="F692" t="s">
        <v>1170</v>
      </c>
      <c r="G692" t="s">
        <v>11594</v>
      </c>
      <c r="H692" t="s">
        <v>385</v>
      </c>
      <c r="I692" t="s">
        <v>11197</v>
      </c>
      <c r="J692">
        <v>10048</v>
      </c>
      <c r="K692">
        <v>114060</v>
      </c>
      <c r="L692" t="s">
        <v>31</v>
      </c>
      <c r="M692" t="s">
        <v>143</v>
      </c>
      <c r="N692" t="s">
        <v>11274</v>
      </c>
      <c r="O692" s="129"/>
      <c r="P692" s="16"/>
    </row>
    <row r="693" spans="1:16">
      <c r="A693" t="s">
        <v>316</v>
      </c>
      <c r="B693" t="s">
        <v>317</v>
      </c>
      <c r="C693" t="s">
        <v>11569</v>
      </c>
      <c r="D693" t="s">
        <v>318</v>
      </c>
      <c r="E693">
        <v>1911.63</v>
      </c>
      <c r="F693" t="s">
        <v>1170</v>
      </c>
      <c r="G693" t="s">
        <v>11570</v>
      </c>
      <c r="H693" t="s">
        <v>383</v>
      </c>
      <c r="I693" t="s">
        <v>11196</v>
      </c>
      <c r="J693">
        <v>10051</v>
      </c>
      <c r="K693">
        <v>111100</v>
      </c>
      <c r="L693" t="s">
        <v>35</v>
      </c>
      <c r="M693" t="s">
        <v>146</v>
      </c>
      <c r="N693" t="s">
        <v>11264</v>
      </c>
      <c r="O693" s="129"/>
      <c r="P693" s="16"/>
    </row>
    <row r="694" spans="1:16">
      <c r="A694" t="s">
        <v>320</v>
      </c>
      <c r="B694" t="s">
        <v>317</v>
      </c>
      <c r="C694" t="s">
        <v>11571</v>
      </c>
      <c r="D694" t="s">
        <v>318</v>
      </c>
      <c r="E694">
        <v>1857.39</v>
      </c>
      <c r="F694" t="s">
        <v>1170</v>
      </c>
      <c r="G694" t="s">
        <v>11572</v>
      </c>
      <c r="H694" t="s">
        <v>382</v>
      </c>
      <c r="I694" t="s">
        <v>11196</v>
      </c>
      <c r="J694">
        <v>10051</v>
      </c>
      <c r="K694">
        <v>111100</v>
      </c>
      <c r="L694" t="s">
        <v>35</v>
      </c>
      <c r="M694" t="s">
        <v>146</v>
      </c>
      <c r="N694" t="s">
        <v>11265</v>
      </c>
      <c r="O694" s="129"/>
      <c r="P694" s="16"/>
    </row>
    <row r="695" spans="1:16">
      <c r="A695" t="s">
        <v>321</v>
      </c>
      <c r="B695" t="s">
        <v>317</v>
      </c>
      <c r="C695" t="s">
        <v>11573</v>
      </c>
      <c r="D695" t="s">
        <v>318</v>
      </c>
      <c r="E695">
        <v>1882.54</v>
      </c>
      <c r="F695" t="s">
        <v>1170</v>
      </c>
      <c r="G695" t="s">
        <v>11574</v>
      </c>
      <c r="H695" t="s">
        <v>383</v>
      </c>
      <c r="I695" t="s">
        <v>11196</v>
      </c>
      <c r="J695">
        <v>10051</v>
      </c>
      <c r="K695">
        <v>111100</v>
      </c>
      <c r="L695" t="s">
        <v>35</v>
      </c>
      <c r="M695" t="s">
        <v>146</v>
      </c>
      <c r="N695" t="s">
        <v>11266</v>
      </c>
      <c r="O695" s="129"/>
      <c r="P695" s="16"/>
    </row>
    <row r="696" spans="1:16">
      <c r="A696" t="s">
        <v>1115</v>
      </c>
      <c r="B696" t="s">
        <v>317</v>
      </c>
      <c r="C696" t="s">
        <v>11575</v>
      </c>
      <c r="D696" t="s">
        <v>318</v>
      </c>
      <c r="E696">
        <v>1865.77</v>
      </c>
      <c r="F696" t="s">
        <v>1170</v>
      </c>
      <c r="G696" t="s">
        <v>11576</v>
      </c>
      <c r="H696" t="s">
        <v>383</v>
      </c>
      <c r="I696" t="s">
        <v>11196</v>
      </c>
      <c r="J696">
        <v>10051</v>
      </c>
      <c r="K696">
        <v>111100</v>
      </c>
      <c r="L696" t="s">
        <v>35</v>
      </c>
      <c r="M696" t="s">
        <v>146</v>
      </c>
      <c r="N696" t="s">
        <v>11267</v>
      </c>
      <c r="O696" s="129"/>
      <c r="P696" s="16"/>
    </row>
    <row r="697" spans="1:16">
      <c r="A697" t="s">
        <v>11577</v>
      </c>
      <c r="B697" t="s">
        <v>317</v>
      </c>
      <c r="C697" t="s">
        <v>11578</v>
      </c>
      <c r="D697" t="s">
        <v>318</v>
      </c>
      <c r="E697">
        <v>1865.77</v>
      </c>
      <c r="F697" t="s">
        <v>1170</v>
      </c>
      <c r="G697" t="s">
        <v>11579</v>
      </c>
      <c r="H697" t="s">
        <v>383</v>
      </c>
      <c r="I697" t="s">
        <v>11196</v>
      </c>
      <c r="J697">
        <v>10051</v>
      </c>
      <c r="K697">
        <v>111100</v>
      </c>
      <c r="L697" t="s">
        <v>35</v>
      </c>
      <c r="M697" t="s">
        <v>146</v>
      </c>
      <c r="N697" t="s">
        <v>11268</v>
      </c>
      <c r="O697" s="129"/>
      <c r="P697" s="16"/>
    </row>
    <row r="698" spans="1:16">
      <c r="A698" t="s">
        <v>11580</v>
      </c>
      <c r="B698" t="s">
        <v>317</v>
      </c>
      <c r="C698" t="s">
        <v>11581</v>
      </c>
      <c r="D698" t="s">
        <v>318</v>
      </c>
      <c r="E698">
        <v>2117.71</v>
      </c>
      <c r="F698" t="s">
        <v>1170</v>
      </c>
      <c r="G698" t="s">
        <v>11582</v>
      </c>
      <c r="H698" t="s">
        <v>382</v>
      </c>
      <c r="I698" t="s">
        <v>11196</v>
      </c>
      <c r="J698">
        <v>10051</v>
      </c>
      <c r="K698">
        <v>111100</v>
      </c>
      <c r="L698" t="s">
        <v>35</v>
      </c>
      <c r="M698" t="s">
        <v>146</v>
      </c>
      <c r="N698" t="s">
        <v>11269</v>
      </c>
      <c r="O698" s="129"/>
      <c r="P698" s="16"/>
    </row>
    <row r="699" spans="1:16">
      <c r="A699" t="s">
        <v>11583</v>
      </c>
      <c r="B699" t="s">
        <v>317</v>
      </c>
      <c r="C699" t="s">
        <v>11584</v>
      </c>
      <c r="D699" t="s">
        <v>318</v>
      </c>
      <c r="E699">
        <v>1708.09</v>
      </c>
      <c r="F699" t="s">
        <v>1170</v>
      </c>
      <c r="G699" t="s">
        <v>11585</v>
      </c>
      <c r="H699" t="s">
        <v>383</v>
      </c>
      <c r="I699" t="s">
        <v>11196</v>
      </c>
      <c r="J699">
        <v>10051</v>
      </c>
      <c r="K699">
        <v>111100</v>
      </c>
      <c r="L699" t="s">
        <v>35</v>
      </c>
      <c r="M699" t="s">
        <v>146</v>
      </c>
      <c r="N699" t="s">
        <v>11271</v>
      </c>
      <c r="O699" s="129"/>
      <c r="P699" s="16"/>
    </row>
    <row r="700" spans="1:16">
      <c r="A700" t="s">
        <v>1155</v>
      </c>
      <c r="B700" t="s">
        <v>317</v>
      </c>
      <c r="C700" t="s">
        <v>11586</v>
      </c>
      <c r="D700" t="s">
        <v>318</v>
      </c>
      <c r="E700">
        <v>1907.76</v>
      </c>
      <c r="F700" t="s">
        <v>1170</v>
      </c>
      <c r="G700" t="s">
        <v>11587</v>
      </c>
      <c r="H700" t="s">
        <v>383</v>
      </c>
      <c r="I700" t="s">
        <v>11196</v>
      </c>
      <c r="J700">
        <v>10051</v>
      </c>
      <c r="K700">
        <v>111100</v>
      </c>
      <c r="L700" t="s">
        <v>35</v>
      </c>
      <c r="M700" t="s">
        <v>146</v>
      </c>
      <c r="N700" t="s">
        <v>11270</v>
      </c>
      <c r="O700" s="129"/>
      <c r="P700" s="16"/>
    </row>
    <row r="701" spans="1:16">
      <c r="A701" t="s">
        <v>11588</v>
      </c>
      <c r="B701" t="s">
        <v>317</v>
      </c>
      <c r="C701" t="s">
        <v>11589</v>
      </c>
      <c r="D701" t="s">
        <v>318</v>
      </c>
      <c r="E701">
        <v>3076.1</v>
      </c>
      <c r="F701" t="s">
        <v>1170</v>
      </c>
      <c r="G701" t="s">
        <v>11590</v>
      </c>
      <c r="H701" t="s">
        <v>388</v>
      </c>
      <c r="I701" t="s">
        <v>11196</v>
      </c>
      <c r="J701">
        <v>10051</v>
      </c>
      <c r="K701">
        <v>111100</v>
      </c>
      <c r="L701" t="s">
        <v>35</v>
      </c>
      <c r="M701" t="s">
        <v>146</v>
      </c>
      <c r="N701" t="s">
        <v>11272</v>
      </c>
      <c r="O701" s="129"/>
      <c r="P701" s="16"/>
    </row>
    <row r="702" spans="1:16">
      <c r="A702" t="s">
        <v>1161</v>
      </c>
      <c r="B702" t="s">
        <v>317</v>
      </c>
      <c r="C702" t="s">
        <v>11591</v>
      </c>
      <c r="D702" t="s">
        <v>318</v>
      </c>
      <c r="E702">
        <v>2039.1</v>
      </c>
      <c r="F702" t="s">
        <v>1170</v>
      </c>
      <c r="G702" t="s">
        <v>11592</v>
      </c>
      <c r="H702" t="s">
        <v>386</v>
      </c>
      <c r="I702" t="s">
        <v>11196</v>
      </c>
      <c r="J702">
        <v>10051</v>
      </c>
      <c r="K702">
        <v>111100</v>
      </c>
      <c r="L702" t="s">
        <v>35</v>
      </c>
      <c r="M702" t="s">
        <v>146</v>
      </c>
      <c r="N702" t="s">
        <v>11273</v>
      </c>
      <c r="O702" s="129"/>
      <c r="P702" s="16"/>
    </row>
    <row r="703" spans="1:16">
      <c r="A703" t="s">
        <v>1160</v>
      </c>
      <c r="B703" t="s">
        <v>317</v>
      </c>
      <c r="C703" t="s">
        <v>11593</v>
      </c>
      <c r="D703" t="s">
        <v>318</v>
      </c>
      <c r="E703">
        <v>2039.1</v>
      </c>
      <c r="F703" t="s">
        <v>1170</v>
      </c>
      <c r="G703" t="s">
        <v>11594</v>
      </c>
      <c r="H703" t="s">
        <v>386</v>
      </c>
      <c r="I703" t="s">
        <v>11196</v>
      </c>
      <c r="J703">
        <v>10051</v>
      </c>
      <c r="K703">
        <v>111100</v>
      </c>
      <c r="L703" t="s">
        <v>35</v>
      </c>
      <c r="M703" t="s">
        <v>146</v>
      </c>
      <c r="N703" t="s">
        <v>11274</v>
      </c>
      <c r="O703" s="129"/>
    </row>
    <row r="704" spans="1:16">
      <c r="A704" t="s">
        <v>316</v>
      </c>
      <c r="B704" t="s">
        <v>317</v>
      </c>
      <c r="C704" t="s">
        <v>11569</v>
      </c>
      <c r="D704" t="s">
        <v>318</v>
      </c>
      <c r="E704">
        <v>3461.49</v>
      </c>
      <c r="F704" t="s">
        <v>1170</v>
      </c>
      <c r="G704" t="s">
        <v>11570</v>
      </c>
      <c r="H704" t="s">
        <v>384</v>
      </c>
      <c r="I704" t="s">
        <v>11195</v>
      </c>
      <c r="J704">
        <v>10051</v>
      </c>
      <c r="K704">
        <v>111200</v>
      </c>
      <c r="L704" t="s">
        <v>33</v>
      </c>
      <c r="M704" t="s">
        <v>146</v>
      </c>
      <c r="N704" t="s">
        <v>11264</v>
      </c>
      <c r="O704" s="129"/>
    </row>
    <row r="705" spans="1:16">
      <c r="A705" t="s">
        <v>320</v>
      </c>
      <c r="B705" t="s">
        <v>317</v>
      </c>
      <c r="C705" t="s">
        <v>11571</v>
      </c>
      <c r="D705" t="s">
        <v>318</v>
      </c>
      <c r="E705">
        <v>2559.48</v>
      </c>
      <c r="F705" t="s">
        <v>1170</v>
      </c>
      <c r="G705" t="s">
        <v>11572</v>
      </c>
      <c r="H705" t="s">
        <v>383</v>
      </c>
      <c r="I705" t="s">
        <v>11195</v>
      </c>
      <c r="J705">
        <v>10051</v>
      </c>
      <c r="K705">
        <v>111200</v>
      </c>
      <c r="L705" t="s">
        <v>33</v>
      </c>
      <c r="M705" t="s">
        <v>146</v>
      </c>
      <c r="N705" t="s">
        <v>11265</v>
      </c>
      <c r="O705" s="129"/>
      <c r="P705" s="16"/>
    </row>
    <row r="706" spans="1:16">
      <c r="A706" t="s">
        <v>321</v>
      </c>
      <c r="B706" t="s">
        <v>317</v>
      </c>
      <c r="C706" t="s">
        <v>11573</v>
      </c>
      <c r="D706" t="s">
        <v>318</v>
      </c>
      <c r="E706">
        <v>2559.48</v>
      </c>
      <c r="F706" t="s">
        <v>1170</v>
      </c>
      <c r="G706" t="s">
        <v>11574</v>
      </c>
      <c r="H706" t="s">
        <v>384</v>
      </c>
      <c r="I706" t="s">
        <v>11195</v>
      </c>
      <c r="J706">
        <v>10051</v>
      </c>
      <c r="K706">
        <v>111200</v>
      </c>
      <c r="L706" t="s">
        <v>33</v>
      </c>
      <c r="M706" t="s">
        <v>146</v>
      </c>
      <c r="N706" t="s">
        <v>11266</v>
      </c>
      <c r="O706" s="129"/>
    </row>
    <row r="707" spans="1:16">
      <c r="A707" t="s">
        <v>1115</v>
      </c>
      <c r="B707" t="s">
        <v>317</v>
      </c>
      <c r="C707" t="s">
        <v>11575</v>
      </c>
      <c r="D707" t="s">
        <v>318</v>
      </c>
      <c r="E707">
        <v>3062.65</v>
      </c>
      <c r="F707" t="s">
        <v>1170</v>
      </c>
      <c r="G707" t="s">
        <v>11576</v>
      </c>
      <c r="H707" t="s">
        <v>384</v>
      </c>
      <c r="I707" t="s">
        <v>11195</v>
      </c>
      <c r="J707">
        <v>10051</v>
      </c>
      <c r="K707">
        <v>111200</v>
      </c>
      <c r="L707" t="s">
        <v>33</v>
      </c>
      <c r="M707" t="s">
        <v>146</v>
      </c>
      <c r="N707" t="s">
        <v>11267</v>
      </c>
      <c r="O707" s="129"/>
      <c r="P707" s="16"/>
    </row>
    <row r="708" spans="1:16">
      <c r="A708" t="s">
        <v>11577</v>
      </c>
      <c r="B708" t="s">
        <v>317</v>
      </c>
      <c r="C708" t="s">
        <v>11578</v>
      </c>
      <c r="D708" t="s">
        <v>318</v>
      </c>
      <c r="E708">
        <v>2559.48</v>
      </c>
      <c r="F708" t="s">
        <v>1170</v>
      </c>
      <c r="G708" t="s">
        <v>11579</v>
      </c>
      <c r="H708" t="s">
        <v>384</v>
      </c>
      <c r="I708" t="s">
        <v>11195</v>
      </c>
      <c r="J708">
        <v>10051</v>
      </c>
      <c r="K708">
        <v>111200</v>
      </c>
      <c r="L708" t="s">
        <v>33</v>
      </c>
      <c r="M708" t="s">
        <v>146</v>
      </c>
      <c r="N708" t="s">
        <v>11268</v>
      </c>
      <c r="O708" s="129"/>
      <c r="P708" s="16"/>
    </row>
    <row r="709" spans="1:16">
      <c r="A709" t="s">
        <v>11580</v>
      </c>
      <c r="B709" t="s">
        <v>317</v>
      </c>
      <c r="C709" t="s">
        <v>11581</v>
      </c>
      <c r="D709" t="s">
        <v>318</v>
      </c>
      <c r="E709">
        <v>2916.51</v>
      </c>
      <c r="F709" t="s">
        <v>1170</v>
      </c>
      <c r="G709" t="s">
        <v>11582</v>
      </c>
      <c r="H709" t="s">
        <v>383</v>
      </c>
      <c r="I709" t="s">
        <v>11195</v>
      </c>
      <c r="J709">
        <v>10051</v>
      </c>
      <c r="K709">
        <v>111200</v>
      </c>
      <c r="L709" t="s">
        <v>33</v>
      </c>
      <c r="M709" t="s">
        <v>146</v>
      </c>
      <c r="N709" t="s">
        <v>11269</v>
      </c>
      <c r="O709" s="129"/>
    </row>
    <row r="710" spans="1:16">
      <c r="A710" t="s">
        <v>1155</v>
      </c>
      <c r="B710" t="s">
        <v>317</v>
      </c>
      <c r="C710" t="s">
        <v>11586</v>
      </c>
      <c r="D710" t="s">
        <v>318</v>
      </c>
      <c r="E710">
        <v>2617.1</v>
      </c>
      <c r="F710" t="s">
        <v>1170</v>
      </c>
      <c r="G710" t="s">
        <v>11587</v>
      </c>
      <c r="H710" t="s">
        <v>384</v>
      </c>
      <c r="I710" t="s">
        <v>11195</v>
      </c>
      <c r="J710">
        <v>10051</v>
      </c>
      <c r="K710">
        <v>111200</v>
      </c>
      <c r="L710" t="s">
        <v>33</v>
      </c>
      <c r="M710" t="s">
        <v>146</v>
      </c>
      <c r="N710" t="s">
        <v>11270</v>
      </c>
      <c r="O710" s="129"/>
    </row>
    <row r="711" spans="1:16">
      <c r="A711" t="s">
        <v>11583</v>
      </c>
      <c r="B711" t="s">
        <v>317</v>
      </c>
      <c r="C711" t="s">
        <v>11584</v>
      </c>
      <c r="D711" t="s">
        <v>318</v>
      </c>
      <c r="E711">
        <v>3482.94</v>
      </c>
      <c r="F711" t="s">
        <v>1170</v>
      </c>
      <c r="G711" t="s">
        <v>11585</v>
      </c>
      <c r="H711" t="s">
        <v>384</v>
      </c>
      <c r="I711" t="s">
        <v>11195</v>
      </c>
      <c r="J711">
        <v>10051</v>
      </c>
      <c r="K711">
        <v>111200</v>
      </c>
      <c r="L711" t="s">
        <v>33</v>
      </c>
      <c r="M711" t="s">
        <v>146</v>
      </c>
      <c r="N711" t="s">
        <v>11271</v>
      </c>
      <c r="O711" s="129"/>
      <c r="P711" s="16"/>
    </row>
    <row r="712" spans="1:16">
      <c r="A712" t="s">
        <v>11588</v>
      </c>
      <c r="B712" t="s">
        <v>317</v>
      </c>
      <c r="C712" t="s">
        <v>11589</v>
      </c>
      <c r="D712" t="s">
        <v>318</v>
      </c>
      <c r="E712">
        <v>5060.93</v>
      </c>
      <c r="F712" t="s">
        <v>1170</v>
      </c>
      <c r="G712" t="s">
        <v>11590</v>
      </c>
      <c r="H712" t="s">
        <v>389</v>
      </c>
      <c r="I712" t="s">
        <v>11195</v>
      </c>
      <c r="J712">
        <v>10051</v>
      </c>
      <c r="K712">
        <v>111200</v>
      </c>
      <c r="L712" t="s">
        <v>33</v>
      </c>
      <c r="M712" t="s">
        <v>146</v>
      </c>
      <c r="N712" t="s">
        <v>11272</v>
      </c>
      <c r="O712" s="129"/>
      <c r="P712" s="16"/>
    </row>
    <row r="713" spans="1:16">
      <c r="A713" t="s">
        <v>1161</v>
      </c>
      <c r="B713" t="s">
        <v>317</v>
      </c>
      <c r="C713" t="s">
        <v>11591</v>
      </c>
      <c r="D713" t="s">
        <v>318</v>
      </c>
      <c r="E713">
        <v>2803.53</v>
      </c>
      <c r="F713" t="s">
        <v>1170</v>
      </c>
      <c r="G713" t="s">
        <v>11592</v>
      </c>
      <c r="H713" t="s">
        <v>387</v>
      </c>
      <c r="I713" t="s">
        <v>11195</v>
      </c>
      <c r="J713">
        <v>10051</v>
      </c>
      <c r="K713">
        <v>111200</v>
      </c>
      <c r="L713" t="s">
        <v>33</v>
      </c>
      <c r="M713" t="s">
        <v>146</v>
      </c>
      <c r="N713" t="s">
        <v>11273</v>
      </c>
      <c r="O713" s="129"/>
      <c r="P713" s="16"/>
    </row>
    <row r="714" spans="1:16">
      <c r="A714" t="s">
        <v>1160</v>
      </c>
      <c r="B714" t="s">
        <v>317</v>
      </c>
      <c r="C714" t="s">
        <v>11593</v>
      </c>
      <c r="D714" t="s">
        <v>318</v>
      </c>
      <c r="E714">
        <v>3049.97</v>
      </c>
      <c r="F714" t="s">
        <v>1170</v>
      </c>
      <c r="G714" t="s">
        <v>11594</v>
      </c>
      <c r="H714" t="s">
        <v>387</v>
      </c>
      <c r="I714" t="s">
        <v>11195</v>
      </c>
      <c r="J714">
        <v>10051</v>
      </c>
      <c r="K714">
        <v>111200</v>
      </c>
      <c r="L714" t="s">
        <v>33</v>
      </c>
      <c r="M714" t="s">
        <v>146</v>
      </c>
      <c r="N714" t="s">
        <v>11274</v>
      </c>
      <c r="O714" s="129"/>
      <c r="P714" s="16"/>
    </row>
    <row r="715" spans="1:16">
      <c r="A715" t="s">
        <v>316</v>
      </c>
      <c r="B715" t="s">
        <v>317</v>
      </c>
      <c r="C715" t="s">
        <v>11569</v>
      </c>
      <c r="D715" t="s">
        <v>318</v>
      </c>
      <c r="E715">
        <v>32285.03</v>
      </c>
      <c r="F715" t="s">
        <v>1170</v>
      </c>
      <c r="G715" t="s">
        <v>11570</v>
      </c>
      <c r="H715" t="s">
        <v>385</v>
      </c>
      <c r="I715" t="s">
        <v>11194</v>
      </c>
      <c r="J715">
        <v>10051</v>
      </c>
      <c r="K715">
        <v>111400</v>
      </c>
      <c r="L715" t="s">
        <v>27</v>
      </c>
      <c r="M715" t="s">
        <v>146</v>
      </c>
      <c r="N715" t="s">
        <v>11264</v>
      </c>
      <c r="O715" s="129"/>
    </row>
    <row r="716" spans="1:16">
      <c r="A716" t="s">
        <v>320</v>
      </c>
      <c r="B716" t="s">
        <v>317</v>
      </c>
      <c r="C716" t="s">
        <v>11571</v>
      </c>
      <c r="D716" t="s">
        <v>318</v>
      </c>
      <c r="E716">
        <v>30908.02</v>
      </c>
      <c r="F716" t="s">
        <v>1170</v>
      </c>
      <c r="G716" t="s">
        <v>11572</v>
      </c>
      <c r="H716" t="s">
        <v>384</v>
      </c>
      <c r="I716" t="s">
        <v>11194</v>
      </c>
      <c r="J716">
        <v>10051</v>
      </c>
      <c r="K716">
        <v>111400</v>
      </c>
      <c r="L716" t="s">
        <v>27</v>
      </c>
      <c r="M716" t="s">
        <v>146</v>
      </c>
      <c r="N716" t="s">
        <v>11265</v>
      </c>
      <c r="O716" s="129"/>
    </row>
    <row r="717" spans="1:16">
      <c r="A717" t="s">
        <v>321</v>
      </c>
      <c r="B717" t="s">
        <v>317</v>
      </c>
      <c r="C717" t="s">
        <v>11573</v>
      </c>
      <c r="D717" t="s">
        <v>318</v>
      </c>
      <c r="E717">
        <v>31070.13</v>
      </c>
      <c r="F717" t="s">
        <v>1170</v>
      </c>
      <c r="G717" t="s">
        <v>11574</v>
      </c>
      <c r="H717" t="s">
        <v>385</v>
      </c>
      <c r="I717" t="s">
        <v>11194</v>
      </c>
      <c r="J717">
        <v>10051</v>
      </c>
      <c r="K717">
        <v>111400</v>
      </c>
      <c r="L717" t="s">
        <v>27</v>
      </c>
      <c r="M717" t="s">
        <v>146</v>
      </c>
      <c r="N717" t="s">
        <v>11266</v>
      </c>
      <c r="O717" s="129"/>
    </row>
    <row r="718" spans="1:16">
      <c r="A718" t="s">
        <v>1115</v>
      </c>
      <c r="B718" t="s">
        <v>317</v>
      </c>
      <c r="C718" t="s">
        <v>11575</v>
      </c>
      <c r="D718" t="s">
        <v>318</v>
      </c>
      <c r="E718">
        <v>30583.759999999998</v>
      </c>
      <c r="F718" t="s">
        <v>1170</v>
      </c>
      <c r="G718" t="s">
        <v>11576</v>
      </c>
      <c r="H718" t="s">
        <v>385</v>
      </c>
      <c r="I718" t="s">
        <v>11194</v>
      </c>
      <c r="J718">
        <v>10051</v>
      </c>
      <c r="K718">
        <v>111400</v>
      </c>
      <c r="L718" t="s">
        <v>27</v>
      </c>
      <c r="M718" t="s">
        <v>146</v>
      </c>
      <c r="N718" t="s">
        <v>11267</v>
      </c>
      <c r="O718" s="129"/>
      <c r="P718" s="16"/>
    </row>
    <row r="719" spans="1:16">
      <c r="A719" t="s">
        <v>11577</v>
      </c>
      <c r="B719" t="s">
        <v>317</v>
      </c>
      <c r="C719" t="s">
        <v>11578</v>
      </c>
      <c r="D719" t="s">
        <v>318</v>
      </c>
      <c r="E719">
        <v>31230.7</v>
      </c>
      <c r="F719" t="s">
        <v>1170</v>
      </c>
      <c r="G719" t="s">
        <v>11579</v>
      </c>
      <c r="H719" t="s">
        <v>385</v>
      </c>
      <c r="I719" t="s">
        <v>11194</v>
      </c>
      <c r="J719">
        <v>10051</v>
      </c>
      <c r="K719">
        <v>111400</v>
      </c>
      <c r="L719" t="s">
        <v>27</v>
      </c>
      <c r="M719" t="s">
        <v>146</v>
      </c>
      <c r="N719" t="s">
        <v>11268</v>
      </c>
      <c r="O719" s="129"/>
      <c r="P719" s="16"/>
    </row>
    <row r="720" spans="1:16">
      <c r="A720" t="s">
        <v>11580</v>
      </c>
      <c r="B720" t="s">
        <v>317</v>
      </c>
      <c r="C720" t="s">
        <v>11581</v>
      </c>
      <c r="D720" t="s">
        <v>318</v>
      </c>
      <c r="E720">
        <v>32890.629999999997</v>
      </c>
      <c r="F720" t="s">
        <v>1170</v>
      </c>
      <c r="G720" t="s">
        <v>11582</v>
      </c>
      <c r="H720" t="s">
        <v>384</v>
      </c>
      <c r="I720" t="s">
        <v>11194</v>
      </c>
      <c r="J720">
        <v>10051</v>
      </c>
      <c r="K720">
        <v>111400</v>
      </c>
      <c r="L720" t="s">
        <v>27</v>
      </c>
      <c r="M720" t="s">
        <v>146</v>
      </c>
      <c r="N720" t="s">
        <v>11269</v>
      </c>
      <c r="O720" s="129"/>
      <c r="P720" s="16"/>
    </row>
    <row r="721" spans="1:16">
      <c r="A721" t="s">
        <v>11583</v>
      </c>
      <c r="B721" t="s">
        <v>317</v>
      </c>
      <c r="C721" t="s">
        <v>11584</v>
      </c>
      <c r="D721" t="s">
        <v>318</v>
      </c>
      <c r="E721">
        <v>32819.26</v>
      </c>
      <c r="F721" t="s">
        <v>1170</v>
      </c>
      <c r="G721" t="s">
        <v>11585</v>
      </c>
      <c r="H721" t="s">
        <v>385</v>
      </c>
      <c r="I721" t="s">
        <v>11194</v>
      </c>
      <c r="J721">
        <v>10051</v>
      </c>
      <c r="K721">
        <v>111400</v>
      </c>
      <c r="L721" t="s">
        <v>27</v>
      </c>
      <c r="M721" t="s">
        <v>146</v>
      </c>
      <c r="N721" t="s">
        <v>11271</v>
      </c>
      <c r="O721" s="129"/>
      <c r="P721" s="16"/>
    </row>
    <row r="722" spans="1:16">
      <c r="A722" t="s">
        <v>1155</v>
      </c>
      <c r="B722" t="s">
        <v>317</v>
      </c>
      <c r="C722" t="s">
        <v>11586</v>
      </c>
      <c r="D722" t="s">
        <v>318</v>
      </c>
      <c r="E722">
        <v>32890.629999999997</v>
      </c>
      <c r="F722" t="s">
        <v>1170</v>
      </c>
      <c r="G722" t="s">
        <v>11587</v>
      </c>
      <c r="H722" t="s">
        <v>385</v>
      </c>
      <c r="I722" t="s">
        <v>11194</v>
      </c>
      <c r="J722">
        <v>10051</v>
      </c>
      <c r="K722">
        <v>111400</v>
      </c>
      <c r="L722" t="s">
        <v>27</v>
      </c>
      <c r="M722" t="s">
        <v>146</v>
      </c>
      <c r="N722" t="s">
        <v>11270</v>
      </c>
      <c r="O722" s="129"/>
      <c r="P722" s="16"/>
    </row>
    <row r="723" spans="1:16">
      <c r="A723" t="s">
        <v>11588</v>
      </c>
      <c r="B723" t="s">
        <v>317</v>
      </c>
      <c r="C723" t="s">
        <v>11589</v>
      </c>
      <c r="D723" t="s">
        <v>318</v>
      </c>
      <c r="E723">
        <v>36260.870000000003</v>
      </c>
      <c r="F723" t="s">
        <v>1170</v>
      </c>
      <c r="G723" t="s">
        <v>11590</v>
      </c>
      <c r="H723" t="s">
        <v>390</v>
      </c>
      <c r="I723" t="s">
        <v>11194</v>
      </c>
      <c r="J723">
        <v>10051</v>
      </c>
      <c r="K723">
        <v>111400</v>
      </c>
      <c r="L723" t="s">
        <v>27</v>
      </c>
      <c r="M723" t="s">
        <v>146</v>
      </c>
      <c r="N723" t="s">
        <v>11272</v>
      </c>
      <c r="O723" s="129"/>
      <c r="P723" s="16"/>
    </row>
    <row r="724" spans="1:16">
      <c r="A724" t="s">
        <v>1161</v>
      </c>
      <c r="B724" t="s">
        <v>317</v>
      </c>
      <c r="C724" t="s">
        <v>11591</v>
      </c>
      <c r="D724" t="s">
        <v>318</v>
      </c>
      <c r="E724">
        <v>37777.96</v>
      </c>
      <c r="F724" t="s">
        <v>1170</v>
      </c>
      <c r="G724" t="s">
        <v>11592</v>
      </c>
      <c r="H724" t="s">
        <v>388</v>
      </c>
      <c r="I724" t="s">
        <v>11194</v>
      </c>
      <c r="J724">
        <v>10051</v>
      </c>
      <c r="K724">
        <v>111400</v>
      </c>
      <c r="L724" t="s">
        <v>27</v>
      </c>
      <c r="M724" t="s">
        <v>146</v>
      </c>
      <c r="N724" t="s">
        <v>11273</v>
      </c>
      <c r="O724" s="129"/>
      <c r="P724" s="16"/>
    </row>
    <row r="725" spans="1:16">
      <c r="A725" t="s">
        <v>1160</v>
      </c>
      <c r="B725" t="s">
        <v>317</v>
      </c>
      <c r="C725" t="s">
        <v>11593</v>
      </c>
      <c r="D725" t="s">
        <v>318</v>
      </c>
      <c r="E725">
        <v>37777.96</v>
      </c>
      <c r="F725" t="s">
        <v>1170</v>
      </c>
      <c r="G725" t="s">
        <v>11594</v>
      </c>
      <c r="H725" t="s">
        <v>388</v>
      </c>
      <c r="I725" t="s">
        <v>11194</v>
      </c>
      <c r="J725">
        <v>10051</v>
      </c>
      <c r="K725">
        <v>111400</v>
      </c>
      <c r="L725" t="s">
        <v>27</v>
      </c>
      <c r="M725" t="s">
        <v>146</v>
      </c>
      <c r="N725" t="s">
        <v>11274</v>
      </c>
      <c r="O725" s="129"/>
      <c r="P725" s="16"/>
    </row>
    <row r="726" spans="1:16">
      <c r="A726" t="s">
        <v>316</v>
      </c>
      <c r="B726" t="s">
        <v>317</v>
      </c>
      <c r="C726" t="s">
        <v>11569</v>
      </c>
      <c r="D726" t="s">
        <v>318</v>
      </c>
      <c r="E726">
        <v>17998.22</v>
      </c>
      <c r="F726" t="s">
        <v>1170</v>
      </c>
      <c r="G726" t="s">
        <v>11570</v>
      </c>
      <c r="H726" t="s">
        <v>386</v>
      </c>
      <c r="I726" t="s">
        <v>11193</v>
      </c>
      <c r="J726">
        <v>10051</v>
      </c>
      <c r="K726">
        <v>111600</v>
      </c>
      <c r="L726" t="s">
        <v>31</v>
      </c>
      <c r="M726" t="s">
        <v>146</v>
      </c>
      <c r="N726" t="s">
        <v>11264</v>
      </c>
      <c r="O726" s="129"/>
      <c r="P726" s="16"/>
    </row>
    <row r="727" spans="1:16">
      <c r="A727" t="s">
        <v>320</v>
      </c>
      <c r="B727" t="s">
        <v>317</v>
      </c>
      <c r="C727" t="s">
        <v>11571</v>
      </c>
      <c r="D727" t="s">
        <v>318</v>
      </c>
      <c r="E727">
        <v>16902.009999999998</v>
      </c>
      <c r="F727" t="s">
        <v>1170</v>
      </c>
      <c r="G727" t="s">
        <v>11572</v>
      </c>
      <c r="H727" t="s">
        <v>385</v>
      </c>
      <c r="I727" t="s">
        <v>11193</v>
      </c>
      <c r="J727">
        <v>10051</v>
      </c>
      <c r="K727">
        <v>111600</v>
      </c>
      <c r="L727" t="s">
        <v>31</v>
      </c>
      <c r="M727" t="s">
        <v>146</v>
      </c>
      <c r="N727" t="s">
        <v>11265</v>
      </c>
      <c r="O727" s="129"/>
      <c r="P727" s="16"/>
    </row>
    <row r="728" spans="1:16">
      <c r="A728" t="s">
        <v>321</v>
      </c>
      <c r="B728" t="s">
        <v>317</v>
      </c>
      <c r="C728" t="s">
        <v>11573</v>
      </c>
      <c r="D728" t="s">
        <v>318</v>
      </c>
      <c r="E728">
        <v>16437.64</v>
      </c>
      <c r="F728" t="s">
        <v>1170</v>
      </c>
      <c r="G728" t="s">
        <v>11574</v>
      </c>
      <c r="H728" t="s">
        <v>386</v>
      </c>
      <c r="I728" t="s">
        <v>11193</v>
      </c>
      <c r="J728">
        <v>10051</v>
      </c>
      <c r="K728">
        <v>111600</v>
      </c>
      <c r="L728" t="s">
        <v>31</v>
      </c>
      <c r="M728" t="s">
        <v>146</v>
      </c>
      <c r="N728" t="s">
        <v>11266</v>
      </c>
      <c r="O728" s="129"/>
      <c r="P728" s="16"/>
    </row>
    <row r="729" spans="1:16">
      <c r="A729" t="s">
        <v>1115</v>
      </c>
      <c r="B729" t="s">
        <v>317</v>
      </c>
      <c r="C729" t="s">
        <v>11575</v>
      </c>
      <c r="D729" t="s">
        <v>318</v>
      </c>
      <c r="E729">
        <v>17240.23</v>
      </c>
      <c r="F729" t="s">
        <v>1170</v>
      </c>
      <c r="G729" t="s">
        <v>11576</v>
      </c>
      <c r="H729" t="s">
        <v>386</v>
      </c>
      <c r="I729" t="s">
        <v>11193</v>
      </c>
      <c r="J729">
        <v>10051</v>
      </c>
      <c r="K729">
        <v>111600</v>
      </c>
      <c r="L729" t="s">
        <v>31</v>
      </c>
      <c r="M729" t="s">
        <v>146</v>
      </c>
      <c r="N729" t="s">
        <v>11267</v>
      </c>
      <c r="O729" s="129"/>
      <c r="P729" s="16"/>
    </row>
    <row r="730" spans="1:16">
      <c r="A730" t="s">
        <v>11577</v>
      </c>
      <c r="B730" t="s">
        <v>317</v>
      </c>
      <c r="C730" t="s">
        <v>11578</v>
      </c>
      <c r="D730" t="s">
        <v>318</v>
      </c>
      <c r="E730">
        <v>16929.259999999998</v>
      </c>
      <c r="F730" t="s">
        <v>1170</v>
      </c>
      <c r="G730" t="s">
        <v>11579</v>
      </c>
      <c r="H730" t="s">
        <v>386</v>
      </c>
      <c r="I730" t="s">
        <v>11193</v>
      </c>
      <c r="J730">
        <v>10051</v>
      </c>
      <c r="K730">
        <v>111600</v>
      </c>
      <c r="L730" t="s">
        <v>31</v>
      </c>
      <c r="M730" t="s">
        <v>146</v>
      </c>
      <c r="N730" t="s">
        <v>11268</v>
      </c>
      <c r="O730" s="129"/>
      <c r="P730" s="16"/>
    </row>
    <row r="731" spans="1:16">
      <c r="A731" t="s">
        <v>11580</v>
      </c>
      <c r="B731" t="s">
        <v>317</v>
      </c>
      <c r="C731" t="s">
        <v>11581</v>
      </c>
      <c r="D731" t="s">
        <v>318</v>
      </c>
      <c r="E731">
        <v>17237.95</v>
      </c>
      <c r="F731" t="s">
        <v>1170</v>
      </c>
      <c r="G731" t="s">
        <v>11582</v>
      </c>
      <c r="H731" t="s">
        <v>385</v>
      </c>
      <c r="I731" t="s">
        <v>11193</v>
      </c>
      <c r="J731">
        <v>10051</v>
      </c>
      <c r="K731">
        <v>111600</v>
      </c>
      <c r="L731" t="s">
        <v>31</v>
      </c>
      <c r="M731" t="s">
        <v>146</v>
      </c>
      <c r="N731" t="s">
        <v>11269</v>
      </c>
      <c r="O731" s="129"/>
      <c r="P731" s="16"/>
    </row>
    <row r="732" spans="1:16">
      <c r="A732" t="s">
        <v>1155</v>
      </c>
      <c r="B732" t="s">
        <v>317</v>
      </c>
      <c r="C732" t="s">
        <v>11586</v>
      </c>
      <c r="D732" t="s">
        <v>318</v>
      </c>
      <c r="E732">
        <v>16912.22</v>
      </c>
      <c r="F732" t="s">
        <v>1170</v>
      </c>
      <c r="G732" t="s">
        <v>11587</v>
      </c>
      <c r="H732" t="s">
        <v>386</v>
      </c>
      <c r="I732" t="s">
        <v>11193</v>
      </c>
      <c r="J732">
        <v>10051</v>
      </c>
      <c r="K732">
        <v>111600</v>
      </c>
      <c r="L732" t="s">
        <v>31</v>
      </c>
      <c r="M732" t="s">
        <v>146</v>
      </c>
      <c r="N732" t="s">
        <v>11270</v>
      </c>
      <c r="O732" s="129"/>
      <c r="P732" s="16"/>
    </row>
    <row r="733" spans="1:16">
      <c r="A733" t="s">
        <v>11583</v>
      </c>
      <c r="B733" t="s">
        <v>317</v>
      </c>
      <c r="C733" t="s">
        <v>11584</v>
      </c>
      <c r="D733" t="s">
        <v>318</v>
      </c>
      <c r="E733">
        <v>16739.03</v>
      </c>
      <c r="F733" t="s">
        <v>1170</v>
      </c>
      <c r="G733" t="s">
        <v>11585</v>
      </c>
      <c r="H733" t="s">
        <v>386</v>
      </c>
      <c r="I733" t="s">
        <v>11193</v>
      </c>
      <c r="J733">
        <v>10051</v>
      </c>
      <c r="K733">
        <v>111600</v>
      </c>
      <c r="L733" t="s">
        <v>31</v>
      </c>
      <c r="M733" t="s">
        <v>146</v>
      </c>
      <c r="N733" t="s">
        <v>11271</v>
      </c>
      <c r="O733" s="129"/>
      <c r="P733" s="16"/>
    </row>
    <row r="734" spans="1:16">
      <c r="A734" t="s">
        <v>11588</v>
      </c>
      <c r="B734" t="s">
        <v>317</v>
      </c>
      <c r="C734" t="s">
        <v>11589</v>
      </c>
      <c r="D734" t="s">
        <v>318</v>
      </c>
      <c r="E734">
        <v>33547.72</v>
      </c>
      <c r="F734" t="s">
        <v>1170</v>
      </c>
      <c r="G734" t="s">
        <v>11590</v>
      </c>
      <c r="H734" t="s">
        <v>391</v>
      </c>
      <c r="I734" t="s">
        <v>11193</v>
      </c>
      <c r="J734">
        <v>10051</v>
      </c>
      <c r="K734">
        <v>111600</v>
      </c>
      <c r="L734" t="s">
        <v>31</v>
      </c>
      <c r="M734" t="s">
        <v>146</v>
      </c>
      <c r="N734" t="s">
        <v>11272</v>
      </c>
      <c r="O734" s="129"/>
      <c r="P734" s="16"/>
    </row>
    <row r="735" spans="1:16">
      <c r="A735" t="s">
        <v>1161</v>
      </c>
      <c r="B735" t="s">
        <v>317</v>
      </c>
      <c r="C735" t="s">
        <v>11591</v>
      </c>
      <c r="D735" t="s">
        <v>318</v>
      </c>
      <c r="E735">
        <v>20128.11</v>
      </c>
      <c r="F735" t="s">
        <v>1170</v>
      </c>
      <c r="G735" t="s">
        <v>11592</v>
      </c>
      <c r="H735" t="s">
        <v>389</v>
      </c>
      <c r="I735" t="s">
        <v>11193</v>
      </c>
      <c r="J735">
        <v>10051</v>
      </c>
      <c r="K735">
        <v>111600</v>
      </c>
      <c r="L735" t="s">
        <v>31</v>
      </c>
      <c r="M735" t="s">
        <v>146</v>
      </c>
      <c r="N735" t="s">
        <v>11273</v>
      </c>
      <c r="O735" s="129"/>
      <c r="P735" s="16"/>
    </row>
    <row r="736" spans="1:16">
      <c r="A736" t="s">
        <v>1160</v>
      </c>
      <c r="B736" t="s">
        <v>317</v>
      </c>
      <c r="C736" t="s">
        <v>11593</v>
      </c>
      <c r="D736" t="s">
        <v>318</v>
      </c>
      <c r="E736">
        <v>19758.38</v>
      </c>
      <c r="F736" t="s">
        <v>1170</v>
      </c>
      <c r="G736" t="s">
        <v>11594</v>
      </c>
      <c r="H736" t="s">
        <v>389</v>
      </c>
      <c r="I736" t="s">
        <v>11193</v>
      </c>
      <c r="J736">
        <v>10051</v>
      </c>
      <c r="K736">
        <v>111600</v>
      </c>
      <c r="L736" t="s">
        <v>31</v>
      </c>
      <c r="M736" t="s">
        <v>146</v>
      </c>
      <c r="N736" t="s">
        <v>11274</v>
      </c>
      <c r="O736" s="129"/>
      <c r="P736" s="16"/>
    </row>
    <row r="737" spans="1:16">
      <c r="A737" t="s">
        <v>316</v>
      </c>
      <c r="B737" t="s">
        <v>317</v>
      </c>
      <c r="C737" t="s">
        <v>11569</v>
      </c>
      <c r="D737" t="s">
        <v>318</v>
      </c>
      <c r="E737">
        <v>4103.55</v>
      </c>
      <c r="F737" t="s">
        <v>1170</v>
      </c>
      <c r="G737" t="s">
        <v>11570</v>
      </c>
      <c r="H737" t="s">
        <v>387</v>
      </c>
      <c r="I737" t="s">
        <v>11192</v>
      </c>
      <c r="J737">
        <v>10051</v>
      </c>
      <c r="K737">
        <v>111700</v>
      </c>
      <c r="L737" t="s">
        <v>39</v>
      </c>
      <c r="M737" t="s">
        <v>146</v>
      </c>
      <c r="N737" t="s">
        <v>11264</v>
      </c>
      <c r="O737" s="129"/>
      <c r="P737" s="16"/>
    </row>
    <row r="738" spans="1:16">
      <c r="A738" t="s">
        <v>320</v>
      </c>
      <c r="B738" t="s">
        <v>317</v>
      </c>
      <c r="C738" t="s">
        <v>11571</v>
      </c>
      <c r="D738" t="s">
        <v>318</v>
      </c>
      <c r="E738">
        <v>3731.15</v>
      </c>
      <c r="F738" t="s">
        <v>1170</v>
      </c>
      <c r="G738" t="s">
        <v>11572</v>
      </c>
      <c r="H738" t="s">
        <v>386</v>
      </c>
      <c r="I738" t="s">
        <v>11192</v>
      </c>
      <c r="J738">
        <v>10051</v>
      </c>
      <c r="K738">
        <v>111700</v>
      </c>
      <c r="L738" t="s">
        <v>39</v>
      </c>
      <c r="M738" t="s">
        <v>146</v>
      </c>
      <c r="N738" t="s">
        <v>11265</v>
      </c>
      <c r="O738" s="129"/>
      <c r="P738" s="16"/>
    </row>
    <row r="739" spans="1:16">
      <c r="A739" t="s">
        <v>321</v>
      </c>
      <c r="B739" t="s">
        <v>317</v>
      </c>
      <c r="C739" t="s">
        <v>11573</v>
      </c>
      <c r="D739" t="s">
        <v>318</v>
      </c>
      <c r="E739">
        <v>3877.83</v>
      </c>
      <c r="F739" t="s">
        <v>1170</v>
      </c>
      <c r="G739" t="s">
        <v>11574</v>
      </c>
      <c r="H739" t="s">
        <v>387</v>
      </c>
      <c r="I739" t="s">
        <v>11192</v>
      </c>
      <c r="J739">
        <v>10051</v>
      </c>
      <c r="K739">
        <v>111700</v>
      </c>
      <c r="L739" t="s">
        <v>39</v>
      </c>
      <c r="M739" t="s">
        <v>146</v>
      </c>
      <c r="N739" t="s">
        <v>11266</v>
      </c>
      <c r="O739" s="129"/>
      <c r="P739" s="16"/>
    </row>
    <row r="740" spans="1:16">
      <c r="A740" t="s">
        <v>1115</v>
      </c>
      <c r="B740" t="s">
        <v>317</v>
      </c>
      <c r="C740" t="s">
        <v>11575</v>
      </c>
      <c r="D740" t="s">
        <v>318</v>
      </c>
      <c r="E740">
        <v>3655.8</v>
      </c>
      <c r="F740" t="s">
        <v>1170</v>
      </c>
      <c r="G740" t="s">
        <v>11576</v>
      </c>
      <c r="H740" t="s">
        <v>387</v>
      </c>
      <c r="I740" t="s">
        <v>11192</v>
      </c>
      <c r="J740">
        <v>10051</v>
      </c>
      <c r="K740">
        <v>111700</v>
      </c>
      <c r="L740" t="s">
        <v>39</v>
      </c>
      <c r="M740" t="s">
        <v>146</v>
      </c>
      <c r="N740" t="s">
        <v>11267</v>
      </c>
      <c r="O740" s="129"/>
      <c r="P740" s="16"/>
    </row>
    <row r="741" spans="1:16">
      <c r="A741" t="s">
        <v>11577</v>
      </c>
      <c r="B741" t="s">
        <v>317</v>
      </c>
      <c r="C741" t="s">
        <v>11578</v>
      </c>
      <c r="D741" t="s">
        <v>318</v>
      </c>
      <c r="E741">
        <v>3668.9</v>
      </c>
      <c r="F741" t="s">
        <v>1170</v>
      </c>
      <c r="G741" t="s">
        <v>11579</v>
      </c>
      <c r="H741" t="s">
        <v>387</v>
      </c>
      <c r="I741" t="s">
        <v>11192</v>
      </c>
      <c r="J741">
        <v>10051</v>
      </c>
      <c r="K741">
        <v>111700</v>
      </c>
      <c r="L741" t="s">
        <v>39</v>
      </c>
      <c r="M741" t="s">
        <v>146</v>
      </c>
      <c r="N741" t="s">
        <v>11268</v>
      </c>
      <c r="O741" s="129"/>
      <c r="P741" s="16"/>
    </row>
    <row r="742" spans="1:16">
      <c r="A742" t="s">
        <v>11580</v>
      </c>
      <c r="B742" t="s">
        <v>317</v>
      </c>
      <c r="C742" t="s">
        <v>11581</v>
      </c>
      <c r="D742" t="s">
        <v>318</v>
      </c>
      <c r="E742">
        <v>3282.45</v>
      </c>
      <c r="F742" t="s">
        <v>1170</v>
      </c>
      <c r="G742" t="s">
        <v>11582</v>
      </c>
      <c r="H742" t="s">
        <v>386</v>
      </c>
      <c r="I742" t="s">
        <v>11192</v>
      </c>
      <c r="J742">
        <v>10051</v>
      </c>
      <c r="K742">
        <v>111700</v>
      </c>
      <c r="L742" t="s">
        <v>39</v>
      </c>
      <c r="M742" t="s">
        <v>146</v>
      </c>
      <c r="N742" t="s">
        <v>11269</v>
      </c>
      <c r="O742" s="129"/>
      <c r="P742" s="16"/>
    </row>
    <row r="743" spans="1:16">
      <c r="A743" t="s">
        <v>1155</v>
      </c>
      <c r="B743" t="s">
        <v>317</v>
      </c>
      <c r="C743" t="s">
        <v>11586</v>
      </c>
      <c r="D743" t="s">
        <v>318</v>
      </c>
      <c r="E743">
        <v>3626.56</v>
      </c>
      <c r="F743" t="s">
        <v>1170</v>
      </c>
      <c r="G743" t="s">
        <v>11587</v>
      </c>
      <c r="H743" t="s">
        <v>387</v>
      </c>
      <c r="I743" t="s">
        <v>11192</v>
      </c>
      <c r="J743">
        <v>10051</v>
      </c>
      <c r="K743">
        <v>111700</v>
      </c>
      <c r="L743" t="s">
        <v>39</v>
      </c>
      <c r="M743" t="s">
        <v>146</v>
      </c>
      <c r="N743" t="s">
        <v>11270</v>
      </c>
      <c r="O743" s="129"/>
      <c r="P743" s="16"/>
    </row>
    <row r="744" spans="1:16">
      <c r="A744" t="s">
        <v>11583</v>
      </c>
      <c r="B744" t="s">
        <v>317</v>
      </c>
      <c r="C744" t="s">
        <v>11584</v>
      </c>
      <c r="D744" t="s">
        <v>318</v>
      </c>
      <c r="E744">
        <v>3321.33</v>
      </c>
      <c r="F744" t="s">
        <v>1170</v>
      </c>
      <c r="G744" t="s">
        <v>11585</v>
      </c>
      <c r="H744" t="s">
        <v>387</v>
      </c>
      <c r="I744" t="s">
        <v>11192</v>
      </c>
      <c r="J744">
        <v>10051</v>
      </c>
      <c r="K744">
        <v>111700</v>
      </c>
      <c r="L744" t="s">
        <v>39</v>
      </c>
      <c r="M744" t="s">
        <v>146</v>
      </c>
      <c r="N744" t="s">
        <v>11271</v>
      </c>
      <c r="O744" s="129"/>
      <c r="P744" s="16"/>
    </row>
    <row r="745" spans="1:16">
      <c r="A745" t="s">
        <v>11588</v>
      </c>
      <c r="B745" t="s">
        <v>317</v>
      </c>
      <c r="C745" t="s">
        <v>11589</v>
      </c>
      <c r="D745" t="s">
        <v>318</v>
      </c>
      <c r="E745">
        <v>8442.59</v>
      </c>
      <c r="F745" t="s">
        <v>1170</v>
      </c>
      <c r="G745" t="s">
        <v>11590</v>
      </c>
      <c r="H745" t="s">
        <v>392</v>
      </c>
      <c r="I745" t="s">
        <v>11192</v>
      </c>
      <c r="J745">
        <v>10051</v>
      </c>
      <c r="K745">
        <v>111700</v>
      </c>
      <c r="L745" t="s">
        <v>39</v>
      </c>
      <c r="M745" t="s">
        <v>146</v>
      </c>
      <c r="N745" t="s">
        <v>11272</v>
      </c>
      <c r="O745" s="129"/>
      <c r="P745" s="16"/>
    </row>
    <row r="746" spans="1:16">
      <c r="A746" t="s">
        <v>1161</v>
      </c>
      <c r="B746" t="s">
        <v>317</v>
      </c>
      <c r="C746" t="s">
        <v>11591</v>
      </c>
      <c r="D746" t="s">
        <v>318</v>
      </c>
      <c r="E746">
        <v>3219.48</v>
      </c>
      <c r="F746" t="s">
        <v>1170</v>
      </c>
      <c r="G746" t="s">
        <v>11592</v>
      </c>
      <c r="H746" t="s">
        <v>390</v>
      </c>
      <c r="I746" t="s">
        <v>11192</v>
      </c>
      <c r="J746">
        <v>10051</v>
      </c>
      <c r="K746">
        <v>111700</v>
      </c>
      <c r="L746" t="s">
        <v>39</v>
      </c>
      <c r="M746" t="s">
        <v>146</v>
      </c>
      <c r="N746" t="s">
        <v>11273</v>
      </c>
      <c r="O746" s="129"/>
      <c r="P746" s="16"/>
    </row>
    <row r="747" spans="1:16">
      <c r="A747" t="s">
        <v>1160</v>
      </c>
      <c r="B747" t="s">
        <v>317</v>
      </c>
      <c r="C747" t="s">
        <v>11593</v>
      </c>
      <c r="D747" t="s">
        <v>318</v>
      </c>
      <c r="E747">
        <v>3159.86</v>
      </c>
      <c r="F747" t="s">
        <v>1170</v>
      </c>
      <c r="G747" t="s">
        <v>11594</v>
      </c>
      <c r="H747" t="s">
        <v>390</v>
      </c>
      <c r="I747" t="s">
        <v>11192</v>
      </c>
      <c r="J747">
        <v>10051</v>
      </c>
      <c r="K747">
        <v>111700</v>
      </c>
      <c r="L747" t="s">
        <v>39</v>
      </c>
      <c r="M747" t="s">
        <v>146</v>
      </c>
      <c r="N747" t="s">
        <v>11274</v>
      </c>
      <c r="O747" s="129"/>
      <c r="P747" s="16"/>
    </row>
    <row r="748" spans="1:16">
      <c r="A748" t="s">
        <v>316</v>
      </c>
      <c r="B748" t="s">
        <v>317</v>
      </c>
      <c r="C748" t="s">
        <v>11569</v>
      </c>
      <c r="D748" t="s">
        <v>318</v>
      </c>
      <c r="E748">
        <v>142.71</v>
      </c>
      <c r="F748" t="s">
        <v>1170</v>
      </c>
      <c r="G748" t="s">
        <v>11570</v>
      </c>
      <c r="H748" t="s">
        <v>388</v>
      </c>
      <c r="I748" t="s">
        <v>11191</v>
      </c>
      <c r="J748">
        <v>10051</v>
      </c>
      <c r="K748">
        <v>113000</v>
      </c>
      <c r="L748" t="s">
        <v>39</v>
      </c>
      <c r="M748" t="s">
        <v>146</v>
      </c>
      <c r="N748" t="s">
        <v>11264</v>
      </c>
      <c r="O748" s="129"/>
      <c r="P748" s="16"/>
    </row>
    <row r="749" spans="1:16">
      <c r="A749" t="s">
        <v>320</v>
      </c>
      <c r="B749" t="s">
        <v>317</v>
      </c>
      <c r="C749" t="s">
        <v>11571</v>
      </c>
      <c r="D749" t="s">
        <v>318</v>
      </c>
      <c r="E749">
        <v>128.86000000000001</v>
      </c>
      <c r="F749" t="s">
        <v>1170</v>
      </c>
      <c r="G749" t="s">
        <v>11572</v>
      </c>
      <c r="H749" t="s">
        <v>387</v>
      </c>
      <c r="I749" t="s">
        <v>11191</v>
      </c>
      <c r="J749">
        <v>10051</v>
      </c>
      <c r="K749">
        <v>113000</v>
      </c>
      <c r="L749" t="s">
        <v>39</v>
      </c>
      <c r="M749" t="s">
        <v>146</v>
      </c>
      <c r="N749" t="s">
        <v>11265</v>
      </c>
      <c r="O749" s="129"/>
      <c r="P749" s="16"/>
    </row>
    <row r="750" spans="1:16">
      <c r="A750" t="s">
        <v>321</v>
      </c>
      <c r="B750" t="s">
        <v>317</v>
      </c>
      <c r="C750" t="s">
        <v>11573</v>
      </c>
      <c r="D750" t="s">
        <v>318</v>
      </c>
      <c r="E750">
        <v>97.91</v>
      </c>
      <c r="F750" t="s">
        <v>1170</v>
      </c>
      <c r="G750" t="s">
        <v>11574</v>
      </c>
      <c r="H750" t="s">
        <v>388</v>
      </c>
      <c r="I750" t="s">
        <v>11191</v>
      </c>
      <c r="J750">
        <v>10051</v>
      </c>
      <c r="K750">
        <v>113000</v>
      </c>
      <c r="L750" t="s">
        <v>39</v>
      </c>
      <c r="M750" t="s">
        <v>146</v>
      </c>
      <c r="N750" t="s">
        <v>11266</v>
      </c>
      <c r="O750" s="129"/>
      <c r="P750" s="16"/>
    </row>
    <row r="751" spans="1:16">
      <c r="A751" t="s">
        <v>1115</v>
      </c>
      <c r="B751" t="s">
        <v>317</v>
      </c>
      <c r="C751" t="s">
        <v>11575</v>
      </c>
      <c r="D751" t="s">
        <v>318</v>
      </c>
      <c r="E751">
        <v>128.85</v>
      </c>
      <c r="F751" t="s">
        <v>1170</v>
      </c>
      <c r="G751" t="s">
        <v>11576</v>
      </c>
      <c r="H751" t="s">
        <v>388</v>
      </c>
      <c r="I751" t="s">
        <v>11191</v>
      </c>
      <c r="J751">
        <v>10051</v>
      </c>
      <c r="K751">
        <v>113000</v>
      </c>
      <c r="L751" t="s">
        <v>39</v>
      </c>
      <c r="M751" t="s">
        <v>146</v>
      </c>
      <c r="N751" t="s">
        <v>11267</v>
      </c>
      <c r="O751" s="129"/>
      <c r="P751" s="16"/>
    </row>
    <row r="752" spans="1:16">
      <c r="A752" t="s">
        <v>11577</v>
      </c>
      <c r="B752" t="s">
        <v>317</v>
      </c>
      <c r="C752" t="s">
        <v>11578</v>
      </c>
      <c r="D752" t="s">
        <v>318</v>
      </c>
      <c r="E752">
        <v>125.83</v>
      </c>
      <c r="F752" t="s">
        <v>1170</v>
      </c>
      <c r="G752" t="s">
        <v>11579</v>
      </c>
      <c r="H752" t="s">
        <v>388</v>
      </c>
      <c r="I752" t="s">
        <v>11191</v>
      </c>
      <c r="J752">
        <v>10051</v>
      </c>
      <c r="K752">
        <v>113000</v>
      </c>
      <c r="L752" t="s">
        <v>39</v>
      </c>
      <c r="M752" t="s">
        <v>146</v>
      </c>
      <c r="N752" t="s">
        <v>11268</v>
      </c>
      <c r="O752" s="129"/>
      <c r="P752" s="16"/>
    </row>
    <row r="753" spans="1:16">
      <c r="A753" t="s">
        <v>11580</v>
      </c>
      <c r="B753" t="s">
        <v>317</v>
      </c>
      <c r="C753" t="s">
        <v>11581</v>
      </c>
      <c r="D753" t="s">
        <v>318</v>
      </c>
      <c r="E753">
        <v>94.09</v>
      </c>
      <c r="F753" t="s">
        <v>1170</v>
      </c>
      <c r="G753" t="s">
        <v>11582</v>
      </c>
      <c r="H753" t="s">
        <v>387</v>
      </c>
      <c r="I753" t="s">
        <v>11191</v>
      </c>
      <c r="J753">
        <v>10051</v>
      </c>
      <c r="K753">
        <v>113000</v>
      </c>
      <c r="L753" t="s">
        <v>39</v>
      </c>
      <c r="M753" t="s">
        <v>146</v>
      </c>
      <c r="N753" t="s">
        <v>11269</v>
      </c>
      <c r="O753" s="129"/>
      <c r="P753" s="16"/>
    </row>
    <row r="754" spans="1:16">
      <c r="A754" t="s">
        <v>11583</v>
      </c>
      <c r="B754" t="s">
        <v>317</v>
      </c>
      <c r="C754" t="s">
        <v>11584</v>
      </c>
      <c r="D754" t="s">
        <v>318</v>
      </c>
      <c r="E754">
        <v>116.33</v>
      </c>
      <c r="F754" t="s">
        <v>1170</v>
      </c>
      <c r="G754" t="s">
        <v>11585</v>
      </c>
      <c r="H754" t="s">
        <v>388</v>
      </c>
      <c r="I754" t="s">
        <v>11191</v>
      </c>
      <c r="J754">
        <v>10051</v>
      </c>
      <c r="K754">
        <v>113000</v>
      </c>
      <c r="L754" t="s">
        <v>39</v>
      </c>
      <c r="M754" t="s">
        <v>146</v>
      </c>
      <c r="N754" t="s">
        <v>11271</v>
      </c>
      <c r="O754" s="129"/>
      <c r="P754" s="16"/>
    </row>
    <row r="755" spans="1:16">
      <c r="A755" t="s">
        <v>1155</v>
      </c>
      <c r="B755" t="s">
        <v>317</v>
      </c>
      <c r="C755" t="s">
        <v>11586</v>
      </c>
      <c r="D755" t="s">
        <v>318</v>
      </c>
      <c r="E755">
        <v>128.43</v>
      </c>
      <c r="F755" t="s">
        <v>1170</v>
      </c>
      <c r="G755" t="s">
        <v>11587</v>
      </c>
      <c r="H755" t="s">
        <v>388</v>
      </c>
      <c r="I755" t="s">
        <v>11191</v>
      </c>
      <c r="J755">
        <v>10051</v>
      </c>
      <c r="K755">
        <v>113000</v>
      </c>
      <c r="L755" t="s">
        <v>39</v>
      </c>
      <c r="M755" t="s">
        <v>146</v>
      </c>
      <c r="N755" t="s">
        <v>11270</v>
      </c>
      <c r="O755" s="129"/>
      <c r="P755" s="16"/>
    </row>
    <row r="756" spans="1:16">
      <c r="A756" t="s">
        <v>11588</v>
      </c>
      <c r="B756" t="s">
        <v>317</v>
      </c>
      <c r="C756" t="s">
        <v>11589</v>
      </c>
      <c r="D756" t="s">
        <v>318</v>
      </c>
      <c r="E756">
        <v>639.32000000000005</v>
      </c>
      <c r="F756" t="s">
        <v>1170</v>
      </c>
      <c r="G756" t="s">
        <v>11590</v>
      </c>
      <c r="H756" t="s">
        <v>393</v>
      </c>
      <c r="I756" t="s">
        <v>11191</v>
      </c>
      <c r="J756">
        <v>10051</v>
      </c>
      <c r="K756">
        <v>113000</v>
      </c>
      <c r="L756" t="s">
        <v>39</v>
      </c>
      <c r="M756" t="s">
        <v>146</v>
      </c>
      <c r="N756" t="s">
        <v>11272</v>
      </c>
      <c r="O756" s="129"/>
      <c r="P756" s="16"/>
    </row>
    <row r="757" spans="1:16">
      <c r="A757" t="s">
        <v>1161</v>
      </c>
      <c r="B757" t="s">
        <v>317</v>
      </c>
      <c r="C757" t="s">
        <v>11591</v>
      </c>
      <c r="D757" t="s">
        <v>318</v>
      </c>
      <c r="E757">
        <v>93.81</v>
      </c>
      <c r="F757" t="s">
        <v>1170</v>
      </c>
      <c r="G757" t="s">
        <v>11592</v>
      </c>
      <c r="H757" t="s">
        <v>391</v>
      </c>
      <c r="I757" t="s">
        <v>11191</v>
      </c>
      <c r="J757">
        <v>10051</v>
      </c>
      <c r="K757">
        <v>113000</v>
      </c>
      <c r="L757" t="s">
        <v>39</v>
      </c>
      <c r="M757" t="s">
        <v>146</v>
      </c>
      <c r="N757" t="s">
        <v>11273</v>
      </c>
      <c r="O757" s="129"/>
      <c r="P757" s="16"/>
    </row>
    <row r="758" spans="1:16">
      <c r="A758" t="s">
        <v>1160</v>
      </c>
      <c r="B758" t="s">
        <v>317</v>
      </c>
      <c r="C758" t="s">
        <v>11593</v>
      </c>
      <c r="D758" t="s">
        <v>318</v>
      </c>
      <c r="E758">
        <v>90.15</v>
      </c>
      <c r="F758" t="s">
        <v>1170</v>
      </c>
      <c r="G758" t="s">
        <v>11594</v>
      </c>
      <c r="H758" t="s">
        <v>391</v>
      </c>
      <c r="I758" t="s">
        <v>11191</v>
      </c>
      <c r="J758">
        <v>10051</v>
      </c>
      <c r="K758">
        <v>113000</v>
      </c>
      <c r="L758" t="s">
        <v>39</v>
      </c>
      <c r="M758" t="s">
        <v>146</v>
      </c>
      <c r="N758" t="s">
        <v>11274</v>
      </c>
      <c r="O758" s="129"/>
      <c r="P758" s="16"/>
    </row>
    <row r="759" spans="1:16">
      <c r="A759" t="s">
        <v>316</v>
      </c>
      <c r="B759" t="s">
        <v>317</v>
      </c>
      <c r="C759" t="s">
        <v>11569</v>
      </c>
      <c r="D759" t="s">
        <v>318</v>
      </c>
      <c r="E759">
        <v>157.88999999999999</v>
      </c>
      <c r="F759" t="s">
        <v>1170</v>
      </c>
      <c r="G759" t="s">
        <v>11570</v>
      </c>
      <c r="H759" t="s">
        <v>389</v>
      </c>
      <c r="I759" t="s">
        <v>11190</v>
      </c>
      <c r="J759">
        <v>10051</v>
      </c>
      <c r="K759">
        <v>113010</v>
      </c>
      <c r="L759" t="s">
        <v>35</v>
      </c>
      <c r="M759" t="s">
        <v>146</v>
      </c>
      <c r="N759" t="s">
        <v>11264</v>
      </c>
      <c r="O759" s="129"/>
      <c r="P759" s="16"/>
    </row>
    <row r="760" spans="1:16">
      <c r="A760" t="s">
        <v>320</v>
      </c>
      <c r="B760" t="s">
        <v>317</v>
      </c>
      <c r="C760" t="s">
        <v>11571</v>
      </c>
      <c r="D760" t="s">
        <v>318</v>
      </c>
      <c r="E760">
        <v>150.44</v>
      </c>
      <c r="F760" t="s">
        <v>1170</v>
      </c>
      <c r="G760" t="s">
        <v>11572</v>
      </c>
      <c r="H760" t="s">
        <v>388</v>
      </c>
      <c r="I760" t="s">
        <v>11190</v>
      </c>
      <c r="J760">
        <v>10051</v>
      </c>
      <c r="K760">
        <v>113010</v>
      </c>
      <c r="L760" t="s">
        <v>35</v>
      </c>
      <c r="M760" t="s">
        <v>146</v>
      </c>
      <c r="N760" t="s">
        <v>11265</v>
      </c>
      <c r="O760" s="129"/>
      <c r="P760" s="16"/>
    </row>
    <row r="761" spans="1:16">
      <c r="A761" t="s">
        <v>321</v>
      </c>
      <c r="B761" t="s">
        <v>317</v>
      </c>
      <c r="C761" t="s">
        <v>11573</v>
      </c>
      <c r="D761" t="s">
        <v>318</v>
      </c>
      <c r="E761">
        <v>153.88999999999999</v>
      </c>
      <c r="F761" t="s">
        <v>1170</v>
      </c>
      <c r="G761" t="s">
        <v>11574</v>
      </c>
      <c r="H761" t="s">
        <v>389</v>
      </c>
      <c r="I761" t="s">
        <v>11190</v>
      </c>
      <c r="J761">
        <v>10051</v>
      </c>
      <c r="K761">
        <v>113010</v>
      </c>
      <c r="L761" t="s">
        <v>35</v>
      </c>
      <c r="M761" t="s">
        <v>146</v>
      </c>
      <c r="N761" t="s">
        <v>11266</v>
      </c>
      <c r="O761" s="129"/>
      <c r="P761" s="16"/>
    </row>
    <row r="762" spans="1:16">
      <c r="A762" t="s">
        <v>1115</v>
      </c>
      <c r="B762" t="s">
        <v>317</v>
      </c>
      <c r="C762" t="s">
        <v>11575</v>
      </c>
      <c r="D762" t="s">
        <v>318</v>
      </c>
      <c r="E762">
        <v>151.59</v>
      </c>
      <c r="F762" t="s">
        <v>1170</v>
      </c>
      <c r="G762" t="s">
        <v>11576</v>
      </c>
      <c r="H762" t="s">
        <v>389</v>
      </c>
      <c r="I762" t="s">
        <v>11190</v>
      </c>
      <c r="J762">
        <v>10051</v>
      </c>
      <c r="K762">
        <v>113010</v>
      </c>
      <c r="L762" t="s">
        <v>35</v>
      </c>
      <c r="M762" t="s">
        <v>146</v>
      </c>
      <c r="N762" t="s">
        <v>11267</v>
      </c>
      <c r="O762" s="129"/>
      <c r="P762" s="16"/>
    </row>
    <row r="763" spans="1:16">
      <c r="A763" t="s">
        <v>11577</v>
      </c>
      <c r="B763" t="s">
        <v>317</v>
      </c>
      <c r="C763" t="s">
        <v>11578</v>
      </c>
      <c r="D763" t="s">
        <v>318</v>
      </c>
      <c r="E763">
        <v>151.59</v>
      </c>
      <c r="F763" t="s">
        <v>1170</v>
      </c>
      <c r="G763" t="s">
        <v>11579</v>
      </c>
      <c r="H763" t="s">
        <v>389</v>
      </c>
      <c r="I763" t="s">
        <v>11190</v>
      </c>
      <c r="J763">
        <v>10051</v>
      </c>
      <c r="K763">
        <v>113010</v>
      </c>
      <c r="L763" t="s">
        <v>35</v>
      </c>
      <c r="M763" t="s">
        <v>146</v>
      </c>
      <c r="N763" t="s">
        <v>11268</v>
      </c>
      <c r="O763" s="129"/>
      <c r="P763" s="16"/>
    </row>
    <row r="764" spans="1:16">
      <c r="A764" t="s">
        <v>11580</v>
      </c>
      <c r="B764" t="s">
        <v>317</v>
      </c>
      <c r="C764" t="s">
        <v>11581</v>
      </c>
      <c r="D764" t="s">
        <v>318</v>
      </c>
      <c r="E764">
        <v>186.18</v>
      </c>
      <c r="F764" t="s">
        <v>1170</v>
      </c>
      <c r="G764" t="s">
        <v>11582</v>
      </c>
      <c r="H764" t="s">
        <v>388</v>
      </c>
      <c r="I764" t="s">
        <v>11190</v>
      </c>
      <c r="J764">
        <v>10051</v>
      </c>
      <c r="K764">
        <v>113010</v>
      </c>
      <c r="L764" t="s">
        <v>35</v>
      </c>
      <c r="M764" t="s">
        <v>146</v>
      </c>
      <c r="N764" t="s">
        <v>11269</v>
      </c>
      <c r="O764" s="129"/>
      <c r="P764" s="16"/>
    </row>
    <row r="765" spans="1:16">
      <c r="A765" t="s">
        <v>11583</v>
      </c>
      <c r="B765" t="s">
        <v>317</v>
      </c>
      <c r="C765" t="s">
        <v>11584</v>
      </c>
      <c r="D765" t="s">
        <v>318</v>
      </c>
      <c r="E765">
        <v>129.94</v>
      </c>
      <c r="F765" t="s">
        <v>1170</v>
      </c>
      <c r="G765" t="s">
        <v>11585</v>
      </c>
      <c r="H765" t="s">
        <v>389</v>
      </c>
      <c r="I765" t="s">
        <v>11190</v>
      </c>
      <c r="J765">
        <v>10051</v>
      </c>
      <c r="K765">
        <v>113010</v>
      </c>
      <c r="L765" t="s">
        <v>35</v>
      </c>
      <c r="M765" t="s">
        <v>146</v>
      </c>
      <c r="N765" t="s">
        <v>11271</v>
      </c>
      <c r="O765" s="129"/>
      <c r="P765" s="16"/>
    </row>
    <row r="766" spans="1:16">
      <c r="A766" t="s">
        <v>1155</v>
      </c>
      <c r="B766" t="s">
        <v>317</v>
      </c>
      <c r="C766" t="s">
        <v>11586</v>
      </c>
      <c r="D766" t="s">
        <v>318</v>
      </c>
      <c r="E766">
        <v>157.36000000000001</v>
      </c>
      <c r="F766" t="s">
        <v>1170</v>
      </c>
      <c r="G766" t="s">
        <v>11587</v>
      </c>
      <c r="H766" t="s">
        <v>389</v>
      </c>
      <c r="I766" t="s">
        <v>11190</v>
      </c>
      <c r="J766">
        <v>10051</v>
      </c>
      <c r="K766">
        <v>113010</v>
      </c>
      <c r="L766" t="s">
        <v>35</v>
      </c>
      <c r="M766" t="s">
        <v>146</v>
      </c>
      <c r="N766" t="s">
        <v>11270</v>
      </c>
      <c r="O766" s="129"/>
      <c r="P766" s="16"/>
    </row>
    <row r="767" spans="1:16">
      <c r="A767" t="s">
        <v>11588</v>
      </c>
      <c r="B767" t="s">
        <v>317</v>
      </c>
      <c r="C767" t="s">
        <v>11589</v>
      </c>
      <c r="D767" t="s">
        <v>318</v>
      </c>
      <c r="E767">
        <v>317.79000000000002</v>
      </c>
      <c r="F767" t="s">
        <v>1170</v>
      </c>
      <c r="G767" t="s">
        <v>11590</v>
      </c>
      <c r="H767" t="s">
        <v>394</v>
      </c>
      <c r="I767" t="s">
        <v>11190</v>
      </c>
      <c r="J767">
        <v>10051</v>
      </c>
      <c r="K767">
        <v>113010</v>
      </c>
      <c r="L767" t="s">
        <v>35</v>
      </c>
      <c r="M767" t="s">
        <v>146</v>
      </c>
      <c r="N767" t="s">
        <v>11272</v>
      </c>
      <c r="O767" s="129"/>
      <c r="P767" s="16"/>
    </row>
    <row r="768" spans="1:16">
      <c r="A768" t="s">
        <v>1161</v>
      </c>
      <c r="B768" t="s">
        <v>317</v>
      </c>
      <c r="C768" t="s">
        <v>11591</v>
      </c>
      <c r="D768" t="s">
        <v>318</v>
      </c>
      <c r="E768">
        <v>175.39</v>
      </c>
      <c r="F768" t="s">
        <v>1170</v>
      </c>
      <c r="G768" t="s">
        <v>11592</v>
      </c>
      <c r="H768" t="s">
        <v>392</v>
      </c>
      <c r="I768" t="s">
        <v>11190</v>
      </c>
      <c r="J768">
        <v>10051</v>
      </c>
      <c r="K768">
        <v>113010</v>
      </c>
      <c r="L768" t="s">
        <v>35</v>
      </c>
      <c r="M768" t="s">
        <v>146</v>
      </c>
      <c r="N768" t="s">
        <v>11273</v>
      </c>
      <c r="O768" s="129"/>
      <c r="P768" s="16"/>
    </row>
    <row r="769" spans="1:16">
      <c r="A769" t="s">
        <v>1160</v>
      </c>
      <c r="B769" t="s">
        <v>317</v>
      </c>
      <c r="C769" t="s">
        <v>11593</v>
      </c>
      <c r="D769" t="s">
        <v>318</v>
      </c>
      <c r="E769">
        <v>175.39</v>
      </c>
      <c r="F769" t="s">
        <v>1170</v>
      </c>
      <c r="G769" t="s">
        <v>11594</v>
      </c>
      <c r="H769" t="s">
        <v>392</v>
      </c>
      <c r="I769" t="s">
        <v>11190</v>
      </c>
      <c r="J769">
        <v>10051</v>
      </c>
      <c r="K769">
        <v>113010</v>
      </c>
      <c r="L769" t="s">
        <v>35</v>
      </c>
      <c r="M769" t="s">
        <v>146</v>
      </c>
      <c r="N769" t="s">
        <v>11274</v>
      </c>
      <c r="O769" s="129"/>
      <c r="P769" s="16"/>
    </row>
    <row r="770" spans="1:16">
      <c r="A770" t="s">
        <v>316</v>
      </c>
      <c r="B770" t="s">
        <v>317</v>
      </c>
      <c r="C770" t="s">
        <v>11569</v>
      </c>
      <c r="D770" t="s">
        <v>318</v>
      </c>
      <c r="E770">
        <v>370.7</v>
      </c>
      <c r="F770" t="s">
        <v>1170</v>
      </c>
      <c r="G770" t="s">
        <v>11570</v>
      </c>
      <c r="H770" t="s">
        <v>390</v>
      </c>
      <c r="I770" t="s">
        <v>11189</v>
      </c>
      <c r="J770">
        <v>10051</v>
      </c>
      <c r="K770">
        <v>113020</v>
      </c>
      <c r="L770" t="s">
        <v>33</v>
      </c>
      <c r="M770" t="s">
        <v>146</v>
      </c>
      <c r="N770" t="s">
        <v>11264</v>
      </c>
      <c r="O770" s="129"/>
      <c r="P770" s="16"/>
    </row>
    <row r="771" spans="1:16">
      <c r="A771" t="s">
        <v>320</v>
      </c>
      <c r="B771" t="s">
        <v>317</v>
      </c>
      <c r="C771" t="s">
        <v>11571</v>
      </c>
      <c r="D771" t="s">
        <v>318</v>
      </c>
      <c r="E771">
        <v>246.85</v>
      </c>
      <c r="F771" t="s">
        <v>1170</v>
      </c>
      <c r="G771" t="s">
        <v>11572</v>
      </c>
      <c r="H771" t="s">
        <v>389</v>
      </c>
      <c r="I771" t="s">
        <v>11189</v>
      </c>
      <c r="J771">
        <v>10051</v>
      </c>
      <c r="K771">
        <v>113020</v>
      </c>
      <c r="L771" t="s">
        <v>33</v>
      </c>
      <c r="M771" t="s">
        <v>146</v>
      </c>
      <c r="N771" t="s">
        <v>11265</v>
      </c>
      <c r="O771" s="129"/>
      <c r="P771" s="16"/>
    </row>
    <row r="772" spans="1:16">
      <c r="A772" t="s">
        <v>321</v>
      </c>
      <c r="B772" t="s">
        <v>317</v>
      </c>
      <c r="C772" t="s">
        <v>11573</v>
      </c>
      <c r="D772" t="s">
        <v>318</v>
      </c>
      <c r="E772">
        <v>246.85</v>
      </c>
      <c r="F772" t="s">
        <v>1170</v>
      </c>
      <c r="G772" t="s">
        <v>11574</v>
      </c>
      <c r="H772" t="s">
        <v>390</v>
      </c>
      <c r="I772" t="s">
        <v>11189</v>
      </c>
      <c r="J772">
        <v>10051</v>
      </c>
      <c r="K772">
        <v>113020</v>
      </c>
      <c r="L772" t="s">
        <v>33</v>
      </c>
      <c r="M772" t="s">
        <v>146</v>
      </c>
      <c r="N772" t="s">
        <v>11266</v>
      </c>
      <c r="O772" s="129"/>
      <c r="P772" s="16"/>
    </row>
    <row r="773" spans="1:16">
      <c r="A773" t="s">
        <v>1115</v>
      </c>
      <c r="B773" t="s">
        <v>317</v>
      </c>
      <c r="C773" t="s">
        <v>11575</v>
      </c>
      <c r="D773" t="s">
        <v>318</v>
      </c>
      <c r="E773">
        <v>315.94</v>
      </c>
      <c r="F773" t="s">
        <v>1170</v>
      </c>
      <c r="G773" t="s">
        <v>11576</v>
      </c>
      <c r="H773" t="s">
        <v>390</v>
      </c>
      <c r="I773" t="s">
        <v>11189</v>
      </c>
      <c r="J773">
        <v>10051</v>
      </c>
      <c r="K773">
        <v>113020</v>
      </c>
      <c r="L773" t="s">
        <v>33</v>
      </c>
      <c r="M773" t="s">
        <v>146</v>
      </c>
      <c r="N773" t="s">
        <v>11267</v>
      </c>
      <c r="O773" s="129"/>
      <c r="P773" s="16"/>
    </row>
    <row r="774" spans="1:16">
      <c r="A774" t="s">
        <v>11577</v>
      </c>
      <c r="B774" t="s">
        <v>317</v>
      </c>
      <c r="C774" t="s">
        <v>11578</v>
      </c>
      <c r="D774" t="s">
        <v>318</v>
      </c>
      <c r="E774">
        <v>246.85</v>
      </c>
      <c r="F774" t="s">
        <v>1170</v>
      </c>
      <c r="G774" t="s">
        <v>11579</v>
      </c>
      <c r="H774" t="s">
        <v>390</v>
      </c>
      <c r="I774" t="s">
        <v>11189</v>
      </c>
      <c r="J774">
        <v>10051</v>
      </c>
      <c r="K774">
        <v>113020</v>
      </c>
      <c r="L774" t="s">
        <v>33</v>
      </c>
      <c r="M774" t="s">
        <v>146</v>
      </c>
      <c r="N774" t="s">
        <v>11268</v>
      </c>
      <c r="O774" s="129"/>
      <c r="P774" s="16"/>
    </row>
    <row r="775" spans="1:16">
      <c r="A775" t="s">
        <v>11580</v>
      </c>
      <c r="B775" t="s">
        <v>317</v>
      </c>
      <c r="C775" t="s">
        <v>11581</v>
      </c>
      <c r="D775" t="s">
        <v>318</v>
      </c>
      <c r="E775">
        <v>295.87</v>
      </c>
      <c r="F775" t="s">
        <v>1170</v>
      </c>
      <c r="G775" t="s">
        <v>11582</v>
      </c>
      <c r="H775" t="s">
        <v>389</v>
      </c>
      <c r="I775" t="s">
        <v>11189</v>
      </c>
      <c r="J775">
        <v>10051</v>
      </c>
      <c r="K775">
        <v>113020</v>
      </c>
      <c r="L775" t="s">
        <v>33</v>
      </c>
      <c r="M775" t="s">
        <v>146</v>
      </c>
      <c r="N775" t="s">
        <v>11269</v>
      </c>
      <c r="O775" s="129"/>
      <c r="P775" s="16"/>
    </row>
    <row r="776" spans="1:16">
      <c r="A776" t="s">
        <v>1155</v>
      </c>
      <c r="B776" t="s">
        <v>317</v>
      </c>
      <c r="C776" t="s">
        <v>11586</v>
      </c>
      <c r="D776" t="s">
        <v>318</v>
      </c>
      <c r="E776">
        <v>254.76</v>
      </c>
      <c r="F776" t="s">
        <v>1170</v>
      </c>
      <c r="G776" t="s">
        <v>11587</v>
      </c>
      <c r="H776" t="s">
        <v>390</v>
      </c>
      <c r="I776" t="s">
        <v>11189</v>
      </c>
      <c r="J776">
        <v>10051</v>
      </c>
      <c r="K776">
        <v>113020</v>
      </c>
      <c r="L776" t="s">
        <v>33</v>
      </c>
      <c r="M776" t="s">
        <v>146</v>
      </c>
      <c r="N776" t="s">
        <v>11270</v>
      </c>
      <c r="O776" s="129"/>
      <c r="P776" s="16"/>
    </row>
    <row r="777" spans="1:16">
      <c r="A777" t="s">
        <v>11583</v>
      </c>
      <c r="B777" t="s">
        <v>317</v>
      </c>
      <c r="C777" t="s">
        <v>11584</v>
      </c>
      <c r="D777" t="s">
        <v>318</v>
      </c>
      <c r="E777">
        <v>373.65</v>
      </c>
      <c r="F777" t="s">
        <v>1170</v>
      </c>
      <c r="G777" t="s">
        <v>11585</v>
      </c>
      <c r="H777" t="s">
        <v>390</v>
      </c>
      <c r="I777" t="s">
        <v>11189</v>
      </c>
      <c r="J777">
        <v>10051</v>
      </c>
      <c r="K777">
        <v>113020</v>
      </c>
      <c r="L777" t="s">
        <v>33</v>
      </c>
      <c r="M777" t="s">
        <v>146</v>
      </c>
      <c r="N777" t="s">
        <v>11271</v>
      </c>
      <c r="O777" s="129"/>
      <c r="P777" s="16"/>
    </row>
    <row r="778" spans="1:16">
      <c r="A778" t="s">
        <v>11588</v>
      </c>
      <c r="B778" t="s">
        <v>317</v>
      </c>
      <c r="C778" t="s">
        <v>11589</v>
      </c>
      <c r="D778" t="s">
        <v>318</v>
      </c>
      <c r="E778">
        <v>590.33000000000004</v>
      </c>
      <c r="F778" t="s">
        <v>1170</v>
      </c>
      <c r="G778" t="s">
        <v>11590</v>
      </c>
      <c r="H778" t="s">
        <v>395</v>
      </c>
      <c r="I778" t="s">
        <v>11189</v>
      </c>
      <c r="J778">
        <v>10051</v>
      </c>
      <c r="K778">
        <v>113020</v>
      </c>
      <c r="L778" t="s">
        <v>33</v>
      </c>
      <c r="M778" t="s">
        <v>146</v>
      </c>
      <c r="N778" t="s">
        <v>11272</v>
      </c>
      <c r="O778" s="129"/>
      <c r="P778" s="16"/>
    </row>
    <row r="779" spans="1:16">
      <c r="A779" t="s">
        <v>1161</v>
      </c>
      <c r="B779" t="s">
        <v>317</v>
      </c>
      <c r="C779" t="s">
        <v>11591</v>
      </c>
      <c r="D779" t="s">
        <v>318</v>
      </c>
      <c r="E779">
        <v>280.36</v>
      </c>
      <c r="F779" t="s">
        <v>1170</v>
      </c>
      <c r="G779" t="s">
        <v>11592</v>
      </c>
      <c r="H779" t="s">
        <v>393</v>
      </c>
      <c r="I779" t="s">
        <v>11189</v>
      </c>
      <c r="J779">
        <v>10051</v>
      </c>
      <c r="K779">
        <v>113020</v>
      </c>
      <c r="L779" t="s">
        <v>33</v>
      </c>
      <c r="M779" t="s">
        <v>146</v>
      </c>
      <c r="N779" t="s">
        <v>11273</v>
      </c>
      <c r="O779" s="129"/>
      <c r="P779" s="16"/>
    </row>
    <row r="780" spans="1:16">
      <c r="A780" t="s">
        <v>1160</v>
      </c>
      <c r="B780" t="s">
        <v>317</v>
      </c>
      <c r="C780" t="s">
        <v>11593</v>
      </c>
      <c r="D780" t="s">
        <v>318</v>
      </c>
      <c r="E780">
        <v>314.2</v>
      </c>
      <c r="F780" t="s">
        <v>1170</v>
      </c>
      <c r="G780" t="s">
        <v>11594</v>
      </c>
      <c r="H780" t="s">
        <v>393</v>
      </c>
      <c r="I780" t="s">
        <v>11189</v>
      </c>
      <c r="J780">
        <v>10051</v>
      </c>
      <c r="K780">
        <v>113020</v>
      </c>
      <c r="L780" t="s">
        <v>33</v>
      </c>
      <c r="M780" t="s">
        <v>146</v>
      </c>
      <c r="N780" t="s">
        <v>11274</v>
      </c>
      <c r="O780" s="129"/>
      <c r="P780" s="16"/>
    </row>
    <row r="781" spans="1:16">
      <c r="A781" t="s">
        <v>316</v>
      </c>
      <c r="B781" t="s">
        <v>317</v>
      </c>
      <c r="C781" t="s">
        <v>11569</v>
      </c>
      <c r="D781" t="s">
        <v>318</v>
      </c>
      <c r="E781">
        <v>3490.35</v>
      </c>
      <c r="F781" t="s">
        <v>1170</v>
      </c>
      <c r="G781" t="s">
        <v>11570</v>
      </c>
      <c r="H781" t="s">
        <v>391</v>
      </c>
      <c r="I781" t="s">
        <v>11188</v>
      </c>
      <c r="J781">
        <v>10051</v>
      </c>
      <c r="K781">
        <v>113040</v>
      </c>
      <c r="L781" t="s">
        <v>27</v>
      </c>
      <c r="M781" t="s">
        <v>146</v>
      </c>
      <c r="N781" t="s">
        <v>11264</v>
      </c>
      <c r="O781" s="129"/>
      <c r="P781" s="16"/>
    </row>
    <row r="782" spans="1:16">
      <c r="A782" t="s">
        <v>320</v>
      </c>
      <c r="B782" t="s">
        <v>317</v>
      </c>
      <c r="C782" t="s">
        <v>11571</v>
      </c>
      <c r="D782" t="s">
        <v>318</v>
      </c>
      <c r="E782">
        <v>3301.26</v>
      </c>
      <c r="F782" t="s">
        <v>1170</v>
      </c>
      <c r="G782" t="s">
        <v>11572</v>
      </c>
      <c r="H782" t="s">
        <v>390</v>
      </c>
      <c r="I782" t="s">
        <v>11188</v>
      </c>
      <c r="J782">
        <v>10051</v>
      </c>
      <c r="K782">
        <v>113040</v>
      </c>
      <c r="L782" t="s">
        <v>27</v>
      </c>
      <c r="M782" t="s">
        <v>146</v>
      </c>
      <c r="N782" t="s">
        <v>11265</v>
      </c>
      <c r="O782" s="129"/>
      <c r="P782" s="16"/>
    </row>
    <row r="783" spans="1:16">
      <c r="A783" t="s">
        <v>321</v>
      </c>
      <c r="B783" t="s">
        <v>317</v>
      </c>
      <c r="C783" t="s">
        <v>11573</v>
      </c>
      <c r="D783" t="s">
        <v>318</v>
      </c>
      <c r="E783">
        <v>3323.52</v>
      </c>
      <c r="F783" t="s">
        <v>1170</v>
      </c>
      <c r="G783" t="s">
        <v>11574</v>
      </c>
      <c r="H783" t="s">
        <v>391</v>
      </c>
      <c r="I783" t="s">
        <v>11188</v>
      </c>
      <c r="J783">
        <v>10051</v>
      </c>
      <c r="K783">
        <v>113040</v>
      </c>
      <c r="L783" t="s">
        <v>27</v>
      </c>
      <c r="M783" t="s">
        <v>146</v>
      </c>
      <c r="N783" t="s">
        <v>11266</v>
      </c>
      <c r="O783" s="129"/>
      <c r="P783" s="16"/>
    </row>
    <row r="784" spans="1:16">
      <c r="A784" t="s">
        <v>1115</v>
      </c>
      <c r="B784" t="s">
        <v>317</v>
      </c>
      <c r="C784" t="s">
        <v>11575</v>
      </c>
      <c r="D784" t="s">
        <v>318</v>
      </c>
      <c r="E784">
        <v>3256.74</v>
      </c>
      <c r="F784" t="s">
        <v>1170</v>
      </c>
      <c r="G784" t="s">
        <v>11576</v>
      </c>
      <c r="H784" t="s">
        <v>391</v>
      </c>
      <c r="I784" t="s">
        <v>11188</v>
      </c>
      <c r="J784">
        <v>10051</v>
      </c>
      <c r="K784">
        <v>113040</v>
      </c>
      <c r="L784" t="s">
        <v>27</v>
      </c>
      <c r="M784" t="s">
        <v>146</v>
      </c>
      <c r="N784" t="s">
        <v>11267</v>
      </c>
      <c r="O784" s="129"/>
      <c r="P784" s="16"/>
    </row>
    <row r="785" spans="1:16">
      <c r="A785" t="s">
        <v>11577</v>
      </c>
      <c r="B785" t="s">
        <v>317</v>
      </c>
      <c r="C785" t="s">
        <v>11578</v>
      </c>
      <c r="D785" t="s">
        <v>318</v>
      </c>
      <c r="E785">
        <v>3345.57</v>
      </c>
      <c r="F785" t="s">
        <v>1170</v>
      </c>
      <c r="G785" t="s">
        <v>11579</v>
      </c>
      <c r="H785" t="s">
        <v>391</v>
      </c>
      <c r="I785" t="s">
        <v>11188</v>
      </c>
      <c r="J785">
        <v>10051</v>
      </c>
      <c r="K785">
        <v>113040</v>
      </c>
      <c r="L785" t="s">
        <v>27</v>
      </c>
      <c r="M785" t="s">
        <v>146</v>
      </c>
      <c r="N785" t="s">
        <v>11268</v>
      </c>
      <c r="O785" s="129"/>
      <c r="P785" s="16"/>
    </row>
    <row r="786" spans="1:16">
      <c r="A786" t="s">
        <v>11580</v>
      </c>
      <c r="B786" t="s">
        <v>317</v>
      </c>
      <c r="C786" t="s">
        <v>11581</v>
      </c>
      <c r="D786" t="s">
        <v>318</v>
      </c>
      <c r="E786">
        <v>3573.5</v>
      </c>
      <c r="F786" t="s">
        <v>1170</v>
      </c>
      <c r="G786" t="s">
        <v>11582</v>
      </c>
      <c r="H786" t="s">
        <v>390</v>
      </c>
      <c r="I786" t="s">
        <v>11188</v>
      </c>
      <c r="J786">
        <v>10051</v>
      </c>
      <c r="K786">
        <v>113040</v>
      </c>
      <c r="L786" t="s">
        <v>27</v>
      </c>
      <c r="M786" t="s">
        <v>146</v>
      </c>
      <c r="N786" t="s">
        <v>11269</v>
      </c>
      <c r="O786" s="129"/>
      <c r="P786" s="16"/>
    </row>
    <row r="787" spans="1:16">
      <c r="A787" t="s">
        <v>11583</v>
      </c>
      <c r="B787" t="s">
        <v>317</v>
      </c>
      <c r="C787" t="s">
        <v>11584</v>
      </c>
      <c r="D787" t="s">
        <v>318</v>
      </c>
      <c r="E787">
        <v>3563.7</v>
      </c>
      <c r="F787" t="s">
        <v>1170</v>
      </c>
      <c r="G787" t="s">
        <v>11585</v>
      </c>
      <c r="H787" t="s">
        <v>391</v>
      </c>
      <c r="I787" t="s">
        <v>11188</v>
      </c>
      <c r="J787">
        <v>10051</v>
      </c>
      <c r="K787">
        <v>113040</v>
      </c>
      <c r="L787" t="s">
        <v>27</v>
      </c>
      <c r="M787" t="s">
        <v>146</v>
      </c>
      <c r="N787" t="s">
        <v>11271</v>
      </c>
      <c r="O787" s="129"/>
      <c r="P787" s="16"/>
    </row>
    <row r="788" spans="1:16">
      <c r="A788" t="s">
        <v>1155</v>
      </c>
      <c r="B788" t="s">
        <v>317</v>
      </c>
      <c r="C788" t="s">
        <v>11586</v>
      </c>
      <c r="D788" t="s">
        <v>318</v>
      </c>
      <c r="E788">
        <v>3573.5</v>
      </c>
      <c r="F788" t="s">
        <v>1170</v>
      </c>
      <c r="G788" t="s">
        <v>11587</v>
      </c>
      <c r="H788" t="s">
        <v>391</v>
      </c>
      <c r="I788" t="s">
        <v>11188</v>
      </c>
      <c r="J788">
        <v>10051</v>
      </c>
      <c r="K788">
        <v>113040</v>
      </c>
      <c r="L788" t="s">
        <v>27</v>
      </c>
      <c r="M788" t="s">
        <v>146</v>
      </c>
      <c r="N788" t="s">
        <v>11270</v>
      </c>
      <c r="O788" s="129"/>
      <c r="P788" s="16"/>
    </row>
    <row r="789" spans="1:16">
      <c r="A789" t="s">
        <v>11588</v>
      </c>
      <c r="B789" t="s">
        <v>317</v>
      </c>
      <c r="C789" t="s">
        <v>11589</v>
      </c>
      <c r="D789" t="s">
        <v>318</v>
      </c>
      <c r="E789">
        <v>4688.5</v>
      </c>
      <c r="F789" t="s">
        <v>1170</v>
      </c>
      <c r="G789" t="s">
        <v>11590</v>
      </c>
      <c r="H789" t="s">
        <v>396</v>
      </c>
      <c r="I789" t="s">
        <v>11188</v>
      </c>
      <c r="J789">
        <v>10051</v>
      </c>
      <c r="K789">
        <v>113040</v>
      </c>
      <c r="L789" t="s">
        <v>27</v>
      </c>
      <c r="M789" t="s">
        <v>146</v>
      </c>
      <c r="N789" t="s">
        <v>11272</v>
      </c>
      <c r="O789" s="129"/>
      <c r="P789" s="16"/>
    </row>
    <row r="790" spans="1:16">
      <c r="A790" t="s">
        <v>1161</v>
      </c>
      <c r="B790" t="s">
        <v>317</v>
      </c>
      <c r="C790" t="s">
        <v>11591</v>
      </c>
      <c r="D790" t="s">
        <v>318</v>
      </c>
      <c r="E790">
        <v>4123.93</v>
      </c>
      <c r="F790" t="s">
        <v>1170</v>
      </c>
      <c r="G790" t="s">
        <v>11592</v>
      </c>
      <c r="H790" t="s">
        <v>394</v>
      </c>
      <c r="I790" t="s">
        <v>11188</v>
      </c>
      <c r="J790">
        <v>10051</v>
      </c>
      <c r="K790">
        <v>113040</v>
      </c>
      <c r="L790" t="s">
        <v>27</v>
      </c>
      <c r="M790" t="s">
        <v>146</v>
      </c>
      <c r="N790" t="s">
        <v>11273</v>
      </c>
      <c r="O790" s="129"/>
    </row>
    <row r="791" spans="1:16">
      <c r="A791" t="s">
        <v>1160</v>
      </c>
      <c r="B791" t="s">
        <v>317</v>
      </c>
      <c r="C791" t="s">
        <v>11593</v>
      </c>
      <c r="D791" t="s">
        <v>318</v>
      </c>
      <c r="E791">
        <v>4123.93</v>
      </c>
      <c r="F791" t="s">
        <v>1170</v>
      </c>
      <c r="G791" t="s">
        <v>11594</v>
      </c>
      <c r="H791" t="s">
        <v>394</v>
      </c>
      <c r="I791" t="s">
        <v>11188</v>
      </c>
      <c r="J791">
        <v>10051</v>
      </c>
      <c r="K791">
        <v>113040</v>
      </c>
      <c r="L791" t="s">
        <v>27</v>
      </c>
      <c r="M791" t="s">
        <v>146</v>
      </c>
      <c r="N791" t="s">
        <v>11274</v>
      </c>
      <c r="O791" s="129"/>
    </row>
    <row r="792" spans="1:16">
      <c r="A792" t="s">
        <v>316</v>
      </c>
      <c r="B792" t="s">
        <v>317</v>
      </c>
      <c r="C792" t="s">
        <v>11569</v>
      </c>
      <c r="D792" t="s">
        <v>318</v>
      </c>
      <c r="E792">
        <v>1061.48</v>
      </c>
      <c r="F792" t="s">
        <v>1170</v>
      </c>
      <c r="G792" t="s">
        <v>11570</v>
      </c>
      <c r="H792" t="s">
        <v>392</v>
      </c>
      <c r="I792" t="s">
        <v>11187</v>
      </c>
      <c r="J792">
        <v>10051</v>
      </c>
      <c r="K792">
        <v>113060</v>
      </c>
      <c r="L792" t="s">
        <v>31</v>
      </c>
      <c r="M792" t="s">
        <v>146</v>
      </c>
      <c r="N792" t="s">
        <v>11264</v>
      </c>
      <c r="O792" s="129"/>
      <c r="P792" s="16"/>
    </row>
    <row r="793" spans="1:16">
      <c r="A793" t="s">
        <v>320</v>
      </c>
      <c r="B793" t="s">
        <v>317</v>
      </c>
      <c r="C793" t="s">
        <v>11571</v>
      </c>
      <c r="D793" t="s">
        <v>318</v>
      </c>
      <c r="E793">
        <v>996.93</v>
      </c>
      <c r="F793" t="s">
        <v>1170</v>
      </c>
      <c r="G793" t="s">
        <v>11572</v>
      </c>
      <c r="H793" t="s">
        <v>391</v>
      </c>
      <c r="I793" t="s">
        <v>11187</v>
      </c>
      <c r="J793">
        <v>10051</v>
      </c>
      <c r="K793">
        <v>113060</v>
      </c>
      <c r="L793" t="s">
        <v>31</v>
      </c>
      <c r="M793" t="s">
        <v>146</v>
      </c>
      <c r="N793" t="s">
        <v>11265</v>
      </c>
      <c r="O793" s="129"/>
    </row>
    <row r="794" spans="1:16">
      <c r="A794" t="s">
        <v>321</v>
      </c>
      <c r="B794" t="s">
        <v>317</v>
      </c>
      <c r="C794" t="s">
        <v>11573</v>
      </c>
      <c r="D794" t="s">
        <v>318</v>
      </c>
      <c r="E794">
        <v>988.75</v>
      </c>
      <c r="F794" t="s">
        <v>1170</v>
      </c>
      <c r="G794" t="s">
        <v>11574</v>
      </c>
      <c r="H794" t="s">
        <v>392</v>
      </c>
      <c r="I794" t="s">
        <v>11187</v>
      </c>
      <c r="J794">
        <v>10051</v>
      </c>
      <c r="K794">
        <v>113060</v>
      </c>
      <c r="L794" t="s">
        <v>31</v>
      </c>
      <c r="M794" t="s">
        <v>146</v>
      </c>
      <c r="N794" t="s">
        <v>11266</v>
      </c>
      <c r="O794" s="129"/>
      <c r="P794" s="16"/>
    </row>
    <row r="795" spans="1:16">
      <c r="A795" t="s">
        <v>1115</v>
      </c>
      <c r="B795" t="s">
        <v>317</v>
      </c>
      <c r="C795" t="s">
        <v>11575</v>
      </c>
      <c r="D795" t="s">
        <v>318</v>
      </c>
      <c r="E795">
        <v>1035.52</v>
      </c>
      <c r="F795" t="s">
        <v>1170</v>
      </c>
      <c r="G795" t="s">
        <v>11576</v>
      </c>
      <c r="H795" t="s">
        <v>392</v>
      </c>
      <c r="I795" t="s">
        <v>11187</v>
      </c>
      <c r="J795">
        <v>10051</v>
      </c>
      <c r="K795">
        <v>113060</v>
      </c>
      <c r="L795" t="s">
        <v>31</v>
      </c>
      <c r="M795" t="s">
        <v>146</v>
      </c>
      <c r="N795" t="s">
        <v>11267</v>
      </c>
      <c r="O795" s="129"/>
    </row>
    <row r="796" spans="1:16">
      <c r="A796" t="s">
        <v>11577</v>
      </c>
      <c r="B796" t="s">
        <v>317</v>
      </c>
      <c r="C796" t="s">
        <v>11578</v>
      </c>
      <c r="D796" t="s">
        <v>318</v>
      </c>
      <c r="E796">
        <v>993.68</v>
      </c>
      <c r="F796" t="s">
        <v>1170</v>
      </c>
      <c r="G796" t="s">
        <v>11579</v>
      </c>
      <c r="H796" t="s">
        <v>392</v>
      </c>
      <c r="I796" t="s">
        <v>11187</v>
      </c>
      <c r="J796">
        <v>10051</v>
      </c>
      <c r="K796">
        <v>113060</v>
      </c>
      <c r="L796" t="s">
        <v>31</v>
      </c>
      <c r="M796" t="s">
        <v>146</v>
      </c>
      <c r="N796" t="s">
        <v>11268</v>
      </c>
      <c r="O796" s="129"/>
    </row>
    <row r="797" spans="1:16">
      <c r="A797" t="s">
        <v>11580</v>
      </c>
      <c r="B797" t="s">
        <v>317</v>
      </c>
      <c r="C797" t="s">
        <v>11581</v>
      </c>
      <c r="D797" t="s">
        <v>318</v>
      </c>
      <c r="E797">
        <v>1125.3900000000001</v>
      </c>
      <c r="F797" t="s">
        <v>1170</v>
      </c>
      <c r="G797" t="s">
        <v>11582</v>
      </c>
      <c r="H797" t="s">
        <v>391</v>
      </c>
      <c r="I797" t="s">
        <v>11187</v>
      </c>
      <c r="J797">
        <v>10051</v>
      </c>
      <c r="K797">
        <v>113060</v>
      </c>
      <c r="L797" t="s">
        <v>31</v>
      </c>
      <c r="M797" t="s">
        <v>146</v>
      </c>
      <c r="N797" t="s">
        <v>11269</v>
      </c>
      <c r="O797" s="129"/>
    </row>
    <row r="798" spans="1:16">
      <c r="A798" t="s">
        <v>11583</v>
      </c>
      <c r="B798" t="s">
        <v>317</v>
      </c>
      <c r="C798" t="s">
        <v>11584</v>
      </c>
      <c r="D798" t="s">
        <v>318</v>
      </c>
      <c r="E798">
        <v>1025.26</v>
      </c>
      <c r="F798" t="s">
        <v>1170</v>
      </c>
      <c r="G798" t="s">
        <v>11585</v>
      </c>
      <c r="H798" t="s">
        <v>392</v>
      </c>
      <c r="I798" t="s">
        <v>11187</v>
      </c>
      <c r="J798">
        <v>10051</v>
      </c>
      <c r="K798">
        <v>113060</v>
      </c>
      <c r="L798" t="s">
        <v>31</v>
      </c>
      <c r="M798" t="s">
        <v>146</v>
      </c>
      <c r="N798" t="s">
        <v>11271</v>
      </c>
      <c r="O798" s="129"/>
    </row>
    <row r="799" spans="1:16">
      <c r="A799" t="s">
        <v>1155</v>
      </c>
      <c r="B799" t="s">
        <v>317</v>
      </c>
      <c r="C799" t="s">
        <v>11586</v>
      </c>
      <c r="D799" t="s">
        <v>318</v>
      </c>
      <c r="E799">
        <v>1045.32</v>
      </c>
      <c r="F799" t="s">
        <v>1170</v>
      </c>
      <c r="G799" t="s">
        <v>11587</v>
      </c>
      <c r="H799" t="s">
        <v>392</v>
      </c>
      <c r="I799" t="s">
        <v>11187</v>
      </c>
      <c r="J799">
        <v>10051</v>
      </c>
      <c r="K799">
        <v>113060</v>
      </c>
      <c r="L799" t="s">
        <v>31</v>
      </c>
      <c r="M799" t="s">
        <v>146</v>
      </c>
      <c r="N799" t="s">
        <v>11270</v>
      </c>
      <c r="O799" s="129"/>
      <c r="P799" s="16"/>
    </row>
    <row r="800" spans="1:16">
      <c r="A800" t="s">
        <v>11588</v>
      </c>
      <c r="B800" t="s">
        <v>317</v>
      </c>
      <c r="C800" t="s">
        <v>11589</v>
      </c>
      <c r="D800" t="s">
        <v>318</v>
      </c>
      <c r="E800">
        <v>3254.18</v>
      </c>
      <c r="F800" t="s">
        <v>1170</v>
      </c>
      <c r="G800" t="s">
        <v>11590</v>
      </c>
      <c r="H800" t="s">
        <v>397</v>
      </c>
      <c r="I800" t="s">
        <v>11187</v>
      </c>
      <c r="J800">
        <v>10051</v>
      </c>
      <c r="K800">
        <v>113060</v>
      </c>
      <c r="L800" t="s">
        <v>31</v>
      </c>
      <c r="M800" t="s">
        <v>146</v>
      </c>
      <c r="N800" t="s">
        <v>11272</v>
      </c>
      <c r="O800" s="129"/>
    </row>
    <row r="801" spans="1:16">
      <c r="A801" t="s">
        <v>1161</v>
      </c>
      <c r="B801" t="s">
        <v>317</v>
      </c>
      <c r="C801" t="s">
        <v>11591</v>
      </c>
      <c r="D801" t="s">
        <v>318</v>
      </c>
      <c r="E801">
        <v>1445.54</v>
      </c>
      <c r="F801" t="s">
        <v>1170</v>
      </c>
      <c r="G801" t="s">
        <v>11592</v>
      </c>
      <c r="H801" t="s">
        <v>395</v>
      </c>
      <c r="I801" t="s">
        <v>11187</v>
      </c>
      <c r="J801">
        <v>10051</v>
      </c>
      <c r="K801">
        <v>113060</v>
      </c>
      <c r="L801" t="s">
        <v>31</v>
      </c>
      <c r="M801" t="s">
        <v>146</v>
      </c>
      <c r="N801" t="s">
        <v>11273</v>
      </c>
      <c r="O801" s="129"/>
    </row>
    <row r="802" spans="1:16">
      <c r="A802" t="s">
        <v>1160</v>
      </c>
      <c r="B802" t="s">
        <v>317</v>
      </c>
      <c r="C802" t="s">
        <v>11593</v>
      </c>
      <c r="D802" t="s">
        <v>318</v>
      </c>
      <c r="E802">
        <v>1394.17</v>
      </c>
      <c r="F802" t="s">
        <v>1170</v>
      </c>
      <c r="G802" t="s">
        <v>11594</v>
      </c>
      <c r="H802" t="s">
        <v>395</v>
      </c>
      <c r="I802" t="s">
        <v>11187</v>
      </c>
      <c r="J802">
        <v>10051</v>
      </c>
      <c r="K802">
        <v>113060</v>
      </c>
      <c r="L802" t="s">
        <v>31</v>
      </c>
      <c r="M802" t="s">
        <v>146</v>
      </c>
      <c r="N802" t="s">
        <v>11274</v>
      </c>
      <c r="O802" s="129"/>
      <c r="P802" s="16"/>
    </row>
    <row r="803" spans="1:16">
      <c r="A803" t="s">
        <v>316</v>
      </c>
      <c r="B803" t="s">
        <v>317</v>
      </c>
      <c r="C803" t="s">
        <v>11569</v>
      </c>
      <c r="D803" t="s">
        <v>318</v>
      </c>
      <c r="E803">
        <v>1165.3800000000001</v>
      </c>
      <c r="F803" t="s">
        <v>1170</v>
      </c>
      <c r="G803" t="s">
        <v>11570</v>
      </c>
      <c r="H803" t="s">
        <v>393</v>
      </c>
      <c r="I803" t="s">
        <v>11186</v>
      </c>
      <c r="J803">
        <v>10051</v>
      </c>
      <c r="K803">
        <v>114000</v>
      </c>
      <c r="L803" t="s">
        <v>39</v>
      </c>
      <c r="M803" t="s">
        <v>146</v>
      </c>
      <c r="N803" t="s">
        <v>11264</v>
      </c>
      <c r="O803" s="129"/>
      <c r="P803" s="16"/>
    </row>
    <row r="804" spans="1:16">
      <c r="A804" t="s">
        <v>320</v>
      </c>
      <c r="B804" t="s">
        <v>317</v>
      </c>
      <c r="C804" t="s">
        <v>11571</v>
      </c>
      <c r="D804" t="s">
        <v>318</v>
      </c>
      <c r="E804">
        <v>1103.93</v>
      </c>
      <c r="F804" t="s">
        <v>1170</v>
      </c>
      <c r="G804" t="s">
        <v>11572</v>
      </c>
      <c r="H804" t="s">
        <v>392</v>
      </c>
      <c r="I804" t="s">
        <v>11186</v>
      </c>
      <c r="J804">
        <v>10051</v>
      </c>
      <c r="K804">
        <v>114000</v>
      </c>
      <c r="L804" t="s">
        <v>39</v>
      </c>
      <c r="M804" t="s">
        <v>146</v>
      </c>
      <c r="N804" t="s">
        <v>11265</v>
      </c>
      <c r="O804" s="129"/>
      <c r="P804" s="16"/>
    </row>
    <row r="805" spans="1:16">
      <c r="A805" t="s">
        <v>321</v>
      </c>
      <c r="B805" t="s">
        <v>317</v>
      </c>
      <c r="C805" t="s">
        <v>11573</v>
      </c>
      <c r="D805" t="s">
        <v>318</v>
      </c>
      <c r="E805">
        <v>1144.8800000000001</v>
      </c>
      <c r="F805" t="s">
        <v>1170</v>
      </c>
      <c r="G805" t="s">
        <v>11574</v>
      </c>
      <c r="H805" t="s">
        <v>393</v>
      </c>
      <c r="I805" t="s">
        <v>11186</v>
      </c>
      <c r="J805">
        <v>10051</v>
      </c>
      <c r="K805">
        <v>114000</v>
      </c>
      <c r="L805" t="s">
        <v>39</v>
      </c>
      <c r="M805" t="s">
        <v>146</v>
      </c>
      <c r="N805" t="s">
        <v>11266</v>
      </c>
      <c r="O805" s="129"/>
      <c r="P805" s="16"/>
    </row>
    <row r="806" spans="1:16">
      <c r="A806" t="s">
        <v>1115</v>
      </c>
      <c r="B806" t="s">
        <v>317</v>
      </c>
      <c r="C806" t="s">
        <v>11575</v>
      </c>
      <c r="D806" t="s">
        <v>318</v>
      </c>
      <c r="E806">
        <v>1218.92</v>
      </c>
      <c r="F806" t="s">
        <v>1170</v>
      </c>
      <c r="G806" t="s">
        <v>11576</v>
      </c>
      <c r="H806" t="s">
        <v>393</v>
      </c>
      <c r="I806" t="s">
        <v>11186</v>
      </c>
      <c r="J806">
        <v>10051</v>
      </c>
      <c r="K806">
        <v>114000</v>
      </c>
      <c r="L806" t="s">
        <v>39</v>
      </c>
      <c r="M806" t="s">
        <v>146</v>
      </c>
      <c r="N806" t="s">
        <v>11267</v>
      </c>
      <c r="O806" s="129"/>
      <c r="P806" s="16"/>
    </row>
    <row r="807" spans="1:16">
      <c r="A807" t="s">
        <v>11577</v>
      </c>
      <c r="B807" t="s">
        <v>317</v>
      </c>
      <c r="C807" t="s">
        <v>11578</v>
      </c>
      <c r="D807" t="s">
        <v>318</v>
      </c>
      <c r="E807">
        <v>1222.6199999999999</v>
      </c>
      <c r="F807" t="s">
        <v>1170</v>
      </c>
      <c r="G807" t="s">
        <v>11579</v>
      </c>
      <c r="H807" t="s">
        <v>393</v>
      </c>
      <c r="I807" t="s">
        <v>11186</v>
      </c>
      <c r="J807">
        <v>10051</v>
      </c>
      <c r="K807">
        <v>114000</v>
      </c>
      <c r="L807" t="s">
        <v>39</v>
      </c>
      <c r="M807" t="s">
        <v>146</v>
      </c>
      <c r="N807" t="s">
        <v>11268</v>
      </c>
      <c r="O807" s="129"/>
      <c r="P807" s="16"/>
    </row>
    <row r="808" spans="1:16">
      <c r="A808" t="s">
        <v>11580</v>
      </c>
      <c r="B808" t="s">
        <v>317</v>
      </c>
      <c r="C808" t="s">
        <v>11581</v>
      </c>
      <c r="D808" t="s">
        <v>318</v>
      </c>
      <c r="E808">
        <v>927.57</v>
      </c>
      <c r="F808" t="s">
        <v>1170</v>
      </c>
      <c r="G808" t="s">
        <v>11582</v>
      </c>
      <c r="H808" t="s">
        <v>392</v>
      </c>
      <c r="I808" t="s">
        <v>11186</v>
      </c>
      <c r="J808">
        <v>10051</v>
      </c>
      <c r="K808">
        <v>114000</v>
      </c>
      <c r="L808" t="s">
        <v>39</v>
      </c>
      <c r="M808" t="s">
        <v>146</v>
      </c>
      <c r="N808" t="s">
        <v>11269</v>
      </c>
      <c r="O808" s="129"/>
      <c r="P808" s="16"/>
    </row>
    <row r="809" spans="1:16">
      <c r="A809" t="s">
        <v>11583</v>
      </c>
      <c r="B809" t="s">
        <v>317</v>
      </c>
      <c r="C809" t="s">
        <v>11584</v>
      </c>
      <c r="D809" t="s">
        <v>318</v>
      </c>
      <c r="E809">
        <v>1275.57</v>
      </c>
      <c r="F809" t="s">
        <v>1170</v>
      </c>
      <c r="G809" t="s">
        <v>11585</v>
      </c>
      <c r="H809" t="s">
        <v>393</v>
      </c>
      <c r="I809" t="s">
        <v>11186</v>
      </c>
      <c r="J809">
        <v>10051</v>
      </c>
      <c r="K809">
        <v>114000</v>
      </c>
      <c r="L809" t="s">
        <v>39</v>
      </c>
      <c r="M809" t="s">
        <v>146</v>
      </c>
      <c r="N809" t="s">
        <v>11271</v>
      </c>
      <c r="O809" s="129"/>
      <c r="P809" s="16"/>
    </row>
    <row r="810" spans="1:16">
      <c r="A810" t="s">
        <v>1155</v>
      </c>
      <c r="B810" t="s">
        <v>317</v>
      </c>
      <c r="C810" t="s">
        <v>11586</v>
      </c>
      <c r="D810" t="s">
        <v>318</v>
      </c>
      <c r="E810">
        <v>1292.82</v>
      </c>
      <c r="F810" t="s">
        <v>1170</v>
      </c>
      <c r="G810" t="s">
        <v>11587</v>
      </c>
      <c r="H810" t="s">
        <v>393</v>
      </c>
      <c r="I810" t="s">
        <v>11186</v>
      </c>
      <c r="J810">
        <v>10051</v>
      </c>
      <c r="K810">
        <v>114000</v>
      </c>
      <c r="L810" t="s">
        <v>39</v>
      </c>
      <c r="M810" t="s">
        <v>146</v>
      </c>
      <c r="N810" t="s">
        <v>11270</v>
      </c>
      <c r="O810" s="129"/>
      <c r="P810" s="16"/>
    </row>
    <row r="811" spans="1:16">
      <c r="A811" t="s">
        <v>11588</v>
      </c>
      <c r="B811" t="s">
        <v>317</v>
      </c>
      <c r="C811" t="s">
        <v>11589</v>
      </c>
      <c r="D811" t="s">
        <v>318</v>
      </c>
      <c r="E811">
        <v>1633.26</v>
      </c>
      <c r="F811" t="s">
        <v>1170</v>
      </c>
      <c r="G811" t="s">
        <v>11590</v>
      </c>
      <c r="H811" t="s">
        <v>398</v>
      </c>
      <c r="I811" t="s">
        <v>11186</v>
      </c>
      <c r="J811">
        <v>10051</v>
      </c>
      <c r="K811">
        <v>114000</v>
      </c>
      <c r="L811" t="s">
        <v>39</v>
      </c>
      <c r="M811" t="s">
        <v>146</v>
      </c>
      <c r="N811" t="s">
        <v>11272</v>
      </c>
      <c r="O811" s="129"/>
      <c r="P811" s="16"/>
    </row>
    <row r="812" spans="1:16">
      <c r="A812" t="s">
        <v>1161</v>
      </c>
      <c r="B812" t="s">
        <v>317</v>
      </c>
      <c r="C812" t="s">
        <v>11591</v>
      </c>
      <c r="D812" t="s">
        <v>318</v>
      </c>
      <c r="E812">
        <v>968.88</v>
      </c>
      <c r="F812" t="s">
        <v>1170</v>
      </c>
      <c r="G812" t="s">
        <v>11592</v>
      </c>
      <c r="H812" t="s">
        <v>396</v>
      </c>
      <c r="I812" t="s">
        <v>11186</v>
      </c>
      <c r="J812">
        <v>10051</v>
      </c>
      <c r="K812">
        <v>114000</v>
      </c>
      <c r="L812" t="s">
        <v>39</v>
      </c>
      <c r="M812" t="s">
        <v>146</v>
      </c>
      <c r="N812" t="s">
        <v>11273</v>
      </c>
      <c r="O812" s="129"/>
      <c r="P812" s="16"/>
    </row>
    <row r="813" spans="1:16">
      <c r="A813" t="s">
        <v>1160</v>
      </c>
      <c r="B813" t="s">
        <v>317</v>
      </c>
      <c r="C813" t="s">
        <v>11593</v>
      </c>
      <c r="D813" t="s">
        <v>318</v>
      </c>
      <c r="E813">
        <v>952.05</v>
      </c>
      <c r="F813" t="s">
        <v>1170</v>
      </c>
      <c r="G813" t="s">
        <v>11594</v>
      </c>
      <c r="H813" t="s">
        <v>396</v>
      </c>
      <c r="I813" t="s">
        <v>11186</v>
      </c>
      <c r="J813">
        <v>10051</v>
      </c>
      <c r="K813">
        <v>114000</v>
      </c>
      <c r="L813" t="s">
        <v>39</v>
      </c>
      <c r="M813" t="s">
        <v>146</v>
      </c>
      <c r="N813" t="s">
        <v>11274</v>
      </c>
      <c r="O813" s="129"/>
      <c r="P813" s="16"/>
    </row>
    <row r="814" spans="1:16">
      <c r="A814" t="s">
        <v>316</v>
      </c>
      <c r="B814" t="s">
        <v>317</v>
      </c>
      <c r="C814" t="s">
        <v>11569</v>
      </c>
      <c r="D814" t="s">
        <v>318</v>
      </c>
      <c r="E814">
        <v>540.20000000000005</v>
      </c>
      <c r="F814" t="s">
        <v>1170</v>
      </c>
      <c r="G814" t="s">
        <v>11570</v>
      </c>
      <c r="H814" t="s">
        <v>394</v>
      </c>
      <c r="I814" t="s">
        <v>11185</v>
      </c>
      <c r="J814">
        <v>10051</v>
      </c>
      <c r="K814">
        <v>114010</v>
      </c>
      <c r="L814" t="s">
        <v>35</v>
      </c>
      <c r="M814" t="s">
        <v>146</v>
      </c>
      <c r="N814" t="s">
        <v>11264</v>
      </c>
      <c r="O814" s="129"/>
      <c r="P814" s="16"/>
    </row>
    <row r="815" spans="1:16">
      <c r="A815" t="s">
        <v>320</v>
      </c>
      <c r="B815" t="s">
        <v>317</v>
      </c>
      <c r="C815" t="s">
        <v>11571</v>
      </c>
      <c r="D815" t="s">
        <v>318</v>
      </c>
      <c r="E815">
        <v>524.87</v>
      </c>
      <c r="F815" t="s">
        <v>1170</v>
      </c>
      <c r="G815" t="s">
        <v>11572</v>
      </c>
      <c r="H815" t="s">
        <v>393</v>
      </c>
      <c r="I815" t="s">
        <v>11185</v>
      </c>
      <c r="J815">
        <v>10051</v>
      </c>
      <c r="K815">
        <v>114010</v>
      </c>
      <c r="L815" t="s">
        <v>35</v>
      </c>
      <c r="M815" t="s">
        <v>146</v>
      </c>
      <c r="N815" t="s">
        <v>11265</v>
      </c>
      <c r="O815" s="129"/>
      <c r="P815" s="16"/>
    </row>
    <row r="816" spans="1:16">
      <c r="A816" t="s">
        <v>321</v>
      </c>
      <c r="B816" t="s">
        <v>317</v>
      </c>
      <c r="C816" t="s">
        <v>11573</v>
      </c>
      <c r="D816" t="s">
        <v>318</v>
      </c>
      <c r="E816">
        <v>531.98</v>
      </c>
      <c r="F816" t="s">
        <v>1170</v>
      </c>
      <c r="G816" t="s">
        <v>11574</v>
      </c>
      <c r="H816" t="s">
        <v>394</v>
      </c>
      <c r="I816" t="s">
        <v>11185</v>
      </c>
      <c r="J816">
        <v>10051</v>
      </c>
      <c r="K816">
        <v>114010</v>
      </c>
      <c r="L816" t="s">
        <v>35</v>
      </c>
      <c r="M816" t="s">
        <v>146</v>
      </c>
      <c r="N816" t="s">
        <v>11266</v>
      </c>
      <c r="O816" s="129"/>
      <c r="P816" s="16"/>
    </row>
    <row r="817" spans="1:16">
      <c r="A817" t="s">
        <v>1115</v>
      </c>
      <c r="B817" t="s">
        <v>317</v>
      </c>
      <c r="C817" t="s">
        <v>11575</v>
      </c>
      <c r="D817" t="s">
        <v>318</v>
      </c>
      <c r="E817">
        <v>527.24</v>
      </c>
      <c r="F817" t="s">
        <v>1170</v>
      </c>
      <c r="G817" t="s">
        <v>11576</v>
      </c>
      <c r="H817" t="s">
        <v>394</v>
      </c>
      <c r="I817" t="s">
        <v>11185</v>
      </c>
      <c r="J817">
        <v>10051</v>
      </c>
      <c r="K817">
        <v>114010</v>
      </c>
      <c r="L817" t="s">
        <v>35</v>
      </c>
      <c r="M817" t="s">
        <v>146</v>
      </c>
      <c r="N817" t="s">
        <v>11267</v>
      </c>
      <c r="O817" s="129"/>
      <c r="P817" s="16"/>
    </row>
    <row r="818" spans="1:16">
      <c r="A818" t="s">
        <v>11577</v>
      </c>
      <c r="B818" t="s">
        <v>317</v>
      </c>
      <c r="C818" t="s">
        <v>11578</v>
      </c>
      <c r="D818" t="s">
        <v>318</v>
      </c>
      <c r="E818">
        <v>527.24</v>
      </c>
      <c r="F818" t="s">
        <v>1170</v>
      </c>
      <c r="G818" t="s">
        <v>11579</v>
      </c>
      <c r="H818" t="s">
        <v>394</v>
      </c>
      <c r="I818" t="s">
        <v>11185</v>
      </c>
      <c r="J818">
        <v>10051</v>
      </c>
      <c r="K818">
        <v>114010</v>
      </c>
      <c r="L818" t="s">
        <v>35</v>
      </c>
      <c r="M818" t="s">
        <v>146</v>
      </c>
      <c r="N818" t="s">
        <v>11268</v>
      </c>
      <c r="O818" s="129"/>
      <c r="P818" s="16"/>
    </row>
    <row r="819" spans="1:16">
      <c r="A819" t="s">
        <v>11580</v>
      </c>
      <c r="B819" t="s">
        <v>317</v>
      </c>
      <c r="C819" t="s">
        <v>11581</v>
      </c>
      <c r="D819" t="s">
        <v>318</v>
      </c>
      <c r="E819">
        <v>598.44000000000005</v>
      </c>
      <c r="F819" t="s">
        <v>1170</v>
      </c>
      <c r="G819" t="s">
        <v>11582</v>
      </c>
      <c r="H819" t="s">
        <v>393</v>
      </c>
      <c r="I819" t="s">
        <v>11185</v>
      </c>
      <c r="J819">
        <v>10051</v>
      </c>
      <c r="K819">
        <v>114010</v>
      </c>
      <c r="L819" t="s">
        <v>35</v>
      </c>
      <c r="M819" t="s">
        <v>146</v>
      </c>
      <c r="N819" t="s">
        <v>11269</v>
      </c>
      <c r="O819" s="129"/>
      <c r="P819" s="16"/>
    </row>
    <row r="820" spans="1:16">
      <c r="A820" t="s">
        <v>1155</v>
      </c>
      <c r="B820" t="s">
        <v>317</v>
      </c>
      <c r="C820" t="s">
        <v>11586</v>
      </c>
      <c r="D820" t="s">
        <v>318</v>
      </c>
      <c r="E820">
        <v>539.11</v>
      </c>
      <c r="F820" t="s">
        <v>1170</v>
      </c>
      <c r="G820" t="s">
        <v>11587</v>
      </c>
      <c r="H820" t="s">
        <v>394</v>
      </c>
      <c r="I820" t="s">
        <v>11185</v>
      </c>
      <c r="J820">
        <v>10051</v>
      </c>
      <c r="K820">
        <v>114010</v>
      </c>
      <c r="L820" t="s">
        <v>35</v>
      </c>
      <c r="M820" t="s">
        <v>146</v>
      </c>
      <c r="N820" t="s">
        <v>11270</v>
      </c>
      <c r="O820" s="129"/>
      <c r="P820" s="16"/>
    </row>
    <row r="821" spans="1:16">
      <c r="A821" t="s">
        <v>11583</v>
      </c>
      <c r="B821" t="s">
        <v>317</v>
      </c>
      <c r="C821" t="s">
        <v>11584</v>
      </c>
      <c r="D821" t="s">
        <v>318</v>
      </c>
      <c r="E821">
        <v>482.68</v>
      </c>
      <c r="F821" t="s">
        <v>1170</v>
      </c>
      <c r="G821" t="s">
        <v>11585</v>
      </c>
      <c r="H821" t="s">
        <v>394</v>
      </c>
      <c r="I821" t="s">
        <v>11185</v>
      </c>
      <c r="J821">
        <v>10051</v>
      </c>
      <c r="K821">
        <v>114010</v>
      </c>
      <c r="L821" t="s">
        <v>35</v>
      </c>
      <c r="M821" t="s">
        <v>146</v>
      </c>
      <c r="N821" t="s">
        <v>11271</v>
      </c>
      <c r="O821" s="129"/>
      <c r="P821" s="16"/>
    </row>
    <row r="822" spans="1:16">
      <c r="A822" t="s">
        <v>11588</v>
      </c>
      <c r="B822" t="s">
        <v>317</v>
      </c>
      <c r="C822" t="s">
        <v>11589</v>
      </c>
      <c r="D822" t="s">
        <v>318</v>
      </c>
      <c r="E822">
        <v>869.27</v>
      </c>
      <c r="F822" t="s">
        <v>1170</v>
      </c>
      <c r="G822" t="s">
        <v>11590</v>
      </c>
      <c r="H822" t="s">
        <v>399</v>
      </c>
      <c r="I822" t="s">
        <v>11185</v>
      </c>
      <c r="J822">
        <v>10051</v>
      </c>
      <c r="K822">
        <v>114010</v>
      </c>
      <c r="L822" t="s">
        <v>35</v>
      </c>
      <c r="M822" t="s">
        <v>146</v>
      </c>
      <c r="N822" t="s">
        <v>11272</v>
      </c>
      <c r="O822" s="129"/>
      <c r="P822" s="16"/>
    </row>
    <row r="823" spans="1:16">
      <c r="A823" t="s">
        <v>1161</v>
      </c>
      <c r="B823" t="s">
        <v>317</v>
      </c>
      <c r="C823" t="s">
        <v>11591</v>
      </c>
      <c r="D823" t="s">
        <v>318</v>
      </c>
      <c r="E823">
        <v>576.22</v>
      </c>
      <c r="F823" t="s">
        <v>1170</v>
      </c>
      <c r="G823" t="s">
        <v>11592</v>
      </c>
      <c r="H823" t="s">
        <v>397</v>
      </c>
      <c r="I823" t="s">
        <v>11185</v>
      </c>
      <c r="J823">
        <v>10051</v>
      </c>
      <c r="K823">
        <v>114010</v>
      </c>
      <c r="L823" t="s">
        <v>35</v>
      </c>
      <c r="M823" t="s">
        <v>146</v>
      </c>
      <c r="N823" t="s">
        <v>11273</v>
      </c>
      <c r="O823" s="129"/>
      <c r="P823" s="16"/>
    </row>
    <row r="824" spans="1:16">
      <c r="A824" t="s">
        <v>1160</v>
      </c>
      <c r="B824" t="s">
        <v>317</v>
      </c>
      <c r="C824" t="s">
        <v>11593</v>
      </c>
      <c r="D824" t="s">
        <v>318</v>
      </c>
      <c r="E824">
        <v>576.22</v>
      </c>
      <c r="F824" t="s">
        <v>1170</v>
      </c>
      <c r="G824" t="s">
        <v>11594</v>
      </c>
      <c r="H824" t="s">
        <v>397</v>
      </c>
      <c r="I824" t="s">
        <v>11185</v>
      </c>
      <c r="J824">
        <v>10051</v>
      </c>
      <c r="K824">
        <v>114010</v>
      </c>
      <c r="L824" t="s">
        <v>35</v>
      </c>
      <c r="M824" t="s">
        <v>146</v>
      </c>
      <c r="N824" t="s">
        <v>11274</v>
      </c>
      <c r="O824" s="129"/>
      <c r="P824" s="16"/>
    </row>
    <row r="825" spans="1:16">
      <c r="A825" t="s">
        <v>316</v>
      </c>
      <c r="B825" t="s">
        <v>317</v>
      </c>
      <c r="C825" t="s">
        <v>11569</v>
      </c>
      <c r="D825" t="s">
        <v>318</v>
      </c>
      <c r="E825">
        <v>992.98</v>
      </c>
      <c r="F825" t="s">
        <v>1170</v>
      </c>
      <c r="G825" t="s">
        <v>11570</v>
      </c>
      <c r="H825" t="s">
        <v>395</v>
      </c>
      <c r="I825" t="s">
        <v>11184</v>
      </c>
      <c r="J825">
        <v>10051</v>
      </c>
      <c r="K825">
        <v>114020</v>
      </c>
      <c r="L825" t="s">
        <v>33</v>
      </c>
      <c r="M825" t="s">
        <v>146</v>
      </c>
      <c r="N825" t="s">
        <v>11264</v>
      </c>
      <c r="O825" s="129"/>
      <c r="P825" s="16"/>
    </row>
    <row r="826" spans="1:16">
      <c r="A826" t="s">
        <v>320</v>
      </c>
      <c r="B826" t="s">
        <v>317</v>
      </c>
      <c r="C826" t="s">
        <v>11571</v>
      </c>
      <c r="D826" t="s">
        <v>318</v>
      </c>
      <c r="E826">
        <v>738.08</v>
      </c>
      <c r="F826" t="s">
        <v>1170</v>
      </c>
      <c r="G826" t="s">
        <v>11572</v>
      </c>
      <c r="H826" t="s">
        <v>394</v>
      </c>
      <c r="I826" t="s">
        <v>11184</v>
      </c>
      <c r="J826">
        <v>10051</v>
      </c>
      <c r="K826">
        <v>114020</v>
      </c>
      <c r="L826" t="s">
        <v>33</v>
      </c>
      <c r="M826" t="s">
        <v>146</v>
      </c>
      <c r="N826" t="s">
        <v>11265</v>
      </c>
      <c r="O826" s="129"/>
      <c r="P826" s="16"/>
    </row>
    <row r="827" spans="1:16">
      <c r="A827" t="s">
        <v>321</v>
      </c>
      <c r="B827" t="s">
        <v>317</v>
      </c>
      <c r="C827" t="s">
        <v>11573</v>
      </c>
      <c r="D827" t="s">
        <v>318</v>
      </c>
      <c r="E827">
        <v>738.08</v>
      </c>
      <c r="F827" t="s">
        <v>1170</v>
      </c>
      <c r="G827" t="s">
        <v>11574</v>
      </c>
      <c r="H827" t="s">
        <v>395</v>
      </c>
      <c r="I827" t="s">
        <v>11184</v>
      </c>
      <c r="J827">
        <v>10051</v>
      </c>
      <c r="K827">
        <v>114020</v>
      </c>
      <c r="L827" t="s">
        <v>33</v>
      </c>
      <c r="M827" t="s">
        <v>146</v>
      </c>
      <c r="N827" t="s">
        <v>11266</v>
      </c>
      <c r="O827" s="129"/>
      <c r="P827" s="16"/>
    </row>
    <row r="828" spans="1:16">
      <c r="A828" t="s">
        <v>1115</v>
      </c>
      <c r="B828" t="s">
        <v>317</v>
      </c>
      <c r="C828" t="s">
        <v>11575</v>
      </c>
      <c r="D828" t="s">
        <v>318</v>
      </c>
      <c r="E828">
        <v>880.27</v>
      </c>
      <c r="F828" t="s">
        <v>1170</v>
      </c>
      <c r="G828" t="s">
        <v>11576</v>
      </c>
      <c r="H828" t="s">
        <v>395</v>
      </c>
      <c r="I828" t="s">
        <v>11184</v>
      </c>
      <c r="J828">
        <v>10051</v>
      </c>
      <c r="K828">
        <v>114020</v>
      </c>
      <c r="L828" t="s">
        <v>33</v>
      </c>
      <c r="M828" t="s">
        <v>146</v>
      </c>
      <c r="N828" t="s">
        <v>11267</v>
      </c>
      <c r="O828" s="129"/>
      <c r="P828" s="16"/>
    </row>
    <row r="829" spans="1:16">
      <c r="A829" t="s">
        <v>11577</v>
      </c>
      <c r="B829" t="s">
        <v>317</v>
      </c>
      <c r="C829" t="s">
        <v>11578</v>
      </c>
      <c r="D829" t="s">
        <v>318</v>
      </c>
      <c r="E829">
        <v>738.08</v>
      </c>
      <c r="F829" t="s">
        <v>1170</v>
      </c>
      <c r="G829" t="s">
        <v>11579</v>
      </c>
      <c r="H829" t="s">
        <v>395</v>
      </c>
      <c r="I829" t="s">
        <v>11184</v>
      </c>
      <c r="J829">
        <v>10051</v>
      </c>
      <c r="K829">
        <v>114020</v>
      </c>
      <c r="L829" t="s">
        <v>33</v>
      </c>
      <c r="M829" t="s">
        <v>146</v>
      </c>
      <c r="N829" t="s">
        <v>11268</v>
      </c>
      <c r="O829" s="129"/>
      <c r="P829" s="16"/>
    </row>
    <row r="830" spans="1:16">
      <c r="A830" t="s">
        <v>11580</v>
      </c>
      <c r="B830" t="s">
        <v>317</v>
      </c>
      <c r="C830" t="s">
        <v>11581</v>
      </c>
      <c r="D830" t="s">
        <v>318</v>
      </c>
      <c r="E830">
        <v>838.98</v>
      </c>
      <c r="F830" t="s">
        <v>1170</v>
      </c>
      <c r="G830" t="s">
        <v>11582</v>
      </c>
      <c r="H830" t="s">
        <v>394</v>
      </c>
      <c r="I830" t="s">
        <v>11184</v>
      </c>
      <c r="J830">
        <v>10051</v>
      </c>
      <c r="K830">
        <v>114020</v>
      </c>
      <c r="L830" t="s">
        <v>33</v>
      </c>
      <c r="M830" t="s">
        <v>146</v>
      </c>
      <c r="N830" t="s">
        <v>11269</v>
      </c>
      <c r="O830" s="129"/>
      <c r="P830" s="16"/>
    </row>
    <row r="831" spans="1:16">
      <c r="A831" t="s">
        <v>11583</v>
      </c>
      <c r="B831" t="s">
        <v>317</v>
      </c>
      <c r="C831" t="s">
        <v>11584</v>
      </c>
      <c r="D831" t="s">
        <v>318</v>
      </c>
      <c r="E831">
        <v>999.04</v>
      </c>
      <c r="F831" t="s">
        <v>1170</v>
      </c>
      <c r="G831" t="s">
        <v>11585</v>
      </c>
      <c r="H831" t="s">
        <v>395</v>
      </c>
      <c r="I831" t="s">
        <v>11184</v>
      </c>
      <c r="J831">
        <v>10051</v>
      </c>
      <c r="K831">
        <v>114020</v>
      </c>
      <c r="L831" t="s">
        <v>33</v>
      </c>
      <c r="M831" t="s">
        <v>146</v>
      </c>
      <c r="N831" t="s">
        <v>11271</v>
      </c>
      <c r="O831" s="129"/>
      <c r="P831" s="16"/>
    </row>
    <row r="832" spans="1:16">
      <c r="A832" t="s">
        <v>1155</v>
      </c>
      <c r="B832" t="s">
        <v>317</v>
      </c>
      <c r="C832" t="s">
        <v>11586</v>
      </c>
      <c r="D832" t="s">
        <v>318</v>
      </c>
      <c r="E832">
        <v>754.37</v>
      </c>
      <c r="F832" t="s">
        <v>1170</v>
      </c>
      <c r="G832" t="s">
        <v>11587</v>
      </c>
      <c r="H832" t="s">
        <v>395</v>
      </c>
      <c r="I832" t="s">
        <v>11184</v>
      </c>
      <c r="J832">
        <v>10051</v>
      </c>
      <c r="K832">
        <v>114020</v>
      </c>
      <c r="L832" t="s">
        <v>33</v>
      </c>
      <c r="M832" t="s">
        <v>146</v>
      </c>
      <c r="N832" t="s">
        <v>11270</v>
      </c>
      <c r="O832" s="129"/>
      <c r="P832" s="16"/>
    </row>
    <row r="833" spans="1:16">
      <c r="A833" t="s">
        <v>11588</v>
      </c>
      <c r="B833" t="s">
        <v>317</v>
      </c>
      <c r="C833" t="s">
        <v>11589</v>
      </c>
      <c r="D833" t="s">
        <v>318</v>
      </c>
      <c r="E833">
        <v>1444.96</v>
      </c>
      <c r="F833" t="s">
        <v>1170</v>
      </c>
      <c r="G833" t="s">
        <v>11590</v>
      </c>
      <c r="H833" t="s">
        <v>400</v>
      </c>
      <c r="I833" t="s">
        <v>11184</v>
      </c>
      <c r="J833">
        <v>10051</v>
      </c>
      <c r="K833">
        <v>114020</v>
      </c>
      <c r="L833" t="s">
        <v>33</v>
      </c>
      <c r="M833" t="s">
        <v>146</v>
      </c>
      <c r="N833" t="s">
        <v>11272</v>
      </c>
      <c r="O833" s="129"/>
      <c r="P833" s="16"/>
    </row>
    <row r="834" spans="1:16">
      <c r="A834" t="s">
        <v>1161</v>
      </c>
      <c r="B834" t="s">
        <v>317</v>
      </c>
      <c r="C834" t="s">
        <v>11591</v>
      </c>
      <c r="D834" t="s">
        <v>318</v>
      </c>
      <c r="E834">
        <v>807.05</v>
      </c>
      <c r="F834" t="s">
        <v>1170</v>
      </c>
      <c r="G834" t="s">
        <v>11592</v>
      </c>
      <c r="H834" t="s">
        <v>398</v>
      </c>
      <c r="I834" t="s">
        <v>11184</v>
      </c>
      <c r="J834">
        <v>10051</v>
      </c>
      <c r="K834">
        <v>114020</v>
      </c>
      <c r="L834" t="s">
        <v>33</v>
      </c>
      <c r="M834" t="s">
        <v>146</v>
      </c>
      <c r="N834" t="s">
        <v>11273</v>
      </c>
      <c r="O834" s="129"/>
      <c r="P834" s="16"/>
    </row>
    <row r="835" spans="1:16">
      <c r="A835" t="s">
        <v>1160</v>
      </c>
      <c r="B835" t="s">
        <v>317</v>
      </c>
      <c r="C835" t="s">
        <v>11593</v>
      </c>
      <c r="D835" t="s">
        <v>318</v>
      </c>
      <c r="E835">
        <v>876.69</v>
      </c>
      <c r="F835" t="s">
        <v>1170</v>
      </c>
      <c r="G835" t="s">
        <v>11594</v>
      </c>
      <c r="H835" t="s">
        <v>398</v>
      </c>
      <c r="I835" t="s">
        <v>11184</v>
      </c>
      <c r="J835">
        <v>10051</v>
      </c>
      <c r="K835">
        <v>114020</v>
      </c>
      <c r="L835" t="s">
        <v>33</v>
      </c>
      <c r="M835" t="s">
        <v>146</v>
      </c>
      <c r="N835" t="s">
        <v>11274</v>
      </c>
      <c r="O835" s="129"/>
      <c r="P835" s="16"/>
    </row>
    <row r="836" spans="1:16">
      <c r="A836" t="s">
        <v>316</v>
      </c>
      <c r="B836" t="s">
        <v>317</v>
      </c>
      <c r="C836" t="s">
        <v>11569</v>
      </c>
      <c r="D836" t="s">
        <v>318</v>
      </c>
      <c r="E836">
        <v>6788.5</v>
      </c>
      <c r="F836" t="s">
        <v>1170</v>
      </c>
      <c r="G836" t="s">
        <v>11570</v>
      </c>
      <c r="H836" t="s">
        <v>396</v>
      </c>
      <c r="I836" t="s">
        <v>11183</v>
      </c>
      <c r="J836">
        <v>10051</v>
      </c>
      <c r="K836">
        <v>114040</v>
      </c>
      <c r="L836" t="s">
        <v>27</v>
      </c>
      <c r="M836" t="s">
        <v>146</v>
      </c>
      <c r="N836" t="s">
        <v>11264</v>
      </c>
      <c r="O836" s="129"/>
      <c r="P836" s="16"/>
    </row>
    <row r="837" spans="1:16">
      <c r="A837" t="s">
        <v>320</v>
      </c>
      <c r="B837" t="s">
        <v>317</v>
      </c>
      <c r="C837" t="s">
        <v>11571</v>
      </c>
      <c r="D837" t="s">
        <v>318</v>
      </c>
      <c r="E837">
        <v>6518.26</v>
      </c>
      <c r="F837" t="s">
        <v>1170</v>
      </c>
      <c r="G837" t="s">
        <v>11572</v>
      </c>
      <c r="H837" t="s">
        <v>395</v>
      </c>
      <c r="I837" t="s">
        <v>11183</v>
      </c>
      <c r="J837">
        <v>10051</v>
      </c>
      <c r="K837">
        <v>114040</v>
      </c>
      <c r="L837" t="s">
        <v>27</v>
      </c>
      <c r="M837" t="s">
        <v>146</v>
      </c>
      <c r="N837" t="s">
        <v>11265</v>
      </c>
      <c r="O837" s="129"/>
      <c r="P837" s="16"/>
    </row>
    <row r="838" spans="1:16">
      <c r="A838" t="s">
        <v>321</v>
      </c>
      <c r="B838" t="s">
        <v>317</v>
      </c>
      <c r="C838" t="s">
        <v>11573</v>
      </c>
      <c r="D838" t="s">
        <v>318</v>
      </c>
      <c r="E838">
        <v>6556.45</v>
      </c>
      <c r="F838" t="s">
        <v>1170</v>
      </c>
      <c r="G838" t="s">
        <v>11574</v>
      </c>
      <c r="H838" t="s">
        <v>396</v>
      </c>
      <c r="I838" t="s">
        <v>11183</v>
      </c>
      <c r="J838">
        <v>10051</v>
      </c>
      <c r="K838">
        <v>114040</v>
      </c>
      <c r="L838" t="s">
        <v>27</v>
      </c>
      <c r="M838" t="s">
        <v>146</v>
      </c>
      <c r="N838" t="s">
        <v>11266</v>
      </c>
      <c r="O838" s="129"/>
      <c r="P838" s="16"/>
    </row>
    <row r="839" spans="1:16">
      <c r="A839" t="s">
        <v>1115</v>
      </c>
      <c r="B839" t="s">
        <v>317</v>
      </c>
      <c r="C839" t="s">
        <v>11575</v>
      </c>
      <c r="D839" t="s">
        <v>318</v>
      </c>
      <c r="E839">
        <v>6441.85</v>
      </c>
      <c r="F839" t="s">
        <v>1170</v>
      </c>
      <c r="G839" t="s">
        <v>11576</v>
      </c>
      <c r="H839" t="s">
        <v>396</v>
      </c>
      <c r="I839" t="s">
        <v>11183</v>
      </c>
      <c r="J839">
        <v>10051</v>
      </c>
      <c r="K839">
        <v>114040</v>
      </c>
      <c r="L839" t="s">
        <v>27</v>
      </c>
      <c r="M839" t="s">
        <v>146</v>
      </c>
      <c r="N839" t="s">
        <v>11267</v>
      </c>
      <c r="O839" s="129"/>
      <c r="P839" s="16"/>
    </row>
    <row r="840" spans="1:16">
      <c r="A840" t="s">
        <v>11577</v>
      </c>
      <c r="B840" t="s">
        <v>317</v>
      </c>
      <c r="C840" t="s">
        <v>11578</v>
      </c>
      <c r="D840" t="s">
        <v>318</v>
      </c>
      <c r="E840">
        <v>6594.28</v>
      </c>
      <c r="F840" t="s">
        <v>1170</v>
      </c>
      <c r="G840" t="s">
        <v>11579</v>
      </c>
      <c r="H840" t="s">
        <v>396</v>
      </c>
      <c r="I840" t="s">
        <v>11183</v>
      </c>
      <c r="J840">
        <v>10051</v>
      </c>
      <c r="K840">
        <v>114040</v>
      </c>
      <c r="L840" t="s">
        <v>27</v>
      </c>
      <c r="M840" t="s">
        <v>146</v>
      </c>
      <c r="N840" t="s">
        <v>11268</v>
      </c>
      <c r="O840" s="129"/>
      <c r="P840" s="16"/>
    </row>
    <row r="841" spans="1:16">
      <c r="A841" t="s">
        <v>11580</v>
      </c>
      <c r="B841" t="s">
        <v>317</v>
      </c>
      <c r="C841" t="s">
        <v>11581</v>
      </c>
      <c r="D841" t="s">
        <v>318</v>
      </c>
      <c r="E841">
        <v>6897.42</v>
      </c>
      <c r="F841" t="s">
        <v>1170</v>
      </c>
      <c r="G841" t="s">
        <v>11582</v>
      </c>
      <c r="H841" t="s">
        <v>395</v>
      </c>
      <c r="I841" t="s">
        <v>11183</v>
      </c>
      <c r="J841">
        <v>10051</v>
      </c>
      <c r="K841">
        <v>114040</v>
      </c>
      <c r="L841" t="s">
        <v>27</v>
      </c>
      <c r="M841" t="s">
        <v>146</v>
      </c>
      <c r="N841" t="s">
        <v>11269</v>
      </c>
      <c r="O841" s="129"/>
      <c r="P841" s="16"/>
    </row>
    <row r="842" spans="1:16">
      <c r="A842" t="s">
        <v>1155</v>
      </c>
      <c r="B842" t="s">
        <v>317</v>
      </c>
      <c r="C842" t="s">
        <v>11586</v>
      </c>
      <c r="D842" t="s">
        <v>318</v>
      </c>
      <c r="E842">
        <v>6897.42</v>
      </c>
      <c r="F842" t="s">
        <v>1170</v>
      </c>
      <c r="G842" t="s">
        <v>11587</v>
      </c>
      <c r="H842" t="s">
        <v>396</v>
      </c>
      <c r="I842" t="s">
        <v>11183</v>
      </c>
      <c r="J842">
        <v>10051</v>
      </c>
      <c r="K842">
        <v>114040</v>
      </c>
      <c r="L842" t="s">
        <v>27</v>
      </c>
      <c r="M842" t="s">
        <v>146</v>
      </c>
      <c r="N842" t="s">
        <v>11270</v>
      </c>
      <c r="O842" s="129"/>
      <c r="P842" s="16"/>
    </row>
    <row r="843" spans="1:16">
      <c r="A843" t="s">
        <v>11583</v>
      </c>
      <c r="B843" t="s">
        <v>317</v>
      </c>
      <c r="C843" t="s">
        <v>11584</v>
      </c>
      <c r="D843" t="s">
        <v>318</v>
      </c>
      <c r="E843">
        <v>6880.6</v>
      </c>
      <c r="F843" t="s">
        <v>1170</v>
      </c>
      <c r="G843" t="s">
        <v>11585</v>
      </c>
      <c r="H843" t="s">
        <v>396</v>
      </c>
      <c r="I843" t="s">
        <v>11183</v>
      </c>
      <c r="J843">
        <v>10051</v>
      </c>
      <c r="K843">
        <v>114040</v>
      </c>
      <c r="L843" t="s">
        <v>27</v>
      </c>
      <c r="M843" t="s">
        <v>146</v>
      </c>
      <c r="N843" t="s">
        <v>11271</v>
      </c>
      <c r="O843" s="129"/>
      <c r="P843" s="16"/>
    </row>
    <row r="844" spans="1:16">
      <c r="A844" t="s">
        <v>11588</v>
      </c>
      <c r="B844" t="s">
        <v>317</v>
      </c>
      <c r="C844" t="s">
        <v>11589</v>
      </c>
      <c r="D844" t="s">
        <v>318</v>
      </c>
      <c r="E844">
        <v>8589.0400000000009</v>
      </c>
      <c r="F844" t="s">
        <v>1170</v>
      </c>
      <c r="G844" t="s">
        <v>11590</v>
      </c>
      <c r="H844" t="s">
        <v>401</v>
      </c>
      <c r="I844" t="s">
        <v>11183</v>
      </c>
      <c r="J844">
        <v>10051</v>
      </c>
      <c r="K844">
        <v>114040</v>
      </c>
      <c r="L844" t="s">
        <v>27</v>
      </c>
      <c r="M844" t="s">
        <v>146</v>
      </c>
      <c r="N844" t="s">
        <v>11272</v>
      </c>
      <c r="O844" s="129"/>
      <c r="P844" s="16"/>
    </row>
    <row r="845" spans="1:16">
      <c r="A845" t="s">
        <v>1161</v>
      </c>
      <c r="B845" t="s">
        <v>317</v>
      </c>
      <c r="C845" t="s">
        <v>11591</v>
      </c>
      <c r="D845" t="s">
        <v>318</v>
      </c>
      <c r="E845">
        <v>8143.12</v>
      </c>
      <c r="F845" t="s">
        <v>1170</v>
      </c>
      <c r="G845" t="s">
        <v>11592</v>
      </c>
      <c r="H845" t="s">
        <v>399</v>
      </c>
      <c r="I845" t="s">
        <v>11183</v>
      </c>
      <c r="J845">
        <v>10051</v>
      </c>
      <c r="K845">
        <v>114040</v>
      </c>
      <c r="L845" t="s">
        <v>27</v>
      </c>
      <c r="M845" t="s">
        <v>146</v>
      </c>
      <c r="N845" t="s">
        <v>11273</v>
      </c>
      <c r="O845" s="129"/>
      <c r="P845" s="16"/>
    </row>
    <row r="846" spans="1:16">
      <c r="A846" t="s">
        <v>1160</v>
      </c>
      <c r="B846" t="s">
        <v>317</v>
      </c>
      <c r="C846" t="s">
        <v>11593</v>
      </c>
      <c r="D846" t="s">
        <v>318</v>
      </c>
      <c r="E846">
        <v>8143.12</v>
      </c>
      <c r="F846" t="s">
        <v>1170</v>
      </c>
      <c r="G846" t="s">
        <v>11594</v>
      </c>
      <c r="H846" t="s">
        <v>399</v>
      </c>
      <c r="I846" t="s">
        <v>11183</v>
      </c>
      <c r="J846">
        <v>10051</v>
      </c>
      <c r="K846">
        <v>114040</v>
      </c>
      <c r="L846" t="s">
        <v>27</v>
      </c>
      <c r="M846" t="s">
        <v>146</v>
      </c>
      <c r="N846" t="s">
        <v>11274</v>
      </c>
      <c r="O846" s="129"/>
      <c r="P846" s="16"/>
    </row>
    <row r="847" spans="1:16">
      <c r="A847" t="s">
        <v>316</v>
      </c>
      <c r="B847" t="s">
        <v>317</v>
      </c>
      <c r="C847" t="s">
        <v>11569</v>
      </c>
      <c r="D847" t="s">
        <v>318</v>
      </c>
      <c r="E847">
        <v>4806.37</v>
      </c>
      <c r="F847" t="s">
        <v>1170</v>
      </c>
      <c r="G847" t="s">
        <v>11570</v>
      </c>
      <c r="H847" t="s">
        <v>397</v>
      </c>
      <c r="I847" t="s">
        <v>11182</v>
      </c>
      <c r="J847">
        <v>10051</v>
      </c>
      <c r="K847">
        <v>114060</v>
      </c>
      <c r="L847" t="s">
        <v>31</v>
      </c>
      <c r="M847" t="s">
        <v>146</v>
      </c>
      <c r="N847" t="s">
        <v>11264</v>
      </c>
      <c r="O847" s="129"/>
      <c r="P847" s="16"/>
    </row>
    <row r="848" spans="1:16">
      <c r="A848" t="s">
        <v>320</v>
      </c>
      <c r="B848" t="s">
        <v>317</v>
      </c>
      <c r="C848" t="s">
        <v>11571</v>
      </c>
      <c r="D848" t="s">
        <v>318</v>
      </c>
      <c r="E848">
        <v>4523.75</v>
      </c>
      <c r="F848" t="s">
        <v>1170</v>
      </c>
      <c r="G848" t="s">
        <v>11572</v>
      </c>
      <c r="H848" t="s">
        <v>396</v>
      </c>
      <c r="I848" t="s">
        <v>11182</v>
      </c>
      <c r="J848">
        <v>10051</v>
      </c>
      <c r="K848">
        <v>114060</v>
      </c>
      <c r="L848" t="s">
        <v>31</v>
      </c>
      <c r="M848" t="s">
        <v>146</v>
      </c>
      <c r="N848" t="s">
        <v>11265</v>
      </c>
      <c r="O848" s="129"/>
      <c r="P848" s="16"/>
    </row>
    <row r="849" spans="1:16">
      <c r="A849" t="s">
        <v>321</v>
      </c>
      <c r="B849" t="s">
        <v>317</v>
      </c>
      <c r="C849" t="s">
        <v>11573</v>
      </c>
      <c r="D849" t="s">
        <v>318</v>
      </c>
      <c r="E849">
        <v>4385.5600000000004</v>
      </c>
      <c r="F849" t="s">
        <v>1170</v>
      </c>
      <c r="G849" t="s">
        <v>11574</v>
      </c>
      <c r="H849" t="s">
        <v>397</v>
      </c>
      <c r="I849" t="s">
        <v>11182</v>
      </c>
      <c r="J849">
        <v>10051</v>
      </c>
      <c r="K849">
        <v>114060</v>
      </c>
      <c r="L849" t="s">
        <v>31</v>
      </c>
      <c r="M849" t="s">
        <v>146</v>
      </c>
      <c r="N849" t="s">
        <v>11266</v>
      </c>
      <c r="O849" s="129"/>
      <c r="P849" s="16"/>
    </row>
    <row r="850" spans="1:16">
      <c r="A850" t="s">
        <v>1115</v>
      </c>
      <c r="B850" t="s">
        <v>317</v>
      </c>
      <c r="C850" t="s">
        <v>11575</v>
      </c>
      <c r="D850" t="s">
        <v>318</v>
      </c>
      <c r="E850">
        <v>4762.03</v>
      </c>
      <c r="F850" t="s">
        <v>1170</v>
      </c>
      <c r="G850" t="s">
        <v>11576</v>
      </c>
      <c r="H850" t="s">
        <v>397</v>
      </c>
      <c r="I850" t="s">
        <v>11182</v>
      </c>
      <c r="J850">
        <v>10051</v>
      </c>
      <c r="K850">
        <v>114060</v>
      </c>
      <c r="L850" t="s">
        <v>31</v>
      </c>
      <c r="M850" t="s">
        <v>146</v>
      </c>
      <c r="N850" t="s">
        <v>11267</v>
      </c>
      <c r="O850" s="129"/>
      <c r="P850" s="16"/>
    </row>
    <row r="851" spans="1:16">
      <c r="A851" t="s">
        <v>11577</v>
      </c>
      <c r="B851" t="s">
        <v>317</v>
      </c>
      <c r="C851" t="s">
        <v>11578</v>
      </c>
      <c r="D851" t="s">
        <v>318</v>
      </c>
      <c r="E851">
        <v>4674.1400000000003</v>
      </c>
      <c r="F851" t="s">
        <v>1170</v>
      </c>
      <c r="G851" t="s">
        <v>11579</v>
      </c>
      <c r="H851" t="s">
        <v>397</v>
      </c>
      <c r="I851" t="s">
        <v>11182</v>
      </c>
      <c r="J851">
        <v>10051</v>
      </c>
      <c r="K851">
        <v>114060</v>
      </c>
      <c r="L851" t="s">
        <v>31</v>
      </c>
      <c r="M851" t="s">
        <v>146</v>
      </c>
      <c r="N851" t="s">
        <v>11268</v>
      </c>
      <c r="O851" s="129"/>
      <c r="P851" s="16"/>
    </row>
    <row r="852" spans="1:16">
      <c r="A852" t="s">
        <v>11580</v>
      </c>
      <c r="B852" t="s">
        <v>317</v>
      </c>
      <c r="C852" t="s">
        <v>11581</v>
      </c>
      <c r="D852" t="s">
        <v>318</v>
      </c>
      <c r="E852">
        <v>4579.3</v>
      </c>
      <c r="F852" t="s">
        <v>1170</v>
      </c>
      <c r="G852" t="s">
        <v>11582</v>
      </c>
      <c r="H852" t="s">
        <v>396</v>
      </c>
      <c r="I852" t="s">
        <v>11182</v>
      </c>
      <c r="J852">
        <v>10051</v>
      </c>
      <c r="K852">
        <v>114060</v>
      </c>
      <c r="L852" t="s">
        <v>31</v>
      </c>
      <c r="M852" t="s">
        <v>146</v>
      </c>
      <c r="N852" t="s">
        <v>11269</v>
      </c>
      <c r="O852" s="129"/>
      <c r="P852" s="16"/>
    </row>
    <row r="853" spans="1:16">
      <c r="A853" t="s">
        <v>11583</v>
      </c>
      <c r="B853" t="s">
        <v>317</v>
      </c>
      <c r="C853" t="s">
        <v>11584</v>
      </c>
      <c r="D853" t="s">
        <v>318</v>
      </c>
      <c r="E853">
        <v>4724.71</v>
      </c>
      <c r="F853" t="s">
        <v>1170</v>
      </c>
      <c r="G853" t="s">
        <v>11585</v>
      </c>
      <c r="H853" t="s">
        <v>397</v>
      </c>
      <c r="I853" t="s">
        <v>11182</v>
      </c>
      <c r="J853">
        <v>10051</v>
      </c>
      <c r="K853">
        <v>114060</v>
      </c>
      <c r="L853" t="s">
        <v>31</v>
      </c>
      <c r="M853" t="s">
        <v>146</v>
      </c>
      <c r="N853" t="s">
        <v>11271</v>
      </c>
      <c r="O853" s="129"/>
      <c r="P853" s="16"/>
    </row>
    <row r="854" spans="1:16">
      <c r="A854" t="s">
        <v>1155</v>
      </c>
      <c r="B854" t="s">
        <v>317</v>
      </c>
      <c r="C854" t="s">
        <v>11586</v>
      </c>
      <c r="D854" t="s">
        <v>318</v>
      </c>
      <c r="E854">
        <v>4812.2700000000004</v>
      </c>
      <c r="F854" t="s">
        <v>1170</v>
      </c>
      <c r="G854" t="s">
        <v>11587</v>
      </c>
      <c r="H854" t="s">
        <v>397</v>
      </c>
      <c r="I854" t="s">
        <v>11182</v>
      </c>
      <c r="J854">
        <v>10051</v>
      </c>
      <c r="K854">
        <v>114060</v>
      </c>
      <c r="L854" t="s">
        <v>31</v>
      </c>
      <c r="M854" t="s">
        <v>146</v>
      </c>
      <c r="N854" t="s">
        <v>11270</v>
      </c>
      <c r="O854" s="129"/>
      <c r="P854" s="16"/>
    </row>
    <row r="855" spans="1:16">
      <c r="A855" t="s">
        <v>11588</v>
      </c>
      <c r="B855" t="s">
        <v>317</v>
      </c>
      <c r="C855" t="s">
        <v>11589</v>
      </c>
      <c r="D855" t="s">
        <v>318</v>
      </c>
      <c r="E855">
        <v>8240.6200000000008</v>
      </c>
      <c r="F855" t="s">
        <v>1170</v>
      </c>
      <c r="G855" t="s">
        <v>11590</v>
      </c>
      <c r="H855" t="s">
        <v>402</v>
      </c>
      <c r="I855" t="s">
        <v>11182</v>
      </c>
      <c r="J855">
        <v>10051</v>
      </c>
      <c r="K855">
        <v>114060</v>
      </c>
      <c r="L855" t="s">
        <v>31</v>
      </c>
      <c r="M855" t="s">
        <v>146</v>
      </c>
      <c r="N855" t="s">
        <v>11272</v>
      </c>
      <c r="O855" s="129"/>
      <c r="P855" s="16"/>
    </row>
    <row r="856" spans="1:16">
      <c r="A856" t="s">
        <v>1161</v>
      </c>
      <c r="B856" t="s">
        <v>317</v>
      </c>
      <c r="C856" t="s">
        <v>11591</v>
      </c>
      <c r="D856" t="s">
        <v>318</v>
      </c>
      <c r="E856">
        <v>5272.78</v>
      </c>
      <c r="F856" t="s">
        <v>1170</v>
      </c>
      <c r="G856" t="s">
        <v>11592</v>
      </c>
      <c r="H856" t="s">
        <v>400</v>
      </c>
      <c r="I856" t="s">
        <v>11182</v>
      </c>
      <c r="J856">
        <v>10051</v>
      </c>
      <c r="K856">
        <v>114060</v>
      </c>
      <c r="L856" t="s">
        <v>31</v>
      </c>
      <c r="M856" t="s">
        <v>146</v>
      </c>
      <c r="N856" t="s">
        <v>11273</v>
      </c>
      <c r="O856" s="129"/>
      <c r="P856" s="16"/>
    </row>
    <row r="857" spans="1:16">
      <c r="A857" t="s">
        <v>1160</v>
      </c>
      <c r="B857" t="s">
        <v>317</v>
      </c>
      <c r="C857" t="s">
        <v>11593</v>
      </c>
      <c r="D857" t="s">
        <v>318</v>
      </c>
      <c r="E857">
        <v>5298.63</v>
      </c>
      <c r="F857" t="s">
        <v>1170</v>
      </c>
      <c r="G857" t="s">
        <v>11594</v>
      </c>
      <c r="H857" t="s">
        <v>400</v>
      </c>
      <c r="I857" t="s">
        <v>11182</v>
      </c>
      <c r="J857">
        <v>10051</v>
      </c>
      <c r="K857">
        <v>114060</v>
      </c>
      <c r="L857" t="s">
        <v>31</v>
      </c>
      <c r="M857" t="s">
        <v>146</v>
      </c>
      <c r="N857" t="s">
        <v>11274</v>
      </c>
      <c r="O857" s="129"/>
      <c r="P857" s="16"/>
    </row>
    <row r="858" spans="1:16">
      <c r="A858" t="s">
        <v>316</v>
      </c>
      <c r="B858" t="s">
        <v>317</v>
      </c>
      <c r="C858" t="s">
        <v>11569</v>
      </c>
      <c r="D858" t="s">
        <v>318</v>
      </c>
      <c r="E858">
        <v>6544.44</v>
      </c>
      <c r="F858" t="s">
        <v>1170</v>
      </c>
      <c r="G858" t="s">
        <v>11570</v>
      </c>
      <c r="H858" t="s">
        <v>398</v>
      </c>
      <c r="I858" t="s">
        <v>11181</v>
      </c>
      <c r="J858">
        <v>10055</v>
      </c>
      <c r="K858">
        <v>111100</v>
      </c>
      <c r="L858" t="s">
        <v>35</v>
      </c>
      <c r="M858" t="s">
        <v>148</v>
      </c>
      <c r="N858" t="s">
        <v>11264</v>
      </c>
      <c r="O858" s="129"/>
      <c r="P858" s="16"/>
    </row>
    <row r="859" spans="1:16">
      <c r="A859" t="s">
        <v>320</v>
      </c>
      <c r="B859" t="s">
        <v>317</v>
      </c>
      <c r="C859" t="s">
        <v>11571</v>
      </c>
      <c r="D859" t="s">
        <v>318</v>
      </c>
      <c r="E859">
        <v>4761.26</v>
      </c>
      <c r="F859" t="s">
        <v>1170</v>
      </c>
      <c r="G859" t="s">
        <v>11572</v>
      </c>
      <c r="H859" t="s">
        <v>397</v>
      </c>
      <c r="I859" t="s">
        <v>11181</v>
      </c>
      <c r="J859">
        <v>10055</v>
      </c>
      <c r="K859">
        <v>111100</v>
      </c>
      <c r="L859" t="s">
        <v>35</v>
      </c>
      <c r="M859" t="s">
        <v>148</v>
      </c>
      <c r="N859" t="s">
        <v>11265</v>
      </c>
      <c r="O859" s="129"/>
      <c r="P859" s="16"/>
    </row>
    <row r="860" spans="1:16">
      <c r="A860" t="s">
        <v>321</v>
      </c>
      <c r="B860" t="s">
        <v>317</v>
      </c>
      <c r="C860" t="s">
        <v>11573</v>
      </c>
      <c r="D860" t="s">
        <v>318</v>
      </c>
      <c r="E860">
        <v>4984.91</v>
      </c>
      <c r="F860" t="s">
        <v>1170</v>
      </c>
      <c r="G860" t="s">
        <v>11574</v>
      </c>
      <c r="H860" t="s">
        <v>398</v>
      </c>
      <c r="I860" t="s">
        <v>11181</v>
      </c>
      <c r="J860">
        <v>10055</v>
      </c>
      <c r="K860">
        <v>111100</v>
      </c>
      <c r="L860" t="s">
        <v>35</v>
      </c>
      <c r="M860" t="s">
        <v>148</v>
      </c>
      <c r="N860" t="s">
        <v>11266</v>
      </c>
      <c r="O860" s="129"/>
      <c r="P860" s="16"/>
    </row>
    <row r="861" spans="1:16">
      <c r="A861" t="s">
        <v>1115</v>
      </c>
      <c r="B861" t="s">
        <v>317</v>
      </c>
      <c r="C861" t="s">
        <v>11575</v>
      </c>
      <c r="D861" t="s">
        <v>318</v>
      </c>
      <c r="E861">
        <v>4737.6000000000004</v>
      </c>
      <c r="F861" t="s">
        <v>1170</v>
      </c>
      <c r="G861" t="s">
        <v>11576</v>
      </c>
      <c r="H861" t="s">
        <v>398</v>
      </c>
      <c r="I861" t="s">
        <v>11181</v>
      </c>
      <c r="J861">
        <v>10055</v>
      </c>
      <c r="K861">
        <v>111100</v>
      </c>
      <c r="L861" t="s">
        <v>35</v>
      </c>
      <c r="M861" t="s">
        <v>148</v>
      </c>
      <c r="N861" t="s">
        <v>11267</v>
      </c>
      <c r="O861" s="129"/>
      <c r="P861" s="16"/>
    </row>
    <row r="862" spans="1:16">
      <c r="A862" t="s">
        <v>11577</v>
      </c>
      <c r="B862" t="s">
        <v>317</v>
      </c>
      <c r="C862" t="s">
        <v>11578</v>
      </c>
      <c r="D862" t="s">
        <v>318</v>
      </c>
      <c r="E862">
        <v>4674.6099999999997</v>
      </c>
      <c r="F862" t="s">
        <v>1170</v>
      </c>
      <c r="G862" t="s">
        <v>11579</v>
      </c>
      <c r="H862" t="s">
        <v>398</v>
      </c>
      <c r="I862" t="s">
        <v>11181</v>
      </c>
      <c r="J862">
        <v>10055</v>
      </c>
      <c r="K862">
        <v>111100</v>
      </c>
      <c r="L862" t="s">
        <v>35</v>
      </c>
      <c r="M862" t="s">
        <v>148</v>
      </c>
      <c r="N862" t="s">
        <v>11268</v>
      </c>
      <c r="O862" s="129"/>
      <c r="P862" s="16"/>
    </row>
    <row r="863" spans="1:16">
      <c r="A863" t="s">
        <v>11580</v>
      </c>
      <c r="B863" t="s">
        <v>317</v>
      </c>
      <c r="C863" t="s">
        <v>11581</v>
      </c>
      <c r="D863" t="s">
        <v>318</v>
      </c>
      <c r="E863">
        <v>4674.6099999999997</v>
      </c>
      <c r="F863" t="s">
        <v>1170</v>
      </c>
      <c r="G863" t="s">
        <v>11582</v>
      </c>
      <c r="H863" t="s">
        <v>397</v>
      </c>
      <c r="I863" t="s">
        <v>11181</v>
      </c>
      <c r="J863">
        <v>10055</v>
      </c>
      <c r="K863">
        <v>111100</v>
      </c>
      <c r="L863" t="s">
        <v>35</v>
      </c>
      <c r="M863" t="s">
        <v>148</v>
      </c>
      <c r="N863" t="s">
        <v>11269</v>
      </c>
      <c r="O863" s="129"/>
      <c r="P863" s="16"/>
    </row>
    <row r="864" spans="1:16">
      <c r="A864" t="s">
        <v>1155</v>
      </c>
      <c r="B864" t="s">
        <v>317</v>
      </c>
      <c r="C864" t="s">
        <v>11586</v>
      </c>
      <c r="D864" t="s">
        <v>318</v>
      </c>
      <c r="E864">
        <v>4674.6099999999997</v>
      </c>
      <c r="F864" t="s">
        <v>1170</v>
      </c>
      <c r="G864" t="s">
        <v>11587</v>
      </c>
      <c r="H864" t="s">
        <v>398</v>
      </c>
      <c r="I864" t="s">
        <v>11181</v>
      </c>
      <c r="J864">
        <v>10055</v>
      </c>
      <c r="K864">
        <v>111100</v>
      </c>
      <c r="L864" t="s">
        <v>35</v>
      </c>
      <c r="M864" t="s">
        <v>148</v>
      </c>
      <c r="N864" t="s">
        <v>11270</v>
      </c>
      <c r="O864" s="129"/>
      <c r="P864" s="16"/>
    </row>
    <row r="865" spans="1:16">
      <c r="A865" t="s">
        <v>11583</v>
      </c>
      <c r="B865" t="s">
        <v>317</v>
      </c>
      <c r="C865" t="s">
        <v>11584</v>
      </c>
      <c r="D865" t="s">
        <v>318</v>
      </c>
      <c r="E865">
        <v>4674.6099999999997</v>
      </c>
      <c r="F865" t="s">
        <v>1170</v>
      </c>
      <c r="G865" t="s">
        <v>11585</v>
      </c>
      <c r="H865" t="s">
        <v>398</v>
      </c>
      <c r="I865" t="s">
        <v>11181</v>
      </c>
      <c r="J865">
        <v>10055</v>
      </c>
      <c r="K865">
        <v>111100</v>
      </c>
      <c r="L865" t="s">
        <v>35</v>
      </c>
      <c r="M865" t="s">
        <v>148</v>
      </c>
      <c r="N865" t="s">
        <v>11271</v>
      </c>
      <c r="O865" s="129"/>
      <c r="P865" s="16"/>
    </row>
    <row r="866" spans="1:16">
      <c r="A866" t="s">
        <v>11588</v>
      </c>
      <c r="B866" t="s">
        <v>317</v>
      </c>
      <c r="C866" t="s">
        <v>11589</v>
      </c>
      <c r="D866" t="s">
        <v>318</v>
      </c>
      <c r="E866">
        <v>7777.51</v>
      </c>
      <c r="F866" t="s">
        <v>1170</v>
      </c>
      <c r="G866" t="s">
        <v>11590</v>
      </c>
      <c r="H866" t="s">
        <v>403</v>
      </c>
      <c r="I866" t="s">
        <v>11181</v>
      </c>
      <c r="J866">
        <v>10055</v>
      </c>
      <c r="K866">
        <v>111100</v>
      </c>
      <c r="L866" t="s">
        <v>35</v>
      </c>
      <c r="M866" t="s">
        <v>148</v>
      </c>
      <c r="N866" t="s">
        <v>11272</v>
      </c>
      <c r="O866" s="129"/>
      <c r="P866" s="16"/>
    </row>
    <row r="867" spans="1:16">
      <c r="A867" t="s">
        <v>1161</v>
      </c>
      <c r="B867" t="s">
        <v>317</v>
      </c>
      <c r="C867" t="s">
        <v>11591</v>
      </c>
      <c r="D867" t="s">
        <v>318</v>
      </c>
      <c r="E867">
        <v>5019.38</v>
      </c>
      <c r="F867" t="s">
        <v>1170</v>
      </c>
      <c r="G867" t="s">
        <v>11592</v>
      </c>
      <c r="H867" t="s">
        <v>401</v>
      </c>
      <c r="I867" t="s">
        <v>11181</v>
      </c>
      <c r="J867">
        <v>10055</v>
      </c>
      <c r="K867">
        <v>111100</v>
      </c>
      <c r="L867" t="s">
        <v>35</v>
      </c>
      <c r="M867" t="s">
        <v>148</v>
      </c>
      <c r="N867" t="s">
        <v>11273</v>
      </c>
      <c r="O867" s="129"/>
      <c r="P867" s="16"/>
    </row>
    <row r="868" spans="1:16">
      <c r="A868" t="s">
        <v>1160</v>
      </c>
      <c r="B868" t="s">
        <v>317</v>
      </c>
      <c r="C868" t="s">
        <v>11593</v>
      </c>
      <c r="D868" t="s">
        <v>318</v>
      </c>
      <c r="E868">
        <v>5019.38</v>
      </c>
      <c r="F868" t="s">
        <v>1170</v>
      </c>
      <c r="G868" t="s">
        <v>11594</v>
      </c>
      <c r="H868" t="s">
        <v>401</v>
      </c>
      <c r="I868" t="s">
        <v>11181</v>
      </c>
      <c r="J868">
        <v>10055</v>
      </c>
      <c r="K868">
        <v>111100</v>
      </c>
      <c r="L868" t="s">
        <v>35</v>
      </c>
      <c r="M868" t="s">
        <v>148</v>
      </c>
      <c r="N868" t="s">
        <v>11274</v>
      </c>
      <c r="O868" s="129"/>
      <c r="P868" s="16"/>
    </row>
    <row r="869" spans="1:16">
      <c r="A869" t="s">
        <v>316</v>
      </c>
      <c r="B869" t="s">
        <v>317</v>
      </c>
      <c r="C869" t="s">
        <v>11569</v>
      </c>
      <c r="D869" t="s">
        <v>318</v>
      </c>
      <c r="E869">
        <v>4435.3100000000004</v>
      </c>
      <c r="F869" t="s">
        <v>1170</v>
      </c>
      <c r="G869" t="s">
        <v>11570</v>
      </c>
      <c r="H869" t="s">
        <v>399</v>
      </c>
      <c r="I869" t="s">
        <v>11180</v>
      </c>
      <c r="J869">
        <v>10055</v>
      </c>
      <c r="K869">
        <v>111200</v>
      </c>
      <c r="L869" t="s">
        <v>33</v>
      </c>
      <c r="M869" t="s">
        <v>148</v>
      </c>
      <c r="N869" t="s">
        <v>11264</v>
      </c>
      <c r="O869" s="129"/>
      <c r="P869" s="16"/>
    </row>
    <row r="870" spans="1:16">
      <c r="A870" t="s">
        <v>320</v>
      </c>
      <c r="B870" t="s">
        <v>317</v>
      </c>
      <c r="C870" t="s">
        <v>11571</v>
      </c>
      <c r="D870" t="s">
        <v>318</v>
      </c>
      <c r="E870">
        <v>4435.3100000000004</v>
      </c>
      <c r="F870" t="s">
        <v>1170</v>
      </c>
      <c r="G870" t="s">
        <v>11572</v>
      </c>
      <c r="H870" t="s">
        <v>398</v>
      </c>
      <c r="I870" t="s">
        <v>11180</v>
      </c>
      <c r="J870">
        <v>10055</v>
      </c>
      <c r="K870">
        <v>111200</v>
      </c>
      <c r="L870" t="s">
        <v>33</v>
      </c>
      <c r="M870" t="s">
        <v>148</v>
      </c>
      <c r="N870" t="s">
        <v>11265</v>
      </c>
      <c r="O870" s="129"/>
      <c r="P870" s="16"/>
    </row>
    <row r="871" spans="1:16">
      <c r="A871" t="s">
        <v>321</v>
      </c>
      <c r="B871" t="s">
        <v>317</v>
      </c>
      <c r="C871" t="s">
        <v>11573</v>
      </c>
      <c r="D871" t="s">
        <v>318</v>
      </c>
      <c r="E871">
        <v>4435.3100000000004</v>
      </c>
      <c r="F871" t="s">
        <v>1170</v>
      </c>
      <c r="G871" t="s">
        <v>11574</v>
      </c>
      <c r="H871" t="s">
        <v>399</v>
      </c>
      <c r="I871" t="s">
        <v>11180</v>
      </c>
      <c r="J871">
        <v>10055</v>
      </c>
      <c r="K871">
        <v>111200</v>
      </c>
      <c r="L871" t="s">
        <v>33</v>
      </c>
      <c r="M871" t="s">
        <v>148</v>
      </c>
      <c r="N871" t="s">
        <v>11266</v>
      </c>
      <c r="O871" s="129"/>
      <c r="P871" s="16"/>
    </row>
    <row r="872" spans="1:16">
      <c r="A872" t="s">
        <v>1115</v>
      </c>
      <c r="B872" t="s">
        <v>317</v>
      </c>
      <c r="C872" t="s">
        <v>11575</v>
      </c>
      <c r="D872" t="s">
        <v>318</v>
      </c>
      <c r="E872">
        <v>4341.88</v>
      </c>
      <c r="F872" t="s">
        <v>1170</v>
      </c>
      <c r="G872" t="s">
        <v>11576</v>
      </c>
      <c r="H872" t="s">
        <v>399</v>
      </c>
      <c r="I872" t="s">
        <v>11180</v>
      </c>
      <c r="J872">
        <v>10055</v>
      </c>
      <c r="K872">
        <v>111200</v>
      </c>
      <c r="L872" t="s">
        <v>33</v>
      </c>
      <c r="M872" t="s">
        <v>148</v>
      </c>
      <c r="N872" t="s">
        <v>11267</v>
      </c>
      <c r="O872" s="129"/>
      <c r="P872" s="16"/>
    </row>
    <row r="873" spans="1:16">
      <c r="A873" t="s">
        <v>11577</v>
      </c>
      <c r="B873" t="s">
        <v>317</v>
      </c>
      <c r="C873" t="s">
        <v>11578</v>
      </c>
      <c r="D873" t="s">
        <v>318</v>
      </c>
      <c r="E873">
        <v>4435.3100000000004</v>
      </c>
      <c r="F873" t="s">
        <v>1170</v>
      </c>
      <c r="G873" t="s">
        <v>11579</v>
      </c>
      <c r="H873" t="s">
        <v>399</v>
      </c>
      <c r="I873" t="s">
        <v>11180</v>
      </c>
      <c r="J873">
        <v>10055</v>
      </c>
      <c r="K873">
        <v>111200</v>
      </c>
      <c r="L873" t="s">
        <v>33</v>
      </c>
      <c r="M873" t="s">
        <v>148</v>
      </c>
      <c r="N873" t="s">
        <v>11268</v>
      </c>
      <c r="O873" s="129"/>
      <c r="P873" s="16"/>
    </row>
    <row r="874" spans="1:16">
      <c r="A874" t="s">
        <v>11580</v>
      </c>
      <c r="B874" t="s">
        <v>317</v>
      </c>
      <c r="C874" t="s">
        <v>11581</v>
      </c>
      <c r="D874" t="s">
        <v>318</v>
      </c>
      <c r="E874">
        <v>4435.3100000000004</v>
      </c>
      <c r="F874" t="s">
        <v>1170</v>
      </c>
      <c r="G874" t="s">
        <v>11582</v>
      </c>
      <c r="H874" t="s">
        <v>398</v>
      </c>
      <c r="I874" t="s">
        <v>11180</v>
      </c>
      <c r="J874">
        <v>10055</v>
      </c>
      <c r="K874">
        <v>111200</v>
      </c>
      <c r="L874" t="s">
        <v>33</v>
      </c>
      <c r="M874" t="s">
        <v>148</v>
      </c>
      <c r="N874" t="s">
        <v>11269</v>
      </c>
      <c r="O874" s="129"/>
      <c r="P874" s="16"/>
    </row>
    <row r="875" spans="1:16">
      <c r="A875" t="s">
        <v>11583</v>
      </c>
      <c r="B875" t="s">
        <v>317</v>
      </c>
      <c r="C875" t="s">
        <v>11584</v>
      </c>
      <c r="D875" t="s">
        <v>318</v>
      </c>
      <c r="E875">
        <v>4175.87</v>
      </c>
      <c r="F875" t="s">
        <v>1170</v>
      </c>
      <c r="G875" t="s">
        <v>11585</v>
      </c>
      <c r="H875" t="s">
        <v>399</v>
      </c>
      <c r="I875" t="s">
        <v>11180</v>
      </c>
      <c r="J875">
        <v>10055</v>
      </c>
      <c r="K875">
        <v>111200</v>
      </c>
      <c r="L875" t="s">
        <v>33</v>
      </c>
      <c r="M875" t="s">
        <v>148</v>
      </c>
      <c r="N875" t="s">
        <v>11271</v>
      </c>
      <c r="O875" s="129"/>
      <c r="P875" s="16"/>
    </row>
    <row r="876" spans="1:16">
      <c r="A876" t="s">
        <v>1155</v>
      </c>
      <c r="B876" t="s">
        <v>317</v>
      </c>
      <c r="C876" t="s">
        <v>11586</v>
      </c>
      <c r="D876" t="s">
        <v>318</v>
      </c>
      <c r="E876">
        <v>3940.79</v>
      </c>
      <c r="F876" t="s">
        <v>1170</v>
      </c>
      <c r="G876" t="s">
        <v>11587</v>
      </c>
      <c r="H876" t="s">
        <v>399</v>
      </c>
      <c r="I876" t="s">
        <v>11180</v>
      </c>
      <c r="J876">
        <v>10055</v>
      </c>
      <c r="K876">
        <v>111200</v>
      </c>
      <c r="L876" t="s">
        <v>33</v>
      </c>
      <c r="M876" t="s">
        <v>148</v>
      </c>
      <c r="N876" t="s">
        <v>11270</v>
      </c>
      <c r="O876" s="129"/>
      <c r="P876" s="16"/>
    </row>
    <row r="877" spans="1:16">
      <c r="A877" t="s">
        <v>11588</v>
      </c>
      <c r="B877" t="s">
        <v>317</v>
      </c>
      <c r="C877" t="s">
        <v>11589</v>
      </c>
      <c r="D877" t="s">
        <v>318</v>
      </c>
      <c r="E877">
        <v>7202.12</v>
      </c>
      <c r="F877" t="s">
        <v>1170</v>
      </c>
      <c r="G877" t="s">
        <v>11590</v>
      </c>
      <c r="H877" t="s">
        <v>404</v>
      </c>
      <c r="I877" t="s">
        <v>11180</v>
      </c>
      <c r="J877">
        <v>10055</v>
      </c>
      <c r="K877">
        <v>111200</v>
      </c>
      <c r="L877" t="s">
        <v>33</v>
      </c>
      <c r="M877" t="s">
        <v>148</v>
      </c>
      <c r="N877" t="s">
        <v>11272</v>
      </c>
      <c r="O877" s="129"/>
      <c r="P877" s="16"/>
    </row>
    <row r="878" spans="1:16">
      <c r="A878" t="s">
        <v>1161</v>
      </c>
      <c r="B878" t="s">
        <v>317</v>
      </c>
      <c r="C878" t="s">
        <v>11591</v>
      </c>
      <c r="D878" t="s">
        <v>318</v>
      </c>
      <c r="E878">
        <v>3569.02</v>
      </c>
      <c r="F878" t="s">
        <v>1170</v>
      </c>
      <c r="G878" t="s">
        <v>11592</v>
      </c>
      <c r="H878" t="s">
        <v>402</v>
      </c>
      <c r="I878" t="s">
        <v>11180</v>
      </c>
      <c r="J878">
        <v>10055</v>
      </c>
      <c r="K878">
        <v>111200</v>
      </c>
      <c r="L878" t="s">
        <v>33</v>
      </c>
      <c r="M878" t="s">
        <v>148</v>
      </c>
      <c r="N878" t="s">
        <v>11273</v>
      </c>
      <c r="O878" s="129"/>
      <c r="P878" s="16"/>
    </row>
    <row r="879" spans="1:16">
      <c r="A879" t="s">
        <v>1160</v>
      </c>
      <c r="B879" t="s">
        <v>317</v>
      </c>
      <c r="C879" t="s">
        <v>11593</v>
      </c>
      <c r="D879" t="s">
        <v>318</v>
      </c>
      <c r="E879">
        <v>4105.1000000000004</v>
      </c>
      <c r="F879" t="s">
        <v>1170</v>
      </c>
      <c r="G879" t="s">
        <v>11594</v>
      </c>
      <c r="H879" t="s">
        <v>402</v>
      </c>
      <c r="I879" t="s">
        <v>11180</v>
      </c>
      <c r="J879">
        <v>10055</v>
      </c>
      <c r="K879">
        <v>111200</v>
      </c>
      <c r="L879" t="s">
        <v>33</v>
      </c>
      <c r="M879" t="s">
        <v>148</v>
      </c>
      <c r="N879" t="s">
        <v>11274</v>
      </c>
      <c r="O879" s="129"/>
      <c r="P879" s="16"/>
    </row>
    <row r="880" spans="1:16">
      <c r="A880" t="s">
        <v>316</v>
      </c>
      <c r="B880" t="s">
        <v>317</v>
      </c>
      <c r="C880" t="s">
        <v>11569</v>
      </c>
      <c r="D880" t="s">
        <v>318</v>
      </c>
      <c r="E880">
        <v>4383.12</v>
      </c>
      <c r="F880" t="s">
        <v>1170</v>
      </c>
      <c r="G880" t="s">
        <v>11570</v>
      </c>
      <c r="H880" t="s">
        <v>400</v>
      </c>
      <c r="I880" t="s">
        <v>11179</v>
      </c>
      <c r="J880">
        <v>10055</v>
      </c>
      <c r="K880">
        <v>111300</v>
      </c>
      <c r="L880" t="s">
        <v>37</v>
      </c>
      <c r="M880" t="s">
        <v>148</v>
      </c>
      <c r="N880" t="s">
        <v>11264</v>
      </c>
      <c r="O880" s="129"/>
      <c r="P880" s="16"/>
    </row>
    <row r="881" spans="1:16">
      <c r="A881" t="s">
        <v>320</v>
      </c>
      <c r="B881" t="s">
        <v>317</v>
      </c>
      <c r="C881" t="s">
        <v>11571</v>
      </c>
      <c r="D881" t="s">
        <v>318</v>
      </c>
      <c r="E881">
        <v>4383.12</v>
      </c>
      <c r="F881" t="s">
        <v>1170</v>
      </c>
      <c r="G881" t="s">
        <v>11572</v>
      </c>
      <c r="H881" t="s">
        <v>399</v>
      </c>
      <c r="I881" t="s">
        <v>11179</v>
      </c>
      <c r="J881">
        <v>10055</v>
      </c>
      <c r="K881">
        <v>111300</v>
      </c>
      <c r="L881" t="s">
        <v>37</v>
      </c>
      <c r="M881" t="s">
        <v>148</v>
      </c>
      <c r="N881" t="s">
        <v>11265</v>
      </c>
      <c r="O881" s="129"/>
      <c r="P881" s="16"/>
    </row>
    <row r="882" spans="1:16">
      <c r="A882" t="s">
        <v>321</v>
      </c>
      <c r="B882" t="s">
        <v>317</v>
      </c>
      <c r="C882" t="s">
        <v>11573</v>
      </c>
      <c r="D882" t="s">
        <v>318</v>
      </c>
      <c r="E882">
        <v>4383.12</v>
      </c>
      <c r="F882" t="s">
        <v>1170</v>
      </c>
      <c r="G882" t="s">
        <v>11574</v>
      </c>
      <c r="H882" t="s">
        <v>400</v>
      </c>
      <c r="I882" t="s">
        <v>11179</v>
      </c>
      <c r="J882">
        <v>10055</v>
      </c>
      <c r="K882">
        <v>111300</v>
      </c>
      <c r="L882" t="s">
        <v>37</v>
      </c>
      <c r="M882" t="s">
        <v>148</v>
      </c>
      <c r="N882" t="s">
        <v>11266</v>
      </c>
      <c r="O882" s="129"/>
      <c r="P882" s="16"/>
    </row>
    <row r="883" spans="1:16">
      <c r="A883" t="s">
        <v>1115</v>
      </c>
      <c r="B883" t="s">
        <v>317</v>
      </c>
      <c r="C883" t="s">
        <v>11575</v>
      </c>
      <c r="D883" t="s">
        <v>318</v>
      </c>
      <c r="E883">
        <v>4288.7299999999996</v>
      </c>
      <c r="F883" t="s">
        <v>1170</v>
      </c>
      <c r="G883" t="s">
        <v>11576</v>
      </c>
      <c r="H883" t="s">
        <v>400</v>
      </c>
      <c r="I883" t="s">
        <v>11179</v>
      </c>
      <c r="J883">
        <v>10055</v>
      </c>
      <c r="K883">
        <v>111300</v>
      </c>
      <c r="L883" t="s">
        <v>37</v>
      </c>
      <c r="M883" t="s">
        <v>148</v>
      </c>
      <c r="N883" t="s">
        <v>11267</v>
      </c>
      <c r="O883" s="129"/>
      <c r="P883" s="16"/>
    </row>
    <row r="884" spans="1:16">
      <c r="A884" t="s">
        <v>11577</v>
      </c>
      <c r="B884" t="s">
        <v>317</v>
      </c>
      <c r="C884" t="s">
        <v>11578</v>
      </c>
      <c r="D884" t="s">
        <v>318</v>
      </c>
      <c r="E884">
        <v>4402.91</v>
      </c>
      <c r="F884" t="s">
        <v>1170</v>
      </c>
      <c r="G884" t="s">
        <v>11579</v>
      </c>
      <c r="H884" t="s">
        <v>400</v>
      </c>
      <c r="I884" t="s">
        <v>11179</v>
      </c>
      <c r="J884">
        <v>10055</v>
      </c>
      <c r="K884">
        <v>111300</v>
      </c>
      <c r="L884" t="s">
        <v>37</v>
      </c>
      <c r="M884" t="s">
        <v>148</v>
      </c>
      <c r="N884" t="s">
        <v>11268</v>
      </c>
      <c r="O884" s="129"/>
      <c r="P884" s="16"/>
    </row>
    <row r="885" spans="1:16">
      <c r="A885" t="s">
        <v>11580</v>
      </c>
      <c r="B885" t="s">
        <v>317</v>
      </c>
      <c r="C885" t="s">
        <v>11581</v>
      </c>
      <c r="D885" t="s">
        <v>318</v>
      </c>
      <c r="E885">
        <v>4402.91</v>
      </c>
      <c r="F885" t="s">
        <v>1170</v>
      </c>
      <c r="G885" t="s">
        <v>11582</v>
      </c>
      <c r="H885" t="s">
        <v>399</v>
      </c>
      <c r="I885" t="s">
        <v>11179</v>
      </c>
      <c r="J885">
        <v>10055</v>
      </c>
      <c r="K885">
        <v>111300</v>
      </c>
      <c r="L885" t="s">
        <v>37</v>
      </c>
      <c r="M885" t="s">
        <v>148</v>
      </c>
      <c r="N885" t="s">
        <v>11269</v>
      </c>
      <c r="O885" s="129"/>
      <c r="P885" s="16"/>
    </row>
    <row r="886" spans="1:16">
      <c r="A886" t="s">
        <v>1155</v>
      </c>
      <c r="B886" t="s">
        <v>317</v>
      </c>
      <c r="C886" t="s">
        <v>11586</v>
      </c>
      <c r="D886" t="s">
        <v>318</v>
      </c>
      <c r="E886">
        <v>4137.88</v>
      </c>
      <c r="F886" t="s">
        <v>1170</v>
      </c>
      <c r="G886" t="s">
        <v>11587</v>
      </c>
      <c r="H886" t="s">
        <v>400</v>
      </c>
      <c r="I886" t="s">
        <v>11179</v>
      </c>
      <c r="J886">
        <v>10055</v>
      </c>
      <c r="K886">
        <v>111300</v>
      </c>
      <c r="L886" t="s">
        <v>37</v>
      </c>
      <c r="M886" t="s">
        <v>148</v>
      </c>
      <c r="N886" t="s">
        <v>11270</v>
      </c>
      <c r="O886" s="129"/>
      <c r="P886" s="16"/>
    </row>
    <row r="887" spans="1:16">
      <c r="A887" t="s">
        <v>11583</v>
      </c>
      <c r="B887" t="s">
        <v>317</v>
      </c>
      <c r="C887" t="s">
        <v>11584</v>
      </c>
      <c r="D887" t="s">
        <v>318</v>
      </c>
      <c r="E887">
        <v>3872.84</v>
      </c>
      <c r="F887" t="s">
        <v>1170</v>
      </c>
      <c r="G887" t="s">
        <v>11585</v>
      </c>
      <c r="H887" t="s">
        <v>400</v>
      </c>
      <c r="I887" t="s">
        <v>11179</v>
      </c>
      <c r="J887">
        <v>10055</v>
      </c>
      <c r="K887">
        <v>111300</v>
      </c>
      <c r="L887" t="s">
        <v>37</v>
      </c>
      <c r="M887" t="s">
        <v>148</v>
      </c>
      <c r="N887" t="s">
        <v>11271</v>
      </c>
      <c r="O887" s="129"/>
      <c r="P887" s="16"/>
    </row>
    <row r="888" spans="1:16">
      <c r="A888" t="s">
        <v>11588</v>
      </c>
      <c r="B888" t="s">
        <v>317</v>
      </c>
      <c r="C888" t="s">
        <v>11589</v>
      </c>
      <c r="D888" t="s">
        <v>318</v>
      </c>
      <c r="E888">
        <v>7519.25</v>
      </c>
      <c r="F888" t="s">
        <v>1170</v>
      </c>
      <c r="G888" t="s">
        <v>11590</v>
      </c>
      <c r="H888" t="s">
        <v>405</v>
      </c>
      <c r="I888" t="s">
        <v>11179</v>
      </c>
      <c r="J888">
        <v>10055</v>
      </c>
      <c r="K888">
        <v>111300</v>
      </c>
      <c r="L888" t="s">
        <v>37</v>
      </c>
      <c r="M888" t="s">
        <v>148</v>
      </c>
      <c r="N888" t="s">
        <v>11272</v>
      </c>
      <c r="O888" s="129"/>
      <c r="P888" s="16"/>
    </row>
    <row r="889" spans="1:16">
      <c r="A889" t="s">
        <v>1161</v>
      </c>
      <c r="B889" t="s">
        <v>317</v>
      </c>
      <c r="C889" t="s">
        <v>11591</v>
      </c>
      <c r="D889" t="s">
        <v>318</v>
      </c>
      <c r="E889">
        <v>4756.3500000000004</v>
      </c>
      <c r="F889" t="s">
        <v>1170</v>
      </c>
      <c r="G889" t="s">
        <v>11592</v>
      </c>
      <c r="H889" t="s">
        <v>403</v>
      </c>
      <c r="I889" t="s">
        <v>11179</v>
      </c>
      <c r="J889">
        <v>10055</v>
      </c>
      <c r="K889">
        <v>111300</v>
      </c>
      <c r="L889" t="s">
        <v>37</v>
      </c>
      <c r="M889" t="s">
        <v>148</v>
      </c>
      <c r="N889" t="s">
        <v>11273</v>
      </c>
      <c r="O889" s="129"/>
    </row>
    <row r="890" spans="1:16">
      <c r="A890" t="s">
        <v>1160</v>
      </c>
      <c r="B890" t="s">
        <v>317</v>
      </c>
      <c r="C890" t="s">
        <v>11593</v>
      </c>
      <c r="D890" t="s">
        <v>318</v>
      </c>
      <c r="E890">
        <v>4756.3500000000004</v>
      </c>
      <c r="F890" t="s">
        <v>1170</v>
      </c>
      <c r="G890" t="s">
        <v>11594</v>
      </c>
      <c r="H890" t="s">
        <v>403</v>
      </c>
      <c r="I890" t="s">
        <v>11179</v>
      </c>
      <c r="J890">
        <v>10055</v>
      </c>
      <c r="K890">
        <v>111300</v>
      </c>
      <c r="L890" t="s">
        <v>37</v>
      </c>
      <c r="M890" t="s">
        <v>148</v>
      </c>
      <c r="N890" t="s">
        <v>11274</v>
      </c>
      <c r="O890" s="129"/>
    </row>
    <row r="891" spans="1:16">
      <c r="A891" t="s">
        <v>316</v>
      </c>
      <c r="B891" t="s">
        <v>317</v>
      </c>
      <c r="C891" t="s">
        <v>11569</v>
      </c>
      <c r="D891" t="s">
        <v>318</v>
      </c>
      <c r="E891">
        <v>56227.75</v>
      </c>
      <c r="F891" t="s">
        <v>1170</v>
      </c>
      <c r="G891" t="s">
        <v>11570</v>
      </c>
      <c r="H891" t="s">
        <v>401</v>
      </c>
      <c r="I891" t="s">
        <v>11178</v>
      </c>
      <c r="J891">
        <v>10055</v>
      </c>
      <c r="K891">
        <v>111400</v>
      </c>
      <c r="L891" t="s">
        <v>27</v>
      </c>
      <c r="M891" t="s">
        <v>148</v>
      </c>
      <c r="N891" t="s">
        <v>11264</v>
      </c>
      <c r="O891" s="129"/>
      <c r="P891" s="16"/>
    </row>
    <row r="892" spans="1:16">
      <c r="A892" t="s">
        <v>320</v>
      </c>
      <c r="B892" t="s">
        <v>317</v>
      </c>
      <c r="C892" t="s">
        <v>11571</v>
      </c>
      <c r="D892" t="s">
        <v>318</v>
      </c>
      <c r="E892">
        <v>54312.89</v>
      </c>
      <c r="F892" t="s">
        <v>1170</v>
      </c>
      <c r="G892" t="s">
        <v>11572</v>
      </c>
      <c r="H892" t="s">
        <v>400</v>
      </c>
      <c r="I892" t="s">
        <v>11178</v>
      </c>
      <c r="J892">
        <v>10055</v>
      </c>
      <c r="K892">
        <v>111400</v>
      </c>
      <c r="L892" t="s">
        <v>27</v>
      </c>
      <c r="M892" t="s">
        <v>148</v>
      </c>
      <c r="N892" t="s">
        <v>11265</v>
      </c>
      <c r="O892" s="129"/>
    </row>
    <row r="893" spans="1:16">
      <c r="A893" t="s">
        <v>321</v>
      </c>
      <c r="B893" t="s">
        <v>317</v>
      </c>
      <c r="C893" t="s">
        <v>11573</v>
      </c>
      <c r="D893" t="s">
        <v>318</v>
      </c>
      <c r="E893">
        <v>42350.36</v>
      </c>
      <c r="F893" t="s">
        <v>1170</v>
      </c>
      <c r="G893" t="s">
        <v>11574</v>
      </c>
      <c r="H893" t="s">
        <v>401</v>
      </c>
      <c r="I893" t="s">
        <v>11178</v>
      </c>
      <c r="J893">
        <v>10055</v>
      </c>
      <c r="K893">
        <v>111400</v>
      </c>
      <c r="L893" t="s">
        <v>27</v>
      </c>
      <c r="M893" t="s">
        <v>148</v>
      </c>
      <c r="N893" t="s">
        <v>11266</v>
      </c>
      <c r="O893" s="129"/>
      <c r="P893" s="16"/>
    </row>
    <row r="894" spans="1:16">
      <c r="A894" t="s">
        <v>1115</v>
      </c>
      <c r="B894" t="s">
        <v>317</v>
      </c>
      <c r="C894" t="s">
        <v>11575</v>
      </c>
      <c r="D894" t="s">
        <v>318</v>
      </c>
      <c r="E894">
        <v>42266.21</v>
      </c>
      <c r="F894" t="s">
        <v>1170</v>
      </c>
      <c r="G894" t="s">
        <v>11576</v>
      </c>
      <c r="H894" t="s">
        <v>401</v>
      </c>
      <c r="I894" t="s">
        <v>11178</v>
      </c>
      <c r="J894">
        <v>10055</v>
      </c>
      <c r="K894">
        <v>111400</v>
      </c>
      <c r="L894" t="s">
        <v>27</v>
      </c>
      <c r="M894" t="s">
        <v>148</v>
      </c>
      <c r="N894" t="s">
        <v>11267</v>
      </c>
      <c r="O894" s="129"/>
    </row>
    <row r="895" spans="1:16">
      <c r="A895" t="s">
        <v>11577</v>
      </c>
      <c r="B895" t="s">
        <v>317</v>
      </c>
      <c r="C895" t="s">
        <v>11578</v>
      </c>
      <c r="D895" t="s">
        <v>318</v>
      </c>
      <c r="E895">
        <v>42350.36</v>
      </c>
      <c r="F895" t="s">
        <v>1170</v>
      </c>
      <c r="G895" t="s">
        <v>11579</v>
      </c>
      <c r="H895" t="s">
        <v>401</v>
      </c>
      <c r="I895" t="s">
        <v>11178</v>
      </c>
      <c r="J895">
        <v>10055</v>
      </c>
      <c r="K895">
        <v>111400</v>
      </c>
      <c r="L895" t="s">
        <v>27</v>
      </c>
      <c r="M895" t="s">
        <v>148</v>
      </c>
      <c r="N895" t="s">
        <v>11268</v>
      </c>
      <c r="O895" s="129"/>
      <c r="P895" s="16"/>
    </row>
    <row r="896" spans="1:16">
      <c r="A896" t="s">
        <v>11580</v>
      </c>
      <c r="B896" t="s">
        <v>317</v>
      </c>
      <c r="C896" t="s">
        <v>11581</v>
      </c>
      <c r="D896" t="s">
        <v>318</v>
      </c>
      <c r="E896">
        <v>43590.95</v>
      </c>
      <c r="F896" t="s">
        <v>1170</v>
      </c>
      <c r="G896" t="s">
        <v>11582</v>
      </c>
      <c r="H896" t="s">
        <v>400</v>
      </c>
      <c r="I896" t="s">
        <v>11178</v>
      </c>
      <c r="J896">
        <v>10055</v>
      </c>
      <c r="K896">
        <v>111400</v>
      </c>
      <c r="L896" t="s">
        <v>27</v>
      </c>
      <c r="M896" t="s">
        <v>148</v>
      </c>
      <c r="N896" t="s">
        <v>11269</v>
      </c>
      <c r="O896" s="129"/>
      <c r="P896" s="16"/>
    </row>
    <row r="897" spans="1:16">
      <c r="A897" t="s">
        <v>1155</v>
      </c>
      <c r="B897" t="s">
        <v>317</v>
      </c>
      <c r="C897" t="s">
        <v>11586</v>
      </c>
      <c r="D897" t="s">
        <v>318</v>
      </c>
      <c r="E897">
        <v>39998.74</v>
      </c>
      <c r="F897" t="s">
        <v>1170</v>
      </c>
      <c r="G897" t="s">
        <v>11587</v>
      </c>
      <c r="H897" t="s">
        <v>401</v>
      </c>
      <c r="I897" t="s">
        <v>11178</v>
      </c>
      <c r="J897">
        <v>10055</v>
      </c>
      <c r="K897">
        <v>111400</v>
      </c>
      <c r="L897" t="s">
        <v>27</v>
      </c>
      <c r="M897" t="s">
        <v>148</v>
      </c>
      <c r="N897" t="s">
        <v>11270</v>
      </c>
      <c r="O897" s="129"/>
      <c r="P897" s="16"/>
    </row>
    <row r="898" spans="1:16">
      <c r="A898" t="s">
        <v>11583</v>
      </c>
      <c r="B898" t="s">
        <v>317</v>
      </c>
      <c r="C898" t="s">
        <v>11584</v>
      </c>
      <c r="D898" t="s">
        <v>318</v>
      </c>
      <c r="E898">
        <v>29903.21</v>
      </c>
      <c r="F898" t="s">
        <v>1170</v>
      </c>
      <c r="G898" t="s">
        <v>11585</v>
      </c>
      <c r="H898" t="s">
        <v>401</v>
      </c>
      <c r="I898" t="s">
        <v>11178</v>
      </c>
      <c r="J898">
        <v>10055</v>
      </c>
      <c r="K898">
        <v>111400</v>
      </c>
      <c r="L898" t="s">
        <v>27</v>
      </c>
      <c r="M898" t="s">
        <v>148</v>
      </c>
      <c r="N898" t="s">
        <v>11271</v>
      </c>
      <c r="O898" s="129"/>
      <c r="P898" s="16"/>
    </row>
    <row r="899" spans="1:16">
      <c r="A899" t="s">
        <v>11588</v>
      </c>
      <c r="B899" t="s">
        <v>317</v>
      </c>
      <c r="C899" t="s">
        <v>11589</v>
      </c>
      <c r="D899" t="s">
        <v>318</v>
      </c>
      <c r="E899">
        <v>38932.94</v>
      </c>
      <c r="F899" t="s">
        <v>1170</v>
      </c>
      <c r="G899" t="s">
        <v>11590</v>
      </c>
      <c r="H899" t="s">
        <v>406</v>
      </c>
      <c r="I899" t="s">
        <v>11178</v>
      </c>
      <c r="J899">
        <v>10055</v>
      </c>
      <c r="K899">
        <v>111400</v>
      </c>
      <c r="L899" t="s">
        <v>27</v>
      </c>
      <c r="M899" t="s">
        <v>148</v>
      </c>
      <c r="N899" t="s">
        <v>11272</v>
      </c>
      <c r="O899" s="129"/>
      <c r="P899" s="16"/>
    </row>
    <row r="900" spans="1:16">
      <c r="A900" t="s">
        <v>1161</v>
      </c>
      <c r="B900" t="s">
        <v>317</v>
      </c>
      <c r="C900" t="s">
        <v>11591</v>
      </c>
      <c r="D900" t="s">
        <v>318</v>
      </c>
      <c r="E900">
        <v>48323.24</v>
      </c>
      <c r="F900" t="s">
        <v>1170</v>
      </c>
      <c r="G900" t="s">
        <v>11592</v>
      </c>
      <c r="H900" t="s">
        <v>404</v>
      </c>
      <c r="I900" t="s">
        <v>11178</v>
      </c>
      <c r="J900">
        <v>10055</v>
      </c>
      <c r="K900">
        <v>111400</v>
      </c>
      <c r="L900" t="s">
        <v>27</v>
      </c>
      <c r="M900" t="s">
        <v>148</v>
      </c>
      <c r="N900" t="s">
        <v>11273</v>
      </c>
      <c r="O900" s="129"/>
      <c r="P900" s="16"/>
    </row>
    <row r="901" spans="1:16">
      <c r="A901" t="s">
        <v>1160</v>
      </c>
      <c r="B901" t="s">
        <v>317</v>
      </c>
      <c r="C901" t="s">
        <v>11593</v>
      </c>
      <c r="D901" t="s">
        <v>318</v>
      </c>
      <c r="E901">
        <v>30242.16</v>
      </c>
      <c r="F901" t="s">
        <v>1170</v>
      </c>
      <c r="G901" t="s">
        <v>11594</v>
      </c>
      <c r="H901" t="s">
        <v>404</v>
      </c>
      <c r="I901" t="s">
        <v>11178</v>
      </c>
      <c r="J901">
        <v>10055</v>
      </c>
      <c r="K901">
        <v>111400</v>
      </c>
      <c r="L901" t="s">
        <v>27</v>
      </c>
      <c r="M901" t="s">
        <v>148</v>
      </c>
      <c r="N901" t="s">
        <v>11274</v>
      </c>
      <c r="O901" s="129"/>
      <c r="P901" s="16"/>
    </row>
    <row r="902" spans="1:16">
      <c r="A902" t="s">
        <v>316</v>
      </c>
      <c r="B902" t="s">
        <v>317</v>
      </c>
      <c r="C902" t="s">
        <v>11569</v>
      </c>
      <c r="D902" t="s">
        <v>318</v>
      </c>
      <c r="E902">
        <v>597.85</v>
      </c>
      <c r="F902" t="s">
        <v>1170</v>
      </c>
      <c r="G902" t="s">
        <v>11570</v>
      </c>
      <c r="H902" t="s">
        <v>402</v>
      </c>
      <c r="I902" t="s">
        <v>11177</v>
      </c>
      <c r="J902">
        <v>10055</v>
      </c>
      <c r="K902">
        <v>111450</v>
      </c>
      <c r="L902" t="s">
        <v>108</v>
      </c>
      <c r="M902" t="s">
        <v>148</v>
      </c>
      <c r="N902" t="s">
        <v>11264</v>
      </c>
      <c r="O902" s="129"/>
      <c r="P902" s="16"/>
    </row>
    <row r="903" spans="1:16">
      <c r="A903" t="s">
        <v>320</v>
      </c>
      <c r="B903" t="s">
        <v>317</v>
      </c>
      <c r="C903" t="s">
        <v>11571</v>
      </c>
      <c r="D903" t="s">
        <v>318</v>
      </c>
      <c r="E903">
        <v>597.85</v>
      </c>
      <c r="F903" t="s">
        <v>1170</v>
      </c>
      <c r="G903" t="s">
        <v>11572</v>
      </c>
      <c r="H903" t="s">
        <v>401</v>
      </c>
      <c r="I903" t="s">
        <v>11177</v>
      </c>
      <c r="J903">
        <v>10055</v>
      </c>
      <c r="K903">
        <v>111450</v>
      </c>
      <c r="L903" t="s">
        <v>108</v>
      </c>
      <c r="M903" t="s">
        <v>148</v>
      </c>
      <c r="N903" t="s">
        <v>11265</v>
      </c>
      <c r="O903" s="129"/>
      <c r="P903" s="16"/>
    </row>
    <row r="904" spans="1:16">
      <c r="A904" t="s">
        <v>321</v>
      </c>
      <c r="B904" t="s">
        <v>317</v>
      </c>
      <c r="C904" t="s">
        <v>11573</v>
      </c>
      <c r="D904" t="s">
        <v>318</v>
      </c>
      <c r="E904">
        <v>597.85</v>
      </c>
      <c r="F904" t="s">
        <v>1170</v>
      </c>
      <c r="G904" t="s">
        <v>11574</v>
      </c>
      <c r="H904" t="s">
        <v>402</v>
      </c>
      <c r="I904" t="s">
        <v>11177</v>
      </c>
      <c r="J904">
        <v>10055</v>
      </c>
      <c r="K904">
        <v>111450</v>
      </c>
      <c r="L904" t="s">
        <v>108</v>
      </c>
      <c r="M904" t="s">
        <v>148</v>
      </c>
      <c r="N904" t="s">
        <v>11266</v>
      </c>
      <c r="O904" s="129"/>
      <c r="P904" s="16"/>
    </row>
    <row r="905" spans="1:16">
      <c r="A905" t="s">
        <v>1115</v>
      </c>
      <c r="B905" t="s">
        <v>317</v>
      </c>
      <c r="C905" t="s">
        <v>11575</v>
      </c>
      <c r="D905" t="s">
        <v>318</v>
      </c>
      <c r="E905">
        <v>608.66999999999996</v>
      </c>
      <c r="F905" t="s">
        <v>1170</v>
      </c>
      <c r="G905" t="s">
        <v>11576</v>
      </c>
      <c r="H905" t="s">
        <v>402</v>
      </c>
      <c r="I905" t="s">
        <v>11177</v>
      </c>
      <c r="J905">
        <v>10055</v>
      </c>
      <c r="K905">
        <v>111450</v>
      </c>
      <c r="L905" t="s">
        <v>108</v>
      </c>
      <c r="M905" t="s">
        <v>148</v>
      </c>
      <c r="N905" t="s">
        <v>11267</v>
      </c>
      <c r="O905" s="129"/>
      <c r="P905" s="16"/>
    </row>
    <row r="906" spans="1:16">
      <c r="A906" t="s">
        <v>11577</v>
      </c>
      <c r="B906" t="s">
        <v>317</v>
      </c>
      <c r="C906" t="s">
        <v>11578</v>
      </c>
      <c r="D906" t="s">
        <v>318</v>
      </c>
      <c r="E906">
        <v>600.55999999999995</v>
      </c>
      <c r="F906" t="s">
        <v>1170</v>
      </c>
      <c r="G906" t="s">
        <v>11579</v>
      </c>
      <c r="H906" t="s">
        <v>402</v>
      </c>
      <c r="I906" t="s">
        <v>11177</v>
      </c>
      <c r="J906">
        <v>10055</v>
      </c>
      <c r="K906">
        <v>111450</v>
      </c>
      <c r="L906" t="s">
        <v>108</v>
      </c>
      <c r="M906" t="s">
        <v>148</v>
      </c>
      <c r="N906" t="s">
        <v>11268</v>
      </c>
      <c r="O906" s="129"/>
      <c r="P906" s="16"/>
    </row>
    <row r="907" spans="1:16">
      <c r="A907" t="s">
        <v>11580</v>
      </c>
      <c r="B907" t="s">
        <v>317</v>
      </c>
      <c r="C907" t="s">
        <v>11581</v>
      </c>
      <c r="D907" t="s">
        <v>318</v>
      </c>
      <c r="E907">
        <v>600.55999999999995</v>
      </c>
      <c r="F907" t="s">
        <v>1170</v>
      </c>
      <c r="G907" t="s">
        <v>11582</v>
      </c>
      <c r="H907" t="s">
        <v>401</v>
      </c>
      <c r="I907" t="s">
        <v>11177</v>
      </c>
      <c r="J907">
        <v>10055</v>
      </c>
      <c r="K907">
        <v>111450</v>
      </c>
      <c r="L907" t="s">
        <v>108</v>
      </c>
      <c r="M907" t="s">
        <v>148</v>
      </c>
      <c r="N907" t="s">
        <v>11269</v>
      </c>
      <c r="O907" s="129"/>
      <c r="P907" s="16"/>
    </row>
    <row r="908" spans="1:16">
      <c r="A908" t="s">
        <v>1155</v>
      </c>
      <c r="B908" t="s">
        <v>317</v>
      </c>
      <c r="C908" t="s">
        <v>11586</v>
      </c>
      <c r="D908" t="s">
        <v>318</v>
      </c>
      <c r="E908">
        <v>600.55999999999995</v>
      </c>
      <c r="F908" t="s">
        <v>1170</v>
      </c>
      <c r="G908" t="s">
        <v>11587</v>
      </c>
      <c r="H908" t="s">
        <v>402</v>
      </c>
      <c r="I908" t="s">
        <v>11177</v>
      </c>
      <c r="J908">
        <v>10055</v>
      </c>
      <c r="K908">
        <v>111450</v>
      </c>
      <c r="L908" t="s">
        <v>108</v>
      </c>
      <c r="M908" t="s">
        <v>148</v>
      </c>
      <c r="N908" t="s">
        <v>11270</v>
      </c>
      <c r="O908" s="129"/>
      <c r="P908" s="16"/>
    </row>
    <row r="909" spans="1:16">
      <c r="A909" t="s">
        <v>11583</v>
      </c>
      <c r="B909" t="s">
        <v>317</v>
      </c>
      <c r="C909" t="s">
        <v>11584</v>
      </c>
      <c r="D909" t="s">
        <v>318</v>
      </c>
      <c r="E909">
        <v>568.29999999999995</v>
      </c>
      <c r="F909" t="s">
        <v>1170</v>
      </c>
      <c r="G909" t="s">
        <v>11585</v>
      </c>
      <c r="H909" t="s">
        <v>402</v>
      </c>
      <c r="I909" t="s">
        <v>11177</v>
      </c>
      <c r="J909">
        <v>10055</v>
      </c>
      <c r="K909">
        <v>111450</v>
      </c>
      <c r="L909" t="s">
        <v>108</v>
      </c>
      <c r="M909" t="s">
        <v>148</v>
      </c>
      <c r="N909" t="s">
        <v>11271</v>
      </c>
      <c r="O909" s="129"/>
      <c r="P909" s="16"/>
    </row>
    <row r="910" spans="1:16">
      <c r="A910" t="s">
        <v>11588</v>
      </c>
      <c r="B910" t="s">
        <v>317</v>
      </c>
      <c r="C910" t="s">
        <v>11589</v>
      </c>
      <c r="D910" t="s">
        <v>318</v>
      </c>
      <c r="E910">
        <v>1076.3699999999999</v>
      </c>
      <c r="F910" t="s">
        <v>1170</v>
      </c>
      <c r="G910" t="s">
        <v>11590</v>
      </c>
      <c r="H910" t="s">
        <v>407</v>
      </c>
      <c r="I910" t="s">
        <v>11177</v>
      </c>
      <c r="J910">
        <v>10055</v>
      </c>
      <c r="K910">
        <v>111450</v>
      </c>
      <c r="L910" t="s">
        <v>108</v>
      </c>
      <c r="M910" t="s">
        <v>148</v>
      </c>
      <c r="N910" t="s">
        <v>11272</v>
      </c>
      <c r="O910" s="129"/>
      <c r="P910" s="16"/>
    </row>
    <row r="911" spans="1:16">
      <c r="A911" t="s">
        <v>1161</v>
      </c>
      <c r="B911" t="s">
        <v>317</v>
      </c>
      <c r="C911" t="s">
        <v>11591</v>
      </c>
      <c r="D911" t="s">
        <v>318</v>
      </c>
      <c r="E911">
        <v>653.74</v>
      </c>
      <c r="F911" t="s">
        <v>1170</v>
      </c>
      <c r="G911" t="s">
        <v>11592</v>
      </c>
      <c r="H911" t="s">
        <v>405</v>
      </c>
      <c r="I911" t="s">
        <v>11177</v>
      </c>
      <c r="J911">
        <v>10055</v>
      </c>
      <c r="K911">
        <v>111450</v>
      </c>
      <c r="L911" t="s">
        <v>108</v>
      </c>
      <c r="M911" t="s">
        <v>148</v>
      </c>
      <c r="N911" t="s">
        <v>11273</v>
      </c>
      <c r="O911" s="129"/>
      <c r="P911" s="16"/>
    </row>
    <row r="912" spans="1:16">
      <c r="A912" t="s">
        <v>1160</v>
      </c>
      <c r="B912" t="s">
        <v>317</v>
      </c>
      <c r="C912" t="s">
        <v>11593</v>
      </c>
      <c r="D912" t="s">
        <v>318</v>
      </c>
      <c r="E912">
        <v>653.74</v>
      </c>
      <c r="F912" t="s">
        <v>1170</v>
      </c>
      <c r="G912" t="s">
        <v>11594</v>
      </c>
      <c r="H912" t="s">
        <v>405</v>
      </c>
      <c r="I912" t="s">
        <v>11177</v>
      </c>
      <c r="J912">
        <v>10055</v>
      </c>
      <c r="K912">
        <v>111450</v>
      </c>
      <c r="L912" t="s">
        <v>108</v>
      </c>
      <c r="M912" t="s">
        <v>148</v>
      </c>
      <c r="N912" t="s">
        <v>11274</v>
      </c>
      <c r="O912" s="129"/>
      <c r="P912" s="16"/>
    </row>
    <row r="913" spans="1:16">
      <c r="A913" t="s">
        <v>316</v>
      </c>
      <c r="B913" t="s">
        <v>317</v>
      </c>
      <c r="C913" t="s">
        <v>11569</v>
      </c>
      <c r="D913" t="s">
        <v>318</v>
      </c>
      <c r="E913">
        <v>47253.39</v>
      </c>
      <c r="F913" t="s">
        <v>1170</v>
      </c>
      <c r="G913" t="s">
        <v>11570</v>
      </c>
      <c r="H913" t="s">
        <v>403</v>
      </c>
      <c r="I913" t="s">
        <v>11176</v>
      </c>
      <c r="J913">
        <v>10055</v>
      </c>
      <c r="K913">
        <v>111600</v>
      </c>
      <c r="L913" t="s">
        <v>31</v>
      </c>
      <c r="M913" t="s">
        <v>148</v>
      </c>
      <c r="N913" t="s">
        <v>11264</v>
      </c>
      <c r="O913" s="129"/>
      <c r="P913" s="16"/>
    </row>
    <row r="914" spans="1:16">
      <c r="A914" t="s">
        <v>320</v>
      </c>
      <c r="B914" t="s">
        <v>317</v>
      </c>
      <c r="C914" t="s">
        <v>11571</v>
      </c>
      <c r="D914" t="s">
        <v>318</v>
      </c>
      <c r="E914">
        <v>45355.48</v>
      </c>
      <c r="F914" t="s">
        <v>1170</v>
      </c>
      <c r="G914" t="s">
        <v>11572</v>
      </c>
      <c r="H914" t="s">
        <v>402</v>
      </c>
      <c r="I914" t="s">
        <v>11176</v>
      </c>
      <c r="J914">
        <v>10055</v>
      </c>
      <c r="K914">
        <v>111600</v>
      </c>
      <c r="L914" t="s">
        <v>31</v>
      </c>
      <c r="M914" t="s">
        <v>148</v>
      </c>
      <c r="N914" t="s">
        <v>11265</v>
      </c>
      <c r="O914" s="129"/>
      <c r="P914" s="16"/>
    </row>
    <row r="915" spans="1:16">
      <c r="A915" t="s">
        <v>321</v>
      </c>
      <c r="B915" t="s">
        <v>317</v>
      </c>
      <c r="C915" t="s">
        <v>11573</v>
      </c>
      <c r="D915" t="s">
        <v>318</v>
      </c>
      <c r="E915">
        <v>46652.66</v>
      </c>
      <c r="F915" t="s">
        <v>1170</v>
      </c>
      <c r="G915" t="s">
        <v>11574</v>
      </c>
      <c r="H915" t="s">
        <v>403</v>
      </c>
      <c r="I915" t="s">
        <v>11176</v>
      </c>
      <c r="J915">
        <v>10055</v>
      </c>
      <c r="K915">
        <v>111600</v>
      </c>
      <c r="L915" t="s">
        <v>31</v>
      </c>
      <c r="M915" t="s">
        <v>148</v>
      </c>
      <c r="N915" t="s">
        <v>11266</v>
      </c>
      <c r="O915" s="129"/>
      <c r="P915" s="16"/>
    </row>
    <row r="916" spans="1:16">
      <c r="A916" t="s">
        <v>1115</v>
      </c>
      <c r="B916" t="s">
        <v>317</v>
      </c>
      <c r="C916" t="s">
        <v>11575</v>
      </c>
      <c r="D916" t="s">
        <v>318</v>
      </c>
      <c r="E916">
        <v>49027.05</v>
      </c>
      <c r="F916" t="s">
        <v>1170</v>
      </c>
      <c r="G916" t="s">
        <v>11576</v>
      </c>
      <c r="H916" t="s">
        <v>403</v>
      </c>
      <c r="I916" t="s">
        <v>11176</v>
      </c>
      <c r="J916">
        <v>10055</v>
      </c>
      <c r="K916">
        <v>111600</v>
      </c>
      <c r="L916" t="s">
        <v>31</v>
      </c>
      <c r="M916" t="s">
        <v>148</v>
      </c>
      <c r="N916" t="s">
        <v>11267</v>
      </c>
      <c r="O916" s="129"/>
      <c r="P916" s="16"/>
    </row>
    <row r="917" spans="1:16">
      <c r="A917" t="s">
        <v>11577</v>
      </c>
      <c r="B917" t="s">
        <v>317</v>
      </c>
      <c r="C917" t="s">
        <v>11578</v>
      </c>
      <c r="D917" t="s">
        <v>318</v>
      </c>
      <c r="E917">
        <v>47587.11</v>
      </c>
      <c r="F917" t="s">
        <v>1170</v>
      </c>
      <c r="G917" t="s">
        <v>11579</v>
      </c>
      <c r="H917" t="s">
        <v>403</v>
      </c>
      <c r="I917" t="s">
        <v>11176</v>
      </c>
      <c r="J917">
        <v>10055</v>
      </c>
      <c r="K917">
        <v>111600</v>
      </c>
      <c r="L917" t="s">
        <v>31</v>
      </c>
      <c r="M917" t="s">
        <v>148</v>
      </c>
      <c r="N917" t="s">
        <v>11268</v>
      </c>
      <c r="O917" s="129"/>
      <c r="P917" s="16"/>
    </row>
    <row r="918" spans="1:16">
      <c r="A918" t="s">
        <v>11580</v>
      </c>
      <c r="B918" t="s">
        <v>317</v>
      </c>
      <c r="C918" t="s">
        <v>11581</v>
      </c>
      <c r="D918" t="s">
        <v>318</v>
      </c>
      <c r="E918">
        <v>46589.7</v>
      </c>
      <c r="F918" t="s">
        <v>1170</v>
      </c>
      <c r="G918" t="s">
        <v>11582</v>
      </c>
      <c r="H918" t="s">
        <v>402</v>
      </c>
      <c r="I918" t="s">
        <v>11176</v>
      </c>
      <c r="J918">
        <v>10055</v>
      </c>
      <c r="K918">
        <v>111600</v>
      </c>
      <c r="L918" t="s">
        <v>31</v>
      </c>
      <c r="M918" t="s">
        <v>148</v>
      </c>
      <c r="N918" t="s">
        <v>11269</v>
      </c>
      <c r="O918" s="129"/>
      <c r="P918" s="16"/>
    </row>
    <row r="919" spans="1:16">
      <c r="A919" t="s">
        <v>11583</v>
      </c>
      <c r="B919" t="s">
        <v>317</v>
      </c>
      <c r="C919" t="s">
        <v>11584</v>
      </c>
      <c r="D919" t="s">
        <v>318</v>
      </c>
      <c r="E919">
        <v>46243.92</v>
      </c>
      <c r="F919" t="s">
        <v>1170</v>
      </c>
      <c r="G919" t="s">
        <v>11585</v>
      </c>
      <c r="H919" t="s">
        <v>403</v>
      </c>
      <c r="I919" t="s">
        <v>11176</v>
      </c>
      <c r="J919">
        <v>10055</v>
      </c>
      <c r="K919">
        <v>111600</v>
      </c>
      <c r="L919" t="s">
        <v>31</v>
      </c>
      <c r="M919" t="s">
        <v>148</v>
      </c>
      <c r="N919" t="s">
        <v>11271</v>
      </c>
      <c r="O919" s="129"/>
      <c r="P919" s="16"/>
    </row>
    <row r="920" spans="1:16">
      <c r="A920" t="s">
        <v>1155</v>
      </c>
      <c r="B920" t="s">
        <v>317</v>
      </c>
      <c r="C920" t="s">
        <v>11586</v>
      </c>
      <c r="D920" t="s">
        <v>318</v>
      </c>
      <c r="E920">
        <v>46880.99</v>
      </c>
      <c r="F920" t="s">
        <v>1170</v>
      </c>
      <c r="G920" t="s">
        <v>11587</v>
      </c>
      <c r="H920" t="s">
        <v>403</v>
      </c>
      <c r="I920" t="s">
        <v>11176</v>
      </c>
      <c r="J920">
        <v>10055</v>
      </c>
      <c r="K920">
        <v>111600</v>
      </c>
      <c r="L920" t="s">
        <v>31</v>
      </c>
      <c r="M920" t="s">
        <v>148</v>
      </c>
      <c r="N920" t="s">
        <v>11270</v>
      </c>
      <c r="O920" s="129"/>
      <c r="P920" s="16"/>
    </row>
    <row r="921" spans="1:16">
      <c r="A921" t="s">
        <v>11588</v>
      </c>
      <c r="B921" t="s">
        <v>317</v>
      </c>
      <c r="C921" t="s">
        <v>11589</v>
      </c>
      <c r="D921" t="s">
        <v>318</v>
      </c>
      <c r="E921">
        <v>79629.399999999994</v>
      </c>
      <c r="F921" t="s">
        <v>1170</v>
      </c>
      <c r="G921" t="s">
        <v>11590</v>
      </c>
      <c r="H921" t="s">
        <v>408</v>
      </c>
      <c r="I921" t="s">
        <v>11176</v>
      </c>
      <c r="J921">
        <v>10055</v>
      </c>
      <c r="K921">
        <v>111600</v>
      </c>
      <c r="L921" t="s">
        <v>31</v>
      </c>
      <c r="M921" t="s">
        <v>148</v>
      </c>
      <c r="N921" t="s">
        <v>11272</v>
      </c>
      <c r="O921" s="129"/>
      <c r="P921" s="16"/>
    </row>
    <row r="922" spans="1:16">
      <c r="A922" t="s">
        <v>1161</v>
      </c>
      <c r="B922" t="s">
        <v>317</v>
      </c>
      <c r="C922" t="s">
        <v>11591</v>
      </c>
      <c r="D922" t="s">
        <v>318</v>
      </c>
      <c r="E922">
        <v>48071.94</v>
      </c>
      <c r="F922" t="s">
        <v>1170</v>
      </c>
      <c r="G922" t="s">
        <v>11592</v>
      </c>
      <c r="H922" t="s">
        <v>406</v>
      </c>
      <c r="I922" t="s">
        <v>11176</v>
      </c>
      <c r="J922">
        <v>10055</v>
      </c>
      <c r="K922">
        <v>111600</v>
      </c>
      <c r="L922" t="s">
        <v>31</v>
      </c>
      <c r="M922" t="s">
        <v>148</v>
      </c>
      <c r="N922" t="s">
        <v>11273</v>
      </c>
      <c r="O922" s="129"/>
      <c r="P922" s="16"/>
    </row>
    <row r="923" spans="1:16">
      <c r="A923" t="s">
        <v>1160</v>
      </c>
      <c r="B923" t="s">
        <v>317</v>
      </c>
      <c r="C923" t="s">
        <v>11593</v>
      </c>
      <c r="D923" t="s">
        <v>318</v>
      </c>
      <c r="E923">
        <v>46829.52</v>
      </c>
      <c r="F923" t="s">
        <v>1170</v>
      </c>
      <c r="G923" t="s">
        <v>11594</v>
      </c>
      <c r="H923" t="s">
        <v>406</v>
      </c>
      <c r="I923" t="s">
        <v>11176</v>
      </c>
      <c r="J923">
        <v>10055</v>
      </c>
      <c r="K923">
        <v>111600</v>
      </c>
      <c r="L923" t="s">
        <v>31</v>
      </c>
      <c r="M923" t="s">
        <v>148</v>
      </c>
      <c r="N923" t="s">
        <v>11274</v>
      </c>
      <c r="O923" s="129"/>
      <c r="P923" s="16"/>
    </row>
    <row r="924" spans="1:16">
      <c r="A924" t="s">
        <v>316</v>
      </c>
      <c r="B924" t="s">
        <v>317</v>
      </c>
      <c r="C924" t="s">
        <v>11569</v>
      </c>
      <c r="D924" t="s">
        <v>318</v>
      </c>
      <c r="E924">
        <v>716.75</v>
      </c>
      <c r="F924" t="s">
        <v>1170</v>
      </c>
      <c r="G924" t="s">
        <v>11570</v>
      </c>
      <c r="H924" t="s">
        <v>404</v>
      </c>
      <c r="I924" t="s">
        <v>11175</v>
      </c>
      <c r="J924">
        <v>10055</v>
      </c>
      <c r="K924">
        <v>111700</v>
      </c>
      <c r="L924" t="s">
        <v>39</v>
      </c>
      <c r="M924" t="s">
        <v>148</v>
      </c>
      <c r="N924" t="s">
        <v>11264</v>
      </c>
      <c r="O924" s="129"/>
      <c r="P924" s="16"/>
    </row>
    <row r="925" spans="1:16">
      <c r="A925" t="s">
        <v>320</v>
      </c>
      <c r="B925" t="s">
        <v>317</v>
      </c>
      <c r="C925" t="s">
        <v>11571</v>
      </c>
      <c r="D925" t="s">
        <v>318</v>
      </c>
      <c r="E925">
        <v>735.59</v>
      </c>
      <c r="F925" t="s">
        <v>1170</v>
      </c>
      <c r="G925" t="s">
        <v>11572</v>
      </c>
      <c r="H925" t="s">
        <v>403</v>
      </c>
      <c r="I925" t="s">
        <v>11175</v>
      </c>
      <c r="J925">
        <v>10055</v>
      </c>
      <c r="K925">
        <v>111700</v>
      </c>
      <c r="L925" t="s">
        <v>39</v>
      </c>
      <c r="M925" t="s">
        <v>148</v>
      </c>
      <c r="N925" t="s">
        <v>11265</v>
      </c>
      <c r="O925" s="129"/>
      <c r="P925" s="16"/>
    </row>
    <row r="926" spans="1:16">
      <c r="A926" t="s">
        <v>321</v>
      </c>
      <c r="B926" t="s">
        <v>317</v>
      </c>
      <c r="C926" t="s">
        <v>11573</v>
      </c>
      <c r="D926" t="s">
        <v>318</v>
      </c>
      <c r="E926">
        <v>716.75</v>
      </c>
      <c r="F926" t="s">
        <v>1170</v>
      </c>
      <c r="G926" t="s">
        <v>11574</v>
      </c>
      <c r="H926" t="s">
        <v>404</v>
      </c>
      <c r="I926" t="s">
        <v>11175</v>
      </c>
      <c r="J926">
        <v>10055</v>
      </c>
      <c r="K926">
        <v>111700</v>
      </c>
      <c r="L926" t="s">
        <v>39</v>
      </c>
      <c r="M926" t="s">
        <v>148</v>
      </c>
      <c r="N926" t="s">
        <v>11266</v>
      </c>
      <c r="O926" s="129"/>
      <c r="P926" s="16"/>
    </row>
    <row r="927" spans="1:16">
      <c r="A927" t="s">
        <v>1115</v>
      </c>
      <c r="B927" t="s">
        <v>317</v>
      </c>
      <c r="C927" t="s">
        <v>11575</v>
      </c>
      <c r="D927" t="s">
        <v>318</v>
      </c>
      <c r="E927">
        <v>729.65</v>
      </c>
      <c r="F927" t="s">
        <v>1170</v>
      </c>
      <c r="G927" t="s">
        <v>11576</v>
      </c>
      <c r="H927" t="s">
        <v>404</v>
      </c>
      <c r="I927" t="s">
        <v>11175</v>
      </c>
      <c r="J927">
        <v>10055</v>
      </c>
      <c r="K927">
        <v>111700</v>
      </c>
      <c r="L927" t="s">
        <v>39</v>
      </c>
      <c r="M927" t="s">
        <v>148</v>
      </c>
      <c r="N927" t="s">
        <v>11267</v>
      </c>
      <c r="O927" s="129"/>
      <c r="P927" s="16"/>
    </row>
    <row r="928" spans="1:16">
      <c r="A928" t="s">
        <v>11577</v>
      </c>
      <c r="B928" t="s">
        <v>317</v>
      </c>
      <c r="C928" t="s">
        <v>11578</v>
      </c>
      <c r="D928" t="s">
        <v>318</v>
      </c>
      <c r="E928">
        <v>719.97</v>
      </c>
      <c r="F928" t="s">
        <v>1170</v>
      </c>
      <c r="G928" t="s">
        <v>11579</v>
      </c>
      <c r="H928" t="s">
        <v>404</v>
      </c>
      <c r="I928" t="s">
        <v>11175</v>
      </c>
      <c r="J928">
        <v>10055</v>
      </c>
      <c r="K928">
        <v>111700</v>
      </c>
      <c r="L928" t="s">
        <v>39</v>
      </c>
      <c r="M928" t="s">
        <v>148</v>
      </c>
      <c r="N928" t="s">
        <v>11268</v>
      </c>
      <c r="O928" s="129"/>
      <c r="P928" s="16"/>
    </row>
    <row r="929" spans="1:16">
      <c r="A929" t="s">
        <v>11580</v>
      </c>
      <c r="B929" t="s">
        <v>317</v>
      </c>
      <c r="C929" t="s">
        <v>11581</v>
      </c>
      <c r="D929" t="s">
        <v>318</v>
      </c>
      <c r="E929">
        <v>719.97</v>
      </c>
      <c r="F929" t="s">
        <v>1170</v>
      </c>
      <c r="G929" t="s">
        <v>11582</v>
      </c>
      <c r="H929" t="s">
        <v>403</v>
      </c>
      <c r="I929" t="s">
        <v>11175</v>
      </c>
      <c r="J929">
        <v>10055</v>
      </c>
      <c r="K929">
        <v>111700</v>
      </c>
      <c r="L929" t="s">
        <v>39</v>
      </c>
      <c r="M929" t="s">
        <v>148</v>
      </c>
      <c r="N929" t="s">
        <v>11269</v>
      </c>
      <c r="O929" s="129"/>
      <c r="P929" s="16"/>
    </row>
    <row r="930" spans="1:16">
      <c r="A930" t="s">
        <v>1155</v>
      </c>
      <c r="B930" t="s">
        <v>317</v>
      </c>
      <c r="C930" t="s">
        <v>11586</v>
      </c>
      <c r="D930" t="s">
        <v>318</v>
      </c>
      <c r="E930">
        <v>719.97</v>
      </c>
      <c r="F930" t="s">
        <v>1170</v>
      </c>
      <c r="G930" t="s">
        <v>11587</v>
      </c>
      <c r="H930" t="s">
        <v>404</v>
      </c>
      <c r="I930" t="s">
        <v>11175</v>
      </c>
      <c r="J930">
        <v>10055</v>
      </c>
      <c r="K930">
        <v>111700</v>
      </c>
      <c r="L930" t="s">
        <v>39</v>
      </c>
      <c r="M930" t="s">
        <v>148</v>
      </c>
      <c r="N930" t="s">
        <v>11270</v>
      </c>
      <c r="O930" s="129"/>
      <c r="P930" s="16"/>
    </row>
    <row r="931" spans="1:16">
      <c r="A931" t="s">
        <v>11583</v>
      </c>
      <c r="B931" t="s">
        <v>317</v>
      </c>
      <c r="C931" t="s">
        <v>11584</v>
      </c>
      <c r="D931" t="s">
        <v>318</v>
      </c>
      <c r="E931">
        <v>719.97</v>
      </c>
      <c r="F931" t="s">
        <v>1170</v>
      </c>
      <c r="G931" t="s">
        <v>11585</v>
      </c>
      <c r="H931" t="s">
        <v>404</v>
      </c>
      <c r="I931" t="s">
        <v>11175</v>
      </c>
      <c r="J931">
        <v>10055</v>
      </c>
      <c r="K931">
        <v>111700</v>
      </c>
      <c r="L931" t="s">
        <v>39</v>
      </c>
      <c r="M931" t="s">
        <v>148</v>
      </c>
      <c r="N931" t="s">
        <v>11271</v>
      </c>
      <c r="O931" s="129"/>
      <c r="P931" s="16"/>
    </row>
    <row r="932" spans="1:16">
      <c r="A932" t="s">
        <v>11588</v>
      </c>
      <c r="B932" t="s">
        <v>317</v>
      </c>
      <c r="C932" t="s">
        <v>11589</v>
      </c>
      <c r="D932" t="s">
        <v>318</v>
      </c>
      <c r="E932">
        <v>1375.62</v>
      </c>
      <c r="F932" t="s">
        <v>1170</v>
      </c>
      <c r="G932" t="s">
        <v>11590</v>
      </c>
      <c r="H932" t="s">
        <v>409</v>
      </c>
      <c r="I932" t="s">
        <v>11175</v>
      </c>
      <c r="J932">
        <v>10055</v>
      </c>
      <c r="K932">
        <v>111700</v>
      </c>
      <c r="L932" t="s">
        <v>39</v>
      </c>
      <c r="M932" t="s">
        <v>148</v>
      </c>
      <c r="N932" t="s">
        <v>11272</v>
      </c>
      <c r="O932" s="129"/>
      <c r="P932" s="16"/>
    </row>
    <row r="933" spans="1:16">
      <c r="A933" t="s">
        <v>1161</v>
      </c>
      <c r="B933" t="s">
        <v>317</v>
      </c>
      <c r="C933" t="s">
        <v>11591</v>
      </c>
      <c r="D933" t="s">
        <v>318</v>
      </c>
      <c r="E933">
        <v>793.55</v>
      </c>
      <c r="F933" t="s">
        <v>1170</v>
      </c>
      <c r="G933" t="s">
        <v>11592</v>
      </c>
      <c r="H933" t="s">
        <v>407</v>
      </c>
      <c r="I933" t="s">
        <v>11175</v>
      </c>
      <c r="J933">
        <v>10055</v>
      </c>
      <c r="K933">
        <v>111700</v>
      </c>
      <c r="L933" t="s">
        <v>39</v>
      </c>
      <c r="M933" t="s">
        <v>148</v>
      </c>
      <c r="N933" t="s">
        <v>11273</v>
      </c>
      <c r="O933" s="129"/>
      <c r="P933" s="16"/>
    </row>
    <row r="934" spans="1:16">
      <c r="A934" t="s">
        <v>1160</v>
      </c>
      <c r="B934" t="s">
        <v>317</v>
      </c>
      <c r="C934" t="s">
        <v>11593</v>
      </c>
      <c r="D934" t="s">
        <v>318</v>
      </c>
      <c r="E934">
        <v>793.55</v>
      </c>
      <c r="F934" t="s">
        <v>1170</v>
      </c>
      <c r="G934" t="s">
        <v>11594</v>
      </c>
      <c r="H934" t="s">
        <v>407</v>
      </c>
      <c r="I934" t="s">
        <v>11175</v>
      </c>
      <c r="J934">
        <v>10055</v>
      </c>
      <c r="K934">
        <v>111700</v>
      </c>
      <c r="L934" t="s">
        <v>39</v>
      </c>
      <c r="M934" t="s">
        <v>148</v>
      </c>
      <c r="N934" t="s">
        <v>11274</v>
      </c>
      <c r="O934" s="129"/>
      <c r="P934" s="16"/>
    </row>
    <row r="935" spans="1:16">
      <c r="A935" t="s">
        <v>11588</v>
      </c>
      <c r="B935" t="s">
        <v>317</v>
      </c>
      <c r="C935" t="s">
        <v>11589</v>
      </c>
      <c r="D935" t="s">
        <v>318</v>
      </c>
      <c r="E935">
        <v>84.29</v>
      </c>
      <c r="F935" t="s">
        <v>1170</v>
      </c>
      <c r="G935" t="s">
        <v>11590</v>
      </c>
      <c r="H935" t="s">
        <v>410</v>
      </c>
      <c r="I935" t="s">
        <v>11174</v>
      </c>
      <c r="J935">
        <v>10055</v>
      </c>
      <c r="K935">
        <v>113000</v>
      </c>
      <c r="L935" t="s">
        <v>39</v>
      </c>
      <c r="M935" t="s">
        <v>148</v>
      </c>
      <c r="N935" t="s">
        <v>11272</v>
      </c>
      <c r="O935" s="129"/>
      <c r="P935" s="16"/>
    </row>
    <row r="936" spans="1:16">
      <c r="A936" t="s">
        <v>1161</v>
      </c>
      <c r="B936" t="s">
        <v>317</v>
      </c>
      <c r="C936" t="s">
        <v>11591</v>
      </c>
      <c r="D936" t="s">
        <v>318</v>
      </c>
      <c r="E936">
        <v>4.3600000000000003</v>
      </c>
      <c r="F936" t="s">
        <v>1170</v>
      </c>
      <c r="G936" t="s">
        <v>11592</v>
      </c>
      <c r="H936" t="s">
        <v>408</v>
      </c>
      <c r="I936" t="s">
        <v>11174</v>
      </c>
      <c r="J936">
        <v>10055</v>
      </c>
      <c r="K936">
        <v>113000</v>
      </c>
      <c r="L936" t="s">
        <v>39</v>
      </c>
      <c r="M936" t="s">
        <v>148</v>
      </c>
      <c r="N936" t="s">
        <v>11273</v>
      </c>
      <c r="O936" s="129"/>
      <c r="P936" s="16"/>
    </row>
    <row r="937" spans="1:16">
      <c r="A937" t="s">
        <v>1160</v>
      </c>
      <c r="B937" t="s">
        <v>317</v>
      </c>
      <c r="C937" t="s">
        <v>11593</v>
      </c>
      <c r="D937" t="s">
        <v>318</v>
      </c>
      <c r="E937">
        <v>4.3600000000000003</v>
      </c>
      <c r="F937" t="s">
        <v>1170</v>
      </c>
      <c r="G937" t="s">
        <v>11594</v>
      </c>
      <c r="H937" t="s">
        <v>408</v>
      </c>
      <c r="I937" t="s">
        <v>11174</v>
      </c>
      <c r="J937">
        <v>10055</v>
      </c>
      <c r="K937">
        <v>113000</v>
      </c>
      <c r="L937" t="s">
        <v>39</v>
      </c>
      <c r="M937" t="s">
        <v>148</v>
      </c>
      <c r="N937" t="s">
        <v>11274</v>
      </c>
      <c r="O937" s="129"/>
      <c r="P937" s="16"/>
    </row>
    <row r="938" spans="1:16">
      <c r="A938" t="s">
        <v>316</v>
      </c>
      <c r="B938" t="s">
        <v>317</v>
      </c>
      <c r="C938" t="s">
        <v>11569</v>
      </c>
      <c r="D938" t="s">
        <v>318</v>
      </c>
      <c r="E938">
        <v>483.81</v>
      </c>
      <c r="F938" t="s">
        <v>1170</v>
      </c>
      <c r="G938" t="s">
        <v>11570</v>
      </c>
      <c r="H938" t="s">
        <v>405</v>
      </c>
      <c r="I938" t="s">
        <v>11173</v>
      </c>
      <c r="J938">
        <v>10055</v>
      </c>
      <c r="K938">
        <v>113010</v>
      </c>
      <c r="L938" t="s">
        <v>35</v>
      </c>
      <c r="M938" t="s">
        <v>148</v>
      </c>
      <c r="N938" t="s">
        <v>11264</v>
      </c>
      <c r="O938" s="129"/>
      <c r="P938" s="16"/>
    </row>
    <row r="939" spans="1:16">
      <c r="A939" t="s">
        <v>320</v>
      </c>
      <c r="B939" t="s">
        <v>317</v>
      </c>
      <c r="C939" t="s">
        <v>11571</v>
      </c>
      <c r="D939" t="s">
        <v>318</v>
      </c>
      <c r="E939">
        <v>444.58</v>
      </c>
      <c r="F939" t="s">
        <v>1170</v>
      </c>
      <c r="G939" t="s">
        <v>11572</v>
      </c>
      <c r="H939" t="s">
        <v>404</v>
      </c>
      <c r="I939" t="s">
        <v>11173</v>
      </c>
      <c r="J939">
        <v>10055</v>
      </c>
      <c r="K939">
        <v>113010</v>
      </c>
      <c r="L939" t="s">
        <v>35</v>
      </c>
      <c r="M939" t="s">
        <v>148</v>
      </c>
      <c r="N939" t="s">
        <v>11265</v>
      </c>
      <c r="O939" s="129"/>
      <c r="P939" s="16"/>
    </row>
    <row r="940" spans="1:16">
      <c r="A940" t="s">
        <v>321</v>
      </c>
      <c r="B940" t="s">
        <v>317</v>
      </c>
      <c r="C940" t="s">
        <v>11573</v>
      </c>
      <c r="D940" t="s">
        <v>318</v>
      </c>
      <c r="E940">
        <v>429.8</v>
      </c>
      <c r="F940" t="s">
        <v>1170</v>
      </c>
      <c r="G940" t="s">
        <v>11574</v>
      </c>
      <c r="H940" t="s">
        <v>405</v>
      </c>
      <c r="I940" t="s">
        <v>11173</v>
      </c>
      <c r="J940">
        <v>10055</v>
      </c>
      <c r="K940">
        <v>113010</v>
      </c>
      <c r="L940" t="s">
        <v>35</v>
      </c>
      <c r="M940" t="s">
        <v>148</v>
      </c>
      <c r="N940" t="s">
        <v>11266</v>
      </c>
      <c r="O940" s="129"/>
      <c r="P940" s="16"/>
    </row>
    <row r="941" spans="1:16">
      <c r="A941" t="s">
        <v>1115</v>
      </c>
      <c r="B941" t="s">
        <v>317</v>
      </c>
      <c r="C941" t="s">
        <v>11575</v>
      </c>
      <c r="D941" t="s">
        <v>318</v>
      </c>
      <c r="E941">
        <v>441.33</v>
      </c>
      <c r="F941" t="s">
        <v>1170</v>
      </c>
      <c r="G941" t="s">
        <v>11576</v>
      </c>
      <c r="H941" t="s">
        <v>405</v>
      </c>
      <c r="I941" t="s">
        <v>11173</v>
      </c>
      <c r="J941">
        <v>10055</v>
      </c>
      <c r="K941">
        <v>113010</v>
      </c>
      <c r="L941" t="s">
        <v>35</v>
      </c>
      <c r="M941" t="s">
        <v>148</v>
      </c>
      <c r="N941" t="s">
        <v>11267</v>
      </c>
      <c r="O941" s="129"/>
      <c r="P941" s="16"/>
    </row>
    <row r="942" spans="1:16">
      <c r="A942" t="s">
        <v>11577</v>
      </c>
      <c r="B942" t="s">
        <v>317</v>
      </c>
      <c r="C942" t="s">
        <v>11578</v>
      </c>
      <c r="D942" t="s">
        <v>318</v>
      </c>
      <c r="E942">
        <v>432.67</v>
      </c>
      <c r="F942" t="s">
        <v>1170</v>
      </c>
      <c r="G942" t="s">
        <v>11579</v>
      </c>
      <c r="H942" t="s">
        <v>405</v>
      </c>
      <c r="I942" t="s">
        <v>11173</v>
      </c>
      <c r="J942">
        <v>10055</v>
      </c>
      <c r="K942">
        <v>113010</v>
      </c>
      <c r="L942" t="s">
        <v>35</v>
      </c>
      <c r="M942" t="s">
        <v>148</v>
      </c>
      <c r="N942" t="s">
        <v>11268</v>
      </c>
      <c r="O942" s="129"/>
      <c r="P942" s="16"/>
    </row>
    <row r="943" spans="1:16">
      <c r="A943" t="s">
        <v>11580</v>
      </c>
      <c r="B943" t="s">
        <v>317</v>
      </c>
      <c r="C943" t="s">
        <v>11581</v>
      </c>
      <c r="D943" t="s">
        <v>318</v>
      </c>
      <c r="E943">
        <v>432.67</v>
      </c>
      <c r="F943" t="s">
        <v>1170</v>
      </c>
      <c r="G943" t="s">
        <v>11582</v>
      </c>
      <c r="H943" t="s">
        <v>404</v>
      </c>
      <c r="I943" t="s">
        <v>11173</v>
      </c>
      <c r="J943">
        <v>10055</v>
      </c>
      <c r="K943">
        <v>113010</v>
      </c>
      <c r="L943" t="s">
        <v>35</v>
      </c>
      <c r="M943" t="s">
        <v>148</v>
      </c>
      <c r="N943" t="s">
        <v>11269</v>
      </c>
      <c r="O943" s="129"/>
      <c r="P943" s="16"/>
    </row>
    <row r="944" spans="1:16">
      <c r="A944" t="s">
        <v>1155</v>
      </c>
      <c r="B944" t="s">
        <v>317</v>
      </c>
      <c r="C944" t="s">
        <v>11586</v>
      </c>
      <c r="D944" t="s">
        <v>318</v>
      </c>
      <c r="E944">
        <v>432.67</v>
      </c>
      <c r="F944" t="s">
        <v>1170</v>
      </c>
      <c r="G944" t="s">
        <v>11587</v>
      </c>
      <c r="H944" t="s">
        <v>405</v>
      </c>
      <c r="I944" t="s">
        <v>11173</v>
      </c>
      <c r="J944">
        <v>10055</v>
      </c>
      <c r="K944">
        <v>113010</v>
      </c>
      <c r="L944" t="s">
        <v>35</v>
      </c>
      <c r="M944" t="s">
        <v>148</v>
      </c>
      <c r="N944" t="s">
        <v>11270</v>
      </c>
      <c r="O944" s="129"/>
      <c r="P944" s="16"/>
    </row>
    <row r="945" spans="1:16">
      <c r="A945" t="s">
        <v>11583</v>
      </c>
      <c r="B945" t="s">
        <v>317</v>
      </c>
      <c r="C945" t="s">
        <v>11584</v>
      </c>
      <c r="D945" t="s">
        <v>318</v>
      </c>
      <c r="E945">
        <v>432.67</v>
      </c>
      <c r="F945" t="s">
        <v>1170</v>
      </c>
      <c r="G945" t="s">
        <v>11585</v>
      </c>
      <c r="H945" t="s">
        <v>405</v>
      </c>
      <c r="I945" t="s">
        <v>11173</v>
      </c>
      <c r="J945">
        <v>10055</v>
      </c>
      <c r="K945">
        <v>113010</v>
      </c>
      <c r="L945" t="s">
        <v>35</v>
      </c>
      <c r="M945" t="s">
        <v>148</v>
      </c>
      <c r="N945" t="s">
        <v>11271</v>
      </c>
      <c r="O945" s="129"/>
      <c r="P945" s="16"/>
    </row>
    <row r="946" spans="1:16">
      <c r="A946" t="s">
        <v>11588</v>
      </c>
      <c r="B946" t="s">
        <v>317</v>
      </c>
      <c r="C946" t="s">
        <v>11589</v>
      </c>
      <c r="D946" t="s">
        <v>318</v>
      </c>
      <c r="E946">
        <v>858.75</v>
      </c>
      <c r="F946" t="s">
        <v>1170</v>
      </c>
      <c r="G946" t="s">
        <v>11590</v>
      </c>
      <c r="H946" t="s">
        <v>411</v>
      </c>
      <c r="I946" t="s">
        <v>11173</v>
      </c>
      <c r="J946">
        <v>10055</v>
      </c>
      <c r="K946">
        <v>113010</v>
      </c>
      <c r="L946" t="s">
        <v>35</v>
      </c>
      <c r="M946" t="s">
        <v>148</v>
      </c>
      <c r="N946" t="s">
        <v>11272</v>
      </c>
      <c r="O946" s="129"/>
      <c r="P946" s="16"/>
    </row>
    <row r="947" spans="1:16">
      <c r="A947" t="s">
        <v>1161</v>
      </c>
      <c r="B947" t="s">
        <v>317</v>
      </c>
      <c r="C947" t="s">
        <v>11591</v>
      </c>
      <c r="D947" t="s">
        <v>318</v>
      </c>
      <c r="E947">
        <v>480.02</v>
      </c>
      <c r="F947" t="s">
        <v>1170</v>
      </c>
      <c r="G947" t="s">
        <v>11592</v>
      </c>
      <c r="H947" t="s">
        <v>409</v>
      </c>
      <c r="I947" t="s">
        <v>11173</v>
      </c>
      <c r="J947">
        <v>10055</v>
      </c>
      <c r="K947">
        <v>113010</v>
      </c>
      <c r="L947" t="s">
        <v>35</v>
      </c>
      <c r="M947" t="s">
        <v>148</v>
      </c>
      <c r="N947" t="s">
        <v>11273</v>
      </c>
      <c r="O947" s="129"/>
      <c r="P947" s="16"/>
    </row>
    <row r="948" spans="1:16">
      <c r="A948" t="s">
        <v>1160</v>
      </c>
      <c r="B948" t="s">
        <v>317</v>
      </c>
      <c r="C948" t="s">
        <v>11593</v>
      </c>
      <c r="D948" t="s">
        <v>318</v>
      </c>
      <c r="E948">
        <v>480.02</v>
      </c>
      <c r="F948" t="s">
        <v>1170</v>
      </c>
      <c r="G948" t="s">
        <v>11594</v>
      </c>
      <c r="H948" t="s">
        <v>409</v>
      </c>
      <c r="I948" t="s">
        <v>11173</v>
      </c>
      <c r="J948">
        <v>10055</v>
      </c>
      <c r="K948">
        <v>113010</v>
      </c>
      <c r="L948" t="s">
        <v>35</v>
      </c>
      <c r="M948" t="s">
        <v>148</v>
      </c>
      <c r="N948" t="s">
        <v>11274</v>
      </c>
      <c r="O948" s="129"/>
      <c r="P948" s="16"/>
    </row>
    <row r="949" spans="1:16">
      <c r="A949" t="s">
        <v>316</v>
      </c>
      <c r="B949" t="s">
        <v>317</v>
      </c>
      <c r="C949" t="s">
        <v>11569</v>
      </c>
      <c r="D949" t="s">
        <v>318</v>
      </c>
      <c r="E949">
        <v>399.81</v>
      </c>
      <c r="F949" t="s">
        <v>1170</v>
      </c>
      <c r="G949" t="s">
        <v>11570</v>
      </c>
      <c r="H949" t="s">
        <v>406</v>
      </c>
      <c r="I949" t="s">
        <v>11172</v>
      </c>
      <c r="J949">
        <v>10055</v>
      </c>
      <c r="K949">
        <v>113020</v>
      </c>
      <c r="L949" t="s">
        <v>33</v>
      </c>
      <c r="M949" t="s">
        <v>148</v>
      </c>
      <c r="N949" t="s">
        <v>11264</v>
      </c>
      <c r="O949" s="129"/>
      <c r="P949" s="16"/>
    </row>
    <row r="950" spans="1:16">
      <c r="A950" t="s">
        <v>320</v>
      </c>
      <c r="B950" t="s">
        <v>317</v>
      </c>
      <c r="C950" t="s">
        <v>11571</v>
      </c>
      <c r="D950" t="s">
        <v>318</v>
      </c>
      <c r="E950">
        <v>399.81</v>
      </c>
      <c r="F950" t="s">
        <v>1170</v>
      </c>
      <c r="G950" t="s">
        <v>11572</v>
      </c>
      <c r="H950" t="s">
        <v>405</v>
      </c>
      <c r="I950" t="s">
        <v>11172</v>
      </c>
      <c r="J950">
        <v>10055</v>
      </c>
      <c r="K950">
        <v>113020</v>
      </c>
      <c r="L950" t="s">
        <v>33</v>
      </c>
      <c r="M950" t="s">
        <v>148</v>
      </c>
      <c r="N950" t="s">
        <v>11265</v>
      </c>
      <c r="O950" s="129"/>
      <c r="P950" s="16"/>
    </row>
    <row r="951" spans="1:16">
      <c r="A951" t="s">
        <v>321</v>
      </c>
      <c r="B951" t="s">
        <v>317</v>
      </c>
      <c r="C951" t="s">
        <v>11573</v>
      </c>
      <c r="D951" t="s">
        <v>318</v>
      </c>
      <c r="E951">
        <v>399.81</v>
      </c>
      <c r="F951" t="s">
        <v>1170</v>
      </c>
      <c r="G951" t="s">
        <v>11574</v>
      </c>
      <c r="H951" t="s">
        <v>406</v>
      </c>
      <c r="I951" t="s">
        <v>11172</v>
      </c>
      <c r="J951">
        <v>10055</v>
      </c>
      <c r="K951">
        <v>113020</v>
      </c>
      <c r="L951" t="s">
        <v>33</v>
      </c>
      <c r="M951" t="s">
        <v>148</v>
      </c>
      <c r="N951" t="s">
        <v>11266</v>
      </c>
      <c r="O951" s="129"/>
      <c r="P951" s="16"/>
    </row>
    <row r="952" spans="1:16">
      <c r="A952" t="s">
        <v>1115</v>
      </c>
      <c r="B952" t="s">
        <v>317</v>
      </c>
      <c r="C952" t="s">
        <v>11575</v>
      </c>
      <c r="D952" t="s">
        <v>318</v>
      </c>
      <c r="E952">
        <v>386.98</v>
      </c>
      <c r="F952" t="s">
        <v>1170</v>
      </c>
      <c r="G952" t="s">
        <v>11576</v>
      </c>
      <c r="H952" t="s">
        <v>406</v>
      </c>
      <c r="I952" t="s">
        <v>11172</v>
      </c>
      <c r="J952">
        <v>10055</v>
      </c>
      <c r="K952">
        <v>113020</v>
      </c>
      <c r="L952" t="s">
        <v>33</v>
      </c>
      <c r="M952" t="s">
        <v>148</v>
      </c>
      <c r="N952" t="s">
        <v>11267</v>
      </c>
      <c r="O952" s="129"/>
      <c r="P952" s="16"/>
    </row>
    <row r="953" spans="1:16">
      <c r="A953" t="s">
        <v>11577</v>
      </c>
      <c r="B953" t="s">
        <v>317</v>
      </c>
      <c r="C953" t="s">
        <v>11578</v>
      </c>
      <c r="D953" t="s">
        <v>318</v>
      </c>
      <c r="E953">
        <v>399.81</v>
      </c>
      <c r="F953" t="s">
        <v>1170</v>
      </c>
      <c r="G953" t="s">
        <v>11579</v>
      </c>
      <c r="H953" t="s">
        <v>406</v>
      </c>
      <c r="I953" t="s">
        <v>11172</v>
      </c>
      <c r="J953">
        <v>10055</v>
      </c>
      <c r="K953">
        <v>113020</v>
      </c>
      <c r="L953" t="s">
        <v>33</v>
      </c>
      <c r="M953" t="s">
        <v>148</v>
      </c>
      <c r="N953" t="s">
        <v>11268</v>
      </c>
      <c r="O953" s="129"/>
      <c r="P953" s="16"/>
    </row>
    <row r="954" spans="1:16">
      <c r="A954" t="s">
        <v>11580</v>
      </c>
      <c r="B954" t="s">
        <v>317</v>
      </c>
      <c r="C954" t="s">
        <v>11581</v>
      </c>
      <c r="D954" t="s">
        <v>318</v>
      </c>
      <c r="E954">
        <v>399.81</v>
      </c>
      <c r="F954" t="s">
        <v>1170</v>
      </c>
      <c r="G954" t="s">
        <v>11582</v>
      </c>
      <c r="H954" t="s">
        <v>405</v>
      </c>
      <c r="I954" t="s">
        <v>11172</v>
      </c>
      <c r="J954">
        <v>10055</v>
      </c>
      <c r="K954">
        <v>113020</v>
      </c>
      <c r="L954" t="s">
        <v>33</v>
      </c>
      <c r="M954" t="s">
        <v>148</v>
      </c>
      <c r="N954" t="s">
        <v>11269</v>
      </c>
      <c r="O954" s="129"/>
      <c r="P954" s="16"/>
    </row>
    <row r="955" spans="1:16">
      <c r="A955" t="s">
        <v>1155</v>
      </c>
      <c r="B955" t="s">
        <v>317</v>
      </c>
      <c r="C955" t="s">
        <v>11586</v>
      </c>
      <c r="D955" t="s">
        <v>318</v>
      </c>
      <c r="E955">
        <v>331.91</v>
      </c>
      <c r="F955" t="s">
        <v>1170</v>
      </c>
      <c r="G955" t="s">
        <v>11587</v>
      </c>
      <c r="H955" t="s">
        <v>406</v>
      </c>
      <c r="I955" t="s">
        <v>11172</v>
      </c>
      <c r="J955">
        <v>10055</v>
      </c>
      <c r="K955">
        <v>113020</v>
      </c>
      <c r="L955" t="s">
        <v>33</v>
      </c>
      <c r="M955" t="s">
        <v>148</v>
      </c>
      <c r="N955" t="s">
        <v>11270</v>
      </c>
      <c r="O955" s="129"/>
      <c r="P955" s="16"/>
    </row>
    <row r="956" spans="1:16">
      <c r="A956" t="s">
        <v>11583</v>
      </c>
      <c r="B956" t="s">
        <v>317</v>
      </c>
      <c r="C956" t="s">
        <v>11584</v>
      </c>
      <c r="D956" t="s">
        <v>318</v>
      </c>
      <c r="E956">
        <v>364.19</v>
      </c>
      <c r="F956" t="s">
        <v>1170</v>
      </c>
      <c r="G956" t="s">
        <v>11585</v>
      </c>
      <c r="H956" t="s">
        <v>406</v>
      </c>
      <c r="I956" t="s">
        <v>11172</v>
      </c>
      <c r="J956">
        <v>10055</v>
      </c>
      <c r="K956">
        <v>113020</v>
      </c>
      <c r="L956" t="s">
        <v>33</v>
      </c>
      <c r="M956" t="s">
        <v>148</v>
      </c>
      <c r="N956" t="s">
        <v>11271</v>
      </c>
      <c r="O956" s="129"/>
      <c r="P956" s="16"/>
    </row>
    <row r="957" spans="1:16">
      <c r="A957" t="s">
        <v>11588</v>
      </c>
      <c r="B957" t="s">
        <v>317</v>
      </c>
      <c r="C957" t="s">
        <v>11589</v>
      </c>
      <c r="D957" t="s">
        <v>318</v>
      </c>
      <c r="E957">
        <v>779.74</v>
      </c>
      <c r="F957" t="s">
        <v>1170</v>
      </c>
      <c r="G957" t="s">
        <v>11590</v>
      </c>
      <c r="H957" t="s">
        <v>412</v>
      </c>
      <c r="I957" t="s">
        <v>11172</v>
      </c>
      <c r="J957">
        <v>10055</v>
      </c>
      <c r="K957">
        <v>113020</v>
      </c>
      <c r="L957" t="s">
        <v>33</v>
      </c>
      <c r="M957" t="s">
        <v>148</v>
      </c>
      <c r="N957" t="s">
        <v>11272</v>
      </c>
      <c r="O957" s="129"/>
      <c r="P957" s="16"/>
    </row>
    <row r="958" spans="1:16">
      <c r="A958" t="s">
        <v>1161</v>
      </c>
      <c r="B958" t="s">
        <v>317</v>
      </c>
      <c r="C958" t="s">
        <v>11591</v>
      </c>
      <c r="D958" t="s">
        <v>318</v>
      </c>
      <c r="E958">
        <v>280.87</v>
      </c>
      <c r="F958" t="s">
        <v>1170</v>
      </c>
      <c r="G958" t="s">
        <v>11592</v>
      </c>
      <c r="H958" t="s">
        <v>410</v>
      </c>
      <c r="I958" t="s">
        <v>11172</v>
      </c>
      <c r="J958">
        <v>10055</v>
      </c>
      <c r="K958">
        <v>113020</v>
      </c>
      <c r="L958" t="s">
        <v>33</v>
      </c>
      <c r="M958" t="s">
        <v>148</v>
      </c>
      <c r="N958" t="s">
        <v>11273</v>
      </c>
      <c r="O958" s="129"/>
      <c r="P958" s="16"/>
    </row>
    <row r="959" spans="1:16">
      <c r="A959" t="s">
        <v>1160</v>
      </c>
      <c r="B959" t="s">
        <v>317</v>
      </c>
      <c r="C959" t="s">
        <v>11593</v>
      </c>
      <c r="D959" t="s">
        <v>318</v>
      </c>
      <c r="E959">
        <v>354.48</v>
      </c>
      <c r="F959" t="s">
        <v>1170</v>
      </c>
      <c r="G959" t="s">
        <v>11594</v>
      </c>
      <c r="H959" t="s">
        <v>410</v>
      </c>
      <c r="I959" t="s">
        <v>11172</v>
      </c>
      <c r="J959">
        <v>10055</v>
      </c>
      <c r="K959">
        <v>113020</v>
      </c>
      <c r="L959" t="s">
        <v>33</v>
      </c>
      <c r="M959" t="s">
        <v>148</v>
      </c>
      <c r="N959" t="s">
        <v>11274</v>
      </c>
      <c r="O959" s="129"/>
      <c r="P959" s="16"/>
    </row>
    <row r="960" spans="1:16">
      <c r="A960" t="s">
        <v>316</v>
      </c>
      <c r="B960" t="s">
        <v>317</v>
      </c>
      <c r="C960" t="s">
        <v>11569</v>
      </c>
      <c r="D960" t="s">
        <v>318</v>
      </c>
      <c r="E960">
        <v>288.04000000000002</v>
      </c>
      <c r="F960" t="s">
        <v>1170</v>
      </c>
      <c r="G960" t="s">
        <v>11570</v>
      </c>
      <c r="H960" t="s">
        <v>407</v>
      </c>
      <c r="I960" t="s">
        <v>11171</v>
      </c>
      <c r="J960">
        <v>10055</v>
      </c>
      <c r="K960">
        <v>113030</v>
      </c>
      <c r="L960" t="s">
        <v>37</v>
      </c>
      <c r="M960" t="s">
        <v>148</v>
      </c>
      <c r="N960" t="s">
        <v>11264</v>
      </c>
      <c r="O960" s="129"/>
      <c r="P960" s="16"/>
    </row>
    <row r="961" spans="1:16">
      <c r="A961" t="s">
        <v>320</v>
      </c>
      <c r="B961" t="s">
        <v>317</v>
      </c>
      <c r="C961" t="s">
        <v>11571</v>
      </c>
      <c r="D961" t="s">
        <v>318</v>
      </c>
      <c r="E961">
        <v>288.04000000000002</v>
      </c>
      <c r="F961" t="s">
        <v>1170</v>
      </c>
      <c r="G961" t="s">
        <v>11572</v>
      </c>
      <c r="H961" t="s">
        <v>406</v>
      </c>
      <c r="I961" t="s">
        <v>11171</v>
      </c>
      <c r="J961">
        <v>10055</v>
      </c>
      <c r="K961">
        <v>113030</v>
      </c>
      <c r="L961" t="s">
        <v>37</v>
      </c>
      <c r="M961" t="s">
        <v>148</v>
      </c>
      <c r="N961" t="s">
        <v>11265</v>
      </c>
      <c r="O961" s="129"/>
      <c r="P961" s="16"/>
    </row>
    <row r="962" spans="1:16">
      <c r="A962" t="s">
        <v>321</v>
      </c>
      <c r="B962" t="s">
        <v>317</v>
      </c>
      <c r="C962" t="s">
        <v>11573</v>
      </c>
      <c r="D962" t="s">
        <v>318</v>
      </c>
      <c r="E962">
        <v>288.04000000000002</v>
      </c>
      <c r="F962" t="s">
        <v>1170</v>
      </c>
      <c r="G962" t="s">
        <v>11574</v>
      </c>
      <c r="H962" t="s">
        <v>407</v>
      </c>
      <c r="I962" t="s">
        <v>11171</v>
      </c>
      <c r="J962">
        <v>10055</v>
      </c>
      <c r="K962">
        <v>113030</v>
      </c>
      <c r="L962" t="s">
        <v>37</v>
      </c>
      <c r="M962" t="s">
        <v>148</v>
      </c>
      <c r="N962" t="s">
        <v>11266</v>
      </c>
      <c r="O962" s="129"/>
      <c r="P962" s="16"/>
    </row>
    <row r="963" spans="1:16">
      <c r="A963" t="s">
        <v>1115</v>
      </c>
      <c r="B963" t="s">
        <v>317</v>
      </c>
      <c r="C963" t="s">
        <v>11575</v>
      </c>
      <c r="D963" t="s">
        <v>318</v>
      </c>
      <c r="E963">
        <v>275.08999999999997</v>
      </c>
      <c r="F963" t="s">
        <v>1170</v>
      </c>
      <c r="G963" t="s">
        <v>11576</v>
      </c>
      <c r="H963" t="s">
        <v>407</v>
      </c>
      <c r="I963" t="s">
        <v>11171</v>
      </c>
      <c r="J963">
        <v>10055</v>
      </c>
      <c r="K963">
        <v>113030</v>
      </c>
      <c r="L963" t="s">
        <v>37</v>
      </c>
      <c r="M963" t="s">
        <v>148</v>
      </c>
      <c r="N963" t="s">
        <v>11267</v>
      </c>
      <c r="O963" s="129"/>
      <c r="P963" s="16"/>
    </row>
    <row r="964" spans="1:16">
      <c r="A964" t="s">
        <v>11577</v>
      </c>
      <c r="B964" t="s">
        <v>317</v>
      </c>
      <c r="C964" t="s">
        <v>11578</v>
      </c>
      <c r="D964" t="s">
        <v>318</v>
      </c>
      <c r="E964">
        <v>290.76</v>
      </c>
      <c r="F964" t="s">
        <v>1170</v>
      </c>
      <c r="G964" t="s">
        <v>11579</v>
      </c>
      <c r="H964" t="s">
        <v>407</v>
      </c>
      <c r="I964" t="s">
        <v>11171</v>
      </c>
      <c r="J964">
        <v>10055</v>
      </c>
      <c r="K964">
        <v>113030</v>
      </c>
      <c r="L964" t="s">
        <v>37</v>
      </c>
      <c r="M964" t="s">
        <v>148</v>
      </c>
      <c r="N964" t="s">
        <v>11268</v>
      </c>
      <c r="O964" s="129"/>
      <c r="P964" s="16"/>
    </row>
    <row r="965" spans="1:16">
      <c r="A965" t="s">
        <v>11580</v>
      </c>
      <c r="B965" t="s">
        <v>317</v>
      </c>
      <c r="C965" t="s">
        <v>11581</v>
      </c>
      <c r="D965" t="s">
        <v>318</v>
      </c>
      <c r="E965">
        <v>290.76</v>
      </c>
      <c r="F965" t="s">
        <v>1170</v>
      </c>
      <c r="G965" t="s">
        <v>11582</v>
      </c>
      <c r="H965" t="s">
        <v>406</v>
      </c>
      <c r="I965" t="s">
        <v>11171</v>
      </c>
      <c r="J965">
        <v>10055</v>
      </c>
      <c r="K965">
        <v>113030</v>
      </c>
      <c r="L965" t="s">
        <v>37</v>
      </c>
      <c r="M965" t="s">
        <v>148</v>
      </c>
      <c r="N965" t="s">
        <v>11269</v>
      </c>
      <c r="O965" s="129"/>
      <c r="P965" s="16"/>
    </row>
    <row r="966" spans="1:16">
      <c r="A966" t="s">
        <v>11583</v>
      </c>
      <c r="B966" t="s">
        <v>317</v>
      </c>
      <c r="C966" t="s">
        <v>11584</v>
      </c>
      <c r="D966" t="s">
        <v>318</v>
      </c>
      <c r="E966">
        <v>217.98</v>
      </c>
      <c r="F966" t="s">
        <v>1170</v>
      </c>
      <c r="G966" t="s">
        <v>11585</v>
      </c>
      <c r="H966" t="s">
        <v>407</v>
      </c>
      <c r="I966" t="s">
        <v>11171</v>
      </c>
      <c r="J966">
        <v>10055</v>
      </c>
      <c r="K966">
        <v>113030</v>
      </c>
      <c r="L966" t="s">
        <v>37</v>
      </c>
      <c r="M966" t="s">
        <v>148</v>
      </c>
      <c r="N966" t="s">
        <v>11271</v>
      </c>
      <c r="O966" s="129"/>
      <c r="P966" s="16"/>
    </row>
    <row r="967" spans="1:16">
      <c r="A967" t="s">
        <v>1155</v>
      </c>
      <c r="B967" t="s">
        <v>317</v>
      </c>
      <c r="C967" t="s">
        <v>11586</v>
      </c>
      <c r="D967" t="s">
        <v>318</v>
      </c>
      <c r="E967">
        <v>254.37</v>
      </c>
      <c r="F967" t="s">
        <v>1170</v>
      </c>
      <c r="G967" t="s">
        <v>11587</v>
      </c>
      <c r="H967" t="s">
        <v>407</v>
      </c>
      <c r="I967" t="s">
        <v>11171</v>
      </c>
      <c r="J967">
        <v>10055</v>
      </c>
      <c r="K967">
        <v>113030</v>
      </c>
      <c r="L967" t="s">
        <v>37</v>
      </c>
      <c r="M967" t="s">
        <v>148</v>
      </c>
      <c r="N967" t="s">
        <v>11270</v>
      </c>
      <c r="O967" s="129"/>
      <c r="P967" s="16"/>
    </row>
    <row r="968" spans="1:16">
      <c r="A968" t="s">
        <v>11588</v>
      </c>
      <c r="B968" t="s">
        <v>317</v>
      </c>
      <c r="C968" t="s">
        <v>11589</v>
      </c>
      <c r="D968" t="s">
        <v>318</v>
      </c>
      <c r="E968">
        <v>718.68</v>
      </c>
      <c r="F968" t="s">
        <v>1170</v>
      </c>
      <c r="G968" t="s">
        <v>11590</v>
      </c>
      <c r="H968" t="s">
        <v>413</v>
      </c>
      <c r="I968" t="s">
        <v>11171</v>
      </c>
      <c r="J968">
        <v>10055</v>
      </c>
      <c r="K968">
        <v>113030</v>
      </c>
      <c r="L968" t="s">
        <v>37</v>
      </c>
      <c r="M968" t="s">
        <v>148</v>
      </c>
      <c r="N968" t="s">
        <v>11272</v>
      </c>
      <c r="O968" s="129"/>
      <c r="P968" s="16"/>
    </row>
    <row r="969" spans="1:16">
      <c r="A969" t="s">
        <v>1161</v>
      </c>
      <c r="B969" t="s">
        <v>317</v>
      </c>
      <c r="C969" t="s">
        <v>11591</v>
      </c>
      <c r="D969" t="s">
        <v>318</v>
      </c>
      <c r="E969">
        <v>339.3</v>
      </c>
      <c r="F969" t="s">
        <v>1170</v>
      </c>
      <c r="G969" t="s">
        <v>11592</v>
      </c>
      <c r="H969" t="s">
        <v>411</v>
      </c>
      <c r="I969" t="s">
        <v>11171</v>
      </c>
      <c r="J969">
        <v>10055</v>
      </c>
      <c r="K969">
        <v>113030</v>
      </c>
      <c r="L969" t="s">
        <v>37</v>
      </c>
      <c r="M969" t="s">
        <v>148</v>
      </c>
      <c r="N969" t="s">
        <v>11273</v>
      </c>
      <c r="O969" s="129"/>
      <c r="P969" s="16"/>
    </row>
    <row r="970" spans="1:16">
      <c r="A970" t="s">
        <v>1160</v>
      </c>
      <c r="B970" t="s">
        <v>317</v>
      </c>
      <c r="C970" t="s">
        <v>11593</v>
      </c>
      <c r="D970" t="s">
        <v>318</v>
      </c>
      <c r="E970">
        <v>339.3</v>
      </c>
      <c r="F970" t="s">
        <v>1170</v>
      </c>
      <c r="G970" t="s">
        <v>11594</v>
      </c>
      <c r="H970" t="s">
        <v>411</v>
      </c>
      <c r="I970" t="s">
        <v>11171</v>
      </c>
      <c r="J970">
        <v>10055</v>
      </c>
      <c r="K970">
        <v>113030</v>
      </c>
      <c r="L970" t="s">
        <v>37</v>
      </c>
      <c r="M970" t="s">
        <v>148</v>
      </c>
      <c r="N970" t="s">
        <v>11274</v>
      </c>
      <c r="O970" s="129"/>
      <c r="P970" s="16"/>
    </row>
    <row r="971" spans="1:16">
      <c r="A971" t="s">
        <v>316</v>
      </c>
      <c r="B971" t="s">
        <v>317</v>
      </c>
      <c r="C971" t="s">
        <v>11569</v>
      </c>
      <c r="D971" t="s">
        <v>318</v>
      </c>
      <c r="E971">
        <v>5628.73</v>
      </c>
      <c r="F971" t="s">
        <v>1170</v>
      </c>
      <c r="G971" t="s">
        <v>11570</v>
      </c>
      <c r="H971" t="s">
        <v>408</v>
      </c>
      <c r="I971" t="s">
        <v>11170</v>
      </c>
      <c r="J971">
        <v>10055</v>
      </c>
      <c r="K971">
        <v>113040</v>
      </c>
      <c r="L971" t="s">
        <v>27</v>
      </c>
      <c r="M971" t="s">
        <v>148</v>
      </c>
      <c r="N971" t="s">
        <v>11264</v>
      </c>
      <c r="O971" s="129"/>
      <c r="P971" s="16"/>
    </row>
    <row r="972" spans="1:16">
      <c r="A972" t="s">
        <v>320</v>
      </c>
      <c r="B972" t="s">
        <v>317</v>
      </c>
      <c r="C972" t="s">
        <v>11571</v>
      </c>
      <c r="D972" t="s">
        <v>318</v>
      </c>
      <c r="E972">
        <v>4227.3100000000004</v>
      </c>
      <c r="F972" t="s">
        <v>1170</v>
      </c>
      <c r="G972" t="s">
        <v>11572</v>
      </c>
      <c r="H972" t="s">
        <v>407</v>
      </c>
      <c r="I972" t="s">
        <v>11170</v>
      </c>
      <c r="J972">
        <v>10055</v>
      </c>
      <c r="K972">
        <v>113040</v>
      </c>
      <c r="L972" t="s">
        <v>27</v>
      </c>
      <c r="M972" t="s">
        <v>148</v>
      </c>
      <c r="N972" t="s">
        <v>11265</v>
      </c>
      <c r="O972" s="129"/>
      <c r="P972" s="16"/>
    </row>
    <row r="973" spans="1:16">
      <c r="A973" t="s">
        <v>321</v>
      </c>
      <c r="B973" t="s">
        <v>317</v>
      </c>
      <c r="C973" t="s">
        <v>11573</v>
      </c>
      <c r="D973" t="s">
        <v>318</v>
      </c>
      <c r="E973">
        <v>4447.3599999999997</v>
      </c>
      <c r="F973" t="s">
        <v>1170</v>
      </c>
      <c r="G973" t="s">
        <v>11574</v>
      </c>
      <c r="H973" t="s">
        <v>408</v>
      </c>
      <c r="I973" t="s">
        <v>11170</v>
      </c>
      <c r="J973">
        <v>10055</v>
      </c>
      <c r="K973">
        <v>113040</v>
      </c>
      <c r="L973" t="s">
        <v>27</v>
      </c>
      <c r="M973" t="s">
        <v>148</v>
      </c>
      <c r="N973" t="s">
        <v>11266</v>
      </c>
      <c r="O973" s="129"/>
      <c r="P973" s="16"/>
    </row>
    <row r="974" spans="1:16">
      <c r="A974" t="s">
        <v>1115</v>
      </c>
      <c r="B974" t="s">
        <v>317</v>
      </c>
      <c r="C974" t="s">
        <v>11575</v>
      </c>
      <c r="D974" t="s">
        <v>318</v>
      </c>
      <c r="E974">
        <v>4448.21</v>
      </c>
      <c r="F974" t="s">
        <v>1170</v>
      </c>
      <c r="G974" t="s">
        <v>11576</v>
      </c>
      <c r="H974" t="s">
        <v>408</v>
      </c>
      <c r="I974" t="s">
        <v>11170</v>
      </c>
      <c r="J974">
        <v>10055</v>
      </c>
      <c r="K974">
        <v>113040</v>
      </c>
      <c r="L974" t="s">
        <v>27</v>
      </c>
      <c r="M974" t="s">
        <v>148</v>
      </c>
      <c r="N974" t="s">
        <v>11267</v>
      </c>
      <c r="O974" s="129"/>
      <c r="P974" s="16"/>
    </row>
    <row r="975" spans="1:16">
      <c r="A975" t="s">
        <v>11577</v>
      </c>
      <c r="B975" t="s">
        <v>317</v>
      </c>
      <c r="C975" t="s">
        <v>11578</v>
      </c>
      <c r="D975" t="s">
        <v>318</v>
      </c>
      <c r="E975">
        <v>4447.3599999999997</v>
      </c>
      <c r="F975" t="s">
        <v>1170</v>
      </c>
      <c r="G975" t="s">
        <v>11579</v>
      </c>
      <c r="H975" t="s">
        <v>408</v>
      </c>
      <c r="I975" t="s">
        <v>11170</v>
      </c>
      <c r="J975">
        <v>10055</v>
      </c>
      <c r="K975">
        <v>113040</v>
      </c>
      <c r="L975" t="s">
        <v>27</v>
      </c>
      <c r="M975" t="s">
        <v>148</v>
      </c>
      <c r="N975" t="s">
        <v>11268</v>
      </c>
      <c r="O975" s="129"/>
      <c r="P975" s="16"/>
    </row>
    <row r="976" spans="1:16">
      <c r="A976" t="s">
        <v>11580</v>
      </c>
      <c r="B976" t="s">
        <v>317</v>
      </c>
      <c r="C976" t="s">
        <v>11581</v>
      </c>
      <c r="D976" t="s">
        <v>318</v>
      </c>
      <c r="E976">
        <v>4617.72</v>
      </c>
      <c r="F976" t="s">
        <v>1170</v>
      </c>
      <c r="G976" t="s">
        <v>11582</v>
      </c>
      <c r="H976" t="s">
        <v>407</v>
      </c>
      <c r="I976" t="s">
        <v>11170</v>
      </c>
      <c r="J976">
        <v>10055</v>
      </c>
      <c r="K976">
        <v>113040</v>
      </c>
      <c r="L976" t="s">
        <v>27</v>
      </c>
      <c r="M976" t="s">
        <v>148</v>
      </c>
      <c r="N976" t="s">
        <v>11269</v>
      </c>
      <c r="O976" s="129"/>
      <c r="P976" s="16"/>
    </row>
    <row r="977" spans="1:16">
      <c r="A977" t="s">
        <v>1155</v>
      </c>
      <c r="B977" t="s">
        <v>317</v>
      </c>
      <c r="C977" t="s">
        <v>11586</v>
      </c>
      <c r="D977" t="s">
        <v>318</v>
      </c>
      <c r="E977">
        <v>4338.3999999999996</v>
      </c>
      <c r="F977" t="s">
        <v>1170</v>
      </c>
      <c r="G977" t="s">
        <v>11587</v>
      </c>
      <c r="H977" t="s">
        <v>408</v>
      </c>
      <c r="I977" t="s">
        <v>11170</v>
      </c>
      <c r="J977">
        <v>10055</v>
      </c>
      <c r="K977">
        <v>113040</v>
      </c>
      <c r="L977" t="s">
        <v>27</v>
      </c>
      <c r="M977" t="s">
        <v>148</v>
      </c>
      <c r="N977" t="s">
        <v>11270</v>
      </c>
      <c r="O977" s="129"/>
      <c r="P977" s="16"/>
    </row>
    <row r="978" spans="1:16">
      <c r="A978" t="s">
        <v>11583</v>
      </c>
      <c r="B978" t="s">
        <v>317</v>
      </c>
      <c r="C978" t="s">
        <v>11584</v>
      </c>
      <c r="D978" t="s">
        <v>318</v>
      </c>
      <c r="E978">
        <v>3478.5</v>
      </c>
      <c r="F978" t="s">
        <v>1170</v>
      </c>
      <c r="G978" t="s">
        <v>11585</v>
      </c>
      <c r="H978" t="s">
        <v>408</v>
      </c>
      <c r="I978" t="s">
        <v>11170</v>
      </c>
      <c r="J978">
        <v>10055</v>
      </c>
      <c r="K978">
        <v>113040</v>
      </c>
      <c r="L978" t="s">
        <v>27</v>
      </c>
      <c r="M978" t="s">
        <v>148</v>
      </c>
      <c r="N978" t="s">
        <v>11271</v>
      </c>
      <c r="O978" s="129"/>
      <c r="P978" s="16"/>
    </row>
    <row r="979" spans="1:16">
      <c r="A979" t="s">
        <v>11588</v>
      </c>
      <c r="B979" t="s">
        <v>317</v>
      </c>
      <c r="C979" t="s">
        <v>11589</v>
      </c>
      <c r="D979" t="s">
        <v>318</v>
      </c>
      <c r="E979">
        <v>4299.9799999999996</v>
      </c>
      <c r="F979" t="s">
        <v>1170</v>
      </c>
      <c r="G979" t="s">
        <v>11590</v>
      </c>
      <c r="H979" t="s">
        <v>414</v>
      </c>
      <c r="I979" t="s">
        <v>11170</v>
      </c>
      <c r="J979">
        <v>10055</v>
      </c>
      <c r="K979">
        <v>113040</v>
      </c>
      <c r="L979" t="s">
        <v>27</v>
      </c>
      <c r="M979" t="s">
        <v>148</v>
      </c>
      <c r="N979" t="s">
        <v>11272</v>
      </c>
      <c r="O979" s="129"/>
      <c r="P979" s="16"/>
    </row>
    <row r="980" spans="1:16">
      <c r="A980" t="s">
        <v>1161</v>
      </c>
      <c r="B980" t="s">
        <v>317</v>
      </c>
      <c r="C980" t="s">
        <v>11591</v>
      </c>
      <c r="D980" t="s">
        <v>318</v>
      </c>
      <c r="E980">
        <v>5380.19</v>
      </c>
      <c r="F980" t="s">
        <v>1170</v>
      </c>
      <c r="G980" t="s">
        <v>11592</v>
      </c>
      <c r="H980" t="s">
        <v>412</v>
      </c>
      <c r="I980" t="s">
        <v>11170</v>
      </c>
      <c r="J980">
        <v>10055</v>
      </c>
      <c r="K980">
        <v>113040</v>
      </c>
      <c r="L980" t="s">
        <v>27</v>
      </c>
      <c r="M980" t="s">
        <v>148</v>
      </c>
      <c r="N980" t="s">
        <v>11273</v>
      </c>
      <c r="O980" s="129"/>
      <c r="P980" s="16"/>
    </row>
    <row r="981" spans="1:16">
      <c r="A981" t="s">
        <v>1160</v>
      </c>
      <c r="B981" t="s">
        <v>317</v>
      </c>
      <c r="C981" t="s">
        <v>11593</v>
      </c>
      <c r="D981" t="s">
        <v>318</v>
      </c>
      <c r="E981">
        <v>3998.63</v>
      </c>
      <c r="F981" t="s">
        <v>1170</v>
      </c>
      <c r="G981" t="s">
        <v>11594</v>
      </c>
      <c r="H981" t="s">
        <v>412</v>
      </c>
      <c r="I981" t="s">
        <v>11170</v>
      </c>
      <c r="J981">
        <v>10055</v>
      </c>
      <c r="K981">
        <v>113040</v>
      </c>
      <c r="L981" t="s">
        <v>27</v>
      </c>
      <c r="M981" t="s">
        <v>148</v>
      </c>
      <c r="N981" t="s">
        <v>11274</v>
      </c>
      <c r="O981" s="129"/>
      <c r="P981" s="16"/>
    </row>
    <row r="982" spans="1:16">
      <c r="A982" t="s">
        <v>316</v>
      </c>
      <c r="B982" t="s">
        <v>317</v>
      </c>
      <c r="C982" t="s">
        <v>11569</v>
      </c>
      <c r="D982" t="s">
        <v>318</v>
      </c>
      <c r="E982">
        <v>3491.16</v>
      </c>
      <c r="F982" t="s">
        <v>1170</v>
      </c>
      <c r="G982" t="s">
        <v>11570</v>
      </c>
      <c r="H982" t="s">
        <v>409</v>
      </c>
      <c r="I982" t="s">
        <v>11169</v>
      </c>
      <c r="J982">
        <v>10055</v>
      </c>
      <c r="K982">
        <v>113060</v>
      </c>
      <c r="L982" t="s">
        <v>31</v>
      </c>
      <c r="M982" t="s">
        <v>148</v>
      </c>
      <c r="N982" t="s">
        <v>11264</v>
      </c>
      <c r="O982" s="129"/>
      <c r="P982" s="16"/>
    </row>
    <row r="983" spans="1:16">
      <c r="A983" t="s">
        <v>320</v>
      </c>
      <c r="B983" t="s">
        <v>317</v>
      </c>
      <c r="C983" t="s">
        <v>11571</v>
      </c>
      <c r="D983" t="s">
        <v>318</v>
      </c>
      <c r="E983">
        <v>3472.02</v>
      </c>
      <c r="F983" t="s">
        <v>1170</v>
      </c>
      <c r="G983" t="s">
        <v>11572</v>
      </c>
      <c r="H983" t="s">
        <v>408</v>
      </c>
      <c r="I983" t="s">
        <v>11169</v>
      </c>
      <c r="J983">
        <v>10055</v>
      </c>
      <c r="K983">
        <v>113060</v>
      </c>
      <c r="L983" t="s">
        <v>31</v>
      </c>
      <c r="M983" t="s">
        <v>148</v>
      </c>
      <c r="N983" t="s">
        <v>11265</v>
      </c>
      <c r="O983" s="129"/>
      <c r="P983" s="16"/>
    </row>
    <row r="984" spans="1:16">
      <c r="A984" t="s">
        <v>321</v>
      </c>
      <c r="B984" t="s">
        <v>317</v>
      </c>
      <c r="C984" t="s">
        <v>11573</v>
      </c>
      <c r="D984" t="s">
        <v>318</v>
      </c>
      <c r="E984">
        <v>3706.64</v>
      </c>
      <c r="F984" t="s">
        <v>1170</v>
      </c>
      <c r="G984" t="s">
        <v>11574</v>
      </c>
      <c r="H984" t="s">
        <v>409</v>
      </c>
      <c r="I984" t="s">
        <v>11169</v>
      </c>
      <c r="J984">
        <v>10055</v>
      </c>
      <c r="K984">
        <v>113060</v>
      </c>
      <c r="L984" t="s">
        <v>31</v>
      </c>
      <c r="M984" t="s">
        <v>148</v>
      </c>
      <c r="N984" t="s">
        <v>11266</v>
      </c>
      <c r="O984" s="129"/>
      <c r="P984" s="16"/>
    </row>
    <row r="985" spans="1:16">
      <c r="A985" t="s">
        <v>1115</v>
      </c>
      <c r="B985" t="s">
        <v>317</v>
      </c>
      <c r="C985" t="s">
        <v>11575</v>
      </c>
      <c r="D985" t="s">
        <v>318</v>
      </c>
      <c r="E985">
        <v>4403.33</v>
      </c>
      <c r="F985" t="s">
        <v>1170</v>
      </c>
      <c r="G985" t="s">
        <v>11576</v>
      </c>
      <c r="H985" t="s">
        <v>409</v>
      </c>
      <c r="I985" t="s">
        <v>11169</v>
      </c>
      <c r="J985">
        <v>10055</v>
      </c>
      <c r="K985">
        <v>113060</v>
      </c>
      <c r="L985" t="s">
        <v>31</v>
      </c>
      <c r="M985" t="s">
        <v>148</v>
      </c>
      <c r="N985" t="s">
        <v>11267</v>
      </c>
      <c r="O985" s="129"/>
      <c r="P985" s="16"/>
    </row>
    <row r="986" spans="1:16">
      <c r="A986" t="s">
        <v>11577</v>
      </c>
      <c r="B986" t="s">
        <v>317</v>
      </c>
      <c r="C986" t="s">
        <v>11578</v>
      </c>
      <c r="D986" t="s">
        <v>318</v>
      </c>
      <c r="E986">
        <v>3636.84</v>
      </c>
      <c r="F986" t="s">
        <v>1170</v>
      </c>
      <c r="G986" t="s">
        <v>11579</v>
      </c>
      <c r="H986" t="s">
        <v>409</v>
      </c>
      <c r="I986" t="s">
        <v>11169</v>
      </c>
      <c r="J986">
        <v>10055</v>
      </c>
      <c r="K986">
        <v>113060</v>
      </c>
      <c r="L986" t="s">
        <v>31</v>
      </c>
      <c r="M986" t="s">
        <v>148</v>
      </c>
      <c r="N986" t="s">
        <v>11268</v>
      </c>
      <c r="O986" s="129"/>
      <c r="P986" s="16"/>
    </row>
    <row r="987" spans="1:16">
      <c r="A987" t="s">
        <v>11580</v>
      </c>
      <c r="B987" t="s">
        <v>317</v>
      </c>
      <c r="C987" t="s">
        <v>11581</v>
      </c>
      <c r="D987" t="s">
        <v>318</v>
      </c>
      <c r="E987">
        <v>3499.88</v>
      </c>
      <c r="F987" t="s">
        <v>1170</v>
      </c>
      <c r="G987" t="s">
        <v>11582</v>
      </c>
      <c r="H987" t="s">
        <v>408</v>
      </c>
      <c r="I987" t="s">
        <v>11169</v>
      </c>
      <c r="J987">
        <v>10055</v>
      </c>
      <c r="K987">
        <v>113060</v>
      </c>
      <c r="L987" t="s">
        <v>31</v>
      </c>
      <c r="M987" t="s">
        <v>148</v>
      </c>
      <c r="N987" t="s">
        <v>11269</v>
      </c>
      <c r="O987" s="129"/>
    </row>
    <row r="988" spans="1:16">
      <c r="A988" t="s">
        <v>11583</v>
      </c>
      <c r="B988" t="s">
        <v>317</v>
      </c>
      <c r="C988" t="s">
        <v>11584</v>
      </c>
      <c r="D988" t="s">
        <v>318</v>
      </c>
      <c r="E988">
        <v>3460.06</v>
      </c>
      <c r="F988" t="s">
        <v>1170</v>
      </c>
      <c r="G988" t="s">
        <v>11585</v>
      </c>
      <c r="H988" t="s">
        <v>409</v>
      </c>
      <c r="I988" t="s">
        <v>11169</v>
      </c>
      <c r="J988">
        <v>10055</v>
      </c>
      <c r="K988">
        <v>113060</v>
      </c>
      <c r="L988" t="s">
        <v>31</v>
      </c>
      <c r="M988" t="s">
        <v>148</v>
      </c>
      <c r="N988" t="s">
        <v>11271</v>
      </c>
      <c r="O988" s="129"/>
    </row>
    <row r="989" spans="1:16">
      <c r="A989" t="s">
        <v>1155</v>
      </c>
      <c r="B989" t="s">
        <v>317</v>
      </c>
      <c r="C989" t="s">
        <v>11586</v>
      </c>
      <c r="D989" t="s">
        <v>318</v>
      </c>
      <c r="E989">
        <v>3508.45</v>
      </c>
      <c r="F989" t="s">
        <v>1170</v>
      </c>
      <c r="G989" t="s">
        <v>11587</v>
      </c>
      <c r="H989" t="s">
        <v>409</v>
      </c>
      <c r="I989" t="s">
        <v>11169</v>
      </c>
      <c r="J989">
        <v>10055</v>
      </c>
      <c r="K989">
        <v>113060</v>
      </c>
      <c r="L989" t="s">
        <v>31</v>
      </c>
      <c r="M989" t="s">
        <v>148</v>
      </c>
      <c r="N989" t="s">
        <v>11270</v>
      </c>
      <c r="O989" s="129"/>
      <c r="P989" s="16"/>
    </row>
    <row r="990" spans="1:16">
      <c r="A990" t="s">
        <v>11588</v>
      </c>
      <c r="B990" t="s">
        <v>317</v>
      </c>
      <c r="C990" t="s">
        <v>11589</v>
      </c>
      <c r="D990" t="s">
        <v>318</v>
      </c>
      <c r="E990">
        <v>8090.12</v>
      </c>
      <c r="F990" t="s">
        <v>1170</v>
      </c>
      <c r="G990" t="s">
        <v>11590</v>
      </c>
      <c r="H990" t="s">
        <v>415</v>
      </c>
      <c r="I990" t="s">
        <v>11169</v>
      </c>
      <c r="J990">
        <v>10055</v>
      </c>
      <c r="K990">
        <v>113060</v>
      </c>
      <c r="L990" t="s">
        <v>31</v>
      </c>
      <c r="M990" t="s">
        <v>148</v>
      </c>
      <c r="N990" t="s">
        <v>11272</v>
      </c>
      <c r="O990" s="129"/>
      <c r="P990" s="16"/>
    </row>
    <row r="991" spans="1:16">
      <c r="A991" t="s">
        <v>1161</v>
      </c>
      <c r="B991" t="s">
        <v>317</v>
      </c>
      <c r="C991" t="s">
        <v>11591</v>
      </c>
      <c r="D991" t="s">
        <v>318</v>
      </c>
      <c r="E991">
        <v>3697.59</v>
      </c>
      <c r="F991" t="s">
        <v>1170</v>
      </c>
      <c r="G991" t="s">
        <v>11592</v>
      </c>
      <c r="H991" t="s">
        <v>413</v>
      </c>
      <c r="I991" t="s">
        <v>11169</v>
      </c>
      <c r="J991">
        <v>10055</v>
      </c>
      <c r="K991">
        <v>113060</v>
      </c>
      <c r="L991" t="s">
        <v>31</v>
      </c>
      <c r="M991" t="s">
        <v>148</v>
      </c>
      <c r="N991" t="s">
        <v>11273</v>
      </c>
      <c r="O991" s="129"/>
    </row>
    <row r="992" spans="1:16">
      <c r="A992" t="s">
        <v>1160</v>
      </c>
      <c r="B992" t="s">
        <v>317</v>
      </c>
      <c r="C992" t="s">
        <v>11593</v>
      </c>
      <c r="D992" t="s">
        <v>318</v>
      </c>
      <c r="E992">
        <v>3707.66</v>
      </c>
      <c r="F992" t="s">
        <v>1170</v>
      </c>
      <c r="G992" t="s">
        <v>11594</v>
      </c>
      <c r="H992" t="s">
        <v>413</v>
      </c>
      <c r="I992" t="s">
        <v>11169</v>
      </c>
      <c r="J992">
        <v>10055</v>
      </c>
      <c r="K992">
        <v>113060</v>
      </c>
      <c r="L992" t="s">
        <v>31</v>
      </c>
      <c r="M992" t="s">
        <v>148</v>
      </c>
      <c r="N992" t="s">
        <v>11274</v>
      </c>
      <c r="O992" s="129"/>
      <c r="P992" s="16"/>
    </row>
    <row r="993" spans="1:16">
      <c r="A993" t="s">
        <v>11588</v>
      </c>
      <c r="B993" t="s">
        <v>317</v>
      </c>
      <c r="C993" t="s">
        <v>11589</v>
      </c>
      <c r="D993" t="s">
        <v>318</v>
      </c>
      <c r="E993">
        <v>43.19</v>
      </c>
      <c r="F993" t="s">
        <v>1170</v>
      </c>
      <c r="G993" t="s">
        <v>11590</v>
      </c>
      <c r="H993" t="s">
        <v>416</v>
      </c>
      <c r="I993" t="s">
        <v>11261</v>
      </c>
      <c r="J993">
        <v>10055</v>
      </c>
      <c r="K993">
        <v>113070</v>
      </c>
      <c r="L993" t="s">
        <v>108</v>
      </c>
      <c r="M993" t="s">
        <v>148</v>
      </c>
      <c r="N993" t="s">
        <v>11272</v>
      </c>
      <c r="O993" s="129"/>
    </row>
    <row r="994" spans="1:16">
      <c r="A994" t="s">
        <v>316</v>
      </c>
      <c r="B994" t="s">
        <v>317</v>
      </c>
      <c r="C994" t="s">
        <v>11569</v>
      </c>
      <c r="D994" t="s">
        <v>318</v>
      </c>
      <c r="E994">
        <v>202.54</v>
      </c>
      <c r="F994" t="s">
        <v>1170</v>
      </c>
      <c r="G994" t="s">
        <v>11570</v>
      </c>
      <c r="H994" t="s">
        <v>410</v>
      </c>
      <c r="I994" t="s">
        <v>11168</v>
      </c>
      <c r="J994">
        <v>10055</v>
      </c>
      <c r="K994">
        <v>114000</v>
      </c>
      <c r="L994" t="s">
        <v>39</v>
      </c>
      <c r="M994" t="s">
        <v>148</v>
      </c>
      <c r="N994" t="s">
        <v>11264</v>
      </c>
      <c r="O994" s="129"/>
    </row>
    <row r="995" spans="1:16">
      <c r="A995" t="s">
        <v>320</v>
      </c>
      <c r="B995" t="s">
        <v>317</v>
      </c>
      <c r="C995" t="s">
        <v>11571</v>
      </c>
      <c r="D995" t="s">
        <v>318</v>
      </c>
      <c r="E995">
        <v>207.87</v>
      </c>
      <c r="F995" t="s">
        <v>1170</v>
      </c>
      <c r="G995" t="s">
        <v>11572</v>
      </c>
      <c r="H995" t="s">
        <v>409</v>
      </c>
      <c r="I995" t="s">
        <v>11168</v>
      </c>
      <c r="J995">
        <v>10055</v>
      </c>
      <c r="K995">
        <v>114000</v>
      </c>
      <c r="L995" t="s">
        <v>39</v>
      </c>
      <c r="M995" t="s">
        <v>148</v>
      </c>
      <c r="N995" t="s">
        <v>11265</v>
      </c>
      <c r="O995" s="129"/>
      <c r="P995" s="16"/>
    </row>
    <row r="996" spans="1:16">
      <c r="A996" t="s">
        <v>321</v>
      </c>
      <c r="B996" t="s">
        <v>317</v>
      </c>
      <c r="C996" t="s">
        <v>11573</v>
      </c>
      <c r="D996" t="s">
        <v>318</v>
      </c>
      <c r="E996">
        <v>202.54</v>
      </c>
      <c r="F996" t="s">
        <v>1170</v>
      </c>
      <c r="G996" t="s">
        <v>11574</v>
      </c>
      <c r="H996" t="s">
        <v>410</v>
      </c>
      <c r="I996" t="s">
        <v>11168</v>
      </c>
      <c r="J996">
        <v>10055</v>
      </c>
      <c r="K996">
        <v>114000</v>
      </c>
      <c r="L996" t="s">
        <v>39</v>
      </c>
      <c r="M996" t="s">
        <v>148</v>
      </c>
      <c r="N996" t="s">
        <v>11266</v>
      </c>
      <c r="O996" s="129"/>
      <c r="P996" s="16"/>
    </row>
    <row r="997" spans="1:16">
      <c r="A997" t="s">
        <v>1115</v>
      </c>
      <c r="B997" t="s">
        <v>317</v>
      </c>
      <c r="C997" t="s">
        <v>11575</v>
      </c>
      <c r="D997" t="s">
        <v>318</v>
      </c>
      <c r="E997">
        <v>206.19</v>
      </c>
      <c r="F997" t="s">
        <v>1170</v>
      </c>
      <c r="G997" t="s">
        <v>11576</v>
      </c>
      <c r="H997" t="s">
        <v>410</v>
      </c>
      <c r="I997" t="s">
        <v>11168</v>
      </c>
      <c r="J997">
        <v>10055</v>
      </c>
      <c r="K997">
        <v>114000</v>
      </c>
      <c r="L997" t="s">
        <v>39</v>
      </c>
      <c r="M997" t="s">
        <v>148</v>
      </c>
      <c r="N997" t="s">
        <v>11267</v>
      </c>
      <c r="O997" s="129"/>
      <c r="P997" s="16"/>
    </row>
    <row r="998" spans="1:16">
      <c r="A998" t="s">
        <v>11577</v>
      </c>
      <c r="B998" t="s">
        <v>317</v>
      </c>
      <c r="C998" t="s">
        <v>11578</v>
      </c>
      <c r="D998" t="s">
        <v>318</v>
      </c>
      <c r="E998">
        <v>203.45</v>
      </c>
      <c r="F998" t="s">
        <v>1170</v>
      </c>
      <c r="G998" t="s">
        <v>11579</v>
      </c>
      <c r="H998" t="s">
        <v>410</v>
      </c>
      <c r="I998" t="s">
        <v>11168</v>
      </c>
      <c r="J998">
        <v>10055</v>
      </c>
      <c r="K998">
        <v>114000</v>
      </c>
      <c r="L998" t="s">
        <v>39</v>
      </c>
      <c r="M998" t="s">
        <v>148</v>
      </c>
      <c r="N998" t="s">
        <v>11268</v>
      </c>
      <c r="O998" s="129"/>
      <c r="P998" s="16"/>
    </row>
    <row r="999" spans="1:16">
      <c r="A999" t="s">
        <v>11580</v>
      </c>
      <c r="B999" t="s">
        <v>317</v>
      </c>
      <c r="C999" t="s">
        <v>11581</v>
      </c>
      <c r="D999" t="s">
        <v>318</v>
      </c>
      <c r="E999">
        <v>203.45</v>
      </c>
      <c r="F999" t="s">
        <v>1170</v>
      </c>
      <c r="G999" t="s">
        <v>11582</v>
      </c>
      <c r="H999" t="s">
        <v>409</v>
      </c>
      <c r="I999" t="s">
        <v>11168</v>
      </c>
      <c r="J999">
        <v>10055</v>
      </c>
      <c r="K999">
        <v>114000</v>
      </c>
      <c r="L999" t="s">
        <v>39</v>
      </c>
      <c r="M999" t="s">
        <v>148</v>
      </c>
      <c r="N999" t="s">
        <v>11269</v>
      </c>
      <c r="O999" s="129"/>
      <c r="P999" s="16"/>
    </row>
    <row r="1000" spans="1:16">
      <c r="A1000" t="s">
        <v>11583</v>
      </c>
      <c r="B1000" t="s">
        <v>317</v>
      </c>
      <c r="C1000" t="s">
        <v>11584</v>
      </c>
      <c r="D1000" t="s">
        <v>318</v>
      </c>
      <c r="E1000">
        <v>203.45</v>
      </c>
      <c r="F1000" t="s">
        <v>1170</v>
      </c>
      <c r="G1000" t="s">
        <v>11585</v>
      </c>
      <c r="H1000" t="s">
        <v>410</v>
      </c>
      <c r="I1000" t="s">
        <v>11168</v>
      </c>
      <c r="J1000">
        <v>10055</v>
      </c>
      <c r="K1000">
        <v>114000</v>
      </c>
      <c r="L1000" t="s">
        <v>39</v>
      </c>
      <c r="M1000" t="s">
        <v>148</v>
      </c>
      <c r="N1000" t="s">
        <v>11271</v>
      </c>
      <c r="O1000" s="129"/>
      <c r="P1000" s="16"/>
    </row>
    <row r="1001" spans="1:16">
      <c r="A1001" t="s">
        <v>1155</v>
      </c>
      <c r="B1001" t="s">
        <v>317</v>
      </c>
      <c r="C1001" t="s">
        <v>11586</v>
      </c>
      <c r="D1001" t="s">
        <v>318</v>
      </c>
      <c r="E1001">
        <v>203.45</v>
      </c>
      <c r="F1001" t="s">
        <v>1170</v>
      </c>
      <c r="G1001" t="s">
        <v>11587</v>
      </c>
      <c r="H1001" t="s">
        <v>410</v>
      </c>
      <c r="I1001" t="s">
        <v>11168</v>
      </c>
      <c r="J1001">
        <v>10055</v>
      </c>
      <c r="K1001">
        <v>114000</v>
      </c>
      <c r="L1001" t="s">
        <v>39</v>
      </c>
      <c r="M1001" t="s">
        <v>148</v>
      </c>
      <c r="N1001" t="s">
        <v>11270</v>
      </c>
      <c r="O1001" s="129"/>
      <c r="P1001" s="16"/>
    </row>
    <row r="1002" spans="1:16">
      <c r="A1002" t="s">
        <v>11588</v>
      </c>
      <c r="B1002" t="s">
        <v>317</v>
      </c>
      <c r="C1002" t="s">
        <v>11589</v>
      </c>
      <c r="D1002" t="s">
        <v>318</v>
      </c>
      <c r="E1002">
        <v>388.73</v>
      </c>
      <c r="F1002" t="s">
        <v>1170</v>
      </c>
      <c r="G1002" t="s">
        <v>11590</v>
      </c>
      <c r="H1002" t="s">
        <v>417</v>
      </c>
      <c r="I1002" t="s">
        <v>11168</v>
      </c>
      <c r="J1002">
        <v>10055</v>
      </c>
      <c r="K1002">
        <v>114000</v>
      </c>
      <c r="L1002" t="s">
        <v>39</v>
      </c>
      <c r="M1002" t="s">
        <v>148</v>
      </c>
      <c r="N1002" t="s">
        <v>11272</v>
      </c>
      <c r="O1002" s="129"/>
      <c r="P1002" s="16"/>
    </row>
    <row r="1003" spans="1:16">
      <c r="A1003" t="s">
        <v>1161</v>
      </c>
      <c r="B1003" t="s">
        <v>317</v>
      </c>
      <c r="C1003" t="s">
        <v>11591</v>
      </c>
      <c r="D1003" t="s">
        <v>318</v>
      </c>
      <c r="E1003">
        <v>224.25</v>
      </c>
      <c r="F1003" t="s">
        <v>1170</v>
      </c>
      <c r="G1003" t="s">
        <v>11592</v>
      </c>
      <c r="H1003" t="s">
        <v>414</v>
      </c>
      <c r="I1003" t="s">
        <v>11168</v>
      </c>
      <c r="J1003">
        <v>10055</v>
      </c>
      <c r="K1003">
        <v>114000</v>
      </c>
      <c r="L1003" t="s">
        <v>39</v>
      </c>
      <c r="M1003" t="s">
        <v>148</v>
      </c>
      <c r="N1003" t="s">
        <v>11273</v>
      </c>
      <c r="O1003" s="129"/>
      <c r="P1003" s="16"/>
    </row>
    <row r="1004" spans="1:16">
      <c r="A1004" t="s">
        <v>1160</v>
      </c>
      <c r="B1004" t="s">
        <v>317</v>
      </c>
      <c r="C1004" t="s">
        <v>11593</v>
      </c>
      <c r="D1004" t="s">
        <v>318</v>
      </c>
      <c r="E1004">
        <v>224.25</v>
      </c>
      <c r="F1004" t="s">
        <v>1170</v>
      </c>
      <c r="G1004" t="s">
        <v>11594</v>
      </c>
      <c r="H1004" t="s">
        <v>414</v>
      </c>
      <c r="I1004" t="s">
        <v>11168</v>
      </c>
      <c r="J1004">
        <v>10055</v>
      </c>
      <c r="K1004">
        <v>114000</v>
      </c>
      <c r="L1004" t="s">
        <v>39</v>
      </c>
      <c r="M1004" t="s">
        <v>148</v>
      </c>
      <c r="N1004" t="s">
        <v>11274</v>
      </c>
      <c r="O1004" s="129"/>
      <c r="P1004" s="16"/>
    </row>
    <row r="1005" spans="1:16">
      <c r="A1005" t="s">
        <v>316</v>
      </c>
      <c r="B1005" t="s">
        <v>317</v>
      </c>
      <c r="C1005" t="s">
        <v>11569</v>
      </c>
      <c r="D1005" t="s">
        <v>318</v>
      </c>
      <c r="E1005">
        <v>1853.03</v>
      </c>
      <c r="F1005" t="s">
        <v>1170</v>
      </c>
      <c r="G1005" t="s">
        <v>11570</v>
      </c>
      <c r="H1005" t="s">
        <v>411</v>
      </c>
      <c r="I1005" t="s">
        <v>11167</v>
      </c>
      <c r="J1005">
        <v>10055</v>
      </c>
      <c r="K1005">
        <v>114010</v>
      </c>
      <c r="L1005" t="s">
        <v>35</v>
      </c>
      <c r="M1005" t="s">
        <v>148</v>
      </c>
      <c r="N1005" t="s">
        <v>11264</v>
      </c>
      <c r="O1005" s="129"/>
      <c r="P1005" s="16"/>
    </row>
    <row r="1006" spans="1:16">
      <c r="A1006" t="s">
        <v>320</v>
      </c>
      <c r="B1006" t="s">
        <v>317</v>
      </c>
      <c r="C1006" t="s">
        <v>11571</v>
      </c>
      <c r="D1006" t="s">
        <v>318</v>
      </c>
      <c r="E1006">
        <v>1345.47</v>
      </c>
      <c r="F1006" t="s">
        <v>1170</v>
      </c>
      <c r="G1006" t="s">
        <v>11572</v>
      </c>
      <c r="H1006" t="s">
        <v>410</v>
      </c>
      <c r="I1006" t="s">
        <v>11167</v>
      </c>
      <c r="J1006">
        <v>10055</v>
      </c>
      <c r="K1006">
        <v>114010</v>
      </c>
      <c r="L1006" t="s">
        <v>35</v>
      </c>
      <c r="M1006" t="s">
        <v>148</v>
      </c>
      <c r="N1006" t="s">
        <v>11265</v>
      </c>
      <c r="O1006" s="129"/>
      <c r="P1006" s="16"/>
    </row>
    <row r="1007" spans="1:16">
      <c r="A1007" t="s">
        <v>321</v>
      </c>
      <c r="B1007" t="s">
        <v>317</v>
      </c>
      <c r="C1007" t="s">
        <v>11573</v>
      </c>
      <c r="D1007" t="s">
        <v>318</v>
      </c>
      <c r="E1007">
        <v>1408.67</v>
      </c>
      <c r="F1007" t="s">
        <v>1170</v>
      </c>
      <c r="G1007" t="s">
        <v>11574</v>
      </c>
      <c r="H1007" t="s">
        <v>411</v>
      </c>
      <c r="I1007" t="s">
        <v>11167</v>
      </c>
      <c r="J1007">
        <v>10055</v>
      </c>
      <c r="K1007">
        <v>114010</v>
      </c>
      <c r="L1007" t="s">
        <v>35</v>
      </c>
      <c r="M1007" t="s">
        <v>148</v>
      </c>
      <c r="N1007" t="s">
        <v>11266</v>
      </c>
      <c r="O1007" s="129"/>
      <c r="P1007" s="16"/>
    </row>
    <row r="1008" spans="1:16">
      <c r="A1008" t="s">
        <v>1115</v>
      </c>
      <c r="B1008" t="s">
        <v>317</v>
      </c>
      <c r="C1008" t="s">
        <v>11575</v>
      </c>
      <c r="D1008" t="s">
        <v>318</v>
      </c>
      <c r="E1008">
        <v>1338.79</v>
      </c>
      <c r="F1008" t="s">
        <v>1170</v>
      </c>
      <c r="G1008" t="s">
        <v>11576</v>
      </c>
      <c r="H1008" t="s">
        <v>411</v>
      </c>
      <c r="I1008" t="s">
        <v>11167</v>
      </c>
      <c r="J1008">
        <v>10055</v>
      </c>
      <c r="K1008">
        <v>114010</v>
      </c>
      <c r="L1008" t="s">
        <v>35</v>
      </c>
      <c r="M1008" t="s">
        <v>148</v>
      </c>
      <c r="N1008" t="s">
        <v>11267</v>
      </c>
      <c r="O1008" s="129"/>
      <c r="P1008" s="16"/>
    </row>
    <row r="1009" spans="1:16">
      <c r="A1009" t="s">
        <v>11577</v>
      </c>
      <c r="B1009" t="s">
        <v>317</v>
      </c>
      <c r="C1009" t="s">
        <v>11578</v>
      </c>
      <c r="D1009" t="s">
        <v>318</v>
      </c>
      <c r="E1009">
        <v>1320.99</v>
      </c>
      <c r="F1009" t="s">
        <v>1170</v>
      </c>
      <c r="G1009" t="s">
        <v>11579</v>
      </c>
      <c r="H1009" t="s">
        <v>411</v>
      </c>
      <c r="I1009" t="s">
        <v>11167</v>
      </c>
      <c r="J1009">
        <v>10055</v>
      </c>
      <c r="K1009">
        <v>114010</v>
      </c>
      <c r="L1009" t="s">
        <v>35</v>
      </c>
      <c r="M1009" t="s">
        <v>148</v>
      </c>
      <c r="N1009" t="s">
        <v>11268</v>
      </c>
      <c r="O1009" s="129"/>
      <c r="P1009" s="16"/>
    </row>
    <row r="1010" spans="1:16">
      <c r="A1010" t="s">
        <v>11580</v>
      </c>
      <c r="B1010" t="s">
        <v>317</v>
      </c>
      <c r="C1010" t="s">
        <v>11581</v>
      </c>
      <c r="D1010" t="s">
        <v>318</v>
      </c>
      <c r="E1010">
        <v>1320.99</v>
      </c>
      <c r="F1010" t="s">
        <v>1170</v>
      </c>
      <c r="G1010" t="s">
        <v>11582</v>
      </c>
      <c r="H1010" t="s">
        <v>410</v>
      </c>
      <c r="I1010" t="s">
        <v>11167</v>
      </c>
      <c r="J1010">
        <v>10055</v>
      </c>
      <c r="K1010">
        <v>114010</v>
      </c>
      <c r="L1010" t="s">
        <v>35</v>
      </c>
      <c r="M1010" t="s">
        <v>148</v>
      </c>
      <c r="N1010" t="s">
        <v>11269</v>
      </c>
      <c r="O1010" s="129"/>
      <c r="P1010" s="16"/>
    </row>
    <row r="1011" spans="1:16">
      <c r="A1011" t="s">
        <v>1155</v>
      </c>
      <c r="B1011" t="s">
        <v>317</v>
      </c>
      <c r="C1011" t="s">
        <v>11586</v>
      </c>
      <c r="D1011" t="s">
        <v>318</v>
      </c>
      <c r="E1011">
        <v>1320.99</v>
      </c>
      <c r="F1011" t="s">
        <v>1170</v>
      </c>
      <c r="G1011" t="s">
        <v>11587</v>
      </c>
      <c r="H1011" t="s">
        <v>411</v>
      </c>
      <c r="I1011" t="s">
        <v>11167</v>
      </c>
      <c r="J1011">
        <v>10055</v>
      </c>
      <c r="K1011">
        <v>114010</v>
      </c>
      <c r="L1011" t="s">
        <v>35</v>
      </c>
      <c r="M1011" t="s">
        <v>148</v>
      </c>
      <c r="N1011" t="s">
        <v>11270</v>
      </c>
      <c r="O1011" s="129"/>
      <c r="P1011" s="16"/>
    </row>
    <row r="1012" spans="1:16">
      <c r="A1012" t="s">
        <v>11583</v>
      </c>
      <c r="B1012" t="s">
        <v>317</v>
      </c>
      <c r="C1012" t="s">
        <v>11584</v>
      </c>
      <c r="D1012" t="s">
        <v>318</v>
      </c>
      <c r="E1012">
        <v>1320.99</v>
      </c>
      <c r="F1012" t="s">
        <v>1170</v>
      </c>
      <c r="G1012" t="s">
        <v>11585</v>
      </c>
      <c r="H1012" t="s">
        <v>411</v>
      </c>
      <c r="I1012" t="s">
        <v>11167</v>
      </c>
      <c r="J1012">
        <v>10055</v>
      </c>
      <c r="K1012">
        <v>114010</v>
      </c>
      <c r="L1012" t="s">
        <v>35</v>
      </c>
      <c r="M1012" t="s">
        <v>148</v>
      </c>
      <c r="N1012" t="s">
        <v>11271</v>
      </c>
      <c r="O1012" s="129"/>
      <c r="P1012" s="16"/>
    </row>
    <row r="1013" spans="1:16">
      <c r="A1013" t="s">
        <v>11588</v>
      </c>
      <c r="B1013" t="s">
        <v>317</v>
      </c>
      <c r="C1013" t="s">
        <v>11589</v>
      </c>
      <c r="D1013" t="s">
        <v>318</v>
      </c>
      <c r="E1013">
        <v>2197.83</v>
      </c>
      <c r="F1013" t="s">
        <v>1170</v>
      </c>
      <c r="G1013" t="s">
        <v>11590</v>
      </c>
      <c r="H1013" t="s">
        <v>418</v>
      </c>
      <c r="I1013" t="s">
        <v>11167</v>
      </c>
      <c r="J1013">
        <v>10055</v>
      </c>
      <c r="K1013">
        <v>114010</v>
      </c>
      <c r="L1013" t="s">
        <v>35</v>
      </c>
      <c r="M1013" t="s">
        <v>148</v>
      </c>
      <c r="N1013" t="s">
        <v>11272</v>
      </c>
      <c r="O1013" s="129"/>
      <c r="P1013" s="16"/>
    </row>
    <row r="1014" spans="1:16">
      <c r="A1014" t="s">
        <v>1161</v>
      </c>
      <c r="B1014" t="s">
        <v>317</v>
      </c>
      <c r="C1014" t="s">
        <v>11591</v>
      </c>
      <c r="D1014" t="s">
        <v>318</v>
      </c>
      <c r="E1014">
        <v>1418.42</v>
      </c>
      <c r="F1014" t="s">
        <v>1170</v>
      </c>
      <c r="G1014" t="s">
        <v>11592</v>
      </c>
      <c r="H1014" t="s">
        <v>415</v>
      </c>
      <c r="I1014" t="s">
        <v>11167</v>
      </c>
      <c r="J1014">
        <v>10055</v>
      </c>
      <c r="K1014">
        <v>114010</v>
      </c>
      <c r="L1014" t="s">
        <v>35</v>
      </c>
      <c r="M1014" t="s">
        <v>148</v>
      </c>
      <c r="N1014" t="s">
        <v>11273</v>
      </c>
      <c r="O1014" s="129"/>
      <c r="P1014" s="16"/>
    </row>
    <row r="1015" spans="1:16">
      <c r="A1015" t="s">
        <v>1160</v>
      </c>
      <c r="B1015" t="s">
        <v>317</v>
      </c>
      <c r="C1015" t="s">
        <v>11593</v>
      </c>
      <c r="D1015" t="s">
        <v>318</v>
      </c>
      <c r="E1015">
        <v>606.58000000000004</v>
      </c>
      <c r="F1015" t="s">
        <v>1170</v>
      </c>
      <c r="G1015" t="s">
        <v>11594</v>
      </c>
      <c r="H1015" t="s">
        <v>415</v>
      </c>
      <c r="I1015" t="s">
        <v>11167</v>
      </c>
      <c r="J1015">
        <v>10055</v>
      </c>
      <c r="K1015">
        <v>114010</v>
      </c>
      <c r="L1015" t="s">
        <v>35</v>
      </c>
      <c r="M1015" t="s">
        <v>148</v>
      </c>
      <c r="N1015" t="s">
        <v>11274</v>
      </c>
      <c r="O1015" s="129"/>
      <c r="P1015" s="16"/>
    </row>
    <row r="1016" spans="1:16">
      <c r="A1016" t="s">
        <v>316</v>
      </c>
      <c r="B1016" t="s">
        <v>317</v>
      </c>
      <c r="C1016" t="s">
        <v>11569</v>
      </c>
      <c r="D1016" t="s">
        <v>318</v>
      </c>
      <c r="E1016">
        <v>1253.3599999999999</v>
      </c>
      <c r="F1016" t="s">
        <v>1170</v>
      </c>
      <c r="G1016" t="s">
        <v>11570</v>
      </c>
      <c r="H1016" t="s">
        <v>412</v>
      </c>
      <c r="I1016" t="s">
        <v>11166</v>
      </c>
      <c r="J1016">
        <v>10055</v>
      </c>
      <c r="K1016">
        <v>114020</v>
      </c>
      <c r="L1016" t="s">
        <v>33</v>
      </c>
      <c r="M1016" t="s">
        <v>148</v>
      </c>
      <c r="N1016" t="s">
        <v>11264</v>
      </c>
      <c r="O1016" s="129"/>
      <c r="P1016" s="16"/>
    </row>
    <row r="1017" spans="1:16">
      <c r="A1017" t="s">
        <v>320</v>
      </c>
      <c r="B1017" t="s">
        <v>317</v>
      </c>
      <c r="C1017" t="s">
        <v>11571</v>
      </c>
      <c r="D1017" t="s">
        <v>318</v>
      </c>
      <c r="E1017">
        <v>1253.3599999999999</v>
      </c>
      <c r="F1017" t="s">
        <v>1170</v>
      </c>
      <c r="G1017" t="s">
        <v>11572</v>
      </c>
      <c r="H1017" t="s">
        <v>411</v>
      </c>
      <c r="I1017" t="s">
        <v>11166</v>
      </c>
      <c r="J1017">
        <v>10055</v>
      </c>
      <c r="K1017">
        <v>114020</v>
      </c>
      <c r="L1017" t="s">
        <v>33</v>
      </c>
      <c r="M1017" t="s">
        <v>148</v>
      </c>
      <c r="N1017" t="s">
        <v>11265</v>
      </c>
      <c r="O1017" s="129"/>
      <c r="P1017" s="16"/>
    </row>
    <row r="1018" spans="1:16">
      <c r="A1018" t="s">
        <v>321</v>
      </c>
      <c r="B1018" t="s">
        <v>317</v>
      </c>
      <c r="C1018" t="s">
        <v>11573</v>
      </c>
      <c r="D1018" t="s">
        <v>318</v>
      </c>
      <c r="E1018">
        <v>1253.3599999999999</v>
      </c>
      <c r="F1018" t="s">
        <v>1170</v>
      </c>
      <c r="G1018" t="s">
        <v>11574</v>
      </c>
      <c r="H1018" t="s">
        <v>412</v>
      </c>
      <c r="I1018" t="s">
        <v>11166</v>
      </c>
      <c r="J1018">
        <v>10055</v>
      </c>
      <c r="K1018">
        <v>114020</v>
      </c>
      <c r="L1018" t="s">
        <v>33</v>
      </c>
      <c r="M1018" t="s">
        <v>148</v>
      </c>
      <c r="N1018" t="s">
        <v>11266</v>
      </c>
      <c r="O1018" s="129"/>
      <c r="P1018" s="16"/>
    </row>
    <row r="1019" spans="1:16">
      <c r="A1019" t="s">
        <v>1115</v>
      </c>
      <c r="B1019" t="s">
        <v>317</v>
      </c>
      <c r="C1019" t="s">
        <v>11575</v>
      </c>
      <c r="D1019" t="s">
        <v>318</v>
      </c>
      <c r="E1019">
        <v>1226.96</v>
      </c>
      <c r="F1019" t="s">
        <v>1170</v>
      </c>
      <c r="G1019" t="s">
        <v>11576</v>
      </c>
      <c r="H1019" t="s">
        <v>412</v>
      </c>
      <c r="I1019" t="s">
        <v>11166</v>
      </c>
      <c r="J1019">
        <v>10055</v>
      </c>
      <c r="K1019">
        <v>114020</v>
      </c>
      <c r="L1019" t="s">
        <v>33</v>
      </c>
      <c r="M1019" t="s">
        <v>148</v>
      </c>
      <c r="N1019" t="s">
        <v>11267</v>
      </c>
      <c r="O1019" s="129"/>
      <c r="P1019" s="16"/>
    </row>
    <row r="1020" spans="1:16">
      <c r="A1020" t="s">
        <v>11577</v>
      </c>
      <c r="B1020" t="s">
        <v>317</v>
      </c>
      <c r="C1020" t="s">
        <v>11578</v>
      </c>
      <c r="D1020" t="s">
        <v>318</v>
      </c>
      <c r="E1020">
        <v>1253.3599999999999</v>
      </c>
      <c r="F1020" t="s">
        <v>1170</v>
      </c>
      <c r="G1020" t="s">
        <v>11579</v>
      </c>
      <c r="H1020" t="s">
        <v>412</v>
      </c>
      <c r="I1020" t="s">
        <v>11166</v>
      </c>
      <c r="J1020">
        <v>10055</v>
      </c>
      <c r="K1020">
        <v>114020</v>
      </c>
      <c r="L1020" t="s">
        <v>33</v>
      </c>
      <c r="M1020" t="s">
        <v>148</v>
      </c>
      <c r="N1020" t="s">
        <v>11268</v>
      </c>
      <c r="O1020" s="129"/>
      <c r="P1020" s="16"/>
    </row>
    <row r="1021" spans="1:16">
      <c r="A1021" t="s">
        <v>11580</v>
      </c>
      <c r="B1021" t="s">
        <v>317</v>
      </c>
      <c r="C1021" t="s">
        <v>11581</v>
      </c>
      <c r="D1021" t="s">
        <v>318</v>
      </c>
      <c r="E1021">
        <v>1253.3599999999999</v>
      </c>
      <c r="F1021" t="s">
        <v>1170</v>
      </c>
      <c r="G1021" t="s">
        <v>11582</v>
      </c>
      <c r="H1021" t="s">
        <v>411</v>
      </c>
      <c r="I1021" t="s">
        <v>11166</v>
      </c>
      <c r="J1021">
        <v>10055</v>
      </c>
      <c r="K1021">
        <v>114020</v>
      </c>
      <c r="L1021" t="s">
        <v>33</v>
      </c>
      <c r="M1021" t="s">
        <v>148</v>
      </c>
      <c r="N1021" t="s">
        <v>11269</v>
      </c>
      <c r="O1021" s="129"/>
      <c r="P1021" s="16"/>
    </row>
    <row r="1022" spans="1:16">
      <c r="A1022" t="s">
        <v>11583</v>
      </c>
      <c r="B1022" t="s">
        <v>317</v>
      </c>
      <c r="C1022" t="s">
        <v>11584</v>
      </c>
      <c r="D1022" t="s">
        <v>318</v>
      </c>
      <c r="E1022">
        <v>1180.05</v>
      </c>
      <c r="F1022" t="s">
        <v>1170</v>
      </c>
      <c r="G1022" t="s">
        <v>11585</v>
      </c>
      <c r="H1022" t="s">
        <v>412</v>
      </c>
      <c r="I1022" t="s">
        <v>11166</v>
      </c>
      <c r="J1022">
        <v>10055</v>
      </c>
      <c r="K1022">
        <v>114020</v>
      </c>
      <c r="L1022" t="s">
        <v>33</v>
      </c>
      <c r="M1022" t="s">
        <v>148</v>
      </c>
      <c r="N1022" t="s">
        <v>11271</v>
      </c>
      <c r="O1022" s="129"/>
      <c r="P1022" s="16"/>
    </row>
    <row r="1023" spans="1:16">
      <c r="A1023" t="s">
        <v>1155</v>
      </c>
      <c r="B1023" t="s">
        <v>317</v>
      </c>
      <c r="C1023" t="s">
        <v>11586</v>
      </c>
      <c r="D1023" t="s">
        <v>318</v>
      </c>
      <c r="E1023">
        <v>1113.6199999999999</v>
      </c>
      <c r="F1023" t="s">
        <v>1170</v>
      </c>
      <c r="G1023" t="s">
        <v>11587</v>
      </c>
      <c r="H1023" t="s">
        <v>412</v>
      </c>
      <c r="I1023" t="s">
        <v>11166</v>
      </c>
      <c r="J1023">
        <v>10055</v>
      </c>
      <c r="K1023">
        <v>114020</v>
      </c>
      <c r="L1023" t="s">
        <v>33</v>
      </c>
      <c r="M1023" t="s">
        <v>148</v>
      </c>
      <c r="N1023" t="s">
        <v>11270</v>
      </c>
      <c r="O1023" s="129"/>
      <c r="P1023" s="16"/>
    </row>
    <row r="1024" spans="1:16">
      <c r="A1024" t="s">
        <v>11588</v>
      </c>
      <c r="B1024" t="s">
        <v>317</v>
      </c>
      <c r="C1024" t="s">
        <v>11589</v>
      </c>
      <c r="D1024" t="s">
        <v>318</v>
      </c>
      <c r="E1024">
        <v>2035.22</v>
      </c>
      <c r="F1024" t="s">
        <v>1170</v>
      </c>
      <c r="G1024" t="s">
        <v>11590</v>
      </c>
      <c r="H1024" t="s">
        <v>419</v>
      </c>
      <c r="I1024" t="s">
        <v>11166</v>
      </c>
      <c r="J1024">
        <v>10055</v>
      </c>
      <c r="K1024">
        <v>114020</v>
      </c>
      <c r="L1024" t="s">
        <v>33</v>
      </c>
      <c r="M1024" t="s">
        <v>148</v>
      </c>
      <c r="N1024" t="s">
        <v>11272</v>
      </c>
      <c r="O1024" s="129"/>
      <c r="P1024" s="16"/>
    </row>
    <row r="1025" spans="1:16">
      <c r="A1025" t="s">
        <v>1161</v>
      </c>
      <c r="B1025" t="s">
        <v>317</v>
      </c>
      <c r="C1025" t="s">
        <v>11591</v>
      </c>
      <c r="D1025" t="s">
        <v>318</v>
      </c>
      <c r="E1025">
        <v>1008.55</v>
      </c>
      <c r="F1025" t="s">
        <v>1170</v>
      </c>
      <c r="G1025" t="s">
        <v>11592</v>
      </c>
      <c r="H1025" t="s">
        <v>416</v>
      </c>
      <c r="I1025" t="s">
        <v>11166</v>
      </c>
      <c r="J1025">
        <v>10055</v>
      </c>
      <c r="K1025">
        <v>114020</v>
      </c>
      <c r="L1025" t="s">
        <v>33</v>
      </c>
      <c r="M1025" t="s">
        <v>148</v>
      </c>
      <c r="N1025" t="s">
        <v>11273</v>
      </c>
      <c r="O1025" s="129"/>
      <c r="P1025" s="16"/>
    </row>
    <row r="1026" spans="1:16">
      <c r="A1026" t="s">
        <v>1160</v>
      </c>
      <c r="B1026" t="s">
        <v>317</v>
      </c>
      <c r="C1026" t="s">
        <v>11593</v>
      </c>
      <c r="D1026" t="s">
        <v>318</v>
      </c>
      <c r="E1026">
        <v>1160.05</v>
      </c>
      <c r="F1026" t="s">
        <v>1170</v>
      </c>
      <c r="G1026" t="s">
        <v>11594</v>
      </c>
      <c r="H1026" t="s">
        <v>416</v>
      </c>
      <c r="I1026" t="s">
        <v>11166</v>
      </c>
      <c r="J1026">
        <v>10055</v>
      </c>
      <c r="K1026">
        <v>114020</v>
      </c>
      <c r="L1026" t="s">
        <v>33</v>
      </c>
      <c r="M1026" t="s">
        <v>148</v>
      </c>
      <c r="N1026" t="s">
        <v>11274</v>
      </c>
      <c r="O1026" s="129"/>
      <c r="P1026" s="16"/>
    </row>
    <row r="1027" spans="1:16">
      <c r="A1027" t="s">
        <v>316</v>
      </c>
      <c r="B1027" t="s">
        <v>317</v>
      </c>
      <c r="C1027" t="s">
        <v>11569</v>
      </c>
      <c r="D1027" t="s">
        <v>318</v>
      </c>
      <c r="E1027">
        <v>736.76</v>
      </c>
      <c r="F1027" t="s">
        <v>1170</v>
      </c>
      <c r="G1027" t="s">
        <v>11570</v>
      </c>
      <c r="H1027" t="s">
        <v>413</v>
      </c>
      <c r="I1027" t="s">
        <v>11165</v>
      </c>
      <c r="J1027">
        <v>10055</v>
      </c>
      <c r="K1027">
        <v>114030</v>
      </c>
      <c r="L1027" t="s">
        <v>37</v>
      </c>
      <c r="M1027" t="s">
        <v>148</v>
      </c>
      <c r="N1027" t="s">
        <v>11264</v>
      </c>
      <c r="O1027" s="129"/>
      <c r="P1027" s="16"/>
    </row>
    <row r="1028" spans="1:16">
      <c r="A1028" t="s">
        <v>320</v>
      </c>
      <c r="B1028" t="s">
        <v>317</v>
      </c>
      <c r="C1028" t="s">
        <v>11571</v>
      </c>
      <c r="D1028" t="s">
        <v>318</v>
      </c>
      <c r="E1028">
        <v>736.76</v>
      </c>
      <c r="F1028" t="s">
        <v>1170</v>
      </c>
      <c r="G1028" t="s">
        <v>11572</v>
      </c>
      <c r="H1028" t="s">
        <v>412</v>
      </c>
      <c r="I1028" t="s">
        <v>11165</v>
      </c>
      <c r="J1028">
        <v>10055</v>
      </c>
      <c r="K1028">
        <v>114030</v>
      </c>
      <c r="L1028" t="s">
        <v>37</v>
      </c>
      <c r="M1028" t="s">
        <v>148</v>
      </c>
      <c r="N1028" t="s">
        <v>11265</v>
      </c>
      <c r="O1028" s="129"/>
      <c r="P1028" s="16"/>
    </row>
    <row r="1029" spans="1:16">
      <c r="A1029" t="s">
        <v>321</v>
      </c>
      <c r="B1029" t="s">
        <v>317</v>
      </c>
      <c r="C1029" t="s">
        <v>11573</v>
      </c>
      <c r="D1029" t="s">
        <v>318</v>
      </c>
      <c r="E1029">
        <v>736.76</v>
      </c>
      <c r="F1029" t="s">
        <v>1170</v>
      </c>
      <c r="G1029" t="s">
        <v>11574</v>
      </c>
      <c r="H1029" t="s">
        <v>413</v>
      </c>
      <c r="I1029" t="s">
        <v>11165</v>
      </c>
      <c r="J1029">
        <v>10055</v>
      </c>
      <c r="K1029">
        <v>114030</v>
      </c>
      <c r="L1029" t="s">
        <v>37</v>
      </c>
      <c r="M1029" t="s">
        <v>148</v>
      </c>
      <c r="N1029" t="s">
        <v>11266</v>
      </c>
      <c r="O1029" s="129"/>
      <c r="P1029" s="16"/>
    </row>
    <row r="1030" spans="1:16">
      <c r="A1030" t="s">
        <v>1115</v>
      </c>
      <c r="B1030" t="s">
        <v>317</v>
      </c>
      <c r="C1030" t="s">
        <v>11575</v>
      </c>
      <c r="D1030" t="s">
        <v>318</v>
      </c>
      <c r="E1030">
        <v>715.76</v>
      </c>
      <c r="F1030" t="s">
        <v>1170</v>
      </c>
      <c r="G1030" t="s">
        <v>11576</v>
      </c>
      <c r="H1030" t="s">
        <v>413</v>
      </c>
      <c r="I1030" t="s">
        <v>11165</v>
      </c>
      <c r="J1030">
        <v>10055</v>
      </c>
      <c r="K1030">
        <v>114030</v>
      </c>
      <c r="L1030" t="s">
        <v>37</v>
      </c>
      <c r="M1030" t="s">
        <v>148</v>
      </c>
      <c r="N1030" t="s">
        <v>11267</v>
      </c>
      <c r="O1030" s="129"/>
      <c r="P1030" s="16"/>
    </row>
    <row r="1031" spans="1:16">
      <c r="A1031" t="s">
        <v>11577</v>
      </c>
      <c r="B1031" t="s">
        <v>317</v>
      </c>
      <c r="C1031" t="s">
        <v>11578</v>
      </c>
      <c r="D1031" t="s">
        <v>318</v>
      </c>
      <c r="E1031">
        <v>740.21</v>
      </c>
      <c r="F1031" t="s">
        <v>1170</v>
      </c>
      <c r="G1031" t="s">
        <v>11579</v>
      </c>
      <c r="H1031" t="s">
        <v>413</v>
      </c>
      <c r="I1031" t="s">
        <v>11165</v>
      </c>
      <c r="J1031">
        <v>10055</v>
      </c>
      <c r="K1031">
        <v>114030</v>
      </c>
      <c r="L1031" t="s">
        <v>37</v>
      </c>
      <c r="M1031" t="s">
        <v>148</v>
      </c>
      <c r="N1031" t="s">
        <v>11268</v>
      </c>
      <c r="O1031" s="129"/>
      <c r="P1031" s="16"/>
    </row>
    <row r="1032" spans="1:16">
      <c r="A1032" t="s">
        <v>11580</v>
      </c>
      <c r="B1032" t="s">
        <v>317</v>
      </c>
      <c r="C1032" t="s">
        <v>11581</v>
      </c>
      <c r="D1032" t="s">
        <v>318</v>
      </c>
      <c r="E1032">
        <v>740.21</v>
      </c>
      <c r="F1032" t="s">
        <v>1170</v>
      </c>
      <c r="G1032" t="s">
        <v>11582</v>
      </c>
      <c r="H1032" t="s">
        <v>412</v>
      </c>
      <c r="I1032" t="s">
        <v>11165</v>
      </c>
      <c r="J1032">
        <v>10055</v>
      </c>
      <c r="K1032">
        <v>114030</v>
      </c>
      <c r="L1032" t="s">
        <v>37</v>
      </c>
      <c r="M1032" t="s">
        <v>148</v>
      </c>
      <c r="N1032" t="s">
        <v>11269</v>
      </c>
      <c r="O1032" s="129"/>
      <c r="P1032" s="16"/>
    </row>
    <row r="1033" spans="1:16">
      <c r="A1033" t="s">
        <v>11583</v>
      </c>
      <c r="B1033" t="s">
        <v>317</v>
      </c>
      <c r="C1033" t="s">
        <v>11584</v>
      </c>
      <c r="D1033" t="s">
        <v>318</v>
      </c>
      <c r="E1033">
        <v>590.41999999999996</v>
      </c>
      <c r="F1033" t="s">
        <v>1170</v>
      </c>
      <c r="G1033" t="s">
        <v>11585</v>
      </c>
      <c r="H1033" t="s">
        <v>413</v>
      </c>
      <c r="I1033" t="s">
        <v>11165</v>
      </c>
      <c r="J1033">
        <v>10055</v>
      </c>
      <c r="K1033">
        <v>114030</v>
      </c>
      <c r="L1033" t="s">
        <v>37</v>
      </c>
      <c r="M1033" t="s">
        <v>148</v>
      </c>
      <c r="N1033" t="s">
        <v>11271</v>
      </c>
      <c r="O1033" s="129"/>
      <c r="P1033" s="16"/>
    </row>
    <row r="1034" spans="1:16">
      <c r="A1034" t="s">
        <v>1155</v>
      </c>
      <c r="B1034" t="s">
        <v>317</v>
      </c>
      <c r="C1034" t="s">
        <v>11586</v>
      </c>
      <c r="D1034" t="s">
        <v>318</v>
      </c>
      <c r="E1034">
        <v>665.32</v>
      </c>
      <c r="F1034" t="s">
        <v>1170</v>
      </c>
      <c r="G1034" t="s">
        <v>11587</v>
      </c>
      <c r="H1034" t="s">
        <v>413</v>
      </c>
      <c r="I1034" t="s">
        <v>11165</v>
      </c>
      <c r="J1034">
        <v>10055</v>
      </c>
      <c r="K1034">
        <v>114030</v>
      </c>
      <c r="L1034" t="s">
        <v>37</v>
      </c>
      <c r="M1034" t="s">
        <v>148</v>
      </c>
      <c r="N1034" t="s">
        <v>11270</v>
      </c>
      <c r="O1034" s="129"/>
      <c r="P1034" s="16"/>
    </row>
    <row r="1035" spans="1:16">
      <c r="A1035" t="s">
        <v>11588</v>
      </c>
      <c r="B1035" t="s">
        <v>317</v>
      </c>
      <c r="C1035" t="s">
        <v>11589</v>
      </c>
      <c r="D1035" t="s">
        <v>318</v>
      </c>
      <c r="E1035">
        <v>1191.3399999999999</v>
      </c>
      <c r="F1035" t="s">
        <v>1170</v>
      </c>
      <c r="G1035" t="s">
        <v>11590</v>
      </c>
      <c r="H1035" t="s">
        <v>420</v>
      </c>
      <c r="I1035" t="s">
        <v>11165</v>
      </c>
      <c r="J1035">
        <v>10055</v>
      </c>
      <c r="K1035">
        <v>114030</v>
      </c>
      <c r="L1035" t="s">
        <v>37</v>
      </c>
      <c r="M1035" t="s">
        <v>148</v>
      </c>
      <c r="N1035" t="s">
        <v>11272</v>
      </c>
      <c r="O1035" s="129"/>
      <c r="P1035" s="16"/>
    </row>
    <row r="1036" spans="1:16">
      <c r="A1036" t="s">
        <v>1161</v>
      </c>
      <c r="B1036" t="s">
        <v>317</v>
      </c>
      <c r="C1036" t="s">
        <v>11591</v>
      </c>
      <c r="D1036" t="s">
        <v>318</v>
      </c>
      <c r="E1036">
        <v>792.2</v>
      </c>
      <c r="F1036" t="s">
        <v>1170</v>
      </c>
      <c r="G1036" t="s">
        <v>11592</v>
      </c>
      <c r="H1036" t="s">
        <v>417</v>
      </c>
      <c r="I1036" t="s">
        <v>11165</v>
      </c>
      <c r="J1036">
        <v>10055</v>
      </c>
      <c r="K1036">
        <v>114030</v>
      </c>
      <c r="L1036" t="s">
        <v>37</v>
      </c>
      <c r="M1036" t="s">
        <v>148</v>
      </c>
      <c r="N1036" t="s">
        <v>11273</v>
      </c>
      <c r="O1036" s="129"/>
      <c r="P1036" s="16"/>
    </row>
    <row r="1037" spans="1:16">
      <c r="A1037" t="s">
        <v>1160</v>
      </c>
      <c r="B1037" t="s">
        <v>317</v>
      </c>
      <c r="C1037" t="s">
        <v>11593</v>
      </c>
      <c r="D1037" t="s">
        <v>318</v>
      </c>
      <c r="E1037">
        <v>792.2</v>
      </c>
      <c r="F1037" t="s">
        <v>1170</v>
      </c>
      <c r="G1037" t="s">
        <v>11594</v>
      </c>
      <c r="H1037" t="s">
        <v>417</v>
      </c>
      <c r="I1037" t="s">
        <v>11165</v>
      </c>
      <c r="J1037">
        <v>10055</v>
      </c>
      <c r="K1037">
        <v>114030</v>
      </c>
      <c r="L1037" t="s">
        <v>37</v>
      </c>
      <c r="M1037" t="s">
        <v>148</v>
      </c>
      <c r="N1037" t="s">
        <v>11274</v>
      </c>
      <c r="O1037" s="129"/>
      <c r="P1037" s="16"/>
    </row>
    <row r="1038" spans="1:16">
      <c r="A1038" t="s">
        <v>316</v>
      </c>
      <c r="B1038" t="s">
        <v>317</v>
      </c>
      <c r="C1038" t="s">
        <v>11569</v>
      </c>
      <c r="D1038" t="s">
        <v>318</v>
      </c>
      <c r="E1038">
        <v>11335.73</v>
      </c>
      <c r="F1038" t="s">
        <v>1170</v>
      </c>
      <c r="G1038" t="s">
        <v>11570</v>
      </c>
      <c r="H1038" t="s">
        <v>414</v>
      </c>
      <c r="I1038" t="s">
        <v>11164</v>
      </c>
      <c r="J1038">
        <v>10055</v>
      </c>
      <c r="K1038">
        <v>114040</v>
      </c>
      <c r="L1038" t="s">
        <v>27</v>
      </c>
      <c r="M1038" t="s">
        <v>148</v>
      </c>
      <c r="N1038" t="s">
        <v>11264</v>
      </c>
      <c r="O1038" s="129"/>
      <c r="P1038" s="16"/>
    </row>
    <row r="1039" spans="1:16">
      <c r="A1039" t="s">
        <v>320</v>
      </c>
      <c r="B1039" t="s">
        <v>317</v>
      </c>
      <c r="C1039" t="s">
        <v>11571</v>
      </c>
      <c r="D1039" t="s">
        <v>318</v>
      </c>
      <c r="E1039">
        <v>9324.33</v>
      </c>
      <c r="F1039" t="s">
        <v>1170</v>
      </c>
      <c r="G1039" t="s">
        <v>11572</v>
      </c>
      <c r="H1039" t="s">
        <v>413</v>
      </c>
      <c r="I1039" t="s">
        <v>11164</v>
      </c>
      <c r="J1039">
        <v>10055</v>
      </c>
      <c r="K1039">
        <v>114040</v>
      </c>
      <c r="L1039" t="s">
        <v>27</v>
      </c>
      <c r="M1039" t="s">
        <v>148</v>
      </c>
      <c r="N1039" t="s">
        <v>11265</v>
      </c>
      <c r="O1039" s="129"/>
      <c r="P1039" s="16"/>
    </row>
    <row r="1040" spans="1:16">
      <c r="A1040" t="s">
        <v>321</v>
      </c>
      <c r="B1040" t="s">
        <v>317</v>
      </c>
      <c r="C1040" t="s">
        <v>11573</v>
      </c>
      <c r="D1040" t="s">
        <v>318</v>
      </c>
      <c r="E1040">
        <v>6402.29</v>
      </c>
      <c r="F1040" t="s">
        <v>1170</v>
      </c>
      <c r="G1040" t="s">
        <v>11574</v>
      </c>
      <c r="H1040" t="s">
        <v>414</v>
      </c>
      <c r="I1040" t="s">
        <v>11164</v>
      </c>
      <c r="J1040">
        <v>10055</v>
      </c>
      <c r="K1040">
        <v>114040</v>
      </c>
      <c r="L1040" t="s">
        <v>27</v>
      </c>
      <c r="M1040" t="s">
        <v>148</v>
      </c>
      <c r="N1040" t="s">
        <v>11266</v>
      </c>
      <c r="O1040" s="129"/>
      <c r="P1040" s="16"/>
    </row>
    <row r="1041" spans="1:16">
      <c r="A1041" t="s">
        <v>1115</v>
      </c>
      <c r="B1041" t="s">
        <v>317</v>
      </c>
      <c r="C1041" t="s">
        <v>11575</v>
      </c>
      <c r="D1041" t="s">
        <v>318</v>
      </c>
      <c r="E1041">
        <v>9400.6200000000008</v>
      </c>
      <c r="F1041" t="s">
        <v>1170</v>
      </c>
      <c r="G1041" t="s">
        <v>11576</v>
      </c>
      <c r="H1041" t="s">
        <v>414</v>
      </c>
      <c r="I1041" t="s">
        <v>11164</v>
      </c>
      <c r="J1041">
        <v>10055</v>
      </c>
      <c r="K1041">
        <v>114040</v>
      </c>
      <c r="L1041" t="s">
        <v>27</v>
      </c>
      <c r="M1041" t="s">
        <v>148</v>
      </c>
      <c r="N1041" t="s">
        <v>11267</v>
      </c>
      <c r="O1041" s="129"/>
      <c r="P1041" s="16"/>
    </row>
    <row r="1042" spans="1:16">
      <c r="A1042" t="s">
        <v>11577</v>
      </c>
      <c r="B1042" t="s">
        <v>317</v>
      </c>
      <c r="C1042" t="s">
        <v>11578</v>
      </c>
      <c r="D1042" t="s">
        <v>318</v>
      </c>
      <c r="E1042">
        <v>9383.0499999999993</v>
      </c>
      <c r="F1042" t="s">
        <v>1170</v>
      </c>
      <c r="G1042" t="s">
        <v>11579</v>
      </c>
      <c r="H1042" t="s">
        <v>414</v>
      </c>
      <c r="I1042" t="s">
        <v>11164</v>
      </c>
      <c r="J1042">
        <v>10055</v>
      </c>
      <c r="K1042">
        <v>114040</v>
      </c>
      <c r="L1042" t="s">
        <v>27</v>
      </c>
      <c r="M1042" t="s">
        <v>148</v>
      </c>
      <c r="N1042" t="s">
        <v>11268</v>
      </c>
      <c r="O1042" s="129"/>
      <c r="P1042" s="16"/>
    </row>
    <row r="1043" spans="1:16">
      <c r="A1043" t="s">
        <v>11580</v>
      </c>
      <c r="B1043" t="s">
        <v>317</v>
      </c>
      <c r="C1043" t="s">
        <v>11581</v>
      </c>
      <c r="D1043" t="s">
        <v>318</v>
      </c>
      <c r="E1043">
        <v>10420.549999999999</v>
      </c>
      <c r="F1043" t="s">
        <v>1170</v>
      </c>
      <c r="G1043" t="s">
        <v>11582</v>
      </c>
      <c r="H1043" t="s">
        <v>413</v>
      </c>
      <c r="I1043" t="s">
        <v>11164</v>
      </c>
      <c r="J1043">
        <v>10055</v>
      </c>
      <c r="K1043">
        <v>114040</v>
      </c>
      <c r="L1043" t="s">
        <v>27</v>
      </c>
      <c r="M1043" t="s">
        <v>148</v>
      </c>
      <c r="N1043" t="s">
        <v>11269</v>
      </c>
      <c r="O1043" s="129"/>
      <c r="P1043" s="16"/>
    </row>
    <row r="1044" spans="1:16">
      <c r="A1044" t="s">
        <v>1155</v>
      </c>
      <c r="B1044" t="s">
        <v>317</v>
      </c>
      <c r="C1044" t="s">
        <v>11586</v>
      </c>
      <c r="D1044" t="s">
        <v>318</v>
      </c>
      <c r="E1044">
        <v>7635.96</v>
      </c>
      <c r="F1044" t="s">
        <v>1170</v>
      </c>
      <c r="G1044" t="s">
        <v>11587</v>
      </c>
      <c r="H1044" t="s">
        <v>414</v>
      </c>
      <c r="I1044" t="s">
        <v>11164</v>
      </c>
      <c r="J1044">
        <v>10055</v>
      </c>
      <c r="K1044">
        <v>114040</v>
      </c>
      <c r="L1044" t="s">
        <v>27</v>
      </c>
      <c r="M1044" t="s">
        <v>148</v>
      </c>
      <c r="N1044" t="s">
        <v>11270</v>
      </c>
      <c r="O1044" s="129"/>
      <c r="P1044" s="16"/>
    </row>
    <row r="1045" spans="1:16">
      <c r="A1045" t="s">
        <v>11583</v>
      </c>
      <c r="B1045" t="s">
        <v>317</v>
      </c>
      <c r="C1045" t="s">
        <v>11584</v>
      </c>
      <c r="D1045" t="s">
        <v>318</v>
      </c>
      <c r="E1045">
        <v>5777.51</v>
      </c>
      <c r="F1045" t="s">
        <v>1170</v>
      </c>
      <c r="G1045" t="s">
        <v>11585</v>
      </c>
      <c r="H1045" t="s">
        <v>414</v>
      </c>
      <c r="I1045" t="s">
        <v>11164</v>
      </c>
      <c r="J1045">
        <v>10055</v>
      </c>
      <c r="K1045">
        <v>114040</v>
      </c>
      <c r="L1045" t="s">
        <v>27</v>
      </c>
      <c r="M1045" t="s">
        <v>148</v>
      </c>
      <c r="N1045" t="s">
        <v>11271</v>
      </c>
      <c r="O1045" s="129"/>
      <c r="P1045" s="16"/>
    </row>
    <row r="1046" spans="1:16">
      <c r="A1046" t="s">
        <v>11588</v>
      </c>
      <c r="B1046" t="s">
        <v>317</v>
      </c>
      <c r="C1046" t="s">
        <v>11589</v>
      </c>
      <c r="D1046" t="s">
        <v>318</v>
      </c>
      <c r="E1046">
        <v>8202.2800000000007</v>
      </c>
      <c r="F1046" t="s">
        <v>1170</v>
      </c>
      <c r="G1046" t="s">
        <v>11590</v>
      </c>
      <c r="H1046" t="s">
        <v>421</v>
      </c>
      <c r="I1046" t="s">
        <v>11164</v>
      </c>
      <c r="J1046">
        <v>10055</v>
      </c>
      <c r="K1046">
        <v>114040</v>
      </c>
      <c r="L1046" t="s">
        <v>27</v>
      </c>
      <c r="M1046" t="s">
        <v>148</v>
      </c>
      <c r="N1046" t="s">
        <v>11272</v>
      </c>
      <c r="O1046" s="129"/>
      <c r="P1046" s="16"/>
    </row>
    <row r="1047" spans="1:16">
      <c r="A1047" t="s">
        <v>1161</v>
      </c>
      <c r="B1047" t="s">
        <v>317</v>
      </c>
      <c r="C1047" t="s">
        <v>11591</v>
      </c>
      <c r="D1047" t="s">
        <v>318</v>
      </c>
      <c r="E1047">
        <v>10414.85</v>
      </c>
      <c r="F1047" t="s">
        <v>1170</v>
      </c>
      <c r="G1047" t="s">
        <v>11592</v>
      </c>
      <c r="H1047" t="s">
        <v>418</v>
      </c>
      <c r="I1047" t="s">
        <v>11164</v>
      </c>
      <c r="J1047">
        <v>10055</v>
      </c>
      <c r="K1047">
        <v>114040</v>
      </c>
      <c r="L1047" t="s">
        <v>27</v>
      </c>
      <c r="M1047" t="s">
        <v>148</v>
      </c>
      <c r="N1047" t="s">
        <v>11273</v>
      </c>
      <c r="O1047" s="129"/>
      <c r="P1047" s="16"/>
    </row>
    <row r="1048" spans="1:16">
      <c r="A1048" t="s">
        <v>1160</v>
      </c>
      <c r="B1048" t="s">
        <v>317</v>
      </c>
      <c r="C1048" t="s">
        <v>11593</v>
      </c>
      <c r="D1048" t="s">
        <v>318</v>
      </c>
      <c r="E1048">
        <v>8028.03</v>
      </c>
      <c r="F1048" t="s">
        <v>1170</v>
      </c>
      <c r="G1048" t="s">
        <v>11594</v>
      </c>
      <c r="H1048" t="s">
        <v>418</v>
      </c>
      <c r="I1048" t="s">
        <v>11164</v>
      </c>
      <c r="J1048">
        <v>10055</v>
      </c>
      <c r="K1048">
        <v>114040</v>
      </c>
      <c r="L1048" t="s">
        <v>27</v>
      </c>
      <c r="M1048" t="s">
        <v>148</v>
      </c>
      <c r="N1048" t="s">
        <v>11274</v>
      </c>
      <c r="O1048" s="129"/>
      <c r="P1048" s="16"/>
    </row>
    <row r="1049" spans="1:16">
      <c r="A1049" t="s">
        <v>316</v>
      </c>
      <c r="B1049" t="s">
        <v>317</v>
      </c>
      <c r="C1049" t="s">
        <v>11569</v>
      </c>
      <c r="D1049" t="s">
        <v>318</v>
      </c>
      <c r="E1049">
        <v>13393.91</v>
      </c>
      <c r="F1049" t="s">
        <v>1170</v>
      </c>
      <c r="G1049" t="s">
        <v>11570</v>
      </c>
      <c r="H1049" t="s">
        <v>415</v>
      </c>
      <c r="I1049" t="s">
        <v>11163</v>
      </c>
      <c r="J1049">
        <v>10055</v>
      </c>
      <c r="K1049">
        <v>114060</v>
      </c>
      <c r="L1049" t="s">
        <v>31</v>
      </c>
      <c r="M1049" t="s">
        <v>148</v>
      </c>
      <c r="N1049" t="s">
        <v>11264</v>
      </c>
      <c r="O1049" s="129"/>
      <c r="P1049" s="16"/>
    </row>
    <row r="1050" spans="1:16">
      <c r="A1050" t="s">
        <v>320</v>
      </c>
      <c r="B1050" t="s">
        <v>317</v>
      </c>
      <c r="C1050" t="s">
        <v>11571</v>
      </c>
      <c r="D1050" t="s">
        <v>318</v>
      </c>
      <c r="E1050">
        <v>13216.3</v>
      </c>
      <c r="F1050" t="s">
        <v>1170</v>
      </c>
      <c r="G1050" t="s">
        <v>11572</v>
      </c>
      <c r="H1050" t="s">
        <v>414</v>
      </c>
      <c r="I1050" t="s">
        <v>11163</v>
      </c>
      <c r="J1050">
        <v>10055</v>
      </c>
      <c r="K1050">
        <v>114060</v>
      </c>
      <c r="L1050" t="s">
        <v>31</v>
      </c>
      <c r="M1050" t="s">
        <v>148</v>
      </c>
      <c r="N1050" t="s">
        <v>11265</v>
      </c>
      <c r="O1050" s="129"/>
      <c r="P1050" s="16"/>
    </row>
    <row r="1051" spans="1:16">
      <c r="A1051" t="s">
        <v>321</v>
      </c>
      <c r="B1051" t="s">
        <v>317</v>
      </c>
      <c r="C1051" t="s">
        <v>11573</v>
      </c>
      <c r="D1051" t="s">
        <v>318</v>
      </c>
      <c r="E1051">
        <v>13638.29</v>
      </c>
      <c r="F1051" t="s">
        <v>1170</v>
      </c>
      <c r="G1051" t="s">
        <v>11574</v>
      </c>
      <c r="H1051" t="s">
        <v>415</v>
      </c>
      <c r="I1051" t="s">
        <v>11163</v>
      </c>
      <c r="J1051">
        <v>10055</v>
      </c>
      <c r="K1051">
        <v>114060</v>
      </c>
      <c r="L1051" t="s">
        <v>31</v>
      </c>
      <c r="M1051" t="s">
        <v>148</v>
      </c>
      <c r="N1051" t="s">
        <v>11266</v>
      </c>
      <c r="O1051" s="129"/>
      <c r="P1051" s="16"/>
    </row>
    <row r="1052" spans="1:16">
      <c r="A1052" t="s">
        <v>1115</v>
      </c>
      <c r="B1052" t="s">
        <v>317</v>
      </c>
      <c r="C1052" t="s">
        <v>11575</v>
      </c>
      <c r="D1052" t="s">
        <v>318</v>
      </c>
      <c r="E1052">
        <v>15242.17</v>
      </c>
      <c r="F1052" t="s">
        <v>1170</v>
      </c>
      <c r="G1052" t="s">
        <v>11576</v>
      </c>
      <c r="H1052" t="s">
        <v>415</v>
      </c>
      <c r="I1052" t="s">
        <v>11163</v>
      </c>
      <c r="J1052">
        <v>10055</v>
      </c>
      <c r="K1052">
        <v>114060</v>
      </c>
      <c r="L1052" t="s">
        <v>31</v>
      </c>
      <c r="M1052" t="s">
        <v>148</v>
      </c>
      <c r="N1052" t="s">
        <v>11267</v>
      </c>
      <c r="O1052" s="129"/>
      <c r="P1052" s="16"/>
    </row>
    <row r="1053" spans="1:16">
      <c r="A1053" t="s">
        <v>11577</v>
      </c>
      <c r="B1053" t="s">
        <v>317</v>
      </c>
      <c r="C1053" t="s">
        <v>11578</v>
      </c>
      <c r="D1053" t="s">
        <v>318</v>
      </c>
      <c r="E1053">
        <v>13447.5</v>
      </c>
      <c r="F1053" t="s">
        <v>1170</v>
      </c>
      <c r="G1053" t="s">
        <v>11579</v>
      </c>
      <c r="H1053" t="s">
        <v>415</v>
      </c>
      <c r="I1053" t="s">
        <v>11163</v>
      </c>
      <c r="J1053">
        <v>10055</v>
      </c>
      <c r="K1053">
        <v>114060</v>
      </c>
      <c r="L1053" t="s">
        <v>31</v>
      </c>
      <c r="M1053" t="s">
        <v>148</v>
      </c>
      <c r="N1053" t="s">
        <v>11268</v>
      </c>
      <c r="O1053" s="129"/>
      <c r="P1053" s="16"/>
    </row>
    <row r="1054" spans="1:16">
      <c r="A1054" t="s">
        <v>11580</v>
      </c>
      <c r="B1054" t="s">
        <v>317</v>
      </c>
      <c r="C1054" t="s">
        <v>11581</v>
      </c>
      <c r="D1054" t="s">
        <v>318</v>
      </c>
      <c r="E1054">
        <v>13165.64</v>
      </c>
      <c r="F1054" t="s">
        <v>1170</v>
      </c>
      <c r="G1054" t="s">
        <v>11582</v>
      </c>
      <c r="H1054" t="s">
        <v>414</v>
      </c>
      <c r="I1054" t="s">
        <v>11163</v>
      </c>
      <c r="J1054">
        <v>10055</v>
      </c>
      <c r="K1054">
        <v>114060</v>
      </c>
      <c r="L1054" t="s">
        <v>31</v>
      </c>
      <c r="M1054" t="s">
        <v>148</v>
      </c>
      <c r="N1054" t="s">
        <v>11269</v>
      </c>
      <c r="O1054" s="129"/>
      <c r="P1054" s="16"/>
    </row>
    <row r="1055" spans="1:16">
      <c r="A1055" t="s">
        <v>1155</v>
      </c>
      <c r="B1055" t="s">
        <v>317</v>
      </c>
      <c r="C1055" t="s">
        <v>11586</v>
      </c>
      <c r="D1055" t="s">
        <v>318</v>
      </c>
      <c r="E1055">
        <v>13247.96</v>
      </c>
      <c r="F1055" t="s">
        <v>1170</v>
      </c>
      <c r="G1055" t="s">
        <v>11587</v>
      </c>
      <c r="H1055" t="s">
        <v>415</v>
      </c>
      <c r="I1055" t="s">
        <v>11163</v>
      </c>
      <c r="J1055">
        <v>10055</v>
      </c>
      <c r="K1055">
        <v>114060</v>
      </c>
      <c r="L1055" t="s">
        <v>31</v>
      </c>
      <c r="M1055" t="s">
        <v>148</v>
      </c>
      <c r="N1055" t="s">
        <v>11270</v>
      </c>
      <c r="O1055" s="129"/>
      <c r="P1055" s="16"/>
    </row>
    <row r="1056" spans="1:16">
      <c r="A1056" t="s">
        <v>11583</v>
      </c>
      <c r="B1056" t="s">
        <v>317</v>
      </c>
      <c r="C1056" t="s">
        <v>11584</v>
      </c>
      <c r="D1056" t="s">
        <v>318</v>
      </c>
      <c r="E1056">
        <v>13067.94</v>
      </c>
      <c r="F1056" t="s">
        <v>1170</v>
      </c>
      <c r="G1056" t="s">
        <v>11585</v>
      </c>
      <c r="H1056" t="s">
        <v>415</v>
      </c>
      <c r="I1056" t="s">
        <v>11163</v>
      </c>
      <c r="J1056">
        <v>10055</v>
      </c>
      <c r="K1056">
        <v>114060</v>
      </c>
      <c r="L1056" t="s">
        <v>31</v>
      </c>
      <c r="M1056" t="s">
        <v>148</v>
      </c>
      <c r="N1056" t="s">
        <v>11271</v>
      </c>
      <c r="O1056" s="129"/>
      <c r="P1056" s="16"/>
    </row>
    <row r="1057" spans="1:16">
      <c r="A1057" t="s">
        <v>11588</v>
      </c>
      <c r="B1057" t="s">
        <v>317</v>
      </c>
      <c r="C1057" t="s">
        <v>11589</v>
      </c>
      <c r="D1057" t="s">
        <v>318</v>
      </c>
      <c r="E1057">
        <v>22602.959999999999</v>
      </c>
      <c r="F1057" t="s">
        <v>1170</v>
      </c>
      <c r="G1057" t="s">
        <v>11590</v>
      </c>
      <c r="H1057" t="s">
        <v>422</v>
      </c>
      <c r="I1057" t="s">
        <v>11163</v>
      </c>
      <c r="J1057">
        <v>10055</v>
      </c>
      <c r="K1057">
        <v>114060</v>
      </c>
      <c r="L1057" t="s">
        <v>31</v>
      </c>
      <c r="M1057" t="s">
        <v>148</v>
      </c>
      <c r="N1057" t="s">
        <v>11272</v>
      </c>
      <c r="O1057" s="129"/>
      <c r="P1057" s="16"/>
    </row>
    <row r="1058" spans="1:16">
      <c r="A1058" t="s">
        <v>1161</v>
      </c>
      <c r="B1058" t="s">
        <v>317</v>
      </c>
      <c r="C1058" t="s">
        <v>11591</v>
      </c>
      <c r="D1058" t="s">
        <v>318</v>
      </c>
      <c r="E1058">
        <v>13593.55</v>
      </c>
      <c r="F1058" t="s">
        <v>1170</v>
      </c>
      <c r="G1058" t="s">
        <v>11592</v>
      </c>
      <c r="H1058" t="s">
        <v>419</v>
      </c>
      <c r="I1058" t="s">
        <v>11163</v>
      </c>
      <c r="J1058">
        <v>10055</v>
      </c>
      <c r="K1058">
        <v>114060</v>
      </c>
      <c r="L1058" t="s">
        <v>31</v>
      </c>
      <c r="M1058" t="s">
        <v>148</v>
      </c>
      <c r="N1058" t="s">
        <v>11273</v>
      </c>
      <c r="O1058" s="129"/>
      <c r="P1058" s="16"/>
    </row>
    <row r="1059" spans="1:16">
      <c r="A1059" t="s">
        <v>1160</v>
      </c>
      <c r="B1059" t="s">
        <v>317</v>
      </c>
      <c r="C1059" t="s">
        <v>11593</v>
      </c>
      <c r="D1059" t="s">
        <v>318</v>
      </c>
      <c r="E1059">
        <v>13233.41</v>
      </c>
      <c r="F1059" t="s">
        <v>1170</v>
      </c>
      <c r="G1059" t="s">
        <v>11594</v>
      </c>
      <c r="H1059" t="s">
        <v>419</v>
      </c>
      <c r="I1059" t="s">
        <v>11163</v>
      </c>
      <c r="J1059">
        <v>10055</v>
      </c>
      <c r="K1059">
        <v>114060</v>
      </c>
      <c r="L1059" t="s">
        <v>31</v>
      </c>
      <c r="M1059" t="s">
        <v>148</v>
      </c>
      <c r="N1059" t="s">
        <v>11274</v>
      </c>
      <c r="O1059" s="129"/>
      <c r="P1059" s="16"/>
    </row>
    <row r="1060" spans="1:16">
      <c r="A1060" t="s">
        <v>316</v>
      </c>
      <c r="B1060" t="s">
        <v>317</v>
      </c>
      <c r="C1060" t="s">
        <v>11569</v>
      </c>
      <c r="D1060" t="s">
        <v>318</v>
      </c>
      <c r="E1060">
        <v>168.95</v>
      </c>
      <c r="F1060" t="s">
        <v>1170</v>
      </c>
      <c r="G1060" t="s">
        <v>11570</v>
      </c>
      <c r="H1060" t="s">
        <v>416</v>
      </c>
      <c r="I1060" t="s">
        <v>11162</v>
      </c>
      <c r="J1060">
        <v>10055</v>
      </c>
      <c r="K1060">
        <v>114070</v>
      </c>
      <c r="L1060" t="s">
        <v>108</v>
      </c>
      <c r="M1060" t="s">
        <v>148</v>
      </c>
      <c r="N1060" t="s">
        <v>11264</v>
      </c>
      <c r="O1060" s="129"/>
      <c r="P1060" s="16"/>
    </row>
    <row r="1061" spans="1:16">
      <c r="A1061" t="s">
        <v>320</v>
      </c>
      <c r="B1061" t="s">
        <v>317</v>
      </c>
      <c r="C1061" t="s">
        <v>11571</v>
      </c>
      <c r="D1061" t="s">
        <v>318</v>
      </c>
      <c r="E1061">
        <v>168.95</v>
      </c>
      <c r="F1061" t="s">
        <v>1170</v>
      </c>
      <c r="G1061" t="s">
        <v>11572</v>
      </c>
      <c r="H1061" t="s">
        <v>415</v>
      </c>
      <c r="I1061" t="s">
        <v>11162</v>
      </c>
      <c r="J1061">
        <v>10055</v>
      </c>
      <c r="K1061">
        <v>114070</v>
      </c>
      <c r="L1061" t="s">
        <v>108</v>
      </c>
      <c r="M1061" t="s">
        <v>148</v>
      </c>
      <c r="N1061" t="s">
        <v>11265</v>
      </c>
      <c r="O1061" s="129"/>
      <c r="P1061" s="16"/>
    </row>
    <row r="1062" spans="1:16">
      <c r="A1062" t="s">
        <v>321</v>
      </c>
      <c r="B1062" t="s">
        <v>317</v>
      </c>
      <c r="C1062" t="s">
        <v>11573</v>
      </c>
      <c r="D1062" t="s">
        <v>318</v>
      </c>
      <c r="E1062">
        <v>168.95</v>
      </c>
      <c r="F1062" t="s">
        <v>1170</v>
      </c>
      <c r="G1062" t="s">
        <v>11574</v>
      </c>
      <c r="H1062" t="s">
        <v>416</v>
      </c>
      <c r="I1062" t="s">
        <v>11162</v>
      </c>
      <c r="J1062">
        <v>10055</v>
      </c>
      <c r="K1062">
        <v>114070</v>
      </c>
      <c r="L1062" t="s">
        <v>108</v>
      </c>
      <c r="M1062" t="s">
        <v>148</v>
      </c>
      <c r="N1062" t="s">
        <v>11266</v>
      </c>
      <c r="O1062" s="129"/>
      <c r="P1062" s="16"/>
    </row>
    <row r="1063" spans="1:16">
      <c r="A1063" t="s">
        <v>1115</v>
      </c>
      <c r="B1063" t="s">
        <v>317</v>
      </c>
      <c r="C1063" t="s">
        <v>11575</v>
      </c>
      <c r="D1063" t="s">
        <v>318</v>
      </c>
      <c r="E1063">
        <v>172</v>
      </c>
      <c r="F1063" t="s">
        <v>1170</v>
      </c>
      <c r="G1063" t="s">
        <v>11576</v>
      </c>
      <c r="H1063" t="s">
        <v>416</v>
      </c>
      <c r="I1063" t="s">
        <v>11162</v>
      </c>
      <c r="J1063">
        <v>10055</v>
      </c>
      <c r="K1063">
        <v>114070</v>
      </c>
      <c r="L1063" t="s">
        <v>108</v>
      </c>
      <c r="M1063" t="s">
        <v>148</v>
      </c>
      <c r="N1063" t="s">
        <v>11267</v>
      </c>
      <c r="O1063" s="129"/>
      <c r="P1063" s="16"/>
    </row>
    <row r="1064" spans="1:16">
      <c r="A1064" t="s">
        <v>11577</v>
      </c>
      <c r="B1064" t="s">
        <v>317</v>
      </c>
      <c r="C1064" t="s">
        <v>11578</v>
      </c>
      <c r="D1064" t="s">
        <v>318</v>
      </c>
      <c r="E1064">
        <v>169.71</v>
      </c>
      <c r="F1064" t="s">
        <v>1170</v>
      </c>
      <c r="G1064" t="s">
        <v>11579</v>
      </c>
      <c r="H1064" t="s">
        <v>416</v>
      </c>
      <c r="I1064" t="s">
        <v>11162</v>
      </c>
      <c r="J1064">
        <v>10055</v>
      </c>
      <c r="K1064">
        <v>114070</v>
      </c>
      <c r="L1064" t="s">
        <v>108</v>
      </c>
      <c r="M1064" t="s">
        <v>148</v>
      </c>
      <c r="N1064" t="s">
        <v>11268</v>
      </c>
      <c r="O1064" s="129"/>
      <c r="P1064" s="16"/>
    </row>
    <row r="1065" spans="1:16">
      <c r="A1065" t="s">
        <v>11580</v>
      </c>
      <c r="B1065" t="s">
        <v>317</v>
      </c>
      <c r="C1065" t="s">
        <v>11581</v>
      </c>
      <c r="D1065" t="s">
        <v>318</v>
      </c>
      <c r="E1065">
        <v>169.71</v>
      </c>
      <c r="F1065" t="s">
        <v>1170</v>
      </c>
      <c r="G1065" t="s">
        <v>11582</v>
      </c>
      <c r="H1065" t="s">
        <v>415</v>
      </c>
      <c r="I1065" t="s">
        <v>11162</v>
      </c>
      <c r="J1065">
        <v>10055</v>
      </c>
      <c r="K1065">
        <v>114070</v>
      </c>
      <c r="L1065" t="s">
        <v>108</v>
      </c>
      <c r="M1065" t="s">
        <v>148</v>
      </c>
      <c r="N1065" t="s">
        <v>11269</v>
      </c>
      <c r="O1065" s="129"/>
      <c r="P1065" s="16"/>
    </row>
    <row r="1066" spans="1:16">
      <c r="A1066" t="s">
        <v>11583</v>
      </c>
      <c r="B1066" t="s">
        <v>317</v>
      </c>
      <c r="C1066" t="s">
        <v>11584</v>
      </c>
      <c r="D1066" t="s">
        <v>318</v>
      </c>
      <c r="E1066">
        <v>160.59</v>
      </c>
      <c r="F1066" t="s">
        <v>1170</v>
      </c>
      <c r="G1066" t="s">
        <v>11585</v>
      </c>
      <c r="H1066" t="s">
        <v>416</v>
      </c>
      <c r="I1066" t="s">
        <v>11162</v>
      </c>
      <c r="J1066">
        <v>10055</v>
      </c>
      <c r="K1066">
        <v>114070</v>
      </c>
      <c r="L1066" t="s">
        <v>108</v>
      </c>
      <c r="M1066" t="s">
        <v>148</v>
      </c>
      <c r="N1066" t="s">
        <v>11271</v>
      </c>
      <c r="O1066" s="129"/>
      <c r="P1066" s="16"/>
    </row>
    <row r="1067" spans="1:16">
      <c r="A1067" t="s">
        <v>1155</v>
      </c>
      <c r="B1067" t="s">
        <v>317</v>
      </c>
      <c r="C1067" t="s">
        <v>11586</v>
      </c>
      <c r="D1067" t="s">
        <v>318</v>
      </c>
      <c r="E1067">
        <v>169.71</v>
      </c>
      <c r="F1067" t="s">
        <v>1170</v>
      </c>
      <c r="G1067" t="s">
        <v>11587</v>
      </c>
      <c r="H1067" t="s">
        <v>416</v>
      </c>
      <c r="I1067" t="s">
        <v>11162</v>
      </c>
      <c r="J1067">
        <v>10055</v>
      </c>
      <c r="K1067">
        <v>114070</v>
      </c>
      <c r="L1067" t="s">
        <v>108</v>
      </c>
      <c r="M1067" t="s">
        <v>148</v>
      </c>
      <c r="N1067" t="s">
        <v>11270</v>
      </c>
      <c r="O1067" s="129"/>
      <c r="P1067" s="16"/>
    </row>
    <row r="1068" spans="1:16">
      <c r="A1068" t="s">
        <v>11588</v>
      </c>
      <c r="B1068" t="s">
        <v>317</v>
      </c>
      <c r="C1068" t="s">
        <v>11589</v>
      </c>
      <c r="D1068" t="s">
        <v>318</v>
      </c>
      <c r="E1068">
        <v>304.17</v>
      </c>
      <c r="F1068" t="s">
        <v>1170</v>
      </c>
      <c r="G1068" t="s">
        <v>11590</v>
      </c>
      <c r="H1068" t="s">
        <v>423</v>
      </c>
      <c r="I1068" t="s">
        <v>11162</v>
      </c>
      <c r="J1068">
        <v>10055</v>
      </c>
      <c r="K1068">
        <v>114070</v>
      </c>
      <c r="L1068" t="s">
        <v>108</v>
      </c>
      <c r="M1068" t="s">
        <v>148</v>
      </c>
      <c r="N1068" t="s">
        <v>11272</v>
      </c>
      <c r="O1068" s="129"/>
      <c r="P1068" s="16"/>
    </row>
    <row r="1069" spans="1:16">
      <c r="A1069" t="s">
        <v>1161</v>
      </c>
      <c r="B1069" t="s">
        <v>317</v>
      </c>
      <c r="C1069" t="s">
        <v>11591</v>
      </c>
      <c r="D1069" t="s">
        <v>318</v>
      </c>
      <c r="E1069">
        <v>184.74</v>
      </c>
      <c r="F1069" t="s">
        <v>1170</v>
      </c>
      <c r="G1069" t="s">
        <v>11592</v>
      </c>
      <c r="H1069" t="s">
        <v>420</v>
      </c>
      <c r="I1069" t="s">
        <v>11162</v>
      </c>
      <c r="J1069">
        <v>10055</v>
      </c>
      <c r="K1069">
        <v>114070</v>
      </c>
      <c r="L1069" t="s">
        <v>108</v>
      </c>
      <c r="M1069" t="s">
        <v>148</v>
      </c>
      <c r="N1069" t="s">
        <v>11273</v>
      </c>
      <c r="O1069" s="129"/>
      <c r="P1069" s="16"/>
    </row>
    <row r="1070" spans="1:16">
      <c r="A1070" t="s">
        <v>1160</v>
      </c>
      <c r="B1070" t="s">
        <v>317</v>
      </c>
      <c r="C1070" t="s">
        <v>11593</v>
      </c>
      <c r="D1070" t="s">
        <v>318</v>
      </c>
      <c r="E1070">
        <v>184.74</v>
      </c>
      <c r="F1070" t="s">
        <v>1170</v>
      </c>
      <c r="G1070" t="s">
        <v>11594</v>
      </c>
      <c r="H1070" t="s">
        <v>420</v>
      </c>
      <c r="I1070" t="s">
        <v>11162</v>
      </c>
      <c r="J1070">
        <v>10055</v>
      </c>
      <c r="K1070">
        <v>114070</v>
      </c>
      <c r="L1070" t="s">
        <v>108</v>
      </c>
      <c r="M1070" t="s">
        <v>148</v>
      </c>
      <c r="N1070" t="s">
        <v>11274</v>
      </c>
      <c r="O1070" s="129"/>
      <c r="P1070" s="16"/>
    </row>
    <row r="1071" spans="1:16">
      <c r="A1071" t="s">
        <v>316</v>
      </c>
      <c r="B1071" t="s">
        <v>317</v>
      </c>
      <c r="C1071" t="s">
        <v>11569</v>
      </c>
      <c r="D1071" t="s">
        <v>318</v>
      </c>
      <c r="E1071">
        <v>4146.91</v>
      </c>
      <c r="F1071" t="s">
        <v>1170</v>
      </c>
      <c r="G1071" t="s">
        <v>11570</v>
      </c>
      <c r="H1071" t="s">
        <v>417</v>
      </c>
      <c r="I1071" t="s">
        <v>11161</v>
      </c>
      <c r="J1071">
        <v>10056</v>
      </c>
      <c r="K1071">
        <v>111100</v>
      </c>
      <c r="L1071" t="s">
        <v>35</v>
      </c>
      <c r="M1071" t="s">
        <v>149</v>
      </c>
      <c r="N1071" t="s">
        <v>11264</v>
      </c>
      <c r="O1071" s="129"/>
      <c r="P1071" s="16"/>
    </row>
    <row r="1072" spans="1:16">
      <c r="A1072" t="s">
        <v>320</v>
      </c>
      <c r="B1072" t="s">
        <v>317</v>
      </c>
      <c r="C1072" t="s">
        <v>11571</v>
      </c>
      <c r="D1072" t="s">
        <v>318</v>
      </c>
      <c r="E1072">
        <v>4146.91</v>
      </c>
      <c r="F1072" t="s">
        <v>1170</v>
      </c>
      <c r="G1072" t="s">
        <v>11572</v>
      </c>
      <c r="H1072" t="s">
        <v>416</v>
      </c>
      <c r="I1072" t="s">
        <v>11161</v>
      </c>
      <c r="J1072">
        <v>10056</v>
      </c>
      <c r="K1072">
        <v>111100</v>
      </c>
      <c r="L1072" t="s">
        <v>35</v>
      </c>
      <c r="M1072" t="s">
        <v>149</v>
      </c>
      <c r="N1072" t="s">
        <v>11265</v>
      </c>
      <c r="O1072" s="129"/>
      <c r="P1072" s="16"/>
    </row>
    <row r="1073" spans="1:16">
      <c r="A1073" t="s">
        <v>321</v>
      </c>
      <c r="B1073" t="s">
        <v>317</v>
      </c>
      <c r="C1073" t="s">
        <v>11573</v>
      </c>
      <c r="D1073" t="s">
        <v>318</v>
      </c>
      <c r="E1073">
        <v>4146.91</v>
      </c>
      <c r="F1073" t="s">
        <v>1170</v>
      </c>
      <c r="G1073" t="s">
        <v>11574</v>
      </c>
      <c r="H1073" t="s">
        <v>417</v>
      </c>
      <c r="I1073" t="s">
        <v>11161</v>
      </c>
      <c r="J1073">
        <v>10056</v>
      </c>
      <c r="K1073">
        <v>111100</v>
      </c>
      <c r="L1073" t="s">
        <v>35</v>
      </c>
      <c r="M1073" t="s">
        <v>149</v>
      </c>
      <c r="N1073" t="s">
        <v>11266</v>
      </c>
      <c r="O1073" s="129"/>
      <c r="P1073" s="16"/>
    </row>
    <row r="1074" spans="1:16">
      <c r="A1074" t="s">
        <v>1115</v>
      </c>
      <c r="B1074" t="s">
        <v>317</v>
      </c>
      <c r="C1074" t="s">
        <v>11575</v>
      </c>
      <c r="D1074" t="s">
        <v>318</v>
      </c>
      <c r="E1074">
        <v>4146.91</v>
      </c>
      <c r="F1074" t="s">
        <v>1170</v>
      </c>
      <c r="G1074" t="s">
        <v>11576</v>
      </c>
      <c r="H1074" t="s">
        <v>417</v>
      </c>
      <c r="I1074" t="s">
        <v>11161</v>
      </c>
      <c r="J1074">
        <v>10056</v>
      </c>
      <c r="K1074">
        <v>111100</v>
      </c>
      <c r="L1074" t="s">
        <v>35</v>
      </c>
      <c r="M1074" t="s">
        <v>149</v>
      </c>
      <c r="N1074" t="s">
        <v>11267</v>
      </c>
      <c r="O1074" s="129"/>
      <c r="P1074" s="16"/>
    </row>
    <row r="1075" spans="1:16">
      <c r="A1075" t="s">
        <v>11577</v>
      </c>
      <c r="B1075" t="s">
        <v>317</v>
      </c>
      <c r="C1075" t="s">
        <v>11578</v>
      </c>
      <c r="D1075" t="s">
        <v>318</v>
      </c>
      <c r="E1075">
        <v>4146.91</v>
      </c>
      <c r="F1075" t="s">
        <v>1170</v>
      </c>
      <c r="G1075" t="s">
        <v>11579</v>
      </c>
      <c r="H1075" t="s">
        <v>417</v>
      </c>
      <c r="I1075" t="s">
        <v>11161</v>
      </c>
      <c r="J1075">
        <v>10056</v>
      </c>
      <c r="K1075">
        <v>111100</v>
      </c>
      <c r="L1075" t="s">
        <v>35</v>
      </c>
      <c r="M1075" t="s">
        <v>149</v>
      </c>
      <c r="N1075" t="s">
        <v>11268</v>
      </c>
      <c r="O1075" s="129"/>
      <c r="P1075" s="16"/>
    </row>
    <row r="1076" spans="1:16">
      <c r="A1076" t="s">
        <v>11580</v>
      </c>
      <c r="B1076" t="s">
        <v>317</v>
      </c>
      <c r="C1076" t="s">
        <v>11581</v>
      </c>
      <c r="D1076" t="s">
        <v>318</v>
      </c>
      <c r="E1076">
        <v>4146.91</v>
      </c>
      <c r="F1076" t="s">
        <v>1170</v>
      </c>
      <c r="G1076" t="s">
        <v>11582</v>
      </c>
      <c r="H1076" t="s">
        <v>416</v>
      </c>
      <c r="I1076" t="s">
        <v>11161</v>
      </c>
      <c r="J1076">
        <v>10056</v>
      </c>
      <c r="K1076">
        <v>111100</v>
      </c>
      <c r="L1076" t="s">
        <v>35</v>
      </c>
      <c r="M1076" t="s">
        <v>149</v>
      </c>
      <c r="N1076" t="s">
        <v>11269</v>
      </c>
      <c r="O1076" s="129"/>
      <c r="P1076" s="16"/>
    </row>
    <row r="1077" spans="1:16">
      <c r="A1077" t="s">
        <v>11583</v>
      </c>
      <c r="B1077" t="s">
        <v>317</v>
      </c>
      <c r="C1077" t="s">
        <v>11584</v>
      </c>
      <c r="D1077" t="s">
        <v>318</v>
      </c>
      <c r="E1077">
        <v>4184.25</v>
      </c>
      <c r="F1077" t="s">
        <v>1170</v>
      </c>
      <c r="G1077" t="s">
        <v>11585</v>
      </c>
      <c r="H1077" t="s">
        <v>417</v>
      </c>
      <c r="I1077" t="s">
        <v>11161</v>
      </c>
      <c r="J1077">
        <v>10056</v>
      </c>
      <c r="K1077">
        <v>111100</v>
      </c>
      <c r="L1077" t="s">
        <v>35</v>
      </c>
      <c r="M1077" t="s">
        <v>149</v>
      </c>
      <c r="N1077" t="s">
        <v>11271</v>
      </c>
      <c r="O1077" s="129"/>
      <c r="P1077" s="16"/>
    </row>
    <row r="1078" spans="1:16">
      <c r="A1078" t="s">
        <v>1155</v>
      </c>
      <c r="B1078" t="s">
        <v>317</v>
      </c>
      <c r="C1078" t="s">
        <v>11586</v>
      </c>
      <c r="D1078" t="s">
        <v>318</v>
      </c>
      <c r="E1078">
        <v>4165.59</v>
      </c>
      <c r="F1078" t="s">
        <v>1170</v>
      </c>
      <c r="G1078" t="s">
        <v>11587</v>
      </c>
      <c r="H1078" t="s">
        <v>417</v>
      </c>
      <c r="I1078" t="s">
        <v>11161</v>
      </c>
      <c r="J1078">
        <v>10056</v>
      </c>
      <c r="K1078">
        <v>111100</v>
      </c>
      <c r="L1078" t="s">
        <v>35</v>
      </c>
      <c r="M1078" t="s">
        <v>149</v>
      </c>
      <c r="N1078" t="s">
        <v>11270</v>
      </c>
      <c r="O1078" s="129"/>
    </row>
    <row r="1079" spans="1:16">
      <c r="A1079" t="s">
        <v>11588</v>
      </c>
      <c r="B1079" t="s">
        <v>317</v>
      </c>
      <c r="C1079" t="s">
        <v>11589</v>
      </c>
      <c r="D1079" t="s">
        <v>318</v>
      </c>
      <c r="E1079">
        <v>7615.73</v>
      </c>
      <c r="F1079" t="s">
        <v>1170</v>
      </c>
      <c r="G1079" t="s">
        <v>11590</v>
      </c>
      <c r="H1079" t="s">
        <v>424</v>
      </c>
      <c r="I1079" t="s">
        <v>11161</v>
      </c>
      <c r="J1079">
        <v>10056</v>
      </c>
      <c r="K1079">
        <v>111100</v>
      </c>
      <c r="L1079" t="s">
        <v>35</v>
      </c>
      <c r="M1079" t="s">
        <v>149</v>
      </c>
      <c r="N1079" t="s">
        <v>11272</v>
      </c>
      <c r="O1079" s="129"/>
      <c r="P1079" s="16"/>
    </row>
    <row r="1080" spans="1:16">
      <c r="A1080" t="s">
        <v>1161</v>
      </c>
      <c r="B1080" t="s">
        <v>317</v>
      </c>
      <c r="C1080" t="s">
        <v>11591</v>
      </c>
      <c r="D1080" t="s">
        <v>318</v>
      </c>
      <c r="E1080">
        <v>4538.5600000000004</v>
      </c>
      <c r="F1080" t="s">
        <v>1170</v>
      </c>
      <c r="G1080" t="s">
        <v>11592</v>
      </c>
      <c r="H1080" t="s">
        <v>421</v>
      </c>
      <c r="I1080" t="s">
        <v>11161</v>
      </c>
      <c r="J1080">
        <v>10056</v>
      </c>
      <c r="K1080">
        <v>111100</v>
      </c>
      <c r="L1080" t="s">
        <v>35</v>
      </c>
      <c r="M1080" t="s">
        <v>149</v>
      </c>
      <c r="N1080" t="s">
        <v>11273</v>
      </c>
      <c r="O1080" s="129"/>
      <c r="P1080" s="16"/>
    </row>
    <row r="1081" spans="1:16">
      <c r="A1081" t="s">
        <v>1160</v>
      </c>
      <c r="B1081" t="s">
        <v>317</v>
      </c>
      <c r="C1081" t="s">
        <v>11593</v>
      </c>
      <c r="D1081" t="s">
        <v>318</v>
      </c>
      <c r="E1081">
        <v>4538.5600000000004</v>
      </c>
      <c r="F1081" t="s">
        <v>1170</v>
      </c>
      <c r="G1081" t="s">
        <v>11594</v>
      </c>
      <c r="H1081" t="s">
        <v>421</v>
      </c>
      <c r="I1081" t="s">
        <v>11161</v>
      </c>
      <c r="J1081">
        <v>10056</v>
      </c>
      <c r="K1081">
        <v>111100</v>
      </c>
      <c r="L1081" t="s">
        <v>35</v>
      </c>
      <c r="M1081" t="s">
        <v>149</v>
      </c>
      <c r="N1081" t="s">
        <v>11274</v>
      </c>
      <c r="O1081" s="129"/>
    </row>
    <row r="1082" spans="1:16">
      <c r="A1082" t="s">
        <v>316</v>
      </c>
      <c r="B1082" t="s">
        <v>317</v>
      </c>
      <c r="C1082" t="s">
        <v>11569</v>
      </c>
      <c r="D1082" t="s">
        <v>318</v>
      </c>
      <c r="E1082">
        <v>2257.59</v>
      </c>
      <c r="F1082" t="s">
        <v>1170</v>
      </c>
      <c r="G1082" t="s">
        <v>11570</v>
      </c>
      <c r="H1082" t="s">
        <v>418</v>
      </c>
      <c r="I1082" t="s">
        <v>11160</v>
      </c>
      <c r="J1082">
        <v>10056</v>
      </c>
      <c r="K1082">
        <v>111200</v>
      </c>
      <c r="L1082" t="s">
        <v>33</v>
      </c>
      <c r="M1082" t="s">
        <v>149</v>
      </c>
      <c r="N1082" t="s">
        <v>11264</v>
      </c>
      <c r="O1082" s="129"/>
    </row>
    <row r="1083" spans="1:16">
      <c r="A1083" t="s">
        <v>320</v>
      </c>
      <c r="B1083" t="s">
        <v>317</v>
      </c>
      <c r="C1083" t="s">
        <v>11571</v>
      </c>
      <c r="D1083" t="s">
        <v>318</v>
      </c>
      <c r="E1083">
        <v>2257.59</v>
      </c>
      <c r="F1083" t="s">
        <v>1170</v>
      </c>
      <c r="G1083" t="s">
        <v>11572</v>
      </c>
      <c r="H1083" t="s">
        <v>417</v>
      </c>
      <c r="I1083" t="s">
        <v>11160</v>
      </c>
      <c r="J1083">
        <v>10056</v>
      </c>
      <c r="K1083">
        <v>111200</v>
      </c>
      <c r="L1083" t="s">
        <v>33</v>
      </c>
      <c r="M1083" t="s">
        <v>149</v>
      </c>
      <c r="N1083" t="s">
        <v>11265</v>
      </c>
      <c r="O1083" s="129"/>
      <c r="P1083" s="16"/>
    </row>
    <row r="1084" spans="1:16">
      <c r="A1084" t="s">
        <v>321</v>
      </c>
      <c r="B1084" t="s">
        <v>317</v>
      </c>
      <c r="C1084" t="s">
        <v>11573</v>
      </c>
      <c r="D1084" t="s">
        <v>318</v>
      </c>
      <c r="E1084">
        <v>2257.59</v>
      </c>
      <c r="F1084" t="s">
        <v>1170</v>
      </c>
      <c r="G1084" t="s">
        <v>11574</v>
      </c>
      <c r="H1084" t="s">
        <v>418</v>
      </c>
      <c r="I1084" t="s">
        <v>11160</v>
      </c>
      <c r="J1084">
        <v>10056</v>
      </c>
      <c r="K1084">
        <v>111200</v>
      </c>
      <c r="L1084" t="s">
        <v>33</v>
      </c>
      <c r="M1084" t="s">
        <v>149</v>
      </c>
      <c r="N1084" t="s">
        <v>11266</v>
      </c>
      <c r="O1084" s="129"/>
    </row>
    <row r="1085" spans="1:16">
      <c r="A1085" t="s">
        <v>1115</v>
      </c>
      <c r="B1085" t="s">
        <v>317</v>
      </c>
      <c r="C1085" t="s">
        <v>11575</v>
      </c>
      <c r="D1085" t="s">
        <v>318</v>
      </c>
      <c r="E1085">
        <v>2410.94</v>
      </c>
      <c r="F1085" t="s">
        <v>1170</v>
      </c>
      <c r="G1085" t="s">
        <v>11576</v>
      </c>
      <c r="H1085" t="s">
        <v>418</v>
      </c>
      <c r="I1085" t="s">
        <v>11160</v>
      </c>
      <c r="J1085">
        <v>10056</v>
      </c>
      <c r="K1085">
        <v>111200</v>
      </c>
      <c r="L1085" t="s">
        <v>33</v>
      </c>
      <c r="M1085" t="s">
        <v>149</v>
      </c>
      <c r="N1085" t="s">
        <v>11267</v>
      </c>
      <c r="O1085" s="129"/>
      <c r="P1085" s="16"/>
    </row>
    <row r="1086" spans="1:16">
      <c r="A1086" t="s">
        <v>11577</v>
      </c>
      <c r="B1086" t="s">
        <v>317</v>
      </c>
      <c r="C1086" t="s">
        <v>11578</v>
      </c>
      <c r="D1086" t="s">
        <v>318</v>
      </c>
      <c r="E1086">
        <v>2438</v>
      </c>
      <c r="F1086" t="s">
        <v>1170</v>
      </c>
      <c r="G1086" t="s">
        <v>11579</v>
      </c>
      <c r="H1086" t="s">
        <v>418</v>
      </c>
      <c r="I1086" t="s">
        <v>11160</v>
      </c>
      <c r="J1086">
        <v>10056</v>
      </c>
      <c r="K1086">
        <v>111200</v>
      </c>
      <c r="L1086" t="s">
        <v>33</v>
      </c>
      <c r="M1086" t="s">
        <v>149</v>
      </c>
      <c r="N1086" t="s">
        <v>11268</v>
      </c>
      <c r="O1086" s="129"/>
      <c r="P1086" s="16"/>
    </row>
    <row r="1087" spans="1:16">
      <c r="A1087" t="s">
        <v>11580</v>
      </c>
      <c r="B1087" t="s">
        <v>317</v>
      </c>
      <c r="C1087" t="s">
        <v>11581</v>
      </c>
      <c r="D1087" t="s">
        <v>318</v>
      </c>
      <c r="E1087">
        <v>2257.59</v>
      </c>
      <c r="F1087" t="s">
        <v>1170</v>
      </c>
      <c r="G1087" t="s">
        <v>11582</v>
      </c>
      <c r="H1087" t="s">
        <v>417</v>
      </c>
      <c r="I1087" t="s">
        <v>11160</v>
      </c>
      <c r="J1087">
        <v>10056</v>
      </c>
      <c r="K1087">
        <v>111200</v>
      </c>
      <c r="L1087" t="s">
        <v>33</v>
      </c>
      <c r="M1087" t="s">
        <v>149</v>
      </c>
      <c r="N1087" t="s">
        <v>11269</v>
      </c>
      <c r="O1087" s="129"/>
      <c r="P1087" s="16"/>
    </row>
    <row r="1088" spans="1:16">
      <c r="A1088" t="s">
        <v>11583</v>
      </c>
      <c r="B1088" t="s">
        <v>317</v>
      </c>
      <c r="C1088" t="s">
        <v>11584</v>
      </c>
      <c r="D1088" t="s">
        <v>318</v>
      </c>
      <c r="E1088">
        <v>2257.59</v>
      </c>
      <c r="F1088" t="s">
        <v>1170</v>
      </c>
      <c r="G1088" t="s">
        <v>11585</v>
      </c>
      <c r="H1088" t="s">
        <v>418</v>
      </c>
      <c r="I1088" t="s">
        <v>11160</v>
      </c>
      <c r="J1088">
        <v>10056</v>
      </c>
      <c r="K1088">
        <v>111200</v>
      </c>
      <c r="L1088" t="s">
        <v>33</v>
      </c>
      <c r="M1088" t="s">
        <v>149</v>
      </c>
      <c r="N1088" t="s">
        <v>11271</v>
      </c>
      <c r="O1088" s="129"/>
      <c r="P1088" s="16"/>
    </row>
    <row r="1089" spans="1:16">
      <c r="A1089" t="s">
        <v>1155</v>
      </c>
      <c r="B1089" t="s">
        <v>317</v>
      </c>
      <c r="C1089" t="s">
        <v>11586</v>
      </c>
      <c r="D1089" t="s">
        <v>318</v>
      </c>
      <c r="E1089">
        <v>2257.59</v>
      </c>
      <c r="F1089" t="s">
        <v>1170</v>
      </c>
      <c r="G1089" t="s">
        <v>11587</v>
      </c>
      <c r="H1089" t="s">
        <v>418</v>
      </c>
      <c r="I1089" t="s">
        <v>11160</v>
      </c>
      <c r="J1089">
        <v>10056</v>
      </c>
      <c r="K1089">
        <v>111200</v>
      </c>
      <c r="L1089" t="s">
        <v>33</v>
      </c>
      <c r="M1089" t="s">
        <v>149</v>
      </c>
      <c r="N1089" t="s">
        <v>11270</v>
      </c>
      <c r="O1089" s="129"/>
      <c r="P1089" s="16"/>
    </row>
    <row r="1090" spans="1:16">
      <c r="A1090" t="s">
        <v>11588</v>
      </c>
      <c r="B1090" t="s">
        <v>317</v>
      </c>
      <c r="C1090" t="s">
        <v>11589</v>
      </c>
      <c r="D1090" t="s">
        <v>318</v>
      </c>
      <c r="E1090">
        <v>4269.97</v>
      </c>
      <c r="F1090" t="s">
        <v>1170</v>
      </c>
      <c r="G1090" t="s">
        <v>11590</v>
      </c>
      <c r="H1090" t="s">
        <v>425</v>
      </c>
      <c r="I1090" t="s">
        <v>11160</v>
      </c>
      <c r="J1090">
        <v>10056</v>
      </c>
      <c r="K1090">
        <v>111200</v>
      </c>
      <c r="L1090" t="s">
        <v>33</v>
      </c>
      <c r="M1090" t="s">
        <v>149</v>
      </c>
      <c r="N1090" t="s">
        <v>11272</v>
      </c>
      <c r="O1090" s="129"/>
      <c r="P1090" s="16"/>
    </row>
    <row r="1091" spans="1:16">
      <c r="A1091" t="s">
        <v>1161</v>
      </c>
      <c r="B1091" t="s">
        <v>317</v>
      </c>
      <c r="C1091" t="s">
        <v>11591</v>
      </c>
      <c r="D1091" t="s">
        <v>318</v>
      </c>
      <c r="E1091">
        <v>2665.67</v>
      </c>
      <c r="F1091" t="s">
        <v>1170</v>
      </c>
      <c r="G1091" t="s">
        <v>11592</v>
      </c>
      <c r="H1091" t="s">
        <v>422</v>
      </c>
      <c r="I1091" t="s">
        <v>11160</v>
      </c>
      <c r="J1091">
        <v>10056</v>
      </c>
      <c r="K1091">
        <v>111200</v>
      </c>
      <c r="L1091" t="s">
        <v>33</v>
      </c>
      <c r="M1091" t="s">
        <v>149</v>
      </c>
      <c r="N1091" t="s">
        <v>11273</v>
      </c>
      <c r="O1091" s="129"/>
      <c r="P1091" s="16"/>
    </row>
    <row r="1092" spans="1:16">
      <c r="A1092" t="s">
        <v>1160</v>
      </c>
      <c r="B1092" t="s">
        <v>317</v>
      </c>
      <c r="C1092" t="s">
        <v>11593</v>
      </c>
      <c r="D1092" t="s">
        <v>318</v>
      </c>
      <c r="E1092">
        <v>2477.58</v>
      </c>
      <c r="F1092" t="s">
        <v>1170</v>
      </c>
      <c r="G1092" t="s">
        <v>11594</v>
      </c>
      <c r="H1092" t="s">
        <v>422</v>
      </c>
      <c r="I1092" t="s">
        <v>11160</v>
      </c>
      <c r="J1092">
        <v>10056</v>
      </c>
      <c r="K1092">
        <v>111200</v>
      </c>
      <c r="L1092" t="s">
        <v>33</v>
      </c>
      <c r="M1092" t="s">
        <v>149</v>
      </c>
      <c r="N1092" t="s">
        <v>11274</v>
      </c>
      <c r="O1092" s="129"/>
      <c r="P1092" s="16"/>
    </row>
    <row r="1093" spans="1:16">
      <c r="A1093" t="s">
        <v>316</v>
      </c>
      <c r="B1093" t="s">
        <v>317</v>
      </c>
      <c r="C1093" t="s">
        <v>11569</v>
      </c>
      <c r="D1093" t="s">
        <v>318</v>
      </c>
      <c r="E1093">
        <v>36610.07</v>
      </c>
      <c r="F1093" t="s">
        <v>1170</v>
      </c>
      <c r="G1093" t="s">
        <v>11570</v>
      </c>
      <c r="H1093" t="s">
        <v>419</v>
      </c>
      <c r="I1093" t="s">
        <v>11159</v>
      </c>
      <c r="J1093">
        <v>10056</v>
      </c>
      <c r="K1093">
        <v>111400</v>
      </c>
      <c r="L1093" t="s">
        <v>27</v>
      </c>
      <c r="M1093" t="s">
        <v>149</v>
      </c>
      <c r="N1093" t="s">
        <v>11264</v>
      </c>
      <c r="O1093" s="129"/>
      <c r="P1093" s="16"/>
    </row>
    <row r="1094" spans="1:16">
      <c r="A1094" t="s">
        <v>320</v>
      </c>
      <c r="B1094" t="s">
        <v>317</v>
      </c>
      <c r="C1094" t="s">
        <v>11571</v>
      </c>
      <c r="D1094" t="s">
        <v>318</v>
      </c>
      <c r="E1094">
        <v>37366.44</v>
      </c>
      <c r="F1094" t="s">
        <v>1170</v>
      </c>
      <c r="G1094" t="s">
        <v>11572</v>
      </c>
      <c r="H1094" t="s">
        <v>418</v>
      </c>
      <c r="I1094" t="s">
        <v>11159</v>
      </c>
      <c r="J1094">
        <v>10056</v>
      </c>
      <c r="K1094">
        <v>111400</v>
      </c>
      <c r="L1094" t="s">
        <v>27</v>
      </c>
      <c r="M1094" t="s">
        <v>149</v>
      </c>
      <c r="N1094" t="s">
        <v>11265</v>
      </c>
      <c r="O1094" s="129"/>
      <c r="P1094" s="16"/>
    </row>
    <row r="1095" spans="1:16">
      <c r="A1095" t="s">
        <v>321</v>
      </c>
      <c r="B1095" t="s">
        <v>317</v>
      </c>
      <c r="C1095" t="s">
        <v>11573</v>
      </c>
      <c r="D1095" t="s">
        <v>318</v>
      </c>
      <c r="E1095">
        <v>36835.919999999998</v>
      </c>
      <c r="F1095" t="s">
        <v>1170</v>
      </c>
      <c r="G1095" t="s">
        <v>11574</v>
      </c>
      <c r="H1095" t="s">
        <v>419</v>
      </c>
      <c r="I1095" t="s">
        <v>11159</v>
      </c>
      <c r="J1095">
        <v>10056</v>
      </c>
      <c r="K1095">
        <v>111400</v>
      </c>
      <c r="L1095" t="s">
        <v>27</v>
      </c>
      <c r="M1095" t="s">
        <v>149</v>
      </c>
      <c r="N1095" t="s">
        <v>11266</v>
      </c>
      <c r="O1095" s="129"/>
      <c r="P1095" s="16"/>
    </row>
    <row r="1096" spans="1:16">
      <c r="A1096" t="s">
        <v>1115</v>
      </c>
      <c r="B1096" t="s">
        <v>317</v>
      </c>
      <c r="C1096" t="s">
        <v>11575</v>
      </c>
      <c r="D1096" t="s">
        <v>318</v>
      </c>
      <c r="E1096">
        <v>37906.85</v>
      </c>
      <c r="F1096" t="s">
        <v>1170</v>
      </c>
      <c r="G1096" t="s">
        <v>11576</v>
      </c>
      <c r="H1096" t="s">
        <v>419</v>
      </c>
      <c r="I1096" t="s">
        <v>11159</v>
      </c>
      <c r="J1096">
        <v>10056</v>
      </c>
      <c r="K1096">
        <v>111400</v>
      </c>
      <c r="L1096" t="s">
        <v>27</v>
      </c>
      <c r="M1096" t="s">
        <v>149</v>
      </c>
      <c r="N1096" t="s">
        <v>11267</v>
      </c>
      <c r="O1096" s="129"/>
      <c r="P1096" s="16"/>
    </row>
    <row r="1097" spans="1:16">
      <c r="A1097" t="s">
        <v>11577</v>
      </c>
      <c r="B1097" t="s">
        <v>317</v>
      </c>
      <c r="C1097" t="s">
        <v>11578</v>
      </c>
      <c r="D1097" t="s">
        <v>318</v>
      </c>
      <c r="E1097">
        <v>37526.839999999997</v>
      </c>
      <c r="F1097" t="s">
        <v>1170</v>
      </c>
      <c r="G1097" t="s">
        <v>11579</v>
      </c>
      <c r="H1097" t="s">
        <v>419</v>
      </c>
      <c r="I1097" t="s">
        <v>11159</v>
      </c>
      <c r="J1097">
        <v>10056</v>
      </c>
      <c r="K1097">
        <v>111400</v>
      </c>
      <c r="L1097" t="s">
        <v>27</v>
      </c>
      <c r="M1097" t="s">
        <v>149</v>
      </c>
      <c r="N1097" t="s">
        <v>11268</v>
      </c>
      <c r="O1097" s="129"/>
      <c r="P1097" s="16"/>
    </row>
    <row r="1098" spans="1:16">
      <c r="A1098" t="s">
        <v>11580</v>
      </c>
      <c r="B1098" t="s">
        <v>317</v>
      </c>
      <c r="C1098" t="s">
        <v>11581</v>
      </c>
      <c r="D1098" t="s">
        <v>318</v>
      </c>
      <c r="E1098">
        <v>36675.5</v>
      </c>
      <c r="F1098" t="s">
        <v>1170</v>
      </c>
      <c r="G1098" t="s">
        <v>11582</v>
      </c>
      <c r="H1098" t="s">
        <v>418</v>
      </c>
      <c r="I1098" t="s">
        <v>11159</v>
      </c>
      <c r="J1098">
        <v>10056</v>
      </c>
      <c r="K1098">
        <v>111400</v>
      </c>
      <c r="L1098" t="s">
        <v>27</v>
      </c>
      <c r="M1098" t="s">
        <v>149</v>
      </c>
      <c r="N1098" t="s">
        <v>11269</v>
      </c>
      <c r="O1098" s="129"/>
      <c r="P1098" s="16"/>
    </row>
    <row r="1099" spans="1:16">
      <c r="A1099" t="s">
        <v>11583</v>
      </c>
      <c r="B1099" t="s">
        <v>317</v>
      </c>
      <c r="C1099" t="s">
        <v>11584</v>
      </c>
      <c r="D1099" t="s">
        <v>318</v>
      </c>
      <c r="E1099">
        <v>41299.9</v>
      </c>
      <c r="F1099" t="s">
        <v>1170</v>
      </c>
      <c r="G1099" t="s">
        <v>11585</v>
      </c>
      <c r="H1099" t="s">
        <v>419</v>
      </c>
      <c r="I1099" t="s">
        <v>11159</v>
      </c>
      <c r="J1099">
        <v>10056</v>
      </c>
      <c r="K1099">
        <v>111400</v>
      </c>
      <c r="L1099" t="s">
        <v>27</v>
      </c>
      <c r="M1099" t="s">
        <v>149</v>
      </c>
      <c r="N1099" t="s">
        <v>11271</v>
      </c>
      <c r="O1099" s="129"/>
      <c r="P1099" s="16"/>
    </row>
    <row r="1100" spans="1:16">
      <c r="A1100" t="s">
        <v>1155</v>
      </c>
      <c r="B1100" t="s">
        <v>317</v>
      </c>
      <c r="C1100" t="s">
        <v>11586</v>
      </c>
      <c r="D1100" t="s">
        <v>318</v>
      </c>
      <c r="E1100">
        <v>36687.22</v>
      </c>
      <c r="F1100" t="s">
        <v>1170</v>
      </c>
      <c r="G1100" t="s">
        <v>11587</v>
      </c>
      <c r="H1100" t="s">
        <v>419</v>
      </c>
      <c r="I1100" t="s">
        <v>11159</v>
      </c>
      <c r="J1100">
        <v>10056</v>
      </c>
      <c r="K1100">
        <v>111400</v>
      </c>
      <c r="L1100" t="s">
        <v>27</v>
      </c>
      <c r="M1100" t="s">
        <v>149</v>
      </c>
      <c r="N1100" t="s">
        <v>11270</v>
      </c>
      <c r="O1100" s="129"/>
      <c r="P1100" s="16"/>
    </row>
    <row r="1101" spans="1:16">
      <c r="A1101" t="s">
        <v>11588</v>
      </c>
      <c r="B1101" t="s">
        <v>317</v>
      </c>
      <c r="C1101" t="s">
        <v>11589</v>
      </c>
      <c r="D1101" t="s">
        <v>318</v>
      </c>
      <c r="E1101">
        <v>41946.68</v>
      </c>
      <c r="F1101" t="s">
        <v>1170</v>
      </c>
      <c r="G1101" t="s">
        <v>11590</v>
      </c>
      <c r="H1101" t="s">
        <v>426</v>
      </c>
      <c r="I1101" t="s">
        <v>11159</v>
      </c>
      <c r="J1101">
        <v>10056</v>
      </c>
      <c r="K1101">
        <v>111400</v>
      </c>
      <c r="L1101" t="s">
        <v>27</v>
      </c>
      <c r="M1101" t="s">
        <v>149</v>
      </c>
      <c r="N1101" t="s">
        <v>11272</v>
      </c>
      <c r="O1101" s="129"/>
      <c r="P1101" s="16"/>
    </row>
    <row r="1102" spans="1:16">
      <c r="A1102" t="s">
        <v>1161</v>
      </c>
      <c r="B1102" t="s">
        <v>317</v>
      </c>
      <c r="C1102" t="s">
        <v>11591</v>
      </c>
      <c r="D1102" t="s">
        <v>318</v>
      </c>
      <c r="E1102">
        <v>42166.44</v>
      </c>
      <c r="F1102" t="s">
        <v>1170</v>
      </c>
      <c r="G1102" t="s">
        <v>11592</v>
      </c>
      <c r="H1102" t="s">
        <v>423</v>
      </c>
      <c r="I1102" t="s">
        <v>11159</v>
      </c>
      <c r="J1102">
        <v>10056</v>
      </c>
      <c r="K1102">
        <v>111400</v>
      </c>
      <c r="L1102" t="s">
        <v>27</v>
      </c>
      <c r="M1102" t="s">
        <v>149</v>
      </c>
      <c r="N1102" t="s">
        <v>11273</v>
      </c>
      <c r="O1102" s="129"/>
      <c r="P1102" s="16"/>
    </row>
    <row r="1103" spans="1:16">
      <c r="A1103" t="s">
        <v>1160</v>
      </c>
      <c r="B1103" t="s">
        <v>317</v>
      </c>
      <c r="C1103" t="s">
        <v>11593</v>
      </c>
      <c r="D1103" t="s">
        <v>318</v>
      </c>
      <c r="E1103">
        <v>41689.660000000003</v>
      </c>
      <c r="F1103" t="s">
        <v>1170</v>
      </c>
      <c r="G1103" t="s">
        <v>11594</v>
      </c>
      <c r="H1103" t="s">
        <v>423</v>
      </c>
      <c r="I1103" t="s">
        <v>11159</v>
      </c>
      <c r="J1103">
        <v>10056</v>
      </c>
      <c r="K1103">
        <v>111400</v>
      </c>
      <c r="L1103" t="s">
        <v>27</v>
      </c>
      <c r="M1103" t="s">
        <v>149</v>
      </c>
      <c r="N1103" t="s">
        <v>11274</v>
      </c>
      <c r="O1103" s="129"/>
      <c r="P1103" s="16"/>
    </row>
    <row r="1104" spans="1:16">
      <c r="A1104" t="s">
        <v>316</v>
      </c>
      <c r="B1104" t="s">
        <v>317</v>
      </c>
      <c r="C1104" t="s">
        <v>11569</v>
      </c>
      <c r="D1104" t="s">
        <v>318</v>
      </c>
      <c r="E1104">
        <v>809.49</v>
      </c>
      <c r="F1104" t="s">
        <v>1170</v>
      </c>
      <c r="G1104" t="s">
        <v>11570</v>
      </c>
      <c r="H1104" t="s">
        <v>420</v>
      </c>
      <c r="I1104" t="s">
        <v>11158</v>
      </c>
      <c r="J1104">
        <v>10056</v>
      </c>
      <c r="K1104">
        <v>111500</v>
      </c>
      <c r="L1104" t="s">
        <v>29</v>
      </c>
      <c r="M1104" t="s">
        <v>149</v>
      </c>
      <c r="N1104" t="s">
        <v>11264</v>
      </c>
      <c r="O1104" s="129"/>
      <c r="P1104" s="16"/>
    </row>
    <row r="1105" spans="1:16">
      <c r="A1105" t="s">
        <v>320</v>
      </c>
      <c r="B1105" t="s">
        <v>317</v>
      </c>
      <c r="C1105" t="s">
        <v>11571</v>
      </c>
      <c r="D1105" t="s">
        <v>318</v>
      </c>
      <c r="E1105">
        <v>323.8</v>
      </c>
      <c r="F1105" t="s">
        <v>1170</v>
      </c>
      <c r="G1105" t="s">
        <v>11572</v>
      </c>
      <c r="H1105" t="s">
        <v>419</v>
      </c>
      <c r="I1105" t="s">
        <v>11158</v>
      </c>
      <c r="J1105">
        <v>10056</v>
      </c>
      <c r="K1105">
        <v>111500</v>
      </c>
      <c r="L1105" t="s">
        <v>29</v>
      </c>
      <c r="M1105" t="s">
        <v>149</v>
      </c>
      <c r="N1105" t="s">
        <v>11265</v>
      </c>
      <c r="O1105" s="129"/>
      <c r="P1105" s="16"/>
    </row>
    <row r="1106" spans="1:16">
      <c r="A1106" t="s">
        <v>321</v>
      </c>
      <c r="B1106" t="s">
        <v>317</v>
      </c>
      <c r="C1106" t="s">
        <v>11573</v>
      </c>
      <c r="D1106" t="s">
        <v>318</v>
      </c>
      <c r="E1106">
        <v>485.7</v>
      </c>
      <c r="F1106" t="s">
        <v>1170</v>
      </c>
      <c r="G1106" t="s">
        <v>11574</v>
      </c>
      <c r="H1106" t="s">
        <v>420</v>
      </c>
      <c r="I1106" t="s">
        <v>11158</v>
      </c>
      <c r="J1106">
        <v>10056</v>
      </c>
      <c r="K1106">
        <v>111500</v>
      </c>
      <c r="L1106" t="s">
        <v>29</v>
      </c>
      <c r="M1106" t="s">
        <v>149</v>
      </c>
      <c r="N1106" t="s">
        <v>11266</v>
      </c>
      <c r="O1106" s="129"/>
      <c r="P1106" s="16"/>
    </row>
    <row r="1107" spans="1:16">
      <c r="A1107" t="s">
        <v>1115</v>
      </c>
      <c r="B1107" t="s">
        <v>317</v>
      </c>
      <c r="C1107" t="s">
        <v>11575</v>
      </c>
      <c r="D1107" t="s">
        <v>318</v>
      </c>
      <c r="E1107">
        <v>647.59</v>
      </c>
      <c r="F1107" t="s">
        <v>1170</v>
      </c>
      <c r="G1107" t="s">
        <v>11576</v>
      </c>
      <c r="H1107" t="s">
        <v>420</v>
      </c>
      <c r="I1107" t="s">
        <v>11158</v>
      </c>
      <c r="J1107">
        <v>10056</v>
      </c>
      <c r="K1107">
        <v>111500</v>
      </c>
      <c r="L1107" t="s">
        <v>29</v>
      </c>
      <c r="M1107" t="s">
        <v>149</v>
      </c>
      <c r="N1107" t="s">
        <v>11267</v>
      </c>
      <c r="O1107" s="129"/>
      <c r="P1107" s="16"/>
    </row>
    <row r="1108" spans="1:16">
      <c r="A1108" t="s">
        <v>11577</v>
      </c>
      <c r="B1108" t="s">
        <v>317</v>
      </c>
      <c r="C1108" t="s">
        <v>11578</v>
      </c>
      <c r="D1108" t="s">
        <v>318</v>
      </c>
      <c r="E1108">
        <v>161.9</v>
      </c>
      <c r="F1108" t="s">
        <v>1170</v>
      </c>
      <c r="G1108" t="s">
        <v>11579</v>
      </c>
      <c r="H1108" t="s">
        <v>420</v>
      </c>
      <c r="I1108" t="s">
        <v>11158</v>
      </c>
      <c r="J1108">
        <v>10056</v>
      </c>
      <c r="K1108">
        <v>111500</v>
      </c>
      <c r="L1108" t="s">
        <v>29</v>
      </c>
      <c r="M1108" t="s">
        <v>149</v>
      </c>
      <c r="N1108" t="s">
        <v>11268</v>
      </c>
      <c r="O1108" s="129"/>
      <c r="P1108" s="16"/>
    </row>
    <row r="1109" spans="1:16">
      <c r="A1109" t="s">
        <v>11583</v>
      </c>
      <c r="B1109" t="s">
        <v>317</v>
      </c>
      <c r="C1109" t="s">
        <v>11584</v>
      </c>
      <c r="D1109" t="s">
        <v>318</v>
      </c>
      <c r="E1109">
        <v>559.36</v>
      </c>
      <c r="F1109" t="s">
        <v>1170</v>
      </c>
      <c r="G1109" t="s">
        <v>11585</v>
      </c>
      <c r="H1109" t="s">
        <v>420</v>
      </c>
      <c r="I1109" t="s">
        <v>11158</v>
      </c>
      <c r="J1109">
        <v>10056</v>
      </c>
      <c r="K1109">
        <v>111500</v>
      </c>
      <c r="L1109" t="s">
        <v>29</v>
      </c>
      <c r="M1109" t="s">
        <v>149</v>
      </c>
      <c r="N1109" t="s">
        <v>11271</v>
      </c>
      <c r="O1109" s="129"/>
      <c r="P1109" s="16"/>
    </row>
    <row r="1110" spans="1:16">
      <c r="A1110" t="s">
        <v>1155</v>
      </c>
      <c r="B1110" t="s">
        <v>317</v>
      </c>
      <c r="C1110" t="s">
        <v>11586</v>
      </c>
      <c r="D1110" t="s">
        <v>318</v>
      </c>
      <c r="E1110">
        <v>647.59</v>
      </c>
      <c r="F1110" t="s">
        <v>1170</v>
      </c>
      <c r="G1110" t="s">
        <v>11587</v>
      </c>
      <c r="H1110" t="s">
        <v>420</v>
      </c>
      <c r="I1110" t="s">
        <v>11158</v>
      </c>
      <c r="J1110">
        <v>10056</v>
      </c>
      <c r="K1110">
        <v>111500</v>
      </c>
      <c r="L1110" t="s">
        <v>29</v>
      </c>
      <c r="M1110" t="s">
        <v>149</v>
      </c>
      <c r="N1110" t="s">
        <v>11270</v>
      </c>
      <c r="O1110" s="129"/>
      <c r="P1110" s="16"/>
    </row>
    <row r="1111" spans="1:16">
      <c r="A1111" t="s">
        <v>11588</v>
      </c>
      <c r="B1111" t="s">
        <v>317</v>
      </c>
      <c r="C1111" t="s">
        <v>11589</v>
      </c>
      <c r="D1111" t="s">
        <v>318</v>
      </c>
      <c r="E1111">
        <v>689.69</v>
      </c>
      <c r="F1111" t="s">
        <v>1170</v>
      </c>
      <c r="G1111" t="s">
        <v>11590</v>
      </c>
      <c r="H1111" t="s">
        <v>427</v>
      </c>
      <c r="I1111" t="s">
        <v>11158</v>
      </c>
      <c r="J1111">
        <v>10056</v>
      </c>
      <c r="K1111">
        <v>111500</v>
      </c>
      <c r="L1111" t="s">
        <v>29</v>
      </c>
      <c r="M1111" t="s">
        <v>149</v>
      </c>
      <c r="N1111" t="s">
        <v>11272</v>
      </c>
      <c r="O1111" s="129"/>
      <c r="P1111" s="16"/>
    </row>
    <row r="1112" spans="1:16">
      <c r="A1112" t="s">
        <v>1161</v>
      </c>
      <c r="B1112" t="s">
        <v>317</v>
      </c>
      <c r="C1112" t="s">
        <v>11591</v>
      </c>
      <c r="D1112" t="s">
        <v>318</v>
      </c>
      <c r="E1112">
        <v>344.85</v>
      </c>
      <c r="F1112" t="s">
        <v>1170</v>
      </c>
      <c r="G1112" t="s">
        <v>11592</v>
      </c>
      <c r="H1112" t="s">
        <v>424</v>
      </c>
      <c r="I1112" t="s">
        <v>11158</v>
      </c>
      <c r="J1112">
        <v>10056</v>
      </c>
      <c r="K1112">
        <v>111500</v>
      </c>
      <c r="L1112" t="s">
        <v>29</v>
      </c>
      <c r="M1112" t="s">
        <v>149</v>
      </c>
      <c r="N1112" t="s">
        <v>11273</v>
      </c>
      <c r="O1112" s="129"/>
      <c r="P1112" s="16"/>
    </row>
    <row r="1113" spans="1:16">
      <c r="A1113" t="s">
        <v>1160</v>
      </c>
      <c r="B1113" t="s">
        <v>317</v>
      </c>
      <c r="C1113" t="s">
        <v>11593</v>
      </c>
      <c r="D1113" t="s">
        <v>318</v>
      </c>
      <c r="E1113">
        <v>517.26</v>
      </c>
      <c r="F1113" t="s">
        <v>1170</v>
      </c>
      <c r="G1113" t="s">
        <v>11594</v>
      </c>
      <c r="H1113" t="s">
        <v>424</v>
      </c>
      <c r="I1113" t="s">
        <v>11158</v>
      </c>
      <c r="J1113">
        <v>10056</v>
      </c>
      <c r="K1113">
        <v>111500</v>
      </c>
      <c r="L1113" t="s">
        <v>29</v>
      </c>
      <c r="M1113" t="s">
        <v>149</v>
      </c>
      <c r="N1113" t="s">
        <v>11274</v>
      </c>
      <c r="O1113" s="129"/>
      <c r="P1113" s="16"/>
    </row>
    <row r="1114" spans="1:16">
      <c r="A1114" t="s">
        <v>316</v>
      </c>
      <c r="B1114" t="s">
        <v>317</v>
      </c>
      <c r="C1114" t="s">
        <v>11569</v>
      </c>
      <c r="D1114" t="s">
        <v>318</v>
      </c>
      <c r="E1114">
        <v>12994.69</v>
      </c>
      <c r="F1114" t="s">
        <v>1170</v>
      </c>
      <c r="G1114" t="s">
        <v>11570</v>
      </c>
      <c r="H1114" t="s">
        <v>421</v>
      </c>
      <c r="I1114" t="s">
        <v>11157</v>
      </c>
      <c r="J1114">
        <v>10056</v>
      </c>
      <c r="K1114">
        <v>111600</v>
      </c>
      <c r="L1114" t="s">
        <v>31</v>
      </c>
      <c r="M1114" t="s">
        <v>149</v>
      </c>
      <c r="N1114" t="s">
        <v>11264</v>
      </c>
      <c r="O1114" s="129"/>
      <c r="P1114" s="16"/>
    </row>
    <row r="1115" spans="1:16">
      <c r="A1115" t="s">
        <v>320</v>
      </c>
      <c r="B1115" t="s">
        <v>317</v>
      </c>
      <c r="C1115" t="s">
        <v>11571</v>
      </c>
      <c r="D1115" t="s">
        <v>318</v>
      </c>
      <c r="E1115">
        <v>12627.7</v>
      </c>
      <c r="F1115" t="s">
        <v>1170</v>
      </c>
      <c r="G1115" t="s">
        <v>11572</v>
      </c>
      <c r="H1115" t="s">
        <v>420</v>
      </c>
      <c r="I1115" t="s">
        <v>11157</v>
      </c>
      <c r="J1115">
        <v>10056</v>
      </c>
      <c r="K1115">
        <v>111600</v>
      </c>
      <c r="L1115" t="s">
        <v>31</v>
      </c>
      <c r="M1115" t="s">
        <v>149</v>
      </c>
      <c r="N1115" t="s">
        <v>11265</v>
      </c>
      <c r="O1115" s="129"/>
      <c r="P1115" s="16"/>
    </row>
    <row r="1116" spans="1:16">
      <c r="A1116" t="s">
        <v>321</v>
      </c>
      <c r="B1116" t="s">
        <v>317</v>
      </c>
      <c r="C1116" t="s">
        <v>11573</v>
      </c>
      <c r="D1116" t="s">
        <v>318</v>
      </c>
      <c r="E1116">
        <v>12888.64</v>
      </c>
      <c r="F1116" t="s">
        <v>1170</v>
      </c>
      <c r="G1116" t="s">
        <v>11574</v>
      </c>
      <c r="H1116" t="s">
        <v>421</v>
      </c>
      <c r="I1116" t="s">
        <v>11157</v>
      </c>
      <c r="J1116">
        <v>10056</v>
      </c>
      <c r="K1116">
        <v>111600</v>
      </c>
      <c r="L1116" t="s">
        <v>31</v>
      </c>
      <c r="M1116" t="s">
        <v>149</v>
      </c>
      <c r="N1116" t="s">
        <v>11266</v>
      </c>
      <c r="O1116" s="129"/>
      <c r="P1116" s="16"/>
    </row>
    <row r="1117" spans="1:16">
      <c r="A1117" t="s">
        <v>1115</v>
      </c>
      <c r="B1117" t="s">
        <v>317</v>
      </c>
      <c r="C1117" t="s">
        <v>11575</v>
      </c>
      <c r="D1117" t="s">
        <v>318</v>
      </c>
      <c r="E1117">
        <v>15825.01</v>
      </c>
      <c r="F1117" t="s">
        <v>1170</v>
      </c>
      <c r="G1117" t="s">
        <v>11576</v>
      </c>
      <c r="H1117" t="s">
        <v>421</v>
      </c>
      <c r="I1117" t="s">
        <v>11157</v>
      </c>
      <c r="J1117">
        <v>10056</v>
      </c>
      <c r="K1117">
        <v>111600</v>
      </c>
      <c r="L1117" t="s">
        <v>31</v>
      </c>
      <c r="M1117" t="s">
        <v>149</v>
      </c>
      <c r="N1117" t="s">
        <v>11267</v>
      </c>
      <c r="O1117" s="129"/>
      <c r="P1117" s="16"/>
    </row>
    <row r="1118" spans="1:16">
      <c r="A1118" t="s">
        <v>11577</v>
      </c>
      <c r="B1118" t="s">
        <v>317</v>
      </c>
      <c r="C1118" t="s">
        <v>11578</v>
      </c>
      <c r="D1118" t="s">
        <v>318</v>
      </c>
      <c r="E1118">
        <v>14405.35</v>
      </c>
      <c r="F1118" t="s">
        <v>1170</v>
      </c>
      <c r="G1118" t="s">
        <v>11579</v>
      </c>
      <c r="H1118" t="s">
        <v>421</v>
      </c>
      <c r="I1118" t="s">
        <v>11157</v>
      </c>
      <c r="J1118">
        <v>10056</v>
      </c>
      <c r="K1118">
        <v>111600</v>
      </c>
      <c r="L1118" t="s">
        <v>31</v>
      </c>
      <c r="M1118" t="s">
        <v>149</v>
      </c>
      <c r="N1118" t="s">
        <v>11268</v>
      </c>
      <c r="O1118" s="129"/>
      <c r="P1118" s="16"/>
    </row>
    <row r="1119" spans="1:16">
      <c r="A1119" t="s">
        <v>11580</v>
      </c>
      <c r="B1119" t="s">
        <v>317</v>
      </c>
      <c r="C1119" t="s">
        <v>11581</v>
      </c>
      <c r="D1119" t="s">
        <v>318</v>
      </c>
      <c r="E1119">
        <v>14405.35</v>
      </c>
      <c r="F1119" t="s">
        <v>1170</v>
      </c>
      <c r="G1119" t="s">
        <v>11582</v>
      </c>
      <c r="H1119" t="s">
        <v>419</v>
      </c>
      <c r="I1119" t="s">
        <v>11157</v>
      </c>
      <c r="J1119">
        <v>10056</v>
      </c>
      <c r="K1119">
        <v>111600</v>
      </c>
      <c r="L1119" t="s">
        <v>31</v>
      </c>
      <c r="M1119" t="s">
        <v>149</v>
      </c>
      <c r="N1119" t="s">
        <v>11269</v>
      </c>
      <c r="O1119" s="129"/>
      <c r="P1119" s="16"/>
    </row>
    <row r="1120" spans="1:16">
      <c r="A1120" t="s">
        <v>11583</v>
      </c>
      <c r="B1120" t="s">
        <v>317</v>
      </c>
      <c r="C1120" t="s">
        <v>11584</v>
      </c>
      <c r="D1120" t="s">
        <v>318</v>
      </c>
      <c r="E1120">
        <v>14669.12</v>
      </c>
      <c r="F1120" t="s">
        <v>1170</v>
      </c>
      <c r="G1120" t="s">
        <v>11585</v>
      </c>
      <c r="H1120" t="s">
        <v>421</v>
      </c>
      <c r="I1120" t="s">
        <v>11157</v>
      </c>
      <c r="J1120">
        <v>10056</v>
      </c>
      <c r="K1120">
        <v>111600</v>
      </c>
      <c r="L1120" t="s">
        <v>31</v>
      </c>
      <c r="M1120" t="s">
        <v>149</v>
      </c>
      <c r="N1120" t="s">
        <v>11271</v>
      </c>
      <c r="O1120" s="129"/>
      <c r="P1120" s="16"/>
    </row>
    <row r="1121" spans="1:16">
      <c r="A1121" t="s">
        <v>1155</v>
      </c>
      <c r="B1121" t="s">
        <v>317</v>
      </c>
      <c r="C1121" t="s">
        <v>11586</v>
      </c>
      <c r="D1121" t="s">
        <v>318</v>
      </c>
      <c r="E1121">
        <v>14723.03</v>
      </c>
      <c r="F1121" t="s">
        <v>1170</v>
      </c>
      <c r="G1121" t="s">
        <v>11587</v>
      </c>
      <c r="H1121" t="s">
        <v>421</v>
      </c>
      <c r="I1121" t="s">
        <v>11157</v>
      </c>
      <c r="J1121">
        <v>10056</v>
      </c>
      <c r="K1121">
        <v>111600</v>
      </c>
      <c r="L1121" t="s">
        <v>31</v>
      </c>
      <c r="M1121" t="s">
        <v>149</v>
      </c>
      <c r="N1121" t="s">
        <v>11270</v>
      </c>
      <c r="O1121" s="129"/>
      <c r="P1121" s="16"/>
    </row>
    <row r="1122" spans="1:16">
      <c r="A1122" t="s">
        <v>11588</v>
      </c>
      <c r="B1122" t="s">
        <v>317</v>
      </c>
      <c r="C1122" t="s">
        <v>11589</v>
      </c>
      <c r="D1122" t="s">
        <v>318</v>
      </c>
      <c r="E1122">
        <v>25794.720000000001</v>
      </c>
      <c r="F1122" t="s">
        <v>1170</v>
      </c>
      <c r="G1122" t="s">
        <v>11590</v>
      </c>
      <c r="H1122" t="s">
        <v>428</v>
      </c>
      <c r="I1122" t="s">
        <v>11157</v>
      </c>
      <c r="J1122">
        <v>10056</v>
      </c>
      <c r="K1122">
        <v>111600</v>
      </c>
      <c r="L1122" t="s">
        <v>31</v>
      </c>
      <c r="M1122" t="s">
        <v>149</v>
      </c>
      <c r="N1122" t="s">
        <v>11272</v>
      </c>
      <c r="O1122" s="129"/>
      <c r="P1122" s="16"/>
    </row>
    <row r="1123" spans="1:16">
      <c r="A1123" t="s">
        <v>1161</v>
      </c>
      <c r="B1123" t="s">
        <v>317</v>
      </c>
      <c r="C1123" t="s">
        <v>11591</v>
      </c>
      <c r="D1123" t="s">
        <v>318</v>
      </c>
      <c r="E1123">
        <v>15925.49</v>
      </c>
      <c r="F1123" t="s">
        <v>1170</v>
      </c>
      <c r="G1123" t="s">
        <v>11592</v>
      </c>
      <c r="H1123" t="s">
        <v>425</v>
      </c>
      <c r="I1123" t="s">
        <v>11157</v>
      </c>
      <c r="J1123">
        <v>10056</v>
      </c>
      <c r="K1123">
        <v>111600</v>
      </c>
      <c r="L1123" t="s">
        <v>31</v>
      </c>
      <c r="M1123" t="s">
        <v>149</v>
      </c>
      <c r="N1123" t="s">
        <v>11273</v>
      </c>
      <c r="O1123" s="129"/>
      <c r="P1123" s="16"/>
    </row>
    <row r="1124" spans="1:16">
      <c r="A1124" t="s">
        <v>1160</v>
      </c>
      <c r="B1124" t="s">
        <v>317</v>
      </c>
      <c r="C1124" t="s">
        <v>11593</v>
      </c>
      <c r="D1124" t="s">
        <v>318</v>
      </c>
      <c r="E1124">
        <v>15881.11</v>
      </c>
      <c r="F1124" t="s">
        <v>1170</v>
      </c>
      <c r="G1124" t="s">
        <v>11594</v>
      </c>
      <c r="H1124" t="s">
        <v>425</v>
      </c>
      <c r="I1124" t="s">
        <v>11157</v>
      </c>
      <c r="J1124">
        <v>10056</v>
      </c>
      <c r="K1124">
        <v>111600</v>
      </c>
      <c r="L1124" t="s">
        <v>31</v>
      </c>
      <c r="M1124" t="s">
        <v>149</v>
      </c>
      <c r="N1124" t="s">
        <v>11274</v>
      </c>
      <c r="O1124" s="129"/>
      <c r="P1124" s="16"/>
    </row>
    <row r="1125" spans="1:16">
      <c r="A1125" t="s">
        <v>316</v>
      </c>
      <c r="B1125" t="s">
        <v>317</v>
      </c>
      <c r="C1125" t="s">
        <v>11569</v>
      </c>
      <c r="D1125" t="s">
        <v>318</v>
      </c>
      <c r="E1125">
        <v>1405.07</v>
      </c>
      <c r="F1125" t="s">
        <v>1170</v>
      </c>
      <c r="G1125" t="s">
        <v>11570</v>
      </c>
      <c r="H1125" t="s">
        <v>422</v>
      </c>
      <c r="I1125" t="s">
        <v>11156</v>
      </c>
      <c r="J1125">
        <v>10056</v>
      </c>
      <c r="K1125">
        <v>111700</v>
      </c>
      <c r="L1125" t="s">
        <v>39</v>
      </c>
      <c r="M1125" t="s">
        <v>149</v>
      </c>
      <c r="N1125" t="s">
        <v>11264</v>
      </c>
      <c r="O1125" s="129"/>
      <c r="P1125" s="16"/>
    </row>
    <row r="1126" spans="1:16">
      <c r="A1126" t="s">
        <v>320</v>
      </c>
      <c r="B1126" t="s">
        <v>317</v>
      </c>
      <c r="C1126" t="s">
        <v>11571</v>
      </c>
      <c r="D1126" t="s">
        <v>318</v>
      </c>
      <c r="E1126">
        <v>1365.24</v>
      </c>
      <c r="F1126" t="s">
        <v>1170</v>
      </c>
      <c r="G1126" t="s">
        <v>11572</v>
      </c>
      <c r="H1126" t="s">
        <v>421</v>
      </c>
      <c r="I1126" t="s">
        <v>11156</v>
      </c>
      <c r="J1126">
        <v>10056</v>
      </c>
      <c r="K1126">
        <v>111700</v>
      </c>
      <c r="L1126" t="s">
        <v>39</v>
      </c>
      <c r="M1126" t="s">
        <v>149</v>
      </c>
      <c r="N1126" t="s">
        <v>11265</v>
      </c>
      <c r="O1126" s="129"/>
      <c r="P1126" s="16"/>
    </row>
    <row r="1127" spans="1:16">
      <c r="A1127" t="s">
        <v>321</v>
      </c>
      <c r="B1127" t="s">
        <v>317</v>
      </c>
      <c r="C1127" t="s">
        <v>11573</v>
      </c>
      <c r="D1127" t="s">
        <v>318</v>
      </c>
      <c r="E1127">
        <v>1406.14</v>
      </c>
      <c r="F1127" t="s">
        <v>1170</v>
      </c>
      <c r="G1127" t="s">
        <v>11574</v>
      </c>
      <c r="H1127" t="s">
        <v>422</v>
      </c>
      <c r="I1127" t="s">
        <v>11156</v>
      </c>
      <c r="J1127">
        <v>10056</v>
      </c>
      <c r="K1127">
        <v>111700</v>
      </c>
      <c r="L1127" t="s">
        <v>39</v>
      </c>
      <c r="M1127" t="s">
        <v>149</v>
      </c>
      <c r="N1127" t="s">
        <v>11266</v>
      </c>
      <c r="O1127" s="129"/>
      <c r="P1127" s="16"/>
    </row>
    <row r="1128" spans="1:16">
      <c r="A1128" t="s">
        <v>1115</v>
      </c>
      <c r="B1128" t="s">
        <v>317</v>
      </c>
      <c r="C1128" t="s">
        <v>11575</v>
      </c>
      <c r="D1128" t="s">
        <v>318</v>
      </c>
      <c r="E1128">
        <v>867.7</v>
      </c>
      <c r="F1128" t="s">
        <v>1170</v>
      </c>
      <c r="G1128" t="s">
        <v>11576</v>
      </c>
      <c r="H1128" t="s">
        <v>422</v>
      </c>
      <c r="I1128" t="s">
        <v>11156</v>
      </c>
      <c r="J1128">
        <v>10056</v>
      </c>
      <c r="K1128">
        <v>111700</v>
      </c>
      <c r="L1128" t="s">
        <v>39</v>
      </c>
      <c r="M1128" t="s">
        <v>149</v>
      </c>
      <c r="N1128" t="s">
        <v>11267</v>
      </c>
      <c r="O1128" s="129"/>
      <c r="P1128" s="16"/>
    </row>
    <row r="1129" spans="1:16">
      <c r="A1129" t="s">
        <v>11577</v>
      </c>
      <c r="B1129" t="s">
        <v>317</v>
      </c>
      <c r="C1129" t="s">
        <v>11578</v>
      </c>
      <c r="D1129" t="s">
        <v>318</v>
      </c>
      <c r="E1129">
        <v>955.1</v>
      </c>
      <c r="F1129" t="s">
        <v>1170</v>
      </c>
      <c r="G1129" t="s">
        <v>11579</v>
      </c>
      <c r="H1129" t="s">
        <v>422</v>
      </c>
      <c r="I1129" t="s">
        <v>11156</v>
      </c>
      <c r="J1129">
        <v>10056</v>
      </c>
      <c r="K1129">
        <v>111700</v>
      </c>
      <c r="L1129" t="s">
        <v>39</v>
      </c>
      <c r="M1129" t="s">
        <v>149</v>
      </c>
      <c r="N1129" t="s">
        <v>11268</v>
      </c>
      <c r="O1129" s="129"/>
      <c r="P1129" s="16"/>
    </row>
    <row r="1130" spans="1:16">
      <c r="A1130" t="s">
        <v>11580</v>
      </c>
      <c r="B1130" t="s">
        <v>317</v>
      </c>
      <c r="C1130" t="s">
        <v>11581</v>
      </c>
      <c r="D1130" t="s">
        <v>318</v>
      </c>
      <c r="E1130">
        <v>1145.6500000000001</v>
      </c>
      <c r="F1130" t="s">
        <v>1170</v>
      </c>
      <c r="G1130" t="s">
        <v>11582</v>
      </c>
      <c r="H1130" t="s">
        <v>420</v>
      </c>
      <c r="I1130" t="s">
        <v>11156</v>
      </c>
      <c r="J1130">
        <v>10056</v>
      </c>
      <c r="K1130">
        <v>111700</v>
      </c>
      <c r="L1130" t="s">
        <v>39</v>
      </c>
      <c r="M1130" t="s">
        <v>149</v>
      </c>
      <c r="N1130" t="s">
        <v>11269</v>
      </c>
      <c r="O1130" s="129"/>
      <c r="P1130" s="16"/>
    </row>
    <row r="1131" spans="1:16">
      <c r="A1131" t="s">
        <v>11583</v>
      </c>
      <c r="B1131" t="s">
        <v>317</v>
      </c>
      <c r="C1131" t="s">
        <v>11584</v>
      </c>
      <c r="D1131" t="s">
        <v>318</v>
      </c>
      <c r="E1131">
        <v>1155.98</v>
      </c>
      <c r="F1131" t="s">
        <v>1170</v>
      </c>
      <c r="G1131" t="s">
        <v>11585</v>
      </c>
      <c r="H1131" t="s">
        <v>422</v>
      </c>
      <c r="I1131" t="s">
        <v>11156</v>
      </c>
      <c r="J1131">
        <v>10056</v>
      </c>
      <c r="K1131">
        <v>111700</v>
      </c>
      <c r="L1131" t="s">
        <v>39</v>
      </c>
      <c r="M1131" t="s">
        <v>149</v>
      </c>
      <c r="N1131" t="s">
        <v>11271</v>
      </c>
      <c r="O1131" s="129"/>
      <c r="P1131" s="16"/>
    </row>
    <row r="1132" spans="1:16">
      <c r="A1132" t="s">
        <v>1155</v>
      </c>
      <c r="B1132" t="s">
        <v>317</v>
      </c>
      <c r="C1132" t="s">
        <v>11586</v>
      </c>
      <c r="D1132" t="s">
        <v>318</v>
      </c>
      <c r="E1132">
        <v>1150.83</v>
      </c>
      <c r="F1132" t="s">
        <v>1170</v>
      </c>
      <c r="G1132" t="s">
        <v>11587</v>
      </c>
      <c r="H1132" t="s">
        <v>422</v>
      </c>
      <c r="I1132" t="s">
        <v>11156</v>
      </c>
      <c r="J1132">
        <v>10056</v>
      </c>
      <c r="K1132">
        <v>111700</v>
      </c>
      <c r="L1132" t="s">
        <v>39</v>
      </c>
      <c r="M1132" t="s">
        <v>149</v>
      </c>
      <c r="N1132" t="s">
        <v>11270</v>
      </c>
      <c r="O1132" s="129"/>
      <c r="P1132" s="16"/>
    </row>
    <row r="1133" spans="1:16">
      <c r="A1133" t="s">
        <v>11588</v>
      </c>
      <c r="B1133" t="s">
        <v>317</v>
      </c>
      <c r="C1133" t="s">
        <v>11589</v>
      </c>
      <c r="D1133" t="s">
        <v>318</v>
      </c>
      <c r="E1133">
        <v>2088.09</v>
      </c>
      <c r="F1133" t="s">
        <v>1170</v>
      </c>
      <c r="G1133" t="s">
        <v>11590</v>
      </c>
      <c r="H1133" t="s">
        <v>429</v>
      </c>
      <c r="I1133" t="s">
        <v>11156</v>
      </c>
      <c r="J1133">
        <v>10056</v>
      </c>
      <c r="K1133">
        <v>111700</v>
      </c>
      <c r="L1133" t="s">
        <v>39</v>
      </c>
      <c r="M1133" t="s">
        <v>149</v>
      </c>
      <c r="N1133" t="s">
        <v>11272</v>
      </c>
      <c r="O1133" s="129"/>
      <c r="P1133" s="16"/>
    </row>
    <row r="1134" spans="1:16">
      <c r="A1134" t="s">
        <v>1161</v>
      </c>
      <c r="B1134" t="s">
        <v>317</v>
      </c>
      <c r="C1134" t="s">
        <v>11591</v>
      </c>
      <c r="D1134" t="s">
        <v>318</v>
      </c>
      <c r="E1134">
        <v>1235.96</v>
      </c>
      <c r="F1134" t="s">
        <v>1170</v>
      </c>
      <c r="G1134" t="s">
        <v>11592</v>
      </c>
      <c r="H1134" t="s">
        <v>426</v>
      </c>
      <c r="I1134" t="s">
        <v>11156</v>
      </c>
      <c r="J1134">
        <v>10056</v>
      </c>
      <c r="K1134">
        <v>111700</v>
      </c>
      <c r="L1134" t="s">
        <v>39</v>
      </c>
      <c r="M1134" t="s">
        <v>149</v>
      </c>
      <c r="N1134" t="s">
        <v>11273</v>
      </c>
      <c r="O1134" s="129"/>
      <c r="P1134" s="16"/>
    </row>
    <row r="1135" spans="1:16">
      <c r="A1135" t="s">
        <v>1160</v>
      </c>
      <c r="B1135" t="s">
        <v>317</v>
      </c>
      <c r="C1135" t="s">
        <v>11593</v>
      </c>
      <c r="D1135" t="s">
        <v>318</v>
      </c>
      <c r="E1135">
        <v>1257.67</v>
      </c>
      <c r="F1135" t="s">
        <v>1170</v>
      </c>
      <c r="G1135" t="s">
        <v>11594</v>
      </c>
      <c r="H1135" t="s">
        <v>426</v>
      </c>
      <c r="I1135" t="s">
        <v>11156</v>
      </c>
      <c r="J1135">
        <v>10056</v>
      </c>
      <c r="K1135">
        <v>111700</v>
      </c>
      <c r="L1135" t="s">
        <v>39</v>
      </c>
      <c r="M1135" t="s">
        <v>149</v>
      </c>
      <c r="N1135" t="s">
        <v>11274</v>
      </c>
      <c r="O1135" s="129"/>
      <c r="P1135" s="16"/>
    </row>
    <row r="1136" spans="1:16">
      <c r="A1136" t="s">
        <v>1115</v>
      </c>
      <c r="B1136" t="s">
        <v>317</v>
      </c>
      <c r="C1136" t="s">
        <v>11575</v>
      </c>
      <c r="D1136" t="s">
        <v>318</v>
      </c>
      <c r="E1136">
        <v>-27.75</v>
      </c>
      <c r="F1136" t="s">
        <v>1170</v>
      </c>
      <c r="G1136" t="s">
        <v>11576</v>
      </c>
      <c r="H1136" t="s">
        <v>423</v>
      </c>
      <c r="I1136" t="s">
        <v>11601</v>
      </c>
      <c r="J1136">
        <v>10056</v>
      </c>
      <c r="K1136">
        <v>113000</v>
      </c>
      <c r="L1136" t="s">
        <v>39</v>
      </c>
      <c r="M1136" t="s">
        <v>149</v>
      </c>
      <c r="N1136" t="s">
        <v>11267</v>
      </c>
      <c r="O1136" s="129"/>
      <c r="P1136" s="16"/>
    </row>
    <row r="1137" spans="1:16">
      <c r="A1137" t="s">
        <v>11588</v>
      </c>
      <c r="B1137" t="s">
        <v>317</v>
      </c>
      <c r="C1137" t="s">
        <v>11589</v>
      </c>
      <c r="D1137" t="s">
        <v>318</v>
      </c>
      <c r="E1137">
        <v>2.27</v>
      </c>
      <c r="F1137" t="s">
        <v>1170</v>
      </c>
      <c r="G1137" t="s">
        <v>11590</v>
      </c>
      <c r="H1137" t="s">
        <v>430</v>
      </c>
      <c r="I1137" t="s">
        <v>11601</v>
      </c>
      <c r="J1137">
        <v>10056</v>
      </c>
      <c r="K1137">
        <v>113000</v>
      </c>
      <c r="L1137" t="s">
        <v>39</v>
      </c>
      <c r="M1137" t="s">
        <v>149</v>
      </c>
      <c r="N1137" t="s">
        <v>11272</v>
      </c>
      <c r="O1137" s="129"/>
      <c r="P1137" s="16"/>
    </row>
    <row r="1138" spans="1:16">
      <c r="A1138" t="s">
        <v>316</v>
      </c>
      <c r="B1138" t="s">
        <v>317</v>
      </c>
      <c r="C1138" t="s">
        <v>11569</v>
      </c>
      <c r="D1138" t="s">
        <v>318</v>
      </c>
      <c r="E1138">
        <v>360.22</v>
      </c>
      <c r="F1138" t="s">
        <v>1170</v>
      </c>
      <c r="G1138" t="s">
        <v>11570</v>
      </c>
      <c r="H1138" t="s">
        <v>423</v>
      </c>
      <c r="I1138" t="s">
        <v>11155</v>
      </c>
      <c r="J1138">
        <v>10056</v>
      </c>
      <c r="K1138">
        <v>113010</v>
      </c>
      <c r="L1138" t="s">
        <v>35</v>
      </c>
      <c r="M1138" t="s">
        <v>149</v>
      </c>
      <c r="N1138" t="s">
        <v>11264</v>
      </c>
      <c r="O1138" s="129"/>
      <c r="P1138" s="16"/>
    </row>
    <row r="1139" spans="1:16">
      <c r="A1139" t="s">
        <v>320</v>
      </c>
      <c r="B1139" t="s">
        <v>317</v>
      </c>
      <c r="C1139" t="s">
        <v>11571</v>
      </c>
      <c r="D1139" t="s">
        <v>318</v>
      </c>
      <c r="E1139">
        <v>360.22</v>
      </c>
      <c r="F1139" t="s">
        <v>1170</v>
      </c>
      <c r="G1139" t="s">
        <v>11572</v>
      </c>
      <c r="H1139" t="s">
        <v>422</v>
      </c>
      <c r="I1139" t="s">
        <v>11155</v>
      </c>
      <c r="J1139">
        <v>10056</v>
      </c>
      <c r="K1139">
        <v>113010</v>
      </c>
      <c r="L1139" t="s">
        <v>35</v>
      </c>
      <c r="M1139" t="s">
        <v>149</v>
      </c>
      <c r="N1139" t="s">
        <v>11265</v>
      </c>
      <c r="O1139" s="129"/>
      <c r="P1139" s="16"/>
    </row>
    <row r="1140" spans="1:16">
      <c r="A1140" t="s">
        <v>321</v>
      </c>
      <c r="B1140" t="s">
        <v>317</v>
      </c>
      <c r="C1140" t="s">
        <v>11573</v>
      </c>
      <c r="D1140" t="s">
        <v>318</v>
      </c>
      <c r="E1140">
        <v>360.22</v>
      </c>
      <c r="F1140" t="s">
        <v>1170</v>
      </c>
      <c r="G1140" t="s">
        <v>11574</v>
      </c>
      <c r="H1140" t="s">
        <v>423</v>
      </c>
      <c r="I1140" t="s">
        <v>11155</v>
      </c>
      <c r="J1140">
        <v>10056</v>
      </c>
      <c r="K1140">
        <v>113010</v>
      </c>
      <c r="L1140" t="s">
        <v>35</v>
      </c>
      <c r="M1140" t="s">
        <v>149</v>
      </c>
      <c r="N1140" t="s">
        <v>11266</v>
      </c>
      <c r="O1140" s="129"/>
      <c r="P1140" s="16"/>
    </row>
    <row r="1141" spans="1:16">
      <c r="A1141" t="s">
        <v>1115</v>
      </c>
      <c r="B1141" t="s">
        <v>317</v>
      </c>
      <c r="C1141" t="s">
        <v>11575</v>
      </c>
      <c r="D1141" t="s">
        <v>318</v>
      </c>
      <c r="E1141">
        <v>360.22</v>
      </c>
      <c r="F1141" t="s">
        <v>1170</v>
      </c>
      <c r="G1141" t="s">
        <v>11576</v>
      </c>
      <c r="H1141" t="s">
        <v>424</v>
      </c>
      <c r="I1141" t="s">
        <v>11155</v>
      </c>
      <c r="J1141">
        <v>10056</v>
      </c>
      <c r="K1141">
        <v>113010</v>
      </c>
      <c r="L1141" t="s">
        <v>35</v>
      </c>
      <c r="M1141" t="s">
        <v>149</v>
      </c>
      <c r="N1141" t="s">
        <v>11267</v>
      </c>
      <c r="O1141" s="129"/>
      <c r="P1141" s="16"/>
    </row>
    <row r="1142" spans="1:16">
      <c r="A1142" t="s">
        <v>11577</v>
      </c>
      <c r="B1142" t="s">
        <v>317</v>
      </c>
      <c r="C1142" t="s">
        <v>11578</v>
      </c>
      <c r="D1142" t="s">
        <v>318</v>
      </c>
      <c r="E1142">
        <v>360.22</v>
      </c>
      <c r="F1142" t="s">
        <v>1170</v>
      </c>
      <c r="G1142" t="s">
        <v>11579</v>
      </c>
      <c r="H1142" t="s">
        <v>423</v>
      </c>
      <c r="I1142" t="s">
        <v>11155</v>
      </c>
      <c r="J1142">
        <v>10056</v>
      </c>
      <c r="K1142">
        <v>113010</v>
      </c>
      <c r="L1142" t="s">
        <v>35</v>
      </c>
      <c r="M1142" t="s">
        <v>149</v>
      </c>
      <c r="N1142" t="s">
        <v>11268</v>
      </c>
      <c r="O1142" s="129"/>
      <c r="P1142" s="16"/>
    </row>
    <row r="1143" spans="1:16">
      <c r="A1143" t="s">
        <v>11580</v>
      </c>
      <c r="B1143" t="s">
        <v>317</v>
      </c>
      <c r="C1143" t="s">
        <v>11581</v>
      </c>
      <c r="D1143" t="s">
        <v>318</v>
      </c>
      <c r="E1143">
        <v>360.22</v>
      </c>
      <c r="F1143" t="s">
        <v>1170</v>
      </c>
      <c r="G1143" t="s">
        <v>11582</v>
      </c>
      <c r="H1143" t="s">
        <v>421</v>
      </c>
      <c r="I1143" t="s">
        <v>11155</v>
      </c>
      <c r="J1143">
        <v>10056</v>
      </c>
      <c r="K1143">
        <v>113010</v>
      </c>
      <c r="L1143" t="s">
        <v>35</v>
      </c>
      <c r="M1143" t="s">
        <v>149</v>
      </c>
      <c r="N1143" t="s">
        <v>11269</v>
      </c>
      <c r="O1143" s="129"/>
      <c r="P1143" s="16"/>
    </row>
    <row r="1144" spans="1:16">
      <c r="A1144" t="s">
        <v>1155</v>
      </c>
      <c r="B1144" t="s">
        <v>317</v>
      </c>
      <c r="C1144" t="s">
        <v>11586</v>
      </c>
      <c r="D1144" t="s">
        <v>318</v>
      </c>
      <c r="E1144">
        <v>362.78</v>
      </c>
      <c r="F1144" t="s">
        <v>1170</v>
      </c>
      <c r="G1144" t="s">
        <v>11587</v>
      </c>
      <c r="H1144" t="s">
        <v>423</v>
      </c>
      <c r="I1144" t="s">
        <v>11155</v>
      </c>
      <c r="J1144">
        <v>10056</v>
      </c>
      <c r="K1144">
        <v>113010</v>
      </c>
      <c r="L1144" t="s">
        <v>35</v>
      </c>
      <c r="M1144" t="s">
        <v>149</v>
      </c>
      <c r="N1144" t="s">
        <v>11270</v>
      </c>
      <c r="O1144" s="129"/>
      <c r="P1144" s="16"/>
    </row>
    <row r="1145" spans="1:16">
      <c r="A1145" t="s">
        <v>11583</v>
      </c>
      <c r="B1145" t="s">
        <v>317</v>
      </c>
      <c r="C1145" t="s">
        <v>11584</v>
      </c>
      <c r="D1145" t="s">
        <v>318</v>
      </c>
      <c r="E1145">
        <v>365.35</v>
      </c>
      <c r="F1145" t="s">
        <v>1170</v>
      </c>
      <c r="G1145" t="s">
        <v>11585</v>
      </c>
      <c r="H1145" t="s">
        <v>423</v>
      </c>
      <c r="I1145" t="s">
        <v>11155</v>
      </c>
      <c r="J1145">
        <v>10056</v>
      </c>
      <c r="K1145">
        <v>113010</v>
      </c>
      <c r="L1145" t="s">
        <v>35</v>
      </c>
      <c r="M1145" t="s">
        <v>149</v>
      </c>
      <c r="N1145" t="s">
        <v>11271</v>
      </c>
      <c r="O1145" s="129"/>
      <c r="P1145" s="16"/>
    </row>
    <row r="1146" spans="1:16">
      <c r="A1146" t="s">
        <v>11588</v>
      </c>
      <c r="B1146" t="s">
        <v>317</v>
      </c>
      <c r="C1146" t="s">
        <v>11589</v>
      </c>
      <c r="D1146" t="s">
        <v>318</v>
      </c>
      <c r="E1146">
        <v>836.54</v>
      </c>
      <c r="F1146" t="s">
        <v>1170</v>
      </c>
      <c r="G1146" t="s">
        <v>11590</v>
      </c>
      <c r="H1146" t="s">
        <v>431</v>
      </c>
      <c r="I1146" t="s">
        <v>11155</v>
      </c>
      <c r="J1146">
        <v>10056</v>
      </c>
      <c r="K1146">
        <v>113010</v>
      </c>
      <c r="L1146" t="s">
        <v>35</v>
      </c>
      <c r="M1146" t="s">
        <v>149</v>
      </c>
      <c r="N1146" t="s">
        <v>11272</v>
      </c>
      <c r="O1146" s="129"/>
      <c r="P1146" s="16"/>
    </row>
    <row r="1147" spans="1:16">
      <c r="A1147" t="s">
        <v>1161</v>
      </c>
      <c r="B1147" t="s">
        <v>317</v>
      </c>
      <c r="C1147" t="s">
        <v>11591</v>
      </c>
      <c r="D1147" t="s">
        <v>318</v>
      </c>
      <c r="E1147">
        <v>414</v>
      </c>
      <c r="F1147" t="s">
        <v>1170</v>
      </c>
      <c r="G1147" t="s">
        <v>11592</v>
      </c>
      <c r="H1147" t="s">
        <v>427</v>
      </c>
      <c r="I1147" t="s">
        <v>11155</v>
      </c>
      <c r="J1147">
        <v>10056</v>
      </c>
      <c r="K1147">
        <v>113010</v>
      </c>
      <c r="L1147" t="s">
        <v>35</v>
      </c>
      <c r="M1147" t="s">
        <v>149</v>
      </c>
      <c r="N1147" t="s">
        <v>11273</v>
      </c>
      <c r="O1147" s="129"/>
      <c r="P1147" s="16"/>
    </row>
    <row r="1148" spans="1:16">
      <c r="A1148" t="s">
        <v>1160</v>
      </c>
      <c r="B1148" t="s">
        <v>317</v>
      </c>
      <c r="C1148" t="s">
        <v>11593</v>
      </c>
      <c r="D1148" t="s">
        <v>318</v>
      </c>
      <c r="E1148">
        <v>414</v>
      </c>
      <c r="F1148" t="s">
        <v>1170</v>
      </c>
      <c r="G1148" t="s">
        <v>11594</v>
      </c>
      <c r="H1148" t="s">
        <v>427</v>
      </c>
      <c r="I1148" t="s">
        <v>11155</v>
      </c>
      <c r="J1148">
        <v>10056</v>
      </c>
      <c r="K1148">
        <v>113010</v>
      </c>
      <c r="L1148" t="s">
        <v>35</v>
      </c>
      <c r="M1148" t="s">
        <v>149</v>
      </c>
      <c r="N1148" t="s">
        <v>11274</v>
      </c>
      <c r="O1148" s="129"/>
      <c r="P1148" s="16"/>
    </row>
    <row r="1149" spans="1:16">
      <c r="A1149" t="s">
        <v>316</v>
      </c>
      <c r="B1149" t="s">
        <v>317</v>
      </c>
      <c r="C1149" t="s">
        <v>11569</v>
      </c>
      <c r="D1149" t="s">
        <v>318</v>
      </c>
      <c r="E1149">
        <v>205.39</v>
      </c>
      <c r="F1149" t="s">
        <v>1170</v>
      </c>
      <c r="G1149" t="s">
        <v>11570</v>
      </c>
      <c r="H1149" t="s">
        <v>424</v>
      </c>
      <c r="I1149" t="s">
        <v>11154</v>
      </c>
      <c r="J1149">
        <v>10056</v>
      </c>
      <c r="K1149">
        <v>113020</v>
      </c>
      <c r="L1149" t="s">
        <v>33</v>
      </c>
      <c r="M1149" t="s">
        <v>149</v>
      </c>
      <c r="N1149" t="s">
        <v>11264</v>
      </c>
      <c r="O1149" s="129"/>
      <c r="P1149" s="16"/>
    </row>
    <row r="1150" spans="1:16">
      <c r="A1150" t="s">
        <v>320</v>
      </c>
      <c r="B1150" t="s">
        <v>317</v>
      </c>
      <c r="C1150" t="s">
        <v>11571</v>
      </c>
      <c r="D1150" t="s">
        <v>318</v>
      </c>
      <c r="E1150">
        <v>205.39</v>
      </c>
      <c r="F1150" t="s">
        <v>1170</v>
      </c>
      <c r="G1150" t="s">
        <v>11572</v>
      </c>
      <c r="H1150" t="s">
        <v>423</v>
      </c>
      <c r="I1150" t="s">
        <v>11154</v>
      </c>
      <c r="J1150">
        <v>10056</v>
      </c>
      <c r="K1150">
        <v>113020</v>
      </c>
      <c r="L1150" t="s">
        <v>33</v>
      </c>
      <c r="M1150" t="s">
        <v>149</v>
      </c>
      <c r="N1150" t="s">
        <v>11265</v>
      </c>
      <c r="O1150" s="129"/>
      <c r="P1150" s="16"/>
    </row>
    <row r="1151" spans="1:16">
      <c r="A1151" t="s">
        <v>321</v>
      </c>
      <c r="B1151" t="s">
        <v>317</v>
      </c>
      <c r="C1151" t="s">
        <v>11573</v>
      </c>
      <c r="D1151" t="s">
        <v>318</v>
      </c>
      <c r="E1151">
        <v>205.39</v>
      </c>
      <c r="F1151" t="s">
        <v>1170</v>
      </c>
      <c r="G1151" t="s">
        <v>11574</v>
      </c>
      <c r="H1151" t="s">
        <v>424</v>
      </c>
      <c r="I1151" t="s">
        <v>11154</v>
      </c>
      <c r="J1151">
        <v>10056</v>
      </c>
      <c r="K1151">
        <v>113020</v>
      </c>
      <c r="L1151" t="s">
        <v>33</v>
      </c>
      <c r="M1151" t="s">
        <v>149</v>
      </c>
      <c r="N1151" t="s">
        <v>11266</v>
      </c>
      <c r="O1151" s="129"/>
      <c r="P1151" s="16"/>
    </row>
    <row r="1152" spans="1:16">
      <c r="A1152" t="s">
        <v>1115</v>
      </c>
      <c r="B1152" t="s">
        <v>317</v>
      </c>
      <c r="C1152" t="s">
        <v>11575</v>
      </c>
      <c r="D1152" t="s">
        <v>318</v>
      </c>
      <c r="E1152">
        <v>226.45</v>
      </c>
      <c r="F1152" t="s">
        <v>1170</v>
      </c>
      <c r="G1152" t="s">
        <v>11576</v>
      </c>
      <c r="H1152" t="s">
        <v>425</v>
      </c>
      <c r="I1152" t="s">
        <v>11154</v>
      </c>
      <c r="J1152">
        <v>10056</v>
      </c>
      <c r="K1152">
        <v>113020</v>
      </c>
      <c r="L1152" t="s">
        <v>33</v>
      </c>
      <c r="M1152" t="s">
        <v>149</v>
      </c>
      <c r="N1152" t="s">
        <v>11267</v>
      </c>
      <c r="O1152" s="129"/>
      <c r="P1152" s="16"/>
    </row>
    <row r="1153" spans="1:16">
      <c r="A1153" t="s">
        <v>11577</v>
      </c>
      <c r="B1153" t="s">
        <v>317</v>
      </c>
      <c r="C1153" t="s">
        <v>11578</v>
      </c>
      <c r="D1153" t="s">
        <v>318</v>
      </c>
      <c r="E1153">
        <v>230.17</v>
      </c>
      <c r="F1153" t="s">
        <v>1170</v>
      </c>
      <c r="G1153" t="s">
        <v>11579</v>
      </c>
      <c r="H1153" t="s">
        <v>424</v>
      </c>
      <c r="I1153" t="s">
        <v>11154</v>
      </c>
      <c r="J1153">
        <v>10056</v>
      </c>
      <c r="K1153">
        <v>113020</v>
      </c>
      <c r="L1153" t="s">
        <v>33</v>
      </c>
      <c r="M1153" t="s">
        <v>149</v>
      </c>
      <c r="N1153" t="s">
        <v>11268</v>
      </c>
      <c r="O1153" s="129"/>
      <c r="P1153" s="16"/>
    </row>
    <row r="1154" spans="1:16">
      <c r="A1154" t="s">
        <v>11580</v>
      </c>
      <c r="B1154" t="s">
        <v>317</v>
      </c>
      <c r="C1154" t="s">
        <v>11581</v>
      </c>
      <c r="D1154" t="s">
        <v>318</v>
      </c>
      <c r="E1154">
        <v>205.39</v>
      </c>
      <c r="F1154" t="s">
        <v>1170</v>
      </c>
      <c r="G1154" t="s">
        <v>11582</v>
      </c>
      <c r="H1154" t="s">
        <v>422</v>
      </c>
      <c r="I1154" t="s">
        <v>11154</v>
      </c>
      <c r="J1154">
        <v>10056</v>
      </c>
      <c r="K1154">
        <v>113020</v>
      </c>
      <c r="L1154" t="s">
        <v>33</v>
      </c>
      <c r="M1154" t="s">
        <v>149</v>
      </c>
      <c r="N1154" t="s">
        <v>11269</v>
      </c>
      <c r="O1154" s="129"/>
      <c r="P1154" s="16"/>
    </row>
    <row r="1155" spans="1:16">
      <c r="A1155" t="s">
        <v>11583</v>
      </c>
      <c r="B1155" t="s">
        <v>317</v>
      </c>
      <c r="C1155" t="s">
        <v>11584</v>
      </c>
      <c r="D1155" t="s">
        <v>318</v>
      </c>
      <c r="E1155">
        <v>205.39</v>
      </c>
      <c r="F1155" t="s">
        <v>1170</v>
      </c>
      <c r="G1155" t="s">
        <v>11585</v>
      </c>
      <c r="H1155" t="s">
        <v>424</v>
      </c>
      <c r="I1155" t="s">
        <v>11154</v>
      </c>
      <c r="J1155">
        <v>10056</v>
      </c>
      <c r="K1155">
        <v>113020</v>
      </c>
      <c r="L1155" t="s">
        <v>33</v>
      </c>
      <c r="M1155" t="s">
        <v>149</v>
      </c>
      <c r="N1155" t="s">
        <v>11271</v>
      </c>
      <c r="O1155" s="129"/>
      <c r="P1155" s="16"/>
    </row>
    <row r="1156" spans="1:16">
      <c r="A1156" t="s">
        <v>1155</v>
      </c>
      <c r="B1156" t="s">
        <v>317</v>
      </c>
      <c r="C1156" t="s">
        <v>11586</v>
      </c>
      <c r="D1156" t="s">
        <v>318</v>
      </c>
      <c r="E1156">
        <v>205.39</v>
      </c>
      <c r="F1156" t="s">
        <v>1170</v>
      </c>
      <c r="G1156" t="s">
        <v>11587</v>
      </c>
      <c r="H1156" t="s">
        <v>424</v>
      </c>
      <c r="I1156" t="s">
        <v>11154</v>
      </c>
      <c r="J1156">
        <v>10056</v>
      </c>
      <c r="K1156">
        <v>113020</v>
      </c>
      <c r="L1156" t="s">
        <v>33</v>
      </c>
      <c r="M1156" t="s">
        <v>149</v>
      </c>
      <c r="N1156" t="s">
        <v>11270</v>
      </c>
      <c r="O1156" s="129"/>
      <c r="P1156" s="16"/>
    </row>
    <row r="1157" spans="1:16">
      <c r="A1157" t="s">
        <v>11588</v>
      </c>
      <c r="B1157" t="s">
        <v>317</v>
      </c>
      <c r="C1157" t="s">
        <v>11589</v>
      </c>
      <c r="D1157" t="s">
        <v>318</v>
      </c>
      <c r="E1157">
        <v>481.72</v>
      </c>
      <c r="F1157" t="s">
        <v>1170</v>
      </c>
      <c r="G1157" t="s">
        <v>11590</v>
      </c>
      <c r="H1157" t="s">
        <v>432</v>
      </c>
      <c r="I1157" t="s">
        <v>11154</v>
      </c>
      <c r="J1157">
        <v>10056</v>
      </c>
      <c r="K1157">
        <v>113020</v>
      </c>
      <c r="L1157" t="s">
        <v>33</v>
      </c>
      <c r="M1157" t="s">
        <v>149</v>
      </c>
      <c r="N1157" t="s">
        <v>11272</v>
      </c>
      <c r="O1157" s="129"/>
    </row>
    <row r="1158" spans="1:16">
      <c r="A1158" t="s">
        <v>1161</v>
      </c>
      <c r="B1158" t="s">
        <v>317</v>
      </c>
      <c r="C1158" t="s">
        <v>11591</v>
      </c>
      <c r="D1158" t="s">
        <v>318</v>
      </c>
      <c r="E1158">
        <v>261.43</v>
      </c>
      <c r="F1158" t="s">
        <v>1170</v>
      </c>
      <c r="G1158" t="s">
        <v>11592</v>
      </c>
      <c r="H1158" t="s">
        <v>428</v>
      </c>
      <c r="I1158" t="s">
        <v>11154</v>
      </c>
      <c r="J1158">
        <v>10056</v>
      </c>
      <c r="K1158">
        <v>113020</v>
      </c>
      <c r="L1158" t="s">
        <v>33</v>
      </c>
      <c r="M1158" t="s">
        <v>149</v>
      </c>
      <c r="N1158" t="s">
        <v>11273</v>
      </c>
      <c r="O1158" s="129"/>
      <c r="P1158" s="16"/>
    </row>
    <row r="1159" spans="1:16">
      <c r="A1159" t="s">
        <v>1160</v>
      </c>
      <c r="B1159" t="s">
        <v>317</v>
      </c>
      <c r="C1159" t="s">
        <v>11593</v>
      </c>
      <c r="D1159" t="s">
        <v>318</v>
      </c>
      <c r="E1159">
        <v>235.6</v>
      </c>
      <c r="F1159" t="s">
        <v>1170</v>
      </c>
      <c r="G1159" t="s">
        <v>11594</v>
      </c>
      <c r="H1159" t="s">
        <v>428</v>
      </c>
      <c r="I1159" t="s">
        <v>11154</v>
      </c>
      <c r="J1159">
        <v>10056</v>
      </c>
      <c r="K1159">
        <v>113020</v>
      </c>
      <c r="L1159" t="s">
        <v>33</v>
      </c>
      <c r="M1159" t="s">
        <v>149</v>
      </c>
      <c r="N1159" t="s">
        <v>11274</v>
      </c>
      <c r="O1159" s="129"/>
    </row>
    <row r="1160" spans="1:16">
      <c r="A1160" t="s">
        <v>316</v>
      </c>
      <c r="B1160" t="s">
        <v>317</v>
      </c>
      <c r="C1160" t="s">
        <v>11569</v>
      </c>
      <c r="D1160" t="s">
        <v>318</v>
      </c>
      <c r="E1160">
        <v>3981.01</v>
      </c>
      <c r="F1160" t="s">
        <v>1170</v>
      </c>
      <c r="G1160" t="s">
        <v>11570</v>
      </c>
      <c r="H1160" t="s">
        <v>425</v>
      </c>
      <c r="I1160" t="s">
        <v>11153</v>
      </c>
      <c r="J1160">
        <v>10056</v>
      </c>
      <c r="K1160">
        <v>113040</v>
      </c>
      <c r="L1160" t="s">
        <v>27</v>
      </c>
      <c r="M1160" t="s">
        <v>149</v>
      </c>
      <c r="N1160" t="s">
        <v>11264</v>
      </c>
      <c r="O1160" s="129"/>
      <c r="P1160" s="16"/>
    </row>
    <row r="1161" spans="1:16">
      <c r="A1161" t="s">
        <v>320</v>
      </c>
      <c r="B1161" t="s">
        <v>317</v>
      </c>
      <c r="C1161" t="s">
        <v>11571</v>
      </c>
      <c r="D1161" t="s">
        <v>318</v>
      </c>
      <c r="E1161">
        <v>4084.88</v>
      </c>
      <c r="F1161" t="s">
        <v>1170</v>
      </c>
      <c r="G1161" t="s">
        <v>11572</v>
      </c>
      <c r="H1161" t="s">
        <v>424</v>
      </c>
      <c r="I1161" t="s">
        <v>11153</v>
      </c>
      <c r="J1161">
        <v>10056</v>
      </c>
      <c r="K1161">
        <v>113040</v>
      </c>
      <c r="L1161" t="s">
        <v>27</v>
      </c>
      <c r="M1161" t="s">
        <v>149</v>
      </c>
      <c r="N1161" t="s">
        <v>11265</v>
      </c>
      <c r="O1161" s="129"/>
    </row>
    <row r="1162" spans="1:16">
      <c r="A1162" t="s">
        <v>321</v>
      </c>
      <c r="B1162" t="s">
        <v>317</v>
      </c>
      <c r="C1162" t="s">
        <v>11573</v>
      </c>
      <c r="D1162" t="s">
        <v>318</v>
      </c>
      <c r="E1162">
        <v>4012.03</v>
      </c>
      <c r="F1162" t="s">
        <v>1170</v>
      </c>
      <c r="G1162" t="s">
        <v>11574</v>
      </c>
      <c r="H1162" t="s">
        <v>425</v>
      </c>
      <c r="I1162" t="s">
        <v>11153</v>
      </c>
      <c r="J1162">
        <v>10056</v>
      </c>
      <c r="K1162">
        <v>113040</v>
      </c>
      <c r="L1162" t="s">
        <v>27</v>
      </c>
      <c r="M1162" t="s">
        <v>149</v>
      </c>
      <c r="N1162" t="s">
        <v>11266</v>
      </c>
      <c r="O1162" s="129"/>
      <c r="P1162" s="16"/>
    </row>
    <row r="1163" spans="1:16">
      <c r="A1163" t="s">
        <v>1115</v>
      </c>
      <c r="B1163" t="s">
        <v>317</v>
      </c>
      <c r="C1163" t="s">
        <v>11575</v>
      </c>
      <c r="D1163" t="s">
        <v>318</v>
      </c>
      <c r="E1163">
        <v>4159.08</v>
      </c>
      <c r="F1163" t="s">
        <v>1170</v>
      </c>
      <c r="G1163" t="s">
        <v>11576</v>
      </c>
      <c r="H1163" t="s">
        <v>426</v>
      </c>
      <c r="I1163" t="s">
        <v>11153</v>
      </c>
      <c r="J1163">
        <v>10056</v>
      </c>
      <c r="K1163">
        <v>113040</v>
      </c>
      <c r="L1163" t="s">
        <v>27</v>
      </c>
      <c r="M1163" t="s">
        <v>149</v>
      </c>
      <c r="N1163" t="s">
        <v>11267</v>
      </c>
      <c r="O1163" s="129"/>
      <c r="P1163" s="16"/>
    </row>
    <row r="1164" spans="1:16">
      <c r="A1164" t="s">
        <v>11577</v>
      </c>
      <c r="B1164" t="s">
        <v>317</v>
      </c>
      <c r="C1164" t="s">
        <v>11578</v>
      </c>
      <c r="D1164" t="s">
        <v>318</v>
      </c>
      <c r="E1164">
        <v>4106.8999999999996</v>
      </c>
      <c r="F1164" t="s">
        <v>1170</v>
      </c>
      <c r="G1164" t="s">
        <v>11579</v>
      </c>
      <c r="H1164" t="s">
        <v>425</v>
      </c>
      <c r="I1164" t="s">
        <v>11153</v>
      </c>
      <c r="J1164">
        <v>10056</v>
      </c>
      <c r="K1164">
        <v>113040</v>
      </c>
      <c r="L1164" t="s">
        <v>27</v>
      </c>
      <c r="M1164" t="s">
        <v>149</v>
      </c>
      <c r="N1164" t="s">
        <v>11268</v>
      </c>
      <c r="O1164" s="129"/>
    </row>
    <row r="1165" spans="1:16">
      <c r="A1165" t="s">
        <v>11580</v>
      </c>
      <c r="B1165" t="s">
        <v>317</v>
      </c>
      <c r="C1165" t="s">
        <v>11581</v>
      </c>
      <c r="D1165" t="s">
        <v>318</v>
      </c>
      <c r="E1165">
        <v>3990.01</v>
      </c>
      <c r="F1165" t="s">
        <v>1170</v>
      </c>
      <c r="G1165" t="s">
        <v>11582</v>
      </c>
      <c r="H1165" t="s">
        <v>423</v>
      </c>
      <c r="I1165" t="s">
        <v>11153</v>
      </c>
      <c r="J1165">
        <v>10056</v>
      </c>
      <c r="K1165">
        <v>113040</v>
      </c>
      <c r="L1165" t="s">
        <v>27</v>
      </c>
      <c r="M1165" t="s">
        <v>149</v>
      </c>
      <c r="N1165" t="s">
        <v>11269</v>
      </c>
      <c r="O1165" s="129"/>
      <c r="P1165" s="16"/>
    </row>
    <row r="1166" spans="1:16">
      <c r="A1166" t="s">
        <v>11583</v>
      </c>
      <c r="B1166" t="s">
        <v>317</v>
      </c>
      <c r="C1166" t="s">
        <v>11584</v>
      </c>
      <c r="D1166" t="s">
        <v>318</v>
      </c>
      <c r="E1166">
        <v>5037.83</v>
      </c>
      <c r="F1166" t="s">
        <v>1170</v>
      </c>
      <c r="G1166" t="s">
        <v>11585</v>
      </c>
      <c r="H1166" t="s">
        <v>425</v>
      </c>
      <c r="I1166" t="s">
        <v>11153</v>
      </c>
      <c r="J1166">
        <v>10056</v>
      </c>
      <c r="K1166">
        <v>113040</v>
      </c>
      <c r="L1166" t="s">
        <v>27</v>
      </c>
      <c r="M1166" t="s">
        <v>149</v>
      </c>
      <c r="N1166" t="s">
        <v>11271</v>
      </c>
      <c r="O1166" s="129"/>
      <c r="P1166" s="16"/>
    </row>
    <row r="1167" spans="1:16">
      <c r="A1167" t="s">
        <v>1155</v>
      </c>
      <c r="B1167" t="s">
        <v>317</v>
      </c>
      <c r="C1167" t="s">
        <v>11586</v>
      </c>
      <c r="D1167" t="s">
        <v>318</v>
      </c>
      <c r="E1167">
        <v>4074.18</v>
      </c>
      <c r="F1167" t="s">
        <v>1170</v>
      </c>
      <c r="G1167" t="s">
        <v>11587</v>
      </c>
      <c r="H1167" t="s">
        <v>425</v>
      </c>
      <c r="I1167" t="s">
        <v>11153</v>
      </c>
      <c r="J1167">
        <v>10056</v>
      </c>
      <c r="K1167">
        <v>113040</v>
      </c>
      <c r="L1167" t="s">
        <v>27</v>
      </c>
      <c r="M1167" t="s">
        <v>149</v>
      </c>
      <c r="N1167" t="s">
        <v>11270</v>
      </c>
      <c r="O1167" s="129"/>
      <c r="P1167" s="16"/>
    </row>
    <row r="1168" spans="1:16">
      <c r="A1168" t="s">
        <v>11588</v>
      </c>
      <c r="B1168" t="s">
        <v>317</v>
      </c>
      <c r="C1168" t="s">
        <v>11589</v>
      </c>
      <c r="D1168" t="s">
        <v>318</v>
      </c>
      <c r="E1168">
        <v>4696.3500000000004</v>
      </c>
      <c r="F1168" t="s">
        <v>1170</v>
      </c>
      <c r="G1168" t="s">
        <v>11590</v>
      </c>
      <c r="H1168" t="s">
        <v>433</v>
      </c>
      <c r="I1168" t="s">
        <v>11153</v>
      </c>
      <c r="J1168">
        <v>10056</v>
      </c>
      <c r="K1168">
        <v>113040</v>
      </c>
      <c r="L1168" t="s">
        <v>27</v>
      </c>
      <c r="M1168" t="s">
        <v>149</v>
      </c>
      <c r="N1168" t="s">
        <v>11272</v>
      </c>
      <c r="O1168" s="129"/>
      <c r="P1168" s="16"/>
    </row>
    <row r="1169" spans="1:16">
      <c r="A1169" t="s">
        <v>1161</v>
      </c>
      <c r="B1169" t="s">
        <v>317</v>
      </c>
      <c r="C1169" t="s">
        <v>11591</v>
      </c>
      <c r="D1169" t="s">
        <v>318</v>
      </c>
      <c r="E1169">
        <v>4726.5200000000004</v>
      </c>
      <c r="F1169" t="s">
        <v>1170</v>
      </c>
      <c r="G1169" t="s">
        <v>11592</v>
      </c>
      <c r="H1169" t="s">
        <v>429</v>
      </c>
      <c r="I1169" t="s">
        <v>11153</v>
      </c>
      <c r="J1169">
        <v>10056</v>
      </c>
      <c r="K1169">
        <v>113040</v>
      </c>
      <c r="L1169" t="s">
        <v>27</v>
      </c>
      <c r="M1169" t="s">
        <v>149</v>
      </c>
      <c r="N1169" t="s">
        <v>11273</v>
      </c>
      <c r="O1169" s="129"/>
      <c r="P1169" s="16"/>
    </row>
    <row r="1170" spans="1:16">
      <c r="A1170" t="s">
        <v>1160</v>
      </c>
      <c r="B1170" t="s">
        <v>317</v>
      </c>
      <c r="C1170" t="s">
        <v>11593</v>
      </c>
      <c r="D1170" t="s">
        <v>318</v>
      </c>
      <c r="E1170">
        <v>4682.84</v>
      </c>
      <c r="F1170" t="s">
        <v>1170</v>
      </c>
      <c r="G1170" t="s">
        <v>11594</v>
      </c>
      <c r="H1170" t="s">
        <v>429</v>
      </c>
      <c r="I1170" t="s">
        <v>11153</v>
      </c>
      <c r="J1170">
        <v>10056</v>
      </c>
      <c r="K1170">
        <v>113040</v>
      </c>
      <c r="L1170" t="s">
        <v>27</v>
      </c>
      <c r="M1170" t="s">
        <v>149</v>
      </c>
      <c r="N1170" t="s">
        <v>11274</v>
      </c>
      <c r="O1170" s="129"/>
      <c r="P1170" s="16"/>
    </row>
    <row r="1171" spans="1:16">
      <c r="A1171" t="s">
        <v>316</v>
      </c>
      <c r="B1171" t="s">
        <v>317</v>
      </c>
      <c r="C1171" t="s">
        <v>11569</v>
      </c>
      <c r="D1171" t="s">
        <v>318</v>
      </c>
      <c r="E1171">
        <v>55.05</v>
      </c>
      <c r="F1171" t="s">
        <v>1170</v>
      </c>
      <c r="G1171" t="s">
        <v>11570</v>
      </c>
      <c r="H1171" t="s">
        <v>426</v>
      </c>
      <c r="I1171" t="s">
        <v>11152</v>
      </c>
      <c r="J1171">
        <v>10056</v>
      </c>
      <c r="K1171">
        <v>113050</v>
      </c>
      <c r="L1171" t="s">
        <v>29</v>
      </c>
      <c r="M1171" t="s">
        <v>149</v>
      </c>
      <c r="N1171" t="s">
        <v>11264</v>
      </c>
      <c r="O1171" s="129"/>
      <c r="P1171" s="16"/>
    </row>
    <row r="1172" spans="1:16">
      <c r="A1172" t="s">
        <v>320</v>
      </c>
      <c r="B1172" t="s">
        <v>317</v>
      </c>
      <c r="C1172" t="s">
        <v>11571</v>
      </c>
      <c r="D1172" t="s">
        <v>318</v>
      </c>
      <c r="E1172">
        <v>11.37</v>
      </c>
      <c r="F1172" t="s">
        <v>1170</v>
      </c>
      <c r="G1172" t="s">
        <v>11572</v>
      </c>
      <c r="H1172" t="s">
        <v>425</v>
      </c>
      <c r="I1172" t="s">
        <v>11152</v>
      </c>
      <c r="J1172">
        <v>10056</v>
      </c>
      <c r="K1172">
        <v>113050</v>
      </c>
      <c r="L1172" t="s">
        <v>29</v>
      </c>
      <c r="M1172" t="s">
        <v>149</v>
      </c>
      <c r="N1172" t="s">
        <v>11265</v>
      </c>
      <c r="O1172" s="129"/>
      <c r="P1172" s="16"/>
    </row>
    <row r="1173" spans="1:16">
      <c r="A1173" t="s">
        <v>321</v>
      </c>
      <c r="B1173" t="s">
        <v>317</v>
      </c>
      <c r="C1173" t="s">
        <v>11573</v>
      </c>
      <c r="D1173" t="s">
        <v>318</v>
      </c>
      <c r="E1173">
        <v>23.83</v>
      </c>
      <c r="F1173" t="s">
        <v>1170</v>
      </c>
      <c r="G1173" t="s">
        <v>11574</v>
      </c>
      <c r="H1173" t="s">
        <v>426</v>
      </c>
      <c r="I1173" t="s">
        <v>11152</v>
      </c>
      <c r="J1173">
        <v>10056</v>
      </c>
      <c r="K1173">
        <v>113050</v>
      </c>
      <c r="L1173" t="s">
        <v>29</v>
      </c>
      <c r="M1173" t="s">
        <v>149</v>
      </c>
      <c r="N1173" t="s">
        <v>11266</v>
      </c>
      <c r="O1173" s="129"/>
      <c r="P1173" s="16"/>
    </row>
    <row r="1174" spans="1:16">
      <c r="A1174" t="s">
        <v>1115</v>
      </c>
      <c r="B1174" t="s">
        <v>317</v>
      </c>
      <c r="C1174" t="s">
        <v>11575</v>
      </c>
      <c r="D1174" t="s">
        <v>318</v>
      </c>
      <c r="E1174">
        <v>39.51</v>
      </c>
      <c r="F1174" t="s">
        <v>1170</v>
      </c>
      <c r="G1174" t="s">
        <v>11576</v>
      </c>
      <c r="H1174" t="s">
        <v>427</v>
      </c>
      <c r="I1174" t="s">
        <v>11152</v>
      </c>
      <c r="J1174">
        <v>10056</v>
      </c>
      <c r="K1174">
        <v>113050</v>
      </c>
      <c r="L1174" t="s">
        <v>29</v>
      </c>
      <c r="M1174" t="s">
        <v>149</v>
      </c>
      <c r="N1174" t="s">
        <v>11267</v>
      </c>
      <c r="O1174" s="129"/>
      <c r="P1174" s="16"/>
    </row>
    <row r="1175" spans="1:16">
      <c r="A1175" t="s">
        <v>11577</v>
      </c>
      <c r="B1175" t="s">
        <v>317</v>
      </c>
      <c r="C1175" t="s">
        <v>11578</v>
      </c>
      <c r="D1175" t="s">
        <v>318</v>
      </c>
      <c r="E1175">
        <v>3.1</v>
      </c>
      <c r="F1175" t="s">
        <v>1170</v>
      </c>
      <c r="G1175" t="s">
        <v>11579</v>
      </c>
      <c r="H1175" t="s">
        <v>426</v>
      </c>
      <c r="I1175" t="s">
        <v>11152</v>
      </c>
      <c r="J1175">
        <v>10056</v>
      </c>
      <c r="K1175">
        <v>113050</v>
      </c>
      <c r="L1175" t="s">
        <v>29</v>
      </c>
      <c r="M1175" t="s">
        <v>149</v>
      </c>
      <c r="N1175" t="s">
        <v>11268</v>
      </c>
      <c r="O1175" s="129"/>
      <c r="P1175" s="16"/>
    </row>
    <row r="1176" spans="1:16">
      <c r="A1176" t="s">
        <v>316</v>
      </c>
      <c r="B1176" t="s">
        <v>317</v>
      </c>
      <c r="C1176" t="s">
        <v>11569</v>
      </c>
      <c r="D1176" t="s">
        <v>318</v>
      </c>
      <c r="E1176">
        <v>1052.0999999999999</v>
      </c>
      <c r="F1176" t="s">
        <v>1170</v>
      </c>
      <c r="G1176" t="s">
        <v>11570</v>
      </c>
      <c r="H1176" t="s">
        <v>427</v>
      </c>
      <c r="I1176" t="s">
        <v>11151</v>
      </c>
      <c r="J1176">
        <v>10056</v>
      </c>
      <c r="K1176">
        <v>113060</v>
      </c>
      <c r="L1176" t="s">
        <v>31</v>
      </c>
      <c r="M1176" t="s">
        <v>149</v>
      </c>
      <c r="N1176" t="s">
        <v>11264</v>
      </c>
      <c r="O1176" s="129"/>
      <c r="P1176" s="16"/>
    </row>
    <row r="1177" spans="1:16">
      <c r="A1177" t="s">
        <v>320</v>
      </c>
      <c r="B1177" t="s">
        <v>317</v>
      </c>
      <c r="C1177" t="s">
        <v>11571</v>
      </c>
      <c r="D1177" t="s">
        <v>318</v>
      </c>
      <c r="E1177">
        <v>1001.71</v>
      </c>
      <c r="F1177" t="s">
        <v>1170</v>
      </c>
      <c r="G1177" t="s">
        <v>11572</v>
      </c>
      <c r="H1177" t="s">
        <v>426</v>
      </c>
      <c r="I1177" t="s">
        <v>11151</v>
      </c>
      <c r="J1177">
        <v>10056</v>
      </c>
      <c r="K1177">
        <v>113060</v>
      </c>
      <c r="L1177" t="s">
        <v>31</v>
      </c>
      <c r="M1177" t="s">
        <v>149</v>
      </c>
      <c r="N1177" t="s">
        <v>11265</v>
      </c>
      <c r="O1177" s="129"/>
      <c r="P1177" s="16"/>
    </row>
    <row r="1178" spans="1:16">
      <c r="A1178" t="s">
        <v>321</v>
      </c>
      <c r="B1178" t="s">
        <v>317</v>
      </c>
      <c r="C1178" t="s">
        <v>11573</v>
      </c>
      <c r="D1178" t="s">
        <v>318</v>
      </c>
      <c r="E1178">
        <v>1037.54</v>
      </c>
      <c r="F1178" t="s">
        <v>1170</v>
      </c>
      <c r="G1178" t="s">
        <v>11574</v>
      </c>
      <c r="H1178" t="s">
        <v>427</v>
      </c>
      <c r="I1178" t="s">
        <v>11151</v>
      </c>
      <c r="J1178">
        <v>10056</v>
      </c>
      <c r="K1178">
        <v>113060</v>
      </c>
      <c r="L1178" t="s">
        <v>31</v>
      </c>
      <c r="M1178" t="s">
        <v>149</v>
      </c>
      <c r="N1178" t="s">
        <v>11266</v>
      </c>
      <c r="O1178" s="129"/>
      <c r="P1178" s="16"/>
    </row>
    <row r="1179" spans="1:16">
      <c r="A1179" t="s">
        <v>1115</v>
      </c>
      <c r="B1179" t="s">
        <v>317</v>
      </c>
      <c r="C1179" t="s">
        <v>11575</v>
      </c>
      <c r="D1179" t="s">
        <v>318</v>
      </c>
      <c r="E1179">
        <v>1325.54</v>
      </c>
      <c r="F1179" t="s">
        <v>1170</v>
      </c>
      <c r="G1179" t="s">
        <v>11576</v>
      </c>
      <c r="H1179" t="s">
        <v>428</v>
      </c>
      <c r="I1179" t="s">
        <v>11151</v>
      </c>
      <c r="J1179">
        <v>10056</v>
      </c>
      <c r="K1179">
        <v>113060</v>
      </c>
      <c r="L1179" t="s">
        <v>31</v>
      </c>
      <c r="M1179" t="s">
        <v>149</v>
      </c>
      <c r="N1179" t="s">
        <v>11267</v>
      </c>
      <c r="O1179" s="129"/>
      <c r="P1179" s="16"/>
    </row>
    <row r="1180" spans="1:16">
      <c r="A1180" t="s">
        <v>11577</v>
      </c>
      <c r="B1180" t="s">
        <v>317</v>
      </c>
      <c r="C1180" t="s">
        <v>11578</v>
      </c>
      <c r="D1180" t="s">
        <v>318</v>
      </c>
      <c r="E1180">
        <v>1141.21</v>
      </c>
      <c r="F1180" t="s">
        <v>1170</v>
      </c>
      <c r="G1180" t="s">
        <v>11579</v>
      </c>
      <c r="H1180" t="s">
        <v>427</v>
      </c>
      <c r="I1180" t="s">
        <v>11151</v>
      </c>
      <c r="J1180">
        <v>10056</v>
      </c>
      <c r="K1180">
        <v>113060</v>
      </c>
      <c r="L1180" t="s">
        <v>31</v>
      </c>
      <c r="M1180" t="s">
        <v>149</v>
      </c>
      <c r="N1180" t="s">
        <v>11268</v>
      </c>
      <c r="O1180" s="129"/>
      <c r="P1180" s="16"/>
    </row>
    <row r="1181" spans="1:16">
      <c r="A1181" t="s">
        <v>11580</v>
      </c>
      <c r="B1181" t="s">
        <v>317</v>
      </c>
      <c r="C1181" t="s">
        <v>11581</v>
      </c>
      <c r="D1181" t="s">
        <v>318</v>
      </c>
      <c r="E1181">
        <v>1141.21</v>
      </c>
      <c r="F1181" t="s">
        <v>1170</v>
      </c>
      <c r="G1181" t="s">
        <v>11582</v>
      </c>
      <c r="H1181" t="s">
        <v>424</v>
      </c>
      <c r="I1181" t="s">
        <v>11151</v>
      </c>
      <c r="J1181">
        <v>10056</v>
      </c>
      <c r="K1181">
        <v>113060</v>
      </c>
      <c r="L1181" t="s">
        <v>31</v>
      </c>
      <c r="M1181" t="s">
        <v>149</v>
      </c>
      <c r="N1181" t="s">
        <v>11269</v>
      </c>
      <c r="O1181" s="129"/>
      <c r="P1181" s="16"/>
    </row>
    <row r="1182" spans="1:16">
      <c r="A1182" t="s">
        <v>11583</v>
      </c>
      <c r="B1182" t="s">
        <v>317</v>
      </c>
      <c r="C1182" t="s">
        <v>11584</v>
      </c>
      <c r="D1182" t="s">
        <v>318</v>
      </c>
      <c r="E1182">
        <v>1177.43</v>
      </c>
      <c r="F1182" t="s">
        <v>1170</v>
      </c>
      <c r="G1182" t="s">
        <v>11585</v>
      </c>
      <c r="H1182" t="s">
        <v>426</v>
      </c>
      <c r="I1182" t="s">
        <v>11151</v>
      </c>
      <c r="J1182">
        <v>10056</v>
      </c>
      <c r="K1182">
        <v>113060</v>
      </c>
      <c r="L1182" t="s">
        <v>31</v>
      </c>
      <c r="M1182" t="s">
        <v>149</v>
      </c>
      <c r="N1182" t="s">
        <v>11271</v>
      </c>
      <c r="O1182" s="129"/>
      <c r="P1182" s="16"/>
    </row>
    <row r="1183" spans="1:16">
      <c r="A1183" t="s">
        <v>1155</v>
      </c>
      <c r="B1183" t="s">
        <v>317</v>
      </c>
      <c r="C1183" t="s">
        <v>11586</v>
      </c>
      <c r="D1183" t="s">
        <v>318</v>
      </c>
      <c r="E1183">
        <v>1184.83</v>
      </c>
      <c r="F1183" t="s">
        <v>1170</v>
      </c>
      <c r="G1183" t="s">
        <v>11587</v>
      </c>
      <c r="H1183" t="s">
        <v>426</v>
      </c>
      <c r="I1183" t="s">
        <v>11151</v>
      </c>
      <c r="J1183">
        <v>10056</v>
      </c>
      <c r="K1183">
        <v>113060</v>
      </c>
      <c r="L1183" t="s">
        <v>31</v>
      </c>
      <c r="M1183" t="s">
        <v>149</v>
      </c>
      <c r="N1183" t="s">
        <v>11270</v>
      </c>
      <c r="O1183" s="129"/>
      <c r="P1183" s="16"/>
    </row>
    <row r="1184" spans="1:16">
      <c r="A1184" t="s">
        <v>11588</v>
      </c>
      <c r="B1184" t="s">
        <v>317</v>
      </c>
      <c r="C1184" t="s">
        <v>11589</v>
      </c>
      <c r="D1184" t="s">
        <v>318</v>
      </c>
      <c r="E1184">
        <v>2705.13</v>
      </c>
      <c r="F1184" t="s">
        <v>1170</v>
      </c>
      <c r="G1184" t="s">
        <v>11590</v>
      </c>
      <c r="H1184" t="s">
        <v>434</v>
      </c>
      <c r="I1184" t="s">
        <v>11151</v>
      </c>
      <c r="J1184">
        <v>10056</v>
      </c>
      <c r="K1184">
        <v>113060</v>
      </c>
      <c r="L1184" t="s">
        <v>31</v>
      </c>
      <c r="M1184" t="s">
        <v>149</v>
      </c>
      <c r="N1184" t="s">
        <v>11272</v>
      </c>
      <c r="O1184" s="129"/>
      <c r="P1184" s="16"/>
    </row>
    <row r="1185" spans="1:16">
      <c r="A1185" t="s">
        <v>1161</v>
      </c>
      <c r="B1185" t="s">
        <v>317</v>
      </c>
      <c r="C1185" t="s">
        <v>11591</v>
      </c>
      <c r="D1185" t="s">
        <v>318</v>
      </c>
      <c r="E1185">
        <v>1349.95</v>
      </c>
      <c r="F1185" t="s">
        <v>1170</v>
      </c>
      <c r="G1185" t="s">
        <v>11592</v>
      </c>
      <c r="H1185" t="s">
        <v>430</v>
      </c>
      <c r="I1185" t="s">
        <v>11151</v>
      </c>
      <c r="J1185">
        <v>10056</v>
      </c>
      <c r="K1185">
        <v>113060</v>
      </c>
      <c r="L1185" t="s">
        <v>31</v>
      </c>
      <c r="M1185" t="s">
        <v>149</v>
      </c>
      <c r="N1185" t="s">
        <v>11273</v>
      </c>
      <c r="O1185" s="129"/>
      <c r="P1185" s="16"/>
    </row>
    <row r="1186" spans="1:16">
      <c r="A1186" t="s">
        <v>1160</v>
      </c>
      <c r="B1186" t="s">
        <v>317</v>
      </c>
      <c r="C1186" t="s">
        <v>11593</v>
      </c>
      <c r="D1186" t="s">
        <v>318</v>
      </c>
      <c r="E1186">
        <v>1343.86</v>
      </c>
      <c r="F1186" t="s">
        <v>1170</v>
      </c>
      <c r="G1186" t="s">
        <v>11594</v>
      </c>
      <c r="H1186" t="s">
        <v>430</v>
      </c>
      <c r="I1186" t="s">
        <v>11151</v>
      </c>
      <c r="J1186">
        <v>10056</v>
      </c>
      <c r="K1186">
        <v>113060</v>
      </c>
      <c r="L1186" t="s">
        <v>31</v>
      </c>
      <c r="M1186" t="s">
        <v>149</v>
      </c>
      <c r="N1186" t="s">
        <v>11274</v>
      </c>
      <c r="O1186" s="129"/>
      <c r="P1186" s="16"/>
    </row>
    <row r="1187" spans="1:16">
      <c r="A1187" t="s">
        <v>316</v>
      </c>
      <c r="B1187" t="s">
        <v>317</v>
      </c>
      <c r="C1187" t="s">
        <v>11569</v>
      </c>
      <c r="D1187" t="s">
        <v>318</v>
      </c>
      <c r="E1187">
        <v>397.05</v>
      </c>
      <c r="F1187" t="s">
        <v>1170</v>
      </c>
      <c r="G1187" t="s">
        <v>11570</v>
      </c>
      <c r="H1187" t="s">
        <v>428</v>
      </c>
      <c r="I1187" t="s">
        <v>11150</v>
      </c>
      <c r="J1187">
        <v>10056</v>
      </c>
      <c r="K1187">
        <v>114000</v>
      </c>
      <c r="L1187" t="s">
        <v>39</v>
      </c>
      <c r="M1187" t="s">
        <v>149</v>
      </c>
      <c r="N1187" t="s">
        <v>11264</v>
      </c>
      <c r="O1187" s="129"/>
      <c r="P1187" s="16"/>
    </row>
    <row r="1188" spans="1:16">
      <c r="A1188" t="s">
        <v>320</v>
      </c>
      <c r="B1188" t="s">
        <v>317</v>
      </c>
      <c r="C1188" t="s">
        <v>11571</v>
      </c>
      <c r="D1188" t="s">
        <v>318</v>
      </c>
      <c r="E1188">
        <v>385.79</v>
      </c>
      <c r="F1188" t="s">
        <v>1170</v>
      </c>
      <c r="G1188" t="s">
        <v>11572</v>
      </c>
      <c r="H1188" t="s">
        <v>427</v>
      </c>
      <c r="I1188" t="s">
        <v>11150</v>
      </c>
      <c r="J1188">
        <v>10056</v>
      </c>
      <c r="K1188">
        <v>114000</v>
      </c>
      <c r="L1188" t="s">
        <v>39</v>
      </c>
      <c r="M1188" t="s">
        <v>149</v>
      </c>
      <c r="N1188" t="s">
        <v>11265</v>
      </c>
      <c r="O1188" s="129"/>
      <c r="P1188" s="16"/>
    </row>
    <row r="1189" spans="1:16">
      <c r="A1189" t="s">
        <v>321</v>
      </c>
      <c r="B1189" t="s">
        <v>317</v>
      </c>
      <c r="C1189" t="s">
        <v>11573</v>
      </c>
      <c r="D1189" t="s">
        <v>318</v>
      </c>
      <c r="E1189">
        <v>397.36</v>
      </c>
      <c r="F1189" t="s">
        <v>1170</v>
      </c>
      <c r="G1189" t="s">
        <v>11574</v>
      </c>
      <c r="H1189" t="s">
        <v>428</v>
      </c>
      <c r="I1189" t="s">
        <v>11150</v>
      </c>
      <c r="J1189">
        <v>10056</v>
      </c>
      <c r="K1189">
        <v>114000</v>
      </c>
      <c r="L1189" t="s">
        <v>39</v>
      </c>
      <c r="M1189" t="s">
        <v>149</v>
      </c>
      <c r="N1189" t="s">
        <v>11266</v>
      </c>
      <c r="O1189" s="129"/>
      <c r="P1189" s="16"/>
    </row>
    <row r="1190" spans="1:16">
      <c r="A1190" t="s">
        <v>1115</v>
      </c>
      <c r="B1190" t="s">
        <v>317</v>
      </c>
      <c r="C1190" t="s">
        <v>11575</v>
      </c>
      <c r="D1190" t="s">
        <v>318</v>
      </c>
      <c r="E1190">
        <v>244.8</v>
      </c>
      <c r="F1190" t="s">
        <v>1170</v>
      </c>
      <c r="G1190" t="s">
        <v>11576</v>
      </c>
      <c r="H1190" t="s">
        <v>429</v>
      </c>
      <c r="I1190" t="s">
        <v>11150</v>
      </c>
      <c r="J1190">
        <v>10056</v>
      </c>
      <c r="K1190">
        <v>114000</v>
      </c>
      <c r="L1190" t="s">
        <v>39</v>
      </c>
      <c r="M1190" t="s">
        <v>149</v>
      </c>
      <c r="N1190" t="s">
        <v>11267</v>
      </c>
      <c r="O1190" s="129"/>
      <c r="P1190" s="16"/>
    </row>
    <row r="1191" spans="1:16">
      <c r="A1191" t="s">
        <v>11577</v>
      </c>
      <c r="B1191" t="s">
        <v>317</v>
      </c>
      <c r="C1191" t="s">
        <v>11578</v>
      </c>
      <c r="D1191" t="s">
        <v>318</v>
      </c>
      <c r="E1191">
        <v>269.89</v>
      </c>
      <c r="F1191" t="s">
        <v>1170</v>
      </c>
      <c r="G1191" t="s">
        <v>11579</v>
      </c>
      <c r="H1191" t="s">
        <v>428</v>
      </c>
      <c r="I1191" t="s">
        <v>11150</v>
      </c>
      <c r="J1191">
        <v>10056</v>
      </c>
      <c r="K1191">
        <v>114000</v>
      </c>
      <c r="L1191" t="s">
        <v>39</v>
      </c>
      <c r="M1191" t="s">
        <v>149</v>
      </c>
      <c r="N1191" t="s">
        <v>11268</v>
      </c>
      <c r="O1191" s="129"/>
      <c r="P1191" s="16"/>
    </row>
    <row r="1192" spans="1:16">
      <c r="A1192" t="s">
        <v>11580</v>
      </c>
      <c r="B1192" t="s">
        <v>317</v>
      </c>
      <c r="C1192" t="s">
        <v>11581</v>
      </c>
      <c r="D1192" t="s">
        <v>318</v>
      </c>
      <c r="E1192">
        <v>323.74</v>
      </c>
      <c r="F1192" t="s">
        <v>1170</v>
      </c>
      <c r="G1192" t="s">
        <v>11582</v>
      </c>
      <c r="H1192" t="s">
        <v>425</v>
      </c>
      <c r="I1192" t="s">
        <v>11150</v>
      </c>
      <c r="J1192">
        <v>10056</v>
      </c>
      <c r="K1192">
        <v>114000</v>
      </c>
      <c r="L1192" t="s">
        <v>39</v>
      </c>
      <c r="M1192" t="s">
        <v>149</v>
      </c>
      <c r="N1192" t="s">
        <v>11269</v>
      </c>
      <c r="O1192" s="129"/>
      <c r="P1192" s="16"/>
    </row>
    <row r="1193" spans="1:16">
      <c r="A1193" t="s">
        <v>1155</v>
      </c>
      <c r="B1193" t="s">
        <v>317</v>
      </c>
      <c r="C1193" t="s">
        <v>11586</v>
      </c>
      <c r="D1193" t="s">
        <v>318</v>
      </c>
      <c r="E1193">
        <v>325.20999999999998</v>
      </c>
      <c r="F1193" t="s">
        <v>1170</v>
      </c>
      <c r="G1193" t="s">
        <v>11587</v>
      </c>
      <c r="H1193" t="s">
        <v>427</v>
      </c>
      <c r="I1193" t="s">
        <v>11150</v>
      </c>
      <c r="J1193">
        <v>10056</v>
      </c>
      <c r="K1193">
        <v>114000</v>
      </c>
      <c r="L1193" t="s">
        <v>39</v>
      </c>
      <c r="M1193" t="s">
        <v>149</v>
      </c>
      <c r="N1193" t="s">
        <v>11270</v>
      </c>
      <c r="O1193" s="129"/>
      <c r="P1193" s="16"/>
    </row>
    <row r="1194" spans="1:16">
      <c r="A1194" t="s">
        <v>11583</v>
      </c>
      <c r="B1194" t="s">
        <v>317</v>
      </c>
      <c r="C1194" t="s">
        <v>11584</v>
      </c>
      <c r="D1194" t="s">
        <v>318</v>
      </c>
      <c r="E1194">
        <v>326.66000000000003</v>
      </c>
      <c r="F1194" t="s">
        <v>1170</v>
      </c>
      <c r="G1194" t="s">
        <v>11585</v>
      </c>
      <c r="H1194" t="s">
        <v>427</v>
      </c>
      <c r="I1194" t="s">
        <v>11150</v>
      </c>
      <c r="J1194">
        <v>10056</v>
      </c>
      <c r="K1194">
        <v>114000</v>
      </c>
      <c r="L1194" t="s">
        <v>39</v>
      </c>
      <c r="M1194" t="s">
        <v>149</v>
      </c>
      <c r="N1194" t="s">
        <v>11271</v>
      </c>
      <c r="O1194" s="129"/>
      <c r="P1194" s="16"/>
    </row>
    <row r="1195" spans="1:16">
      <c r="A1195" t="s">
        <v>11588</v>
      </c>
      <c r="B1195" t="s">
        <v>317</v>
      </c>
      <c r="C1195" t="s">
        <v>11589</v>
      </c>
      <c r="D1195" t="s">
        <v>318</v>
      </c>
      <c r="E1195">
        <v>590.07000000000005</v>
      </c>
      <c r="F1195" t="s">
        <v>1170</v>
      </c>
      <c r="G1195" t="s">
        <v>11590</v>
      </c>
      <c r="H1195" t="s">
        <v>435</v>
      </c>
      <c r="I1195" t="s">
        <v>11150</v>
      </c>
      <c r="J1195">
        <v>10056</v>
      </c>
      <c r="K1195">
        <v>114000</v>
      </c>
      <c r="L1195" t="s">
        <v>39</v>
      </c>
      <c r="M1195" t="s">
        <v>149</v>
      </c>
      <c r="N1195" t="s">
        <v>11272</v>
      </c>
      <c r="O1195" s="129"/>
      <c r="P1195" s="16"/>
    </row>
    <row r="1196" spans="1:16">
      <c r="A1196" t="s">
        <v>1161</v>
      </c>
      <c r="B1196" t="s">
        <v>317</v>
      </c>
      <c r="C1196" t="s">
        <v>11591</v>
      </c>
      <c r="D1196" t="s">
        <v>318</v>
      </c>
      <c r="E1196">
        <v>349.27</v>
      </c>
      <c r="F1196" t="s">
        <v>1170</v>
      </c>
      <c r="G1196" t="s">
        <v>11592</v>
      </c>
      <c r="H1196" t="s">
        <v>431</v>
      </c>
      <c r="I1196" t="s">
        <v>11150</v>
      </c>
      <c r="J1196">
        <v>10056</v>
      </c>
      <c r="K1196">
        <v>114000</v>
      </c>
      <c r="L1196" t="s">
        <v>39</v>
      </c>
      <c r="M1196" t="s">
        <v>149</v>
      </c>
      <c r="N1196" t="s">
        <v>11273</v>
      </c>
      <c r="O1196" s="129"/>
      <c r="P1196" s="16"/>
    </row>
    <row r="1197" spans="1:16">
      <c r="A1197" t="s">
        <v>1160</v>
      </c>
      <c r="B1197" t="s">
        <v>317</v>
      </c>
      <c r="C1197" t="s">
        <v>11593</v>
      </c>
      <c r="D1197" t="s">
        <v>318</v>
      </c>
      <c r="E1197">
        <v>355.41</v>
      </c>
      <c r="F1197" t="s">
        <v>1170</v>
      </c>
      <c r="G1197" t="s">
        <v>11594</v>
      </c>
      <c r="H1197" t="s">
        <v>431</v>
      </c>
      <c r="I1197" t="s">
        <v>11150</v>
      </c>
      <c r="J1197">
        <v>10056</v>
      </c>
      <c r="K1197">
        <v>114000</v>
      </c>
      <c r="L1197" t="s">
        <v>39</v>
      </c>
      <c r="M1197" t="s">
        <v>149</v>
      </c>
      <c r="N1197" t="s">
        <v>11274</v>
      </c>
      <c r="O1197" s="129"/>
      <c r="P1197" s="16"/>
    </row>
    <row r="1198" spans="1:16">
      <c r="A1198" t="s">
        <v>316</v>
      </c>
      <c r="B1198" t="s">
        <v>317</v>
      </c>
      <c r="C1198" t="s">
        <v>11569</v>
      </c>
      <c r="D1198" t="s">
        <v>318</v>
      </c>
      <c r="E1198">
        <v>1171.8599999999999</v>
      </c>
      <c r="F1198" t="s">
        <v>1170</v>
      </c>
      <c r="G1198" t="s">
        <v>11570</v>
      </c>
      <c r="H1198" t="s">
        <v>429</v>
      </c>
      <c r="I1198" t="s">
        <v>11149</v>
      </c>
      <c r="J1198">
        <v>10056</v>
      </c>
      <c r="K1198">
        <v>114010</v>
      </c>
      <c r="L1198" t="s">
        <v>35</v>
      </c>
      <c r="M1198" t="s">
        <v>149</v>
      </c>
      <c r="N1198" t="s">
        <v>11264</v>
      </c>
      <c r="O1198" s="129"/>
      <c r="P1198" s="16"/>
    </row>
    <row r="1199" spans="1:16">
      <c r="A1199" t="s">
        <v>320</v>
      </c>
      <c r="B1199" t="s">
        <v>317</v>
      </c>
      <c r="C1199" t="s">
        <v>11571</v>
      </c>
      <c r="D1199" t="s">
        <v>318</v>
      </c>
      <c r="E1199">
        <v>1171.8599999999999</v>
      </c>
      <c r="F1199" t="s">
        <v>1170</v>
      </c>
      <c r="G1199" t="s">
        <v>11572</v>
      </c>
      <c r="H1199" t="s">
        <v>428</v>
      </c>
      <c r="I1199" t="s">
        <v>11149</v>
      </c>
      <c r="J1199">
        <v>10056</v>
      </c>
      <c r="K1199">
        <v>114010</v>
      </c>
      <c r="L1199" t="s">
        <v>35</v>
      </c>
      <c r="M1199" t="s">
        <v>149</v>
      </c>
      <c r="N1199" t="s">
        <v>11265</v>
      </c>
      <c r="O1199" s="129"/>
      <c r="P1199" s="16"/>
    </row>
    <row r="1200" spans="1:16">
      <c r="A1200" t="s">
        <v>321</v>
      </c>
      <c r="B1200" t="s">
        <v>317</v>
      </c>
      <c r="C1200" t="s">
        <v>11573</v>
      </c>
      <c r="D1200" t="s">
        <v>318</v>
      </c>
      <c r="E1200">
        <v>1171.8599999999999</v>
      </c>
      <c r="F1200" t="s">
        <v>1170</v>
      </c>
      <c r="G1200" t="s">
        <v>11574</v>
      </c>
      <c r="H1200" t="s">
        <v>429</v>
      </c>
      <c r="I1200" t="s">
        <v>11149</v>
      </c>
      <c r="J1200">
        <v>10056</v>
      </c>
      <c r="K1200">
        <v>114010</v>
      </c>
      <c r="L1200" t="s">
        <v>35</v>
      </c>
      <c r="M1200" t="s">
        <v>149</v>
      </c>
      <c r="N1200" t="s">
        <v>11266</v>
      </c>
      <c r="O1200" s="129"/>
      <c r="P1200" s="16"/>
    </row>
    <row r="1201" spans="1:16">
      <c r="A1201" t="s">
        <v>1115</v>
      </c>
      <c r="B1201" t="s">
        <v>317</v>
      </c>
      <c r="C1201" t="s">
        <v>11575</v>
      </c>
      <c r="D1201" t="s">
        <v>318</v>
      </c>
      <c r="E1201">
        <v>1171.8599999999999</v>
      </c>
      <c r="F1201" t="s">
        <v>1170</v>
      </c>
      <c r="G1201" t="s">
        <v>11576</v>
      </c>
      <c r="H1201" t="s">
        <v>430</v>
      </c>
      <c r="I1201" t="s">
        <v>11149</v>
      </c>
      <c r="J1201">
        <v>10056</v>
      </c>
      <c r="K1201">
        <v>114010</v>
      </c>
      <c r="L1201" t="s">
        <v>35</v>
      </c>
      <c r="M1201" t="s">
        <v>149</v>
      </c>
      <c r="N1201" t="s">
        <v>11267</v>
      </c>
      <c r="O1201" s="129"/>
      <c r="P1201" s="16"/>
    </row>
    <row r="1202" spans="1:16">
      <c r="A1202" t="s">
        <v>11577</v>
      </c>
      <c r="B1202" t="s">
        <v>317</v>
      </c>
      <c r="C1202" t="s">
        <v>11578</v>
      </c>
      <c r="D1202" t="s">
        <v>318</v>
      </c>
      <c r="E1202">
        <v>1171.8599999999999</v>
      </c>
      <c r="F1202" t="s">
        <v>1170</v>
      </c>
      <c r="G1202" t="s">
        <v>11579</v>
      </c>
      <c r="H1202" t="s">
        <v>429</v>
      </c>
      <c r="I1202" t="s">
        <v>11149</v>
      </c>
      <c r="J1202">
        <v>10056</v>
      </c>
      <c r="K1202">
        <v>114010</v>
      </c>
      <c r="L1202" t="s">
        <v>35</v>
      </c>
      <c r="M1202" t="s">
        <v>149</v>
      </c>
      <c r="N1202" t="s">
        <v>11268</v>
      </c>
      <c r="O1202" s="129"/>
      <c r="P1202" s="16"/>
    </row>
    <row r="1203" spans="1:16">
      <c r="A1203" t="s">
        <v>11580</v>
      </c>
      <c r="B1203" t="s">
        <v>317</v>
      </c>
      <c r="C1203" t="s">
        <v>11581</v>
      </c>
      <c r="D1203" t="s">
        <v>318</v>
      </c>
      <c r="E1203">
        <v>1171.8599999999999</v>
      </c>
      <c r="F1203" t="s">
        <v>1170</v>
      </c>
      <c r="G1203" t="s">
        <v>11582</v>
      </c>
      <c r="H1203" t="s">
        <v>426</v>
      </c>
      <c r="I1203" t="s">
        <v>11149</v>
      </c>
      <c r="J1203">
        <v>10056</v>
      </c>
      <c r="K1203">
        <v>114010</v>
      </c>
      <c r="L1203" t="s">
        <v>35</v>
      </c>
      <c r="M1203" t="s">
        <v>149</v>
      </c>
      <c r="N1203" t="s">
        <v>11269</v>
      </c>
      <c r="O1203" s="129"/>
      <c r="P1203" s="16"/>
    </row>
    <row r="1204" spans="1:16">
      <c r="A1204" t="s">
        <v>1155</v>
      </c>
      <c r="B1204" t="s">
        <v>317</v>
      </c>
      <c r="C1204" t="s">
        <v>11586</v>
      </c>
      <c r="D1204" t="s">
        <v>318</v>
      </c>
      <c r="E1204">
        <v>1177.1400000000001</v>
      </c>
      <c r="F1204" t="s">
        <v>1170</v>
      </c>
      <c r="G1204" t="s">
        <v>11587</v>
      </c>
      <c r="H1204" t="s">
        <v>428</v>
      </c>
      <c r="I1204" t="s">
        <v>11149</v>
      </c>
      <c r="J1204">
        <v>10056</v>
      </c>
      <c r="K1204">
        <v>114010</v>
      </c>
      <c r="L1204" t="s">
        <v>35</v>
      </c>
      <c r="M1204" t="s">
        <v>149</v>
      </c>
      <c r="N1204" t="s">
        <v>11270</v>
      </c>
      <c r="O1204" s="129"/>
      <c r="P1204" s="16"/>
    </row>
    <row r="1205" spans="1:16">
      <c r="A1205" t="s">
        <v>11583</v>
      </c>
      <c r="B1205" t="s">
        <v>317</v>
      </c>
      <c r="C1205" t="s">
        <v>11584</v>
      </c>
      <c r="D1205" t="s">
        <v>318</v>
      </c>
      <c r="E1205">
        <v>1182.42</v>
      </c>
      <c r="F1205" t="s">
        <v>1170</v>
      </c>
      <c r="G1205" t="s">
        <v>11585</v>
      </c>
      <c r="H1205" t="s">
        <v>428</v>
      </c>
      <c r="I1205" t="s">
        <v>11149</v>
      </c>
      <c r="J1205">
        <v>10056</v>
      </c>
      <c r="K1205">
        <v>114010</v>
      </c>
      <c r="L1205" t="s">
        <v>35</v>
      </c>
      <c r="M1205" t="s">
        <v>149</v>
      </c>
      <c r="N1205" t="s">
        <v>11271</v>
      </c>
      <c r="O1205" s="129"/>
      <c r="P1205" s="16"/>
    </row>
    <row r="1206" spans="1:16">
      <c r="A1206" t="s">
        <v>11588</v>
      </c>
      <c r="B1206" t="s">
        <v>317</v>
      </c>
      <c r="C1206" t="s">
        <v>11589</v>
      </c>
      <c r="D1206" t="s">
        <v>318</v>
      </c>
      <c r="E1206">
        <v>2152.1</v>
      </c>
      <c r="F1206" t="s">
        <v>1170</v>
      </c>
      <c r="G1206" t="s">
        <v>11590</v>
      </c>
      <c r="H1206" t="s">
        <v>436</v>
      </c>
      <c r="I1206" t="s">
        <v>11149</v>
      </c>
      <c r="J1206">
        <v>10056</v>
      </c>
      <c r="K1206">
        <v>114010</v>
      </c>
      <c r="L1206" t="s">
        <v>35</v>
      </c>
      <c r="M1206" t="s">
        <v>149</v>
      </c>
      <c r="N1206" t="s">
        <v>11272</v>
      </c>
      <c r="O1206" s="129"/>
      <c r="P1206" s="16"/>
    </row>
    <row r="1207" spans="1:16">
      <c r="A1207" t="s">
        <v>1161</v>
      </c>
      <c r="B1207" t="s">
        <v>317</v>
      </c>
      <c r="C1207" t="s">
        <v>11591</v>
      </c>
      <c r="D1207" t="s">
        <v>318</v>
      </c>
      <c r="E1207">
        <v>1282.54</v>
      </c>
      <c r="F1207" t="s">
        <v>1170</v>
      </c>
      <c r="G1207" t="s">
        <v>11592</v>
      </c>
      <c r="H1207" t="s">
        <v>432</v>
      </c>
      <c r="I1207" t="s">
        <v>11149</v>
      </c>
      <c r="J1207">
        <v>10056</v>
      </c>
      <c r="K1207">
        <v>114010</v>
      </c>
      <c r="L1207" t="s">
        <v>35</v>
      </c>
      <c r="M1207" t="s">
        <v>149</v>
      </c>
      <c r="N1207" t="s">
        <v>11273</v>
      </c>
      <c r="O1207" s="129"/>
      <c r="P1207" s="16"/>
    </row>
    <row r="1208" spans="1:16">
      <c r="A1208" t="s">
        <v>1160</v>
      </c>
      <c r="B1208" t="s">
        <v>317</v>
      </c>
      <c r="C1208" t="s">
        <v>11593</v>
      </c>
      <c r="D1208" t="s">
        <v>318</v>
      </c>
      <c r="E1208">
        <v>1282.54</v>
      </c>
      <c r="F1208" t="s">
        <v>1170</v>
      </c>
      <c r="G1208" t="s">
        <v>11594</v>
      </c>
      <c r="H1208" t="s">
        <v>432</v>
      </c>
      <c r="I1208" t="s">
        <v>11149</v>
      </c>
      <c r="J1208">
        <v>10056</v>
      </c>
      <c r="K1208">
        <v>114010</v>
      </c>
      <c r="L1208" t="s">
        <v>35</v>
      </c>
      <c r="M1208" t="s">
        <v>149</v>
      </c>
      <c r="N1208" t="s">
        <v>11274</v>
      </c>
      <c r="O1208" s="129"/>
      <c r="P1208" s="16"/>
    </row>
    <row r="1209" spans="1:16">
      <c r="A1209" t="s">
        <v>316</v>
      </c>
      <c r="B1209" t="s">
        <v>317</v>
      </c>
      <c r="C1209" t="s">
        <v>11569</v>
      </c>
      <c r="D1209" t="s">
        <v>318</v>
      </c>
      <c r="E1209">
        <v>637.97</v>
      </c>
      <c r="F1209" t="s">
        <v>1170</v>
      </c>
      <c r="G1209" t="s">
        <v>11570</v>
      </c>
      <c r="H1209" t="s">
        <v>430</v>
      </c>
      <c r="I1209" t="s">
        <v>11148</v>
      </c>
      <c r="J1209">
        <v>10056</v>
      </c>
      <c r="K1209">
        <v>114020</v>
      </c>
      <c r="L1209" t="s">
        <v>33</v>
      </c>
      <c r="M1209" t="s">
        <v>149</v>
      </c>
      <c r="N1209" t="s">
        <v>11264</v>
      </c>
      <c r="O1209" s="129"/>
      <c r="P1209" s="16"/>
    </row>
    <row r="1210" spans="1:16">
      <c r="A1210" t="s">
        <v>320</v>
      </c>
      <c r="B1210" t="s">
        <v>317</v>
      </c>
      <c r="C1210" t="s">
        <v>11571</v>
      </c>
      <c r="D1210" t="s">
        <v>318</v>
      </c>
      <c r="E1210">
        <v>637.97</v>
      </c>
      <c r="F1210" t="s">
        <v>1170</v>
      </c>
      <c r="G1210" t="s">
        <v>11572</v>
      </c>
      <c r="H1210" t="s">
        <v>429</v>
      </c>
      <c r="I1210" t="s">
        <v>11148</v>
      </c>
      <c r="J1210">
        <v>10056</v>
      </c>
      <c r="K1210">
        <v>114020</v>
      </c>
      <c r="L1210" t="s">
        <v>33</v>
      </c>
      <c r="M1210" t="s">
        <v>149</v>
      </c>
      <c r="N1210" t="s">
        <v>11265</v>
      </c>
      <c r="O1210" s="129"/>
      <c r="P1210" s="16"/>
    </row>
    <row r="1211" spans="1:16">
      <c r="A1211" t="s">
        <v>321</v>
      </c>
      <c r="B1211" t="s">
        <v>317</v>
      </c>
      <c r="C1211" t="s">
        <v>11573</v>
      </c>
      <c r="D1211" t="s">
        <v>318</v>
      </c>
      <c r="E1211">
        <v>637.97</v>
      </c>
      <c r="F1211" t="s">
        <v>1170</v>
      </c>
      <c r="G1211" t="s">
        <v>11574</v>
      </c>
      <c r="H1211" t="s">
        <v>430</v>
      </c>
      <c r="I1211" t="s">
        <v>11148</v>
      </c>
      <c r="J1211">
        <v>10056</v>
      </c>
      <c r="K1211">
        <v>114020</v>
      </c>
      <c r="L1211" t="s">
        <v>33</v>
      </c>
      <c r="M1211" t="s">
        <v>149</v>
      </c>
      <c r="N1211" t="s">
        <v>11266</v>
      </c>
      <c r="O1211" s="129"/>
      <c r="P1211" s="16"/>
    </row>
    <row r="1212" spans="1:16">
      <c r="A1212" t="s">
        <v>1115</v>
      </c>
      <c r="B1212" t="s">
        <v>317</v>
      </c>
      <c r="C1212" t="s">
        <v>11575</v>
      </c>
      <c r="D1212" t="s">
        <v>318</v>
      </c>
      <c r="E1212">
        <v>681.3</v>
      </c>
      <c r="F1212" t="s">
        <v>1170</v>
      </c>
      <c r="G1212" t="s">
        <v>11576</v>
      </c>
      <c r="H1212" t="s">
        <v>431</v>
      </c>
      <c r="I1212" t="s">
        <v>11148</v>
      </c>
      <c r="J1212">
        <v>10056</v>
      </c>
      <c r="K1212">
        <v>114020</v>
      </c>
      <c r="L1212" t="s">
        <v>33</v>
      </c>
      <c r="M1212" t="s">
        <v>149</v>
      </c>
      <c r="N1212" t="s">
        <v>11267</v>
      </c>
      <c r="O1212" s="129"/>
      <c r="P1212" s="16"/>
    </row>
    <row r="1213" spans="1:16">
      <c r="A1213" t="s">
        <v>11577</v>
      </c>
      <c r="B1213" t="s">
        <v>317</v>
      </c>
      <c r="C1213" t="s">
        <v>11578</v>
      </c>
      <c r="D1213" t="s">
        <v>318</v>
      </c>
      <c r="E1213">
        <v>688.95</v>
      </c>
      <c r="F1213" t="s">
        <v>1170</v>
      </c>
      <c r="G1213" t="s">
        <v>11579</v>
      </c>
      <c r="H1213" t="s">
        <v>430</v>
      </c>
      <c r="I1213" t="s">
        <v>11148</v>
      </c>
      <c r="J1213">
        <v>10056</v>
      </c>
      <c r="K1213">
        <v>114020</v>
      </c>
      <c r="L1213" t="s">
        <v>33</v>
      </c>
      <c r="M1213" t="s">
        <v>149</v>
      </c>
      <c r="N1213" t="s">
        <v>11268</v>
      </c>
      <c r="O1213" s="129"/>
      <c r="P1213" s="16"/>
    </row>
    <row r="1214" spans="1:16">
      <c r="A1214" t="s">
        <v>11580</v>
      </c>
      <c r="B1214" t="s">
        <v>317</v>
      </c>
      <c r="C1214" t="s">
        <v>11581</v>
      </c>
      <c r="D1214" t="s">
        <v>318</v>
      </c>
      <c r="E1214">
        <v>637.97</v>
      </c>
      <c r="F1214" t="s">
        <v>1170</v>
      </c>
      <c r="G1214" t="s">
        <v>11582</v>
      </c>
      <c r="H1214" t="s">
        <v>427</v>
      </c>
      <c r="I1214" t="s">
        <v>11148</v>
      </c>
      <c r="J1214">
        <v>10056</v>
      </c>
      <c r="K1214">
        <v>114020</v>
      </c>
      <c r="L1214" t="s">
        <v>33</v>
      </c>
      <c r="M1214" t="s">
        <v>149</v>
      </c>
      <c r="N1214" t="s">
        <v>11269</v>
      </c>
      <c r="O1214" s="129"/>
      <c r="P1214" s="16"/>
    </row>
    <row r="1215" spans="1:16">
      <c r="A1215" t="s">
        <v>1155</v>
      </c>
      <c r="B1215" t="s">
        <v>317</v>
      </c>
      <c r="C1215" t="s">
        <v>11586</v>
      </c>
      <c r="D1215" t="s">
        <v>318</v>
      </c>
      <c r="E1215">
        <v>637.97</v>
      </c>
      <c r="F1215" t="s">
        <v>1170</v>
      </c>
      <c r="G1215" t="s">
        <v>11587</v>
      </c>
      <c r="H1215" t="s">
        <v>429</v>
      </c>
      <c r="I1215" t="s">
        <v>11148</v>
      </c>
      <c r="J1215">
        <v>10056</v>
      </c>
      <c r="K1215">
        <v>114020</v>
      </c>
      <c r="L1215" t="s">
        <v>33</v>
      </c>
      <c r="M1215" t="s">
        <v>149</v>
      </c>
      <c r="N1215" t="s">
        <v>11270</v>
      </c>
      <c r="O1215" s="129"/>
      <c r="P1215" s="16"/>
    </row>
    <row r="1216" spans="1:16">
      <c r="A1216" t="s">
        <v>11583</v>
      </c>
      <c r="B1216" t="s">
        <v>317</v>
      </c>
      <c r="C1216" t="s">
        <v>11584</v>
      </c>
      <c r="D1216" t="s">
        <v>318</v>
      </c>
      <c r="E1216">
        <v>637.97</v>
      </c>
      <c r="F1216" t="s">
        <v>1170</v>
      </c>
      <c r="G1216" t="s">
        <v>11585</v>
      </c>
      <c r="H1216" t="s">
        <v>429</v>
      </c>
      <c r="I1216" t="s">
        <v>11148</v>
      </c>
      <c r="J1216">
        <v>10056</v>
      </c>
      <c r="K1216">
        <v>114020</v>
      </c>
      <c r="L1216" t="s">
        <v>33</v>
      </c>
      <c r="M1216" t="s">
        <v>149</v>
      </c>
      <c r="N1216" t="s">
        <v>11271</v>
      </c>
      <c r="O1216" s="129"/>
      <c r="P1216" s="16"/>
    </row>
    <row r="1217" spans="1:16">
      <c r="A1217" t="s">
        <v>11588</v>
      </c>
      <c r="B1217" t="s">
        <v>317</v>
      </c>
      <c r="C1217" t="s">
        <v>11589</v>
      </c>
      <c r="D1217" t="s">
        <v>318</v>
      </c>
      <c r="E1217">
        <v>1206.6400000000001</v>
      </c>
      <c r="F1217" t="s">
        <v>1170</v>
      </c>
      <c r="G1217" t="s">
        <v>11590</v>
      </c>
      <c r="H1217" t="s">
        <v>437</v>
      </c>
      <c r="I1217" t="s">
        <v>11148</v>
      </c>
      <c r="J1217">
        <v>10056</v>
      </c>
      <c r="K1217">
        <v>114020</v>
      </c>
      <c r="L1217" t="s">
        <v>33</v>
      </c>
      <c r="M1217" t="s">
        <v>149</v>
      </c>
      <c r="N1217" t="s">
        <v>11272</v>
      </c>
      <c r="O1217" s="129"/>
      <c r="P1217" s="16"/>
    </row>
    <row r="1218" spans="1:16">
      <c r="A1218" t="s">
        <v>1161</v>
      </c>
      <c r="B1218" t="s">
        <v>317</v>
      </c>
      <c r="C1218" t="s">
        <v>11591</v>
      </c>
      <c r="D1218" t="s">
        <v>318</v>
      </c>
      <c r="E1218">
        <v>753.28</v>
      </c>
      <c r="F1218" t="s">
        <v>1170</v>
      </c>
      <c r="G1218" t="s">
        <v>11592</v>
      </c>
      <c r="H1218" t="s">
        <v>433</v>
      </c>
      <c r="I1218" t="s">
        <v>11148</v>
      </c>
      <c r="J1218">
        <v>10056</v>
      </c>
      <c r="K1218">
        <v>114020</v>
      </c>
      <c r="L1218" t="s">
        <v>33</v>
      </c>
      <c r="M1218" t="s">
        <v>149</v>
      </c>
      <c r="N1218" t="s">
        <v>11273</v>
      </c>
      <c r="O1218" s="129"/>
      <c r="P1218" s="16"/>
    </row>
    <row r="1219" spans="1:16">
      <c r="A1219" t="s">
        <v>1160</v>
      </c>
      <c r="B1219" t="s">
        <v>317</v>
      </c>
      <c r="C1219" t="s">
        <v>11593</v>
      </c>
      <c r="D1219" t="s">
        <v>318</v>
      </c>
      <c r="E1219">
        <v>700.13</v>
      </c>
      <c r="F1219" t="s">
        <v>1170</v>
      </c>
      <c r="G1219" t="s">
        <v>11594</v>
      </c>
      <c r="H1219" t="s">
        <v>433</v>
      </c>
      <c r="I1219" t="s">
        <v>11148</v>
      </c>
      <c r="J1219">
        <v>10056</v>
      </c>
      <c r="K1219">
        <v>114020</v>
      </c>
      <c r="L1219" t="s">
        <v>33</v>
      </c>
      <c r="M1219" t="s">
        <v>149</v>
      </c>
      <c r="N1219" t="s">
        <v>11274</v>
      </c>
      <c r="O1219" s="129"/>
      <c r="P1219" s="16"/>
    </row>
    <row r="1220" spans="1:16">
      <c r="A1220" t="s">
        <v>316</v>
      </c>
      <c r="B1220" t="s">
        <v>317</v>
      </c>
      <c r="C1220" t="s">
        <v>11569</v>
      </c>
      <c r="D1220" t="s">
        <v>318</v>
      </c>
      <c r="E1220">
        <v>8626.14</v>
      </c>
      <c r="F1220" t="s">
        <v>1170</v>
      </c>
      <c r="G1220" t="s">
        <v>11570</v>
      </c>
      <c r="H1220" t="s">
        <v>431</v>
      </c>
      <c r="I1220" t="s">
        <v>11147</v>
      </c>
      <c r="J1220">
        <v>10056</v>
      </c>
      <c r="K1220">
        <v>114040</v>
      </c>
      <c r="L1220" t="s">
        <v>27</v>
      </c>
      <c r="M1220" t="s">
        <v>149</v>
      </c>
      <c r="N1220" t="s">
        <v>11264</v>
      </c>
      <c r="O1220" s="129"/>
      <c r="P1220" s="16"/>
    </row>
    <row r="1221" spans="1:16">
      <c r="A1221" t="s">
        <v>320</v>
      </c>
      <c r="B1221" t="s">
        <v>317</v>
      </c>
      <c r="C1221" t="s">
        <v>11571</v>
      </c>
      <c r="D1221" t="s">
        <v>318</v>
      </c>
      <c r="E1221">
        <v>8804.35</v>
      </c>
      <c r="F1221" t="s">
        <v>1170</v>
      </c>
      <c r="G1221" t="s">
        <v>11572</v>
      </c>
      <c r="H1221" t="s">
        <v>430</v>
      </c>
      <c r="I1221" t="s">
        <v>11147</v>
      </c>
      <c r="J1221">
        <v>10056</v>
      </c>
      <c r="K1221">
        <v>114040</v>
      </c>
      <c r="L1221" t="s">
        <v>27</v>
      </c>
      <c r="M1221" t="s">
        <v>149</v>
      </c>
      <c r="N1221" t="s">
        <v>11265</v>
      </c>
      <c r="O1221" s="129"/>
      <c r="P1221" s="16"/>
    </row>
    <row r="1222" spans="1:16">
      <c r="A1222" t="s">
        <v>321</v>
      </c>
      <c r="B1222" t="s">
        <v>317</v>
      </c>
      <c r="C1222" t="s">
        <v>11573</v>
      </c>
      <c r="D1222" t="s">
        <v>318</v>
      </c>
      <c r="E1222">
        <v>8679.35</v>
      </c>
      <c r="F1222" t="s">
        <v>1170</v>
      </c>
      <c r="G1222" t="s">
        <v>11574</v>
      </c>
      <c r="H1222" t="s">
        <v>431</v>
      </c>
      <c r="I1222" t="s">
        <v>11147</v>
      </c>
      <c r="J1222">
        <v>10056</v>
      </c>
      <c r="K1222">
        <v>114040</v>
      </c>
      <c r="L1222" t="s">
        <v>27</v>
      </c>
      <c r="M1222" t="s">
        <v>149</v>
      </c>
      <c r="N1222" t="s">
        <v>11266</v>
      </c>
      <c r="O1222" s="129"/>
      <c r="P1222" s="16"/>
    </row>
    <row r="1223" spans="1:16">
      <c r="A1223" t="s">
        <v>1115</v>
      </c>
      <c r="B1223" t="s">
        <v>317</v>
      </c>
      <c r="C1223" t="s">
        <v>11575</v>
      </c>
      <c r="D1223" t="s">
        <v>318</v>
      </c>
      <c r="E1223">
        <v>8931.68</v>
      </c>
      <c r="F1223" t="s">
        <v>1170</v>
      </c>
      <c r="G1223" t="s">
        <v>11576</v>
      </c>
      <c r="H1223" t="s">
        <v>432</v>
      </c>
      <c r="I1223" t="s">
        <v>11147</v>
      </c>
      <c r="J1223">
        <v>10056</v>
      </c>
      <c r="K1223">
        <v>114040</v>
      </c>
      <c r="L1223" t="s">
        <v>27</v>
      </c>
      <c r="M1223" t="s">
        <v>149</v>
      </c>
      <c r="N1223" t="s">
        <v>11267</v>
      </c>
      <c r="O1223" s="129"/>
      <c r="P1223" s="16"/>
    </row>
    <row r="1224" spans="1:16">
      <c r="A1224" t="s">
        <v>11577</v>
      </c>
      <c r="B1224" t="s">
        <v>317</v>
      </c>
      <c r="C1224" t="s">
        <v>11578</v>
      </c>
      <c r="D1224" t="s">
        <v>318</v>
      </c>
      <c r="E1224">
        <v>8842.15</v>
      </c>
      <c r="F1224" t="s">
        <v>1170</v>
      </c>
      <c r="G1224" t="s">
        <v>11579</v>
      </c>
      <c r="H1224" t="s">
        <v>431</v>
      </c>
      <c r="I1224" t="s">
        <v>11147</v>
      </c>
      <c r="J1224">
        <v>10056</v>
      </c>
      <c r="K1224">
        <v>114040</v>
      </c>
      <c r="L1224" t="s">
        <v>27</v>
      </c>
      <c r="M1224" t="s">
        <v>149</v>
      </c>
      <c r="N1224" t="s">
        <v>11268</v>
      </c>
      <c r="O1224" s="129"/>
      <c r="P1224" s="16"/>
    </row>
    <row r="1225" spans="1:16">
      <c r="A1225" t="s">
        <v>11580</v>
      </c>
      <c r="B1225" t="s">
        <v>317</v>
      </c>
      <c r="C1225" t="s">
        <v>11581</v>
      </c>
      <c r="D1225" t="s">
        <v>318</v>
      </c>
      <c r="E1225">
        <v>8641.5400000000009</v>
      </c>
      <c r="F1225" t="s">
        <v>1170</v>
      </c>
      <c r="G1225" t="s">
        <v>11582</v>
      </c>
      <c r="H1225" t="s">
        <v>428</v>
      </c>
      <c r="I1225" t="s">
        <v>11147</v>
      </c>
      <c r="J1225">
        <v>10056</v>
      </c>
      <c r="K1225">
        <v>114040</v>
      </c>
      <c r="L1225" t="s">
        <v>27</v>
      </c>
      <c r="M1225" t="s">
        <v>149</v>
      </c>
      <c r="N1225" t="s">
        <v>11269</v>
      </c>
      <c r="O1225" s="129"/>
      <c r="P1225" s="16"/>
    </row>
    <row r="1226" spans="1:16">
      <c r="A1226" t="s">
        <v>11583</v>
      </c>
      <c r="B1226" t="s">
        <v>317</v>
      </c>
      <c r="C1226" t="s">
        <v>11584</v>
      </c>
      <c r="D1226" t="s">
        <v>318</v>
      </c>
      <c r="E1226">
        <v>9489.2800000000007</v>
      </c>
      <c r="F1226" t="s">
        <v>1170</v>
      </c>
      <c r="G1226" t="s">
        <v>11585</v>
      </c>
      <c r="H1226" t="s">
        <v>430</v>
      </c>
      <c r="I1226" t="s">
        <v>11147</v>
      </c>
      <c r="J1226">
        <v>10056</v>
      </c>
      <c r="K1226">
        <v>114040</v>
      </c>
      <c r="L1226" t="s">
        <v>27</v>
      </c>
      <c r="M1226" t="s">
        <v>149</v>
      </c>
      <c r="N1226" t="s">
        <v>11271</v>
      </c>
      <c r="O1226" s="129"/>
      <c r="P1226" s="16"/>
    </row>
    <row r="1227" spans="1:16">
      <c r="A1227" t="s">
        <v>1155</v>
      </c>
      <c r="B1227" t="s">
        <v>317</v>
      </c>
      <c r="C1227" t="s">
        <v>11586</v>
      </c>
      <c r="D1227" t="s">
        <v>318</v>
      </c>
      <c r="E1227">
        <v>8020.16</v>
      </c>
      <c r="F1227" t="s">
        <v>1170</v>
      </c>
      <c r="G1227" t="s">
        <v>11587</v>
      </c>
      <c r="H1227" t="s">
        <v>430</v>
      </c>
      <c r="I1227" t="s">
        <v>11147</v>
      </c>
      <c r="J1227">
        <v>10056</v>
      </c>
      <c r="K1227">
        <v>114040</v>
      </c>
      <c r="L1227" t="s">
        <v>27</v>
      </c>
      <c r="M1227" t="s">
        <v>149</v>
      </c>
      <c r="N1227" t="s">
        <v>11270</v>
      </c>
      <c r="O1227" s="129"/>
      <c r="P1227" s="16"/>
    </row>
    <row r="1228" spans="1:16">
      <c r="A1228" t="s">
        <v>11588</v>
      </c>
      <c r="B1228" t="s">
        <v>317</v>
      </c>
      <c r="C1228" t="s">
        <v>11589</v>
      </c>
      <c r="D1228" t="s">
        <v>318</v>
      </c>
      <c r="E1228">
        <v>9448.9</v>
      </c>
      <c r="F1228" t="s">
        <v>1170</v>
      </c>
      <c r="G1228" t="s">
        <v>11590</v>
      </c>
      <c r="H1228" t="s">
        <v>438</v>
      </c>
      <c r="I1228" t="s">
        <v>11147</v>
      </c>
      <c r="J1228">
        <v>10056</v>
      </c>
      <c r="K1228">
        <v>114040</v>
      </c>
      <c r="L1228" t="s">
        <v>27</v>
      </c>
      <c r="M1228" t="s">
        <v>149</v>
      </c>
      <c r="N1228" t="s">
        <v>11272</v>
      </c>
      <c r="O1228" s="129"/>
      <c r="P1228" s="16"/>
    </row>
    <row r="1229" spans="1:16">
      <c r="A1229" t="s">
        <v>1161</v>
      </c>
      <c r="B1229" t="s">
        <v>317</v>
      </c>
      <c r="C1229" t="s">
        <v>11591</v>
      </c>
      <c r="D1229" t="s">
        <v>318</v>
      </c>
      <c r="E1229">
        <v>9500.66</v>
      </c>
      <c r="F1229" t="s">
        <v>1170</v>
      </c>
      <c r="G1229" t="s">
        <v>11592</v>
      </c>
      <c r="H1229" t="s">
        <v>434</v>
      </c>
      <c r="I1229" t="s">
        <v>11147</v>
      </c>
      <c r="J1229">
        <v>10056</v>
      </c>
      <c r="K1229">
        <v>114040</v>
      </c>
      <c r="L1229" t="s">
        <v>27</v>
      </c>
      <c r="M1229" t="s">
        <v>149</v>
      </c>
      <c r="N1229" t="s">
        <v>11273</v>
      </c>
      <c r="O1229" s="129"/>
      <c r="P1229" s="16"/>
    </row>
    <row r="1230" spans="1:16">
      <c r="A1230" t="s">
        <v>1160</v>
      </c>
      <c r="B1230" t="s">
        <v>317</v>
      </c>
      <c r="C1230" t="s">
        <v>11593</v>
      </c>
      <c r="D1230" t="s">
        <v>318</v>
      </c>
      <c r="E1230">
        <v>9486.4599999999991</v>
      </c>
      <c r="F1230" t="s">
        <v>1170</v>
      </c>
      <c r="G1230" t="s">
        <v>11594</v>
      </c>
      <c r="H1230" t="s">
        <v>434</v>
      </c>
      <c r="I1230" t="s">
        <v>11147</v>
      </c>
      <c r="J1230">
        <v>10056</v>
      </c>
      <c r="K1230">
        <v>114040</v>
      </c>
      <c r="L1230" t="s">
        <v>27</v>
      </c>
      <c r="M1230" t="s">
        <v>149</v>
      </c>
      <c r="N1230" t="s">
        <v>11274</v>
      </c>
      <c r="O1230" s="129"/>
      <c r="P1230" s="16"/>
    </row>
    <row r="1231" spans="1:16">
      <c r="A1231" t="s">
        <v>316</v>
      </c>
      <c r="B1231" t="s">
        <v>317</v>
      </c>
      <c r="C1231" t="s">
        <v>11569</v>
      </c>
      <c r="D1231" t="s">
        <v>318</v>
      </c>
      <c r="E1231">
        <v>190.73</v>
      </c>
      <c r="F1231" t="s">
        <v>1170</v>
      </c>
      <c r="G1231" t="s">
        <v>11570</v>
      </c>
      <c r="H1231" t="s">
        <v>432</v>
      </c>
      <c r="I1231" t="s">
        <v>11146</v>
      </c>
      <c r="J1231">
        <v>10056</v>
      </c>
      <c r="K1231">
        <v>114050</v>
      </c>
      <c r="L1231" t="s">
        <v>29</v>
      </c>
      <c r="M1231" t="s">
        <v>149</v>
      </c>
      <c r="N1231" t="s">
        <v>11264</v>
      </c>
      <c r="O1231" s="129"/>
      <c r="P1231" s="16"/>
    </row>
    <row r="1232" spans="1:16">
      <c r="A1232" t="s">
        <v>316</v>
      </c>
      <c r="B1232" t="s">
        <v>317</v>
      </c>
      <c r="C1232" t="s">
        <v>11569</v>
      </c>
      <c r="D1232" t="s">
        <v>318</v>
      </c>
      <c r="E1232">
        <v>2778.77</v>
      </c>
      <c r="F1232" t="s">
        <v>1170</v>
      </c>
      <c r="G1232" t="s">
        <v>11570</v>
      </c>
      <c r="H1232" t="s">
        <v>433</v>
      </c>
      <c r="I1232" t="s">
        <v>11145</v>
      </c>
      <c r="J1232">
        <v>10056</v>
      </c>
      <c r="K1232">
        <v>114060</v>
      </c>
      <c r="L1232" t="s">
        <v>31</v>
      </c>
      <c r="M1232" t="s">
        <v>149</v>
      </c>
      <c r="N1232" t="s">
        <v>11264</v>
      </c>
      <c r="O1232" s="129"/>
      <c r="P1232" s="16"/>
    </row>
    <row r="1233" spans="1:16">
      <c r="A1233" t="s">
        <v>320</v>
      </c>
      <c r="B1233" t="s">
        <v>317</v>
      </c>
      <c r="C1233" t="s">
        <v>11571</v>
      </c>
      <c r="D1233" t="s">
        <v>318</v>
      </c>
      <c r="E1233">
        <v>2733.18</v>
      </c>
      <c r="F1233" t="s">
        <v>1170</v>
      </c>
      <c r="G1233" t="s">
        <v>11572</v>
      </c>
      <c r="H1233" t="s">
        <v>431</v>
      </c>
      <c r="I1233" t="s">
        <v>11145</v>
      </c>
      <c r="J1233">
        <v>10056</v>
      </c>
      <c r="K1233">
        <v>114060</v>
      </c>
      <c r="L1233" t="s">
        <v>31</v>
      </c>
      <c r="M1233" t="s">
        <v>149</v>
      </c>
      <c r="N1233" t="s">
        <v>11265</v>
      </c>
      <c r="O1233" s="129"/>
      <c r="P1233" s="16"/>
    </row>
    <row r="1234" spans="1:16">
      <c r="A1234" t="s">
        <v>321</v>
      </c>
      <c r="B1234" t="s">
        <v>317</v>
      </c>
      <c r="C1234" t="s">
        <v>11573</v>
      </c>
      <c r="D1234" t="s">
        <v>318</v>
      </c>
      <c r="E1234">
        <v>2733.18</v>
      </c>
      <c r="F1234" t="s">
        <v>1170</v>
      </c>
      <c r="G1234" t="s">
        <v>11574</v>
      </c>
      <c r="H1234" t="s">
        <v>432</v>
      </c>
      <c r="I1234" t="s">
        <v>11145</v>
      </c>
      <c r="J1234">
        <v>10056</v>
      </c>
      <c r="K1234">
        <v>114060</v>
      </c>
      <c r="L1234" t="s">
        <v>31</v>
      </c>
      <c r="M1234" t="s">
        <v>149</v>
      </c>
      <c r="N1234" t="s">
        <v>11266</v>
      </c>
      <c r="O1234" s="129"/>
      <c r="P1234" s="16"/>
    </row>
    <row r="1235" spans="1:16">
      <c r="A1235" t="s">
        <v>1115</v>
      </c>
      <c r="B1235" t="s">
        <v>317</v>
      </c>
      <c r="C1235" t="s">
        <v>11575</v>
      </c>
      <c r="D1235" t="s">
        <v>318</v>
      </c>
      <c r="E1235">
        <v>2705.76</v>
      </c>
      <c r="F1235" t="s">
        <v>1170</v>
      </c>
      <c r="G1235" t="s">
        <v>11576</v>
      </c>
      <c r="H1235" t="s">
        <v>433</v>
      </c>
      <c r="I1235" t="s">
        <v>11145</v>
      </c>
      <c r="J1235">
        <v>10056</v>
      </c>
      <c r="K1235">
        <v>114060</v>
      </c>
      <c r="L1235" t="s">
        <v>31</v>
      </c>
      <c r="M1235" t="s">
        <v>149</v>
      </c>
      <c r="N1235" t="s">
        <v>11267</v>
      </c>
      <c r="O1235" s="129"/>
      <c r="P1235" s="16"/>
    </row>
    <row r="1236" spans="1:16">
      <c r="A1236" t="s">
        <v>11577</v>
      </c>
      <c r="B1236" t="s">
        <v>317</v>
      </c>
      <c r="C1236" t="s">
        <v>11578</v>
      </c>
      <c r="D1236" t="s">
        <v>318</v>
      </c>
      <c r="E1236">
        <v>2733.18</v>
      </c>
      <c r="F1236" t="s">
        <v>1170</v>
      </c>
      <c r="G1236" t="s">
        <v>11579</v>
      </c>
      <c r="H1236" t="s">
        <v>432</v>
      </c>
      <c r="I1236" t="s">
        <v>11145</v>
      </c>
      <c r="J1236">
        <v>10056</v>
      </c>
      <c r="K1236">
        <v>114060</v>
      </c>
      <c r="L1236" t="s">
        <v>31</v>
      </c>
      <c r="M1236" t="s">
        <v>149</v>
      </c>
      <c r="N1236" t="s">
        <v>11268</v>
      </c>
      <c r="O1236" s="129"/>
      <c r="P1236" s="16"/>
    </row>
    <row r="1237" spans="1:16">
      <c r="A1237" t="s">
        <v>11580</v>
      </c>
      <c r="B1237" t="s">
        <v>317</v>
      </c>
      <c r="C1237" t="s">
        <v>11581</v>
      </c>
      <c r="D1237" t="s">
        <v>318</v>
      </c>
      <c r="E1237">
        <v>3161.78</v>
      </c>
      <c r="F1237" t="s">
        <v>1170</v>
      </c>
      <c r="G1237" t="s">
        <v>11582</v>
      </c>
      <c r="H1237" t="s">
        <v>429</v>
      </c>
      <c r="I1237" t="s">
        <v>11145</v>
      </c>
      <c r="J1237">
        <v>10056</v>
      </c>
      <c r="K1237">
        <v>114060</v>
      </c>
      <c r="L1237" t="s">
        <v>31</v>
      </c>
      <c r="M1237" t="s">
        <v>149</v>
      </c>
      <c r="N1237" t="s">
        <v>11269</v>
      </c>
      <c r="O1237" s="129"/>
      <c r="P1237" s="16"/>
    </row>
    <row r="1238" spans="1:16">
      <c r="A1238" t="s">
        <v>1155</v>
      </c>
      <c r="B1238" t="s">
        <v>317</v>
      </c>
      <c r="C1238" t="s">
        <v>11586</v>
      </c>
      <c r="D1238" t="s">
        <v>318</v>
      </c>
      <c r="E1238">
        <v>3174.09</v>
      </c>
      <c r="F1238" t="s">
        <v>1170</v>
      </c>
      <c r="G1238" t="s">
        <v>11587</v>
      </c>
      <c r="H1238" t="s">
        <v>431</v>
      </c>
      <c r="I1238" t="s">
        <v>11145</v>
      </c>
      <c r="J1238">
        <v>10056</v>
      </c>
      <c r="K1238">
        <v>114060</v>
      </c>
      <c r="L1238" t="s">
        <v>31</v>
      </c>
      <c r="M1238" t="s">
        <v>149</v>
      </c>
      <c r="N1238" t="s">
        <v>11270</v>
      </c>
      <c r="O1238" s="129"/>
      <c r="P1238" s="16"/>
    </row>
    <row r="1239" spans="1:16">
      <c r="A1239" t="s">
        <v>11583</v>
      </c>
      <c r="B1239" t="s">
        <v>317</v>
      </c>
      <c r="C1239" t="s">
        <v>11584</v>
      </c>
      <c r="D1239" t="s">
        <v>318</v>
      </c>
      <c r="E1239">
        <v>3156.67</v>
      </c>
      <c r="F1239" t="s">
        <v>1170</v>
      </c>
      <c r="G1239" t="s">
        <v>11585</v>
      </c>
      <c r="H1239" t="s">
        <v>431</v>
      </c>
      <c r="I1239" t="s">
        <v>11145</v>
      </c>
      <c r="J1239">
        <v>10056</v>
      </c>
      <c r="K1239">
        <v>114060</v>
      </c>
      <c r="L1239" t="s">
        <v>31</v>
      </c>
      <c r="M1239" t="s">
        <v>149</v>
      </c>
      <c r="N1239" t="s">
        <v>11271</v>
      </c>
      <c r="O1239" s="129"/>
      <c r="P1239" s="16"/>
    </row>
    <row r="1240" spans="1:16">
      <c r="A1240" t="s">
        <v>11588</v>
      </c>
      <c r="B1240" t="s">
        <v>317</v>
      </c>
      <c r="C1240" t="s">
        <v>11589</v>
      </c>
      <c r="D1240" t="s">
        <v>318</v>
      </c>
      <c r="E1240">
        <v>5721.49</v>
      </c>
      <c r="F1240" t="s">
        <v>1170</v>
      </c>
      <c r="G1240" t="s">
        <v>11590</v>
      </c>
      <c r="H1240" t="s">
        <v>439</v>
      </c>
      <c r="I1240" t="s">
        <v>11145</v>
      </c>
      <c r="J1240">
        <v>10056</v>
      </c>
      <c r="K1240">
        <v>114060</v>
      </c>
      <c r="L1240" t="s">
        <v>31</v>
      </c>
      <c r="M1240" t="s">
        <v>149</v>
      </c>
      <c r="N1240" t="s">
        <v>11272</v>
      </c>
      <c r="O1240" s="129"/>
      <c r="P1240" s="16"/>
    </row>
    <row r="1241" spans="1:16">
      <c r="A1241" t="s">
        <v>1161</v>
      </c>
      <c r="B1241" t="s">
        <v>317</v>
      </c>
      <c r="C1241" t="s">
        <v>11591</v>
      </c>
      <c r="D1241" t="s">
        <v>318</v>
      </c>
      <c r="E1241">
        <v>3445.03</v>
      </c>
      <c r="F1241" t="s">
        <v>1170</v>
      </c>
      <c r="G1241" t="s">
        <v>11592</v>
      </c>
      <c r="H1241" t="s">
        <v>435</v>
      </c>
      <c r="I1241" t="s">
        <v>11145</v>
      </c>
      <c r="J1241">
        <v>10056</v>
      </c>
      <c r="K1241">
        <v>114060</v>
      </c>
      <c r="L1241" t="s">
        <v>31</v>
      </c>
      <c r="M1241" t="s">
        <v>149</v>
      </c>
      <c r="N1241" t="s">
        <v>11273</v>
      </c>
      <c r="O1241" s="129"/>
      <c r="P1241" s="16"/>
    </row>
    <row r="1242" spans="1:16">
      <c r="A1242" t="s">
        <v>1160</v>
      </c>
      <c r="B1242" t="s">
        <v>317</v>
      </c>
      <c r="C1242" t="s">
        <v>11593</v>
      </c>
      <c r="D1242" t="s">
        <v>318</v>
      </c>
      <c r="E1242">
        <v>3432.48</v>
      </c>
      <c r="F1242" t="s">
        <v>1170</v>
      </c>
      <c r="G1242" t="s">
        <v>11594</v>
      </c>
      <c r="H1242" t="s">
        <v>435</v>
      </c>
      <c r="I1242" t="s">
        <v>11145</v>
      </c>
      <c r="J1242">
        <v>10056</v>
      </c>
      <c r="K1242">
        <v>114060</v>
      </c>
      <c r="L1242" t="s">
        <v>31</v>
      </c>
      <c r="M1242" t="s">
        <v>149</v>
      </c>
      <c r="N1242" t="s">
        <v>11274</v>
      </c>
      <c r="O1242" s="129"/>
      <c r="P1242" s="16"/>
    </row>
    <row r="1243" spans="1:16">
      <c r="A1243" t="s">
        <v>316</v>
      </c>
      <c r="B1243" t="s">
        <v>317</v>
      </c>
      <c r="C1243" t="s">
        <v>11569</v>
      </c>
      <c r="D1243" t="s">
        <v>318</v>
      </c>
      <c r="E1243">
        <v>5159.9799999999996</v>
      </c>
      <c r="F1243" t="s">
        <v>1170</v>
      </c>
      <c r="G1243" t="s">
        <v>11570</v>
      </c>
      <c r="H1243" t="s">
        <v>434</v>
      </c>
      <c r="I1243" t="s">
        <v>11144</v>
      </c>
      <c r="J1243">
        <v>10057</v>
      </c>
      <c r="K1243">
        <v>111100</v>
      </c>
      <c r="L1243" t="s">
        <v>35</v>
      </c>
      <c r="M1243" t="s">
        <v>150</v>
      </c>
      <c r="N1243" t="s">
        <v>11264</v>
      </c>
      <c r="O1243" s="129"/>
      <c r="P1243" s="16"/>
    </row>
    <row r="1244" spans="1:16">
      <c r="A1244" t="s">
        <v>320</v>
      </c>
      <c r="B1244" t="s">
        <v>317</v>
      </c>
      <c r="C1244" t="s">
        <v>11571</v>
      </c>
      <c r="D1244" t="s">
        <v>318</v>
      </c>
      <c r="E1244">
        <v>5159.9799999999996</v>
      </c>
      <c r="F1244" t="s">
        <v>1170</v>
      </c>
      <c r="G1244" t="s">
        <v>11572</v>
      </c>
      <c r="H1244" t="s">
        <v>432</v>
      </c>
      <c r="I1244" t="s">
        <v>11144</v>
      </c>
      <c r="J1244">
        <v>10057</v>
      </c>
      <c r="K1244">
        <v>111100</v>
      </c>
      <c r="L1244" t="s">
        <v>35</v>
      </c>
      <c r="M1244" t="s">
        <v>150</v>
      </c>
      <c r="N1244" t="s">
        <v>11265</v>
      </c>
      <c r="O1244" s="129"/>
      <c r="P1244" s="16"/>
    </row>
    <row r="1245" spans="1:16">
      <c r="A1245" t="s">
        <v>321</v>
      </c>
      <c r="B1245" t="s">
        <v>317</v>
      </c>
      <c r="C1245" t="s">
        <v>11573</v>
      </c>
      <c r="D1245" t="s">
        <v>318</v>
      </c>
      <c r="E1245">
        <v>5159.9799999999996</v>
      </c>
      <c r="F1245" t="s">
        <v>1170</v>
      </c>
      <c r="G1245" t="s">
        <v>11574</v>
      </c>
      <c r="H1245" t="s">
        <v>433</v>
      </c>
      <c r="I1245" t="s">
        <v>11144</v>
      </c>
      <c r="J1245">
        <v>10057</v>
      </c>
      <c r="K1245">
        <v>111100</v>
      </c>
      <c r="L1245" t="s">
        <v>35</v>
      </c>
      <c r="M1245" t="s">
        <v>150</v>
      </c>
      <c r="N1245" t="s">
        <v>11266</v>
      </c>
      <c r="O1245" s="129"/>
      <c r="P1245" s="16"/>
    </row>
    <row r="1246" spans="1:16">
      <c r="A1246" t="s">
        <v>1115</v>
      </c>
      <c r="B1246" t="s">
        <v>317</v>
      </c>
      <c r="C1246" t="s">
        <v>11575</v>
      </c>
      <c r="D1246" t="s">
        <v>318</v>
      </c>
      <c r="E1246">
        <v>5252.96</v>
      </c>
      <c r="F1246" t="s">
        <v>1170</v>
      </c>
      <c r="G1246" t="s">
        <v>11576</v>
      </c>
      <c r="H1246" t="s">
        <v>434</v>
      </c>
      <c r="I1246" t="s">
        <v>11144</v>
      </c>
      <c r="J1246">
        <v>10057</v>
      </c>
      <c r="K1246">
        <v>111100</v>
      </c>
      <c r="L1246" t="s">
        <v>35</v>
      </c>
      <c r="M1246" t="s">
        <v>150</v>
      </c>
      <c r="N1246" t="s">
        <v>11267</v>
      </c>
      <c r="O1246" s="129"/>
      <c r="P1246" s="16"/>
    </row>
    <row r="1247" spans="1:16">
      <c r="A1247" t="s">
        <v>11577</v>
      </c>
      <c r="B1247" t="s">
        <v>317</v>
      </c>
      <c r="C1247" t="s">
        <v>11578</v>
      </c>
      <c r="D1247" t="s">
        <v>318</v>
      </c>
      <c r="E1247">
        <v>5183.2299999999996</v>
      </c>
      <c r="F1247" t="s">
        <v>1170</v>
      </c>
      <c r="G1247" t="s">
        <v>11579</v>
      </c>
      <c r="H1247" t="s">
        <v>433</v>
      </c>
      <c r="I1247" t="s">
        <v>11144</v>
      </c>
      <c r="J1247">
        <v>10057</v>
      </c>
      <c r="K1247">
        <v>111100</v>
      </c>
      <c r="L1247" t="s">
        <v>35</v>
      </c>
      <c r="M1247" t="s">
        <v>150</v>
      </c>
      <c r="N1247" t="s">
        <v>11268</v>
      </c>
      <c r="O1247" s="129"/>
      <c r="P1247" s="16"/>
    </row>
    <row r="1248" spans="1:16">
      <c r="A1248" t="s">
        <v>11580</v>
      </c>
      <c r="B1248" t="s">
        <v>317</v>
      </c>
      <c r="C1248" t="s">
        <v>11581</v>
      </c>
      <c r="D1248" t="s">
        <v>318</v>
      </c>
      <c r="E1248">
        <v>5183.2299999999996</v>
      </c>
      <c r="F1248" t="s">
        <v>1170</v>
      </c>
      <c r="G1248" t="s">
        <v>11582</v>
      </c>
      <c r="H1248" t="s">
        <v>430</v>
      </c>
      <c r="I1248" t="s">
        <v>11144</v>
      </c>
      <c r="J1248">
        <v>10057</v>
      </c>
      <c r="K1248">
        <v>111100</v>
      </c>
      <c r="L1248" t="s">
        <v>35</v>
      </c>
      <c r="M1248" t="s">
        <v>150</v>
      </c>
      <c r="N1248" t="s">
        <v>11269</v>
      </c>
      <c r="O1248" s="129"/>
    </row>
    <row r="1249" spans="1:16">
      <c r="A1249" t="s">
        <v>11583</v>
      </c>
      <c r="B1249" t="s">
        <v>317</v>
      </c>
      <c r="C1249" t="s">
        <v>11584</v>
      </c>
      <c r="D1249" t="s">
        <v>318</v>
      </c>
      <c r="E1249">
        <v>5183.2299999999996</v>
      </c>
      <c r="F1249" t="s">
        <v>1170</v>
      </c>
      <c r="G1249" t="s">
        <v>11585</v>
      </c>
      <c r="H1249" t="s">
        <v>432</v>
      </c>
      <c r="I1249" t="s">
        <v>11144</v>
      </c>
      <c r="J1249">
        <v>10057</v>
      </c>
      <c r="K1249">
        <v>111100</v>
      </c>
      <c r="L1249" t="s">
        <v>35</v>
      </c>
      <c r="M1249" t="s">
        <v>150</v>
      </c>
      <c r="N1249" t="s">
        <v>11271</v>
      </c>
      <c r="O1249" s="129"/>
      <c r="P1249" s="16"/>
    </row>
    <row r="1250" spans="1:16">
      <c r="A1250" t="s">
        <v>1155</v>
      </c>
      <c r="B1250" t="s">
        <v>317</v>
      </c>
      <c r="C1250" t="s">
        <v>11586</v>
      </c>
      <c r="D1250" t="s">
        <v>318</v>
      </c>
      <c r="E1250">
        <v>5523.19</v>
      </c>
      <c r="F1250" t="s">
        <v>1170</v>
      </c>
      <c r="G1250" t="s">
        <v>11587</v>
      </c>
      <c r="H1250" t="s">
        <v>432</v>
      </c>
      <c r="I1250" t="s">
        <v>11144</v>
      </c>
      <c r="J1250">
        <v>10057</v>
      </c>
      <c r="K1250">
        <v>111100</v>
      </c>
      <c r="L1250" t="s">
        <v>35</v>
      </c>
      <c r="M1250" t="s">
        <v>150</v>
      </c>
      <c r="N1250" t="s">
        <v>11270</v>
      </c>
      <c r="O1250" s="129"/>
      <c r="P1250" s="16"/>
    </row>
    <row r="1251" spans="1:16">
      <c r="A1251" t="s">
        <v>11588</v>
      </c>
      <c r="B1251" t="s">
        <v>317</v>
      </c>
      <c r="C1251" t="s">
        <v>11589</v>
      </c>
      <c r="D1251" t="s">
        <v>318</v>
      </c>
      <c r="E1251">
        <v>9332.56</v>
      </c>
      <c r="F1251" t="s">
        <v>1170</v>
      </c>
      <c r="G1251" t="s">
        <v>11590</v>
      </c>
      <c r="H1251" t="s">
        <v>440</v>
      </c>
      <c r="I1251" t="s">
        <v>11144</v>
      </c>
      <c r="J1251">
        <v>10057</v>
      </c>
      <c r="K1251">
        <v>111100</v>
      </c>
      <c r="L1251" t="s">
        <v>35</v>
      </c>
      <c r="M1251" t="s">
        <v>150</v>
      </c>
      <c r="N1251" t="s">
        <v>11272</v>
      </c>
      <c r="O1251" s="129"/>
    </row>
    <row r="1252" spans="1:16">
      <c r="A1252" t="s">
        <v>1161</v>
      </c>
      <c r="B1252" t="s">
        <v>317</v>
      </c>
      <c r="C1252" t="s">
        <v>11591</v>
      </c>
      <c r="D1252" t="s">
        <v>318</v>
      </c>
      <c r="E1252">
        <v>6059.77</v>
      </c>
      <c r="F1252" t="s">
        <v>1170</v>
      </c>
      <c r="G1252" t="s">
        <v>11592</v>
      </c>
      <c r="H1252" t="s">
        <v>436</v>
      </c>
      <c r="I1252" t="s">
        <v>11144</v>
      </c>
      <c r="J1252">
        <v>10057</v>
      </c>
      <c r="K1252">
        <v>111100</v>
      </c>
      <c r="L1252" t="s">
        <v>35</v>
      </c>
      <c r="M1252" t="s">
        <v>150</v>
      </c>
      <c r="N1252" t="s">
        <v>11273</v>
      </c>
      <c r="O1252" s="129"/>
      <c r="P1252" s="16"/>
    </row>
    <row r="1253" spans="1:16">
      <c r="A1253" t="s">
        <v>1160</v>
      </c>
      <c r="B1253" t="s">
        <v>317</v>
      </c>
      <c r="C1253" t="s">
        <v>11593</v>
      </c>
      <c r="D1253" t="s">
        <v>318</v>
      </c>
      <c r="E1253">
        <v>5595.58</v>
      </c>
      <c r="F1253" t="s">
        <v>1170</v>
      </c>
      <c r="G1253" t="s">
        <v>11594</v>
      </c>
      <c r="H1253" t="s">
        <v>436</v>
      </c>
      <c r="I1253" t="s">
        <v>11144</v>
      </c>
      <c r="J1253">
        <v>10057</v>
      </c>
      <c r="K1253">
        <v>111100</v>
      </c>
      <c r="L1253" t="s">
        <v>35</v>
      </c>
      <c r="M1253" t="s">
        <v>150</v>
      </c>
      <c r="N1253" t="s">
        <v>11274</v>
      </c>
      <c r="O1253" s="129"/>
    </row>
    <row r="1254" spans="1:16">
      <c r="A1254" t="s">
        <v>316</v>
      </c>
      <c r="B1254" t="s">
        <v>317</v>
      </c>
      <c r="C1254" t="s">
        <v>11569</v>
      </c>
      <c r="D1254" t="s">
        <v>318</v>
      </c>
      <c r="E1254">
        <v>2334.0300000000002</v>
      </c>
      <c r="F1254" t="s">
        <v>1170</v>
      </c>
      <c r="G1254" t="s">
        <v>11570</v>
      </c>
      <c r="H1254" t="s">
        <v>435</v>
      </c>
      <c r="I1254" t="s">
        <v>11143</v>
      </c>
      <c r="J1254">
        <v>10057</v>
      </c>
      <c r="K1254">
        <v>111200</v>
      </c>
      <c r="L1254" t="s">
        <v>33</v>
      </c>
      <c r="M1254" t="s">
        <v>150</v>
      </c>
      <c r="N1254" t="s">
        <v>11264</v>
      </c>
      <c r="O1254" s="129"/>
    </row>
    <row r="1255" spans="1:16">
      <c r="A1255" t="s">
        <v>320</v>
      </c>
      <c r="B1255" t="s">
        <v>317</v>
      </c>
      <c r="C1255" t="s">
        <v>11571</v>
      </c>
      <c r="D1255" t="s">
        <v>318</v>
      </c>
      <c r="E1255">
        <v>2334.0300000000002</v>
      </c>
      <c r="F1255" t="s">
        <v>1170</v>
      </c>
      <c r="G1255" t="s">
        <v>11572</v>
      </c>
      <c r="H1255" t="s">
        <v>433</v>
      </c>
      <c r="I1255" t="s">
        <v>11143</v>
      </c>
      <c r="J1255">
        <v>10057</v>
      </c>
      <c r="K1255">
        <v>111200</v>
      </c>
      <c r="L1255" t="s">
        <v>33</v>
      </c>
      <c r="M1255" t="s">
        <v>150</v>
      </c>
      <c r="N1255" t="s">
        <v>11265</v>
      </c>
      <c r="O1255" s="129"/>
      <c r="P1255" s="16"/>
    </row>
    <row r="1256" spans="1:16">
      <c r="A1256" t="s">
        <v>321</v>
      </c>
      <c r="B1256" t="s">
        <v>317</v>
      </c>
      <c r="C1256" t="s">
        <v>11573</v>
      </c>
      <c r="D1256" t="s">
        <v>318</v>
      </c>
      <c r="E1256">
        <v>2260.71</v>
      </c>
      <c r="F1256" t="s">
        <v>1170</v>
      </c>
      <c r="G1256" t="s">
        <v>11574</v>
      </c>
      <c r="H1256" t="s">
        <v>434</v>
      </c>
      <c r="I1256" t="s">
        <v>11143</v>
      </c>
      <c r="J1256">
        <v>10057</v>
      </c>
      <c r="K1256">
        <v>111200</v>
      </c>
      <c r="L1256" t="s">
        <v>33</v>
      </c>
      <c r="M1256" t="s">
        <v>150</v>
      </c>
      <c r="N1256" t="s">
        <v>11266</v>
      </c>
      <c r="O1256" s="129"/>
    </row>
    <row r="1257" spans="1:16">
      <c r="A1257" t="s">
        <v>1115</v>
      </c>
      <c r="B1257" t="s">
        <v>317</v>
      </c>
      <c r="C1257" t="s">
        <v>11575</v>
      </c>
      <c r="D1257" t="s">
        <v>318</v>
      </c>
      <c r="E1257">
        <v>2334.0300000000002</v>
      </c>
      <c r="F1257" t="s">
        <v>1170</v>
      </c>
      <c r="G1257" t="s">
        <v>11576</v>
      </c>
      <c r="H1257" t="s">
        <v>435</v>
      </c>
      <c r="I1257" t="s">
        <v>11143</v>
      </c>
      <c r="J1257">
        <v>10057</v>
      </c>
      <c r="K1257">
        <v>111200</v>
      </c>
      <c r="L1257" t="s">
        <v>33</v>
      </c>
      <c r="M1257" t="s">
        <v>150</v>
      </c>
      <c r="N1257" t="s">
        <v>11267</v>
      </c>
      <c r="O1257" s="129"/>
      <c r="P1257" s="16"/>
    </row>
    <row r="1258" spans="1:16">
      <c r="A1258" t="s">
        <v>11577</v>
      </c>
      <c r="B1258" t="s">
        <v>317</v>
      </c>
      <c r="C1258" t="s">
        <v>11578</v>
      </c>
      <c r="D1258" t="s">
        <v>318</v>
      </c>
      <c r="E1258">
        <v>2651.12</v>
      </c>
      <c r="F1258" t="s">
        <v>1170</v>
      </c>
      <c r="G1258" t="s">
        <v>11579</v>
      </c>
      <c r="H1258" t="s">
        <v>434</v>
      </c>
      <c r="I1258" t="s">
        <v>11143</v>
      </c>
      <c r="J1258">
        <v>10057</v>
      </c>
      <c r="K1258">
        <v>111200</v>
      </c>
      <c r="L1258" t="s">
        <v>33</v>
      </c>
      <c r="M1258" t="s">
        <v>150</v>
      </c>
      <c r="N1258" t="s">
        <v>11268</v>
      </c>
      <c r="O1258" s="129"/>
      <c r="P1258" s="16"/>
    </row>
    <row r="1259" spans="1:16">
      <c r="A1259" t="s">
        <v>11580</v>
      </c>
      <c r="B1259" t="s">
        <v>317</v>
      </c>
      <c r="C1259" t="s">
        <v>11581</v>
      </c>
      <c r="D1259" t="s">
        <v>318</v>
      </c>
      <c r="E1259">
        <v>2334.0300000000002</v>
      </c>
      <c r="F1259" t="s">
        <v>1170</v>
      </c>
      <c r="G1259" t="s">
        <v>11582</v>
      </c>
      <c r="H1259" t="s">
        <v>431</v>
      </c>
      <c r="I1259" t="s">
        <v>11143</v>
      </c>
      <c r="J1259">
        <v>10057</v>
      </c>
      <c r="K1259">
        <v>111200</v>
      </c>
      <c r="L1259" t="s">
        <v>33</v>
      </c>
      <c r="M1259" t="s">
        <v>150</v>
      </c>
      <c r="N1259" t="s">
        <v>11269</v>
      </c>
      <c r="O1259" s="129"/>
      <c r="P1259" s="16"/>
    </row>
    <row r="1260" spans="1:16">
      <c r="A1260" t="s">
        <v>1155</v>
      </c>
      <c r="B1260" t="s">
        <v>317</v>
      </c>
      <c r="C1260" t="s">
        <v>11586</v>
      </c>
      <c r="D1260" t="s">
        <v>318</v>
      </c>
      <c r="E1260">
        <v>2529.88</v>
      </c>
      <c r="F1260" t="s">
        <v>1170</v>
      </c>
      <c r="G1260" t="s">
        <v>11587</v>
      </c>
      <c r="H1260" t="s">
        <v>433</v>
      </c>
      <c r="I1260" t="s">
        <v>11143</v>
      </c>
      <c r="J1260">
        <v>10057</v>
      </c>
      <c r="K1260">
        <v>111200</v>
      </c>
      <c r="L1260" t="s">
        <v>33</v>
      </c>
      <c r="M1260" t="s">
        <v>150</v>
      </c>
      <c r="N1260" t="s">
        <v>11270</v>
      </c>
      <c r="O1260" s="129"/>
      <c r="P1260" s="16"/>
    </row>
    <row r="1261" spans="1:16">
      <c r="A1261" t="s">
        <v>316</v>
      </c>
      <c r="B1261" t="s">
        <v>317</v>
      </c>
      <c r="C1261" t="s">
        <v>11569</v>
      </c>
      <c r="D1261" t="s">
        <v>318</v>
      </c>
      <c r="E1261">
        <v>86840.48</v>
      </c>
      <c r="F1261" t="s">
        <v>1170</v>
      </c>
      <c r="G1261" t="s">
        <v>11570</v>
      </c>
      <c r="H1261" t="s">
        <v>436</v>
      </c>
      <c r="I1261" t="s">
        <v>11142</v>
      </c>
      <c r="J1261">
        <v>10057</v>
      </c>
      <c r="K1261">
        <v>111400</v>
      </c>
      <c r="L1261" t="s">
        <v>27</v>
      </c>
      <c r="M1261" t="s">
        <v>150</v>
      </c>
      <c r="N1261" t="s">
        <v>11264</v>
      </c>
      <c r="O1261" s="129"/>
      <c r="P1261" s="16"/>
    </row>
    <row r="1262" spans="1:16">
      <c r="A1262" t="s">
        <v>320</v>
      </c>
      <c r="B1262" t="s">
        <v>317</v>
      </c>
      <c r="C1262" t="s">
        <v>11571</v>
      </c>
      <c r="D1262" t="s">
        <v>318</v>
      </c>
      <c r="E1262">
        <v>68711.44</v>
      </c>
      <c r="F1262" t="s">
        <v>1170</v>
      </c>
      <c r="G1262" t="s">
        <v>11572</v>
      </c>
      <c r="H1262" t="s">
        <v>434</v>
      </c>
      <c r="I1262" t="s">
        <v>11142</v>
      </c>
      <c r="J1262">
        <v>10057</v>
      </c>
      <c r="K1262">
        <v>111400</v>
      </c>
      <c r="L1262" t="s">
        <v>27</v>
      </c>
      <c r="M1262" t="s">
        <v>150</v>
      </c>
      <c r="N1262" t="s">
        <v>11265</v>
      </c>
      <c r="O1262" s="129"/>
      <c r="P1262" s="16"/>
    </row>
    <row r="1263" spans="1:16">
      <c r="A1263" t="s">
        <v>321</v>
      </c>
      <c r="B1263" t="s">
        <v>317</v>
      </c>
      <c r="C1263" t="s">
        <v>11573</v>
      </c>
      <c r="D1263" t="s">
        <v>318</v>
      </c>
      <c r="E1263">
        <v>70159.789999999994</v>
      </c>
      <c r="F1263" t="s">
        <v>1170</v>
      </c>
      <c r="G1263" t="s">
        <v>11574</v>
      </c>
      <c r="H1263" t="s">
        <v>435</v>
      </c>
      <c r="I1263" t="s">
        <v>11142</v>
      </c>
      <c r="J1263">
        <v>10057</v>
      </c>
      <c r="K1263">
        <v>111400</v>
      </c>
      <c r="L1263" t="s">
        <v>27</v>
      </c>
      <c r="M1263" t="s">
        <v>150</v>
      </c>
      <c r="N1263" t="s">
        <v>11266</v>
      </c>
      <c r="O1263" s="129"/>
      <c r="P1263" s="16"/>
    </row>
    <row r="1264" spans="1:16">
      <c r="A1264" t="s">
        <v>1115</v>
      </c>
      <c r="B1264" t="s">
        <v>317</v>
      </c>
      <c r="C1264" t="s">
        <v>11575</v>
      </c>
      <c r="D1264" t="s">
        <v>318</v>
      </c>
      <c r="E1264">
        <v>76430.320000000007</v>
      </c>
      <c r="F1264" t="s">
        <v>1170</v>
      </c>
      <c r="G1264" t="s">
        <v>11576</v>
      </c>
      <c r="H1264" t="s">
        <v>436</v>
      </c>
      <c r="I1264" t="s">
        <v>11142</v>
      </c>
      <c r="J1264">
        <v>10057</v>
      </c>
      <c r="K1264">
        <v>111400</v>
      </c>
      <c r="L1264" t="s">
        <v>27</v>
      </c>
      <c r="M1264" t="s">
        <v>150</v>
      </c>
      <c r="N1264" t="s">
        <v>11267</v>
      </c>
      <c r="O1264" s="129"/>
      <c r="P1264" s="16"/>
    </row>
    <row r="1265" spans="1:16">
      <c r="A1265" t="s">
        <v>11577</v>
      </c>
      <c r="B1265" t="s">
        <v>317</v>
      </c>
      <c r="C1265" t="s">
        <v>11578</v>
      </c>
      <c r="D1265" t="s">
        <v>318</v>
      </c>
      <c r="E1265">
        <v>71197.08</v>
      </c>
      <c r="F1265" t="s">
        <v>1170</v>
      </c>
      <c r="G1265" t="s">
        <v>11579</v>
      </c>
      <c r="H1265" t="s">
        <v>435</v>
      </c>
      <c r="I1265" t="s">
        <v>11142</v>
      </c>
      <c r="J1265">
        <v>10057</v>
      </c>
      <c r="K1265">
        <v>111400</v>
      </c>
      <c r="L1265" t="s">
        <v>27</v>
      </c>
      <c r="M1265" t="s">
        <v>150</v>
      </c>
      <c r="N1265" t="s">
        <v>11268</v>
      </c>
      <c r="O1265" s="129"/>
      <c r="P1265" s="16"/>
    </row>
    <row r="1266" spans="1:16">
      <c r="A1266" t="s">
        <v>11580</v>
      </c>
      <c r="B1266" t="s">
        <v>317</v>
      </c>
      <c r="C1266" t="s">
        <v>11581</v>
      </c>
      <c r="D1266" t="s">
        <v>318</v>
      </c>
      <c r="E1266">
        <v>73759.27</v>
      </c>
      <c r="F1266" t="s">
        <v>1170</v>
      </c>
      <c r="G1266" t="s">
        <v>11582</v>
      </c>
      <c r="H1266" t="s">
        <v>432</v>
      </c>
      <c r="I1266" t="s">
        <v>11142</v>
      </c>
      <c r="J1266">
        <v>10057</v>
      </c>
      <c r="K1266">
        <v>111400</v>
      </c>
      <c r="L1266" t="s">
        <v>27</v>
      </c>
      <c r="M1266" t="s">
        <v>150</v>
      </c>
      <c r="N1266" t="s">
        <v>11269</v>
      </c>
      <c r="O1266" s="129"/>
      <c r="P1266" s="16"/>
    </row>
    <row r="1267" spans="1:16">
      <c r="A1267" t="s">
        <v>11583</v>
      </c>
      <c r="B1267" t="s">
        <v>317</v>
      </c>
      <c r="C1267" t="s">
        <v>11584</v>
      </c>
      <c r="D1267" t="s">
        <v>318</v>
      </c>
      <c r="E1267">
        <v>78332.23</v>
      </c>
      <c r="F1267" t="s">
        <v>1170</v>
      </c>
      <c r="G1267" t="s">
        <v>11585</v>
      </c>
      <c r="H1267" t="s">
        <v>433</v>
      </c>
      <c r="I1267" t="s">
        <v>11142</v>
      </c>
      <c r="J1267">
        <v>10057</v>
      </c>
      <c r="K1267">
        <v>111400</v>
      </c>
      <c r="L1267" t="s">
        <v>27</v>
      </c>
      <c r="M1267" t="s">
        <v>150</v>
      </c>
      <c r="N1267" t="s">
        <v>11271</v>
      </c>
      <c r="O1267" s="129"/>
      <c r="P1267" s="16"/>
    </row>
    <row r="1268" spans="1:16">
      <c r="A1268" t="s">
        <v>1155</v>
      </c>
      <c r="B1268" t="s">
        <v>317</v>
      </c>
      <c r="C1268" t="s">
        <v>11586</v>
      </c>
      <c r="D1268" t="s">
        <v>318</v>
      </c>
      <c r="E1268">
        <v>75855.27</v>
      </c>
      <c r="F1268" t="s">
        <v>1170</v>
      </c>
      <c r="G1268" t="s">
        <v>11587</v>
      </c>
      <c r="H1268" t="s">
        <v>434</v>
      </c>
      <c r="I1268" t="s">
        <v>11142</v>
      </c>
      <c r="J1268">
        <v>10057</v>
      </c>
      <c r="K1268">
        <v>111400</v>
      </c>
      <c r="L1268" t="s">
        <v>27</v>
      </c>
      <c r="M1268" t="s">
        <v>150</v>
      </c>
      <c r="N1268" t="s">
        <v>11270</v>
      </c>
      <c r="O1268" s="129"/>
      <c r="P1268" s="16"/>
    </row>
    <row r="1269" spans="1:16">
      <c r="A1269" t="s">
        <v>11588</v>
      </c>
      <c r="B1269" t="s">
        <v>317</v>
      </c>
      <c r="C1269" t="s">
        <v>11589</v>
      </c>
      <c r="D1269" t="s">
        <v>318</v>
      </c>
      <c r="E1269">
        <v>92472.86</v>
      </c>
      <c r="F1269" t="s">
        <v>1170</v>
      </c>
      <c r="G1269" t="s">
        <v>11590</v>
      </c>
      <c r="H1269" t="s">
        <v>441</v>
      </c>
      <c r="I1269" t="s">
        <v>11142</v>
      </c>
      <c r="J1269">
        <v>10057</v>
      </c>
      <c r="K1269">
        <v>111400</v>
      </c>
      <c r="L1269" t="s">
        <v>27</v>
      </c>
      <c r="M1269" t="s">
        <v>150</v>
      </c>
      <c r="N1269" t="s">
        <v>11272</v>
      </c>
      <c r="O1269" s="129"/>
      <c r="P1269" s="16"/>
    </row>
    <row r="1270" spans="1:16">
      <c r="A1270" t="s">
        <v>1161</v>
      </c>
      <c r="B1270" t="s">
        <v>317</v>
      </c>
      <c r="C1270" t="s">
        <v>11591</v>
      </c>
      <c r="D1270" t="s">
        <v>318</v>
      </c>
      <c r="E1270">
        <v>79376.100000000006</v>
      </c>
      <c r="F1270" t="s">
        <v>1170</v>
      </c>
      <c r="G1270" t="s">
        <v>11592</v>
      </c>
      <c r="H1270" t="s">
        <v>437</v>
      </c>
      <c r="I1270" t="s">
        <v>11142</v>
      </c>
      <c r="J1270">
        <v>10057</v>
      </c>
      <c r="K1270">
        <v>111400</v>
      </c>
      <c r="L1270" t="s">
        <v>27</v>
      </c>
      <c r="M1270" t="s">
        <v>150</v>
      </c>
      <c r="N1270" t="s">
        <v>11273</v>
      </c>
      <c r="O1270" s="129"/>
      <c r="P1270" s="16"/>
    </row>
    <row r="1271" spans="1:16">
      <c r="A1271" t="s">
        <v>1160</v>
      </c>
      <c r="B1271" t="s">
        <v>317</v>
      </c>
      <c r="C1271" t="s">
        <v>11593</v>
      </c>
      <c r="D1271" t="s">
        <v>318</v>
      </c>
      <c r="E1271">
        <v>82748.09</v>
      </c>
      <c r="F1271" t="s">
        <v>1170</v>
      </c>
      <c r="G1271" t="s">
        <v>11594</v>
      </c>
      <c r="H1271" t="s">
        <v>437</v>
      </c>
      <c r="I1271" t="s">
        <v>11142</v>
      </c>
      <c r="J1271">
        <v>10057</v>
      </c>
      <c r="K1271">
        <v>111400</v>
      </c>
      <c r="L1271" t="s">
        <v>27</v>
      </c>
      <c r="M1271" t="s">
        <v>150</v>
      </c>
      <c r="N1271" t="s">
        <v>11274</v>
      </c>
      <c r="O1271" s="129"/>
      <c r="P1271" s="16"/>
    </row>
    <row r="1272" spans="1:16">
      <c r="A1272" t="s">
        <v>316</v>
      </c>
      <c r="B1272" t="s">
        <v>317</v>
      </c>
      <c r="C1272" t="s">
        <v>11569</v>
      </c>
      <c r="D1272" t="s">
        <v>318</v>
      </c>
      <c r="E1272">
        <v>41079.26</v>
      </c>
      <c r="F1272" t="s">
        <v>1170</v>
      </c>
      <c r="G1272" t="s">
        <v>11570</v>
      </c>
      <c r="H1272" t="s">
        <v>437</v>
      </c>
      <c r="I1272" t="s">
        <v>11141</v>
      </c>
      <c r="J1272">
        <v>10057</v>
      </c>
      <c r="K1272">
        <v>111600</v>
      </c>
      <c r="L1272" t="s">
        <v>31</v>
      </c>
      <c r="M1272" t="s">
        <v>150</v>
      </c>
      <c r="N1272" t="s">
        <v>11264</v>
      </c>
      <c r="O1272" s="129"/>
      <c r="P1272" s="16"/>
    </row>
    <row r="1273" spans="1:16">
      <c r="A1273" t="s">
        <v>320</v>
      </c>
      <c r="B1273" t="s">
        <v>317</v>
      </c>
      <c r="C1273" t="s">
        <v>11571</v>
      </c>
      <c r="D1273" t="s">
        <v>318</v>
      </c>
      <c r="E1273">
        <v>41422.1</v>
      </c>
      <c r="F1273" t="s">
        <v>1170</v>
      </c>
      <c r="G1273" t="s">
        <v>11572</v>
      </c>
      <c r="H1273" t="s">
        <v>435</v>
      </c>
      <c r="I1273" t="s">
        <v>11141</v>
      </c>
      <c r="J1273">
        <v>10057</v>
      </c>
      <c r="K1273">
        <v>111600</v>
      </c>
      <c r="L1273" t="s">
        <v>31</v>
      </c>
      <c r="M1273" t="s">
        <v>150</v>
      </c>
      <c r="N1273" t="s">
        <v>11265</v>
      </c>
      <c r="O1273" s="129"/>
      <c r="P1273" s="16"/>
    </row>
    <row r="1274" spans="1:16">
      <c r="A1274" t="s">
        <v>321</v>
      </c>
      <c r="B1274" t="s">
        <v>317</v>
      </c>
      <c r="C1274" t="s">
        <v>11573</v>
      </c>
      <c r="D1274" t="s">
        <v>318</v>
      </c>
      <c r="E1274">
        <v>41396.74</v>
      </c>
      <c r="F1274" t="s">
        <v>1170</v>
      </c>
      <c r="G1274" t="s">
        <v>11574</v>
      </c>
      <c r="H1274" t="s">
        <v>436</v>
      </c>
      <c r="I1274" t="s">
        <v>11141</v>
      </c>
      <c r="J1274">
        <v>10057</v>
      </c>
      <c r="K1274">
        <v>111600</v>
      </c>
      <c r="L1274" t="s">
        <v>31</v>
      </c>
      <c r="M1274" t="s">
        <v>150</v>
      </c>
      <c r="N1274" t="s">
        <v>11266</v>
      </c>
      <c r="O1274" s="129"/>
      <c r="P1274" s="16"/>
    </row>
    <row r="1275" spans="1:16">
      <c r="A1275" t="s">
        <v>1115</v>
      </c>
      <c r="B1275" t="s">
        <v>317</v>
      </c>
      <c r="C1275" t="s">
        <v>11575</v>
      </c>
      <c r="D1275" t="s">
        <v>318</v>
      </c>
      <c r="E1275">
        <v>41638.400000000001</v>
      </c>
      <c r="F1275" t="s">
        <v>1170</v>
      </c>
      <c r="G1275" t="s">
        <v>11576</v>
      </c>
      <c r="H1275" t="s">
        <v>437</v>
      </c>
      <c r="I1275" t="s">
        <v>11141</v>
      </c>
      <c r="J1275">
        <v>10057</v>
      </c>
      <c r="K1275">
        <v>111600</v>
      </c>
      <c r="L1275" t="s">
        <v>31</v>
      </c>
      <c r="M1275" t="s">
        <v>150</v>
      </c>
      <c r="N1275" t="s">
        <v>11267</v>
      </c>
      <c r="O1275" s="129"/>
      <c r="P1275" s="16"/>
    </row>
    <row r="1276" spans="1:16">
      <c r="A1276" t="s">
        <v>11577</v>
      </c>
      <c r="B1276" t="s">
        <v>317</v>
      </c>
      <c r="C1276" t="s">
        <v>11578</v>
      </c>
      <c r="D1276" t="s">
        <v>318</v>
      </c>
      <c r="E1276">
        <v>40531.089999999997</v>
      </c>
      <c r="F1276" t="s">
        <v>1170</v>
      </c>
      <c r="G1276" t="s">
        <v>11579</v>
      </c>
      <c r="H1276" t="s">
        <v>436</v>
      </c>
      <c r="I1276" t="s">
        <v>11141</v>
      </c>
      <c r="J1276">
        <v>10057</v>
      </c>
      <c r="K1276">
        <v>111600</v>
      </c>
      <c r="L1276" t="s">
        <v>31</v>
      </c>
      <c r="M1276" t="s">
        <v>150</v>
      </c>
      <c r="N1276" t="s">
        <v>11268</v>
      </c>
      <c r="O1276" s="129"/>
      <c r="P1276" s="16"/>
    </row>
    <row r="1277" spans="1:16">
      <c r="A1277" t="s">
        <v>11580</v>
      </c>
      <c r="B1277" t="s">
        <v>317</v>
      </c>
      <c r="C1277" t="s">
        <v>11581</v>
      </c>
      <c r="D1277" t="s">
        <v>318</v>
      </c>
      <c r="E1277">
        <v>40736.93</v>
      </c>
      <c r="F1277" t="s">
        <v>1170</v>
      </c>
      <c r="G1277" t="s">
        <v>11582</v>
      </c>
      <c r="H1277" t="s">
        <v>433</v>
      </c>
      <c r="I1277" t="s">
        <v>11141</v>
      </c>
      <c r="J1277">
        <v>10057</v>
      </c>
      <c r="K1277">
        <v>111600</v>
      </c>
      <c r="L1277" t="s">
        <v>31</v>
      </c>
      <c r="M1277" t="s">
        <v>150</v>
      </c>
      <c r="N1277" t="s">
        <v>11269</v>
      </c>
      <c r="O1277" s="129"/>
      <c r="P1277" s="16"/>
    </row>
    <row r="1278" spans="1:16">
      <c r="A1278" t="s">
        <v>1155</v>
      </c>
      <c r="B1278" t="s">
        <v>317</v>
      </c>
      <c r="C1278" t="s">
        <v>11586</v>
      </c>
      <c r="D1278" t="s">
        <v>318</v>
      </c>
      <c r="E1278">
        <v>40004.949999999997</v>
      </c>
      <c r="F1278" t="s">
        <v>1170</v>
      </c>
      <c r="G1278" t="s">
        <v>11587</v>
      </c>
      <c r="H1278" t="s">
        <v>435</v>
      </c>
      <c r="I1278" t="s">
        <v>11141</v>
      </c>
      <c r="J1278">
        <v>10057</v>
      </c>
      <c r="K1278">
        <v>111600</v>
      </c>
      <c r="L1278" t="s">
        <v>31</v>
      </c>
      <c r="M1278" t="s">
        <v>150</v>
      </c>
      <c r="N1278" t="s">
        <v>11270</v>
      </c>
      <c r="O1278" s="129"/>
      <c r="P1278" s="16"/>
    </row>
    <row r="1279" spans="1:16">
      <c r="A1279" t="s">
        <v>11583</v>
      </c>
      <c r="B1279" t="s">
        <v>317</v>
      </c>
      <c r="C1279" t="s">
        <v>11584</v>
      </c>
      <c r="D1279" t="s">
        <v>318</v>
      </c>
      <c r="E1279">
        <v>33924.949999999997</v>
      </c>
      <c r="F1279" t="s">
        <v>1170</v>
      </c>
      <c r="G1279" t="s">
        <v>11585</v>
      </c>
      <c r="H1279" t="s">
        <v>434</v>
      </c>
      <c r="I1279" t="s">
        <v>11141</v>
      </c>
      <c r="J1279">
        <v>10057</v>
      </c>
      <c r="K1279">
        <v>111600</v>
      </c>
      <c r="L1279" t="s">
        <v>31</v>
      </c>
      <c r="M1279" t="s">
        <v>150</v>
      </c>
      <c r="N1279" t="s">
        <v>11271</v>
      </c>
      <c r="O1279" s="129"/>
      <c r="P1279" s="16"/>
    </row>
    <row r="1280" spans="1:16">
      <c r="A1280" t="s">
        <v>11588</v>
      </c>
      <c r="B1280" t="s">
        <v>317</v>
      </c>
      <c r="C1280" t="s">
        <v>11589</v>
      </c>
      <c r="D1280" t="s">
        <v>318</v>
      </c>
      <c r="E1280">
        <v>68306.149999999994</v>
      </c>
      <c r="F1280" t="s">
        <v>1170</v>
      </c>
      <c r="G1280" t="s">
        <v>11590</v>
      </c>
      <c r="H1280" t="s">
        <v>442</v>
      </c>
      <c r="I1280" t="s">
        <v>11141</v>
      </c>
      <c r="J1280">
        <v>10057</v>
      </c>
      <c r="K1280">
        <v>111600</v>
      </c>
      <c r="L1280" t="s">
        <v>31</v>
      </c>
      <c r="M1280" t="s">
        <v>150</v>
      </c>
      <c r="N1280" t="s">
        <v>11272</v>
      </c>
      <c r="O1280" s="129"/>
      <c r="P1280" s="16"/>
    </row>
    <row r="1281" spans="1:16">
      <c r="A1281" t="s">
        <v>1161</v>
      </c>
      <c r="B1281" t="s">
        <v>317</v>
      </c>
      <c r="C1281" t="s">
        <v>11591</v>
      </c>
      <c r="D1281" t="s">
        <v>318</v>
      </c>
      <c r="E1281">
        <v>40973.89</v>
      </c>
      <c r="F1281" t="s">
        <v>1170</v>
      </c>
      <c r="G1281" t="s">
        <v>11592</v>
      </c>
      <c r="H1281" t="s">
        <v>438</v>
      </c>
      <c r="I1281" t="s">
        <v>11141</v>
      </c>
      <c r="J1281">
        <v>10057</v>
      </c>
      <c r="K1281">
        <v>111600</v>
      </c>
      <c r="L1281" t="s">
        <v>31</v>
      </c>
      <c r="M1281" t="s">
        <v>150</v>
      </c>
      <c r="N1281" t="s">
        <v>11273</v>
      </c>
      <c r="O1281" s="129"/>
      <c r="P1281" s="16"/>
    </row>
    <row r="1282" spans="1:16">
      <c r="A1282" t="s">
        <v>1160</v>
      </c>
      <c r="B1282" t="s">
        <v>317</v>
      </c>
      <c r="C1282" t="s">
        <v>11593</v>
      </c>
      <c r="D1282" t="s">
        <v>318</v>
      </c>
      <c r="E1282">
        <v>41565.019999999997</v>
      </c>
      <c r="F1282" t="s">
        <v>1170</v>
      </c>
      <c r="G1282" t="s">
        <v>11594</v>
      </c>
      <c r="H1282" t="s">
        <v>438</v>
      </c>
      <c r="I1282" t="s">
        <v>11141</v>
      </c>
      <c r="J1282">
        <v>10057</v>
      </c>
      <c r="K1282">
        <v>111600</v>
      </c>
      <c r="L1282" t="s">
        <v>31</v>
      </c>
      <c r="M1282" t="s">
        <v>150</v>
      </c>
      <c r="N1282" t="s">
        <v>11274</v>
      </c>
      <c r="O1282" s="129"/>
      <c r="P1282" s="16"/>
    </row>
    <row r="1283" spans="1:16">
      <c r="A1283" t="s">
        <v>316</v>
      </c>
      <c r="B1283" t="s">
        <v>317</v>
      </c>
      <c r="C1283" t="s">
        <v>11569</v>
      </c>
      <c r="D1283" t="s">
        <v>318</v>
      </c>
      <c r="E1283">
        <v>3953.55</v>
      </c>
      <c r="F1283" t="s">
        <v>1170</v>
      </c>
      <c r="G1283" t="s">
        <v>11570</v>
      </c>
      <c r="H1283" t="s">
        <v>438</v>
      </c>
      <c r="I1283" t="s">
        <v>11140</v>
      </c>
      <c r="J1283">
        <v>10057</v>
      </c>
      <c r="K1283">
        <v>111700</v>
      </c>
      <c r="L1283" t="s">
        <v>39</v>
      </c>
      <c r="M1283" t="s">
        <v>150</v>
      </c>
      <c r="N1283" t="s">
        <v>11264</v>
      </c>
      <c r="O1283" s="129"/>
      <c r="P1283" s="16"/>
    </row>
    <row r="1284" spans="1:16">
      <c r="A1284" t="s">
        <v>320</v>
      </c>
      <c r="B1284" t="s">
        <v>317</v>
      </c>
      <c r="C1284" t="s">
        <v>11571</v>
      </c>
      <c r="D1284" t="s">
        <v>318</v>
      </c>
      <c r="E1284">
        <v>4015.99</v>
      </c>
      <c r="F1284" t="s">
        <v>1170</v>
      </c>
      <c r="G1284" t="s">
        <v>11572</v>
      </c>
      <c r="H1284" t="s">
        <v>436</v>
      </c>
      <c r="I1284" t="s">
        <v>11140</v>
      </c>
      <c r="J1284">
        <v>10057</v>
      </c>
      <c r="K1284">
        <v>111700</v>
      </c>
      <c r="L1284" t="s">
        <v>39</v>
      </c>
      <c r="M1284" t="s">
        <v>150</v>
      </c>
      <c r="N1284" t="s">
        <v>11265</v>
      </c>
      <c r="O1284" s="129"/>
      <c r="P1284" s="16"/>
    </row>
    <row r="1285" spans="1:16">
      <c r="A1285" t="s">
        <v>321</v>
      </c>
      <c r="B1285" t="s">
        <v>317</v>
      </c>
      <c r="C1285" t="s">
        <v>11573</v>
      </c>
      <c r="D1285" t="s">
        <v>318</v>
      </c>
      <c r="E1285">
        <v>3603.05</v>
      </c>
      <c r="F1285" t="s">
        <v>1170</v>
      </c>
      <c r="G1285" t="s">
        <v>11574</v>
      </c>
      <c r="H1285" t="s">
        <v>437</v>
      </c>
      <c r="I1285" t="s">
        <v>11140</v>
      </c>
      <c r="J1285">
        <v>10057</v>
      </c>
      <c r="K1285">
        <v>111700</v>
      </c>
      <c r="L1285" t="s">
        <v>39</v>
      </c>
      <c r="M1285" t="s">
        <v>150</v>
      </c>
      <c r="N1285" t="s">
        <v>11266</v>
      </c>
      <c r="O1285" s="129"/>
      <c r="P1285" s="16"/>
    </row>
    <row r="1286" spans="1:16">
      <c r="A1286" t="s">
        <v>1115</v>
      </c>
      <c r="B1286" t="s">
        <v>317</v>
      </c>
      <c r="C1286" t="s">
        <v>11575</v>
      </c>
      <c r="D1286" t="s">
        <v>318</v>
      </c>
      <c r="E1286">
        <v>4036.51</v>
      </c>
      <c r="F1286" t="s">
        <v>1170</v>
      </c>
      <c r="G1286" t="s">
        <v>11576</v>
      </c>
      <c r="H1286" t="s">
        <v>438</v>
      </c>
      <c r="I1286" t="s">
        <v>11140</v>
      </c>
      <c r="J1286">
        <v>10057</v>
      </c>
      <c r="K1286">
        <v>111700</v>
      </c>
      <c r="L1286" t="s">
        <v>39</v>
      </c>
      <c r="M1286" t="s">
        <v>150</v>
      </c>
      <c r="N1286" t="s">
        <v>11267</v>
      </c>
      <c r="O1286" s="129"/>
      <c r="P1286" s="16"/>
    </row>
    <row r="1287" spans="1:16">
      <c r="A1287" t="s">
        <v>11577</v>
      </c>
      <c r="B1287" t="s">
        <v>317</v>
      </c>
      <c r="C1287" t="s">
        <v>11578</v>
      </c>
      <c r="D1287" t="s">
        <v>318</v>
      </c>
      <c r="E1287">
        <v>3525.41</v>
      </c>
      <c r="F1287" t="s">
        <v>1170</v>
      </c>
      <c r="G1287" t="s">
        <v>11579</v>
      </c>
      <c r="H1287" t="s">
        <v>437</v>
      </c>
      <c r="I1287" t="s">
        <v>11140</v>
      </c>
      <c r="J1287">
        <v>10057</v>
      </c>
      <c r="K1287">
        <v>111700</v>
      </c>
      <c r="L1287" t="s">
        <v>39</v>
      </c>
      <c r="M1287" t="s">
        <v>150</v>
      </c>
      <c r="N1287" t="s">
        <v>11268</v>
      </c>
      <c r="O1287" s="129"/>
      <c r="P1287" s="16"/>
    </row>
    <row r="1288" spans="1:16">
      <c r="A1288" t="s">
        <v>11580</v>
      </c>
      <c r="B1288" t="s">
        <v>317</v>
      </c>
      <c r="C1288" t="s">
        <v>11581</v>
      </c>
      <c r="D1288" t="s">
        <v>318</v>
      </c>
      <c r="E1288">
        <v>3525.41</v>
      </c>
      <c r="F1288" t="s">
        <v>1170</v>
      </c>
      <c r="G1288" t="s">
        <v>11582</v>
      </c>
      <c r="H1288" t="s">
        <v>434</v>
      </c>
      <c r="I1288" t="s">
        <v>11140</v>
      </c>
      <c r="J1288">
        <v>10057</v>
      </c>
      <c r="K1288">
        <v>111700</v>
      </c>
      <c r="L1288" t="s">
        <v>39</v>
      </c>
      <c r="M1288" t="s">
        <v>150</v>
      </c>
      <c r="N1288" t="s">
        <v>11269</v>
      </c>
      <c r="O1288" s="129"/>
      <c r="P1288" s="16"/>
    </row>
    <row r="1289" spans="1:16">
      <c r="A1289" t="s">
        <v>11583</v>
      </c>
      <c r="B1289" t="s">
        <v>317</v>
      </c>
      <c r="C1289" t="s">
        <v>11584</v>
      </c>
      <c r="D1289" t="s">
        <v>318</v>
      </c>
      <c r="E1289">
        <v>3606.11</v>
      </c>
      <c r="F1289" t="s">
        <v>1170</v>
      </c>
      <c r="G1289" t="s">
        <v>11585</v>
      </c>
      <c r="H1289" t="s">
        <v>435</v>
      </c>
      <c r="I1289" t="s">
        <v>11140</v>
      </c>
      <c r="J1289">
        <v>10057</v>
      </c>
      <c r="K1289">
        <v>111700</v>
      </c>
      <c r="L1289" t="s">
        <v>39</v>
      </c>
      <c r="M1289" t="s">
        <v>150</v>
      </c>
      <c r="N1289" t="s">
        <v>11271</v>
      </c>
      <c r="O1289" s="129"/>
      <c r="P1289" s="16"/>
    </row>
    <row r="1290" spans="1:16">
      <c r="A1290" t="s">
        <v>1155</v>
      </c>
      <c r="B1290" t="s">
        <v>317</v>
      </c>
      <c r="C1290" t="s">
        <v>11586</v>
      </c>
      <c r="D1290" t="s">
        <v>318</v>
      </c>
      <c r="E1290">
        <v>3192.98</v>
      </c>
      <c r="F1290" t="s">
        <v>1170</v>
      </c>
      <c r="G1290" t="s">
        <v>11587</v>
      </c>
      <c r="H1290" t="s">
        <v>436</v>
      </c>
      <c r="I1290" t="s">
        <v>11140</v>
      </c>
      <c r="J1290">
        <v>10057</v>
      </c>
      <c r="K1290">
        <v>111700</v>
      </c>
      <c r="L1290" t="s">
        <v>39</v>
      </c>
      <c r="M1290" t="s">
        <v>150</v>
      </c>
      <c r="N1290" t="s">
        <v>11270</v>
      </c>
      <c r="O1290" s="129"/>
      <c r="P1290" s="16"/>
    </row>
    <row r="1291" spans="1:16">
      <c r="A1291" t="s">
        <v>11588</v>
      </c>
      <c r="B1291" t="s">
        <v>317</v>
      </c>
      <c r="C1291" t="s">
        <v>11589</v>
      </c>
      <c r="D1291" t="s">
        <v>318</v>
      </c>
      <c r="E1291">
        <v>6370.27</v>
      </c>
      <c r="F1291" t="s">
        <v>1170</v>
      </c>
      <c r="G1291" t="s">
        <v>11590</v>
      </c>
      <c r="H1291" t="s">
        <v>443</v>
      </c>
      <c r="I1291" t="s">
        <v>11140</v>
      </c>
      <c r="J1291">
        <v>10057</v>
      </c>
      <c r="K1291">
        <v>111700</v>
      </c>
      <c r="L1291" t="s">
        <v>39</v>
      </c>
      <c r="M1291" t="s">
        <v>150</v>
      </c>
      <c r="N1291" t="s">
        <v>11272</v>
      </c>
      <c r="O1291" s="129"/>
      <c r="P1291" s="16"/>
    </row>
    <row r="1292" spans="1:16">
      <c r="A1292" t="s">
        <v>1161</v>
      </c>
      <c r="B1292" t="s">
        <v>317</v>
      </c>
      <c r="C1292" t="s">
        <v>11591</v>
      </c>
      <c r="D1292" t="s">
        <v>318</v>
      </c>
      <c r="E1292">
        <v>4029.57</v>
      </c>
      <c r="F1292" t="s">
        <v>1170</v>
      </c>
      <c r="G1292" t="s">
        <v>11592</v>
      </c>
      <c r="H1292" t="s">
        <v>439</v>
      </c>
      <c r="I1292" t="s">
        <v>11140</v>
      </c>
      <c r="J1292">
        <v>10057</v>
      </c>
      <c r="K1292">
        <v>111700</v>
      </c>
      <c r="L1292" t="s">
        <v>39</v>
      </c>
      <c r="M1292" t="s">
        <v>150</v>
      </c>
      <c r="N1292" t="s">
        <v>11273</v>
      </c>
      <c r="O1292" s="129"/>
      <c r="P1292" s="16"/>
    </row>
    <row r="1293" spans="1:16">
      <c r="A1293" t="s">
        <v>1160</v>
      </c>
      <c r="B1293" t="s">
        <v>317</v>
      </c>
      <c r="C1293" t="s">
        <v>11593</v>
      </c>
      <c r="D1293" t="s">
        <v>318</v>
      </c>
      <c r="E1293">
        <v>4476.4399999999996</v>
      </c>
      <c r="F1293" t="s">
        <v>1170</v>
      </c>
      <c r="G1293" t="s">
        <v>11594</v>
      </c>
      <c r="H1293" t="s">
        <v>439</v>
      </c>
      <c r="I1293" t="s">
        <v>11140</v>
      </c>
      <c r="J1293">
        <v>10057</v>
      </c>
      <c r="K1293">
        <v>111700</v>
      </c>
      <c r="L1293" t="s">
        <v>39</v>
      </c>
      <c r="M1293" t="s">
        <v>150</v>
      </c>
      <c r="N1293" t="s">
        <v>11274</v>
      </c>
      <c r="O1293" s="129"/>
      <c r="P1293" s="16"/>
    </row>
    <row r="1294" spans="1:16">
      <c r="A1294" t="s">
        <v>316</v>
      </c>
      <c r="B1294" t="s">
        <v>317</v>
      </c>
      <c r="C1294" t="s">
        <v>11569</v>
      </c>
      <c r="D1294" t="s">
        <v>318</v>
      </c>
      <c r="E1294">
        <v>87.7</v>
      </c>
      <c r="F1294" t="s">
        <v>1170</v>
      </c>
      <c r="G1294" t="s">
        <v>11570</v>
      </c>
      <c r="H1294" t="s">
        <v>439</v>
      </c>
      <c r="I1294" t="s">
        <v>11139</v>
      </c>
      <c r="J1294">
        <v>10057</v>
      </c>
      <c r="K1294">
        <v>113000</v>
      </c>
      <c r="L1294" t="s">
        <v>39</v>
      </c>
      <c r="M1294" t="s">
        <v>150</v>
      </c>
      <c r="N1294" t="s">
        <v>11264</v>
      </c>
      <c r="O1294" s="129"/>
      <c r="P1294" s="16"/>
    </row>
    <row r="1295" spans="1:16">
      <c r="A1295" t="s">
        <v>320</v>
      </c>
      <c r="B1295" t="s">
        <v>317</v>
      </c>
      <c r="C1295" t="s">
        <v>11571</v>
      </c>
      <c r="D1295" t="s">
        <v>318</v>
      </c>
      <c r="E1295">
        <v>88.77</v>
      </c>
      <c r="F1295" t="s">
        <v>1170</v>
      </c>
      <c r="G1295" t="s">
        <v>11572</v>
      </c>
      <c r="H1295" t="s">
        <v>437</v>
      </c>
      <c r="I1295" t="s">
        <v>11139</v>
      </c>
      <c r="J1295">
        <v>10057</v>
      </c>
      <c r="K1295">
        <v>113000</v>
      </c>
      <c r="L1295" t="s">
        <v>39</v>
      </c>
      <c r="M1295" t="s">
        <v>150</v>
      </c>
      <c r="N1295" t="s">
        <v>11265</v>
      </c>
      <c r="O1295" s="129"/>
      <c r="P1295" s="16"/>
    </row>
    <row r="1296" spans="1:16">
      <c r="A1296" t="s">
        <v>321</v>
      </c>
      <c r="B1296" t="s">
        <v>317</v>
      </c>
      <c r="C1296" t="s">
        <v>11573</v>
      </c>
      <c r="D1296" t="s">
        <v>318</v>
      </c>
      <c r="E1296">
        <v>83.95</v>
      </c>
      <c r="F1296" t="s">
        <v>1170</v>
      </c>
      <c r="G1296" t="s">
        <v>11574</v>
      </c>
      <c r="H1296" t="s">
        <v>438</v>
      </c>
      <c r="I1296" t="s">
        <v>11139</v>
      </c>
      <c r="J1296">
        <v>10057</v>
      </c>
      <c r="K1296">
        <v>113000</v>
      </c>
      <c r="L1296" t="s">
        <v>39</v>
      </c>
      <c r="M1296" t="s">
        <v>150</v>
      </c>
      <c r="N1296" t="s">
        <v>11266</v>
      </c>
      <c r="O1296" s="129"/>
      <c r="P1296" s="16"/>
    </row>
    <row r="1297" spans="1:16">
      <c r="A1297" t="s">
        <v>1115</v>
      </c>
      <c r="B1297" t="s">
        <v>317</v>
      </c>
      <c r="C1297" t="s">
        <v>11575</v>
      </c>
      <c r="D1297" t="s">
        <v>318</v>
      </c>
      <c r="E1297">
        <v>87.57</v>
      </c>
      <c r="F1297" t="s">
        <v>1170</v>
      </c>
      <c r="G1297" t="s">
        <v>11576</v>
      </c>
      <c r="H1297" t="s">
        <v>439</v>
      </c>
      <c r="I1297" t="s">
        <v>11139</v>
      </c>
      <c r="J1297">
        <v>10057</v>
      </c>
      <c r="K1297">
        <v>113000</v>
      </c>
      <c r="L1297" t="s">
        <v>39</v>
      </c>
      <c r="M1297" t="s">
        <v>150</v>
      </c>
      <c r="N1297" t="s">
        <v>11267</v>
      </c>
      <c r="O1297" s="129"/>
      <c r="P1297" s="16"/>
    </row>
    <row r="1298" spans="1:16">
      <c r="A1298" t="s">
        <v>11577</v>
      </c>
      <c r="B1298" t="s">
        <v>317</v>
      </c>
      <c r="C1298" t="s">
        <v>11578</v>
      </c>
      <c r="D1298" t="s">
        <v>318</v>
      </c>
      <c r="E1298">
        <v>82.52</v>
      </c>
      <c r="F1298" t="s">
        <v>1170</v>
      </c>
      <c r="G1298" t="s">
        <v>11579</v>
      </c>
      <c r="H1298" t="s">
        <v>438</v>
      </c>
      <c r="I1298" t="s">
        <v>11139</v>
      </c>
      <c r="J1298">
        <v>10057</v>
      </c>
      <c r="K1298">
        <v>113000</v>
      </c>
      <c r="L1298" t="s">
        <v>39</v>
      </c>
      <c r="M1298" t="s">
        <v>150</v>
      </c>
      <c r="N1298" t="s">
        <v>11268</v>
      </c>
      <c r="O1298" s="129"/>
      <c r="P1298" s="16"/>
    </row>
    <row r="1299" spans="1:16">
      <c r="A1299" t="s">
        <v>11580</v>
      </c>
      <c r="B1299" t="s">
        <v>317</v>
      </c>
      <c r="C1299" t="s">
        <v>11581</v>
      </c>
      <c r="D1299" t="s">
        <v>318</v>
      </c>
      <c r="E1299">
        <v>82.52</v>
      </c>
      <c r="F1299" t="s">
        <v>1170</v>
      </c>
      <c r="G1299" t="s">
        <v>11582</v>
      </c>
      <c r="H1299" t="s">
        <v>435</v>
      </c>
      <c r="I1299" t="s">
        <v>11139</v>
      </c>
      <c r="J1299">
        <v>10057</v>
      </c>
      <c r="K1299">
        <v>113000</v>
      </c>
      <c r="L1299" t="s">
        <v>39</v>
      </c>
      <c r="M1299" t="s">
        <v>150</v>
      </c>
      <c r="N1299" t="s">
        <v>11269</v>
      </c>
      <c r="O1299" s="129"/>
      <c r="P1299" s="16"/>
    </row>
    <row r="1300" spans="1:16">
      <c r="A1300" t="s">
        <v>1155</v>
      </c>
      <c r="B1300" t="s">
        <v>317</v>
      </c>
      <c r="C1300" t="s">
        <v>11586</v>
      </c>
      <c r="D1300" t="s">
        <v>318</v>
      </c>
      <c r="E1300">
        <v>56.99</v>
      </c>
      <c r="F1300" t="s">
        <v>1170</v>
      </c>
      <c r="G1300" t="s">
        <v>11587</v>
      </c>
      <c r="H1300" t="s">
        <v>437</v>
      </c>
      <c r="I1300" t="s">
        <v>11139</v>
      </c>
      <c r="J1300">
        <v>10057</v>
      </c>
      <c r="K1300">
        <v>113000</v>
      </c>
      <c r="L1300" t="s">
        <v>39</v>
      </c>
      <c r="M1300" t="s">
        <v>150</v>
      </c>
      <c r="N1300" t="s">
        <v>11270</v>
      </c>
      <c r="O1300" s="129"/>
      <c r="P1300" s="16"/>
    </row>
    <row r="1301" spans="1:16">
      <c r="A1301" t="s">
        <v>11583</v>
      </c>
      <c r="B1301" t="s">
        <v>317</v>
      </c>
      <c r="C1301" t="s">
        <v>11584</v>
      </c>
      <c r="D1301" t="s">
        <v>318</v>
      </c>
      <c r="E1301">
        <v>59.68</v>
      </c>
      <c r="F1301" t="s">
        <v>1170</v>
      </c>
      <c r="G1301" t="s">
        <v>11585</v>
      </c>
      <c r="H1301" t="s">
        <v>436</v>
      </c>
      <c r="I1301" t="s">
        <v>11139</v>
      </c>
      <c r="J1301">
        <v>10057</v>
      </c>
      <c r="K1301">
        <v>113000</v>
      </c>
      <c r="L1301" t="s">
        <v>39</v>
      </c>
      <c r="M1301" t="s">
        <v>150</v>
      </c>
      <c r="N1301" t="s">
        <v>11271</v>
      </c>
      <c r="O1301" s="129"/>
      <c r="P1301" s="16"/>
    </row>
    <row r="1302" spans="1:16">
      <c r="A1302" t="s">
        <v>11588</v>
      </c>
      <c r="B1302" t="s">
        <v>317</v>
      </c>
      <c r="C1302" t="s">
        <v>11589</v>
      </c>
      <c r="D1302" t="s">
        <v>318</v>
      </c>
      <c r="E1302">
        <v>308.83</v>
      </c>
      <c r="F1302" t="s">
        <v>1170</v>
      </c>
      <c r="G1302" t="s">
        <v>11590</v>
      </c>
      <c r="H1302" t="s">
        <v>444</v>
      </c>
      <c r="I1302" t="s">
        <v>11139</v>
      </c>
      <c r="J1302">
        <v>10057</v>
      </c>
      <c r="K1302">
        <v>113000</v>
      </c>
      <c r="L1302" t="s">
        <v>39</v>
      </c>
      <c r="M1302" t="s">
        <v>150</v>
      </c>
      <c r="N1302" t="s">
        <v>11272</v>
      </c>
      <c r="O1302" s="129"/>
      <c r="P1302" s="16"/>
    </row>
    <row r="1303" spans="1:16">
      <c r="A1303" t="s">
        <v>1161</v>
      </c>
      <c r="B1303" t="s">
        <v>317</v>
      </c>
      <c r="C1303" t="s">
        <v>11591</v>
      </c>
      <c r="D1303" t="s">
        <v>318</v>
      </c>
      <c r="E1303">
        <v>94.8</v>
      </c>
      <c r="F1303" t="s">
        <v>1170</v>
      </c>
      <c r="G1303" t="s">
        <v>11592</v>
      </c>
      <c r="H1303" t="s">
        <v>440</v>
      </c>
      <c r="I1303" t="s">
        <v>11139</v>
      </c>
      <c r="J1303">
        <v>10057</v>
      </c>
      <c r="K1303">
        <v>113000</v>
      </c>
      <c r="L1303" t="s">
        <v>39</v>
      </c>
      <c r="M1303" t="s">
        <v>150</v>
      </c>
      <c r="N1303" t="s">
        <v>11273</v>
      </c>
      <c r="O1303" s="129"/>
      <c r="P1303" s="16"/>
    </row>
    <row r="1304" spans="1:16">
      <c r="A1304" t="s">
        <v>1160</v>
      </c>
      <c r="B1304" t="s">
        <v>317</v>
      </c>
      <c r="C1304" t="s">
        <v>11593</v>
      </c>
      <c r="D1304" t="s">
        <v>318</v>
      </c>
      <c r="E1304">
        <v>93.31</v>
      </c>
      <c r="F1304" t="s">
        <v>1170</v>
      </c>
      <c r="G1304" t="s">
        <v>11594</v>
      </c>
      <c r="H1304" t="s">
        <v>440</v>
      </c>
      <c r="I1304" t="s">
        <v>11139</v>
      </c>
      <c r="J1304">
        <v>10057</v>
      </c>
      <c r="K1304">
        <v>113000</v>
      </c>
      <c r="L1304" t="s">
        <v>39</v>
      </c>
      <c r="M1304" t="s">
        <v>150</v>
      </c>
      <c r="N1304" t="s">
        <v>11274</v>
      </c>
      <c r="O1304" s="129"/>
      <c r="P1304" s="16"/>
    </row>
    <row r="1305" spans="1:16">
      <c r="A1305" t="s">
        <v>316</v>
      </c>
      <c r="B1305" t="s">
        <v>317</v>
      </c>
      <c r="C1305" t="s">
        <v>11569</v>
      </c>
      <c r="D1305" t="s">
        <v>318</v>
      </c>
      <c r="E1305">
        <v>394.72</v>
      </c>
      <c r="F1305" t="s">
        <v>1170</v>
      </c>
      <c r="G1305" t="s">
        <v>11570</v>
      </c>
      <c r="H1305" t="s">
        <v>440</v>
      </c>
      <c r="I1305" t="s">
        <v>11138</v>
      </c>
      <c r="J1305">
        <v>10057</v>
      </c>
      <c r="K1305">
        <v>113010</v>
      </c>
      <c r="L1305" t="s">
        <v>35</v>
      </c>
      <c r="M1305" t="s">
        <v>150</v>
      </c>
      <c r="N1305" t="s">
        <v>11264</v>
      </c>
      <c r="O1305" s="129"/>
      <c r="P1305" s="16"/>
    </row>
    <row r="1306" spans="1:16">
      <c r="A1306" t="s">
        <v>320</v>
      </c>
      <c r="B1306" t="s">
        <v>317</v>
      </c>
      <c r="C1306" t="s">
        <v>11571</v>
      </c>
      <c r="D1306" t="s">
        <v>318</v>
      </c>
      <c r="E1306">
        <v>394.72</v>
      </c>
      <c r="F1306" t="s">
        <v>1170</v>
      </c>
      <c r="G1306" t="s">
        <v>11572</v>
      </c>
      <c r="H1306" t="s">
        <v>438</v>
      </c>
      <c r="I1306" t="s">
        <v>11138</v>
      </c>
      <c r="J1306">
        <v>10057</v>
      </c>
      <c r="K1306">
        <v>113010</v>
      </c>
      <c r="L1306" t="s">
        <v>35</v>
      </c>
      <c r="M1306" t="s">
        <v>150</v>
      </c>
      <c r="N1306" t="s">
        <v>11265</v>
      </c>
      <c r="O1306" s="129"/>
      <c r="P1306" s="16"/>
    </row>
    <row r="1307" spans="1:16">
      <c r="A1307" t="s">
        <v>321</v>
      </c>
      <c r="B1307" t="s">
        <v>317</v>
      </c>
      <c r="C1307" t="s">
        <v>11573</v>
      </c>
      <c r="D1307" t="s">
        <v>318</v>
      </c>
      <c r="E1307">
        <v>394.72</v>
      </c>
      <c r="F1307" t="s">
        <v>1170</v>
      </c>
      <c r="G1307" t="s">
        <v>11574</v>
      </c>
      <c r="H1307" t="s">
        <v>439</v>
      </c>
      <c r="I1307" t="s">
        <v>11138</v>
      </c>
      <c r="J1307">
        <v>10057</v>
      </c>
      <c r="K1307">
        <v>113010</v>
      </c>
      <c r="L1307" t="s">
        <v>35</v>
      </c>
      <c r="M1307" t="s">
        <v>150</v>
      </c>
      <c r="N1307" t="s">
        <v>11266</v>
      </c>
      <c r="O1307" s="129"/>
      <c r="P1307" s="16"/>
    </row>
    <row r="1308" spans="1:16">
      <c r="A1308" t="s">
        <v>1115</v>
      </c>
      <c r="B1308" t="s">
        <v>317</v>
      </c>
      <c r="C1308" t="s">
        <v>11575</v>
      </c>
      <c r="D1308" t="s">
        <v>318</v>
      </c>
      <c r="E1308">
        <v>407.49</v>
      </c>
      <c r="F1308" t="s">
        <v>1170</v>
      </c>
      <c r="G1308" t="s">
        <v>11576</v>
      </c>
      <c r="H1308" t="s">
        <v>440</v>
      </c>
      <c r="I1308" t="s">
        <v>11138</v>
      </c>
      <c r="J1308">
        <v>10057</v>
      </c>
      <c r="K1308">
        <v>113010</v>
      </c>
      <c r="L1308" t="s">
        <v>35</v>
      </c>
      <c r="M1308" t="s">
        <v>150</v>
      </c>
      <c r="N1308" t="s">
        <v>11267</v>
      </c>
      <c r="O1308" s="129"/>
      <c r="P1308" s="16"/>
    </row>
    <row r="1309" spans="1:16">
      <c r="A1309" t="s">
        <v>11577</v>
      </c>
      <c r="B1309" t="s">
        <v>317</v>
      </c>
      <c r="C1309" t="s">
        <v>11578</v>
      </c>
      <c r="D1309" t="s">
        <v>318</v>
      </c>
      <c r="E1309">
        <v>397.91</v>
      </c>
      <c r="F1309" t="s">
        <v>1170</v>
      </c>
      <c r="G1309" t="s">
        <v>11579</v>
      </c>
      <c r="H1309" t="s">
        <v>439</v>
      </c>
      <c r="I1309" t="s">
        <v>11138</v>
      </c>
      <c r="J1309">
        <v>10057</v>
      </c>
      <c r="K1309">
        <v>113010</v>
      </c>
      <c r="L1309" t="s">
        <v>35</v>
      </c>
      <c r="M1309" t="s">
        <v>150</v>
      </c>
      <c r="N1309" t="s">
        <v>11268</v>
      </c>
      <c r="O1309" s="129"/>
      <c r="P1309" s="16"/>
    </row>
    <row r="1310" spans="1:16">
      <c r="A1310" t="s">
        <v>11580</v>
      </c>
      <c r="B1310" t="s">
        <v>317</v>
      </c>
      <c r="C1310" t="s">
        <v>11581</v>
      </c>
      <c r="D1310" t="s">
        <v>318</v>
      </c>
      <c r="E1310">
        <v>397.91</v>
      </c>
      <c r="F1310" t="s">
        <v>1170</v>
      </c>
      <c r="G1310" t="s">
        <v>11582</v>
      </c>
      <c r="H1310" t="s">
        <v>436</v>
      </c>
      <c r="I1310" t="s">
        <v>11138</v>
      </c>
      <c r="J1310">
        <v>10057</v>
      </c>
      <c r="K1310">
        <v>113010</v>
      </c>
      <c r="L1310" t="s">
        <v>35</v>
      </c>
      <c r="M1310" t="s">
        <v>150</v>
      </c>
      <c r="N1310" t="s">
        <v>11269</v>
      </c>
      <c r="O1310" s="129"/>
      <c r="P1310" s="16"/>
    </row>
    <row r="1311" spans="1:16">
      <c r="A1311" t="s">
        <v>11583</v>
      </c>
      <c r="B1311" t="s">
        <v>317</v>
      </c>
      <c r="C1311" t="s">
        <v>11584</v>
      </c>
      <c r="D1311" t="s">
        <v>318</v>
      </c>
      <c r="E1311">
        <v>397.91</v>
      </c>
      <c r="F1311" t="s">
        <v>1170</v>
      </c>
      <c r="G1311" t="s">
        <v>11585</v>
      </c>
      <c r="H1311" t="s">
        <v>437</v>
      </c>
      <c r="I1311" t="s">
        <v>11138</v>
      </c>
      <c r="J1311">
        <v>10057</v>
      </c>
      <c r="K1311">
        <v>113010</v>
      </c>
      <c r="L1311" t="s">
        <v>35</v>
      </c>
      <c r="M1311" t="s">
        <v>150</v>
      </c>
      <c r="N1311" t="s">
        <v>11271</v>
      </c>
      <c r="O1311" s="129"/>
      <c r="P1311" s="16"/>
    </row>
    <row r="1312" spans="1:16">
      <c r="A1312" t="s">
        <v>1155</v>
      </c>
      <c r="B1312" t="s">
        <v>317</v>
      </c>
      <c r="C1312" t="s">
        <v>11586</v>
      </c>
      <c r="D1312" t="s">
        <v>318</v>
      </c>
      <c r="E1312">
        <v>444.59</v>
      </c>
      <c r="F1312" t="s">
        <v>1170</v>
      </c>
      <c r="G1312" t="s">
        <v>11587</v>
      </c>
      <c r="H1312" t="s">
        <v>438</v>
      </c>
      <c r="I1312" t="s">
        <v>11138</v>
      </c>
      <c r="J1312">
        <v>10057</v>
      </c>
      <c r="K1312">
        <v>113010</v>
      </c>
      <c r="L1312" t="s">
        <v>35</v>
      </c>
      <c r="M1312" t="s">
        <v>150</v>
      </c>
      <c r="N1312" t="s">
        <v>11270</v>
      </c>
      <c r="O1312" s="129"/>
      <c r="P1312" s="16"/>
    </row>
    <row r="1313" spans="1:16">
      <c r="A1313" t="s">
        <v>11588</v>
      </c>
      <c r="B1313" t="s">
        <v>317</v>
      </c>
      <c r="C1313" t="s">
        <v>11589</v>
      </c>
      <c r="D1313" t="s">
        <v>318</v>
      </c>
      <c r="E1313">
        <v>967.67</v>
      </c>
      <c r="F1313" t="s">
        <v>1170</v>
      </c>
      <c r="G1313" t="s">
        <v>11590</v>
      </c>
      <c r="H1313" t="s">
        <v>445</v>
      </c>
      <c r="I1313" t="s">
        <v>11138</v>
      </c>
      <c r="J1313">
        <v>10057</v>
      </c>
      <c r="K1313">
        <v>113010</v>
      </c>
      <c r="L1313" t="s">
        <v>35</v>
      </c>
      <c r="M1313" t="s">
        <v>150</v>
      </c>
      <c r="N1313" t="s">
        <v>11272</v>
      </c>
      <c r="O1313" s="129"/>
      <c r="P1313" s="16"/>
    </row>
    <row r="1314" spans="1:16">
      <c r="A1314" t="s">
        <v>1161</v>
      </c>
      <c r="B1314" t="s">
        <v>317</v>
      </c>
      <c r="C1314" t="s">
        <v>11591</v>
      </c>
      <c r="D1314" t="s">
        <v>318</v>
      </c>
      <c r="E1314">
        <v>518.27</v>
      </c>
      <c r="F1314" t="s">
        <v>1170</v>
      </c>
      <c r="G1314" t="s">
        <v>11592</v>
      </c>
      <c r="H1314" t="s">
        <v>441</v>
      </c>
      <c r="I1314" t="s">
        <v>11138</v>
      </c>
      <c r="J1314">
        <v>10057</v>
      </c>
      <c r="K1314">
        <v>113010</v>
      </c>
      <c r="L1314" t="s">
        <v>35</v>
      </c>
      <c r="M1314" t="s">
        <v>150</v>
      </c>
      <c r="N1314" t="s">
        <v>11273</v>
      </c>
      <c r="O1314" s="129"/>
      <c r="P1314" s="16"/>
    </row>
    <row r="1315" spans="1:16">
      <c r="A1315" t="s">
        <v>1160</v>
      </c>
      <c r="B1315" t="s">
        <v>317</v>
      </c>
      <c r="C1315" t="s">
        <v>11593</v>
      </c>
      <c r="D1315" t="s">
        <v>318</v>
      </c>
      <c r="E1315">
        <v>454.53</v>
      </c>
      <c r="F1315" t="s">
        <v>1170</v>
      </c>
      <c r="G1315" t="s">
        <v>11594</v>
      </c>
      <c r="H1315" t="s">
        <v>441</v>
      </c>
      <c r="I1315" t="s">
        <v>11138</v>
      </c>
      <c r="J1315">
        <v>10057</v>
      </c>
      <c r="K1315">
        <v>113010</v>
      </c>
      <c r="L1315" t="s">
        <v>35</v>
      </c>
      <c r="M1315" t="s">
        <v>150</v>
      </c>
      <c r="N1315" t="s">
        <v>11274</v>
      </c>
      <c r="O1315" s="129"/>
      <c r="P1315" s="16"/>
    </row>
    <row r="1316" spans="1:16">
      <c r="A1316" t="s">
        <v>316</v>
      </c>
      <c r="B1316" t="s">
        <v>317</v>
      </c>
      <c r="C1316" t="s">
        <v>11569</v>
      </c>
      <c r="D1316" t="s">
        <v>318</v>
      </c>
      <c r="E1316">
        <v>215.89</v>
      </c>
      <c r="F1316" t="s">
        <v>1170</v>
      </c>
      <c r="G1316" t="s">
        <v>11570</v>
      </c>
      <c r="H1316" t="s">
        <v>441</v>
      </c>
      <c r="I1316" t="s">
        <v>11137</v>
      </c>
      <c r="J1316">
        <v>10057</v>
      </c>
      <c r="K1316">
        <v>113020</v>
      </c>
      <c r="L1316" t="s">
        <v>33</v>
      </c>
      <c r="M1316" t="s">
        <v>150</v>
      </c>
      <c r="N1316" t="s">
        <v>11264</v>
      </c>
      <c r="O1316" s="129"/>
      <c r="P1316" s="16"/>
    </row>
    <row r="1317" spans="1:16">
      <c r="A1317" t="s">
        <v>320</v>
      </c>
      <c r="B1317" t="s">
        <v>317</v>
      </c>
      <c r="C1317" t="s">
        <v>11571</v>
      </c>
      <c r="D1317" t="s">
        <v>318</v>
      </c>
      <c r="E1317">
        <v>215.89</v>
      </c>
      <c r="F1317" t="s">
        <v>1170</v>
      </c>
      <c r="G1317" t="s">
        <v>11572</v>
      </c>
      <c r="H1317" t="s">
        <v>439</v>
      </c>
      <c r="I1317" t="s">
        <v>11137</v>
      </c>
      <c r="J1317">
        <v>10057</v>
      </c>
      <c r="K1317">
        <v>113020</v>
      </c>
      <c r="L1317" t="s">
        <v>33</v>
      </c>
      <c r="M1317" t="s">
        <v>150</v>
      </c>
      <c r="N1317" t="s">
        <v>11265</v>
      </c>
      <c r="O1317" s="129"/>
      <c r="P1317" s="16"/>
    </row>
    <row r="1318" spans="1:16">
      <c r="A1318" t="s">
        <v>321</v>
      </c>
      <c r="B1318" t="s">
        <v>317</v>
      </c>
      <c r="C1318" t="s">
        <v>11573</v>
      </c>
      <c r="D1318" t="s">
        <v>318</v>
      </c>
      <c r="E1318">
        <v>205.82</v>
      </c>
      <c r="F1318" t="s">
        <v>1170</v>
      </c>
      <c r="G1318" t="s">
        <v>11574</v>
      </c>
      <c r="H1318" t="s">
        <v>440</v>
      </c>
      <c r="I1318" t="s">
        <v>11137</v>
      </c>
      <c r="J1318">
        <v>10057</v>
      </c>
      <c r="K1318">
        <v>113020</v>
      </c>
      <c r="L1318" t="s">
        <v>33</v>
      </c>
      <c r="M1318" t="s">
        <v>150</v>
      </c>
      <c r="N1318" t="s">
        <v>11266</v>
      </c>
      <c r="O1318" s="129"/>
      <c r="P1318" s="16"/>
    </row>
    <row r="1319" spans="1:16">
      <c r="A1319" t="s">
        <v>1115</v>
      </c>
      <c r="B1319" t="s">
        <v>317</v>
      </c>
      <c r="C1319" t="s">
        <v>11575</v>
      </c>
      <c r="D1319" t="s">
        <v>318</v>
      </c>
      <c r="E1319">
        <v>215.89</v>
      </c>
      <c r="F1319" t="s">
        <v>1170</v>
      </c>
      <c r="G1319" t="s">
        <v>11576</v>
      </c>
      <c r="H1319" t="s">
        <v>441</v>
      </c>
      <c r="I1319" t="s">
        <v>11137</v>
      </c>
      <c r="J1319">
        <v>10057</v>
      </c>
      <c r="K1319">
        <v>113020</v>
      </c>
      <c r="L1319" t="s">
        <v>33</v>
      </c>
      <c r="M1319" t="s">
        <v>150</v>
      </c>
      <c r="N1319" t="s">
        <v>11267</v>
      </c>
      <c r="O1319" s="129"/>
      <c r="P1319" s="16"/>
    </row>
    <row r="1320" spans="1:16">
      <c r="A1320" t="s">
        <v>11577</v>
      </c>
      <c r="B1320" t="s">
        <v>317</v>
      </c>
      <c r="C1320" t="s">
        <v>11578</v>
      </c>
      <c r="D1320" t="s">
        <v>318</v>
      </c>
      <c r="E1320">
        <v>259.43</v>
      </c>
      <c r="F1320" t="s">
        <v>1170</v>
      </c>
      <c r="G1320" t="s">
        <v>11579</v>
      </c>
      <c r="H1320" t="s">
        <v>440</v>
      </c>
      <c r="I1320" t="s">
        <v>11137</v>
      </c>
      <c r="J1320">
        <v>10057</v>
      </c>
      <c r="K1320">
        <v>113020</v>
      </c>
      <c r="L1320" t="s">
        <v>33</v>
      </c>
      <c r="M1320" t="s">
        <v>150</v>
      </c>
      <c r="N1320" t="s">
        <v>11268</v>
      </c>
      <c r="O1320" s="129"/>
      <c r="P1320" s="16"/>
    </row>
    <row r="1321" spans="1:16">
      <c r="A1321" t="s">
        <v>11580</v>
      </c>
      <c r="B1321" t="s">
        <v>317</v>
      </c>
      <c r="C1321" t="s">
        <v>11581</v>
      </c>
      <c r="D1321" t="s">
        <v>318</v>
      </c>
      <c r="E1321">
        <v>215.89</v>
      </c>
      <c r="F1321" t="s">
        <v>1170</v>
      </c>
      <c r="G1321" t="s">
        <v>11582</v>
      </c>
      <c r="H1321" t="s">
        <v>437</v>
      </c>
      <c r="I1321" t="s">
        <v>11137</v>
      </c>
      <c r="J1321">
        <v>10057</v>
      </c>
      <c r="K1321">
        <v>113020</v>
      </c>
      <c r="L1321" t="s">
        <v>33</v>
      </c>
      <c r="M1321" t="s">
        <v>150</v>
      </c>
      <c r="N1321" t="s">
        <v>11269</v>
      </c>
      <c r="O1321" s="129"/>
      <c r="P1321" s="16"/>
    </row>
    <row r="1322" spans="1:16">
      <c r="A1322" t="s">
        <v>1155</v>
      </c>
      <c r="B1322" t="s">
        <v>317</v>
      </c>
      <c r="C1322" t="s">
        <v>11586</v>
      </c>
      <c r="D1322" t="s">
        <v>318</v>
      </c>
      <c r="E1322">
        <v>242.78</v>
      </c>
      <c r="F1322" t="s">
        <v>1170</v>
      </c>
      <c r="G1322" t="s">
        <v>11587</v>
      </c>
      <c r="H1322" t="s">
        <v>439</v>
      </c>
      <c r="I1322" t="s">
        <v>11137</v>
      </c>
      <c r="J1322">
        <v>10057</v>
      </c>
      <c r="K1322">
        <v>113020</v>
      </c>
      <c r="L1322" t="s">
        <v>33</v>
      </c>
      <c r="M1322" t="s">
        <v>150</v>
      </c>
      <c r="N1322" t="s">
        <v>11270</v>
      </c>
      <c r="O1322" s="129"/>
      <c r="P1322" s="16"/>
    </row>
    <row r="1323" spans="1:16">
      <c r="A1323" t="s">
        <v>316</v>
      </c>
      <c r="B1323" t="s">
        <v>317</v>
      </c>
      <c r="C1323" t="s">
        <v>11569</v>
      </c>
      <c r="D1323" t="s">
        <v>318</v>
      </c>
      <c r="E1323">
        <v>7958.62</v>
      </c>
      <c r="F1323" t="s">
        <v>1170</v>
      </c>
      <c r="G1323" t="s">
        <v>11570</v>
      </c>
      <c r="H1323" t="s">
        <v>442</v>
      </c>
      <c r="I1323" t="s">
        <v>11136</v>
      </c>
      <c r="J1323">
        <v>10057</v>
      </c>
      <c r="K1323">
        <v>113040</v>
      </c>
      <c r="L1323" t="s">
        <v>27</v>
      </c>
      <c r="M1323" t="s">
        <v>150</v>
      </c>
      <c r="N1323" t="s">
        <v>11264</v>
      </c>
      <c r="O1323" s="129"/>
      <c r="P1323" s="16"/>
    </row>
    <row r="1324" spans="1:16">
      <c r="A1324" t="s">
        <v>320</v>
      </c>
      <c r="B1324" t="s">
        <v>317</v>
      </c>
      <c r="C1324" t="s">
        <v>11571</v>
      </c>
      <c r="D1324" t="s">
        <v>318</v>
      </c>
      <c r="E1324">
        <v>7240.65</v>
      </c>
      <c r="F1324" t="s">
        <v>1170</v>
      </c>
      <c r="G1324" t="s">
        <v>11572</v>
      </c>
      <c r="H1324" t="s">
        <v>440</v>
      </c>
      <c r="I1324" t="s">
        <v>11136</v>
      </c>
      <c r="J1324">
        <v>10057</v>
      </c>
      <c r="K1324">
        <v>113040</v>
      </c>
      <c r="L1324" t="s">
        <v>27</v>
      </c>
      <c r="M1324" t="s">
        <v>150</v>
      </c>
      <c r="N1324" t="s">
        <v>11265</v>
      </c>
      <c r="O1324" s="129"/>
      <c r="P1324" s="16"/>
    </row>
    <row r="1325" spans="1:16">
      <c r="A1325" t="s">
        <v>321</v>
      </c>
      <c r="B1325" t="s">
        <v>317</v>
      </c>
      <c r="C1325" t="s">
        <v>11573</v>
      </c>
      <c r="D1325" t="s">
        <v>318</v>
      </c>
      <c r="E1325">
        <v>7429.14</v>
      </c>
      <c r="F1325" t="s">
        <v>1170</v>
      </c>
      <c r="G1325" t="s">
        <v>11574</v>
      </c>
      <c r="H1325" t="s">
        <v>441</v>
      </c>
      <c r="I1325" t="s">
        <v>11136</v>
      </c>
      <c r="J1325">
        <v>10057</v>
      </c>
      <c r="K1325">
        <v>113040</v>
      </c>
      <c r="L1325" t="s">
        <v>27</v>
      </c>
      <c r="M1325" t="s">
        <v>150</v>
      </c>
      <c r="N1325" t="s">
        <v>11266</v>
      </c>
      <c r="O1325" s="129"/>
      <c r="P1325" s="16"/>
    </row>
    <row r="1326" spans="1:16">
      <c r="A1326" t="s">
        <v>1115</v>
      </c>
      <c r="B1326" t="s">
        <v>317</v>
      </c>
      <c r="C1326" t="s">
        <v>11575</v>
      </c>
      <c r="D1326" t="s">
        <v>318</v>
      </c>
      <c r="E1326">
        <v>8114.53</v>
      </c>
      <c r="F1326" t="s">
        <v>1170</v>
      </c>
      <c r="G1326" t="s">
        <v>11576</v>
      </c>
      <c r="H1326" t="s">
        <v>442</v>
      </c>
      <c r="I1326" t="s">
        <v>11136</v>
      </c>
      <c r="J1326">
        <v>10057</v>
      </c>
      <c r="K1326">
        <v>113040</v>
      </c>
      <c r="L1326" t="s">
        <v>27</v>
      </c>
      <c r="M1326" t="s">
        <v>150</v>
      </c>
      <c r="N1326" t="s">
        <v>11267</v>
      </c>
      <c r="O1326" s="129"/>
      <c r="P1326" s="16"/>
    </row>
    <row r="1327" spans="1:16">
      <c r="A1327" t="s">
        <v>11577</v>
      </c>
      <c r="B1327" t="s">
        <v>317</v>
      </c>
      <c r="C1327" t="s">
        <v>11578</v>
      </c>
      <c r="D1327" t="s">
        <v>318</v>
      </c>
      <c r="E1327">
        <v>7475.01</v>
      </c>
      <c r="F1327" t="s">
        <v>1170</v>
      </c>
      <c r="G1327" t="s">
        <v>11579</v>
      </c>
      <c r="H1327" t="s">
        <v>441</v>
      </c>
      <c r="I1327" t="s">
        <v>11136</v>
      </c>
      <c r="J1327">
        <v>10057</v>
      </c>
      <c r="K1327">
        <v>113040</v>
      </c>
      <c r="L1327" t="s">
        <v>27</v>
      </c>
      <c r="M1327" t="s">
        <v>150</v>
      </c>
      <c r="N1327" t="s">
        <v>11268</v>
      </c>
      <c r="O1327" s="129"/>
      <c r="P1327" s="16"/>
    </row>
    <row r="1328" spans="1:16">
      <c r="A1328" t="s">
        <v>11580</v>
      </c>
      <c r="B1328" t="s">
        <v>317</v>
      </c>
      <c r="C1328" t="s">
        <v>11581</v>
      </c>
      <c r="D1328" t="s">
        <v>318</v>
      </c>
      <c r="E1328">
        <v>7826.85</v>
      </c>
      <c r="F1328" t="s">
        <v>1170</v>
      </c>
      <c r="G1328" t="s">
        <v>11582</v>
      </c>
      <c r="H1328" t="s">
        <v>438</v>
      </c>
      <c r="I1328" t="s">
        <v>11136</v>
      </c>
      <c r="J1328">
        <v>10057</v>
      </c>
      <c r="K1328">
        <v>113040</v>
      </c>
      <c r="L1328" t="s">
        <v>27</v>
      </c>
      <c r="M1328" t="s">
        <v>150</v>
      </c>
      <c r="N1328" t="s">
        <v>11269</v>
      </c>
      <c r="O1328" s="129"/>
      <c r="P1328" s="16"/>
    </row>
    <row r="1329" spans="1:16">
      <c r="A1329" t="s">
        <v>11583</v>
      </c>
      <c r="B1329" t="s">
        <v>317</v>
      </c>
      <c r="C1329" t="s">
        <v>11584</v>
      </c>
      <c r="D1329" t="s">
        <v>318</v>
      </c>
      <c r="E1329">
        <v>8454.7800000000007</v>
      </c>
      <c r="F1329" t="s">
        <v>1170</v>
      </c>
      <c r="G1329" t="s">
        <v>11585</v>
      </c>
      <c r="H1329" t="s">
        <v>438</v>
      </c>
      <c r="I1329" t="s">
        <v>11136</v>
      </c>
      <c r="J1329">
        <v>10057</v>
      </c>
      <c r="K1329">
        <v>113040</v>
      </c>
      <c r="L1329" t="s">
        <v>27</v>
      </c>
      <c r="M1329" t="s">
        <v>150</v>
      </c>
      <c r="N1329" t="s">
        <v>11271</v>
      </c>
      <c r="O1329" s="129"/>
      <c r="P1329" s="16"/>
    </row>
    <row r="1330" spans="1:16">
      <c r="A1330" t="s">
        <v>1155</v>
      </c>
      <c r="B1330" t="s">
        <v>317</v>
      </c>
      <c r="C1330" t="s">
        <v>11586</v>
      </c>
      <c r="D1330" t="s">
        <v>318</v>
      </c>
      <c r="E1330">
        <v>8114.66</v>
      </c>
      <c r="F1330" t="s">
        <v>1170</v>
      </c>
      <c r="G1330" t="s">
        <v>11587</v>
      </c>
      <c r="H1330" t="s">
        <v>440</v>
      </c>
      <c r="I1330" t="s">
        <v>11136</v>
      </c>
      <c r="J1330">
        <v>10057</v>
      </c>
      <c r="K1330">
        <v>113040</v>
      </c>
      <c r="L1330" t="s">
        <v>27</v>
      </c>
      <c r="M1330" t="s">
        <v>150</v>
      </c>
      <c r="N1330" t="s">
        <v>11270</v>
      </c>
      <c r="O1330" s="129"/>
      <c r="P1330" s="16"/>
    </row>
    <row r="1331" spans="1:16">
      <c r="A1331" t="s">
        <v>11588</v>
      </c>
      <c r="B1331" t="s">
        <v>317</v>
      </c>
      <c r="C1331" t="s">
        <v>11589</v>
      </c>
      <c r="D1331" t="s">
        <v>318</v>
      </c>
      <c r="E1331">
        <v>10396.469999999999</v>
      </c>
      <c r="F1331" t="s">
        <v>1170</v>
      </c>
      <c r="G1331" t="s">
        <v>11590</v>
      </c>
      <c r="H1331" t="s">
        <v>446</v>
      </c>
      <c r="I1331" t="s">
        <v>11136</v>
      </c>
      <c r="J1331">
        <v>10057</v>
      </c>
      <c r="K1331">
        <v>113040</v>
      </c>
      <c r="L1331" t="s">
        <v>27</v>
      </c>
      <c r="M1331" t="s">
        <v>150</v>
      </c>
      <c r="N1331" t="s">
        <v>11272</v>
      </c>
      <c r="O1331" s="129"/>
      <c r="P1331" s="16"/>
    </row>
    <row r="1332" spans="1:16">
      <c r="A1332" t="s">
        <v>1161</v>
      </c>
      <c r="B1332" t="s">
        <v>317</v>
      </c>
      <c r="C1332" t="s">
        <v>11591</v>
      </c>
      <c r="D1332" t="s">
        <v>318</v>
      </c>
      <c r="E1332">
        <v>8598.09</v>
      </c>
      <c r="F1332" t="s">
        <v>1170</v>
      </c>
      <c r="G1332" t="s">
        <v>11592</v>
      </c>
      <c r="H1332" t="s">
        <v>442</v>
      </c>
      <c r="I1332" t="s">
        <v>11136</v>
      </c>
      <c r="J1332">
        <v>10057</v>
      </c>
      <c r="K1332">
        <v>113040</v>
      </c>
      <c r="L1332" t="s">
        <v>27</v>
      </c>
      <c r="M1332" t="s">
        <v>150</v>
      </c>
      <c r="N1332" t="s">
        <v>11273</v>
      </c>
      <c r="O1332" s="129"/>
      <c r="P1332" s="16"/>
    </row>
    <row r="1333" spans="1:16">
      <c r="A1333" t="s">
        <v>1160</v>
      </c>
      <c r="B1333" t="s">
        <v>317</v>
      </c>
      <c r="C1333" t="s">
        <v>11593</v>
      </c>
      <c r="D1333" t="s">
        <v>318</v>
      </c>
      <c r="E1333">
        <v>9054.2199999999993</v>
      </c>
      <c r="F1333" t="s">
        <v>1170</v>
      </c>
      <c r="G1333" t="s">
        <v>11594</v>
      </c>
      <c r="H1333" t="s">
        <v>442</v>
      </c>
      <c r="I1333" t="s">
        <v>11136</v>
      </c>
      <c r="J1333">
        <v>10057</v>
      </c>
      <c r="K1333">
        <v>113040</v>
      </c>
      <c r="L1333" t="s">
        <v>27</v>
      </c>
      <c r="M1333" t="s">
        <v>150</v>
      </c>
      <c r="N1333" t="s">
        <v>11274</v>
      </c>
      <c r="O1333" s="129"/>
      <c r="P1333" s="16"/>
    </row>
    <row r="1334" spans="1:16">
      <c r="A1334" t="s">
        <v>316</v>
      </c>
      <c r="B1334" t="s">
        <v>317</v>
      </c>
      <c r="C1334" t="s">
        <v>11569</v>
      </c>
      <c r="D1334" t="s">
        <v>318</v>
      </c>
      <c r="E1334">
        <v>2613.3000000000002</v>
      </c>
      <c r="F1334" t="s">
        <v>1170</v>
      </c>
      <c r="G1334" t="s">
        <v>11570</v>
      </c>
      <c r="H1334" t="s">
        <v>443</v>
      </c>
      <c r="I1334" t="s">
        <v>11135</v>
      </c>
      <c r="J1334">
        <v>10057</v>
      </c>
      <c r="K1334">
        <v>113060</v>
      </c>
      <c r="L1334" t="s">
        <v>31</v>
      </c>
      <c r="M1334" t="s">
        <v>150</v>
      </c>
      <c r="N1334" t="s">
        <v>11264</v>
      </c>
      <c r="O1334" s="129"/>
    </row>
    <row r="1335" spans="1:16">
      <c r="A1335" t="s">
        <v>320</v>
      </c>
      <c r="B1335" t="s">
        <v>317</v>
      </c>
      <c r="C1335" t="s">
        <v>11571</v>
      </c>
      <c r="D1335" t="s">
        <v>318</v>
      </c>
      <c r="E1335">
        <v>2666.39</v>
      </c>
      <c r="F1335" t="s">
        <v>1170</v>
      </c>
      <c r="G1335" t="s">
        <v>11572</v>
      </c>
      <c r="H1335" t="s">
        <v>441</v>
      </c>
      <c r="I1335" t="s">
        <v>11135</v>
      </c>
      <c r="J1335">
        <v>10057</v>
      </c>
      <c r="K1335">
        <v>113060</v>
      </c>
      <c r="L1335" t="s">
        <v>31</v>
      </c>
      <c r="M1335" t="s">
        <v>150</v>
      </c>
      <c r="N1335" t="s">
        <v>11265</v>
      </c>
      <c r="O1335" s="129"/>
    </row>
    <row r="1336" spans="1:16">
      <c r="A1336" t="s">
        <v>321</v>
      </c>
      <c r="B1336" t="s">
        <v>317</v>
      </c>
      <c r="C1336" t="s">
        <v>11573</v>
      </c>
      <c r="D1336" t="s">
        <v>318</v>
      </c>
      <c r="E1336">
        <v>2639.51</v>
      </c>
      <c r="F1336" t="s">
        <v>1170</v>
      </c>
      <c r="G1336" t="s">
        <v>11574</v>
      </c>
      <c r="H1336" t="s">
        <v>442</v>
      </c>
      <c r="I1336" t="s">
        <v>11135</v>
      </c>
      <c r="J1336">
        <v>10057</v>
      </c>
      <c r="K1336">
        <v>113060</v>
      </c>
      <c r="L1336" t="s">
        <v>31</v>
      </c>
      <c r="M1336" t="s">
        <v>150</v>
      </c>
      <c r="N1336" t="s">
        <v>11266</v>
      </c>
      <c r="O1336" s="129"/>
      <c r="P1336" s="16"/>
    </row>
    <row r="1337" spans="1:16">
      <c r="A1337" t="s">
        <v>1115</v>
      </c>
      <c r="B1337" t="s">
        <v>317</v>
      </c>
      <c r="C1337" t="s">
        <v>11575</v>
      </c>
      <c r="D1337" t="s">
        <v>318</v>
      </c>
      <c r="E1337">
        <v>2668.52</v>
      </c>
      <c r="F1337" t="s">
        <v>1170</v>
      </c>
      <c r="G1337" t="s">
        <v>11576</v>
      </c>
      <c r="H1337" t="s">
        <v>443</v>
      </c>
      <c r="I1337" t="s">
        <v>11135</v>
      </c>
      <c r="J1337">
        <v>10057</v>
      </c>
      <c r="K1337">
        <v>113060</v>
      </c>
      <c r="L1337" t="s">
        <v>31</v>
      </c>
      <c r="M1337" t="s">
        <v>150</v>
      </c>
      <c r="N1337" t="s">
        <v>11267</v>
      </c>
      <c r="O1337" s="129"/>
      <c r="P1337" s="16"/>
    </row>
    <row r="1338" spans="1:16">
      <c r="A1338" t="s">
        <v>11577</v>
      </c>
      <c r="B1338" t="s">
        <v>317</v>
      </c>
      <c r="C1338" t="s">
        <v>11578</v>
      </c>
      <c r="D1338" t="s">
        <v>318</v>
      </c>
      <c r="E1338">
        <v>2521.92</v>
      </c>
      <c r="F1338" t="s">
        <v>1170</v>
      </c>
      <c r="G1338" t="s">
        <v>11579</v>
      </c>
      <c r="H1338" t="s">
        <v>442</v>
      </c>
      <c r="I1338" t="s">
        <v>11135</v>
      </c>
      <c r="J1338">
        <v>10057</v>
      </c>
      <c r="K1338">
        <v>113060</v>
      </c>
      <c r="L1338" t="s">
        <v>31</v>
      </c>
      <c r="M1338" t="s">
        <v>150</v>
      </c>
      <c r="N1338" t="s">
        <v>11268</v>
      </c>
      <c r="O1338" s="129"/>
    </row>
    <row r="1339" spans="1:16">
      <c r="A1339" t="s">
        <v>11580</v>
      </c>
      <c r="B1339" t="s">
        <v>317</v>
      </c>
      <c r="C1339" t="s">
        <v>11581</v>
      </c>
      <c r="D1339" t="s">
        <v>318</v>
      </c>
      <c r="E1339">
        <v>2654.79</v>
      </c>
      <c r="F1339" t="s">
        <v>1170</v>
      </c>
      <c r="G1339" t="s">
        <v>11582</v>
      </c>
      <c r="H1339" t="s">
        <v>439</v>
      </c>
      <c r="I1339" t="s">
        <v>11135</v>
      </c>
      <c r="J1339">
        <v>10057</v>
      </c>
      <c r="K1339">
        <v>113060</v>
      </c>
      <c r="L1339" t="s">
        <v>31</v>
      </c>
      <c r="M1339" t="s">
        <v>150</v>
      </c>
      <c r="N1339" t="s">
        <v>11269</v>
      </c>
      <c r="O1339" s="129"/>
    </row>
    <row r="1340" spans="1:16">
      <c r="A1340" t="s">
        <v>1155</v>
      </c>
      <c r="B1340" t="s">
        <v>317</v>
      </c>
      <c r="C1340" t="s">
        <v>11586</v>
      </c>
      <c r="D1340" t="s">
        <v>318</v>
      </c>
      <c r="E1340">
        <v>2605.5700000000002</v>
      </c>
      <c r="F1340" t="s">
        <v>1170</v>
      </c>
      <c r="G1340" t="s">
        <v>11587</v>
      </c>
      <c r="H1340" t="s">
        <v>441</v>
      </c>
      <c r="I1340" t="s">
        <v>11135</v>
      </c>
      <c r="J1340">
        <v>10057</v>
      </c>
      <c r="K1340">
        <v>113060</v>
      </c>
      <c r="L1340" t="s">
        <v>31</v>
      </c>
      <c r="M1340" t="s">
        <v>150</v>
      </c>
      <c r="N1340" t="s">
        <v>11270</v>
      </c>
      <c r="O1340" s="129"/>
      <c r="P1340" s="16"/>
    </row>
    <row r="1341" spans="1:16">
      <c r="A1341" t="s">
        <v>11583</v>
      </c>
      <c r="B1341" t="s">
        <v>317</v>
      </c>
      <c r="C1341" t="s">
        <v>11584</v>
      </c>
      <c r="D1341" t="s">
        <v>318</v>
      </c>
      <c r="E1341">
        <v>2208.63</v>
      </c>
      <c r="F1341" t="s">
        <v>1170</v>
      </c>
      <c r="G1341" t="s">
        <v>11585</v>
      </c>
      <c r="H1341" t="s">
        <v>439</v>
      </c>
      <c r="I1341" t="s">
        <v>11135</v>
      </c>
      <c r="J1341">
        <v>10057</v>
      </c>
      <c r="K1341">
        <v>113060</v>
      </c>
      <c r="L1341" t="s">
        <v>31</v>
      </c>
      <c r="M1341" t="s">
        <v>150</v>
      </c>
      <c r="N1341" t="s">
        <v>11271</v>
      </c>
      <c r="O1341" s="129"/>
      <c r="P1341" s="16"/>
    </row>
    <row r="1342" spans="1:16">
      <c r="A1342" t="s">
        <v>11588</v>
      </c>
      <c r="B1342" t="s">
        <v>317</v>
      </c>
      <c r="C1342" t="s">
        <v>11589</v>
      </c>
      <c r="D1342" t="s">
        <v>318</v>
      </c>
      <c r="E1342">
        <v>6630.39</v>
      </c>
      <c r="F1342" t="s">
        <v>1170</v>
      </c>
      <c r="G1342" t="s">
        <v>11590</v>
      </c>
      <c r="H1342" t="s">
        <v>447</v>
      </c>
      <c r="I1342" t="s">
        <v>11135</v>
      </c>
      <c r="J1342">
        <v>10057</v>
      </c>
      <c r="K1342">
        <v>113060</v>
      </c>
      <c r="L1342" t="s">
        <v>31</v>
      </c>
      <c r="M1342" t="s">
        <v>150</v>
      </c>
      <c r="N1342" t="s">
        <v>11272</v>
      </c>
      <c r="O1342" s="129"/>
      <c r="P1342" s="16"/>
    </row>
    <row r="1343" spans="1:16">
      <c r="A1343" t="s">
        <v>1161</v>
      </c>
      <c r="B1343" t="s">
        <v>317</v>
      </c>
      <c r="C1343" t="s">
        <v>11591</v>
      </c>
      <c r="D1343" t="s">
        <v>318</v>
      </c>
      <c r="E1343">
        <v>2884.36</v>
      </c>
      <c r="F1343" t="s">
        <v>1170</v>
      </c>
      <c r="G1343" t="s">
        <v>11592</v>
      </c>
      <c r="H1343" t="s">
        <v>443</v>
      </c>
      <c r="I1343" t="s">
        <v>11135</v>
      </c>
      <c r="J1343">
        <v>10057</v>
      </c>
      <c r="K1343">
        <v>113060</v>
      </c>
      <c r="L1343" t="s">
        <v>31</v>
      </c>
      <c r="M1343" t="s">
        <v>150</v>
      </c>
      <c r="N1343" t="s">
        <v>11273</v>
      </c>
      <c r="O1343" s="129"/>
      <c r="P1343" s="16"/>
    </row>
    <row r="1344" spans="1:16">
      <c r="A1344" t="s">
        <v>1160</v>
      </c>
      <c r="B1344" t="s">
        <v>317</v>
      </c>
      <c r="C1344" t="s">
        <v>11593</v>
      </c>
      <c r="D1344" t="s">
        <v>318</v>
      </c>
      <c r="E1344">
        <v>2919.31</v>
      </c>
      <c r="F1344" t="s">
        <v>1170</v>
      </c>
      <c r="G1344" t="s">
        <v>11594</v>
      </c>
      <c r="H1344" t="s">
        <v>443</v>
      </c>
      <c r="I1344" t="s">
        <v>11135</v>
      </c>
      <c r="J1344">
        <v>10057</v>
      </c>
      <c r="K1344">
        <v>113060</v>
      </c>
      <c r="L1344" t="s">
        <v>31</v>
      </c>
      <c r="M1344" t="s">
        <v>150</v>
      </c>
      <c r="N1344" t="s">
        <v>11274</v>
      </c>
      <c r="O1344" s="129"/>
      <c r="P1344" s="16"/>
    </row>
    <row r="1345" spans="1:16">
      <c r="A1345" t="s">
        <v>316</v>
      </c>
      <c r="B1345" t="s">
        <v>317</v>
      </c>
      <c r="C1345" t="s">
        <v>11569</v>
      </c>
      <c r="D1345" t="s">
        <v>318</v>
      </c>
      <c r="E1345">
        <v>834.06</v>
      </c>
      <c r="F1345" t="s">
        <v>1170</v>
      </c>
      <c r="G1345" t="s">
        <v>11570</v>
      </c>
      <c r="H1345" t="s">
        <v>444</v>
      </c>
      <c r="I1345" t="s">
        <v>11134</v>
      </c>
      <c r="J1345">
        <v>10057</v>
      </c>
      <c r="K1345">
        <v>114000</v>
      </c>
      <c r="L1345" t="s">
        <v>39</v>
      </c>
      <c r="M1345" t="s">
        <v>150</v>
      </c>
      <c r="N1345" t="s">
        <v>11264</v>
      </c>
      <c r="O1345" s="129"/>
      <c r="P1345" s="16"/>
    </row>
    <row r="1346" spans="1:16">
      <c r="A1346" t="s">
        <v>320</v>
      </c>
      <c r="B1346" t="s">
        <v>317</v>
      </c>
      <c r="C1346" t="s">
        <v>11571</v>
      </c>
      <c r="D1346" t="s">
        <v>318</v>
      </c>
      <c r="E1346">
        <v>862.7</v>
      </c>
      <c r="F1346" t="s">
        <v>1170</v>
      </c>
      <c r="G1346" t="s">
        <v>11572</v>
      </c>
      <c r="H1346" t="s">
        <v>442</v>
      </c>
      <c r="I1346" t="s">
        <v>11134</v>
      </c>
      <c r="J1346">
        <v>10057</v>
      </c>
      <c r="K1346">
        <v>114000</v>
      </c>
      <c r="L1346" t="s">
        <v>39</v>
      </c>
      <c r="M1346" t="s">
        <v>150</v>
      </c>
      <c r="N1346" t="s">
        <v>11265</v>
      </c>
      <c r="O1346" s="129"/>
      <c r="P1346" s="16"/>
    </row>
    <row r="1347" spans="1:16">
      <c r="A1347" t="s">
        <v>321</v>
      </c>
      <c r="B1347" t="s">
        <v>317</v>
      </c>
      <c r="C1347" t="s">
        <v>11573</v>
      </c>
      <c r="D1347" t="s">
        <v>318</v>
      </c>
      <c r="E1347">
        <v>735.01</v>
      </c>
      <c r="F1347" t="s">
        <v>1170</v>
      </c>
      <c r="G1347" t="s">
        <v>11574</v>
      </c>
      <c r="H1347" t="s">
        <v>443</v>
      </c>
      <c r="I1347" t="s">
        <v>11134</v>
      </c>
      <c r="J1347">
        <v>10057</v>
      </c>
      <c r="K1347">
        <v>114000</v>
      </c>
      <c r="L1347" t="s">
        <v>39</v>
      </c>
      <c r="M1347" t="s">
        <v>150</v>
      </c>
      <c r="N1347" t="s">
        <v>11266</v>
      </c>
      <c r="O1347" s="129"/>
      <c r="P1347" s="16"/>
    </row>
    <row r="1348" spans="1:16">
      <c r="A1348" t="s">
        <v>1115</v>
      </c>
      <c r="B1348" t="s">
        <v>317</v>
      </c>
      <c r="C1348" t="s">
        <v>11575</v>
      </c>
      <c r="D1348" t="s">
        <v>318</v>
      </c>
      <c r="E1348">
        <v>852.42</v>
      </c>
      <c r="F1348" t="s">
        <v>1170</v>
      </c>
      <c r="G1348" t="s">
        <v>11576</v>
      </c>
      <c r="H1348" t="s">
        <v>444</v>
      </c>
      <c r="I1348" t="s">
        <v>11134</v>
      </c>
      <c r="J1348">
        <v>10057</v>
      </c>
      <c r="K1348">
        <v>114000</v>
      </c>
      <c r="L1348" t="s">
        <v>39</v>
      </c>
      <c r="M1348" t="s">
        <v>150</v>
      </c>
      <c r="N1348" t="s">
        <v>11267</v>
      </c>
      <c r="O1348" s="129"/>
      <c r="P1348" s="16"/>
    </row>
    <row r="1349" spans="1:16">
      <c r="A1349" t="s">
        <v>11577</v>
      </c>
      <c r="B1349" t="s">
        <v>317</v>
      </c>
      <c r="C1349" t="s">
        <v>11578</v>
      </c>
      <c r="D1349" t="s">
        <v>318</v>
      </c>
      <c r="E1349">
        <v>711.77</v>
      </c>
      <c r="F1349" t="s">
        <v>1170</v>
      </c>
      <c r="G1349" t="s">
        <v>11579</v>
      </c>
      <c r="H1349" t="s">
        <v>443</v>
      </c>
      <c r="I1349" t="s">
        <v>11134</v>
      </c>
      <c r="J1349">
        <v>10057</v>
      </c>
      <c r="K1349">
        <v>114000</v>
      </c>
      <c r="L1349" t="s">
        <v>39</v>
      </c>
      <c r="M1349" t="s">
        <v>150</v>
      </c>
      <c r="N1349" t="s">
        <v>11268</v>
      </c>
      <c r="O1349" s="129"/>
      <c r="P1349" s="16"/>
    </row>
    <row r="1350" spans="1:16">
      <c r="A1350" t="s">
        <v>11580</v>
      </c>
      <c r="B1350" t="s">
        <v>317</v>
      </c>
      <c r="C1350" t="s">
        <v>11581</v>
      </c>
      <c r="D1350" t="s">
        <v>318</v>
      </c>
      <c r="E1350">
        <v>711.77</v>
      </c>
      <c r="F1350" t="s">
        <v>1170</v>
      </c>
      <c r="G1350" t="s">
        <v>11582</v>
      </c>
      <c r="H1350" t="s">
        <v>440</v>
      </c>
      <c r="I1350" t="s">
        <v>11134</v>
      </c>
      <c r="J1350">
        <v>10057</v>
      </c>
      <c r="K1350">
        <v>114000</v>
      </c>
      <c r="L1350" t="s">
        <v>39</v>
      </c>
      <c r="M1350" t="s">
        <v>150</v>
      </c>
      <c r="N1350" t="s">
        <v>11269</v>
      </c>
      <c r="O1350" s="129"/>
      <c r="P1350" s="16"/>
    </row>
    <row r="1351" spans="1:16">
      <c r="A1351" t="s">
        <v>11583</v>
      </c>
      <c r="B1351" t="s">
        <v>317</v>
      </c>
      <c r="C1351" t="s">
        <v>11584</v>
      </c>
      <c r="D1351" t="s">
        <v>318</v>
      </c>
      <c r="E1351">
        <v>847.78</v>
      </c>
      <c r="F1351" t="s">
        <v>1170</v>
      </c>
      <c r="G1351" t="s">
        <v>11585</v>
      </c>
      <c r="H1351" t="s">
        <v>440</v>
      </c>
      <c r="I1351" t="s">
        <v>11134</v>
      </c>
      <c r="J1351">
        <v>10057</v>
      </c>
      <c r="K1351">
        <v>114000</v>
      </c>
      <c r="L1351" t="s">
        <v>39</v>
      </c>
      <c r="M1351" t="s">
        <v>150</v>
      </c>
      <c r="N1351" t="s">
        <v>11271</v>
      </c>
      <c r="O1351" s="129"/>
      <c r="P1351" s="16"/>
    </row>
    <row r="1352" spans="1:16">
      <c r="A1352" t="s">
        <v>1155</v>
      </c>
      <c r="B1352" t="s">
        <v>317</v>
      </c>
      <c r="C1352" t="s">
        <v>11586</v>
      </c>
      <c r="D1352" t="s">
        <v>318</v>
      </c>
      <c r="E1352">
        <v>711.77</v>
      </c>
      <c r="F1352" t="s">
        <v>1170</v>
      </c>
      <c r="G1352" t="s">
        <v>11587</v>
      </c>
      <c r="H1352" t="s">
        <v>442</v>
      </c>
      <c r="I1352" t="s">
        <v>11134</v>
      </c>
      <c r="J1352">
        <v>10057</v>
      </c>
      <c r="K1352">
        <v>114000</v>
      </c>
      <c r="L1352" t="s">
        <v>39</v>
      </c>
      <c r="M1352" t="s">
        <v>150</v>
      </c>
      <c r="N1352" t="s">
        <v>11270</v>
      </c>
      <c r="O1352" s="129"/>
      <c r="P1352" s="16"/>
    </row>
    <row r="1353" spans="1:16">
      <c r="A1353" t="s">
        <v>11588</v>
      </c>
      <c r="B1353" t="s">
        <v>317</v>
      </c>
      <c r="C1353" t="s">
        <v>11589</v>
      </c>
      <c r="D1353" t="s">
        <v>318</v>
      </c>
      <c r="E1353">
        <v>1480.47</v>
      </c>
      <c r="F1353" t="s">
        <v>1170</v>
      </c>
      <c r="G1353" t="s">
        <v>11590</v>
      </c>
      <c r="H1353" t="s">
        <v>448</v>
      </c>
      <c r="I1353" t="s">
        <v>11134</v>
      </c>
      <c r="J1353">
        <v>10057</v>
      </c>
      <c r="K1353">
        <v>114000</v>
      </c>
      <c r="L1353" t="s">
        <v>39</v>
      </c>
      <c r="M1353" t="s">
        <v>150</v>
      </c>
      <c r="N1353" t="s">
        <v>11272</v>
      </c>
      <c r="O1353" s="129"/>
      <c r="P1353" s="16"/>
    </row>
    <row r="1354" spans="1:16">
      <c r="A1354" t="s">
        <v>1161</v>
      </c>
      <c r="B1354" t="s">
        <v>317</v>
      </c>
      <c r="C1354" t="s">
        <v>11591</v>
      </c>
      <c r="D1354" t="s">
        <v>318</v>
      </c>
      <c r="E1354">
        <v>950.89</v>
      </c>
      <c r="F1354" t="s">
        <v>1170</v>
      </c>
      <c r="G1354" t="s">
        <v>11592</v>
      </c>
      <c r="H1354" t="s">
        <v>444</v>
      </c>
      <c r="I1354" t="s">
        <v>11134</v>
      </c>
      <c r="J1354">
        <v>10057</v>
      </c>
      <c r="K1354">
        <v>114000</v>
      </c>
      <c r="L1354" t="s">
        <v>39</v>
      </c>
      <c r="M1354" t="s">
        <v>150</v>
      </c>
      <c r="N1354" t="s">
        <v>11273</v>
      </c>
      <c r="O1354" s="129"/>
      <c r="P1354" s="16"/>
    </row>
    <row r="1355" spans="1:16">
      <c r="A1355" t="s">
        <v>1160</v>
      </c>
      <c r="B1355" t="s">
        <v>317</v>
      </c>
      <c r="C1355" t="s">
        <v>11593</v>
      </c>
      <c r="D1355" t="s">
        <v>318</v>
      </c>
      <c r="E1355">
        <v>1067.32</v>
      </c>
      <c r="F1355" t="s">
        <v>1170</v>
      </c>
      <c r="G1355" t="s">
        <v>11594</v>
      </c>
      <c r="H1355" t="s">
        <v>444</v>
      </c>
      <c r="I1355" t="s">
        <v>11134</v>
      </c>
      <c r="J1355">
        <v>10057</v>
      </c>
      <c r="K1355">
        <v>114000</v>
      </c>
      <c r="L1355" t="s">
        <v>39</v>
      </c>
      <c r="M1355" t="s">
        <v>150</v>
      </c>
      <c r="N1355" t="s">
        <v>11274</v>
      </c>
      <c r="O1355" s="129"/>
      <c r="P1355" s="16"/>
    </row>
    <row r="1356" spans="1:16">
      <c r="A1356" t="s">
        <v>316</v>
      </c>
      <c r="B1356" t="s">
        <v>317</v>
      </c>
      <c r="C1356" t="s">
        <v>11569</v>
      </c>
      <c r="D1356" t="s">
        <v>318</v>
      </c>
      <c r="E1356">
        <v>1157.48</v>
      </c>
      <c r="F1356" t="s">
        <v>1170</v>
      </c>
      <c r="G1356" t="s">
        <v>11570</v>
      </c>
      <c r="H1356" t="s">
        <v>445</v>
      </c>
      <c r="I1356" t="s">
        <v>11133</v>
      </c>
      <c r="J1356">
        <v>10057</v>
      </c>
      <c r="K1356">
        <v>114010</v>
      </c>
      <c r="L1356" t="s">
        <v>35</v>
      </c>
      <c r="M1356" t="s">
        <v>150</v>
      </c>
      <c r="N1356" t="s">
        <v>11264</v>
      </c>
      <c r="O1356" s="129"/>
      <c r="P1356" s="16"/>
    </row>
    <row r="1357" spans="1:16">
      <c r="A1357" t="s">
        <v>320</v>
      </c>
      <c r="B1357" t="s">
        <v>317</v>
      </c>
      <c r="C1357" t="s">
        <v>11571</v>
      </c>
      <c r="D1357" t="s">
        <v>318</v>
      </c>
      <c r="E1357">
        <v>1157.48</v>
      </c>
      <c r="F1357" t="s">
        <v>1170</v>
      </c>
      <c r="G1357" t="s">
        <v>11572</v>
      </c>
      <c r="H1357" t="s">
        <v>443</v>
      </c>
      <c r="I1357" t="s">
        <v>11133</v>
      </c>
      <c r="J1357">
        <v>10057</v>
      </c>
      <c r="K1357">
        <v>114010</v>
      </c>
      <c r="L1357" t="s">
        <v>35</v>
      </c>
      <c r="M1357" t="s">
        <v>150</v>
      </c>
      <c r="N1357" t="s">
        <v>11265</v>
      </c>
      <c r="O1357" s="129"/>
      <c r="P1357" s="16"/>
    </row>
    <row r="1358" spans="1:16">
      <c r="A1358" t="s">
        <v>321</v>
      </c>
      <c r="B1358" t="s">
        <v>317</v>
      </c>
      <c r="C1358" t="s">
        <v>11573</v>
      </c>
      <c r="D1358" t="s">
        <v>318</v>
      </c>
      <c r="E1358">
        <v>1157.48</v>
      </c>
      <c r="F1358" t="s">
        <v>1170</v>
      </c>
      <c r="G1358" t="s">
        <v>11574</v>
      </c>
      <c r="H1358" t="s">
        <v>444</v>
      </c>
      <c r="I1358" t="s">
        <v>11133</v>
      </c>
      <c r="J1358">
        <v>10057</v>
      </c>
      <c r="K1358">
        <v>114010</v>
      </c>
      <c r="L1358" t="s">
        <v>35</v>
      </c>
      <c r="M1358" t="s">
        <v>150</v>
      </c>
      <c r="N1358" t="s">
        <v>11266</v>
      </c>
      <c r="O1358" s="129"/>
      <c r="P1358" s="16"/>
    </row>
    <row r="1359" spans="1:16">
      <c r="A1359" t="s">
        <v>1115</v>
      </c>
      <c r="B1359" t="s">
        <v>317</v>
      </c>
      <c r="C1359" t="s">
        <v>11575</v>
      </c>
      <c r="D1359" t="s">
        <v>318</v>
      </c>
      <c r="E1359">
        <v>1178.33</v>
      </c>
      <c r="F1359" t="s">
        <v>1170</v>
      </c>
      <c r="G1359" t="s">
        <v>11576</v>
      </c>
      <c r="H1359" t="s">
        <v>445</v>
      </c>
      <c r="I1359" t="s">
        <v>11133</v>
      </c>
      <c r="J1359">
        <v>10057</v>
      </c>
      <c r="K1359">
        <v>114010</v>
      </c>
      <c r="L1359" t="s">
        <v>35</v>
      </c>
      <c r="M1359" t="s">
        <v>150</v>
      </c>
      <c r="N1359" t="s">
        <v>11267</v>
      </c>
      <c r="O1359" s="129"/>
      <c r="P1359" s="16"/>
    </row>
    <row r="1360" spans="1:16">
      <c r="A1360" t="s">
        <v>11577</v>
      </c>
      <c r="B1360" t="s">
        <v>317</v>
      </c>
      <c r="C1360" t="s">
        <v>11578</v>
      </c>
      <c r="D1360" t="s">
        <v>318</v>
      </c>
      <c r="E1360">
        <v>1162.69</v>
      </c>
      <c r="F1360" t="s">
        <v>1170</v>
      </c>
      <c r="G1360" t="s">
        <v>11579</v>
      </c>
      <c r="H1360" t="s">
        <v>444</v>
      </c>
      <c r="I1360" t="s">
        <v>11133</v>
      </c>
      <c r="J1360">
        <v>10057</v>
      </c>
      <c r="K1360">
        <v>114010</v>
      </c>
      <c r="L1360" t="s">
        <v>35</v>
      </c>
      <c r="M1360" t="s">
        <v>150</v>
      </c>
      <c r="N1360" t="s">
        <v>11268</v>
      </c>
      <c r="O1360" s="129"/>
      <c r="P1360" s="16"/>
    </row>
    <row r="1361" spans="1:16">
      <c r="A1361" t="s">
        <v>11580</v>
      </c>
      <c r="B1361" t="s">
        <v>317</v>
      </c>
      <c r="C1361" t="s">
        <v>11581</v>
      </c>
      <c r="D1361" t="s">
        <v>318</v>
      </c>
      <c r="E1361">
        <v>1162.69</v>
      </c>
      <c r="F1361" t="s">
        <v>1170</v>
      </c>
      <c r="G1361" t="s">
        <v>11582</v>
      </c>
      <c r="H1361" t="s">
        <v>441</v>
      </c>
      <c r="I1361" t="s">
        <v>11133</v>
      </c>
      <c r="J1361">
        <v>10057</v>
      </c>
      <c r="K1361">
        <v>114010</v>
      </c>
      <c r="L1361" t="s">
        <v>35</v>
      </c>
      <c r="M1361" t="s">
        <v>150</v>
      </c>
      <c r="N1361" t="s">
        <v>11269</v>
      </c>
      <c r="O1361" s="129"/>
      <c r="P1361" s="16"/>
    </row>
    <row r="1362" spans="1:16">
      <c r="A1362" t="s">
        <v>11583</v>
      </c>
      <c r="B1362" t="s">
        <v>317</v>
      </c>
      <c r="C1362" t="s">
        <v>11584</v>
      </c>
      <c r="D1362" t="s">
        <v>318</v>
      </c>
      <c r="E1362">
        <v>1162.69</v>
      </c>
      <c r="F1362" t="s">
        <v>1170</v>
      </c>
      <c r="G1362" t="s">
        <v>11585</v>
      </c>
      <c r="H1362" t="s">
        <v>441</v>
      </c>
      <c r="I1362" t="s">
        <v>11133</v>
      </c>
      <c r="J1362">
        <v>10057</v>
      </c>
      <c r="K1362">
        <v>114010</v>
      </c>
      <c r="L1362" t="s">
        <v>35</v>
      </c>
      <c r="M1362" t="s">
        <v>150</v>
      </c>
      <c r="N1362" t="s">
        <v>11271</v>
      </c>
      <c r="O1362" s="129"/>
      <c r="P1362" s="16"/>
    </row>
    <row r="1363" spans="1:16">
      <c r="A1363" t="s">
        <v>1155</v>
      </c>
      <c r="B1363" t="s">
        <v>317</v>
      </c>
      <c r="C1363" t="s">
        <v>11586</v>
      </c>
      <c r="D1363" t="s">
        <v>318</v>
      </c>
      <c r="E1363">
        <v>1226.78</v>
      </c>
      <c r="F1363" t="s">
        <v>1170</v>
      </c>
      <c r="G1363" t="s">
        <v>11587</v>
      </c>
      <c r="H1363" t="s">
        <v>443</v>
      </c>
      <c r="I1363" t="s">
        <v>11133</v>
      </c>
      <c r="J1363">
        <v>10057</v>
      </c>
      <c r="K1363">
        <v>114010</v>
      </c>
      <c r="L1363" t="s">
        <v>35</v>
      </c>
      <c r="M1363" t="s">
        <v>150</v>
      </c>
      <c r="N1363" t="s">
        <v>11270</v>
      </c>
      <c r="O1363" s="129"/>
      <c r="P1363" s="16"/>
    </row>
    <row r="1364" spans="1:16">
      <c r="A1364" t="s">
        <v>11588</v>
      </c>
      <c r="B1364" t="s">
        <v>317</v>
      </c>
      <c r="C1364" t="s">
        <v>11589</v>
      </c>
      <c r="D1364" t="s">
        <v>318</v>
      </c>
      <c r="E1364">
        <v>1958.8</v>
      </c>
      <c r="F1364" t="s">
        <v>1170</v>
      </c>
      <c r="G1364" t="s">
        <v>11590</v>
      </c>
      <c r="H1364" t="s">
        <v>449</v>
      </c>
      <c r="I1364" t="s">
        <v>11133</v>
      </c>
      <c r="J1364">
        <v>10057</v>
      </c>
      <c r="K1364">
        <v>114010</v>
      </c>
      <c r="L1364" t="s">
        <v>35</v>
      </c>
      <c r="M1364" t="s">
        <v>150</v>
      </c>
      <c r="N1364" t="s">
        <v>11272</v>
      </c>
      <c r="O1364" s="129"/>
      <c r="P1364" s="16"/>
    </row>
    <row r="1365" spans="1:16">
      <c r="A1365" t="s">
        <v>1161</v>
      </c>
      <c r="B1365" t="s">
        <v>317</v>
      </c>
      <c r="C1365" t="s">
        <v>11591</v>
      </c>
      <c r="D1365" t="s">
        <v>318</v>
      </c>
      <c r="E1365">
        <v>1381.72</v>
      </c>
      <c r="F1365" t="s">
        <v>1170</v>
      </c>
      <c r="G1365" t="s">
        <v>11592</v>
      </c>
      <c r="H1365" t="s">
        <v>445</v>
      </c>
      <c r="I1365" t="s">
        <v>11133</v>
      </c>
      <c r="J1365">
        <v>10057</v>
      </c>
      <c r="K1365">
        <v>114010</v>
      </c>
      <c r="L1365" t="s">
        <v>35</v>
      </c>
      <c r="M1365" t="s">
        <v>150</v>
      </c>
      <c r="N1365" t="s">
        <v>11273</v>
      </c>
      <c r="O1365" s="129"/>
      <c r="P1365" s="16"/>
    </row>
    <row r="1366" spans="1:16">
      <c r="A1366" t="s">
        <v>1160</v>
      </c>
      <c r="B1366" t="s">
        <v>317</v>
      </c>
      <c r="C1366" t="s">
        <v>11593</v>
      </c>
      <c r="D1366" t="s">
        <v>318</v>
      </c>
      <c r="E1366">
        <v>1250.55</v>
      </c>
      <c r="F1366" t="s">
        <v>1170</v>
      </c>
      <c r="G1366" t="s">
        <v>11594</v>
      </c>
      <c r="H1366" t="s">
        <v>445</v>
      </c>
      <c r="I1366" t="s">
        <v>11133</v>
      </c>
      <c r="J1366">
        <v>10057</v>
      </c>
      <c r="K1366">
        <v>114010</v>
      </c>
      <c r="L1366" t="s">
        <v>35</v>
      </c>
      <c r="M1366" t="s">
        <v>150</v>
      </c>
      <c r="N1366" t="s">
        <v>11274</v>
      </c>
      <c r="O1366" s="129"/>
      <c r="P1366" s="16"/>
    </row>
    <row r="1367" spans="1:16">
      <c r="A1367" t="s">
        <v>316</v>
      </c>
      <c r="B1367" t="s">
        <v>317</v>
      </c>
      <c r="C1367" t="s">
        <v>11569</v>
      </c>
      <c r="D1367" t="s">
        <v>318</v>
      </c>
      <c r="E1367">
        <v>659.57</v>
      </c>
      <c r="F1367" t="s">
        <v>1170</v>
      </c>
      <c r="G1367" t="s">
        <v>11570</v>
      </c>
      <c r="H1367" t="s">
        <v>446</v>
      </c>
      <c r="I1367" t="s">
        <v>11132</v>
      </c>
      <c r="J1367">
        <v>10057</v>
      </c>
      <c r="K1367">
        <v>114020</v>
      </c>
      <c r="L1367" t="s">
        <v>33</v>
      </c>
      <c r="M1367" t="s">
        <v>150</v>
      </c>
      <c r="N1367" t="s">
        <v>11264</v>
      </c>
      <c r="O1367" s="129"/>
      <c r="P1367" s="16"/>
    </row>
    <row r="1368" spans="1:16">
      <c r="A1368" t="s">
        <v>320</v>
      </c>
      <c r="B1368" t="s">
        <v>317</v>
      </c>
      <c r="C1368" t="s">
        <v>11571</v>
      </c>
      <c r="D1368" t="s">
        <v>318</v>
      </c>
      <c r="E1368">
        <v>659.57</v>
      </c>
      <c r="F1368" t="s">
        <v>1170</v>
      </c>
      <c r="G1368" t="s">
        <v>11572</v>
      </c>
      <c r="H1368" t="s">
        <v>444</v>
      </c>
      <c r="I1368" t="s">
        <v>11132</v>
      </c>
      <c r="J1368">
        <v>10057</v>
      </c>
      <c r="K1368">
        <v>114020</v>
      </c>
      <c r="L1368" t="s">
        <v>33</v>
      </c>
      <c r="M1368" t="s">
        <v>150</v>
      </c>
      <c r="N1368" t="s">
        <v>11265</v>
      </c>
      <c r="O1368" s="129"/>
      <c r="P1368" s="16"/>
    </row>
    <row r="1369" spans="1:16">
      <c r="A1369" t="s">
        <v>321</v>
      </c>
      <c r="B1369" t="s">
        <v>317</v>
      </c>
      <c r="C1369" t="s">
        <v>11573</v>
      </c>
      <c r="D1369" t="s">
        <v>318</v>
      </c>
      <c r="E1369">
        <v>659.57</v>
      </c>
      <c r="F1369" t="s">
        <v>1170</v>
      </c>
      <c r="G1369" t="s">
        <v>11574</v>
      </c>
      <c r="H1369" t="s">
        <v>445</v>
      </c>
      <c r="I1369" t="s">
        <v>11132</v>
      </c>
      <c r="J1369">
        <v>10057</v>
      </c>
      <c r="K1369">
        <v>114020</v>
      </c>
      <c r="L1369" t="s">
        <v>33</v>
      </c>
      <c r="M1369" t="s">
        <v>150</v>
      </c>
      <c r="N1369" t="s">
        <v>11266</v>
      </c>
      <c r="O1369" s="129"/>
      <c r="P1369" s="16"/>
    </row>
    <row r="1370" spans="1:16">
      <c r="A1370" t="s">
        <v>1115</v>
      </c>
      <c r="B1370" t="s">
        <v>317</v>
      </c>
      <c r="C1370" t="s">
        <v>11575</v>
      </c>
      <c r="D1370" t="s">
        <v>318</v>
      </c>
      <c r="E1370">
        <v>659.57</v>
      </c>
      <c r="F1370" t="s">
        <v>1170</v>
      </c>
      <c r="G1370" t="s">
        <v>11576</v>
      </c>
      <c r="H1370" t="s">
        <v>446</v>
      </c>
      <c r="I1370" t="s">
        <v>11132</v>
      </c>
      <c r="J1370">
        <v>10057</v>
      </c>
      <c r="K1370">
        <v>114020</v>
      </c>
      <c r="L1370" t="s">
        <v>33</v>
      </c>
      <c r="M1370" t="s">
        <v>150</v>
      </c>
      <c r="N1370" t="s">
        <v>11267</v>
      </c>
      <c r="O1370" s="129"/>
      <c r="P1370" s="16"/>
    </row>
    <row r="1371" spans="1:16">
      <c r="A1371" t="s">
        <v>11577</v>
      </c>
      <c r="B1371" t="s">
        <v>317</v>
      </c>
      <c r="C1371" t="s">
        <v>11578</v>
      </c>
      <c r="D1371" t="s">
        <v>318</v>
      </c>
      <c r="E1371">
        <v>749.17</v>
      </c>
      <c r="F1371" t="s">
        <v>1170</v>
      </c>
      <c r="G1371" t="s">
        <v>11579</v>
      </c>
      <c r="H1371" t="s">
        <v>445</v>
      </c>
      <c r="I1371" t="s">
        <v>11132</v>
      </c>
      <c r="J1371">
        <v>10057</v>
      </c>
      <c r="K1371">
        <v>114020</v>
      </c>
      <c r="L1371" t="s">
        <v>33</v>
      </c>
      <c r="M1371" t="s">
        <v>150</v>
      </c>
      <c r="N1371" t="s">
        <v>11268</v>
      </c>
      <c r="O1371" s="129"/>
      <c r="P1371" s="16"/>
    </row>
    <row r="1372" spans="1:16">
      <c r="A1372" t="s">
        <v>11580</v>
      </c>
      <c r="B1372" t="s">
        <v>317</v>
      </c>
      <c r="C1372" t="s">
        <v>11581</v>
      </c>
      <c r="D1372" t="s">
        <v>318</v>
      </c>
      <c r="E1372">
        <v>659.57</v>
      </c>
      <c r="F1372" t="s">
        <v>1170</v>
      </c>
      <c r="G1372" t="s">
        <v>11582</v>
      </c>
      <c r="H1372" t="s">
        <v>442</v>
      </c>
      <c r="I1372" t="s">
        <v>11132</v>
      </c>
      <c r="J1372">
        <v>10057</v>
      </c>
      <c r="K1372">
        <v>114020</v>
      </c>
      <c r="L1372" t="s">
        <v>33</v>
      </c>
      <c r="M1372" t="s">
        <v>150</v>
      </c>
      <c r="N1372" t="s">
        <v>11269</v>
      </c>
      <c r="O1372" s="129"/>
      <c r="P1372" s="16"/>
    </row>
    <row r="1373" spans="1:16">
      <c r="A1373" t="s">
        <v>1155</v>
      </c>
      <c r="B1373" t="s">
        <v>317</v>
      </c>
      <c r="C1373" t="s">
        <v>11586</v>
      </c>
      <c r="D1373" t="s">
        <v>318</v>
      </c>
      <c r="E1373">
        <v>714.91</v>
      </c>
      <c r="F1373" t="s">
        <v>1170</v>
      </c>
      <c r="G1373" t="s">
        <v>11587</v>
      </c>
      <c r="H1373" t="s">
        <v>444</v>
      </c>
      <c r="I1373" t="s">
        <v>11132</v>
      </c>
      <c r="J1373">
        <v>10057</v>
      </c>
      <c r="K1373">
        <v>114020</v>
      </c>
      <c r="L1373" t="s">
        <v>33</v>
      </c>
      <c r="M1373" t="s">
        <v>150</v>
      </c>
      <c r="N1373" t="s">
        <v>11270</v>
      </c>
      <c r="O1373" s="129"/>
      <c r="P1373" s="16"/>
    </row>
    <row r="1374" spans="1:16">
      <c r="A1374" t="s">
        <v>316</v>
      </c>
      <c r="B1374" t="s">
        <v>317</v>
      </c>
      <c r="C1374" t="s">
        <v>11569</v>
      </c>
      <c r="D1374" t="s">
        <v>318</v>
      </c>
      <c r="E1374">
        <v>17021.21</v>
      </c>
      <c r="F1374" t="s">
        <v>1170</v>
      </c>
      <c r="G1374" t="s">
        <v>11570</v>
      </c>
      <c r="H1374" t="s">
        <v>447</v>
      </c>
      <c r="I1374" t="s">
        <v>11131</v>
      </c>
      <c r="J1374">
        <v>10057</v>
      </c>
      <c r="K1374">
        <v>114040</v>
      </c>
      <c r="L1374" t="s">
        <v>27</v>
      </c>
      <c r="M1374" t="s">
        <v>150</v>
      </c>
      <c r="N1374" t="s">
        <v>11264</v>
      </c>
      <c r="O1374" s="129"/>
      <c r="P1374" s="16"/>
    </row>
    <row r="1375" spans="1:16">
      <c r="A1375" t="s">
        <v>320</v>
      </c>
      <c r="B1375" t="s">
        <v>317</v>
      </c>
      <c r="C1375" t="s">
        <v>11571</v>
      </c>
      <c r="D1375" t="s">
        <v>318</v>
      </c>
      <c r="E1375">
        <v>16414.25</v>
      </c>
      <c r="F1375" t="s">
        <v>1170</v>
      </c>
      <c r="G1375" t="s">
        <v>11572</v>
      </c>
      <c r="H1375" t="s">
        <v>445</v>
      </c>
      <c r="I1375" t="s">
        <v>11131</v>
      </c>
      <c r="J1375">
        <v>10057</v>
      </c>
      <c r="K1375">
        <v>114040</v>
      </c>
      <c r="L1375" t="s">
        <v>27</v>
      </c>
      <c r="M1375" t="s">
        <v>150</v>
      </c>
      <c r="N1375" t="s">
        <v>11265</v>
      </c>
      <c r="O1375" s="129"/>
      <c r="P1375" s="16"/>
    </row>
    <row r="1376" spans="1:16">
      <c r="A1376" t="s">
        <v>321</v>
      </c>
      <c r="B1376" t="s">
        <v>317</v>
      </c>
      <c r="C1376" t="s">
        <v>11573</v>
      </c>
      <c r="D1376" t="s">
        <v>318</v>
      </c>
      <c r="E1376">
        <v>16680.73</v>
      </c>
      <c r="F1376" t="s">
        <v>1170</v>
      </c>
      <c r="G1376" t="s">
        <v>11574</v>
      </c>
      <c r="H1376" t="s">
        <v>446</v>
      </c>
      <c r="I1376" t="s">
        <v>11131</v>
      </c>
      <c r="J1376">
        <v>10057</v>
      </c>
      <c r="K1376">
        <v>114040</v>
      </c>
      <c r="L1376" t="s">
        <v>27</v>
      </c>
      <c r="M1376" t="s">
        <v>150</v>
      </c>
      <c r="N1376" t="s">
        <v>11266</v>
      </c>
      <c r="O1376" s="129"/>
      <c r="P1376" s="16"/>
    </row>
    <row r="1377" spans="1:16">
      <c r="A1377" t="s">
        <v>1115</v>
      </c>
      <c r="B1377" t="s">
        <v>317</v>
      </c>
      <c r="C1377" t="s">
        <v>11575</v>
      </c>
      <c r="D1377" t="s">
        <v>318</v>
      </c>
      <c r="E1377">
        <v>18046.04</v>
      </c>
      <c r="F1377" t="s">
        <v>1170</v>
      </c>
      <c r="G1377" t="s">
        <v>11576</v>
      </c>
      <c r="H1377" t="s">
        <v>447</v>
      </c>
      <c r="I1377" t="s">
        <v>11131</v>
      </c>
      <c r="J1377">
        <v>10057</v>
      </c>
      <c r="K1377">
        <v>114040</v>
      </c>
      <c r="L1377" t="s">
        <v>27</v>
      </c>
      <c r="M1377" t="s">
        <v>150</v>
      </c>
      <c r="N1377" t="s">
        <v>11267</v>
      </c>
      <c r="O1377" s="129"/>
      <c r="P1377" s="16"/>
    </row>
    <row r="1378" spans="1:16">
      <c r="A1378" t="s">
        <v>11577</v>
      </c>
      <c r="B1378" t="s">
        <v>317</v>
      </c>
      <c r="C1378" t="s">
        <v>11578</v>
      </c>
      <c r="D1378" t="s">
        <v>318</v>
      </c>
      <c r="E1378">
        <v>16775.580000000002</v>
      </c>
      <c r="F1378" t="s">
        <v>1170</v>
      </c>
      <c r="G1378" t="s">
        <v>11579</v>
      </c>
      <c r="H1378" t="s">
        <v>446</v>
      </c>
      <c r="I1378" t="s">
        <v>11131</v>
      </c>
      <c r="J1378">
        <v>10057</v>
      </c>
      <c r="K1378">
        <v>114040</v>
      </c>
      <c r="L1378" t="s">
        <v>27</v>
      </c>
      <c r="M1378" t="s">
        <v>150</v>
      </c>
      <c r="N1378" t="s">
        <v>11268</v>
      </c>
      <c r="O1378" s="129"/>
      <c r="P1378" s="16"/>
    </row>
    <row r="1379" spans="1:16">
      <c r="A1379" t="s">
        <v>11580</v>
      </c>
      <c r="B1379" t="s">
        <v>317</v>
      </c>
      <c r="C1379" t="s">
        <v>11581</v>
      </c>
      <c r="D1379" t="s">
        <v>318</v>
      </c>
      <c r="E1379">
        <v>17379.29</v>
      </c>
      <c r="F1379" t="s">
        <v>1170</v>
      </c>
      <c r="G1379" t="s">
        <v>11582</v>
      </c>
      <c r="H1379" t="s">
        <v>443</v>
      </c>
      <c r="I1379" t="s">
        <v>11131</v>
      </c>
      <c r="J1379">
        <v>10057</v>
      </c>
      <c r="K1379">
        <v>114040</v>
      </c>
      <c r="L1379" t="s">
        <v>27</v>
      </c>
      <c r="M1379" t="s">
        <v>150</v>
      </c>
      <c r="N1379" t="s">
        <v>11269</v>
      </c>
      <c r="O1379" s="129"/>
      <c r="P1379" s="16"/>
    </row>
    <row r="1380" spans="1:16">
      <c r="A1380" t="s">
        <v>11583</v>
      </c>
      <c r="B1380" t="s">
        <v>317</v>
      </c>
      <c r="C1380" t="s">
        <v>11584</v>
      </c>
      <c r="D1380" t="s">
        <v>318</v>
      </c>
      <c r="E1380">
        <v>18456.82</v>
      </c>
      <c r="F1380" t="s">
        <v>1170</v>
      </c>
      <c r="G1380" t="s">
        <v>11585</v>
      </c>
      <c r="H1380" t="s">
        <v>442</v>
      </c>
      <c r="I1380" t="s">
        <v>11131</v>
      </c>
      <c r="J1380">
        <v>10057</v>
      </c>
      <c r="K1380">
        <v>114040</v>
      </c>
      <c r="L1380" t="s">
        <v>27</v>
      </c>
      <c r="M1380" t="s">
        <v>150</v>
      </c>
      <c r="N1380" t="s">
        <v>11271</v>
      </c>
      <c r="O1380" s="129"/>
      <c r="P1380" s="16"/>
    </row>
    <row r="1381" spans="1:16">
      <c r="A1381" t="s">
        <v>1155</v>
      </c>
      <c r="B1381" t="s">
        <v>317</v>
      </c>
      <c r="C1381" t="s">
        <v>11586</v>
      </c>
      <c r="D1381" t="s">
        <v>318</v>
      </c>
      <c r="E1381">
        <v>17873.150000000001</v>
      </c>
      <c r="F1381" t="s">
        <v>1170</v>
      </c>
      <c r="G1381" t="s">
        <v>11587</v>
      </c>
      <c r="H1381" t="s">
        <v>445</v>
      </c>
      <c r="I1381" t="s">
        <v>11131</v>
      </c>
      <c r="J1381">
        <v>10057</v>
      </c>
      <c r="K1381">
        <v>114040</v>
      </c>
      <c r="L1381" t="s">
        <v>27</v>
      </c>
      <c r="M1381" t="s">
        <v>150</v>
      </c>
      <c r="N1381" t="s">
        <v>11270</v>
      </c>
      <c r="O1381" s="129"/>
      <c r="P1381" s="16"/>
    </row>
    <row r="1382" spans="1:16">
      <c r="A1382" t="s">
        <v>11588</v>
      </c>
      <c r="B1382" t="s">
        <v>317</v>
      </c>
      <c r="C1382" t="s">
        <v>11589</v>
      </c>
      <c r="D1382" t="s">
        <v>318</v>
      </c>
      <c r="E1382">
        <v>21788.65</v>
      </c>
      <c r="F1382" t="s">
        <v>1170</v>
      </c>
      <c r="G1382" t="s">
        <v>11590</v>
      </c>
      <c r="H1382" t="s">
        <v>450</v>
      </c>
      <c r="I1382" t="s">
        <v>11131</v>
      </c>
      <c r="J1382">
        <v>10057</v>
      </c>
      <c r="K1382">
        <v>114040</v>
      </c>
      <c r="L1382" t="s">
        <v>27</v>
      </c>
      <c r="M1382" t="s">
        <v>150</v>
      </c>
      <c r="N1382" t="s">
        <v>11272</v>
      </c>
      <c r="O1382" s="129"/>
      <c r="P1382" s="16"/>
    </row>
    <row r="1383" spans="1:16">
      <c r="A1383" t="s">
        <v>1161</v>
      </c>
      <c r="B1383" t="s">
        <v>317</v>
      </c>
      <c r="C1383" t="s">
        <v>11591</v>
      </c>
      <c r="D1383" t="s">
        <v>318</v>
      </c>
      <c r="E1383">
        <v>18702.73</v>
      </c>
      <c r="F1383" t="s">
        <v>1170</v>
      </c>
      <c r="G1383" t="s">
        <v>11592</v>
      </c>
      <c r="H1383" t="s">
        <v>446</v>
      </c>
      <c r="I1383" t="s">
        <v>11131</v>
      </c>
      <c r="J1383">
        <v>10057</v>
      </c>
      <c r="K1383">
        <v>114040</v>
      </c>
      <c r="L1383" t="s">
        <v>27</v>
      </c>
      <c r="M1383" t="s">
        <v>150</v>
      </c>
      <c r="N1383" t="s">
        <v>11273</v>
      </c>
      <c r="O1383" s="129"/>
      <c r="P1383" s="16"/>
    </row>
    <row r="1384" spans="1:16">
      <c r="A1384" t="s">
        <v>1160</v>
      </c>
      <c r="B1384" t="s">
        <v>317</v>
      </c>
      <c r="C1384" t="s">
        <v>11593</v>
      </c>
      <c r="D1384" t="s">
        <v>318</v>
      </c>
      <c r="E1384">
        <v>19497.25</v>
      </c>
      <c r="F1384" t="s">
        <v>1170</v>
      </c>
      <c r="G1384" t="s">
        <v>11594</v>
      </c>
      <c r="H1384" t="s">
        <v>446</v>
      </c>
      <c r="I1384" t="s">
        <v>11131</v>
      </c>
      <c r="J1384">
        <v>10057</v>
      </c>
      <c r="K1384">
        <v>114040</v>
      </c>
      <c r="L1384" t="s">
        <v>27</v>
      </c>
      <c r="M1384" t="s">
        <v>150</v>
      </c>
      <c r="N1384" t="s">
        <v>11274</v>
      </c>
      <c r="O1384" s="129"/>
      <c r="P1384" s="16"/>
    </row>
    <row r="1385" spans="1:16">
      <c r="A1385" t="s">
        <v>316</v>
      </c>
      <c r="B1385" t="s">
        <v>317</v>
      </c>
      <c r="C1385" t="s">
        <v>11569</v>
      </c>
      <c r="D1385" t="s">
        <v>318</v>
      </c>
      <c r="E1385">
        <v>10837.57</v>
      </c>
      <c r="F1385" t="s">
        <v>1170</v>
      </c>
      <c r="G1385" t="s">
        <v>11570</v>
      </c>
      <c r="H1385" t="s">
        <v>448</v>
      </c>
      <c r="I1385" t="s">
        <v>11130</v>
      </c>
      <c r="J1385">
        <v>10057</v>
      </c>
      <c r="K1385">
        <v>114060</v>
      </c>
      <c r="L1385" t="s">
        <v>31</v>
      </c>
      <c r="M1385" t="s">
        <v>150</v>
      </c>
      <c r="N1385" t="s">
        <v>11264</v>
      </c>
      <c r="O1385" s="129"/>
      <c r="P1385" s="16"/>
    </row>
    <row r="1386" spans="1:16">
      <c r="A1386" t="s">
        <v>320</v>
      </c>
      <c r="B1386" t="s">
        <v>317</v>
      </c>
      <c r="C1386" t="s">
        <v>11571</v>
      </c>
      <c r="D1386" t="s">
        <v>318</v>
      </c>
      <c r="E1386">
        <v>10968.21</v>
      </c>
      <c r="F1386" t="s">
        <v>1170</v>
      </c>
      <c r="G1386" t="s">
        <v>11572</v>
      </c>
      <c r="H1386" t="s">
        <v>446</v>
      </c>
      <c r="I1386" t="s">
        <v>11130</v>
      </c>
      <c r="J1386">
        <v>10057</v>
      </c>
      <c r="K1386">
        <v>114060</v>
      </c>
      <c r="L1386" t="s">
        <v>31</v>
      </c>
      <c r="M1386" t="s">
        <v>150</v>
      </c>
      <c r="N1386" t="s">
        <v>11265</v>
      </c>
      <c r="O1386" s="129"/>
      <c r="P1386" s="16"/>
    </row>
    <row r="1387" spans="1:16">
      <c r="A1387" t="s">
        <v>321</v>
      </c>
      <c r="B1387" t="s">
        <v>317</v>
      </c>
      <c r="C1387" t="s">
        <v>11573</v>
      </c>
      <c r="D1387" t="s">
        <v>318</v>
      </c>
      <c r="E1387">
        <v>10931.49</v>
      </c>
      <c r="F1387" t="s">
        <v>1170</v>
      </c>
      <c r="G1387" t="s">
        <v>11574</v>
      </c>
      <c r="H1387" t="s">
        <v>447</v>
      </c>
      <c r="I1387" t="s">
        <v>11130</v>
      </c>
      <c r="J1387">
        <v>10057</v>
      </c>
      <c r="K1387">
        <v>114060</v>
      </c>
      <c r="L1387" t="s">
        <v>31</v>
      </c>
      <c r="M1387" t="s">
        <v>150</v>
      </c>
      <c r="N1387" t="s">
        <v>11266</v>
      </c>
      <c r="O1387" s="129"/>
      <c r="P1387" s="16"/>
    </row>
    <row r="1388" spans="1:16">
      <c r="A1388" t="s">
        <v>1115</v>
      </c>
      <c r="B1388" t="s">
        <v>317</v>
      </c>
      <c r="C1388" t="s">
        <v>11575</v>
      </c>
      <c r="D1388" t="s">
        <v>318</v>
      </c>
      <c r="E1388">
        <v>10983.84</v>
      </c>
      <c r="F1388" t="s">
        <v>1170</v>
      </c>
      <c r="G1388" t="s">
        <v>11576</v>
      </c>
      <c r="H1388" t="s">
        <v>448</v>
      </c>
      <c r="I1388" t="s">
        <v>11130</v>
      </c>
      <c r="J1388">
        <v>10057</v>
      </c>
      <c r="K1388">
        <v>114060</v>
      </c>
      <c r="L1388" t="s">
        <v>31</v>
      </c>
      <c r="M1388" t="s">
        <v>150</v>
      </c>
      <c r="N1388" t="s">
        <v>11267</v>
      </c>
      <c r="O1388" s="129"/>
      <c r="P1388" s="16"/>
    </row>
    <row r="1389" spans="1:16">
      <c r="A1389" t="s">
        <v>11577</v>
      </c>
      <c r="B1389" t="s">
        <v>317</v>
      </c>
      <c r="C1389" t="s">
        <v>11578</v>
      </c>
      <c r="D1389" t="s">
        <v>318</v>
      </c>
      <c r="E1389">
        <v>10679.94</v>
      </c>
      <c r="F1389" t="s">
        <v>1170</v>
      </c>
      <c r="G1389" t="s">
        <v>11579</v>
      </c>
      <c r="H1389" t="s">
        <v>447</v>
      </c>
      <c r="I1389" t="s">
        <v>11130</v>
      </c>
      <c r="J1389">
        <v>10057</v>
      </c>
      <c r="K1389">
        <v>114060</v>
      </c>
      <c r="L1389" t="s">
        <v>31</v>
      </c>
      <c r="M1389" t="s">
        <v>150</v>
      </c>
      <c r="N1389" t="s">
        <v>11268</v>
      </c>
      <c r="O1389" s="129"/>
      <c r="P1389" s="16"/>
    </row>
    <row r="1390" spans="1:16">
      <c r="A1390" t="s">
        <v>11580</v>
      </c>
      <c r="B1390" t="s">
        <v>317</v>
      </c>
      <c r="C1390" t="s">
        <v>11581</v>
      </c>
      <c r="D1390" t="s">
        <v>318</v>
      </c>
      <c r="E1390">
        <v>10744.59</v>
      </c>
      <c r="F1390" t="s">
        <v>1170</v>
      </c>
      <c r="G1390" t="s">
        <v>11582</v>
      </c>
      <c r="H1390" t="s">
        <v>444</v>
      </c>
      <c r="I1390" t="s">
        <v>11130</v>
      </c>
      <c r="J1390">
        <v>10057</v>
      </c>
      <c r="K1390">
        <v>114060</v>
      </c>
      <c r="L1390" t="s">
        <v>31</v>
      </c>
      <c r="M1390" t="s">
        <v>150</v>
      </c>
      <c r="N1390" t="s">
        <v>11269</v>
      </c>
      <c r="O1390" s="129"/>
      <c r="P1390" s="16"/>
    </row>
    <row r="1391" spans="1:16">
      <c r="A1391" t="s">
        <v>11583</v>
      </c>
      <c r="B1391" t="s">
        <v>317</v>
      </c>
      <c r="C1391" t="s">
        <v>11584</v>
      </c>
      <c r="D1391" t="s">
        <v>318</v>
      </c>
      <c r="E1391">
        <v>8747.25</v>
      </c>
      <c r="F1391" t="s">
        <v>1170</v>
      </c>
      <c r="G1391" t="s">
        <v>11585</v>
      </c>
      <c r="H1391" t="s">
        <v>443</v>
      </c>
      <c r="I1391" t="s">
        <v>11130</v>
      </c>
      <c r="J1391">
        <v>10057</v>
      </c>
      <c r="K1391">
        <v>114060</v>
      </c>
      <c r="L1391" t="s">
        <v>31</v>
      </c>
      <c r="M1391" t="s">
        <v>150</v>
      </c>
      <c r="N1391" t="s">
        <v>11271</v>
      </c>
      <c r="O1391" s="129"/>
      <c r="P1391" s="16"/>
    </row>
    <row r="1392" spans="1:16">
      <c r="A1392" t="s">
        <v>1155</v>
      </c>
      <c r="B1392" t="s">
        <v>317</v>
      </c>
      <c r="C1392" t="s">
        <v>11586</v>
      </c>
      <c r="D1392" t="s">
        <v>318</v>
      </c>
      <c r="E1392">
        <v>10493.38</v>
      </c>
      <c r="F1392" t="s">
        <v>1170</v>
      </c>
      <c r="G1392" t="s">
        <v>11587</v>
      </c>
      <c r="H1392" t="s">
        <v>446</v>
      </c>
      <c r="I1392" t="s">
        <v>11130</v>
      </c>
      <c r="J1392">
        <v>10057</v>
      </c>
      <c r="K1392">
        <v>114060</v>
      </c>
      <c r="L1392" t="s">
        <v>31</v>
      </c>
      <c r="M1392" t="s">
        <v>150</v>
      </c>
      <c r="N1392" t="s">
        <v>11270</v>
      </c>
      <c r="O1392" s="129"/>
      <c r="P1392" s="16"/>
    </row>
    <row r="1393" spans="1:16">
      <c r="A1393" t="s">
        <v>11588</v>
      </c>
      <c r="B1393" t="s">
        <v>317</v>
      </c>
      <c r="C1393" t="s">
        <v>11589</v>
      </c>
      <c r="D1393" t="s">
        <v>318</v>
      </c>
      <c r="E1393">
        <v>17946.080000000002</v>
      </c>
      <c r="F1393" t="s">
        <v>1170</v>
      </c>
      <c r="G1393" t="s">
        <v>11590</v>
      </c>
      <c r="H1393" t="s">
        <v>451</v>
      </c>
      <c r="I1393" t="s">
        <v>11130</v>
      </c>
      <c r="J1393">
        <v>10057</v>
      </c>
      <c r="K1393">
        <v>114060</v>
      </c>
      <c r="L1393" t="s">
        <v>31</v>
      </c>
      <c r="M1393" t="s">
        <v>150</v>
      </c>
      <c r="N1393" t="s">
        <v>11272</v>
      </c>
      <c r="O1393" s="129"/>
      <c r="P1393" s="16"/>
    </row>
    <row r="1394" spans="1:16">
      <c r="A1394" t="s">
        <v>1161</v>
      </c>
      <c r="B1394" t="s">
        <v>317</v>
      </c>
      <c r="C1394" t="s">
        <v>11591</v>
      </c>
      <c r="D1394" t="s">
        <v>318</v>
      </c>
      <c r="E1394">
        <v>11340.37</v>
      </c>
      <c r="F1394" t="s">
        <v>1170</v>
      </c>
      <c r="G1394" t="s">
        <v>11592</v>
      </c>
      <c r="H1394" t="s">
        <v>447</v>
      </c>
      <c r="I1394" t="s">
        <v>11130</v>
      </c>
      <c r="J1394">
        <v>10057</v>
      </c>
      <c r="K1394">
        <v>114060</v>
      </c>
      <c r="L1394" t="s">
        <v>31</v>
      </c>
      <c r="M1394" t="s">
        <v>150</v>
      </c>
      <c r="N1394" t="s">
        <v>11273</v>
      </c>
      <c r="O1394" s="129"/>
      <c r="P1394" s="16"/>
    </row>
    <row r="1395" spans="1:16">
      <c r="A1395" t="s">
        <v>1160</v>
      </c>
      <c r="B1395" t="s">
        <v>317</v>
      </c>
      <c r="C1395" t="s">
        <v>11593</v>
      </c>
      <c r="D1395" t="s">
        <v>318</v>
      </c>
      <c r="E1395">
        <v>11126.39</v>
      </c>
      <c r="F1395" t="s">
        <v>1170</v>
      </c>
      <c r="G1395" t="s">
        <v>11594</v>
      </c>
      <c r="H1395" t="s">
        <v>447</v>
      </c>
      <c r="I1395" t="s">
        <v>11130</v>
      </c>
      <c r="J1395">
        <v>10057</v>
      </c>
      <c r="K1395">
        <v>114060</v>
      </c>
      <c r="L1395" t="s">
        <v>31</v>
      </c>
      <c r="M1395" t="s">
        <v>150</v>
      </c>
      <c r="N1395" t="s">
        <v>11274</v>
      </c>
      <c r="O1395" s="129"/>
      <c r="P1395" s="16"/>
    </row>
    <row r="1396" spans="1:16">
      <c r="A1396" t="s">
        <v>316</v>
      </c>
      <c r="B1396" t="s">
        <v>317</v>
      </c>
      <c r="C1396" t="s">
        <v>11569</v>
      </c>
      <c r="D1396" t="s">
        <v>318</v>
      </c>
      <c r="E1396">
        <v>6229.97</v>
      </c>
      <c r="F1396" t="s">
        <v>1170</v>
      </c>
      <c r="G1396" t="s">
        <v>11570</v>
      </c>
      <c r="H1396" t="s">
        <v>449</v>
      </c>
      <c r="I1396" t="s">
        <v>11129</v>
      </c>
      <c r="J1396">
        <v>10059</v>
      </c>
      <c r="K1396">
        <v>111100</v>
      </c>
      <c r="L1396" t="s">
        <v>35</v>
      </c>
      <c r="M1396" t="s">
        <v>152</v>
      </c>
      <c r="N1396" t="s">
        <v>11264</v>
      </c>
      <c r="O1396" s="129"/>
      <c r="P1396" s="16"/>
    </row>
    <row r="1397" spans="1:16">
      <c r="A1397" t="s">
        <v>320</v>
      </c>
      <c r="B1397" t="s">
        <v>317</v>
      </c>
      <c r="C1397" t="s">
        <v>11571</v>
      </c>
      <c r="D1397" t="s">
        <v>318</v>
      </c>
      <c r="E1397">
        <v>5322.87</v>
      </c>
      <c r="F1397" t="s">
        <v>1170</v>
      </c>
      <c r="G1397" t="s">
        <v>11572</v>
      </c>
      <c r="H1397" t="s">
        <v>447</v>
      </c>
      <c r="I1397" t="s">
        <v>11129</v>
      </c>
      <c r="J1397">
        <v>10059</v>
      </c>
      <c r="K1397">
        <v>111100</v>
      </c>
      <c r="L1397" t="s">
        <v>35</v>
      </c>
      <c r="M1397" t="s">
        <v>152</v>
      </c>
      <c r="N1397" t="s">
        <v>11265</v>
      </c>
      <c r="O1397" s="129"/>
      <c r="P1397" s="16"/>
    </row>
    <row r="1398" spans="1:16">
      <c r="A1398" t="s">
        <v>321</v>
      </c>
      <c r="B1398" t="s">
        <v>317</v>
      </c>
      <c r="C1398" t="s">
        <v>11573</v>
      </c>
      <c r="D1398" t="s">
        <v>318</v>
      </c>
      <c r="E1398">
        <v>5140.22</v>
      </c>
      <c r="F1398" t="s">
        <v>1170</v>
      </c>
      <c r="G1398" t="s">
        <v>11574</v>
      </c>
      <c r="H1398" t="s">
        <v>448</v>
      </c>
      <c r="I1398" t="s">
        <v>11129</v>
      </c>
      <c r="J1398">
        <v>10059</v>
      </c>
      <c r="K1398">
        <v>111100</v>
      </c>
      <c r="L1398" t="s">
        <v>35</v>
      </c>
      <c r="M1398" t="s">
        <v>152</v>
      </c>
      <c r="N1398" t="s">
        <v>11266</v>
      </c>
      <c r="O1398" s="129"/>
      <c r="P1398" s="16"/>
    </row>
    <row r="1399" spans="1:16">
      <c r="A1399" t="s">
        <v>1115</v>
      </c>
      <c r="B1399" t="s">
        <v>317</v>
      </c>
      <c r="C1399" t="s">
        <v>11575</v>
      </c>
      <c r="D1399" t="s">
        <v>318</v>
      </c>
      <c r="E1399">
        <v>5366.57</v>
      </c>
      <c r="F1399" t="s">
        <v>1170</v>
      </c>
      <c r="G1399" t="s">
        <v>11576</v>
      </c>
      <c r="H1399" t="s">
        <v>449</v>
      </c>
      <c r="I1399" t="s">
        <v>11129</v>
      </c>
      <c r="J1399">
        <v>10059</v>
      </c>
      <c r="K1399">
        <v>111100</v>
      </c>
      <c r="L1399" t="s">
        <v>35</v>
      </c>
      <c r="M1399" t="s">
        <v>152</v>
      </c>
      <c r="N1399" t="s">
        <v>11267</v>
      </c>
      <c r="O1399" s="129"/>
      <c r="P1399" s="16"/>
    </row>
    <row r="1400" spans="1:16">
      <c r="A1400" t="s">
        <v>11577</v>
      </c>
      <c r="B1400" t="s">
        <v>317</v>
      </c>
      <c r="C1400" t="s">
        <v>11578</v>
      </c>
      <c r="D1400" t="s">
        <v>318</v>
      </c>
      <c r="E1400">
        <v>5569.64</v>
      </c>
      <c r="F1400" t="s">
        <v>1170</v>
      </c>
      <c r="G1400" t="s">
        <v>11579</v>
      </c>
      <c r="H1400" t="s">
        <v>448</v>
      </c>
      <c r="I1400" t="s">
        <v>11129</v>
      </c>
      <c r="J1400">
        <v>10059</v>
      </c>
      <c r="K1400">
        <v>111100</v>
      </c>
      <c r="L1400" t="s">
        <v>35</v>
      </c>
      <c r="M1400" t="s">
        <v>152</v>
      </c>
      <c r="N1400" t="s">
        <v>11268</v>
      </c>
      <c r="O1400" s="129"/>
      <c r="P1400" s="16"/>
    </row>
    <row r="1401" spans="1:16">
      <c r="A1401" t="s">
        <v>11580</v>
      </c>
      <c r="B1401" t="s">
        <v>317</v>
      </c>
      <c r="C1401" t="s">
        <v>11581</v>
      </c>
      <c r="D1401" t="s">
        <v>318</v>
      </c>
      <c r="E1401">
        <v>5569.64</v>
      </c>
      <c r="F1401" t="s">
        <v>1170</v>
      </c>
      <c r="G1401" t="s">
        <v>11582</v>
      </c>
      <c r="H1401" t="s">
        <v>445</v>
      </c>
      <c r="I1401" t="s">
        <v>11129</v>
      </c>
      <c r="J1401">
        <v>10059</v>
      </c>
      <c r="K1401">
        <v>111100</v>
      </c>
      <c r="L1401" t="s">
        <v>35</v>
      </c>
      <c r="M1401" t="s">
        <v>152</v>
      </c>
      <c r="N1401" t="s">
        <v>11269</v>
      </c>
      <c r="O1401" s="129"/>
      <c r="P1401" s="16"/>
    </row>
    <row r="1402" spans="1:16">
      <c r="A1402" t="s">
        <v>1155</v>
      </c>
      <c r="B1402" t="s">
        <v>317</v>
      </c>
      <c r="C1402" t="s">
        <v>11586</v>
      </c>
      <c r="D1402" t="s">
        <v>318</v>
      </c>
      <c r="E1402">
        <v>5463.34</v>
      </c>
      <c r="F1402" t="s">
        <v>1170</v>
      </c>
      <c r="G1402" t="s">
        <v>11587</v>
      </c>
      <c r="H1402" t="s">
        <v>447</v>
      </c>
      <c r="I1402" t="s">
        <v>11129</v>
      </c>
      <c r="J1402">
        <v>10059</v>
      </c>
      <c r="K1402">
        <v>111100</v>
      </c>
      <c r="L1402" t="s">
        <v>35</v>
      </c>
      <c r="M1402" t="s">
        <v>152</v>
      </c>
      <c r="N1402" t="s">
        <v>11270</v>
      </c>
      <c r="O1402" s="129"/>
      <c r="P1402" s="16"/>
    </row>
    <row r="1403" spans="1:16">
      <c r="A1403" t="s">
        <v>11583</v>
      </c>
      <c r="B1403" t="s">
        <v>317</v>
      </c>
      <c r="C1403" t="s">
        <v>11584</v>
      </c>
      <c r="D1403" t="s">
        <v>318</v>
      </c>
      <c r="E1403">
        <v>5569.64</v>
      </c>
      <c r="F1403" t="s">
        <v>1170</v>
      </c>
      <c r="G1403" t="s">
        <v>11585</v>
      </c>
      <c r="H1403" t="s">
        <v>444</v>
      </c>
      <c r="I1403" t="s">
        <v>11129</v>
      </c>
      <c r="J1403">
        <v>10059</v>
      </c>
      <c r="K1403">
        <v>111100</v>
      </c>
      <c r="L1403" t="s">
        <v>35</v>
      </c>
      <c r="M1403" t="s">
        <v>152</v>
      </c>
      <c r="N1403" t="s">
        <v>11271</v>
      </c>
      <c r="O1403" s="129"/>
      <c r="P1403" s="16"/>
    </row>
    <row r="1404" spans="1:16">
      <c r="A1404" t="s">
        <v>11588</v>
      </c>
      <c r="B1404" t="s">
        <v>317</v>
      </c>
      <c r="C1404" t="s">
        <v>11589</v>
      </c>
      <c r="D1404" t="s">
        <v>318</v>
      </c>
      <c r="E1404">
        <v>8940.7199999999993</v>
      </c>
      <c r="F1404" t="s">
        <v>1170</v>
      </c>
      <c r="G1404" t="s">
        <v>11590</v>
      </c>
      <c r="H1404" t="s">
        <v>452</v>
      </c>
      <c r="I1404" t="s">
        <v>11129</v>
      </c>
      <c r="J1404">
        <v>10059</v>
      </c>
      <c r="K1404">
        <v>111100</v>
      </c>
      <c r="L1404" t="s">
        <v>35</v>
      </c>
      <c r="M1404" t="s">
        <v>152</v>
      </c>
      <c r="N1404" t="s">
        <v>11272</v>
      </c>
      <c r="O1404" s="129"/>
      <c r="P1404" s="16"/>
    </row>
    <row r="1405" spans="1:16">
      <c r="A1405" t="s">
        <v>1161</v>
      </c>
      <c r="B1405" t="s">
        <v>317</v>
      </c>
      <c r="C1405" t="s">
        <v>11591</v>
      </c>
      <c r="D1405" t="s">
        <v>318</v>
      </c>
      <c r="E1405">
        <v>5155.3999999999996</v>
      </c>
      <c r="F1405" t="s">
        <v>1170</v>
      </c>
      <c r="G1405" t="s">
        <v>11592</v>
      </c>
      <c r="H1405" t="s">
        <v>448</v>
      </c>
      <c r="I1405" t="s">
        <v>11129</v>
      </c>
      <c r="J1405">
        <v>10059</v>
      </c>
      <c r="K1405">
        <v>111100</v>
      </c>
      <c r="L1405" t="s">
        <v>35</v>
      </c>
      <c r="M1405" t="s">
        <v>152</v>
      </c>
      <c r="N1405" t="s">
        <v>11273</v>
      </c>
      <c r="O1405" s="129"/>
      <c r="P1405" s="16"/>
    </row>
    <row r="1406" spans="1:16">
      <c r="A1406" t="s">
        <v>1160</v>
      </c>
      <c r="B1406" t="s">
        <v>317</v>
      </c>
      <c r="C1406" t="s">
        <v>11593</v>
      </c>
      <c r="D1406" t="s">
        <v>318</v>
      </c>
      <c r="E1406">
        <v>5586.12</v>
      </c>
      <c r="F1406" t="s">
        <v>1170</v>
      </c>
      <c r="G1406" t="s">
        <v>11594</v>
      </c>
      <c r="H1406" t="s">
        <v>448</v>
      </c>
      <c r="I1406" t="s">
        <v>11129</v>
      </c>
      <c r="J1406">
        <v>10059</v>
      </c>
      <c r="K1406">
        <v>111100</v>
      </c>
      <c r="L1406" t="s">
        <v>35</v>
      </c>
      <c r="M1406" t="s">
        <v>152</v>
      </c>
      <c r="N1406" t="s">
        <v>11274</v>
      </c>
      <c r="O1406" s="129"/>
      <c r="P1406" s="16"/>
    </row>
    <row r="1407" spans="1:16">
      <c r="A1407" t="s">
        <v>316</v>
      </c>
      <c r="B1407" t="s">
        <v>317</v>
      </c>
      <c r="C1407" t="s">
        <v>11569</v>
      </c>
      <c r="D1407" t="s">
        <v>318</v>
      </c>
      <c r="E1407">
        <v>4333.07</v>
      </c>
      <c r="F1407" t="s">
        <v>1170</v>
      </c>
      <c r="G1407" t="s">
        <v>11570</v>
      </c>
      <c r="H1407" t="s">
        <v>450</v>
      </c>
      <c r="I1407" t="s">
        <v>11128</v>
      </c>
      <c r="J1407">
        <v>10059</v>
      </c>
      <c r="K1407">
        <v>111200</v>
      </c>
      <c r="L1407" t="s">
        <v>33</v>
      </c>
      <c r="M1407" t="s">
        <v>152</v>
      </c>
      <c r="N1407" t="s">
        <v>11264</v>
      </c>
      <c r="O1407" s="129"/>
      <c r="P1407" s="16"/>
    </row>
    <row r="1408" spans="1:16">
      <c r="A1408" t="s">
        <v>320</v>
      </c>
      <c r="B1408" t="s">
        <v>317</v>
      </c>
      <c r="C1408" t="s">
        <v>11571</v>
      </c>
      <c r="D1408" t="s">
        <v>318</v>
      </c>
      <c r="E1408">
        <v>4153.63</v>
      </c>
      <c r="F1408" t="s">
        <v>1170</v>
      </c>
      <c r="G1408" t="s">
        <v>11572</v>
      </c>
      <c r="H1408" t="s">
        <v>448</v>
      </c>
      <c r="I1408" t="s">
        <v>11128</v>
      </c>
      <c r="J1408">
        <v>10059</v>
      </c>
      <c r="K1408">
        <v>111200</v>
      </c>
      <c r="L1408" t="s">
        <v>33</v>
      </c>
      <c r="M1408" t="s">
        <v>152</v>
      </c>
      <c r="N1408" t="s">
        <v>11265</v>
      </c>
      <c r="O1408" s="129"/>
      <c r="P1408" s="16"/>
    </row>
    <row r="1409" spans="1:16">
      <c r="A1409" t="s">
        <v>321</v>
      </c>
      <c r="B1409" t="s">
        <v>317</v>
      </c>
      <c r="C1409" t="s">
        <v>11573</v>
      </c>
      <c r="D1409" t="s">
        <v>318</v>
      </c>
      <c r="E1409">
        <v>4153.63</v>
      </c>
      <c r="F1409" t="s">
        <v>1170</v>
      </c>
      <c r="G1409" t="s">
        <v>11574</v>
      </c>
      <c r="H1409" t="s">
        <v>449</v>
      </c>
      <c r="I1409" t="s">
        <v>11128</v>
      </c>
      <c r="J1409">
        <v>10059</v>
      </c>
      <c r="K1409">
        <v>111200</v>
      </c>
      <c r="L1409" t="s">
        <v>33</v>
      </c>
      <c r="M1409" t="s">
        <v>152</v>
      </c>
      <c r="N1409" t="s">
        <v>11266</v>
      </c>
      <c r="O1409" s="129"/>
      <c r="P1409" s="16"/>
    </row>
    <row r="1410" spans="1:16">
      <c r="A1410" t="s">
        <v>1115</v>
      </c>
      <c r="B1410" t="s">
        <v>317</v>
      </c>
      <c r="C1410" t="s">
        <v>11575</v>
      </c>
      <c r="D1410" t="s">
        <v>318</v>
      </c>
      <c r="E1410">
        <v>3760.6</v>
      </c>
      <c r="F1410" t="s">
        <v>1170</v>
      </c>
      <c r="G1410" t="s">
        <v>11576</v>
      </c>
      <c r="H1410" t="s">
        <v>450</v>
      </c>
      <c r="I1410" t="s">
        <v>11128</v>
      </c>
      <c r="J1410">
        <v>10059</v>
      </c>
      <c r="K1410">
        <v>111200</v>
      </c>
      <c r="L1410" t="s">
        <v>33</v>
      </c>
      <c r="M1410" t="s">
        <v>152</v>
      </c>
      <c r="N1410" t="s">
        <v>11267</v>
      </c>
      <c r="O1410" s="129"/>
      <c r="P1410" s="16"/>
    </row>
    <row r="1411" spans="1:16">
      <c r="A1411" t="s">
        <v>11577</v>
      </c>
      <c r="B1411" t="s">
        <v>317</v>
      </c>
      <c r="C1411" t="s">
        <v>11578</v>
      </c>
      <c r="D1411" t="s">
        <v>318</v>
      </c>
      <c r="E1411">
        <v>3760.6</v>
      </c>
      <c r="F1411" t="s">
        <v>1170</v>
      </c>
      <c r="G1411" t="s">
        <v>11579</v>
      </c>
      <c r="H1411" t="s">
        <v>449</v>
      </c>
      <c r="I1411" t="s">
        <v>11128</v>
      </c>
      <c r="J1411">
        <v>10059</v>
      </c>
      <c r="K1411">
        <v>111200</v>
      </c>
      <c r="L1411" t="s">
        <v>33</v>
      </c>
      <c r="M1411" t="s">
        <v>152</v>
      </c>
      <c r="N1411" t="s">
        <v>11268</v>
      </c>
      <c r="O1411" s="129"/>
      <c r="P1411" s="16"/>
    </row>
    <row r="1412" spans="1:16">
      <c r="A1412" t="s">
        <v>11580</v>
      </c>
      <c r="B1412" t="s">
        <v>317</v>
      </c>
      <c r="C1412" t="s">
        <v>11581</v>
      </c>
      <c r="D1412" t="s">
        <v>318</v>
      </c>
      <c r="E1412">
        <v>3457.62</v>
      </c>
      <c r="F1412" t="s">
        <v>1170</v>
      </c>
      <c r="G1412" t="s">
        <v>11582</v>
      </c>
      <c r="H1412" t="s">
        <v>446</v>
      </c>
      <c r="I1412" t="s">
        <v>11128</v>
      </c>
      <c r="J1412">
        <v>10059</v>
      </c>
      <c r="K1412">
        <v>111200</v>
      </c>
      <c r="L1412" t="s">
        <v>33</v>
      </c>
      <c r="M1412" t="s">
        <v>152</v>
      </c>
      <c r="N1412" t="s">
        <v>11269</v>
      </c>
      <c r="O1412" s="129"/>
    </row>
    <row r="1413" spans="1:16">
      <c r="A1413" t="s">
        <v>11583</v>
      </c>
      <c r="B1413" t="s">
        <v>317</v>
      </c>
      <c r="C1413" t="s">
        <v>11584</v>
      </c>
      <c r="D1413" t="s">
        <v>318</v>
      </c>
      <c r="E1413">
        <v>3740.48</v>
      </c>
      <c r="F1413" t="s">
        <v>1170</v>
      </c>
      <c r="G1413" t="s">
        <v>11585</v>
      </c>
      <c r="H1413" t="s">
        <v>445</v>
      </c>
      <c r="I1413" t="s">
        <v>11128</v>
      </c>
      <c r="J1413">
        <v>10059</v>
      </c>
      <c r="K1413">
        <v>111200</v>
      </c>
      <c r="L1413" t="s">
        <v>33</v>
      </c>
      <c r="M1413" t="s">
        <v>152</v>
      </c>
      <c r="N1413" t="s">
        <v>11271</v>
      </c>
      <c r="O1413" s="129"/>
      <c r="P1413" s="16"/>
    </row>
    <row r="1414" spans="1:16">
      <c r="A1414" t="s">
        <v>1155</v>
      </c>
      <c r="B1414" t="s">
        <v>317</v>
      </c>
      <c r="C1414" t="s">
        <v>11586</v>
      </c>
      <c r="D1414" t="s">
        <v>318</v>
      </c>
      <c r="E1414">
        <v>3740.48</v>
      </c>
      <c r="F1414" t="s">
        <v>1170</v>
      </c>
      <c r="G1414" t="s">
        <v>11587</v>
      </c>
      <c r="H1414" t="s">
        <v>448</v>
      </c>
      <c r="I1414" t="s">
        <v>11128</v>
      </c>
      <c r="J1414">
        <v>10059</v>
      </c>
      <c r="K1414">
        <v>111200</v>
      </c>
      <c r="L1414" t="s">
        <v>33</v>
      </c>
      <c r="M1414" t="s">
        <v>152</v>
      </c>
      <c r="N1414" t="s">
        <v>11270</v>
      </c>
      <c r="O1414" s="129"/>
      <c r="P1414" s="16"/>
    </row>
    <row r="1415" spans="1:16">
      <c r="A1415" t="s">
        <v>11588</v>
      </c>
      <c r="B1415" t="s">
        <v>317</v>
      </c>
      <c r="C1415" t="s">
        <v>11589</v>
      </c>
      <c r="D1415" t="s">
        <v>318</v>
      </c>
      <c r="E1415">
        <v>6583.33</v>
      </c>
      <c r="F1415" t="s">
        <v>1170</v>
      </c>
      <c r="G1415" t="s">
        <v>11590</v>
      </c>
      <c r="H1415" t="s">
        <v>453</v>
      </c>
      <c r="I1415" t="s">
        <v>11128</v>
      </c>
      <c r="J1415">
        <v>10059</v>
      </c>
      <c r="K1415">
        <v>111200</v>
      </c>
      <c r="L1415" t="s">
        <v>33</v>
      </c>
      <c r="M1415" t="s">
        <v>152</v>
      </c>
      <c r="N1415" t="s">
        <v>11272</v>
      </c>
      <c r="O1415" s="129"/>
    </row>
    <row r="1416" spans="1:16">
      <c r="A1416" t="s">
        <v>1161</v>
      </c>
      <c r="B1416" t="s">
        <v>317</v>
      </c>
      <c r="C1416" t="s">
        <v>11591</v>
      </c>
      <c r="D1416" t="s">
        <v>318</v>
      </c>
      <c r="E1416">
        <v>3506.44</v>
      </c>
      <c r="F1416" t="s">
        <v>1170</v>
      </c>
      <c r="G1416" t="s">
        <v>11592</v>
      </c>
      <c r="H1416" t="s">
        <v>449</v>
      </c>
      <c r="I1416" t="s">
        <v>11128</v>
      </c>
      <c r="J1416">
        <v>10059</v>
      </c>
      <c r="K1416">
        <v>111200</v>
      </c>
      <c r="L1416" t="s">
        <v>33</v>
      </c>
      <c r="M1416" t="s">
        <v>152</v>
      </c>
      <c r="N1416" t="s">
        <v>11273</v>
      </c>
      <c r="O1416" s="129"/>
    </row>
    <row r="1417" spans="1:16">
      <c r="A1417" t="s">
        <v>1160</v>
      </c>
      <c r="B1417" t="s">
        <v>317</v>
      </c>
      <c r="C1417" t="s">
        <v>11593</v>
      </c>
      <c r="D1417" t="s">
        <v>318</v>
      </c>
      <c r="E1417">
        <v>4056.36</v>
      </c>
      <c r="F1417" t="s">
        <v>1170</v>
      </c>
      <c r="G1417" t="s">
        <v>11594</v>
      </c>
      <c r="H1417" t="s">
        <v>449</v>
      </c>
      <c r="I1417" t="s">
        <v>11128</v>
      </c>
      <c r="J1417">
        <v>10059</v>
      </c>
      <c r="K1417">
        <v>111200</v>
      </c>
      <c r="L1417" t="s">
        <v>33</v>
      </c>
      <c r="M1417" t="s">
        <v>152</v>
      </c>
      <c r="N1417" t="s">
        <v>11274</v>
      </c>
      <c r="O1417" s="129"/>
      <c r="P1417" s="16"/>
    </row>
    <row r="1418" spans="1:16">
      <c r="A1418" t="s">
        <v>316</v>
      </c>
      <c r="B1418" t="s">
        <v>317</v>
      </c>
      <c r="C1418" t="s">
        <v>11569</v>
      </c>
      <c r="D1418" t="s">
        <v>318</v>
      </c>
      <c r="E1418">
        <v>44985.69</v>
      </c>
      <c r="F1418" t="s">
        <v>1170</v>
      </c>
      <c r="G1418" t="s">
        <v>11570</v>
      </c>
      <c r="H1418" t="s">
        <v>451</v>
      </c>
      <c r="I1418" t="s">
        <v>11127</v>
      </c>
      <c r="J1418">
        <v>10059</v>
      </c>
      <c r="K1418">
        <v>111400</v>
      </c>
      <c r="L1418" t="s">
        <v>27</v>
      </c>
      <c r="M1418" t="s">
        <v>152</v>
      </c>
      <c r="N1418" t="s">
        <v>11264</v>
      </c>
      <c r="O1418" s="129"/>
    </row>
    <row r="1419" spans="1:16">
      <c r="A1419" t="s">
        <v>320</v>
      </c>
      <c r="B1419" t="s">
        <v>317</v>
      </c>
      <c r="C1419" t="s">
        <v>11571</v>
      </c>
      <c r="D1419" t="s">
        <v>318</v>
      </c>
      <c r="E1419">
        <v>44950.75</v>
      </c>
      <c r="F1419" t="s">
        <v>1170</v>
      </c>
      <c r="G1419" t="s">
        <v>11572</v>
      </c>
      <c r="H1419" t="s">
        <v>449</v>
      </c>
      <c r="I1419" t="s">
        <v>11127</v>
      </c>
      <c r="J1419">
        <v>10059</v>
      </c>
      <c r="K1419">
        <v>111400</v>
      </c>
      <c r="L1419" t="s">
        <v>27</v>
      </c>
      <c r="M1419" t="s">
        <v>152</v>
      </c>
      <c r="N1419" t="s">
        <v>11265</v>
      </c>
      <c r="O1419" s="129"/>
      <c r="P1419" s="16"/>
    </row>
    <row r="1420" spans="1:16">
      <c r="A1420" t="s">
        <v>321</v>
      </c>
      <c r="B1420" t="s">
        <v>317</v>
      </c>
      <c r="C1420" t="s">
        <v>11573</v>
      </c>
      <c r="D1420" t="s">
        <v>318</v>
      </c>
      <c r="E1420">
        <v>47662.22</v>
      </c>
      <c r="F1420" t="s">
        <v>1170</v>
      </c>
      <c r="G1420" t="s">
        <v>11574</v>
      </c>
      <c r="H1420" t="s">
        <v>450</v>
      </c>
      <c r="I1420" t="s">
        <v>11127</v>
      </c>
      <c r="J1420">
        <v>10059</v>
      </c>
      <c r="K1420">
        <v>111400</v>
      </c>
      <c r="L1420" t="s">
        <v>27</v>
      </c>
      <c r="M1420" t="s">
        <v>152</v>
      </c>
      <c r="N1420" t="s">
        <v>11266</v>
      </c>
      <c r="O1420" s="129"/>
    </row>
    <row r="1421" spans="1:16">
      <c r="A1421" t="s">
        <v>1115</v>
      </c>
      <c r="B1421" t="s">
        <v>317</v>
      </c>
      <c r="C1421" t="s">
        <v>11575</v>
      </c>
      <c r="D1421" t="s">
        <v>318</v>
      </c>
      <c r="E1421">
        <v>46936.53</v>
      </c>
      <c r="F1421" t="s">
        <v>1170</v>
      </c>
      <c r="G1421" t="s">
        <v>11576</v>
      </c>
      <c r="H1421" t="s">
        <v>451</v>
      </c>
      <c r="I1421" t="s">
        <v>11127</v>
      </c>
      <c r="J1421">
        <v>10059</v>
      </c>
      <c r="K1421">
        <v>111400</v>
      </c>
      <c r="L1421" t="s">
        <v>27</v>
      </c>
      <c r="M1421" t="s">
        <v>152</v>
      </c>
      <c r="N1421" t="s">
        <v>11267</v>
      </c>
      <c r="O1421" s="129"/>
      <c r="P1421" s="16"/>
    </row>
    <row r="1422" spans="1:16">
      <c r="A1422" t="s">
        <v>11577</v>
      </c>
      <c r="B1422" t="s">
        <v>317</v>
      </c>
      <c r="C1422" t="s">
        <v>11578</v>
      </c>
      <c r="D1422" t="s">
        <v>318</v>
      </c>
      <c r="E1422">
        <v>46239.14</v>
      </c>
      <c r="F1422" t="s">
        <v>1170</v>
      </c>
      <c r="G1422" t="s">
        <v>11579</v>
      </c>
      <c r="H1422" t="s">
        <v>450</v>
      </c>
      <c r="I1422" t="s">
        <v>11127</v>
      </c>
      <c r="J1422">
        <v>10059</v>
      </c>
      <c r="K1422">
        <v>111400</v>
      </c>
      <c r="L1422" t="s">
        <v>27</v>
      </c>
      <c r="M1422" t="s">
        <v>152</v>
      </c>
      <c r="N1422" t="s">
        <v>11268</v>
      </c>
      <c r="O1422" s="129"/>
      <c r="P1422" s="16"/>
    </row>
    <row r="1423" spans="1:16">
      <c r="A1423" t="s">
        <v>11580</v>
      </c>
      <c r="B1423" t="s">
        <v>317</v>
      </c>
      <c r="C1423" t="s">
        <v>11581</v>
      </c>
      <c r="D1423" t="s">
        <v>318</v>
      </c>
      <c r="E1423">
        <v>44352.62</v>
      </c>
      <c r="F1423" t="s">
        <v>1170</v>
      </c>
      <c r="G1423" t="s">
        <v>11582</v>
      </c>
      <c r="H1423" t="s">
        <v>447</v>
      </c>
      <c r="I1423" t="s">
        <v>11127</v>
      </c>
      <c r="J1423">
        <v>10059</v>
      </c>
      <c r="K1423">
        <v>111400</v>
      </c>
      <c r="L1423" t="s">
        <v>27</v>
      </c>
      <c r="M1423" t="s">
        <v>152</v>
      </c>
      <c r="N1423" t="s">
        <v>11269</v>
      </c>
      <c r="O1423" s="129"/>
      <c r="P1423" s="16"/>
    </row>
    <row r="1424" spans="1:16">
      <c r="A1424" t="s">
        <v>11583</v>
      </c>
      <c r="B1424" t="s">
        <v>317</v>
      </c>
      <c r="C1424" t="s">
        <v>11584</v>
      </c>
      <c r="D1424" t="s">
        <v>318</v>
      </c>
      <c r="E1424">
        <v>53680.36</v>
      </c>
      <c r="F1424" t="s">
        <v>1170</v>
      </c>
      <c r="G1424" t="s">
        <v>11585</v>
      </c>
      <c r="H1424" t="s">
        <v>446</v>
      </c>
      <c r="I1424" t="s">
        <v>11127</v>
      </c>
      <c r="J1424">
        <v>10059</v>
      </c>
      <c r="K1424">
        <v>111400</v>
      </c>
      <c r="L1424" t="s">
        <v>27</v>
      </c>
      <c r="M1424" t="s">
        <v>152</v>
      </c>
      <c r="N1424" t="s">
        <v>11271</v>
      </c>
      <c r="O1424" s="129"/>
      <c r="P1424" s="16"/>
    </row>
    <row r="1425" spans="1:16">
      <c r="A1425" t="s">
        <v>1155</v>
      </c>
      <c r="B1425" t="s">
        <v>317</v>
      </c>
      <c r="C1425" t="s">
        <v>11586</v>
      </c>
      <c r="D1425" t="s">
        <v>318</v>
      </c>
      <c r="E1425">
        <v>45345.3</v>
      </c>
      <c r="F1425" t="s">
        <v>1170</v>
      </c>
      <c r="G1425" t="s">
        <v>11587</v>
      </c>
      <c r="H1425" t="s">
        <v>449</v>
      </c>
      <c r="I1425" t="s">
        <v>11127</v>
      </c>
      <c r="J1425">
        <v>10059</v>
      </c>
      <c r="K1425">
        <v>111400</v>
      </c>
      <c r="L1425" t="s">
        <v>27</v>
      </c>
      <c r="M1425" t="s">
        <v>152</v>
      </c>
      <c r="N1425" t="s">
        <v>11270</v>
      </c>
      <c r="O1425" s="129"/>
      <c r="P1425" s="16"/>
    </row>
    <row r="1426" spans="1:16">
      <c r="A1426" t="s">
        <v>11588</v>
      </c>
      <c r="B1426" t="s">
        <v>317</v>
      </c>
      <c r="C1426" t="s">
        <v>11589</v>
      </c>
      <c r="D1426" t="s">
        <v>318</v>
      </c>
      <c r="E1426">
        <v>48667.1</v>
      </c>
      <c r="F1426" t="s">
        <v>1170</v>
      </c>
      <c r="G1426" t="s">
        <v>11590</v>
      </c>
      <c r="H1426" t="s">
        <v>454</v>
      </c>
      <c r="I1426" t="s">
        <v>11127</v>
      </c>
      <c r="J1426">
        <v>10059</v>
      </c>
      <c r="K1426">
        <v>111400</v>
      </c>
      <c r="L1426" t="s">
        <v>27</v>
      </c>
      <c r="M1426" t="s">
        <v>152</v>
      </c>
      <c r="N1426" t="s">
        <v>11272</v>
      </c>
      <c r="O1426" s="129"/>
      <c r="P1426" s="16"/>
    </row>
    <row r="1427" spans="1:16">
      <c r="A1427" t="s">
        <v>1161</v>
      </c>
      <c r="B1427" t="s">
        <v>317</v>
      </c>
      <c r="C1427" t="s">
        <v>11591</v>
      </c>
      <c r="D1427" t="s">
        <v>318</v>
      </c>
      <c r="E1427">
        <v>47505.75</v>
      </c>
      <c r="F1427" t="s">
        <v>1170</v>
      </c>
      <c r="G1427" t="s">
        <v>11592</v>
      </c>
      <c r="H1427" t="s">
        <v>450</v>
      </c>
      <c r="I1427" t="s">
        <v>11127</v>
      </c>
      <c r="J1427">
        <v>10059</v>
      </c>
      <c r="K1427">
        <v>111400</v>
      </c>
      <c r="L1427" t="s">
        <v>27</v>
      </c>
      <c r="M1427" t="s">
        <v>152</v>
      </c>
      <c r="N1427" t="s">
        <v>11273</v>
      </c>
      <c r="O1427" s="129"/>
      <c r="P1427" s="16"/>
    </row>
    <row r="1428" spans="1:16">
      <c r="A1428" t="s">
        <v>1160</v>
      </c>
      <c r="B1428" t="s">
        <v>317</v>
      </c>
      <c r="C1428" t="s">
        <v>11593</v>
      </c>
      <c r="D1428" t="s">
        <v>318</v>
      </c>
      <c r="E1428">
        <v>48322.81</v>
      </c>
      <c r="F1428" t="s">
        <v>1170</v>
      </c>
      <c r="G1428" t="s">
        <v>11594</v>
      </c>
      <c r="H1428" t="s">
        <v>450</v>
      </c>
      <c r="I1428" t="s">
        <v>11127</v>
      </c>
      <c r="J1428">
        <v>10059</v>
      </c>
      <c r="K1428">
        <v>111400</v>
      </c>
      <c r="L1428" t="s">
        <v>27</v>
      </c>
      <c r="M1428" t="s">
        <v>152</v>
      </c>
      <c r="N1428" t="s">
        <v>11274</v>
      </c>
      <c r="O1428" s="129"/>
      <c r="P1428" s="16"/>
    </row>
    <row r="1429" spans="1:16">
      <c r="A1429" t="s">
        <v>321</v>
      </c>
      <c r="B1429" t="s">
        <v>317</v>
      </c>
      <c r="C1429" t="s">
        <v>11573</v>
      </c>
      <c r="D1429" t="s">
        <v>318</v>
      </c>
      <c r="E1429">
        <v>247.67</v>
      </c>
      <c r="F1429" t="s">
        <v>1170</v>
      </c>
      <c r="G1429" t="s">
        <v>11574</v>
      </c>
      <c r="H1429" t="s">
        <v>451</v>
      </c>
      <c r="I1429" t="s">
        <v>11126</v>
      </c>
      <c r="J1429">
        <v>10059</v>
      </c>
      <c r="K1429">
        <v>111500</v>
      </c>
      <c r="L1429" t="s">
        <v>29</v>
      </c>
      <c r="M1429" t="s">
        <v>152</v>
      </c>
      <c r="N1429" t="s">
        <v>11266</v>
      </c>
      <c r="O1429" s="129"/>
      <c r="P1429" s="16"/>
    </row>
    <row r="1430" spans="1:16">
      <c r="A1430" t="s">
        <v>316</v>
      </c>
      <c r="B1430" t="s">
        <v>317</v>
      </c>
      <c r="C1430" t="s">
        <v>11569</v>
      </c>
      <c r="D1430" t="s">
        <v>318</v>
      </c>
      <c r="E1430">
        <v>30463.599999999999</v>
      </c>
      <c r="F1430" t="s">
        <v>1170</v>
      </c>
      <c r="G1430" t="s">
        <v>11570</v>
      </c>
      <c r="H1430" t="s">
        <v>452</v>
      </c>
      <c r="I1430" t="s">
        <v>11125</v>
      </c>
      <c r="J1430">
        <v>10059</v>
      </c>
      <c r="K1430">
        <v>111600</v>
      </c>
      <c r="L1430" t="s">
        <v>31</v>
      </c>
      <c r="M1430" t="s">
        <v>152</v>
      </c>
      <c r="N1430" t="s">
        <v>11264</v>
      </c>
      <c r="O1430" s="129"/>
      <c r="P1430" s="16"/>
    </row>
    <row r="1431" spans="1:16">
      <c r="A1431" t="s">
        <v>320</v>
      </c>
      <c r="B1431" t="s">
        <v>317</v>
      </c>
      <c r="C1431" t="s">
        <v>11571</v>
      </c>
      <c r="D1431" t="s">
        <v>318</v>
      </c>
      <c r="E1431">
        <v>30880.98</v>
      </c>
      <c r="F1431" t="s">
        <v>1170</v>
      </c>
      <c r="G1431" t="s">
        <v>11572</v>
      </c>
      <c r="H1431" t="s">
        <v>450</v>
      </c>
      <c r="I1431" t="s">
        <v>11125</v>
      </c>
      <c r="J1431">
        <v>10059</v>
      </c>
      <c r="K1431">
        <v>111600</v>
      </c>
      <c r="L1431" t="s">
        <v>31</v>
      </c>
      <c r="M1431" t="s">
        <v>152</v>
      </c>
      <c r="N1431" t="s">
        <v>11265</v>
      </c>
      <c r="O1431" s="129"/>
      <c r="P1431" s="16"/>
    </row>
    <row r="1432" spans="1:16">
      <c r="A1432" t="s">
        <v>321</v>
      </c>
      <c r="B1432" t="s">
        <v>317</v>
      </c>
      <c r="C1432" t="s">
        <v>11573</v>
      </c>
      <c r="D1432" t="s">
        <v>318</v>
      </c>
      <c r="E1432">
        <v>31280.67</v>
      </c>
      <c r="F1432" t="s">
        <v>1170</v>
      </c>
      <c r="G1432" t="s">
        <v>11574</v>
      </c>
      <c r="H1432" t="s">
        <v>452</v>
      </c>
      <c r="I1432" t="s">
        <v>11125</v>
      </c>
      <c r="J1432">
        <v>10059</v>
      </c>
      <c r="K1432">
        <v>111600</v>
      </c>
      <c r="L1432" t="s">
        <v>31</v>
      </c>
      <c r="M1432" t="s">
        <v>152</v>
      </c>
      <c r="N1432" t="s">
        <v>11266</v>
      </c>
      <c r="O1432" s="129"/>
      <c r="P1432" s="16"/>
    </row>
    <row r="1433" spans="1:16">
      <c r="A1433" t="s">
        <v>1115</v>
      </c>
      <c r="B1433" t="s">
        <v>317</v>
      </c>
      <c r="C1433" t="s">
        <v>11575</v>
      </c>
      <c r="D1433" t="s">
        <v>318</v>
      </c>
      <c r="E1433">
        <v>30742.77</v>
      </c>
      <c r="F1433" t="s">
        <v>1170</v>
      </c>
      <c r="G1433" t="s">
        <v>11576</v>
      </c>
      <c r="H1433" t="s">
        <v>452</v>
      </c>
      <c r="I1433" t="s">
        <v>11125</v>
      </c>
      <c r="J1433">
        <v>10059</v>
      </c>
      <c r="K1433">
        <v>111600</v>
      </c>
      <c r="L1433" t="s">
        <v>31</v>
      </c>
      <c r="M1433" t="s">
        <v>152</v>
      </c>
      <c r="N1433" t="s">
        <v>11267</v>
      </c>
      <c r="O1433" s="129"/>
      <c r="P1433" s="16"/>
    </row>
    <row r="1434" spans="1:16">
      <c r="A1434" t="s">
        <v>11577</v>
      </c>
      <c r="B1434" t="s">
        <v>317</v>
      </c>
      <c r="C1434" t="s">
        <v>11578</v>
      </c>
      <c r="D1434" t="s">
        <v>318</v>
      </c>
      <c r="E1434">
        <v>29953.1</v>
      </c>
      <c r="F1434" t="s">
        <v>1170</v>
      </c>
      <c r="G1434" t="s">
        <v>11579</v>
      </c>
      <c r="H1434" t="s">
        <v>451</v>
      </c>
      <c r="I1434" t="s">
        <v>11125</v>
      </c>
      <c r="J1434">
        <v>10059</v>
      </c>
      <c r="K1434">
        <v>111600</v>
      </c>
      <c r="L1434" t="s">
        <v>31</v>
      </c>
      <c r="M1434" t="s">
        <v>152</v>
      </c>
      <c r="N1434" t="s">
        <v>11268</v>
      </c>
      <c r="O1434" s="129"/>
      <c r="P1434" s="16"/>
    </row>
    <row r="1435" spans="1:16">
      <c r="A1435" t="s">
        <v>11580</v>
      </c>
      <c r="B1435" t="s">
        <v>317</v>
      </c>
      <c r="C1435" t="s">
        <v>11581</v>
      </c>
      <c r="D1435" t="s">
        <v>318</v>
      </c>
      <c r="E1435">
        <v>28097.15</v>
      </c>
      <c r="F1435" t="s">
        <v>1170</v>
      </c>
      <c r="G1435" t="s">
        <v>11582</v>
      </c>
      <c r="H1435" t="s">
        <v>448</v>
      </c>
      <c r="I1435" t="s">
        <v>11125</v>
      </c>
      <c r="J1435">
        <v>10059</v>
      </c>
      <c r="K1435">
        <v>111600</v>
      </c>
      <c r="L1435" t="s">
        <v>31</v>
      </c>
      <c r="M1435" t="s">
        <v>152</v>
      </c>
      <c r="N1435" t="s">
        <v>11269</v>
      </c>
      <c r="O1435" s="129"/>
      <c r="P1435" s="16"/>
    </row>
    <row r="1436" spans="1:16">
      <c r="A1436" t="s">
        <v>1155</v>
      </c>
      <c r="B1436" t="s">
        <v>317</v>
      </c>
      <c r="C1436" t="s">
        <v>11586</v>
      </c>
      <c r="D1436" t="s">
        <v>318</v>
      </c>
      <c r="E1436">
        <v>31047.71</v>
      </c>
      <c r="F1436" t="s">
        <v>1170</v>
      </c>
      <c r="G1436" t="s">
        <v>11587</v>
      </c>
      <c r="H1436" t="s">
        <v>450</v>
      </c>
      <c r="I1436" t="s">
        <v>11125</v>
      </c>
      <c r="J1436">
        <v>10059</v>
      </c>
      <c r="K1436">
        <v>111600</v>
      </c>
      <c r="L1436" t="s">
        <v>31</v>
      </c>
      <c r="M1436" t="s">
        <v>152</v>
      </c>
      <c r="N1436" t="s">
        <v>11270</v>
      </c>
      <c r="O1436" s="129"/>
      <c r="P1436" s="16"/>
    </row>
    <row r="1437" spans="1:16">
      <c r="A1437" t="s">
        <v>11583</v>
      </c>
      <c r="B1437" t="s">
        <v>317</v>
      </c>
      <c r="C1437" t="s">
        <v>11584</v>
      </c>
      <c r="D1437" t="s">
        <v>318</v>
      </c>
      <c r="E1437">
        <v>28495.360000000001</v>
      </c>
      <c r="F1437" t="s">
        <v>1170</v>
      </c>
      <c r="G1437" t="s">
        <v>11585</v>
      </c>
      <c r="H1437" t="s">
        <v>447</v>
      </c>
      <c r="I1437" t="s">
        <v>11125</v>
      </c>
      <c r="J1437">
        <v>10059</v>
      </c>
      <c r="K1437">
        <v>111600</v>
      </c>
      <c r="L1437" t="s">
        <v>31</v>
      </c>
      <c r="M1437" t="s">
        <v>152</v>
      </c>
      <c r="N1437" t="s">
        <v>11271</v>
      </c>
      <c r="O1437" s="129"/>
      <c r="P1437" s="16"/>
    </row>
    <row r="1438" spans="1:16">
      <c r="A1438" t="s">
        <v>11588</v>
      </c>
      <c r="B1438" t="s">
        <v>317</v>
      </c>
      <c r="C1438" t="s">
        <v>11589</v>
      </c>
      <c r="D1438" t="s">
        <v>318</v>
      </c>
      <c r="E1438">
        <v>48092.35</v>
      </c>
      <c r="F1438" t="s">
        <v>1170</v>
      </c>
      <c r="G1438" t="s">
        <v>11590</v>
      </c>
      <c r="H1438" t="s">
        <v>455</v>
      </c>
      <c r="I1438" t="s">
        <v>11125</v>
      </c>
      <c r="J1438">
        <v>10059</v>
      </c>
      <c r="K1438">
        <v>111600</v>
      </c>
      <c r="L1438" t="s">
        <v>31</v>
      </c>
      <c r="M1438" t="s">
        <v>152</v>
      </c>
      <c r="N1438" t="s">
        <v>11272</v>
      </c>
      <c r="O1438" s="129"/>
      <c r="P1438" s="16"/>
    </row>
    <row r="1439" spans="1:16">
      <c r="A1439" t="s">
        <v>1161</v>
      </c>
      <c r="B1439" t="s">
        <v>317</v>
      </c>
      <c r="C1439" t="s">
        <v>11591</v>
      </c>
      <c r="D1439" t="s">
        <v>318</v>
      </c>
      <c r="E1439">
        <v>30860.65</v>
      </c>
      <c r="F1439" t="s">
        <v>1170</v>
      </c>
      <c r="G1439" t="s">
        <v>11592</v>
      </c>
      <c r="H1439" t="s">
        <v>451</v>
      </c>
      <c r="I1439" t="s">
        <v>11125</v>
      </c>
      <c r="J1439">
        <v>10059</v>
      </c>
      <c r="K1439">
        <v>111600</v>
      </c>
      <c r="L1439" t="s">
        <v>31</v>
      </c>
      <c r="M1439" t="s">
        <v>152</v>
      </c>
      <c r="N1439" t="s">
        <v>11273</v>
      </c>
      <c r="O1439" s="129"/>
      <c r="P1439" s="16"/>
    </row>
    <row r="1440" spans="1:16">
      <c r="A1440" t="s">
        <v>1160</v>
      </c>
      <c r="B1440" t="s">
        <v>317</v>
      </c>
      <c r="C1440" t="s">
        <v>11593</v>
      </c>
      <c r="D1440" t="s">
        <v>318</v>
      </c>
      <c r="E1440">
        <v>31519.46</v>
      </c>
      <c r="F1440" t="s">
        <v>1170</v>
      </c>
      <c r="G1440" t="s">
        <v>11594</v>
      </c>
      <c r="H1440" t="s">
        <v>451</v>
      </c>
      <c r="I1440" t="s">
        <v>11125</v>
      </c>
      <c r="J1440">
        <v>10059</v>
      </c>
      <c r="K1440">
        <v>111600</v>
      </c>
      <c r="L1440" t="s">
        <v>31</v>
      </c>
      <c r="M1440" t="s">
        <v>152</v>
      </c>
      <c r="N1440" t="s">
        <v>11274</v>
      </c>
      <c r="O1440" s="129"/>
      <c r="P1440" s="16"/>
    </row>
    <row r="1441" spans="1:16">
      <c r="A1441" t="s">
        <v>316</v>
      </c>
      <c r="B1441" t="s">
        <v>317</v>
      </c>
      <c r="C1441" t="s">
        <v>11569</v>
      </c>
      <c r="D1441" t="s">
        <v>318</v>
      </c>
      <c r="E1441">
        <v>3100.53</v>
      </c>
      <c r="F1441" t="s">
        <v>1170</v>
      </c>
      <c r="G1441" t="s">
        <v>11570</v>
      </c>
      <c r="H1441" t="s">
        <v>453</v>
      </c>
      <c r="I1441" t="s">
        <v>11124</v>
      </c>
      <c r="J1441">
        <v>10059</v>
      </c>
      <c r="K1441">
        <v>111700</v>
      </c>
      <c r="L1441" t="s">
        <v>39</v>
      </c>
      <c r="M1441" t="s">
        <v>152</v>
      </c>
      <c r="N1441" t="s">
        <v>11264</v>
      </c>
      <c r="O1441" s="129"/>
      <c r="P1441" s="16"/>
    </row>
    <row r="1442" spans="1:16">
      <c r="A1442" t="s">
        <v>320</v>
      </c>
      <c r="B1442" t="s">
        <v>317</v>
      </c>
      <c r="C1442" t="s">
        <v>11571</v>
      </c>
      <c r="D1442" t="s">
        <v>318</v>
      </c>
      <c r="E1442">
        <v>4353.5</v>
      </c>
      <c r="F1442" t="s">
        <v>1170</v>
      </c>
      <c r="G1442" t="s">
        <v>11572</v>
      </c>
      <c r="H1442" t="s">
        <v>451</v>
      </c>
      <c r="I1442" t="s">
        <v>11124</v>
      </c>
      <c r="J1442">
        <v>10059</v>
      </c>
      <c r="K1442">
        <v>111700</v>
      </c>
      <c r="L1442" t="s">
        <v>39</v>
      </c>
      <c r="M1442" t="s">
        <v>152</v>
      </c>
      <c r="N1442" t="s">
        <v>11265</v>
      </c>
      <c r="O1442" s="129"/>
      <c r="P1442" s="16"/>
    </row>
    <row r="1443" spans="1:16">
      <c r="A1443" t="s">
        <v>321</v>
      </c>
      <c r="B1443" t="s">
        <v>317</v>
      </c>
      <c r="C1443" t="s">
        <v>11573</v>
      </c>
      <c r="D1443" t="s">
        <v>318</v>
      </c>
      <c r="E1443">
        <v>3686.14</v>
      </c>
      <c r="F1443" t="s">
        <v>1170</v>
      </c>
      <c r="G1443" t="s">
        <v>11574</v>
      </c>
      <c r="H1443" t="s">
        <v>453</v>
      </c>
      <c r="I1443" t="s">
        <v>11124</v>
      </c>
      <c r="J1443">
        <v>10059</v>
      </c>
      <c r="K1443">
        <v>111700</v>
      </c>
      <c r="L1443" t="s">
        <v>39</v>
      </c>
      <c r="M1443" t="s">
        <v>152</v>
      </c>
      <c r="N1443" t="s">
        <v>11266</v>
      </c>
      <c r="O1443" s="129"/>
      <c r="P1443" s="16"/>
    </row>
    <row r="1444" spans="1:16">
      <c r="A1444" t="s">
        <v>1115</v>
      </c>
      <c r="B1444" t="s">
        <v>317</v>
      </c>
      <c r="C1444" t="s">
        <v>11575</v>
      </c>
      <c r="D1444" t="s">
        <v>318</v>
      </c>
      <c r="E1444">
        <v>3806.35</v>
      </c>
      <c r="F1444" t="s">
        <v>1170</v>
      </c>
      <c r="G1444" t="s">
        <v>11576</v>
      </c>
      <c r="H1444" t="s">
        <v>453</v>
      </c>
      <c r="I1444" t="s">
        <v>11124</v>
      </c>
      <c r="J1444">
        <v>10059</v>
      </c>
      <c r="K1444">
        <v>111700</v>
      </c>
      <c r="L1444" t="s">
        <v>39</v>
      </c>
      <c r="M1444" t="s">
        <v>152</v>
      </c>
      <c r="N1444" t="s">
        <v>11267</v>
      </c>
      <c r="O1444" s="129"/>
      <c r="P1444" s="16"/>
    </row>
    <row r="1445" spans="1:16">
      <c r="A1445" t="s">
        <v>11577</v>
      </c>
      <c r="B1445" t="s">
        <v>317</v>
      </c>
      <c r="C1445" t="s">
        <v>11578</v>
      </c>
      <c r="D1445" t="s">
        <v>318</v>
      </c>
      <c r="E1445">
        <v>3624.84</v>
      </c>
      <c r="F1445" t="s">
        <v>1170</v>
      </c>
      <c r="G1445" t="s">
        <v>11579</v>
      </c>
      <c r="H1445" t="s">
        <v>452</v>
      </c>
      <c r="I1445" t="s">
        <v>11124</v>
      </c>
      <c r="J1445">
        <v>10059</v>
      </c>
      <c r="K1445">
        <v>111700</v>
      </c>
      <c r="L1445" t="s">
        <v>39</v>
      </c>
      <c r="M1445" t="s">
        <v>152</v>
      </c>
      <c r="N1445" t="s">
        <v>11268</v>
      </c>
      <c r="O1445" s="129"/>
      <c r="P1445" s="16"/>
    </row>
    <row r="1446" spans="1:16">
      <c r="A1446" t="s">
        <v>11580</v>
      </c>
      <c r="B1446" t="s">
        <v>317</v>
      </c>
      <c r="C1446" t="s">
        <v>11581</v>
      </c>
      <c r="D1446" t="s">
        <v>318</v>
      </c>
      <c r="E1446">
        <v>2536.94</v>
      </c>
      <c r="F1446" t="s">
        <v>1170</v>
      </c>
      <c r="G1446" t="s">
        <v>11582</v>
      </c>
      <c r="H1446" t="s">
        <v>449</v>
      </c>
      <c r="I1446" t="s">
        <v>11124</v>
      </c>
      <c r="J1446">
        <v>10059</v>
      </c>
      <c r="K1446">
        <v>111700</v>
      </c>
      <c r="L1446" t="s">
        <v>39</v>
      </c>
      <c r="M1446" t="s">
        <v>152</v>
      </c>
      <c r="N1446" t="s">
        <v>11269</v>
      </c>
      <c r="O1446" s="129"/>
      <c r="P1446" s="16"/>
    </row>
    <row r="1447" spans="1:16">
      <c r="A1447" t="s">
        <v>11583</v>
      </c>
      <c r="B1447" t="s">
        <v>317</v>
      </c>
      <c r="C1447" t="s">
        <v>11584</v>
      </c>
      <c r="D1447" t="s">
        <v>318</v>
      </c>
      <c r="E1447">
        <v>3441.99</v>
      </c>
      <c r="F1447" t="s">
        <v>1170</v>
      </c>
      <c r="G1447" t="s">
        <v>11585</v>
      </c>
      <c r="H1447" t="s">
        <v>448</v>
      </c>
      <c r="I1447" t="s">
        <v>11124</v>
      </c>
      <c r="J1447">
        <v>10059</v>
      </c>
      <c r="K1447">
        <v>111700</v>
      </c>
      <c r="L1447" t="s">
        <v>39</v>
      </c>
      <c r="M1447" t="s">
        <v>152</v>
      </c>
      <c r="N1447" t="s">
        <v>11271</v>
      </c>
      <c r="O1447" s="129"/>
      <c r="P1447" s="16"/>
    </row>
    <row r="1448" spans="1:16">
      <c r="A1448" t="s">
        <v>1155</v>
      </c>
      <c r="B1448" t="s">
        <v>317</v>
      </c>
      <c r="C1448" t="s">
        <v>11586</v>
      </c>
      <c r="D1448" t="s">
        <v>318</v>
      </c>
      <c r="E1448">
        <v>3436.66</v>
      </c>
      <c r="F1448" t="s">
        <v>1170</v>
      </c>
      <c r="G1448" t="s">
        <v>11587</v>
      </c>
      <c r="H1448" t="s">
        <v>451</v>
      </c>
      <c r="I1448" t="s">
        <v>11124</v>
      </c>
      <c r="J1448">
        <v>10059</v>
      </c>
      <c r="K1448">
        <v>111700</v>
      </c>
      <c r="L1448" t="s">
        <v>39</v>
      </c>
      <c r="M1448" t="s">
        <v>152</v>
      </c>
      <c r="N1448" t="s">
        <v>11270</v>
      </c>
      <c r="O1448" s="129"/>
      <c r="P1448" s="16"/>
    </row>
    <row r="1449" spans="1:16">
      <c r="A1449" t="s">
        <v>11588</v>
      </c>
      <c r="B1449" t="s">
        <v>317</v>
      </c>
      <c r="C1449" t="s">
        <v>11589</v>
      </c>
      <c r="D1449" t="s">
        <v>318</v>
      </c>
      <c r="E1449">
        <v>5849.26</v>
      </c>
      <c r="F1449" t="s">
        <v>1170</v>
      </c>
      <c r="G1449" t="s">
        <v>11590</v>
      </c>
      <c r="H1449" t="s">
        <v>456</v>
      </c>
      <c r="I1449" t="s">
        <v>11124</v>
      </c>
      <c r="J1449">
        <v>10059</v>
      </c>
      <c r="K1449">
        <v>111700</v>
      </c>
      <c r="L1449" t="s">
        <v>39</v>
      </c>
      <c r="M1449" t="s">
        <v>152</v>
      </c>
      <c r="N1449" t="s">
        <v>11272</v>
      </c>
      <c r="O1449" s="129"/>
      <c r="P1449" s="16"/>
    </row>
    <row r="1450" spans="1:16">
      <c r="A1450" t="s">
        <v>1161</v>
      </c>
      <c r="B1450" t="s">
        <v>317</v>
      </c>
      <c r="C1450" t="s">
        <v>11591</v>
      </c>
      <c r="D1450" t="s">
        <v>318</v>
      </c>
      <c r="E1450">
        <v>3034.92</v>
      </c>
      <c r="F1450" t="s">
        <v>1170</v>
      </c>
      <c r="G1450" t="s">
        <v>11592</v>
      </c>
      <c r="H1450" t="s">
        <v>452</v>
      </c>
      <c r="I1450" t="s">
        <v>11124</v>
      </c>
      <c r="J1450">
        <v>10059</v>
      </c>
      <c r="K1450">
        <v>111700</v>
      </c>
      <c r="L1450" t="s">
        <v>39</v>
      </c>
      <c r="M1450" t="s">
        <v>152</v>
      </c>
      <c r="N1450" t="s">
        <v>11273</v>
      </c>
      <c r="O1450" s="129"/>
      <c r="P1450" s="16"/>
    </row>
    <row r="1451" spans="1:16">
      <c r="A1451" t="s">
        <v>1160</v>
      </c>
      <c r="B1451" t="s">
        <v>317</v>
      </c>
      <c r="C1451" t="s">
        <v>11593</v>
      </c>
      <c r="D1451" t="s">
        <v>318</v>
      </c>
      <c r="E1451">
        <v>3202.48</v>
      </c>
      <c r="F1451" t="s">
        <v>1170</v>
      </c>
      <c r="G1451" t="s">
        <v>11594</v>
      </c>
      <c r="H1451" t="s">
        <v>452</v>
      </c>
      <c r="I1451" t="s">
        <v>11124</v>
      </c>
      <c r="J1451">
        <v>10059</v>
      </c>
      <c r="K1451">
        <v>111700</v>
      </c>
      <c r="L1451" t="s">
        <v>39</v>
      </c>
      <c r="M1451" t="s">
        <v>152</v>
      </c>
      <c r="N1451" t="s">
        <v>11274</v>
      </c>
      <c r="O1451" s="129"/>
      <c r="P1451" s="16"/>
    </row>
    <row r="1452" spans="1:16">
      <c r="A1452" t="s">
        <v>316</v>
      </c>
      <c r="B1452" t="s">
        <v>317</v>
      </c>
      <c r="C1452" t="s">
        <v>11569</v>
      </c>
      <c r="D1452" t="s">
        <v>318</v>
      </c>
      <c r="E1452">
        <v>69.11</v>
      </c>
      <c r="F1452" t="s">
        <v>1170</v>
      </c>
      <c r="G1452" t="s">
        <v>11570</v>
      </c>
      <c r="H1452" t="s">
        <v>454</v>
      </c>
      <c r="I1452" t="s">
        <v>11123</v>
      </c>
      <c r="J1452">
        <v>10059</v>
      </c>
      <c r="K1452">
        <v>113000</v>
      </c>
      <c r="L1452" t="s">
        <v>39</v>
      </c>
      <c r="M1452" t="s">
        <v>152</v>
      </c>
      <c r="N1452" t="s">
        <v>11264</v>
      </c>
      <c r="O1452" s="129"/>
      <c r="P1452" s="16"/>
    </row>
    <row r="1453" spans="1:16">
      <c r="A1453" t="s">
        <v>320</v>
      </c>
      <c r="B1453" t="s">
        <v>317</v>
      </c>
      <c r="C1453" t="s">
        <v>11571</v>
      </c>
      <c r="D1453" t="s">
        <v>318</v>
      </c>
      <c r="E1453">
        <v>141.74</v>
      </c>
      <c r="F1453" t="s">
        <v>1170</v>
      </c>
      <c r="G1453" t="s">
        <v>11572</v>
      </c>
      <c r="H1453" t="s">
        <v>452</v>
      </c>
      <c r="I1453" t="s">
        <v>11123</v>
      </c>
      <c r="J1453">
        <v>10059</v>
      </c>
      <c r="K1453">
        <v>113000</v>
      </c>
      <c r="L1453" t="s">
        <v>39</v>
      </c>
      <c r="M1453" t="s">
        <v>152</v>
      </c>
      <c r="N1453" t="s">
        <v>11265</v>
      </c>
      <c r="O1453" s="129"/>
      <c r="P1453" s="16"/>
    </row>
    <row r="1454" spans="1:16">
      <c r="A1454" t="s">
        <v>321</v>
      </c>
      <c r="B1454" t="s">
        <v>317</v>
      </c>
      <c r="C1454" t="s">
        <v>11573</v>
      </c>
      <c r="D1454" t="s">
        <v>318</v>
      </c>
      <c r="E1454">
        <v>68.849999999999994</v>
      </c>
      <c r="F1454" t="s">
        <v>1170</v>
      </c>
      <c r="G1454" t="s">
        <v>11574</v>
      </c>
      <c r="H1454" t="s">
        <v>454</v>
      </c>
      <c r="I1454" t="s">
        <v>11123</v>
      </c>
      <c r="J1454">
        <v>10059</v>
      </c>
      <c r="K1454">
        <v>113000</v>
      </c>
      <c r="L1454" t="s">
        <v>39</v>
      </c>
      <c r="M1454" t="s">
        <v>152</v>
      </c>
      <c r="N1454" t="s">
        <v>11266</v>
      </c>
      <c r="O1454" s="129"/>
      <c r="P1454" s="16"/>
    </row>
    <row r="1455" spans="1:16">
      <c r="A1455" t="s">
        <v>1115</v>
      </c>
      <c r="B1455" t="s">
        <v>317</v>
      </c>
      <c r="C1455" t="s">
        <v>11575</v>
      </c>
      <c r="D1455" t="s">
        <v>318</v>
      </c>
      <c r="E1455">
        <v>63.35</v>
      </c>
      <c r="F1455" t="s">
        <v>1170</v>
      </c>
      <c r="G1455" t="s">
        <v>11576</v>
      </c>
      <c r="H1455" t="s">
        <v>454</v>
      </c>
      <c r="I1455" t="s">
        <v>11123</v>
      </c>
      <c r="J1455">
        <v>10059</v>
      </c>
      <c r="K1455">
        <v>113000</v>
      </c>
      <c r="L1455" t="s">
        <v>39</v>
      </c>
      <c r="M1455" t="s">
        <v>152</v>
      </c>
      <c r="N1455" t="s">
        <v>11267</v>
      </c>
      <c r="O1455" s="129"/>
      <c r="P1455" s="16"/>
    </row>
    <row r="1456" spans="1:16">
      <c r="A1456" t="s">
        <v>11577</v>
      </c>
      <c r="B1456" t="s">
        <v>317</v>
      </c>
      <c r="C1456" t="s">
        <v>11578</v>
      </c>
      <c r="D1456" t="s">
        <v>318</v>
      </c>
      <c r="E1456">
        <v>52.19</v>
      </c>
      <c r="F1456" t="s">
        <v>1170</v>
      </c>
      <c r="G1456" t="s">
        <v>11579</v>
      </c>
      <c r="H1456" t="s">
        <v>453</v>
      </c>
      <c r="I1456" t="s">
        <v>11123</v>
      </c>
      <c r="J1456">
        <v>10059</v>
      </c>
      <c r="K1456">
        <v>113000</v>
      </c>
      <c r="L1456" t="s">
        <v>39</v>
      </c>
      <c r="M1456" t="s">
        <v>152</v>
      </c>
      <c r="N1456" t="s">
        <v>11268</v>
      </c>
      <c r="O1456" s="129"/>
      <c r="P1456" s="16"/>
    </row>
    <row r="1457" spans="1:16">
      <c r="A1457" t="s">
        <v>11580</v>
      </c>
      <c r="B1457" t="s">
        <v>317</v>
      </c>
      <c r="C1457" t="s">
        <v>11581</v>
      </c>
      <c r="D1457" t="s">
        <v>318</v>
      </c>
      <c r="E1457">
        <v>24.9</v>
      </c>
      <c r="F1457" t="s">
        <v>1170</v>
      </c>
      <c r="G1457" t="s">
        <v>11582</v>
      </c>
      <c r="H1457" t="s">
        <v>450</v>
      </c>
      <c r="I1457" t="s">
        <v>11123</v>
      </c>
      <c r="J1457">
        <v>10059</v>
      </c>
      <c r="K1457">
        <v>113000</v>
      </c>
      <c r="L1457" t="s">
        <v>39</v>
      </c>
      <c r="M1457" t="s">
        <v>152</v>
      </c>
      <c r="N1457" t="s">
        <v>11269</v>
      </c>
      <c r="O1457" s="129"/>
      <c r="P1457" s="16"/>
    </row>
    <row r="1458" spans="1:16">
      <c r="A1458" t="s">
        <v>1155</v>
      </c>
      <c r="B1458" t="s">
        <v>317</v>
      </c>
      <c r="C1458" t="s">
        <v>11586</v>
      </c>
      <c r="D1458" t="s">
        <v>318</v>
      </c>
      <c r="E1458">
        <v>62.19</v>
      </c>
      <c r="F1458" t="s">
        <v>1170</v>
      </c>
      <c r="G1458" t="s">
        <v>11587</v>
      </c>
      <c r="H1458" t="s">
        <v>452</v>
      </c>
      <c r="I1458" t="s">
        <v>11123</v>
      </c>
      <c r="J1458">
        <v>10059</v>
      </c>
      <c r="K1458">
        <v>113000</v>
      </c>
      <c r="L1458" t="s">
        <v>39</v>
      </c>
      <c r="M1458" t="s">
        <v>152</v>
      </c>
      <c r="N1458" t="s">
        <v>11270</v>
      </c>
      <c r="O1458" s="129"/>
      <c r="P1458" s="16"/>
    </row>
    <row r="1459" spans="1:16">
      <c r="A1459" t="s">
        <v>11583</v>
      </c>
      <c r="B1459" t="s">
        <v>317</v>
      </c>
      <c r="C1459" t="s">
        <v>11584</v>
      </c>
      <c r="D1459" t="s">
        <v>318</v>
      </c>
      <c r="E1459">
        <v>109.73</v>
      </c>
      <c r="F1459" t="s">
        <v>1170</v>
      </c>
      <c r="G1459" t="s">
        <v>11585</v>
      </c>
      <c r="H1459" t="s">
        <v>449</v>
      </c>
      <c r="I1459" t="s">
        <v>11123</v>
      </c>
      <c r="J1459">
        <v>10059</v>
      </c>
      <c r="K1459">
        <v>113000</v>
      </c>
      <c r="L1459" t="s">
        <v>39</v>
      </c>
      <c r="M1459" t="s">
        <v>152</v>
      </c>
      <c r="N1459" t="s">
        <v>11271</v>
      </c>
      <c r="O1459" s="129"/>
      <c r="P1459" s="16"/>
    </row>
    <row r="1460" spans="1:16">
      <c r="A1460" t="s">
        <v>11588</v>
      </c>
      <c r="B1460" t="s">
        <v>317</v>
      </c>
      <c r="C1460" t="s">
        <v>11589</v>
      </c>
      <c r="D1460" t="s">
        <v>318</v>
      </c>
      <c r="E1460">
        <v>309.04000000000002</v>
      </c>
      <c r="F1460" t="s">
        <v>1170</v>
      </c>
      <c r="G1460" t="s">
        <v>11590</v>
      </c>
      <c r="H1460" t="s">
        <v>457</v>
      </c>
      <c r="I1460" t="s">
        <v>11123</v>
      </c>
      <c r="J1460">
        <v>10059</v>
      </c>
      <c r="K1460">
        <v>113000</v>
      </c>
      <c r="L1460" t="s">
        <v>39</v>
      </c>
      <c r="M1460" t="s">
        <v>152</v>
      </c>
      <c r="N1460" t="s">
        <v>11272</v>
      </c>
      <c r="O1460" s="129"/>
      <c r="P1460" s="16"/>
    </row>
    <row r="1461" spans="1:16">
      <c r="A1461" t="s">
        <v>1161</v>
      </c>
      <c r="B1461" t="s">
        <v>317</v>
      </c>
      <c r="C1461" t="s">
        <v>11591</v>
      </c>
      <c r="D1461" t="s">
        <v>318</v>
      </c>
      <c r="E1461">
        <v>109.52</v>
      </c>
      <c r="F1461" t="s">
        <v>1170</v>
      </c>
      <c r="G1461" t="s">
        <v>11592</v>
      </c>
      <c r="H1461" t="s">
        <v>453</v>
      </c>
      <c r="I1461" t="s">
        <v>11123</v>
      </c>
      <c r="J1461">
        <v>10059</v>
      </c>
      <c r="K1461">
        <v>113000</v>
      </c>
      <c r="L1461" t="s">
        <v>39</v>
      </c>
      <c r="M1461" t="s">
        <v>152</v>
      </c>
      <c r="N1461" t="s">
        <v>11273</v>
      </c>
      <c r="O1461" s="129"/>
      <c r="P1461" s="16"/>
    </row>
    <row r="1462" spans="1:16">
      <c r="A1462" t="s">
        <v>1160</v>
      </c>
      <c r="B1462" t="s">
        <v>317</v>
      </c>
      <c r="C1462" t="s">
        <v>11593</v>
      </c>
      <c r="D1462" t="s">
        <v>318</v>
      </c>
      <c r="E1462">
        <v>128.5</v>
      </c>
      <c r="F1462" t="s">
        <v>1170</v>
      </c>
      <c r="G1462" t="s">
        <v>11594</v>
      </c>
      <c r="H1462" t="s">
        <v>453</v>
      </c>
      <c r="I1462" t="s">
        <v>11123</v>
      </c>
      <c r="J1462">
        <v>10059</v>
      </c>
      <c r="K1462">
        <v>113000</v>
      </c>
      <c r="L1462" t="s">
        <v>39</v>
      </c>
      <c r="M1462" t="s">
        <v>152</v>
      </c>
      <c r="N1462" t="s">
        <v>11274</v>
      </c>
      <c r="O1462" s="129"/>
      <c r="P1462" s="16"/>
    </row>
    <row r="1463" spans="1:16">
      <c r="A1463" t="s">
        <v>316</v>
      </c>
      <c r="B1463" t="s">
        <v>317</v>
      </c>
      <c r="C1463" t="s">
        <v>11569</v>
      </c>
      <c r="D1463" t="s">
        <v>318</v>
      </c>
      <c r="E1463">
        <v>541.64</v>
      </c>
      <c r="F1463" t="s">
        <v>1170</v>
      </c>
      <c r="G1463" t="s">
        <v>11570</v>
      </c>
      <c r="H1463" t="s">
        <v>455</v>
      </c>
      <c r="I1463" t="s">
        <v>11122</v>
      </c>
      <c r="J1463">
        <v>10059</v>
      </c>
      <c r="K1463">
        <v>113010</v>
      </c>
      <c r="L1463" t="s">
        <v>35</v>
      </c>
      <c r="M1463" t="s">
        <v>152</v>
      </c>
      <c r="N1463" t="s">
        <v>11264</v>
      </c>
      <c r="O1463" s="129"/>
      <c r="P1463" s="16"/>
    </row>
    <row r="1464" spans="1:16">
      <c r="A1464" t="s">
        <v>320</v>
      </c>
      <c r="B1464" t="s">
        <v>317</v>
      </c>
      <c r="C1464" t="s">
        <v>11571</v>
      </c>
      <c r="D1464" t="s">
        <v>318</v>
      </c>
      <c r="E1464">
        <v>417.08</v>
      </c>
      <c r="F1464" t="s">
        <v>1170</v>
      </c>
      <c r="G1464" t="s">
        <v>11572</v>
      </c>
      <c r="H1464" t="s">
        <v>453</v>
      </c>
      <c r="I1464" t="s">
        <v>11122</v>
      </c>
      <c r="J1464">
        <v>10059</v>
      </c>
      <c r="K1464">
        <v>113010</v>
      </c>
      <c r="L1464" t="s">
        <v>35</v>
      </c>
      <c r="M1464" t="s">
        <v>152</v>
      </c>
      <c r="N1464" t="s">
        <v>11265</v>
      </c>
      <c r="O1464" s="129"/>
      <c r="P1464" s="16"/>
    </row>
    <row r="1465" spans="1:16">
      <c r="A1465" t="s">
        <v>321</v>
      </c>
      <c r="B1465" t="s">
        <v>317</v>
      </c>
      <c r="C1465" t="s">
        <v>11573</v>
      </c>
      <c r="D1465" t="s">
        <v>318</v>
      </c>
      <c r="E1465">
        <v>392</v>
      </c>
      <c r="F1465" t="s">
        <v>1170</v>
      </c>
      <c r="G1465" t="s">
        <v>11574</v>
      </c>
      <c r="H1465" t="s">
        <v>455</v>
      </c>
      <c r="I1465" t="s">
        <v>11122</v>
      </c>
      <c r="J1465">
        <v>10059</v>
      </c>
      <c r="K1465">
        <v>113010</v>
      </c>
      <c r="L1465" t="s">
        <v>35</v>
      </c>
      <c r="M1465" t="s">
        <v>152</v>
      </c>
      <c r="N1465" t="s">
        <v>11266</v>
      </c>
      <c r="O1465" s="129"/>
      <c r="P1465" s="16"/>
    </row>
    <row r="1466" spans="1:16">
      <c r="A1466" t="s">
        <v>1115</v>
      </c>
      <c r="B1466" t="s">
        <v>317</v>
      </c>
      <c r="C1466" t="s">
        <v>11575</v>
      </c>
      <c r="D1466" t="s">
        <v>318</v>
      </c>
      <c r="E1466">
        <v>423.09</v>
      </c>
      <c r="F1466" t="s">
        <v>1170</v>
      </c>
      <c r="G1466" t="s">
        <v>11576</v>
      </c>
      <c r="H1466" t="s">
        <v>455</v>
      </c>
      <c r="I1466" t="s">
        <v>11122</v>
      </c>
      <c r="J1466">
        <v>10059</v>
      </c>
      <c r="K1466">
        <v>113010</v>
      </c>
      <c r="L1466" t="s">
        <v>35</v>
      </c>
      <c r="M1466" t="s">
        <v>152</v>
      </c>
      <c r="N1466" t="s">
        <v>11267</v>
      </c>
      <c r="O1466" s="129"/>
      <c r="P1466" s="16"/>
    </row>
    <row r="1467" spans="1:16">
      <c r="A1467" t="s">
        <v>11577</v>
      </c>
      <c r="B1467" t="s">
        <v>317</v>
      </c>
      <c r="C1467" t="s">
        <v>11578</v>
      </c>
      <c r="D1467" t="s">
        <v>318</v>
      </c>
      <c r="E1467">
        <v>450.97</v>
      </c>
      <c r="F1467" t="s">
        <v>1170</v>
      </c>
      <c r="G1467" t="s">
        <v>11579</v>
      </c>
      <c r="H1467" t="s">
        <v>454</v>
      </c>
      <c r="I1467" t="s">
        <v>11122</v>
      </c>
      <c r="J1467">
        <v>10059</v>
      </c>
      <c r="K1467">
        <v>113010</v>
      </c>
      <c r="L1467" t="s">
        <v>35</v>
      </c>
      <c r="M1467" t="s">
        <v>152</v>
      </c>
      <c r="N1467" t="s">
        <v>11268</v>
      </c>
      <c r="O1467" s="129"/>
      <c r="P1467" s="16"/>
    </row>
    <row r="1468" spans="1:16">
      <c r="A1468" t="s">
        <v>11580</v>
      </c>
      <c r="B1468" t="s">
        <v>317</v>
      </c>
      <c r="C1468" t="s">
        <v>11581</v>
      </c>
      <c r="D1468" t="s">
        <v>318</v>
      </c>
      <c r="E1468">
        <v>450.97</v>
      </c>
      <c r="F1468" t="s">
        <v>1170</v>
      </c>
      <c r="G1468" t="s">
        <v>11582</v>
      </c>
      <c r="H1468" t="s">
        <v>451</v>
      </c>
      <c r="I1468" t="s">
        <v>11122</v>
      </c>
      <c r="J1468">
        <v>10059</v>
      </c>
      <c r="K1468">
        <v>113010</v>
      </c>
      <c r="L1468" t="s">
        <v>35</v>
      </c>
      <c r="M1468" t="s">
        <v>152</v>
      </c>
      <c r="N1468" t="s">
        <v>11269</v>
      </c>
      <c r="O1468" s="129"/>
      <c r="P1468" s="16"/>
    </row>
    <row r="1469" spans="1:16">
      <c r="A1469" t="s">
        <v>1155</v>
      </c>
      <c r="B1469" t="s">
        <v>317</v>
      </c>
      <c r="C1469" t="s">
        <v>11586</v>
      </c>
      <c r="D1469" t="s">
        <v>318</v>
      </c>
      <c r="E1469">
        <v>436.37</v>
      </c>
      <c r="F1469" t="s">
        <v>1170</v>
      </c>
      <c r="G1469" t="s">
        <v>11587</v>
      </c>
      <c r="H1469" t="s">
        <v>453</v>
      </c>
      <c r="I1469" t="s">
        <v>11122</v>
      </c>
      <c r="J1469">
        <v>10059</v>
      </c>
      <c r="K1469">
        <v>113010</v>
      </c>
      <c r="L1469" t="s">
        <v>35</v>
      </c>
      <c r="M1469" t="s">
        <v>152</v>
      </c>
      <c r="N1469" t="s">
        <v>11270</v>
      </c>
      <c r="O1469" s="129"/>
      <c r="P1469" s="16"/>
    </row>
    <row r="1470" spans="1:16">
      <c r="A1470" t="s">
        <v>11583</v>
      </c>
      <c r="B1470" t="s">
        <v>317</v>
      </c>
      <c r="C1470" t="s">
        <v>11584</v>
      </c>
      <c r="D1470" t="s">
        <v>318</v>
      </c>
      <c r="E1470">
        <v>450.97</v>
      </c>
      <c r="F1470" t="s">
        <v>1170</v>
      </c>
      <c r="G1470" t="s">
        <v>11585</v>
      </c>
      <c r="H1470" t="s">
        <v>450</v>
      </c>
      <c r="I1470" t="s">
        <v>11122</v>
      </c>
      <c r="J1470">
        <v>10059</v>
      </c>
      <c r="K1470">
        <v>113010</v>
      </c>
      <c r="L1470" t="s">
        <v>35</v>
      </c>
      <c r="M1470" t="s">
        <v>152</v>
      </c>
      <c r="N1470" t="s">
        <v>11271</v>
      </c>
      <c r="O1470" s="129"/>
      <c r="P1470" s="16"/>
    </row>
    <row r="1471" spans="1:16">
      <c r="A1471" t="s">
        <v>11588</v>
      </c>
      <c r="B1471" t="s">
        <v>317</v>
      </c>
      <c r="C1471" t="s">
        <v>11589</v>
      </c>
      <c r="D1471" t="s">
        <v>318</v>
      </c>
      <c r="E1471">
        <v>913.87</v>
      </c>
      <c r="F1471" t="s">
        <v>1170</v>
      </c>
      <c r="G1471" t="s">
        <v>11590</v>
      </c>
      <c r="H1471" t="s">
        <v>458</v>
      </c>
      <c r="I1471" t="s">
        <v>11122</v>
      </c>
      <c r="J1471">
        <v>10059</v>
      </c>
      <c r="K1471">
        <v>113010</v>
      </c>
      <c r="L1471" t="s">
        <v>35</v>
      </c>
      <c r="M1471" t="s">
        <v>152</v>
      </c>
      <c r="N1471" t="s">
        <v>11272</v>
      </c>
      <c r="O1471" s="129"/>
      <c r="P1471" s="16"/>
    </row>
    <row r="1472" spans="1:16">
      <c r="A1472" t="s">
        <v>1161</v>
      </c>
      <c r="B1472" t="s">
        <v>317</v>
      </c>
      <c r="C1472" t="s">
        <v>11591</v>
      </c>
      <c r="D1472" t="s">
        <v>318</v>
      </c>
      <c r="E1472">
        <v>426.88</v>
      </c>
      <c r="F1472" t="s">
        <v>1170</v>
      </c>
      <c r="G1472" t="s">
        <v>11592</v>
      </c>
      <c r="H1472" t="s">
        <v>454</v>
      </c>
      <c r="I1472" t="s">
        <v>11122</v>
      </c>
      <c r="J1472">
        <v>10059</v>
      </c>
      <c r="K1472">
        <v>113010</v>
      </c>
      <c r="L1472" t="s">
        <v>35</v>
      </c>
      <c r="M1472" t="s">
        <v>152</v>
      </c>
      <c r="N1472" t="s">
        <v>11273</v>
      </c>
      <c r="O1472" s="129"/>
      <c r="P1472" s="16"/>
    </row>
    <row r="1473" spans="1:16">
      <c r="A1473" t="s">
        <v>1160</v>
      </c>
      <c r="B1473" t="s">
        <v>317</v>
      </c>
      <c r="C1473" t="s">
        <v>11593</v>
      </c>
      <c r="D1473" t="s">
        <v>318</v>
      </c>
      <c r="E1473">
        <v>453.24</v>
      </c>
      <c r="F1473" t="s">
        <v>1170</v>
      </c>
      <c r="G1473" t="s">
        <v>11594</v>
      </c>
      <c r="H1473" t="s">
        <v>454</v>
      </c>
      <c r="I1473" t="s">
        <v>11122</v>
      </c>
      <c r="J1473">
        <v>10059</v>
      </c>
      <c r="K1473">
        <v>113010</v>
      </c>
      <c r="L1473" t="s">
        <v>35</v>
      </c>
      <c r="M1473" t="s">
        <v>152</v>
      </c>
      <c r="N1473" t="s">
        <v>11274</v>
      </c>
      <c r="O1473" s="129"/>
      <c r="P1473" s="16"/>
    </row>
    <row r="1474" spans="1:16">
      <c r="A1474" t="s">
        <v>316</v>
      </c>
      <c r="B1474" t="s">
        <v>317</v>
      </c>
      <c r="C1474" t="s">
        <v>11569</v>
      </c>
      <c r="D1474" t="s">
        <v>318</v>
      </c>
      <c r="E1474">
        <v>271.74</v>
      </c>
      <c r="F1474" t="s">
        <v>1170</v>
      </c>
      <c r="G1474" t="s">
        <v>11570</v>
      </c>
      <c r="H1474" t="s">
        <v>456</v>
      </c>
      <c r="I1474" t="s">
        <v>11121</v>
      </c>
      <c r="J1474">
        <v>10059</v>
      </c>
      <c r="K1474">
        <v>113020</v>
      </c>
      <c r="L1474" t="s">
        <v>33</v>
      </c>
      <c r="M1474" t="s">
        <v>152</v>
      </c>
      <c r="N1474" t="s">
        <v>11264</v>
      </c>
      <c r="O1474" s="129"/>
      <c r="P1474" s="16"/>
    </row>
    <row r="1475" spans="1:16">
      <c r="A1475" t="s">
        <v>320</v>
      </c>
      <c r="B1475" t="s">
        <v>317</v>
      </c>
      <c r="C1475" t="s">
        <v>11571</v>
      </c>
      <c r="D1475" t="s">
        <v>318</v>
      </c>
      <c r="E1475">
        <v>250.55</v>
      </c>
      <c r="F1475" t="s">
        <v>1170</v>
      </c>
      <c r="G1475" t="s">
        <v>11572</v>
      </c>
      <c r="H1475" t="s">
        <v>454</v>
      </c>
      <c r="I1475" t="s">
        <v>11121</v>
      </c>
      <c r="J1475">
        <v>10059</v>
      </c>
      <c r="K1475">
        <v>113020</v>
      </c>
      <c r="L1475" t="s">
        <v>33</v>
      </c>
      <c r="M1475" t="s">
        <v>152</v>
      </c>
      <c r="N1475" t="s">
        <v>11265</v>
      </c>
      <c r="O1475" s="129"/>
      <c r="P1475" s="16"/>
    </row>
    <row r="1476" spans="1:16">
      <c r="A1476" t="s">
        <v>321</v>
      </c>
      <c r="B1476" t="s">
        <v>317</v>
      </c>
      <c r="C1476" t="s">
        <v>11573</v>
      </c>
      <c r="D1476" t="s">
        <v>318</v>
      </c>
      <c r="E1476">
        <v>250.55</v>
      </c>
      <c r="F1476" t="s">
        <v>1170</v>
      </c>
      <c r="G1476" t="s">
        <v>11574</v>
      </c>
      <c r="H1476" t="s">
        <v>456</v>
      </c>
      <c r="I1476" t="s">
        <v>11121</v>
      </c>
      <c r="J1476">
        <v>10059</v>
      </c>
      <c r="K1476">
        <v>113020</v>
      </c>
      <c r="L1476" t="s">
        <v>33</v>
      </c>
      <c r="M1476" t="s">
        <v>152</v>
      </c>
      <c r="N1476" t="s">
        <v>11266</v>
      </c>
      <c r="O1476" s="129"/>
      <c r="P1476" s="16"/>
    </row>
    <row r="1477" spans="1:16">
      <c r="A1477" t="s">
        <v>1115</v>
      </c>
      <c r="B1477" t="s">
        <v>317</v>
      </c>
      <c r="C1477" t="s">
        <v>11575</v>
      </c>
      <c r="D1477" t="s">
        <v>318</v>
      </c>
      <c r="E1477">
        <v>250.55</v>
      </c>
      <c r="F1477" t="s">
        <v>1170</v>
      </c>
      <c r="G1477" t="s">
        <v>11576</v>
      </c>
      <c r="H1477" t="s">
        <v>456</v>
      </c>
      <c r="I1477" t="s">
        <v>11121</v>
      </c>
      <c r="J1477">
        <v>10059</v>
      </c>
      <c r="K1477">
        <v>113020</v>
      </c>
      <c r="L1477" t="s">
        <v>33</v>
      </c>
      <c r="M1477" t="s">
        <v>152</v>
      </c>
      <c r="N1477" t="s">
        <v>11267</v>
      </c>
      <c r="O1477" s="129"/>
      <c r="P1477" s="16"/>
    </row>
    <row r="1478" spans="1:16">
      <c r="A1478" t="s">
        <v>11577</v>
      </c>
      <c r="B1478" t="s">
        <v>317</v>
      </c>
      <c r="C1478" t="s">
        <v>11578</v>
      </c>
      <c r="D1478" t="s">
        <v>318</v>
      </c>
      <c r="E1478">
        <v>250.55</v>
      </c>
      <c r="F1478" t="s">
        <v>1170</v>
      </c>
      <c r="G1478" t="s">
        <v>11579</v>
      </c>
      <c r="H1478" t="s">
        <v>455</v>
      </c>
      <c r="I1478" t="s">
        <v>11121</v>
      </c>
      <c r="J1478">
        <v>10059</v>
      </c>
      <c r="K1478">
        <v>113020</v>
      </c>
      <c r="L1478" t="s">
        <v>33</v>
      </c>
      <c r="M1478" t="s">
        <v>152</v>
      </c>
      <c r="N1478" t="s">
        <v>11268</v>
      </c>
      <c r="O1478" s="129"/>
      <c r="P1478" s="16"/>
    </row>
    <row r="1479" spans="1:16">
      <c r="A1479" t="s">
        <v>11580</v>
      </c>
      <c r="B1479" t="s">
        <v>317</v>
      </c>
      <c r="C1479" t="s">
        <v>11581</v>
      </c>
      <c r="D1479" t="s">
        <v>318</v>
      </c>
      <c r="E1479">
        <v>250.55</v>
      </c>
      <c r="F1479" t="s">
        <v>1170</v>
      </c>
      <c r="G1479" t="s">
        <v>11582</v>
      </c>
      <c r="H1479" t="s">
        <v>452</v>
      </c>
      <c r="I1479" t="s">
        <v>11121</v>
      </c>
      <c r="J1479">
        <v>10059</v>
      </c>
      <c r="K1479">
        <v>113020</v>
      </c>
      <c r="L1479" t="s">
        <v>33</v>
      </c>
      <c r="M1479" t="s">
        <v>152</v>
      </c>
      <c r="N1479" t="s">
        <v>11269</v>
      </c>
      <c r="O1479" s="129"/>
      <c r="P1479" s="16"/>
    </row>
    <row r="1480" spans="1:16">
      <c r="A1480" t="s">
        <v>11583</v>
      </c>
      <c r="B1480" t="s">
        <v>317</v>
      </c>
      <c r="C1480" t="s">
        <v>11584</v>
      </c>
      <c r="D1480" t="s">
        <v>318</v>
      </c>
      <c r="E1480">
        <v>250.55</v>
      </c>
      <c r="F1480" t="s">
        <v>1170</v>
      </c>
      <c r="G1480" t="s">
        <v>11585</v>
      </c>
      <c r="H1480" t="s">
        <v>451</v>
      </c>
      <c r="I1480" t="s">
        <v>11121</v>
      </c>
      <c r="J1480">
        <v>10059</v>
      </c>
      <c r="K1480">
        <v>113020</v>
      </c>
      <c r="L1480" t="s">
        <v>33</v>
      </c>
      <c r="M1480" t="s">
        <v>152</v>
      </c>
      <c r="N1480" t="s">
        <v>11271</v>
      </c>
      <c r="O1480" s="129"/>
      <c r="P1480" s="16"/>
    </row>
    <row r="1481" spans="1:16">
      <c r="A1481" t="s">
        <v>1155</v>
      </c>
      <c r="B1481" t="s">
        <v>317</v>
      </c>
      <c r="C1481" t="s">
        <v>11586</v>
      </c>
      <c r="D1481" t="s">
        <v>318</v>
      </c>
      <c r="E1481">
        <v>250.55</v>
      </c>
      <c r="F1481" t="s">
        <v>1170</v>
      </c>
      <c r="G1481" t="s">
        <v>11587</v>
      </c>
      <c r="H1481" t="s">
        <v>454</v>
      </c>
      <c r="I1481" t="s">
        <v>11121</v>
      </c>
      <c r="J1481">
        <v>10059</v>
      </c>
      <c r="K1481">
        <v>113020</v>
      </c>
      <c r="L1481" t="s">
        <v>33</v>
      </c>
      <c r="M1481" t="s">
        <v>152</v>
      </c>
      <c r="N1481" t="s">
        <v>11270</v>
      </c>
      <c r="O1481" s="129"/>
      <c r="P1481" s="16"/>
    </row>
    <row r="1482" spans="1:16">
      <c r="A1482" t="s">
        <v>11588</v>
      </c>
      <c r="B1482" t="s">
        <v>317</v>
      </c>
      <c r="C1482" t="s">
        <v>11589</v>
      </c>
      <c r="D1482" t="s">
        <v>318</v>
      </c>
      <c r="E1482">
        <v>590.16</v>
      </c>
      <c r="F1482" t="s">
        <v>1170</v>
      </c>
      <c r="G1482" t="s">
        <v>11590</v>
      </c>
      <c r="H1482" t="s">
        <v>459</v>
      </c>
      <c r="I1482" t="s">
        <v>11121</v>
      </c>
      <c r="J1482">
        <v>10059</v>
      </c>
      <c r="K1482">
        <v>113020</v>
      </c>
      <c r="L1482" t="s">
        <v>33</v>
      </c>
      <c r="M1482" t="s">
        <v>152</v>
      </c>
      <c r="N1482" t="s">
        <v>11272</v>
      </c>
      <c r="O1482" s="129"/>
      <c r="P1482" s="16"/>
    </row>
    <row r="1483" spans="1:16">
      <c r="A1483" t="s">
        <v>1161</v>
      </c>
      <c r="B1483" t="s">
        <v>317</v>
      </c>
      <c r="C1483" t="s">
        <v>11591</v>
      </c>
      <c r="D1483" t="s">
        <v>318</v>
      </c>
      <c r="E1483">
        <v>279.7</v>
      </c>
      <c r="F1483" t="s">
        <v>1170</v>
      </c>
      <c r="G1483" t="s">
        <v>11592</v>
      </c>
      <c r="H1483" t="s">
        <v>455</v>
      </c>
      <c r="I1483" t="s">
        <v>11121</v>
      </c>
      <c r="J1483">
        <v>10059</v>
      </c>
      <c r="K1483">
        <v>113020</v>
      </c>
      <c r="L1483" t="s">
        <v>33</v>
      </c>
      <c r="M1483" t="s">
        <v>152</v>
      </c>
      <c r="N1483" t="s">
        <v>11273</v>
      </c>
      <c r="O1483" s="129"/>
      <c r="P1483" s="16"/>
    </row>
    <row r="1484" spans="1:16">
      <c r="A1484" t="s">
        <v>1160</v>
      </c>
      <c r="B1484" t="s">
        <v>317</v>
      </c>
      <c r="C1484" t="s">
        <v>11593</v>
      </c>
      <c r="D1484" t="s">
        <v>318</v>
      </c>
      <c r="E1484">
        <v>279.7</v>
      </c>
      <c r="F1484" t="s">
        <v>1170</v>
      </c>
      <c r="G1484" t="s">
        <v>11594</v>
      </c>
      <c r="H1484" t="s">
        <v>455</v>
      </c>
      <c r="I1484" t="s">
        <v>11121</v>
      </c>
      <c r="J1484">
        <v>10059</v>
      </c>
      <c r="K1484">
        <v>113020</v>
      </c>
      <c r="L1484" t="s">
        <v>33</v>
      </c>
      <c r="M1484" t="s">
        <v>152</v>
      </c>
      <c r="N1484" t="s">
        <v>11274</v>
      </c>
      <c r="O1484" s="129"/>
      <c r="P1484" s="16"/>
    </row>
    <row r="1485" spans="1:16">
      <c r="A1485" t="s">
        <v>316</v>
      </c>
      <c r="B1485" t="s">
        <v>317</v>
      </c>
      <c r="C1485" t="s">
        <v>11569</v>
      </c>
      <c r="D1485" t="s">
        <v>318</v>
      </c>
      <c r="E1485">
        <v>4909.76</v>
      </c>
      <c r="F1485" t="s">
        <v>1170</v>
      </c>
      <c r="G1485" t="s">
        <v>11570</v>
      </c>
      <c r="H1485" t="s">
        <v>457</v>
      </c>
      <c r="I1485" t="s">
        <v>11120</v>
      </c>
      <c r="J1485">
        <v>10059</v>
      </c>
      <c r="K1485">
        <v>113040</v>
      </c>
      <c r="L1485" t="s">
        <v>27</v>
      </c>
      <c r="M1485" t="s">
        <v>152</v>
      </c>
      <c r="N1485" t="s">
        <v>11264</v>
      </c>
      <c r="O1485" s="129"/>
      <c r="P1485" s="16"/>
    </row>
    <row r="1486" spans="1:16">
      <c r="A1486" t="s">
        <v>320</v>
      </c>
      <c r="B1486" t="s">
        <v>317</v>
      </c>
      <c r="C1486" t="s">
        <v>11571</v>
      </c>
      <c r="D1486" t="s">
        <v>318</v>
      </c>
      <c r="E1486">
        <v>4973.6499999999996</v>
      </c>
      <c r="F1486" t="s">
        <v>1170</v>
      </c>
      <c r="G1486" t="s">
        <v>11572</v>
      </c>
      <c r="H1486" t="s">
        <v>455</v>
      </c>
      <c r="I1486" t="s">
        <v>11120</v>
      </c>
      <c r="J1486">
        <v>10059</v>
      </c>
      <c r="K1486">
        <v>113040</v>
      </c>
      <c r="L1486" t="s">
        <v>27</v>
      </c>
      <c r="M1486" t="s">
        <v>152</v>
      </c>
      <c r="N1486" t="s">
        <v>11265</v>
      </c>
      <c r="O1486" s="129"/>
      <c r="P1486" s="16"/>
    </row>
    <row r="1487" spans="1:16">
      <c r="A1487" t="s">
        <v>321</v>
      </c>
      <c r="B1487" t="s">
        <v>317</v>
      </c>
      <c r="C1487" t="s">
        <v>11573</v>
      </c>
      <c r="D1487" t="s">
        <v>318</v>
      </c>
      <c r="E1487">
        <v>5042.8900000000003</v>
      </c>
      <c r="F1487" t="s">
        <v>1170</v>
      </c>
      <c r="G1487" t="s">
        <v>11574</v>
      </c>
      <c r="H1487" t="s">
        <v>457</v>
      </c>
      <c r="I1487" t="s">
        <v>11120</v>
      </c>
      <c r="J1487">
        <v>10059</v>
      </c>
      <c r="K1487">
        <v>113040</v>
      </c>
      <c r="L1487" t="s">
        <v>27</v>
      </c>
      <c r="M1487" t="s">
        <v>152</v>
      </c>
      <c r="N1487" t="s">
        <v>11266</v>
      </c>
      <c r="O1487" s="129"/>
      <c r="P1487" s="16"/>
    </row>
    <row r="1488" spans="1:16">
      <c r="A1488" t="s">
        <v>1115</v>
      </c>
      <c r="B1488" t="s">
        <v>317</v>
      </c>
      <c r="C1488" t="s">
        <v>11575</v>
      </c>
      <c r="D1488" t="s">
        <v>318</v>
      </c>
      <c r="E1488">
        <v>4970.2700000000004</v>
      </c>
      <c r="F1488" t="s">
        <v>1170</v>
      </c>
      <c r="G1488" t="s">
        <v>11576</v>
      </c>
      <c r="H1488" t="s">
        <v>457</v>
      </c>
      <c r="I1488" t="s">
        <v>11120</v>
      </c>
      <c r="J1488">
        <v>10059</v>
      </c>
      <c r="K1488">
        <v>113040</v>
      </c>
      <c r="L1488" t="s">
        <v>27</v>
      </c>
      <c r="M1488" t="s">
        <v>152</v>
      </c>
      <c r="N1488" t="s">
        <v>11267</v>
      </c>
      <c r="O1488" s="129"/>
      <c r="P1488" s="16"/>
    </row>
    <row r="1489" spans="1:16">
      <c r="A1489" t="s">
        <v>11577</v>
      </c>
      <c r="B1489" t="s">
        <v>317</v>
      </c>
      <c r="C1489" t="s">
        <v>11578</v>
      </c>
      <c r="D1489" t="s">
        <v>318</v>
      </c>
      <c r="E1489">
        <v>4852.7299999999996</v>
      </c>
      <c r="F1489" t="s">
        <v>1170</v>
      </c>
      <c r="G1489" t="s">
        <v>11579</v>
      </c>
      <c r="H1489" t="s">
        <v>456</v>
      </c>
      <c r="I1489" t="s">
        <v>11120</v>
      </c>
      <c r="J1489">
        <v>10059</v>
      </c>
      <c r="K1489">
        <v>113040</v>
      </c>
      <c r="L1489" t="s">
        <v>27</v>
      </c>
      <c r="M1489" t="s">
        <v>152</v>
      </c>
      <c r="N1489" t="s">
        <v>11268</v>
      </c>
      <c r="O1489" s="129"/>
      <c r="P1489" s="16"/>
    </row>
    <row r="1490" spans="1:16">
      <c r="A1490" t="s">
        <v>11580</v>
      </c>
      <c r="B1490" t="s">
        <v>317</v>
      </c>
      <c r="C1490" t="s">
        <v>11581</v>
      </c>
      <c r="D1490" t="s">
        <v>318</v>
      </c>
      <c r="E1490">
        <v>4707.7</v>
      </c>
      <c r="F1490" t="s">
        <v>1170</v>
      </c>
      <c r="G1490" t="s">
        <v>11582</v>
      </c>
      <c r="H1490" t="s">
        <v>453</v>
      </c>
      <c r="I1490" t="s">
        <v>11120</v>
      </c>
      <c r="J1490">
        <v>10059</v>
      </c>
      <c r="K1490">
        <v>113040</v>
      </c>
      <c r="L1490" t="s">
        <v>27</v>
      </c>
      <c r="M1490" t="s">
        <v>152</v>
      </c>
      <c r="N1490" t="s">
        <v>11269</v>
      </c>
      <c r="O1490" s="129"/>
      <c r="P1490" s="16"/>
    </row>
    <row r="1491" spans="1:16">
      <c r="A1491" t="s">
        <v>1155</v>
      </c>
      <c r="B1491" t="s">
        <v>317</v>
      </c>
      <c r="C1491" t="s">
        <v>11586</v>
      </c>
      <c r="D1491" t="s">
        <v>318</v>
      </c>
      <c r="E1491">
        <v>4848.8</v>
      </c>
      <c r="F1491" t="s">
        <v>1170</v>
      </c>
      <c r="G1491" t="s">
        <v>11587</v>
      </c>
      <c r="H1491" t="s">
        <v>455</v>
      </c>
      <c r="I1491" t="s">
        <v>11120</v>
      </c>
      <c r="J1491">
        <v>10059</v>
      </c>
      <c r="K1491">
        <v>113040</v>
      </c>
      <c r="L1491" t="s">
        <v>27</v>
      </c>
      <c r="M1491" t="s">
        <v>152</v>
      </c>
      <c r="N1491" t="s">
        <v>11270</v>
      </c>
      <c r="O1491" s="129"/>
      <c r="P1491" s="16"/>
    </row>
    <row r="1492" spans="1:16">
      <c r="A1492" t="s">
        <v>11583</v>
      </c>
      <c r="B1492" t="s">
        <v>317</v>
      </c>
      <c r="C1492" t="s">
        <v>11584</v>
      </c>
      <c r="D1492" t="s">
        <v>318</v>
      </c>
      <c r="E1492">
        <v>5983.27</v>
      </c>
      <c r="F1492" t="s">
        <v>1170</v>
      </c>
      <c r="G1492" t="s">
        <v>11585</v>
      </c>
      <c r="H1492" t="s">
        <v>452</v>
      </c>
      <c r="I1492" t="s">
        <v>11120</v>
      </c>
      <c r="J1492">
        <v>10059</v>
      </c>
      <c r="K1492">
        <v>113040</v>
      </c>
      <c r="L1492" t="s">
        <v>27</v>
      </c>
      <c r="M1492" t="s">
        <v>152</v>
      </c>
      <c r="N1492" t="s">
        <v>11271</v>
      </c>
      <c r="O1492" s="129"/>
      <c r="P1492" s="16"/>
    </row>
    <row r="1493" spans="1:16">
      <c r="A1493" t="s">
        <v>11588</v>
      </c>
      <c r="B1493" t="s">
        <v>317</v>
      </c>
      <c r="C1493" t="s">
        <v>11589</v>
      </c>
      <c r="D1493" t="s">
        <v>318</v>
      </c>
      <c r="E1493">
        <v>5307.28</v>
      </c>
      <c r="F1493" t="s">
        <v>1170</v>
      </c>
      <c r="G1493" t="s">
        <v>11590</v>
      </c>
      <c r="H1493" t="s">
        <v>460</v>
      </c>
      <c r="I1493" t="s">
        <v>11120</v>
      </c>
      <c r="J1493">
        <v>10059</v>
      </c>
      <c r="K1493">
        <v>113040</v>
      </c>
      <c r="L1493" t="s">
        <v>27</v>
      </c>
      <c r="M1493" t="s">
        <v>152</v>
      </c>
      <c r="N1493" t="s">
        <v>11272</v>
      </c>
      <c r="O1493" s="129"/>
      <c r="P1493" s="16"/>
    </row>
    <row r="1494" spans="1:16">
      <c r="A1494" t="s">
        <v>1161</v>
      </c>
      <c r="B1494" t="s">
        <v>317</v>
      </c>
      <c r="C1494" t="s">
        <v>11591</v>
      </c>
      <c r="D1494" t="s">
        <v>318</v>
      </c>
      <c r="E1494">
        <v>5082.43</v>
      </c>
      <c r="F1494" t="s">
        <v>1170</v>
      </c>
      <c r="G1494" t="s">
        <v>11592</v>
      </c>
      <c r="H1494" t="s">
        <v>456</v>
      </c>
      <c r="I1494" t="s">
        <v>11120</v>
      </c>
      <c r="J1494">
        <v>10059</v>
      </c>
      <c r="K1494">
        <v>113040</v>
      </c>
      <c r="L1494" t="s">
        <v>27</v>
      </c>
      <c r="M1494" t="s">
        <v>152</v>
      </c>
      <c r="N1494" t="s">
        <v>11273</v>
      </c>
      <c r="O1494" s="129"/>
      <c r="P1494" s="16"/>
    </row>
    <row r="1495" spans="1:16">
      <c r="A1495" t="s">
        <v>1160</v>
      </c>
      <c r="B1495" t="s">
        <v>317</v>
      </c>
      <c r="C1495" t="s">
        <v>11593</v>
      </c>
      <c r="D1495" t="s">
        <v>318</v>
      </c>
      <c r="E1495">
        <v>5275.53</v>
      </c>
      <c r="F1495" t="s">
        <v>1170</v>
      </c>
      <c r="G1495" t="s">
        <v>11594</v>
      </c>
      <c r="H1495" t="s">
        <v>456</v>
      </c>
      <c r="I1495" t="s">
        <v>11120</v>
      </c>
      <c r="J1495">
        <v>10059</v>
      </c>
      <c r="K1495">
        <v>113040</v>
      </c>
      <c r="L1495" t="s">
        <v>27</v>
      </c>
      <c r="M1495" t="s">
        <v>152</v>
      </c>
      <c r="N1495" t="s">
        <v>11274</v>
      </c>
      <c r="O1495" s="129"/>
    </row>
    <row r="1496" spans="1:16">
      <c r="A1496" t="s">
        <v>316</v>
      </c>
      <c r="B1496" t="s">
        <v>317</v>
      </c>
      <c r="C1496" t="s">
        <v>11569</v>
      </c>
      <c r="D1496" t="s">
        <v>318</v>
      </c>
      <c r="E1496">
        <v>2070.81</v>
      </c>
      <c r="F1496" t="s">
        <v>1170</v>
      </c>
      <c r="G1496" t="s">
        <v>11570</v>
      </c>
      <c r="H1496" t="s">
        <v>458</v>
      </c>
      <c r="I1496" t="s">
        <v>11119</v>
      </c>
      <c r="J1496">
        <v>10059</v>
      </c>
      <c r="K1496">
        <v>113060</v>
      </c>
      <c r="L1496" t="s">
        <v>31</v>
      </c>
      <c r="M1496" t="s">
        <v>152</v>
      </c>
      <c r="N1496" t="s">
        <v>11264</v>
      </c>
      <c r="O1496" s="129"/>
      <c r="P1496" s="16"/>
    </row>
    <row r="1497" spans="1:16">
      <c r="A1497" t="s">
        <v>320</v>
      </c>
      <c r="B1497" t="s">
        <v>317</v>
      </c>
      <c r="C1497" t="s">
        <v>11571</v>
      </c>
      <c r="D1497" t="s">
        <v>318</v>
      </c>
      <c r="E1497">
        <v>1988.19</v>
      </c>
      <c r="F1497" t="s">
        <v>1170</v>
      </c>
      <c r="G1497" t="s">
        <v>11572</v>
      </c>
      <c r="H1497" t="s">
        <v>456</v>
      </c>
      <c r="I1497" t="s">
        <v>11119</v>
      </c>
      <c r="J1497">
        <v>10059</v>
      </c>
      <c r="K1497">
        <v>113060</v>
      </c>
      <c r="L1497" t="s">
        <v>31</v>
      </c>
      <c r="M1497" t="s">
        <v>152</v>
      </c>
      <c r="N1497" t="s">
        <v>11265</v>
      </c>
      <c r="O1497" s="129"/>
    </row>
    <row r="1498" spans="1:16">
      <c r="A1498" t="s">
        <v>321</v>
      </c>
      <c r="B1498" t="s">
        <v>317</v>
      </c>
      <c r="C1498" t="s">
        <v>11573</v>
      </c>
      <c r="D1498" t="s">
        <v>318</v>
      </c>
      <c r="E1498">
        <v>1990.31</v>
      </c>
      <c r="F1498" t="s">
        <v>1170</v>
      </c>
      <c r="G1498" t="s">
        <v>11574</v>
      </c>
      <c r="H1498" t="s">
        <v>458</v>
      </c>
      <c r="I1498" t="s">
        <v>11119</v>
      </c>
      <c r="J1498">
        <v>10059</v>
      </c>
      <c r="K1498">
        <v>113060</v>
      </c>
      <c r="L1498" t="s">
        <v>31</v>
      </c>
      <c r="M1498" t="s">
        <v>152</v>
      </c>
      <c r="N1498" t="s">
        <v>11266</v>
      </c>
      <c r="O1498" s="129"/>
      <c r="P1498" s="16"/>
    </row>
    <row r="1499" spans="1:16">
      <c r="A1499" t="s">
        <v>1115</v>
      </c>
      <c r="B1499" t="s">
        <v>317</v>
      </c>
      <c r="C1499" t="s">
        <v>11575</v>
      </c>
      <c r="D1499" t="s">
        <v>318</v>
      </c>
      <c r="E1499">
        <v>1972.37</v>
      </c>
      <c r="F1499" t="s">
        <v>1170</v>
      </c>
      <c r="G1499" t="s">
        <v>11576</v>
      </c>
      <c r="H1499" t="s">
        <v>458</v>
      </c>
      <c r="I1499" t="s">
        <v>11119</v>
      </c>
      <c r="J1499">
        <v>10059</v>
      </c>
      <c r="K1499">
        <v>113060</v>
      </c>
      <c r="L1499" t="s">
        <v>31</v>
      </c>
      <c r="M1499" t="s">
        <v>152</v>
      </c>
      <c r="N1499" t="s">
        <v>11267</v>
      </c>
      <c r="O1499" s="129"/>
    </row>
    <row r="1500" spans="1:16">
      <c r="A1500" t="s">
        <v>11577</v>
      </c>
      <c r="B1500" t="s">
        <v>317</v>
      </c>
      <c r="C1500" t="s">
        <v>11578</v>
      </c>
      <c r="D1500" t="s">
        <v>318</v>
      </c>
      <c r="E1500">
        <v>1932.56</v>
      </c>
      <c r="F1500" t="s">
        <v>1170</v>
      </c>
      <c r="G1500" t="s">
        <v>11579</v>
      </c>
      <c r="H1500" t="s">
        <v>457</v>
      </c>
      <c r="I1500" t="s">
        <v>11119</v>
      </c>
      <c r="J1500">
        <v>10059</v>
      </c>
      <c r="K1500">
        <v>113060</v>
      </c>
      <c r="L1500" t="s">
        <v>31</v>
      </c>
      <c r="M1500" t="s">
        <v>152</v>
      </c>
      <c r="N1500" t="s">
        <v>11268</v>
      </c>
      <c r="O1500" s="129"/>
    </row>
    <row r="1501" spans="1:16">
      <c r="A1501" t="s">
        <v>11580</v>
      </c>
      <c r="B1501" t="s">
        <v>317</v>
      </c>
      <c r="C1501" t="s">
        <v>11581</v>
      </c>
      <c r="D1501" t="s">
        <v>318</v>
      </c>
      <c r="E1501">
        <v>1761.64</v>
      </c>
      <c r="F1501" t="s">
        <v>1170</v>
      </c>
      <c r="G1501" t="s">
        <v>11582</v>
      </c>
      <c r="H1501" t="s">
        <v>454</v>
      </c>
      <c r="I1501" t="s">
        <v>11119</v>
      </c>
      <c r="J1501">
        <v>10059</v>
      </c>
      <c r="K1501">
        <v>113060</v>
      </c>
      <c r="L1501" t="s">
        <v>31</v>
      </c>
      <c r="M1501" t="s">
        <v>152</v>
      </c>
      <c r="N1501" t="s">
        <v>11269</v>
      </c>
      <c r="O1501" s="129"/>
      <c r="P1501" s="16"/>
    </row>
    <row r="1502" spans="1:16">
      <c r="A1502" t="s">
        <v>11583</v>
      </c>
      <c r="B1502" t="s">
        <v>317</v>
      </c>
      <c r="C1502" t="s">
        <v>11584</v>
      </c>
      <c r="D1502" t="s">
        <v>318</v>
      </c>
      <c r="E1502">
        <v>1859.19</v>
      </c>
      <c r="F1502" t="s">
        <v>1170</v>
      </c>
      <c r="G1502" t="s">
        <v>11585</v>
      </c>
      <c r="H1502" t="s">
        <v>453</v>
      </c>
      <c r="I1502" t="s">
        <v>11119</v>
      </c>
      <c r="J1502">
        <v>10059</v>
      </c>
      <c r="K1502">
        <v>113060</v>
      </c>
      <c r="L1502" t="s">
        <v>31</v>
      </c>
      <c r="M1502" t="s">
        <v>152</v>
      </c>
      <c r="N1502" t="s">
        <v>11271</v>
      </c>
      <c r="O1502" s="129"/>
      <c r="P1502" s="16"/>
    </row>
    <row r="1503" spans="1:16">
      <c r="A1503" t="s">
        <v>1155</v>
      </c>
      <c r="B1503" t="s">
        <v>317</v>
      </c>
      <c r="C1503" t="s">
        <v>11586</v>
      </c>
      <c r="D1503" t="s">
        <v>318</v>
      </c>
      <c r="E1503">
        <v>2251.36</v>
      </c>
      <c r="F1503" t="s">
        <v>1170</v>
      </c>
      <c r="G1503" t="s">
        <v>11587</v>
      </c>
      <c r="H1503" t="s">
        <v>456</v>
      </c>
      <c r="I1503" t="s">
        <v>11119</v>
      </c>
      <c r="J1503">
        <v>10059</v>
      </c>
      <c r="K1503">
        <v>113060</v>
      </c>
      <c r="L1503" t="s">
        <v>31</v>
      </c>
      <c r="M1503" t="s">
        <v>152</v>
      </c>
      <c r="N1503" t="s">
        <v>11270</v>
      </c>
      <c r="O1503" s="129"/>
      <c r="P1503" s="16"/>
    </row>
    <row r="1504" spans="1:16">
      <c r="A1504" t="s">
        <v>11588</v>
      </c>
      <c r="B1504" t="s">
        <v>317</v>
      </c>
      <c r="C1504" t="s">
        <v>11589</v>
      </c>
      <c r="D1504" t="s">
        <v>318</v>
      </c>
      <c r="E1504">
        <v>4523.8100000000004</v>
      </c>
      <c r="F1504" t="s">
        <v>1170</v>
      </c>
      <c r="G1504" t="s">
        <v>11590</v>
      </c>
      <c r="H1504" t="s">
        <v>461</v>
      </c>
      <c r="I1504" t="s">
        <v>11119</v>
      </c>
      <c r="J1504">
        <v>10059</v>
      </c>
      <c r="K1504">
        <v>113060</v>
      </c>
      <c r="L1504" t="s">
        <v>31</v>
      </c>
      <c r="M1504" t="s">
        <v>152</v>
      </c>
      <c r="N1504" t="s">
        <v>11272</v>
      </c>
      <c r="O1504" s="129"/>
      <c r="P1504" s="16"/>
    </row>
    <row r="1505" spans="1:16">
      <c r="A1505" t="s">
        <v>1161</v>
      </c>
      <c r="B1505" t="s">
        <v>317</v>
      </c>
      <c r="C1505" t="s">
        <v>11591</v>
      </c>
      <c r="D1505" t="s">
        <v>318</v>
      </c>
      <c r="E1505">
        <v>2211.25</v>
      </c>
      <c r="F1505" t="s">
        <v>1170</v>
      </c>
      <c r="G1505" t="s">
        <v>11592</v>
      </c>
      <c r="H1505" t="s">
        <v>457</v>
      </c>
      <c r="I1505" t="s">
        <v>11119</v>
      </c>
      <c r="J1505">
        <v>10059</v>
      </c>
      <c r="K1505">
        <v>113060</v>
      </c>
      <c r="L1505" t="s">
        <v>31</v>
      </c>
      <c r="M1505" t="s">
        <v>152</v>
      </c>
      <c r="N1505" t="s">
        <v>11273</v>
      </c>
      <c r="O1505" s="129"/>
      <c r="P1505" s="16"/>
    </row>
    <row r="1506" spans="1:16">
      <c r="A1506" t="s">
        <v>1160</v>
      </c>
      <c r="B1506" t="s">
        <v>317</v>
      </c>
      <c r="C1506" t="s">
        <v>11593</v>
      </c>
      <c r="D1506" t="s">
        <v>318</v>
      </c>
      <c r="E1506">
        <v>2287.71</v>
      </c>
      <c r="F1506" t="s">
        <v>1170</v>
      </c>
      <c r="G1506" t="s">
        <v>11594</v>
      </c>
      <c r="H1506" t="s">
        <v>457</v>
      </c>
      <c r="I1506" t="s">
        <v>11119</v>
      </c>
      <c r="J1506">
        <v>10059</v>
      </c>
      <c r="K1506">
        <v>113060</v>
      </c>
      <c r="L1506" t="s">
        <v>31</v>
      </c>
      <c r="M1506" t="s">
        <v>152</v>
      </c>
      <c r="N1506" t="s">
        <v>11274</v>
      </c>
      <c r="O1506" s="129"/>
      <c r="P1506" s="16"/>
    </row>
    <row r="1507" spans="1:16">
      <c r="A1507" t="s">
        <v>316</v>
      </c>
      <c r="B1507" t="s">
        <v>317</v>
      </c>
      <c r="C1507" t="s">
        <v>11569</v>
      </c>
      <c r="D1507" t="s">
        <v>318</v>
      </c>
      <c r="E1507">
        <v>876.17</v>
      </c>
      <c r="F1507" t="s">
        <v>1170</v>
      </c>
      <c r="G1507" t="s">
        <v>11570</v>
      </c>
      <c r="H1507" t="s">
        <v>459</v>
      </c>
      <c r="I1507" t="s">
        <v>11118</v>
      </c>
      <c r="J1507">
        <v>10059</v>
      </c>
      <c r="K1507">
        <v>114000</v>
      </c>
      <c r="L1507" t="s">
        <v>39</v>
      </c>
      <c r="M1507" t="s">
        <v>152</v>
      </c>
      <c r="N1507" t="s">
        <v>11264</v>
      </c>
      <c r="O1507" s="129"/>
      <c r="P1507" s="16"/>
    </row>
    <row r="1508" spans="1:16">
      <c r="A1508" t="s">
        <v>320</v>
      </c>
      <c r="B1508" t="s">
        <v>317</v>
      </c>
      <c r="C1508" t="s">
        <v>11571</v>
      </c>
      <c r="D1508" t="s">
        <v>318</v>
      </c>
      <c r="E1508">
        <v>1230.23</v>
      </c>
      <c r="F1508" t="s">
        <v>1170</v>
      </c>
      <c r="G1508" t="s">
        <v>11572</v>
      </c>
      <c r="H1508" t="s">
        <v>457</v>
      </c>
      <c r="I1508" t="s">
        <v>11118</v>
      </c>
      <c r="J1508">
        <v>10059</v>
      </c>
      <c r="K1508">
        <v>114000</v>
      </c>
      <c r="L1508" t="s">
        <v>39</v>
      </c>
      <c r="M1508" t="s">
        <v>152</v>
      </c>
      <c r="N1508" t="s">
        <v>11265</v>
      </c>
      <c r="O1508" s="129"/>
      <c r="P1508" s="16"/>
    </row>
    <row r="1509" spans="1:16">
      <c r="A1509" t="s">
        <v>321</v>
      </c>
      <c r="B1509" t="s">
        <v>317</v>
      </c>
      <c r="C1509" t="s">
        <v>11573</v>
      </c>
      <c r="D1509" t="s">
        <v>318</v>
      </c>
      <c r="E1509">
        <v>1041.6500000000001</v>
      </c>
      <c r="F1509" t="s">
        <v>1170</v>
      </c>
      <c r="G1509" t="s">
        <v>11574</v>
      </c>
      <c r="H1509" t="s">
        <v>459</v>
      </c>
      <c r="I1509" t="s">
        <v>11118</v>
      </c>
      <c r="J1509">
        <v>10059</v>
      </c>
      <c r="K1509">
        <v>114000</v>
      </c>
      <c r="L1509" t="s">
        <v>39</v>
      </c>
      <c r="M1509" t="s">
        <v>152</v>
      </c>
      <c r="N1509" t="s">
        <v>11266</v>
      </c>
      <c r="O1509" s="129"/>
      <c r="P1509" s="16"/>
    </row>
    <row r="1510" spans="1:16">
      <c r="A1510" t="s">
        <v>1115</v>
      </c>
      <c r="B1510" t="s">
        <v>317</v>
      </c>
      <c r="C1510" t="s">
        <v>11575</v>
      </c>
      <c r="D1510" t="s">
        <v>318</v>
      </c>
      <c r="E1510">
        <v>1075.6300000000001</v>
      </c>
      <c r="F1510" t="s">
        <v>1170</v>
      </c>
      <c r="G1510" t="s">
        <v>11576</v>
      </c>
      <c r="H1510" t="s">
        <v>459</v>
      </c>
      <c r="I1510" t="s">
        <v>11118</v>
      </c>
      <c r="J1510">
        <v>10059</v>
      </c>
      <c r="K1510">
        <v>114000</v>
      </c>
      <c r="L1510" t="s">
        <v>39</v>
      </c>
      <c r="M1510" t="s">
        <v>152</v>
      </c>
      <c r="N1510" t="s">
        <v>11267</v>
      </c>
      <c r="O1510" s="129"/>
      <c r="P1510" s="16"/>
    </row>
    <row r="1511" spans="1:16">
      <c r="A1511" t="s">
        <v>11577</v>
      </c>
      <c r="B1511" t="s">
        <v>317</v>
      </c>
      <c r="C1511" t="s">
        <v>11578</v>
      </c>
      <c r="D1511" t="s">
        <v>318</v>
      </c>
      <c r="E1511">
        <v>1024.3399999999999</v>
      </c>
      <c r="F1511" t="s">
        <v>1170</v>
      </c>
      <c r="G1511" t="s">
        <v>11579</v>
      </c>
      <c r="H1511" t="s">
        <v>458</v>
      </c>
      <c r="I1511" t="s">
        <v>11118</v>
      </c>
      <c r="J1511">
        <v>10059</v>
      </c>
      <c r="K1511">
        <v>114000</v>
      </c>
      <c r="L1511" t="s">
        <v>39</v>
      </c>
      <c r="M1511" t="s">
        <v>152</v>
      </c>
      <c r="N1511" t="s">
        <v>11268</v>
      </c>
      <c r="O1511" s="129"/>
      <c r="P1511" s="16"/>
    </row>
    <row r="1512" spans="1:16">
      <c r="A1512" t="s">
        <v>11580</v>
      </c>
      <c r="B1512" t="s">
        <v>317</v>
      </c>
      <c r="C1512" t="s">
        <v>11581</v>
      </c>
      <c r="D1512" t="s">
        <v>318</v>
      </c>
      <c r="E1512">
        <v>716.91</v>
      </c>
      <c r="F1512" t="s">
        <v>1170</v>
      </c>
      <c r="G1512" t="s">
        <v>11582</v>
      </c>
      <c r="H1512" t="s">
        <v>455</v>
      </c>
      <c r="I1512" t="s">
        <v>11118</v>
      </c>
      <c r="J1512">
        <v>10059</v>
      </c>
      <c r="K1512">
        <v>114000</v>
      </c>
      <c r="L1512" t="s">
        <v>39</v>
      </c>
      <c r="M1512" t="s">
        <v>152</v>
      </c>
      <c r="N1512" t="s">
        <v>11269</v>
      </c>
      <c r="O1512" s="129"/>
      <c r="P1512" s="16"/>
    </row>
    <row r="1513" spans="1:16">
      <c r="A1513" t="s">
        <v>11583</v>
      </c>
      <c r="B1513" t="s">
        <v>317</v>
      </c>
      <c r="C1513" t="s">
        <v>11584</v>
      </c>
      <c r="D1513" t="s">
        <v>318</v>
      </c>
      <c r="E1513">
        <v>972.67</v>
      </c>
      <c r="F1513" t="s">
        <v>1170</v>
      </c>
      <c r="G1513" t="s">
        <v>11585</v>
      </c>
      <c r="H1513" t="s">
        <v>454</v>
      </c>
      <c r="I1513" t="s">
        <v>11118</v>
      </c>
      <c r="J1513">
        <v>10059</v>
      </c>
      <c r="K1513">
        <v>114000</v>
      </c>
      <c r="L1513" t="s">
        <v>39</v>
      </c>
      <c r="M1513" t="s">
        <v>152</v>
      </c>
      <c r="N1513" t="s">
        <v>11271</v>
      </c>
      <c r="O1513" s="129"/>
      <c r="P1513" s="16"/>
    </row>
    <row r="1514" spans="1:16">
      <c r="A1514" t="s">
        <v>1155</v>
      </c>
      <c r="B1514" t="s">
        <v>317</v>
      </c>
      <c r="C1514" t="s">
        <v>11586</v>
      </c>
      <c r="D1514" t="s">
        <v>318</v>
      </c>
      <c r="E1514">
        <v>971.16</v>
      </c>
      <c r="F1514" t="s">
        <v>1170</v>
      </c>
      <c r="G1514" t="s">
        <v>11587</v>
      </c>
      <c r="H1514" t="s">
        <v>457</v>
      </c>
      <c r="I1514" t="s">
        <v>11118</v>
      </c>
      <c r="J1514">
        <v>10059</v>
      </c>
      <c r="K1514">
        <v>114000</v>
      </c>
      <c r="L1514" t="s">
        <v>39</v>
      </c>
      <c r="M1514" t="s">
        <v>152</v>
      </c>
      <c r="N1514" t="s">
        <v>11270</v>
      </c>
      <c r="O1514" s="129"/>
      <c r="P1514" s="16"/>
    </row>
    <row r="1515" spans="1:16">
      <c r="A1515" t="s">
        <v>11588</v>
      </c>
      <c r="B1515" t="s">
        <v>317</v>
      </c>
      <c r="C1515" t="s">
        <v>11589</v>
      </c>
      <c r="D1515" t="s">
        <v>318</v>
      </c>
      <c r="E1515">
        <v>1652.94</v>
      </c>
      <c r="F1515" t="s">
        <v>1170</v>
      </c>
      <c r="G1515" t="s">
        <v>11590</v>
      </c>
      <c r="H1515" t="s">
        <v>462</v>
      </c>
      <c r="I1515" t="s">
        <v>11118</v>
      </c>
      <c r="J1515">
        <v>10059</v>
      </c>
      <c r="K1515">
        <v>114000</v>
      </c>
      <c r="L1515" t="s">
        <v>39</v>
      </c>
      <c r="M1515" t="s">
        <v>152</v>
      </c>
      <c r="N1515" t="s">
        <v>11272</v>
      </c>
      <c r="O1515" s="129"/>
      <c r="P1515" s="16"/>
    </row>
    <row r="1516" spans="1:16">
      <c r="A1516" t="s">
        <v>1161</v>
      </c>
      <c r="B1516" t="s">
        <v>317</v>
      </c>
      <c r="C1516" t="s">
        <v>11591</v>
      </c>
      <c r="D1516" t="s">
        <v>318</v>
      </c>
      <c r="E1516">
        <v>857.61</v>
      </c>
      <c r="F1516" t="s">
        <v>1170</v>
      </c>
      <c r="G1516" t="s">
        <v>11592</v>
      </c>
      <c r="H1516" t="s">
        <v>458</v>
      </c>
      <c r="I1516" t="s">
        <v>11118</v>
      </c>
      <c r="J1516">
        <v>10059</v>
      </c>
      <c r="K1516">
        <v>114000</v>
      </c>
      <c r="L1516" t="s">
        <v>39</v>
      </c>
      <c r="M1516" t="s">
        <v>152</v>
      </c>
      <c r="N1516" t="s">
        <v>11273</v>
      </c>
      <c r="O1516" s="129"/>
      <c r="P1516" s="16"/>
    </row>
    <row r="1517" spans="1:16">
      <c r="A1517" t="s">
        <v>1160</v>
      </c>
      <c r="B1517" t="s">
        <v>317</v>
      </c>
      <c r="C1517" t="s">
        <v>11593</v>
      </c>
      <c r="D1517" t="s">
        <v>318</v>
      </c>
      <c r="E1517">
        <v>904.98</v>
      </c>
      <c r="F1517" t="s">
        <v>1170</v>
      </c>
      <c r="G1517" t="s">
        <v>11594</v>
      </c>
      <c r="H1517" t="s">
        <v>458</v>
      </c>
      <c r="I1517" t="s">
        <v>11118</v>
      </c>
      <c r="J1517">
        <v>10059</v>
      </c>
      <c r="K1517">
        <v>114000</v>
      </c>
      <c r="L1517" t="s">
        <v>39</v>
      </c>
      <c r="M1517" t="s">
        <v>152</v>
      </c>
      <c r="N1517" t="s">
        <v>11274</v>
      </c>
      <c r="O1517" s="129"/>
      <c r="P1517" s="16"/>
    </row>
    <row r="1518" spans="1:16">
      <c r="A1518" t="s">
        <v>316</v>
      </c>
      <c r="B1518" t="s">
        <v>317</v>
      </c>
      <c r="C1518" t="s">
        <v>11569</v>
      </c>
      <c r="D1518" t="s">
        <v>318</v>
      </c>
      <c r="E1518">
        <v>1760.5</v>
      </c>
      <c r="F1518" t="s">
        <v>1170</v>
      </c>
      <c r="G1518" t="s">
        <v>11570</v>
      </c>
      <c r="H1518" t="s">
        <v>460</v>
      </c>
      <c r="I1518" t="s">
        <v>11117</v>
      </c>
      <c r="J1518">
        <v>10059</v>
      </c>
      <c r="K1518">
        <v>114010</v>
      </c>
      <c r="L1518" t="s">
        <v>35</v>
      </c>
      <c r="M1518" t="s">
        <v>152</v>
      </c>
      <c r="N1518" t="s">
        <v>11264</v>
      </c>
      <c r="O1518" s="129"/>
      <c r="P1518" s="16"/>
    </row>
    <row r="1519" spans="1:16">
      <c r="A1519" t="s">
        <v>320</v>
      </c>
      <c r="B1519" t="s">
        <v>317</v>
      </c>
      <c r="C1519" t="s">
        <v>11571</v>
      </c>
      <c r="D1519" t="s">
        <v>318</v>
      </c>
      <c r="E1519">
        <v>1504.17</v>
      </c>
      <c r="F1519" t="s">
        <v>1170</v>
      </c>
      <c r="G1519" t="s">
        <v>11572</v>
      </c>
      <c r="H1519" t="s">
        <v>458</v>
      </c>
      <c r="I1519" t="s">
        <v>11117</v>
      </c>
      <c r="J1519">
        <v>10059</v>
      </c>
      <c r="K1519">
        <v>114010</v>
      </c>
      <c r="L1519" t="s">
        <v>35</v>
      </c>
      <c r="M1519" t="s">
        <v>152</v>
      </c>
      <c r="N1519" t="s">
        <v>11265</v>
      </c>
      <c r="O1519" s="129"/>
      <c r="P1519" s="16"/>
    </row>
    <row r="1520" spans="1:16">
      <c r="A1520" t="s">
        <v>321</v>
      </c>
      <c r="B1520" t="s">
        <v>317</v>
      </c>
      <c r="C1520" t="s">
        <v>11573</v>
      </c>
      <c r="D1520" t="s">
        <v>318</v>
      </c>
      <c r="E1520">
        <v>1452.55</v>
      </c>
      <c r="F1520" t="s">
        <v>1170</v>
      </c>
      <c r="G1520" t="s">
        <v>11574</v>
      </c>
      <c r="H1520" t="s">
        <v>460</v>
      </c>
      <c r="I1520" t="s">
        <v>11117</v>
      </c>
      <c r="J1520">
        <v>10059</v>
      </c>
      <c r="K1520">
        <v>114010</v>
      </c>
      <c r="L1520" t="s">
        <v>35</v>
      </c>
      <c r="M1520" t="s">
        <v>152</v>
      </c>
      <c r="N1520" t="s">
        <v>11266</v>
      </c>
      <c r="O1520" s="129"/>
      <c r="P1520" s="16"/>
    </row>
    <row r="1521" spans="1:16">
      <c r="A1521" t="s">
        <v>1115</v>
      </c>
      <c r="B1521" t="s">
        <v>317</v>
      </c>
      <c r="C1521" t="s">
        <v>11575</v>
      </c>
      <c r="D1521" t="s">
        <v>318</v>
      </c>
      <c r="E1521">
        <v>1516.53</v>
      </c>
      <c r="F1521" t="s">
        <v>1170</v>
      </c>
      <c r="G1521" t="s">
        <v>11576</v>
      </c>
      <c r="H1521" t="s">
        <v>460</v>
      </c>
      <c r="I1521" t="s">
        <v>11117</v>
      </c>
      <c r="J1521">
        <v>10059</v>
      </c>
      <c r="K1521">
        <v>114010</v>
      </c>
      <c r="L1521" t="s">
        <v>35</v>
      </c>
      <c r="M1521" t="s">
        <v>152</v>
      </c>
      <c r="N1521" t="s">
        <v>11267</v>
      </c>
      <c r="O1521" s="129"/>
      <c r="P1521" s="16"/>
    </row>
    <row r="1522" spans="1:16">
      <c r="A1522" t="s">
        <v>11577</v>
      </c>
      <c r="B1522" t="s">
        <v>317</v>
      </c>
      <c r="C1522" t="s">
        <v>11578</v>
      </c>
      <c r="D1522" t="s">
        <v>318</v>
      </c>
      <c r="E1522">
        <v>1573.91</v>
      </c>
      <c r="F1522" t="s">
        <v>1170</v>
      </c>
      <c r="G1522" t="s">
        <v>11579</v>
      </c>
      <c r="H1522" t="s">
        <v>459</v>
      </c>
      <c r="I1522" t="s">
        <v>11117</v>
      </c>
      <c r="J1522">
        <v>10059</v>
      </c>
      <c r="K1522">
        <v>114010</v>
      </c>
      <c r="L1522" t="s">
        <v>35</v>
      </c>
      <c r="M1522" t="s">
        <v>152</v>
      </c>
      <c r="N1522" t="s">
        <v>11268</v>
      </c>
      <c r="O1522" s="129"/>
      <c r="P1522" s="16"/>
    </row>
    <row r="1523" spans="1:16">
      <c r="A1523" t="s">
        <v>11580</v>
      </c>
      <c r="B1523" t="s">
        <v>317</v>
      </c>
      <c r="C1523" t="s">
        <v>11581</v>
      </c>
      <c r="D1523" t="s">
        <v>318</v>
      </c>
      <c r="E1523">
        <v>1573.91</v>
      </c>
      <c r="F1523" t="s">
        <v>1170</v>
      </c>
      <c r="G1523" t="s">
        <v>11582</v>
      </c>
      <c r="H1523" t="s">
        <v>456</v>
      </c>
      <c r="I1523" t="s">
        <v>11117</v>
      </c>
      <c r="J1523">
        <v>10059</v>
      </c>
      <c r="K1523">
        <v>114010</v>
      </c>
      <c r="L1523" t="s">
        <v>35</v>
      </c>
      <c r="M1523" t="s">
        <v>152</v>
      </c>
      <c r="N1523" t="s">
        <v>11269</v>
      </c>
      <c r="O1523" s="129"/>
      <c r="P1523" s="16"/>
    </row>
    <row r="1524" spans="1:16">
      <c r="A1524" t="s">
        <v>1155</v>
      </c>
      <c r="B1524" t="s">
        <v>317</v>
      </c>
      <c r="C1524" t="s">
        <v>11586</v>
      </c>
      <c r="D1524" t="s">
        <v>318</v>
      </c>
      <c r="E1524">
        <v>1543.87</v>
      </c>
      <c r="F1524" t="s">
        <v>1170</v>
      </c>
      <c r="G1524" t="s">
        <v>11587</v>
      </c>
      <c r="H1524" t="s">
        <v>458</v>
      </c>
      <c r="I1524" t="s">
        <v>11117</v>
      </c>
      <c r="J1524">
        <v>10059</v>
      </c>
      <c r="K1524">
        <v>114010</v>
      </c>
      <c r="L1524" t="s">
        <v>35</v>
      </c>
      <c r="M1524" t="s">
        <v>152</v>
      </c>
      <c r="N1524" t="s">
        <v>11270</v>
      </c>
      <c r="O1524" s="129"/>
      <c r="P1524" s="16"/>
    </row>
    <row r="1525" spans="1:16">
      <c r="A1525" t="s">
        <v>11583</v>
      </c>
      <c r="B1525" t="s">
        <v>317</v>
      </c>
      <c r="C1525" t="s">
        <v>11584</v>
      </c>
      <c r="D1525" t="s">
        <v>318</v>
      </c>
      <c r="E1525">
        <v>1573.91</v>
      </c>
      <c r="F1525" t="s">
        <v>1170</v>
      </c>
      <c r="G1525" t="s">
        <v>11585</v>
      </c>
      <c r="H1525" t="s">
        <v>455</v>
      </c>
      <c r="I1525" t="s">
        <v>11117</v>
      </c>
      <c r="J1525">
        <v>10059</v>
      </c>
      <c r="K1525">
        <v>114010</v>
      </c>
      <c r="L1525" t="s">
        <v>35</v>
      </c>
      <c r="M1525" t="s">
        <v>152</v>
      </c>
      <c r="N1525" t="s">
        <v>11271</v>
      </c>
      <c r="O1525" s="129"/>
      <c r="P1525" s="16"/>
    </row>
    <row r="1526" spans="1:16">
      <c r="A1526" t="s">
        <v>11588</v>
      </c>
      <c r="B1526" t="s">
        <v>317</v>
      </c>
      <c r="C1526" t="s">
        <v>11589</v>
      </c>
      <c r="D1526" t="s">
        <v>318</v>
      </c>
      <c r="E1526">
        <v>2526.54</v>
      </c>
      <c r="F1526" t="s">
        <v>1170</v>
      </c>
      <c r="G1526" t="s">
        <v>11590</v>
      </c>
      <c r="H1526" t="s">
        <v>463</v>
      </c>
      <c r="I1526" t="s">
        <v>11117</v>
      </c>
      <c r="J1526">
        <v>10059</v>
      </c>
      <c r="K1526">
        <v>114010</v>
      </c>
      <c r="L1526" t="s">
        <v>35</v>
      </c>
      <c r="M1526" t="s">
        <v>152</v>
      </c>
      <c r="N1526" t="s">
        <v>11272</v>
      </c>
      <c r="O1526" s="129"/>
      <c r="P1526" s="16"/>
    </row>
    <row r="1527" spans="1:16">
      <c r="A1527" t="s">
        <v>1161</v>
      </c>
      <c r="B1527" t="s">
        <v>317</v>
      </c>
      <c r="C1527" t="s">
        <v>11591</v>
      </c>
      <c r="D1527" t="s">
        <v>318</v>
      </c>
      <c r="E1527">
        <v>1456.85</v>
      </c>
      <c r="F1527" t="s">
        <v>1170</v>
      </c>
      <c r="G1527" t="s">
        <v>11592</v>
      </c>
      <c r="H1527" t="s">
        <v>459</v>
      </c>
      <c r="I1527" t="s">
        <v>11117</v>
      </c>
      <c r="J1527">
        <v>10059</v>
      </c>
      <c r="K1527">
        <v>114010</v>
      </c>
      <c r="L1527" t="s">
        <v>35</v>
      </c>
      <c r="M1527" t="s">
        <v>152</v>
      </c>
      <c r="N1527" t="s">
        <v>11273</v>
      </c>
      <c r="O1527" s="129"/>
      <c r="P1527" s="16"/>
    </row>
    <row r="1528" spans="1:16">
      <c r="A1528" t="s">
        <v>1160</v>
      </c>
      <c r="B1528" t="s">
        <v>317</v>
      </c>
      <c r="C1528" t="s">
        <v>11593</v>
      </c>
      <c r="D1528" t="s">
        <v>318</v>
      </c>
      <c r="E1528">
        <v>1578.56</v>
      </c>
      <c r="F1528" t="s">
        <v>1170</v>
      </c>
      <c r="G1528" t="s">
        <v>11594</v>
      </c>
      <c r="H1528" t="s">
        <v>459</v>
      </c>
      <c r="I1528" t="s">
        <v>11117</v>
      </c>
      <c r="J1528">
        <v>10059</v>
      </c>
      <c r="K1528">
        <v>114010</v>
      </c>
      <c r="L1528" t="s">
        <v>35</v>
      </c>
      <c r="M1528" t="s">
        <v>152</v>
      </c>
      <c r="N1528" t="s">
        <v>11274</v>
      </c>
      <c r="O1528" s="129"/>
      <c r="P1528" s="16"/>
    </row>
    <row r="1529" spans="1:16">
      <c r="A1529" t="s">
        <v>316</v>
      </c>
      <c r="B1529" t="s">
        <v>317</v>
      </c>
      <c r="C1529" t="s">
        <v>11569</v>
      </c>
      <c r="D1529" t="s">
        <v>318</v>
      </c>
      <c r="E1529">
        <v>1061.42</v>
      </c>
      <c r="F1529" t="s">
        <v>1170</v>
      </c>
      <c r="G1529" t="s">
        <v>11570</v>
      </c>
      <c r="H1529" t="s">
        <v>461</v>
      </c>
      <c r="I1529" t="s">
        <v>11116</v>
      </c>
      <c r="J1529">
        <v>10059</v>
      </c>
      <c r="K1529">
        <v>114020</v>
      </c>
      <c r="L1529" t="s">
        <v>33</v>
      </c>
      <c r="M1529" t="s">
        <v>152</v>
      </c>
      <c r="N1529" t="s">
        <v>11264</v>
      </c>
      <c r="O1529" s="129"/>
      <c r="P1529" s="16"/>
    </row>
    <row r="1530" spans="1:16">
      <c r="A1530" t="s">
        <v>320</v>
      </c>
      <c r="B1530" t="s">
        <v>317</v>
      </c>
      <c r="C1530" t="s">
        <v>11571</v>
      </c>
      <c r="D1530" t="s">
        <v>318</v>
      </c>
      <c r="E1530">
        <v>1010.7</v>
      </c>
      <c r="F1530" t="s">
        <v>1170</v>
      </c>
      <c r="G1530" t="s">
        <v>11572</v>
      </c>
      <c r="H1530" t="s">
        <v>459</v>
      </c>
      <c r="I1530" t="s">
        <v>11116</v>
      </c>
      <c r="J1530">
        <v>10059</v>
      </c>
      <c r="K1530">
        <v>114020</v>
      </c>
      <c r="L1530" t="s">
        <v>33</v>
      </c>
      <c r="M1530" t="s">
        <v>152</v>
      </c>
      <c r="N1530" t="s">
        <v>11265</v>
      </c>
      <c r="O1530" s="129"/>
      <c r="P1530" s="16"/>
    </row>
    <row r="1531" spans="1:16">
      <c r="A1531" t="s">
        <v>321</v>
      </c>
      <c r="B1531" t="s">
        <v>317</v>
      </c>
      <c r="C1531" t="s">
        <v>11573</v>
      </c>
      <c r="D1531" t="s">
        <v>318</v>
      </c>
      <c r="E1531">
        <v>1010.7</v>
      </c>
      <c r="F1531" t="s">
        <v>1170</v>
      </c>
      <c r="G1531" t="s">
        <v>11574</v>
      </c>
      <c r="H1531" t="s">
        <v>461</v>
      </c>
      <c r="I1531" t="s">
        <v>11116</v>
      </c>
      <c r="J1531">
        <v>10059</v>
      </c>
      <c r="K1531">
        <v>114020</v>
      </c>
      <c r="L1531" t="s">
        <v>33</v>
      </c>
      <c r="M1531" t="s">
        <v>152</v>
      </c>
      <c r="N1531" t="s">
        <v>11266</v>
      </c>
      <c r="O1531" s="129"/>
      <c r="P1531" s="16"/>
    </row>
    <row r="1532" spans="1:16">
      <c r="A1532" t="s">
        <v>1115</v>
      </c>
      <c r="B1532" t="s">
        <v>317</v>
      </c>
      <c r="C1532" t="s">
        <v>11575</v>
      </c>
      <c r="D1532" t="s">
        <v>318</v>
      </c>
      <c r="E1532">
        <v>899.64</v>
      </c>
      <c r="F1532" t="s">
        <v>1170</v>
      </c>
      <c r="G1532" t="s">
        <v>11576</v>
      </c>
      <c r="H1532" t="s">
        <v>461</v>
      </c>
      <c r="I1532" t="s">
        <v>11116</v>
      </c>
      <c r="J1532">
        <v>10059</v>
      </c>
      <c r="K1532">
        <v>114020</v>
      </c>
      <c r="L1532" t="s">
        <v>33</v>
      </c>
      <c r="M1532" t="s">
        <v>152</v>
      </c>
      <c r="N1532" t="s">
        <v>11267</v>
      </c>
      <c r="O1532" s="129"/>
      <c r="P1532" s="16"/>
    </row>
    <row r="1533" spans="1:16">
      <c r="A1533" t="s">
        <v>11577</v>
      </c>
      <c r="B1533" t="s">
        <v>317</v>
      </c>
      <c r="C1533" t="s">
        <v>11578</v>
      </c>
      <c r="D1533" t="s">
        <v>318</v>
      </c>
      <c r="E1533">
        <v>899.64</v>
      </c>
      <c r="F1533" t="s">
        <v>1170</v>
      </c>
      <c r="G1533" t="s">
        <v>11579</v>
      </c>
      <c r="H1533" t="s">
        <v>460</v>
      </c>
      <c r="I1533" t="s">
        <v>11116</v>
      </c>
      <c r="J1533">
        <v>10059</v>
      </c>
      <c r="K1533">
        <v>114020</v>
      </c>
      <c r="L1533" t="s">
        <v>33</v>
      </c>
      <c r="M1533" t="s">
        <v>152</v>
      </c>
      <c r="N1533" t="s">
        <v>11268</v>
      </c>
      <c r="O1533" s="129"/>
      <c r="P1533" s="16"/>
    </row>
    <row r="1534" spans="1:16">
      <c r="A1534" t="s">
        <v>11580</v>
      </c>
      <c r="B1534" t="s">
        <v>317</v>
      </c>
      <c r="C1534" t="s">
        <v>11581</v>
      </c>
      <c r="D1534" t="s">
        <v>318</v>
      </c>
      <c r="E1534">
        <v>814.02</v>
      </c>
      <c r="F1534" t="s">
        <v>1170</v>
      </c>
      <c r="G1534" t="s">
        <v>11582</v>
      </c>
      <c r="H1534" t="s">
        <v>457</v>
      </c>
      <c r="I1534" t="s">
        <v>11116</v>
      </c>
      <c r="J1534">
        <v>10059</v>
      </c>
      <c r="K1534">
        <v>114020</v>
      </c>
      <c r="L1534" t="s">
        <v>33</v>
      </c>
      <c r="M1534" t="s">
        <v>152</v>
      </c>
      <c r="N1534" t="s">
        <v>11269</v>
      </c>
      <c r="O1534" s="129"/>
      <c r="P1534" s="16"/>
    </row>
    <row r="1535" spans="1:16">
      <c r="A1535" t="s">
        <v>11583</v>
      </c>
      <c r="B1535" t="s">
        <v>317</v>
      </c>
      <c r="C1535" t="s">
        <v>11584</v>
      </c>
      <c r="D1535" t="s">
        <v>318</v>
      </c>
      <c r="E1535">
        <v>893.95</v>
      </c>
      <c r="F1535" t="s">
        <v>1170</v>
      </c>
      <c r="G1535" t="s">
        <v>11585</v>
      </c>
      <c r="H1535" t="s">
        <v>456</v>
      </c>
      <c r="I1535" t="s">
        <v>11116</v>
      </c>
      <c r="J1535">
        <v>10059</v>
      </c>
      <c r="K1535">
        <v>114020</v>
      </c>
      <c r="L1535" t="s">
        <v>33</v>
      </c>
      <c r="M1535" t="s">
        <v>152</v>
      </c>
      <c r="N1535" t="s">
        <v>11271</v>
      </c>
      <c r="O1535" s="129"/>
      <c r="P1535" s="16"/>
    </row>
    <row r="1536" spans="1:16">
      <c r="A1536" t="s">
        <v>1155</v>
      </c>
      <c r="B1536" t="s">
        <v>317</v>
      </c>
      <c r="C1536" t="s">
        <v>11586</v>
      </c>
      <c r="D1536" t="s">
        <v>318</v>
      </c>
      <c r="E1536">
        <v>893.95</v>
      </c>
      <c r="F1536" t="s">
        <v>1170</v>
      </c>
      <c r="G1536" t="s">
        <v>11587</v>
      </c>
      <c r="H1536" t="s">
        <v>459</v>
      </c>
      <c r="I1536" t="s">
        <v>11116</v>
      </c>
      <c r="J1536">
        <v>10059</v>
      </c>
      <c r="K1536">
        <v>114020</v>
      </c>
      <c r="L1536" t="s">
        <v>33</v>
      </c>
      <c r="M1536" t="s">
        <v>152</v>
      </c>
      <c r="N1536" t="s">
        <v>11270</v>
      </c>
      <c r="O1536" s="129"/>
      <c r="P1536" s="16"/>
    </row>
    <row r="1537" spans="1:16">
      <c r="A1537" t="s">
        <v>11588</v>
      </c>
      <c r="B1537" t="s">
        <v>317</v>
      </c>
      <c r="C1537" t="s">
        <v>11589</v>
      </c>
      <c r="D1537" t="s">
        <v>318</v>
      </c>
      <c r="E1537">
        <v>1860.37</v>
      </c>
      <c r="F1537" t="s">
        <v>1170</v>
      </c>
      <c r="G1537" t="s">
        <v>11590</v>
      </c>
      <c r="H1537" t="s">
        <v>464</v>
      </c>
      <c r="I1537" t="s">
        <v>11116</v>
      </c>
      <c r="J1537">
        <v>10059</v>
      </c>
      <c r="K1537">
        <v>114020</v>
      </c>
      <c r="L1537" t="s">
        <v>33</v>
      </c>
      <c r="M1537" t="s">
        <v>152</v>
      </c>
      <c r="N1537" t="s">
        <v>11272</v>
      </c>
      <c r="O1537" s="129"/>
      <c r="P1537" s="16"/>
    </row>
    <row r="1538" spans="1:16">
      <c r="A1538" t="s">
        <v>1161</v>
      </c>
      <c r="B1538" t="s">
        <v>317</v>
      </c>
      <c r="C1538" t="s">
        <v>11591</v>
      </c>
      <c r="D1538" t="s">
        <v>318</v>
      </c>
      <c r="E1538">
        <v>990.88</v>
      </c>
      <c r="F1538" t="s">
        <v>1170</v>
      </c>
      <c r="G1538" t="s">
        <v>11592</v>
      </c>
      <c r="H1538" t="s">
        <v>460</v>
      </c>
      <c r="I1538" t="s">
        <v>11116</v>
      </c>
      <c r="J1538">
        <v>10059</v>
      </c>
      <c r="K1538">
        <v>114020</v>
      </c>
      <c r="L1538" t="s">
        <v>33</v>
      </c>
      <c r="M1538" t="s">
        <v>152</v>
      </c>
      <c r="N1538" t="s">
        <v>11273</v>
      </c>
      <c r="O1538" s="129"/>
      <c r="P1538" s="16"/>
    </row>
    <row r="1539" spans="1:16">
      <c r="A1539" t="s">
        <v>1160</v>
      </c>
      <c r="B1539" t="s">
        <v>317</v>
      </c>
      <c r="C1539" t="s">
        <v>11593</v>
      </c>
      <c r="D1539" t="s">
        <v>318</v>
      </c>
      <c r="E1539">
        <v>1146.27</v>
      </c>
      <c r="F1539" t="s">
        <v>1170</v>
      </c>
      <c r="G1539" t="s">
        <v>11594</v>
      </c>
      <c r="H1539" t="s">
        <v>460</v>
      </c>
      <c r="I1539" t="s">
        <v>11116</v>
      </c>
      <c r="J1539">
        <v>10059</v>
      </c>
      <c r="K1539">
        <v>114020</v>
      </c>
      <c r="L1539" t="s">
        <v>33</v>
      </c>
      <c r="M1539" t="s">
        <v>152</v>
      </c>
      <c r="N1539" t="s">
        <v>11274</v>
      </c>
      <c r="O1539" s="129"/>
      <c r="P1539" s="16"/>
    </row>
    <row r="1540" spans="1:16">
      <c r="A1540" t="s">
        <v>316</v>
      </c>
      <c r="B1540" t="s">
        <v>317</v>
      </c>
      <c r="C1540" t="s">
        <v>11569</v>
      </c>
      <c r="D1540" t="s">
        <v>318</v>
      </c>
      <c r="E1540">
        <v>10962.86</v>
      </c>
      <c r="F1540" t="s">
        <v>1170</v>
      </c>
      <c r="G1540" t="s">
        <v>11570</v>
      </c>
      <c r="H1540" t="s">
        <v>462</v>
      </c>
      <c r="I1540" t="s">
        <v>11115</v>
      </c>
      <c r="J1540">
        <v>10059</v>
      </c>
      <c r="K1540">
        <v>114040</v>
      </c>
      <c r="L1540" t="s">
        <v>27</v>
      </c>
      <c r="M1540" t="s">
        <v>152</v>
      </c>
      <c r="N1540" t="s">
        <v>11264</v>
      </c>
      <c r="O1540" s="129"/>
      <c r="P1540" s="16"/>
    </row>
    <row r="1541" spans="1:16">
      <c r="A1541" t="s">
        <v>320</v>
      </c>
      <c r="B1541" t="s">
        <v>317</v>
      </c>
      <c r="C1541" t="s">
        <v>11571</v>
      </c>
      <c r="D1541" t="s">
        <v>318</v>
      </c>
      <c r="E1541">
        <v>11317.91</v>
      </c>
      <c r="F1541" t="s">
        <v>1170</v>
      </c>
      <c r="G1541" t="s">
        <v>11572</v>
      </c>
      <c r="H1541" t="s">
        <v>460</v>
      </c>
      <c r="I1541" t="s">
        <v>11115</v>
      </c>
      <c r="J1541">
        <v>10059</v>
      </c>
      <c r="K1541">
        <v>114040</v>
      </c>
      <c r="L1541" t="s">
        <v>27</v>
      </c>
      <c r="M1541" t="s">
        <v>152</v>
      </c>
      <c r="N1541" t="s">
        <v>11265</v>
      </c>
      <c r="O1541" s="129"/>
      <c r="P1541" s="16"/>
    </row>
    <row r="1542" spans="1:16">
      <c r="A1542" t="s">
        <v>321</v>
      </c>
      <c r="B1542" t="s">
        <v>317</v>
      </c>
      <c r="C1542" t="s">
        <v>11573</v>
      </c>
      <c r="D1542" t="s">
        <v>318</v>
      </c>
      <c r="E1542">
        <v>11379.82</v>
      </c>
      <c r="F1542" t="s">
        <v>1170</v>
      </c>
      <c r="G1542" t="s">
        <v>11574</v>
      </c>
      <c r="H1542" t="s">
        <v>462</v>
      </c>
      <c r="I1542" t="s">
        <v>11115</v>
      </c>
      <c r="J1542">
        <v>10059</v>
      </c>
      <c r="K1542">
        <v>114040</v>
      </c>
      <c r="L1542" t="s">
        <v>27</v>
      </c>
      <c r="M1542" t="s">
        <v>152</v>
      </c>
      <c r="N1542" t="s">
        <v>11266</v>
      </c>
      <c r="O1542" s="129"/>
      <c r="P1542" s="16"/>
    </row>
    <row r="1543" spans="1:16">
      <c r="A1543" t="s">
        <v>1115</v>
      </c>
      <c r="B1543" t="s">
        <v>317</v>
      </c>
      <c r="C1543" t="s">
        <v>11575</v>
      </c>
      <c r="D1543" t="s">
        <v>318</v>
      </c>
      <c r="E1543">
        <v>11220.45</v>
      </c>
      <c r="F1543" t="s">
        <v>1170</v>
      </c>
      <c r="G1543" t="s">
        <v>11576</v>
      </c>
      <c r="H1543" t="s">
        <v>462</v>
      </c>
      <c r="I1543" t="s">
        <v>11115</v>
      </c>
      <c r="J1543">
        <v>10059</v>
      </c>
      <c r="K1543">
        <v>114040</v>
      </c>
      <c r="L1543" t="s">
        <v>27</v>
      </c>
      <c r="M1543" t="s">
        <v>152</v>
      </c>
      <c r="N1543" t="s">
        <v>11267</v>
      </c>
      <c r="O1543" s="129"/>
      <c r="P1543" s="16"/>
    </row>
    <row r="1544" spans="1:16">
      <c r="A1544" t="s">
        <v>11577</v>
      </c>
      <c r="B1544" t="s">
        <v>317</v>
      </c>
      <c r="C1544" t="s">
        <v>11578</v>
      </c>
      <c r="D1544" t="s">
        <v>318</v>
      </c>
      <c r="E1544">
        <v>11044.53</v>
      </c>
      <c r="F1544" t="s">
        <v>1170</v>
      </c>
      <c r="G1544" t="s">
        <v>11579</v>
      </c>
      <c r="H1544" t="s">
        <v>461</v>
      </c>
      <c r="I1544" t="s">
        <v>11115</v>
      </c>
      <c r="J1544">
        <v>10059</v>
      </c>
      <c r="K1544">
        <v>114040</v>
      </c>
      <c r="L1544" t="s">
        <v>27</v>
      </c>
      <c r="M1544" t="s">
        <v>152</v>
      </c>
      <c r="N1544" t="s">
        <v>11268</v>
      </c>
      <c r="O1544" s="129"/>
      <c r="P1544" s="16"/>
    </row>
    <row r="1545" spans="1:16">
      <c r="A1545" t="s">
        <v>11580</v>
      </c>
      <c r="B1545" t="s">
        <v>317</v>
      </c>
      <c r="C1545" t="s">
        <v>11581</v>
      </c>
      <c r="D1545" t="s">
        <v>318</v>
      </c>
      <c r="E1545">
        <v>10600.01</v>
      </c>
      <c r="F1545" t="s">
        <v>1170</v>
      </c>
      <c r="G1545" t="s">
        <v>11582</v>
      </c>
      <c r="H1545" t="s">
        <v>458</v>
      </c>
      <c r="I1545" t="s">
        <v>11115</v>
      </c>
      <c r="J1545">
        <v>10059</v>
      </c>
      <c r="K1545">
        <v>114040</v>
      </c>
      <c r="L1545" t="s">
        <v>27</v>
      </c>
      <c r="M1545" t="s">
        <v>152</v>
      </c>
      <c r="N1545" t="s">
        <v>11269</v>
      </c>
      <c r="O1545" s="129"/>
      <c r="P1545" s="16"/>
    </row>
    <row r="1546" spans="1:16">
      <c r="A1546" t="s">
        <v>1155</v>
      </c>
      <c r="B1546" t="s">
        <v>317</v>
      </c>
      <c r="C1546" t="s">
        <v>11586</v>
      </c>
      <c r="D1546" t="s">
        <v>318</v>
      </c>
      <c r="E1546">
        <v>10867.29</v>
      </c>
      <c r="F1546" t="s">
        <v>1170</v>
      </c>
      <c r="G1546" t="s">
        <v>11587</v>
      </c>
      <c r="H1546" t="s">
        <v>460</v>
      </c>
      <c r="I1546" t="s">
        <v>11115</v>
      </c>
      <c r="J1546">
        <v>10059</v>
      </c>
      <c r="K1546">
        <v>114040</v>
      </c>
      <c r="L1546" t="s">
        <v>27</v>
      </c>
      <c r="M1546" t="s">
        <v>152</v>
      </c>
      <c r="N1546" t="s">
        <v>11270</v>
      </c>
      <c r="O1546" s="129"/>
      <c r="P1546" s="16"/>
    </row>
    <row r="1547" spans="1:16">
      <c r="A1547" t="s">
        <v>11583</v>
      </c>
      <c r="B1547" t="s">
        <v>317</v>
      </c>
      <c r="C1547" t="s">
        <v>11584</v>
      </c>
      <c r="D1547" t="s">
        <v>318</v>
      </c>
      <c r="E1547">
        <v>12797.84</v>
      </c>
      <c r="F1547" t="s">
        <v>1170</v>
      </c>
      <c r="G1547" t="s">
        <v>11585</v>
      </c>
      <c r="H1547" t="s">
        <v>457</v>
      </c>
      <c r="I1547" t="s">
        <v>11115</v>
      </c>
      <c r="J1547">
        <v>10059</v>
      </c>
      <c r="K1547">
        <v>114040</v>
      </c>
      <c r="L1547" t="s">
        <v>27</v>
      </c>
      <c r="M1547" t="s">
        <v>152</v>
      </c>
      <c r="N1547" t="s">
        <v>11271</v>
      </c>
      <c r="O1547" s="129"/>
      <c r="P1547" s="16"/>
    </row>
    <row r="1548" spans="1:16">
      <c r="A1548" t="s">
        <v>11588</v>
      </c>
      <c r="B1548" t="s">
        <v>317</v>
      </c>
      <c r="C1548" t="s">
        <v>11589</v>
      </c>
      <c r="D1548" t="s">
        <v>318</v>
      </c>
      <c r="E1548">
        <v>11653.98</v>
      </c>
      <c r="F1548" t="s">
        <v>1170</v>
      </c>
      <c r="G1548" t="s">
        <v>11590</v>
      </c>
      <c r="H1548" t="s">
        <v>465</v>
      </c>
      <c r="I1548" t="s">
        <v>11115</v>
      </c>
      <c r="J1548">
        <v>10059</v>
      </c>
      <c r="K1548">
        <v>114040</v>
      </c>
      <c r="L1548" t="s">
        <v>27</v>
      </c>
      <c r="M1548" t="s">
        <v>152</v>
      </c>
      <c r="N1548" t="s">
        <v>11272</v>
      </c>
      <c r="O1548" s="129"/>
      <c r="P1548" s="16"/>
    </row>
    <row r="1549" spans="1:16">
      <c r="A1549" t="s">
        <v>1161</v>
      </c>
      <c r="B1549" t="s">
        <v>317</v>
      </c>
      <c r="C1549" t="s">
        <v>11591</v>
      </c>
      <c r="D1549" t="s">
        <v>318</v>
      </c>
      <c r="E1549">
        <v>11240.73</v>
      </c>
      <c r="F1549" t="s">
        <v>1170</v>
      </c>
      <c r="G1549" t="s">
        <v>11592</v>
      </c>
      <c r="H1549" t="s">
        <v>461</v>
      </c>
      <c r="I1549" t="s">
        <v>11115</v>
      </c>
      <c r="J1549">
        <v>10059</v>
      </c>
      <c r="K1549">
        <v>114040</v>
      </c>
      <c r="L1549" t="s">
        <v>27</v>
      </c>
      <c r="M1549" t="s">
        <v>152</v>
      </c>
      <c r="N1549" t="s">
        <v>11273</v>
      </c>
      <c r="O1549" s="129"/>
      <c r="P1549" s="16"/>
    </row>
    <row r="1550" spans="1:16">
      <c r="A1550" t="s">
        <v>1160</v>
      </c>
      <c r="B1550" t="s">
        <v>317</v>
      </c>
      <c r="C1550" t="s">
        <v>11593</v>
      </c>
      <c r="D1550" t="s">
        <v>318</v>
      </c>
      <c r="E1550">
        <v>11335.13</v>
      </c>
      <c r="F1550" t="s">
        <v>1170</v>
      </c>
      <c r="G1550" t="s">
        <v>11594</v>
      </c>
      <c r="H1550" t="s">
        <v>461</v>
      </c>
      <c r="I1550" t="s">
        <v>11115</v>
      </c>
      <c r="J1550">
        <v>10059</v>
      </c>
      <c r="K1550">
        <v>114040</v>
      </c>
      <c r="L1550" t="s">
        <v>27</v>
      </c>
      <c r="M1550" t="s">
        <v>152</v>
      </c>
      <c r="N1550" t="s">
        <v>11274</v>
      </c>
      <c r="O1550" s="129"/>
      <c r="P1550" s="16"/>
    </row>
    <row r="1551" spans="1:16">
      <c r="A1551" t="s">
        <v>321</v>
      </c>
      <c r="B1551" t="s">
        <v>317</v>
      </c>
      <c r="C1551" t="s">
        <v>11573</v>
      </c>
      <c r="D1551" t="s">
        <v>318</v>
      </c>
      <c r="E1551">
        <v>58.36</v>
      </c>
      <c r="F1551" t="s">
        <v>1170</v>
      </c>
      <c r="G1551" t="s">
        <v>11574</v>
      </c>
      <c r="H1551" t="s">
        <v>463</v>
      </c>
      <c r="I1551" t="s">
        <v>11114</v>
      </c>
      <c r="J1551">
        <v>10059</v>
      </c>
      <c r="K1551">
        <v>114050</v>
      </c>
      <c r="L1551" t="s">
        <v>29</v>
      </c>
      <c r="M1551" t="s">
        <v>152</v>
      </c>
      <c r="N1551" t="s">
        <v>11266</v>
      </c>
      <c r="O1551" s="129"/>
      <c r="P1551" s="16"/>
    </row>
    <row r="1552" spans="1:16">
      <c r="A1552" t="s">
        <v>316</v>
      </c>
      <c r="B1552" t="s">
        <v>317</v>
      </c>
      <c r="C1552" t="s">
        <v>11569</v>
      </c>
      <c r="D1552" t="s">
        <v>318</v>
      </c>
      <c r="E1552">
        <v>7825.3</v>
      </c>
      <c r="F1552" t="s">
        <v>1170</v>
      </c>
      <c r="G1552" t="s">
        <v>11570</v>
      </c>
      <c r="H1552" t="s">
        <v>463</v>
      </c>
      <c r="I1552" t="s">
        <v>11113</v>
      </c>
      <c r="J1552">
        <v>10059</v>
      </c>
      <c r="K1552">
        <v>114060</v>
      </c>
      <c r="L1552" t="s">
        <v>31</v>
      </c>
      <c r="M1552" t="s">
        <v>152</v>
      </c>
      <c r="N1552" t="s">
        <v>11264</v>
      </c>
      <c r="O1552" s="129"/>
      <c r="P1552" s="16"/>
    </row>
    <row r="1553" spans="1:16">
      <c r="A1553" t="s">
        <v>320</v>
      </c>
      <c r="B1553" t="s">
        <v>317</v>
      </c>
      <c r="C1553" t="s">
        <v>11571</v>
      </c>
      <c r="D1553" t="s">
        <v>318</v>
      </c>
      <c r="E1553">
        <v>7966.12</v>
      </c>
      <c r="F1553" t="s">
        <v>1170</v>
      </c>
      <c r="G1553" t="s">
        <v>11572</v>
      </c>
      <c r="H1553" t="s">
        <v>461</v>
      </c>
      <c r="I1553" t="s">
        <v>11113</v>
      </c>
      <c r="J1553">
        <v>10059</v>
      </c>
      <c r="K1553">
        <v>114060</v>
      </c>
      <c r="L1553" t="s">
        <v>31</v>
      </c>
      <c r="M1553" t="s">
        <v>152</v>
      </c>
      <c r="N1553" t="s">
        <v>11265</v>
      </c>
      <c r="O1553" s="129"/>
      <c r="P1553" s="16"/>
    </row>
    <row r="1554" spans="1:16">
      <c r="A1554" t="s">
        <v>321</v>
      </c>
      <c r="B1554" t="s">
        <v>317</v>
      </c>
      <c r="C1554" t="s">
        <v>11573</v>
      </c>
      <c r="D1554" t="s">
        <v>318</v>
      </c>
      <c r="E1554">
        <v>8179.66</v>
      </c>
      <c r="F1554" t="s">
        <v>1170</v>
      </c>
      <c r="G1554" t="s">
        <v>11574</v>
      </c>
      <c r="H1554" t="s">
        <v>464</v>
      </c>
      <c r="I1554" t="s">
        <v>11113</v>
      </c>
      <c r="J1554">
        <v>10059</v>
      </c>
      <c r="K1554">
        <v>114060</v>
      </c>
      <c r="L1554" t="s">
        <v>31</v>
      </c>
      <c r="M1554" t="s">
        <v>152</v>
      </c>
      <c r="N1554" t="s">
        <v>11266</v>
      </c>
      <c r="O1554" s="129"/>
      <c r="P1554" s="16"/>
    </row>
    <row r="1555" spans="1:16">
      <c r="A1555" t="s">
        <v>1115</v>
      </c>
      <c r="B1555" t="s">
        <v>317</v>
      </c>
      <c r="C1555" t="s">
        <v>11575</v>
      </c>
      <c r="D1555" t="s">
        <v>318</v>
      </c>
      <c r="E1555">
        <v>7878.2</v>
      </c>
      <c r="F1555" t="s">
        <v>1170</v>
      </c>
      <c r="G1555" t="s">
        <v>11576</v>
      </c>
      <c r="H1555" t="s">
        <v>463</v>
      </c>
      <c r="I1555" t="s">
        <v>11113</v>
      </c>
      <c r="J1555">
        <v>10059</v>
      </c>
      <c r="K1555">
        <v>114060</v>
      </c>
      <c r="L1555" t="s">
        <v>31</v>
      </c>
      <c r="M1555" t="s">
        <v>152</v>
      </c>
      <c r="N1555" t="s">
        <v>11267</v>
      </c>
      <c r="O1555" s="129"/>
      <c r="P1555" s="16"/>
    </row>
    <row r="1556" spans="1:16">
      <c r="A1556" t="s">
        <v>11577</v>
      </c>
      <c r="B1556" t="s">
        <v>317</v>
      </c>
      <c r="C1556" t="s">
        <v>11578</v>
      </c>
      <c r="D1556" t="s">
        <v>318</v>
      </c>
      <c r="E1556">
        <v>7610.34</v>
      </c>
      <c r="F1556" t="s">
        <v>1170</v>
      </c>
      <c r="G1556" t="s">
        <v>11579</v>
      </c>
      <c r="H1556" t="s">
        <v>462</v>
      </c>
      <c r="I1556" t="s">
        <v>11113</v>
      </c>
      <c r="J1556">
        <v>10059</v>
      </c>
      <c r="K1556">
        <v>114060</v>
      </c>
      <c r="L1556" t="s">
        <v>31</v>
      </c>
      <c r="M1556" t="s">
        <v>152</v>
      </c>
      <c r="N1556" t="s">
        <v>11268</v>
      </c>
      <c r="O1556" s="129"/>
      <c r="P1556" s="16"/>
    </row>
    <row r="1557" spans="1:16">
      <c r="A1557" t="s">
        <v>11580</v>
      </c>
      <c r="B1557" t="s">
        <v>317</v>
      </c>
      <c r="C1557" t="s">
        <v>11581</v>
      </c>
      <c r="D1557" t="s">
        <v>318</v>
      </c>
      <c r="E1557">
        <v>7543.87</v>
      </c>
      <c r="F1557" t="s">
        <v>1170</v>
      </c>
      <c r="G1557" t="s">
        <v>11582</v>
      </c>
      <c r="H1557" t="s">
        <v>459</v>
      </c>
      <c r="I1557" t="s">
        <v>11113</v>
      </c>
      <c r="J1557">
        <v>10059</v>
      </c>
      <c r="K1557">
        <v>114060</v>
      </c>
      <c r="L1557" t="s">
        <v>31</v>
      </c>
      <c r="M1557" t="s">
        <v>152</v>
      </c>
      <c r="N1557" t="s">
        <v>11269</v>
      </c>
      <c r="O1557" s="129"/>
      <c r="P1557" s="16"/>
    </row>
    <row r="1558" spans="1:16">
      <c r="A1558" t="s">
        <v>1155</v>
      </c>
      <c r="B1558" t="s">
        <v>317</v>
      </c>
      <c r="C1558" t="s">
        <v>11586</v>
      </c>
      <c r="D1558" t="s">
        <v>318</v>
      </c>
      <c r="E1558">
        <v>8264.7099999999991</v>
      </c>
      <c r="F1558" t="s">
        <v>1170</v>
      </c>
      <c r="G1558" t="s">
        <v>11587</v>
      </c>
      <c r="H1558" t="s">
        <v>461</v>
      </c>
      <c r="I1558" t="s">
        <v>11113</v>
      </c>
      <c r="J1558">
        <v>10059</v>
      </c>
      <c r="K1558">
        <v>114060</v>
      </c>
      <c r="L1558" t="s">
        <v>31</v>
      </c>
      <c r="M1558" t="s">
        <v>152</v>
      </c>
      <c r="N1558" t="s">
        <v>11270</v>
      </c>
      <c r="O1558" s="129"/>
      <c r="P1558" s="16"/>
    </row>
    <row r="1559" spans="1:16">
      <c r="A1559" t="s">
        <v>11583</v>
      </c>
      <c r="B1559" t="s">
        <v>317</v>
      </c>
      <c r="C1559" t="s">
        <v>11584</v>
      </c>
      <c r="D1559" t="s">
        <v>318</v>
      </c>
      <c r="E1559">
        <v>7610.22</v>
      </c>
      <c r="F1559" t="s">
        <v>1170</v>
      </c>
      <c r="G1559" t="s">
        <v>11585</v>
      </c>
      <c r="H1559" t="s">
        <v>458</v>
      </c>
      <c r="I1559" t="s">
        <v>11113</v>
      </c>
      <c r="J1559">
        <v>10059</v>
      </c>
      <c r="K1559">
        <v>114060</v>
      </c>
      <c r="L1559" t="s">
        <v>31</v>
      </c>
      <c r="M1559" t="s">
        <v>152</v>
      </c>
      <c r="N1559" t="s">
        <v>11271</v>
      </c>
      <c r="O1559" s="129"/>
      <c r="P1559" s="16"/>
    </row>
    <row r="1560" spans="1:16">
      <c r="A1560" t="s">
        <v>11588</v>
      </c>
      <c r="B1560" t="s">
        <v>317</v>
      </c>
      <c r="C1560" t="s">
        <v>11589</v>
      </c>
      <c r="D1560" t="s">
        <v>318</v>
      </c>
      <c r="E1560">
        <v>13008.74</v>
      </c>
      <c r="F1560" t="s">
        <v>1170</v>
      </c>
      <c r="G1560" t="s">
        <v>11590</v>
      </c>
      <c r="H1560" t="s">
        <v>466</v>
      </c>
      <c r="I1560" t="s">
        <v>11113</v>
      </c>
      <c r="J1560">
        <v>10059</v>
      </c>
      <c r="K1560">
        <v>114060</v>
      </c>
      <c r="L1560" t="s">
        <v>31</v>
      </c>
      <c r="M1560" t="s">
        <v>152</v>
      </c>
      <c r="N1560" t="s">
        <v>11272</v>
      </c>
      <c r="O1560" s="129"/>
      <c r="P1560" s="16"/>
    </row>
    <row r="1561" spans="1:16">
      <c r="A1561" t="s">
        <v>1161</v>
      </c>
      <c r="B1561" t="s">
        <v>317</v>
      </c>
      <c r="C1561" t="s">
        <v>11591</v>
      </c>
      <c r="D1561" t="s">
        <v>318</v>
      </c>
      <c r="E1561">
        <v>8443.98</v>
      </c>
      <c r="F1561" t="s">
        <v>1170</v>
      </c>
      <c r="G1561" t="s">
        <v>11592</v>
      </c>
      <c r="H1561" t="s">
        <v>462</v>
      </c>
      <c r="I1561" t="s">
        <v>11113</v>
      </c>
      <c r="J1561">
        <v>10059</v>
      </c>
      <c r="K1561">
        <v>114060</v>
      </c>
      <c r="L1561" t="s">
        <v>31</v>
      </c>
      <c r="M1561" t="s">
        <v>152</v>
      </c>
      <c r="N1561" t="s">
        <v>11273</v>
      </c>
      <c r="O1561" s="129"/>
      <c r="P1561" s="16"/>
    </row>
    <row r="1562" spans="1:16">
      <c r="A1562" t="s">
        <v>1160</v>
      </c>
      <c r="B1562" t="s">
        <v>317</v>
      </c>
      <c r="C1562" t="s">
        <v>11593</v>
      </c>
      <c r="D1562" t="s">
        <v>318</v>
      </c>
      <c r="E1562">
        <v>8592.11</v>
      </c>
      <c r="F1562" t="s">
        <v>1170</v>
      </c>
      <c r="G1562" t="s">
        <v>11594</v>
      </c>
      <c r="H1562" t="s">
        <v>462</v>
      </c>
      <c r="I1562" t="s">
        <v>11113</v>
      </c>
      <c r="J1562">
        <v>10059</v>
      </c>
      <c r="K1562">
        <v>114060</v>
      </c>
      <c r="L1562" t="s">
        <v>31</v>
      </c>
      <c r="M1562" t="s">
        <v>152</v>
      </c>
      <c r="N1562" t="s">
        <v>11274</v>
      </c>
      <c r="O1562" s="129"/>
      <c r="P1562" s="16"/>
    </row>
    <row r="1563" spans="1:16">
      <c r="A1563" t="s">
        <v>316</v>
      </c>
      <c r="B1563" t="s">
        <v>317</v>
      </c>
      <c r="C1563" t="s">
        <v>11569</v>
      </c>
      <c r="D1563" t="s">
        <v>318</v>
      </c>
      <c r="E1563">
        <v>4739.49</v>
      </c>
      <c r="F1563" t="s">
        <v>1170</v>
      </c>
      <c r="G1563" t="s">
        <v>11570</v>
      </c>
      <c r="H1563" t="s">
        <v>464</v>
      </c>
      <c r="I1563" t="s">
        <v>11112</v>
      </c>
      <c r="J1563">
        <v>10064</v>
      </c>
      <c r="K1563">
        <v>111100</v>
      </c>
      <c r="L1563" t="s">
        <v>35</v>
      </c>
      <c r="M1563" t="s">
        <v>155</v>
      </c>
      <c r="N1563" t="s">
        <v>11264</v>
      </c>
      <c r="O1563" s="129"/>
      <c r="P1563" s="16"/>
    </row>
    <row r="1564" spans="1:16">
      <c r="A1564" t="s">
        <v>320</v>
      </c>
      <c r="B1564" t="s">
        <v>317</v>
      </c>
      <c r="C1564" t="s">
        <v>11571</v>
      </c>
      <c r="D1564" t="s">
        <v>318</v>
      </c>
      <c r="E1564">
        <v>4739.49</v>
      </c>
      <c r="F1564" t="s">
        <v>1170</v>
      </c>
      <c r="G1564" t="s">
        <v>11572</v>
      </c>
      <c r="H1564" t="s">
        <v>462</v>
      </c>
      <c r="I1564" t="s">
        <v>11112</v>
      </c>
      <c r="J1564">
        <v>10064</v>
      </c>
      <c r="K1564">
        <v>111100</v>
      </c>
      <c r="L1564" t="s">
        <v>35</v>
      </c>
      <c r="M1564" t="s">
        <v>155</v>
      </c>
      <c r="N1564" t="s">
        <v>11265</v>
      </c>
      <c r="O1564" s="129"/>
      <c r="P1564" s="16"/>
    </row>
    <row r="1565" spans="1:16">
      <c r="A1565" t="s">
        <v>321</v>
      </c>
      <c r="B1565" t="s">
        <v>317</v>
      </c>
      <c r="C1565" t="s">
        <v>11573</v>
      </c>
      <c r="D1565" t="s">
        <v>318</v>
      </c>
      <c r="E1565">
        <v>5622.32</v>
      </c>
      <c r="F1565" t="s">
        <v>1170</v>
      </c>
      <c r="G1565" t="s">
        <v>11574</v>
      </c>
      <c r="H1565" t="s">
        <v>465</v>
      </c>
      <c r="I1565" t="s">
        <v>11112</v>
      </c>
      <c r="J1565">
        <v>10064</v>
      </c>
      <c r="K1565">
        <v>111100</v>
      </c>
      <c r="L1565" t="s">
        <v>35</v>
      </c>
      <c r="M1565" t="s">
        <v>155</v>
      </c>
      <c r="N1565" t="s">
        <v>11266</v>
      </c>
      <c r="O1565" s="129"/>
      <c r="P1565" s="16"/>
    </row>
    <row r="1566" spans="1:16">
      <c r="A1566" t="s">
        <v>1115</v>
      </c>
      <c r="B1566" t="s">
        <v>317</v>
      </c>
      <c r="C1566" t="s">
        <v>11575</v>
      </c>
      <c r="D1566" t="s">
        <v>318</v>
      </c>
      <c r="E1566">
        <v>5923.14</v>
      </c>
      <c r="F1566" t="s">
        <v>1170</v>
      </c>
      <c r="G1566" t="s">
        <v>11576</v>
      </c>
      <c r="H1566" t="s">
        <v>464</v>
      </c>
      <c r="I1566" t="s">
        <v>11112</v>
      </c>
      <c r="J1566">
        <v>10064</v>
      </c>
      <c r="K1566">
        <v>111100</v>
      </c>
      <c r="L1566" t="s">
        <v>35</v>
      </c>
      <c r="M1566" t="s">
        <v>155</v>
      </c>
      <c r="N1566" t="s">
        <v>11267</v>
      </c>
      <c r="O1566" s="129"/>
      <c r="P1566" s="16"/>
    </row>
    <row r="1567" spans="1:16">
      <c r="A1567" t="s">
        <v>11577</v>
      </c>
      <c r="B1567" t="s">
        <v>317</v>
      </c>
      <c r="C1567" t="s">
        <v>11578</v>
      </c>
      <c r="D1567" t="s">
        <v>318</v>
      </c>
      <c r="E1567">
        <v>5855.19</v>
      </c>
      <c r="F1567" t="s">
        <v>1170</v>
      </c>
      <c r="G1567" t="s">
        <v>11579</v>
      </c>
      <c r="H1567" t="s">
        <v>463</v>
      </c>
      <c r="I1567" t="s">
        <v>11112</v>
      </c>
      <c r="J1567">
        <v>10064</v>
      </c>
      <c r="K1567">
        <v>111100</v>
      </c>
      <c r="L1567" t="s">
        <v>35</v>
      </c>
      <c r="M1567" t="s">
        <v>155</v>
      </c>
      <c r="N1567" t="s">
        <v>11268</v>
      </c>
      <c r="O1567" s="129"/>
      <c r="P1567" s="16"/>
    </row>
    <row r="1568" spans="1:16">
      <c r="A1568" t="s">
        <v>11580</v>
      </c>
      <c r="B1568" t="s">
        <v>317</v>
      </c>
      <c r="C1568" t="s">
        <v>11581</v>
      </c>
      <c r="D1568" t="s">
        <v>318</v>
      </c>
      <c r="E1568">
        <v>5791.48</v>
      </c>
      <c r="F1568" t="s">
        <v>1170</v>
      </c>
      <c r="G1568" t="s">
        <v>11582</v>
      </c>
      <c r="H1568" t="s">
        <v>460</v>
      </c>
      <c r="I1568" t="s">
        <v>11112</v>
      </c>
      <c r="J1568">
        <v>10064</v>
      </c>
      <c r="K1568">
        <v>111100</v>
      </c>
      <c r="L1568" t="s">
        <v>35</v>
      </c>
      <c r="M1568" t="s">
        <v>155</v>
      </c>
      <c r="N1568" t="s">
        <v>11269</v>
      </c>
      <c r="O1568" s="129"/>
      <c r="P1568" s="16"/>
    </row>
    <row r="1569" spans="1:16">
      <c r="A1569" t="s">
        <v>11583</v>
      </c>
      <c r="B1569" t="s">
        <v>317</v>
      </c>
      <c r="C1569" t="s">
        <v>11584</v>
      </c>
      <c r="D1569" t="s">
        <v>318</v>
      </c>
      <c r="E1569">
        <v>5812.74</v>
      </c>
      <c r="F1569" t="s">
        <v>1170</v>
      </c>
      <c r="G1569" t="s">
        <v>11585</v>
      </c>
      <c r="H1569" t="s">
        <v>459</v>
      </c>
      <c r="I1569" t="s">
        <v>11112</v>
      </c>
      <c r="J1569">
        <v>10064</v>
      </c>
      <c r="K1569">
        <v>111100</v>
      </c>
      <c r="L1569" t="s">
        <v>35</v>
      </c>
      <c r="M1569" t="s">
        <v>155</v>
      </c>
      <c r="N1569" t="s">
        <v>11271</v>
      </c>
      <c r="O1569" s="129"/>
      <c r="P1569" s="16"/>
    </row>
    <row r="1570" spans="1:16">
      <c r="A1570" t="s">
        <v>1155</v>
      </c>
      <c r="B1570" t="s">
        <v>317</v>
      </c>
      <c r="C1570" t="s">
        <v>11586</v>
      </c>
      <c r="D1570" t="s">
        <v>318</v>
      </c>
      <c r="E1570">
        <v>5826.88</v>
      </c>
      <c r="F1570" t="s">
        <v>1170</v>
      </c>
      <c r="G1570" t="s">
        <v>11587</v>
      </c>
      <c r="H1570" t="s">
        <v>462</v>
      </c>
      <c r="I1570" t="s">
        <v>11112</v>
      </c>
      <c r="J1570">
        <v>10064</v>
      </c>
      <c r="K1570">
        <v>111100</v>
      </c>
      <c r="L1570" t="s">
        <v>35</v>
      </c>
      <c r="M1570" t="s">
        <v>155</v>
      </c>
      <c r="N1570" t="s">
        <v>11270</v>
      </c>
      <c r="O1570" s="129"/>
      <c r="P1570" s="16"/>
    </row>
    <row r="1571" spans="1:16">
      <c r="A1571" t="s">
        <v>11588</v>
      </c>
      <c r="B1571" t="s">
        <v>317</v>
      </c>
      <c r="C1571" t="s">
        <v>11589</v>
      </c>
      <c r="D1571" t="s">
        <v>318</v>
      </c>
      <c r="E1571">
        <v>9298.51</v>
      </c>
      <c r="F1571" t="s">
        <v>1170</v>
      </c>
      <c r="G1571" t="s">
        <v>11590</v>
      </c>
      <c r="H1571" t="s">
        <v>467</v>
      </c>
      <c r="I1571" t="s">
        <v>11112</v>
      </c>
      <c r="J1571">
        <v>10064</v>
      </c>
      <c r="K1571">
        <v>111100</v>
      </c>
      <c r="L1571" t="s">
        <v>35</v>
      </c>
      <c r="M1571" t="s">
        <v>155</v>
      </c>
      <c r="N1571" t="s">
        <v>11272</v>
      </c>
      <c r="O1571" s="129"/>
      <c r="P1571" s="16"/>
    </row>
    <row r="1572" spans="1:16">
      <c r="A1572" t="s">
        <v>1161</v>
      </c>
      <c r="B1572" t="s">
        <v>317</v>
      </c>
      <c r="C1572" t="s">
        <v>11591</v>
      </c>
      <c r="D1572" t="s">
        <v>318</v>
      </c>
      <c r="E1572">
        <v>6330.45</v>
      </c>
      <c r="F1572" t="s">
        <v>1170</v>
      </c>
      <c r="G1572" t="s">
        <v>11592</v>
      </c>
      <c r="H1572" t="s">
        <v>463</v>
      </c>
      <c r="I1572" t="s">
        <v>11112</v>
      </c>
      <c r="J1572">
        <v>10064</v>
      </c>
      <c r="K1572">
        <v>111100</v>
      </c>
      <c r="L1572" t="s">
        <v>35</v>
      </c>
      <c r="M1572" t="s">
        <v>155</v>
      </c>
      <c r="N1572" t="s">
        <v>11273</v>
      </c>
      <c r="O1572" s="129"/>
      <c r="P1572" s="16"/>
    </row>
    <row r="1573" spans="1:16">
      <c r="A1573" t="s">
        <v>1160</v>
      </c>
      <c r="B1573" t="s">
        <v>317</v>
      </c>
      <c r="C1573" t="s">
        <v>11593</v>
      </c>
      <c r="D1573" t="s">
        <v>318</v>
      </c>
      <c r="E1573">
        <v>6385</v>
      </c>
      <c r="F1573" t="s">
        <v>1170</v>
      </c>
      <c r="G1573" t="s">
        <v>11594</v>
      </c>
      <c r="H1573" t="s">
        <v>463</v>
      </c>
      <c r="I1573" t="s">
        <v>11112</v>
      </c>
      <c r="J1573">
        <v>10064</v>
      </c>
      <c r="K1573">
        <v>111100</v>
      </c>
      <c r="L1573" t="s">
        <v>35</v>
      </c>
      <c r="M1573" t="s">
        <v>155</v>
      </c>
      <c r="N1573" t="s">
        <v>11274</v>
      </c>
      <c r="O1573" s="129"/>
      <c r="P1573" s="16"/>
    </row>
    <row r="1574" spans="1:16">
      <c r="A1574" t="s">
        <v>316</v>
      </c>
      <c r="B1574" t="s">
        <v>317</v>
      </c>
      <c r="C1574" t="s">
        <v>11569</v>
      </c>
      <c r="D1574" t="s">
        <v>318</v>
      </c>
      <c r="E1574">
        <v>970.36</v>
      </c>
      <c r="F1574" t="s">
        <v>1170</v>
      </c>
      <c r="G1574" t="s">
        <v>11570</v>
      </c>
      <c r="H1574" t="s">
        <v>465</v>
      </c>
      <c r="I1574" t="s">
        <v>11111</v>
      </c>
      <c r="J1574">
        <v>10064</v>
      </c>
      <c r="K1574">
        <v>111200</v>
      </c>
      <c r="L1574" t="s">
        <v>33</v>
      </c>
      <c r="M1574" t="s">
        <v>155</v>
      </c>
      <c r="N1574" t="s">
        <v>11264</v>
      </c>
      <c r="O1574" s="129"/>
    </row>
    <row r="1575" spans="1:16">
      <c r="A1575" t="s">
        <v>320</v>
      </c>
      <c r="B1575" t="s">
        <v>317</v>
      </c>
      <c r="C1575" t="s">
        <v>11571</v>
      </c>
      <c r="D1575" t="s">
        <v>318</v>
      </c>
      <c r="E1575">
        <v>970.36</v>
      </c>
      <c r="F1575" t="s">
        <v>1170</v>
      </c>
      <c r="G1575" t="s">
        <v>11572</v>
      </c>
      <c r="H1575" t="s">
        <v>463</v>
      </c>
      <c r="I1575" t="s">
        <v>11111</v>
      </c>
      <c r="J1575">
        <v>10064</v>
      </c>
      <c r="K1575">
        <v>111200</v>
      </c>
      <c r="L1575" t="s">
        <v>33</v>
      </c>
      <c r="M1575" t="s">
        <v>155</v>
      </c>
      <c r="N1575" t="s">
        <v>11265</v>
      </c>
      <c r="O1575" s="129"/>
    </row>
    <row r="1576" spans="1:16">
      <c r="A1576" t="s">
        <v>321</v>
      </c>
      <c r="B1576" t="s">
        <v>317</v>
      </c>
      <c r="C1576" t="s">
        <v>11573</v>
      </c>
      <c r="D1576" t="s">
        <v>318</v>
      </c>
      <c r="E1576">
        <v>2412.87</v>
      </c>
      <c r="F1576" t="s">
        <v>1170</v>
      </c>
      <c r="G1576" t="s">
        <v>11574</v>
      </c>
      <c r="H1576" t="s">
        <v>466</v>
      </c>
      <c r="I1576" t="s">
        <v>11111</v>
      </c>
      <c r="J1576">
        <v>10064</v>
      </c>
      <c r="K1576">
        <v>111200</v>
      </c>
      <c r="L1576" t="s">
        <v>33</v>
      </c>
      <c r="M1576" t="s">
        <v>155</v>
      </c>
      <c r="N1576" t="s">
        <v>11266</v>
      </c>
      <c r="O1576" s="129"/>
      <c r="P1576" s="16"/>
    </row>
    <row r="1577" spans="1:16">
      <c r="A1577" t="s">
        <v>1115</v>
      </c>
      <c r="B1577" t="s">
        <v>317</v>
      </c>
      <c r="C1577" t="s">
        <v>11575</v>
      </c>
      <c r="D1577" t="s">
        <v>318</v>
      </c>
      <c r="E1577">
        <v>2061.04</v>
      </c>
      <c r="F1577" t="s">
        <v>1170</v>
      </c>
      <c r="G1577" t="s">
        <v>11576</v>
      </c>
      <c r="H1577" t="s">
        <v>465</v>
      </c>
      <c r="I1577" t="s">
        <v>11111</v>
      </c>
      <c r="J1577">
        <v>10064</v>
      </c>
      <c r="K1577">
        <v>111200</v>
      </c>
      <c r="L1577" t="s">
        <v>33</v>
      </c>
      <c r="M1577" t="s">
        <v>155</v>
      </c>
      <c r="N1577" t="s">
        <v>11267</v>
      </c>
      <c r="O1577" s="129"/>
    </row>
    <row r="1578" spans="1:16">
      <c r="A1578" t="s">
        <v>11577</v>
      </c>
      <c r="B1578" t="s">
        <v>317</v>
      </c>
      <c r="C1578" t="s">
        <v>11578</v>
      </c>
      <c r="D1578" t="s">
        <v>318</v>
      </c>
      <c r="E1578">
        <v>2061.04</v>
      </c>
      <c r="F1578" t="s">
        <v>1170</v>
      </c>
      <c r="G1578" t="s">
        <v>11579</v>
      </c>
      <c r="H1578" t="s">
        <v>464</v>
      </c>
      <c r="I1578" t="s">
        <v>11111</v>
      </c>
      <c r="J1578">
        <v>10064</v>
      </c>
      <c r="K1578">
        <v>111200</v>
      </c>
      <c r="L1578" t="s">
        <v>33</v>
      </c>
      <c r="M1578" t="s">
        <v>155</v>
      </c>
      <c r="N1578" t="s">
        <v>11268</v>
      </c>
      <c r="O1578" s="129"/>
      <c r="P1578" s="16"/>
    </row>
    <row r="1579" spans="1:16">
      <c r="A1579" t="s">
        <v>11580</v>
      </c>
      <c r="B1579" t="s">
        <v>317</v>
      </c>
      <c r="C1579" t="s">
        <v>11581</v>
      </c>
      <c r="D1579" t="s">
        <v>318</v>
      </c>
      <c r="E1579">
        <v>2061.04</v>
      </c>
      <c r="F1579" t="s">
        <v>1170</v>
      </c>
      <c r="G1579" t="s">
        <v>11582</v>
      </c>
      <c r="H1579" t="s">
        <v>461</v>
      </c>
      <c r="I1579" t="s">
        <v>11111</v>
      </c>
      <c r="J1579">
        <v>10064</v>
      </c>
      <c r="K1579">
        <v>111200</v>
      </c>
      <c r="L1579" t="s">
        <v>33</v>
      </c>
      <c r="M1579" t="s">
        <v>155</v>
      </c>
      <c r="N1579" t="s">
        <v>11269</v>
      </c>
      <c r="O1579" s="129"/>
    </row>
    <row r="1580" spans="1:16">
      <c r="A1580" t="s">
        <v>11583</v>
      </c>
      <c r="B1580" t="s">
        <v>317</v>
      </c>
      <c r="C1580" t="s">
        <v>11584</v>
      </c>
      <c r="D1580" t="s">
        <v>318</v>
      </c>
      <c r="E1580">
        <v>2352.14</v>
      </c>
      <c r="F1580" t="s">
        <v>1170</v>
      </c>
      <c r="G1580" t="s">
        <v>11585</v>
      </c>
      <c r="H1580" t="s">
        <v>460</v>
      </c>
      <c r="I1580" t="s">
        <v>11111</v>
      </c>
      <c r="J1580">
        <v>10064</v>
      </c>
      <c r="K1580">
        <v>111200</v>
      </c>
      <c r="L1580" t="s">
        <v>33</v>
      </c>
      <c r="M1580" t="s">
        <v>155</v>
      </c>
      <c r="N1580" t="s">
        <v>11271</v>
      </c>
      <c r="O1580" s="129"/>
      <c r="P1580" s="16"/>
    </row>
    <row r="1581" spans="1:16">
      <c r="A1581" t="s">
        <v>1155</v>
      </c>
      <c r="B1581" t="s">
        <v>317</v>
      </c>
      <c r="C1581" t="s">
        <v>11586</v>
      </c>
      <c r="D1581" t="s">
        <v>318</v>
      </c>
      <c r="E1581">
        <v>2317.29</v>
      </c>
      <c r="F1581" t="s">
        <v>1170</v>
      </c>
      <c r="G1581" t="s">
        <v>11587</v>
      </c>
      <c r="H1581" t="s">
        <v>463</v>
      </c>
      <c r="I1581" t="s">
        <v>11111</v>
      </c>
      <c r="J1581">
        <v>10064</v>
      </c>
      <c r="K1581">
        <v>111200</v>
      </c>
      <c r="L1581" t="s">
        <v>33</v>
      </c>
      <c r="M1581" t="s">
        <v>155</v>
      </c>
      <c r="N1581" t="s">
        <v>11270</v>
      </c>
      <c r="O1581" s="129"/>
    </row>
    <row r="1582" spans="1:16">
      <c r="A1582" t="s">
        <v>11588</v>
      </c>
      <c r="B1582" t="s">
        <v>317</v>
      </c>
      <c r="C1582" t="s">
        <v>11589</v>
      </c>
      <c r="D1582" t="s">
        <v>318</v>
      </c>
      <c r="E1582">
        <v>3976.04</v>
      </c>
      <c r="F1582" t="s">
        <v>1170</v>
      </c>
      <c r="G1582" t="s">
        <v>11590</v>
      </c>
      <c r="H1582" t="s">
        <v>468</v>
      </c>
      <c r="I1582" t="s">
        <v>11111</v>
      </c>
      <c r="J1582">
        <v>10064</v>
      </c>
      <c r="K1582">
        <v>111200</v>
      </c>
      <c r="L1582" t="s">
        <v>33</v>
      </c>
      <c r="M1582" t="s">
        <v>155</v>
      </c>
      <c r="N1582" t="s">
        <v>11272</v>
      </c>
      <c r="O1582" s="129"/>
    </row>
    <row r="1583" spans="1:16">
      <c r="A1583" t="s">
        <v>1161</v>
      </c>
      <c r="B1583" t="s">
        <v>317</v>
      </c>
      <c r="C1583" t="s">
        <v>11591</v>
      </c>
      <c r="D1583" t="s">
        <v>318</v>
      </c>
      <c r="E1583">
        <v>2380.1799999999998</v>
      </c>
      <c r="F1583" t="s">
        <v>1170</v>
      </c>
      <c r="G1583" t="s">
        <v>11592</v>
      </c>
      <c r="H1583" t="s">
        <v>464</v>
      </c>
      <c r="I1583" t="s">
        <v>11111</v>
      </c>
      <c r="J1583">
        <v>10064</v>
      </c>
      <c r="K1583">
        <v>111200</v>
      </c>
      <c r="L1583" t="s">
        <v>33</v>
      </c>
      <c r="M1583" t="s">
        <v>155</v>
      </c>
      <c r="N1583" t="s">
        <v>11273</v>
      </c>
      <c r="O1583" s="129"/>
      <c r="P1583" s="16"/>
    </row>
    <row r="1584" spans="1:16">
      <c r="A1584" t="s">
        <v>1160</v>
      </c>
      <c r="B1584" t="s">
        <v>317</v>
      </c>
      <c r="C1584" t="s">
        <v>11593</v>
      </c>
      <c r="D1584" t="s">
        <v>318</v>
      </c>
      <c r="E1584">
        <v>2472.25</v>
      </c>
      <c r="F1584" t="s">
        <v>1170</v>
      </c>
      <c r="G1584" t="s">
        <v>11594</v>
      </c>
      <c r="H1584" t="s">
        <v>464</v>
      </c>
      <c r="I1584" t="s">
        <v>11111</v>
      </c>
      <c r="J1584">
        <v>10064</v>
      </c>
      <c r="K1584">
        <v>111200</v>
      </c>
      <c r="L1584" t="s">
        <v>33</v>
      </c>
      <c r="M1584" t="s">
        <v>155</v>
      </c>
      <c r="N1584" t="s">
        <v>11274</v>
      </c>
      <c r="O1584" s="129"/>
      <c r="P1584" s="16"/>
    </row>
    <row r="1585" spans="1:16">
      <c r="A1585" t="s">
        <v>316</v>
      </c>
      <c r="B1585" t="s">
        <v>317</v>
      </c>
      <c r="C1585" t="s">
        <v>11569</v>
      </c>
      <c r="D1585" t="s">
        <v>318</v>
      </c>
      <c r="E1585">
        <v>44380.83</v>
      </c>
      <c r="F1585" t="s">
        <v>1170</v>
      </c>
      <c r="G1585" t="s">
        <v>11570</v>
      </c>
      <c r="H1585" t="s">
        <v>466</v>
      </c>
      <c r="I1585" t="s">
        <v>11110</v>
      </c>
      <c r="J1585">
        <v>10064</v>
      </c>
      <c r="K1585">
        <v>111400</v>
      </c>
      <c r="L1585" t="s">
        <v>27</v>
      </c>
      <c r="M1585" t="s">
        <v>155</v>
      </c>
      <c r="N1585" t="s">
        <v>11264</v>
      </c>
      <c r="O1585" s="129"/>
      <c r="P1585" s="16"/>
    </row>
    <row r="1586" spans="1:16">
      <c r="A1586" t="s">
        <v>320</v>
      </c>
      <c r="B1586" t="s">
        <v>317</v>
      </c>
      <c r="C1586" t="s">
        <v>11571</v>
      </c>
      <c r="D1586" t="s">
        <v>318</v>
      </c>
      <c r="E1586">
        <v>45313.22</v>
      </c>
      <c r="F1586" t="s">
        <v>1170</v>
      </c>
      <c r="G1586" t="s">
        <v>11572</v>
      </c>
      <c r="H1586" t="s">
        <v>464</v>
      </c>
      <c r="I1586" t="s">
        <v>11110</v>
      </c>
      <c r="J1586">
        <v>10064</v>
      </c>
      <c r="K1586">
        <v>111400</v>
      </c>
      <c r="L1586" t="s">
        <v>27</v>
      </c>
      <c r="M1586" t="s">
        <v>155</v>
      </c>
      <c r="N1586" t="s">
        <v>11265</v>
      </c>
      <c r="O1586" s="129"/>
      <c r="P1586" s="16"/>
    </row>
    <row r="1587" spans="1:16">
      <c r="A1587" t="s">
        <v>321</v>
      </c>
      <c r="B1587" t="s">
        <v>317</v>
      </c>
      <c r="C1587" t="s">
        <v>11573</v>
      </c>
      <c r="D1587" t="s">
        <v>318</v>
      </c>
      <c r="E1587">
        <v>45260.84</v>
      </c>
      <c r="F1587" t="s">
        <v>1170</v>
      </c>
      <c r="G1587" t="s">
        <v>11574</v>
      </c>
      <c r="H1587" t="s">
        <v>467</v>
      </c>
      <c r="I1587" t="s">
        <v>11110</v>
      </c>
      <c r="J1587">
        <v>10064</v>
      </c>
      <c r="K1587">
        <v>111400</v>
      </c>
      <c r="L1587" t="s">
        <v>27</v>
      </c>
      <c r="M1587" t="s">
        <v>155</v>
      </c>
      <c r="N1587" t="s">
        <v>11266</v>
      </c>
      <c r="O1587" s="129"/>
      <c r="P1587" s="16"/>
    </row>
    <row r="1588" spans="1:16">
      <c r="A1588" t="s">
        <v>1115</v>
      </c>
      <c r="B1588" t="s">
        <v>317</v>
      </c>
      <c r="C1588" t="s">
        <v>11575</v>
      </c>
      <c r="D1588" t="s">
        <v>318</v>
      </c>
      <c r="E1588">
        <v>45714.42</v>
      </c>
      <c r="F1588" t="s">
        <v>1170</v>
      </c>
      <c r="G1588" t="s">
        <v>11576</v>
      </c>
      <c r="H1588" t="s">
        <v>466</v>
      </c>
      <c r="I1588" t="s">
        <v>11110</v>
      </c>
      <c r="J1588">
        <v>10064</v>
      </c>
      <c r="K1588">
        <v>111400</v>
      </c>
      <c r="L1588" t="s">
        <v>27</v>
      </c>
      <c r="M1588" t="s">
        <v>155</v>
      </c>
      <c r="N1588" t="s">
        <v>11267</v>
      </c>
      <c r="O1588" s="129"/>
      <c r="P1588" s="16"/>
    </row>
    <row r="1589" spans="1:16">
      <c r="A1589" t="s">
        <v>11577</v>
      </c>
      <c r="B1589" t="s">
        <v>317</v>
      </c>
      <c r="C1589" t="s">
        <v>11578</v>
      </c>
      <c r="D1589" t="s">
        <v>318</v>
      </c>
      <c r="E1589">
        <v>46307.03</v>
      </c>
      <c r="F1589" t="s">
        <v>1170</v>
      </c>
      <c r="G1589" t="s">
        <v>11579</v>
      </c>
      <c r="H1589" t="s">
        <v>465</v>
      </c>
      <c r="I1589" t="s">
        <v>11110</v>
      </c>
      <c r="J1589">
        <v>10064</v>
      </c>
      <c r="K1589">
        <v>111400</v>
      </c>
      <c r="L1589" t="s">
        <v>27</v>
      </c>
      <c r="M1589" t="s">
        <v>155</v>
      </c>
      <c r="N1589" t="s">
        <v>11268</v>
      </c>
      <c r="O1589" s="129"/>
      <c r="P1589" s="16"/>
    </row>
    <row r="1590" spans="1:16">
      <c r="A1590" t="s">
        <v>11580</v>
      </c>
      <c r="B1590" t="s">
        <v>317</v>
      </c>
      <c r="C1590" t="s">
        <v>11581</v>
      </c>
      <c r="D1590" t="s">
        <v>318</v>
      </c>
      <c r="E1590">
        <v>45971.74</v>
      </c>
      <c r="F1590" t="s">
        <v>1170</v>
      </c>
      <c r="G1590" t="s">
        <v>11582</v>
      </c>
      <c r="H1590" t="s">
        <v>462</v>
      </c>
      <c r="I1590" t="s">
        <v>11110</v>
      </c>
      <c r="J1590">
        <v>10064</v>
      </c>
      <c r="K1590">
        <v>111400</v>
      </c>
      <c r="L1590" t="s">
        <v>27</v>
      </c>
      <c r="M1590" t="s">
        <v>155</v>
      </c>
      <c r="N1590" t="s">
        <v>11269</v>
      </c>
      <c r="O1590" s="129"/>
      <c r="P1590" s="16"/>
    </row>
    <row r="1591" spans="1:16">
      <c r="A1591" t="s">
        <v>11583</v>
      </c>
      <c r="B1591" t="s">
        <v>317</v>
      </c>
      <c r="C1591" t="s">
        <v>11584</v>
      </c>
      <c r="D1591" t="s">
        <v>318</v>
      </c>
      <c r="E1591">
        <v>46934.22</v>
      </c>
      <c r="F1591" t="s">
        <v>1170</v>
      </c>
      <c r="G1591" t="s">
        <v>11585</v>
      </c>
      <c r="H1591" t="s">
        <v>461</v>
      </c>
      <c r="I1591" t="s">
        <v>11110</v>
      </c>
      <c r="J1591">
        <v>10064</v>
      </c>
      <c r="K1591">
        <v>111400</v>
      </c>
      <c r="L1591" t="s">
        <v>27</v>
      </c>
      <c r="M1591" t="s">
        <v>155</v>
      </c>
      <c r="N1591" t="s">
        <v>11271</v>
      </c>
      <c r="O1591" s="129"/>
      <c r="P1591" s="16"/>
    </row>
    <row r="1592" spans="1:16">
      <c r="A1592" t="s">
        <v>1155</v>
      </c>
      <c r="B1592" t="s">
        <v>317</v>
      </c>
      <c r="C1592" t="s">
        <v>11586</v>
      </c>
      <c r="D1592" t="s">
        <v>318</v>
      </c>
      <c r="E1592">
        <v>46401.22</v>
      </c>
      <c r="F1592" t="s">
        <v>1170</v>
      </c>
      <c r="G1592" t="s">
        <v>11587</v>
      </c>
      <c r="H1592" t="s">
        <v>464</v>
      </c>
      <c r="I1592" t="s">
        <v>11110</v>
      </c>
      <c r="J1592">
        <v>10064</v>
      </c>
      <c r="K1592">
        <v>111400</v>
      </c>
      <c r="L1592" t="s">
        <v>27</v>
      </c>
      <c r="M1592" t="s">
        <v>155</v>
      </c>
      <c r="N1592" t="s">
        <v>11270</v>
      </c>
      <c r="O1592" s="129"/>
      <c r="P1592" s="16"/>
    </row>
    <row r="1593" spans="1:16">
      <c r="A1593" t="s">
        <v>11588</v>
      </c>
      <c r="B1593" t="s">
        <v>317</v>
      </c>
      <c r="C1593" t="s">
        <v>11589</v>
      </c>
      <c r="D1593" t="s">
        <v>318</v>
      </c>
      <c r="E1593">
        <v>56394.96</v>
      </c>
      <c r="F1593" t="s">
        <v>1170</v>
      </c>
      <c r="G1593" t="s">
        <v>11590</v>
      </c>
      <c r="H1593" t="s">
        <v>469</v>
      </c>
      <c r="I1593" t="s">
        <v>11110</v>
      </c>
      <c r="J1593">
        <v>10064</v>
      </c>
      <c r="K1593">
        <v>111400</v>
      </c>
      <c r="L1593" t="s">
        <v>27</v>
      </c>
      <c r="M1593" t="s">
        <v>155</v>
      </c>
      <c r="N1593" t="s">
        <v>11272</v>
      </c>
      <c r="O1593" s="129"/>
      <c r="P1593" s="16"/>
    </row>
    <row r="1594" spans="1:16">
      <c r="A1594" t="s">
        <v>1161</v>
      </c>
      <c r="B1594" t="s">
        <v>317</v>
      </c>
      <c r="C1594" t="s">
        <v>11591</v>
      </c>
      <c r="D1594" t="s">
        <v>318</v>
      </c>
      <c r="E1594">
        <v>46941.440000000002</v>
      </c>
      <c r="F1594" t="s">
        <v>1170</v>
      </c>
      <c r="G1594" t="s">
        <v>11592</v>
      </c>
      <c r="H1594" t="s">
        <v>465</v>
      </c>
      <c r="I1594" t="s">
        <v>11110</v>
      </c>
      <c r="J1594">
        <v>10064</v>
      </c>
      <c r="K1594">
        <v>111400</v>
      </c>
      <c r="L1594" t="s">
        <v>27</v>
      </c>
      <c r="M1594" t="s">
        <v>155</v>
      </c>
      <c r="N1594" t="s">
        <v>11273</v>
      </c>
      <c r="O1594" s="129"/>
      <c r="P1594" s="16"/>
    </row>
    <row r="1595" spans="1:16">
      <c r="A1595" t="s">
        <v>1160</v>
      </c>
      <c r="B1595" t="s">
        <v>317</v>
      </c>
      <c r="C1595" t="s">
        <v>11593</v>
      </c>
      <c r="D1595" t="s">
        <v>318</v>
      </c>
      <c r="E1595">
        <v>48128.56</v>
      </c>
      <c r="F1595" t="s">
        <v>1170</v>
      </c>
      <c r="G1595" t="s">
        <v>11594</v>
      </c>
      <c r="H1595" t="s">
        <v>465</v>
      </c>
      <c r="I1595" t="s">
        <v>11110</v>
      </c>
      <c r="J1595">
        <v>10064</v>
      </c>
      <c r="K1595">
        <v>111400</v>
      </c>
      <c r="L1595" t="s">
        <v>27</v>
      </c>
      <c r="M1595" t="s">
        <v>155</v>
      </c>
      <c r="N1595" t="s">
        <v>11274</v>
      </c>
      <c r="O1595" s="129"/>
      <c r="P1595" s="16"/>
    </row>
    <row r="1596" spans="1:16">
      <c r="A1596" t="s">
        <v>316</v>
      </c>
      <c r="B1596" t="s">
        <v>317</v>
      </c>
      <c r="C1596" t="s">
        <v>11569</v>
      </c>
      <c r="D1596" t="s">
        <v>318</v>
      </c>
      <c r="E1596">
        <v>7641.94</v>
      </c>
      <c r="F1596" t="s">
        <v>1170</v>
      </c>
      <c r="G1596" t="s">
        <v>11570</v>
      </c>
      <c r="H1596" t="s">
        <v>467</v>
      </c>
      <c r="I1596" t="s">
        <v>11109</v>
      </c>
      <c r="J1596">
        <v>10064</v>
      </c>
      <c r="K1596">
        <v>111450</v>
      </c>
      <c r="L1596" t="s">
        <v>108</v>
      </c>
      <c r="M1596" t="s">
        <v>155</v>
      </c>
      <c r="N1596" t="s">
        <v>11264</v>
      </c>
      <c r="O1596" s="129"/>
      <c r="P1596" s="16"/>
    </row>
    <row r="1597" spans="1:16">
      <c r="A1597" t="s">
        <v>320</v>
      </c>
      <c r="B1597" t="s">
        <v>317</v>
      </c>
      <c r="C1597" t="s">
        <v>11571</v>
      </c>
      <c r="D1597" t="s">
        <v>318</v>
      </c>
      <c r="E1597">
        <v>7147.58</v>
      </c>
      <c r="F1597" t="s">
        <v>1170</v>
      </c>
      <c r="G1597" t="s">
        <v>11572</v>
      </c>
      <c r="H1597" t="s">
        <v>465</v>
      </c>
      <c r="I1597" t="s">
        <v>11109</v>
      </c>
      <c r="J1597">
        <v>10064</v>
      </c>
      <c r="K1597">
        <v>111450</v>
      </c>
      <c r="L1597" t="s">
        <v>108</v>
      </c>
      <c r="M1597" t="s">
        <v>155</v>
      </c>
      <c r="N1597" t="s">
        <v>11265</v>
      </c>
      <c r="O1597" s="129"/>
      <c r="P1597" s="16"/>
    </row>
    <row r="1598" spans="1:16">
      <c r="A1598" t="s">
        <v>321</v>
      </c>
      <c r="B1598" t="s">
        <v>317</v>
      </c>
      <c r="C1598" t="s">
        <v>11573</v>
      </c>
      <c r="D1598" t="s">
        <v>318</v>
      </c>
      <c r="E1598">
        <v>7104.05</v>
      </c>
      <c r="F1598" t="s">
        <v>1170</v>
      </c>
      <c r="G1598" t="s">
        <v>11574</v>
      </c>
      <c r="H1598" t="s">
        <v>468</v>
      </c>
      <c r="I1598" t="s">
        <v>11109</v>
      </c>
      <c r="J1598">
        <v>10064</v>
      </c>
      <c r="K1598">
        <v>111450</v>
      </c>
      <c r="L1598" t="s">
        <v>108</v>
      </c>
      <c r="M1598" t="s">
        <v>155</v>
      </c>
      <c r="N1598" t="s">
        <v>11266</v>
      </c>
      <c r="O1598" s="129"/>
      <c r="P1598" s="16"/>
    </row>
    <row r="1599" spans="1:16">
      <c r="A1599" t="s">
        <v>1115</v>
      </c>
      <c r="B1599" t="s">
        <v>317</v>
      </c>
      <c r="C1599" t="s">
        <v>11575</v>
      </c>
      <c r="D1599" t="s">
        <v>318</v>
      </c>
      <c r="E1599">
        <v>7368.62</v>
      </c>
      <c r="F1599" t="s">
        <v>1170</v>
      </c>
      <c r="G1599" t="s">
        <v>11576</v>
      </c>
      <c r="H1599" t="s">
        <v>467</v>
      </c>
      <c r="I1599" t="s">
        <v>11109</v>
      </c>
      <c r="J1599">
        <v>10064</v>
      </c>
      <c r="K1599">
        <v>111450</v>
      </c>
      <c r="L1599" t="s">
        <v>108</v>
      </c>
      <c r="M1599" t="s">
        <v>155</v>
      </c>
      <c r="N1599" t="s">
        <v>11267</v>
      </c>
      <c r="O1599" s="129"/>
      <c r="P1599" s="16"/>
    </row>
    <row r="1600" spans="1:16">
      <c r="A1600" t="s">
        <v>11577</v>
      </c>
      <c r="B1600" t="s">
        <v>317</v>
      </c>
      <c r="C1600" t="s">
        <v>11578</v>
      </c>
      <c r="D1600" t="s">
        <v>318</v>
      </c>
      <c r="E1600">
        <v>6870.7</v>
      </c>
      <c r="F1600" t="s">
        <v>1170</v>
      </c>
      <c r="G1600" t="s">
        <v>11579</v>
      </c>
      <c r="H1600" t="s">
        <v>466</v>
      </c>
      <c r="I1600" t="s">
        <v>11109</v>
      </c>
      <c r="J1600">
        <v>10064</v>
      </c>
      <c r="K1600">
        <v>111450</v>
      </c>
      <c r="L1600" t="s">
        <v>108</v>
      </c>
      <c r="M1600" t="s">
        <v>155</v>
      </c>
      <c r="N1600" t="s">
        <v>11268</v>
      </c>
      <c r="O1600" s="129"/>
      <c r="P1600" s="16"/>
    </row>
    <row r="1601" spans="1:16">
      <c r="A1601" t="s">
        <v>11580</v>
      </c>
      <c r="B1601" t="s">
        <v>317</v>
      </c>
      <c r="C1601" t="s">
        <v>11581</v>
      </c>
      <c r="D1601" t="s">
        <v>318</v>
      </c>
      <c r="E1601">
        <v>6870.7</v>
      </c>
      <c r="F1601" t="s">
        <v>1170</v>
      </c>
      <c r="G1601" t="s">
        <v>11582</v>
      </c>
      <c r="H1601" t="s">
        <v>463</v>
      </c>
      <c r="I1601" t="s">
        <v>11109</v>
      </c>
      <c r="J1601">
        <v>10064</v>
      </c>
      <c r="K1601">
        <v>111450</v>
      </c>
      <c r="L1601" t="s">
        <v>108</v>
      </c>
      <c r="M1601" t="s">
        <v>155</v>
      </c>
      <c r="N1601" t="s">
        <v>11269</v>
      </c>
      <c r="O1601" s="129"/>
      <c r="P1601" s="16"/>
    </row>
    <row r="1602" spans="1:16">
      <c r="A1602" t="s">
        <v>1155</v>
      </c>
      <c r="B1602" t="s">
        <v>317</v>
      </c>
      <c r="C1602" t="s">
        <v>11586</v>
      </c>
      <c r="D1602" t="s">
        <v>318</v>
      </c>
      <c r="E1602">
        <v>6404.6</v>
      </c>
      <c r="F1602" t="s">
        <v>1170</v>
      </c>
      <c r="G1602" t="s">
        <v>11587</v>
      </c>
      <c r="H1602" t="s">
        <v>465</v>
      </c>
      <c r="I1602" t="s">
        <v>11109</v>
      </c>
      <c r="J1602">
        <v>10064</v>
      </c>
      <c r="K1602">
        <v>111450</v>
      </c>
      <c r="L1602" t="s">
        <v>108</v>
      </c>
      <c r="M1602" t="s">
        <v>155</v>
      </c>
      <c r="N1602" t="s">
        <v>11270</v>
      </c>
      <c r="O1602" s="129"/>
      <c r="P1602" s="16"/>
    </row>
    <row r="1603" spans="1:16">
      <c r="A1603" t="s">
        <v>11583</v>
      </c>
      <c r="B1603" t="s">
        <v>317</v>
      </c>
      <c r="C1603" t="s">
        <v>11584</v>
      </c>
      <c r="D1603" t="s">
        <v>318</v>
      </c>
      <c r="E1603">
        <v>7030.31</v>
      </c>
      <c r="F1603" t="s">
        <v>1170</v>
      </c>
      <c r="G1603" t="s">
        <v>11585</v>
      </c>
      <c r="H1603" t="s">
        <v>462</v>
      </c>
      <c r="I1603" t="s">
        <v>11109</v>
      </c>
      <c r="J1603">
        <v>10064</v>
      </c>
      <c r="K1603">
        <v>111450</v>
      </c>
      <c r="L1603" t="s">
        <v>108</v>
      </c>
      <c r="M1603" t="s">
        <v>155</v>
      </c>
      <c r="N1603" t="s">
        <v>11271</v>
      </c>
      <c r="O1603" s="129"/>
      <c r="P1603" s="16"/>
    </row>
    <row r="1604" spans="1:16">
      <c r="A1604" t="s">
        <v>11588</v>
      </c>
      <c r="B1604" t="s">
        <v>317</v>
      </c>
      <c r="C1604" t="s">
        <v>11589</v>
      </c>
      <c r="D1604" t="s">
        <v>318</v>
      </c>
      <c r="E1604">
        <v>11291.15</v>
      </c>
      <c r="F1604" t="s">
        <v>1170</v>
      </c>
      <c r="G1604" t="s">
        <v>11590</v>
      </c>
      <c r="H1604" t="s">
        <v>470</v>
      </c>
      <c r="I1604" t="s">
        <v>11109</v>
      </c>
      <c r="J1604">
        <v>10064</v>
      </c>
      <c r="K1604">
        <v>111450</v>
      </c>
      <c r="L1604" t="s">
        <v>108</v>
      </c>
      <c r="M1604" t="s">
        <v>155</v>
      </c>
      <c r="N1604" t="s">
        <v>11272</v>
      </c>
      <c r="O1604" s="129"/>
      <c r="P1604" s="16"/>
    </row>
    <row r="1605" spans="1:16">
      <c r="A1605" t="s">
        <v>1161</v>
      </c>
      <c r="B1605" t="s">
        <v>317</v>
      </c>
      <c r="C1605" t="s">
        <v>11591</v>
      </c>
      <c r="D1605" t="s">
        <v>318</v>
      </c>
      <c r="E1605">
        <v>7512.12</v>
      </c>
      <c r="F1605" t="s">
        <v>1170</v>
      </c>
      <c r="G1605" t="s">
        <v>11592</v>
      </c>
      <c r="H1605" t="s">
        <v>466</v>
      </c>
      <c r="I1605" t="s">
        <v>11109</v>
      </c>
      <c r="J1605">
        <v>10064</v>
      </c>
      <c r="K1605">
        <v>111450</v>
      </c>
      <c r="L1605" t="s">
        <v>108</v>
      </c>
      <c r="M1605" t="s">
        <v>155</v>
      </c>
      <c r="N1605" t="s">
        <v>11273</v>
      </c>
      <c r="O1605" s="129"/>
      <c r="P1605" s="16"/>
    </row>
    <row r="1606" spans="1:16">
      <c r="A1606" t="s">
        <v>1160</v>
      </c>
      <c r="B1606" t="s">
        <v>317</v>
      </c>
      <c r="C1606" t="s">
        <v>11593</v>
      </c>
      <c r="D1606" t="s">
        <v>318</v>
      </c>
      <c r="E1606">
        <v>7423.32</v>
      </c>
      <c r="F1606" t="s">
        <v>1170</v>
      </c>
      <c r="G1606" t="s">
        <v>11594</v>
      </c>
      <c r="H1606" t="s">
        <v>466</v>
      </c>
      <c r="I1606" t="s">
        <v>11109</v>
      </c>
      <c r="J1606">
        <v>10064</v>
      </c>
      <c r="K1606">
        <v>111450</v>
      </c>
      <c r="L1606" t="s">
        <v>108</v>
      </c>
      <c r="M1606" t="s">
        <v>155</v>
      </c>
      <c r="N1606" t="s">
        <v>11274</v>
      </c>
      <c r="O1606" s="129"/>
      <c r="P1606" s="16"/>
    </row>
    <row r="1607" spans="1:16">
      <c r="A1607" t="s">
        <v>316</v>
      </c>
      <c r="B1607" t="s">
        <v>317</v>
      </c>
      <c r="C1607" t="s">
        <v>11569</v>
      </c>
      <c r="D1607" t="s">
        <v>318</v>
      </c>
      <c r="E1607">
        <v>17436.48</v>
      </c>
      <c r="F1607" t="s">
        <v>1170</v>
      </c>
      <c r="G1607" t="s">
        <v>11570</v>
      </c>
      <c r="H1607" t="s">
        <v>468</v>
      </c>
      <c r="I1607" t="s">
        <v>11108</v>
      </c>
      <c r="J1607">
        <v>10064</v>
      </c>
      <c r="K1607">
        <v>111600</v>
      </c>
      <c r="L1607" t="s">
        <v>31</v>
      </c>
      <c r="M1607" t="s">
        <v>155</v>
      </c>
      <c r="N1607" t="s">
        <v>11264</v>
      </c>
      <c r="O1607" s="129"/>
      <c r="P1607" s="16"/>
    </row>
    <row r="1608" spans="1:16">
      <c r="A1608" t="s">
        <v>320</v>
      </c>
      <c r="B1608" t="s">
        <v>317</v>
      </c>
      <c r="C1608" t="s">
        <v>11571</v>
      </c>
      <c r="D1608" t="s">
        <v>318</v>
      </c>
      <c r="E1608">
        <v>18336.599999999999</v>
      </c>
      <c r="F1608" t="s">
        <v>1170</v>
      </c>
      <c r="G1608" t="s">
        <v>11572</v>
      </c>
      <c r="H1608" t="s">
        <v>466</v>
      </c>
      <c r="I1608" t="s">
        <v>11108</v>
      </c>
      <c r="J1608">
        <v>10064</v>
      </c>
      <c r="K1608">
        <v>111600</v>
      </c>
      <c r="L1608" t="s">
        <v>31</v>
      </c>
      <c r="M1608" t="s">
        <v>155</v>
      </c>
      <c r="N1608" t="s">
        <v>11265</v>
      </c>
      <c r="O1608" s="129"/>
      <c r="P1608" s="16"/>
    </row>
    <row r="1609" spans="1:16">
      <c r="A1609" t="s">
        <v>321</v>
      </c>
      <c r="B1609" t="s">
        <v>317</v>
      </c>
      <c r="C1609" t="s">
        <v>11573</v>
      </c>
      <c r="D1609" t="s">
        <v>318</v>
      </c>
      <c r="E1609">
        <v>20954.54</v>
      </c>
      <c r="F1609" t="s">
        <v>1170</v>
      </c>
      <c r="G1609" t="s">
        <v>11574</v>
      </c>
      <c r="H1609" t="s">
        <v>469</v>
      </c>
      <c r="I1609" t="s">
        <v>11108</v>
      </c>
      <c r="J1609">
        <v>10064</v>
      </c>
      <c r="K1609">
        <v>111600</v>
      </c>
      <c r="L1609" t="s">
        <v>31</v>
      </c>
      <c r="M1609" t="s">
        <v>155</v>
      </c>
      <c r="N1609" t="s">
        <v>11266</v>
      </c>
      <c r="O1609" s="129"/>
      <c r="P1609" s="16"/>
    </row>
    <row r="1610" spans="1:16">
      <c r="A1610" t="s">
        <v>1115</v>
      </c>
      <c r="B1610" t="s">
        <v>317</v>
      </c>
      <c r="C1610" t="s">
        <v>11575</v>
      </c>
      <c r="D1610" t="s">
        <v>318</v>
      </c>
      <c r="E1610">
        <v>19572.68</v>
      </c>
      <c r="F1610" t="s">
        <v>1170</v>
      </c>
      <c r="G1610" t="s">
        <v>11576</v>
      </c>
      <c r="H1610" t="s">
        <v>468</v>
      </c>
      <c r="I1610" t="s">
        <v>11108</v>
      </c>
      <c r="J1610">
        <v>10064</v>
      </c>
      <c r="K1610">
        <v>111600</v>
      </c>
      <c r="L1610" t="s">
        <v>31</v>
      </c>
      <c r="M1610" t="s">
        <v>155</v>
      </c>
      <c r="N1610" t="s">
        <v>11267</v>
      </c>
      <c r="O1610" s="129"/>
      <c r="P1610" s="16"/>
    </row>
    <row r="1611" spans="1:16">
      <c r="A1611" t="s">
        <v>11577</v>
      </c>
      <c r="B1611" t="s">
        <v>317</v>
      </c>
      <c r="C1611" t="s">
        <v>11578</v>
      </c>
      <c r="D1611" t="s">
        <v>318</v>
      </c>
      <c r="E1611">
        <v>20725.599999999999</v>
      </c>
      <c r="F1611" t="s">
        <v>1170</v>
      </c>
      <c r="G1611" t="s">
        <v>11579</v>
      </c>
      <c r="H1611" t="s">
        <v>467</v>
      </c>
      <c r="I1611" t="s">
        <v>11108</v>
      </c>
      <c r="J1611">
        <v>10064</v>
      </c>
      <c r="K1611">
        <v>111600</v>
      </c>
      <c r="L1611" t="s">
        <v>31</v>
      </c>
      <c r="M1611" t="s">
        <v>155</v>
      </c>
      <c r="N1611" t="s">
        <v>11268</v>
      </c>
      <c r="O1611" s="129"/>
      <c r="P1611" s="16"/>
    </row>
    <row r="1612" spans="1:16">
      <c r="A1612" t="s">
        <v>11580</v>
      </c>
      <c r="B1612" t="s">
        <v>317</v>
      </c>
      <c r="C1612" t="s">
        <v>11581</v>
      </c>
      <c r="D1612" t="s">
        <v>318</v>
      </c>
      <c r="E1612">
        <v>15815.89</v>
      </c>
      <c r="F1612" t="s">
        <v>1170</v>
      </c>
      <c r="G1612" t="s">
        <v>11582</v>
      </c>
      <c r="H1612" t="s">
        <v>464</v>
      </c>
      <c r="I1612" t="s">
        <v>11108</v>
      </c>
      <c r="J1612">
        <v>10064</v>
      </c>
      <c r="K1612">
        <v>111600</v>
      </c>
      <c r="L1612" t="s">
        <v>31</v>
      </c>
      <c r="M1612" t="s">
        <v>155</v>
      </c>
      <c r="N1612" t="s">
        <v>11269</v>
      </c>
      <c r="O1612" s="129"/>
      <c r="P1612" s="16"/>
    </row>
    <row r="1613" spans="1:16">
      <c r="A1613" t="s">
        <v>1155</v>
      </c>
      <c r="B1613" t="s">
        <v>317</v>
      </c>
      <c r="C1613" t="s">
        <v>11586</v>
      </c>
      <c r="D1613" t="s">
        <v>318</v>
      </c>
      <c r="E1613">
        <v>24339.69</v>
      </c>
      <c r="F1613" t="s">
        <v>1170</v>
      </c>
      <c r="G1613" t="s">
        <v>11587</v>
      </c>
      <c r="H1613" t="s">
        <v>466</v>
      </c>
      <c r="I1613" t="s">
        <v>11108</v>
      </c>
      <c r="J1613">
        <v>10064</v>
      </c>
      <c r="K1613">
        <v>111600</v>
      </c>
      <c r="L1613" t="s">
        <v>31</v>
      </c>
      <c r="M1613" t="s">
        <v>155</v>
      </c>
      <c r="N1613" t="s">
        <v>11270</v>
      </c>
      <c r="O1613" s="129"/>
      <c r="P1613" s="16"/>
    </row>
    <row r="1614" spans="1:16">
      <c r="A1614" t="s">
        <v>11583</v>
      </c>
      <c r="B1614" t="s">
        <v>317</v>
      </c>
      <c r="C1614" t="s">
        <v>11584</v>
      </c>
      <c r="D1614" t="s">
        <v>318</v>
      </c>
      <c r="E1614">
        <v>22536.59</v>
      </c>
      <c r="F1614" t="s">
        <v>1170</v>
      </c>
      <c r="G1614" t="s">
        <v>11585</v>
      </c>
      <c r="H1614" t="s">
        <v>463</v>
      </c>
      <c r="I1614" t="s">
        <v>11108</v>
      </c>
      <c r="J1614">
        <v>10064</v>
      </c>
      <c r="K1614">
        <v>111600</v>
      </c>
      <c r="L1614" t="s">
        <v>31</v>
      </c>
      <c r="M1614" t="s">
        <v>155</v>
      </c>
      <c r="N1614" t="s">
        <v>11271</v>
      </c>
      <c r="O1614" s="129"/>
      <c r="P1614" s="16"/>
    </row>
    <row r="1615" spans="1:16">
      <c r="A1615" t="s">
        <v>11588</v>
      </c>
      <c r="B1615" t="s">
        <v>317</v>
      </c>
      <c r="C1615" t="s">
        <v>11589</v>
      </c>
      <c r="D1615" t="s">
        <v>318</v>
      </c>
      <c r="E1615">
        <v>35211.4</v>
      </c>
      <c r="F1615" t="s">
        <v>1170</v>
      </c>
      <c r="G1615" t="s">
        <v>11590</v>
      </c>
      <c r="H1615" t="s">
        <v>471</v>
      </c>
      <c r="I1615" t="s">
        <v>11108</v>
      </c>
      <c r="J1615">
        <v>10064</v>
      </c>
      <c r="K1615">
        <v>111600</v>
      </c>
      <c r="L1615" t="s">
        <v>31</v>
      </c>
      <c r="M1615" t="s">
        <v>155</v>
      </c>
      <c r="N1615" t="s">
        <v>11272</v>
      </c>
      <c r="O1615" s="129"/>
      <c r="P1615" s="16"/>
    </row>
    <row r="1616" spans="1:16">
      <c r="A1616" t="s">
        <v>1161</v>
      </c>
      <c r="B1616" t="s">
        <v>317</v>
      </c>
      <c r="C1616" t="s">
        <v>11591</v>
      </c>
      <c r="D1616" t="s">
        <v>318</v>
      </c>
      <c r="E1616">
        <v>24603.64</v>
      </c>
      <c r="F1616" t="s">
        <v>1170</v>
      </c>
      <c r="G1616" t="s">
        <v>11592</v>
      </c>
      <c r="H1616" t="s">
        <v>467</v>
      </c>
      <c r="I1616" t="s">
        <v>11108</v>
      </c>
      <c r="J1616">
        <v>10064</v>
      </c>
      <c r="K1616">
        <v>111600</v>
      </c>
      <c r="L1616" t="s">
        <v>31</v>
      </c>
      <c r="M1616" t="s">
        <v>155</v>
      </c>
      <c r="N1616" t="s">
        <v>11273</v>
      </c>
      <c r="O1616" s="129"/>
      <c r="P1616" s="16"/>
    </row>
    <row r="1617" spans="1:16">
      <c r="A1617" t="s">
        <v>1160</v>
      </c>
      <c r="B1617" t="s">
        <v>317</v>
      </c>
      <c r="C1617" t="s">
        <v>11593</v>
      </c>
      <c r="D1617" t="s">
        <v>318</v>
      </c>
      <c r="E1617">
        <v>24422.47</v>
      </c>
      <c r="F1617" t="s">
        <v>1170</v>
      </c>
      <c r="G1617" t="s">
        <v>11594</v>
      </c>
      <c r="H1617" t="s">
        <v>467</v>
      </c>
      <c r="I1617" t="s">
        <v>11108</v>
      </c>
      <c r="J1617">
        <v>10064</v>
      </c>
      <c r="K1617">
        <v>111600</v>
      </c>
      <c r="L1617" t="s">
        <v>31</v>
      </c>
      <c r="M1617" t="s">
        <v>155</v>
      </c>
      <c r="N1617" t="s">
        <v>11274</v>
      </c>
      <c r="O1617" s="129"/>
      <c r="P1617" s="16"/>
    </row>
    <row r="1618" spans="1:16">
      <c r="A1618" t="s">
        <v>316</v>
      </c>
      <c r="B1618" t="s">
        <v>317</v>
      </c>
      <c r="C1618" t="s">
        <v>11569</v>
      </c>
      <c r="D1618" t="s">
        <v>318</v>
      </c>
      <c r="E1618">
        <v>18659.560000000001</v>
      </c>
      <c r="F1618" t="s">
        <v>1170</v>
      </c>
      <c r="G1618" t="s">
        <v>11570</v>
      </c>
      <c r="H1618" t="s">
        <v>469</v>
      </c>
      <c r="I1618" t="s">
        <v>11107</v>
      </c>
      <c r="J1618">
        <v>10064</v>
      </c>
      <c r="K1618">
        <v>111700</v>
      </c>
      <c r="L1618" t="s">
        <v>39</v>
      </c>
      <c r="M1618" t="s">
        <v>155</v>
      </c>
      <c r="N1618" t="s">
        <v>11264</v>
      </c>
      <c r="O1618" s="129"/>
      <c r="P1618" s="16"/>
    </row>
    <row r="1619" spans="1:16">
      <c r="A1619" t="s">
        <v>320</v>
      </c>
      <c r="B1619" t="s">
        <v>317</v>
      </c>
      <c r="C1619" t="s">
        <v>11571</v>
      </c>
      <c r="D1619" t="s">
        <v>318</v>
      </c>
      <c r="E1619">
        <v>19234.54</v>
      </c>
      <c r="F1619" t="s">
        <v>1170</v>
      </c>
      <c r="G1619" t="s">
        <v>11572</v>
      </c>
      <c r="H1619" t="s">
        <v>467</v>
      </c>
      <c r="I1619" t="s">
        <v>11107</v>
      </c>
      <c r="J1619">
        <v>10064</v>
      </c>
      <c r="K1619">
        <v>111700</v>
      </c>
      <c r="L1619" t="s">
        <v>39</v>
      </c>
      <c r="M1619" t="s">
        <v>155</v>
      </c>
      <c r="N1619" t="s">
        <v>11265</v>
      </c>
      <c r="O1619" s="129"/>
      <c r="P1619" s="16"/>
    </row>
    <row r="1620" spans="1:16">
      <c r="A1620" t="s">
        <v>321</v>
      </c>
      <c r="B1620" t="s">
        <v>317</v>
      </c>
      <c r="C1620" t="s">
        <v>11573</v>
      </c>
      <c r="D1620" t="s">
        <v>318</v>
      </c>
      <c r="E1620">
        <v>19041.5</v>
      </c>
      <c r="F1620" t="s">
        <v>1170</v>
      </c>
      <c r="G1620" t="s">
        <v>11574</v>
      </c>
      <c r="H1620" t="s">
        <v>470</v>
      </c>
      <c r="I1620" t="s">
        <v>11107</v>
      </c>
      <c r="J1620">
        <v>10064</v>
      </c>
      <c r="K1620">
        <v>111700</v>
      </c>
      <c r="L1620" t="s">
        <v>39</v>
      </c>
      <c r="M1620" t="s">
        <v>155</v>
      </c>
      <c r="N1620" t="s">
        <v>11266</v>
      </c>
      <c r="O1620" s="129"/>
      <c r="P1620" s="16"/>
    </row>
    <row r="1621" spans="1:16">
      <c r="A1621" t="s">
        <v>1115</v>
      </c>
      <c r="B1621" t="s">
        <v>317</v>
      </c>
      <c r="C1621" t="s">
        <v>11575</v>
      </c>
      <c r="D1621" t="s">
        <v>318</v>
      </c>
      <c r="E1621">
        <v>18002.650000000001</v>
      </c>
      <c r="F1621" t="s">
        <v>1170</v>
      </c>
      <c r="G1621" t="s">
        <v>11576</v>
      </c>
      <c r="H1621" t="s">
        <v>469</v>
      </c>
      <c r="I1621" t="s">
        <v>11107</v>
      </c>
      <c r="J1621">
        <v>10064</v>
      </c>
      <c r="K1621">
        <v>111700</v>
      </c>
      <c r="L1621" t="s">
        <v>39</v>
      </c>
      <c r="M1621" t="s">
        <v>155</v>
      </c>
      <c r="N1621" t="s">
        <v>11267</v>
      </c>
      <c r="O1621" s="129"/>
      <c r="P1621" s="16"/>
    </row>
    <row r="1622" spans="1:16">
      <c r="A1622" t="s">
        <v>11577</v>
      </c>
      <c r="B1622" t="s">
        <v>317</v>
      </c>
      <c r="C1622" t="s">
        <v>11578</v>
      </c>
      <c r="D1622" t="s">
        <v>318</v>
      </c>
      <c r="E1622">
        <v>17676.53</v>
      </c>
      <c r="F1622" t="s">
        <v>1170</v>
      </c>
      <c r="G1622" t="s">
        <v>11579</v>
      </c>
      <c r="H1622" t="s">
        <v>468</v>
      </c>
      <c r="I1622" t="s">
        <v>11107</v>
      </c>
      <c r="J1622">
        <v>10064</v>
      </c>
      <c r="K1622">
        <v>111700</v>
      </c>
      <c r="L1622" t="s">
        <v>39</v>
      </c>
      <c r="M1622" t="s">
        <v>155</v>
      </c>
      <c r="N1622" t="s">
        <v>11268</v>
      </c>
      <c r="O1622" s="129"/>
      <c r="P1622" s="16"/>
    </row>
    <row r="1623" spans="1:16">
      <c r="A1623" t="s">
        <v>11580</v>
      </c>
      <c r="B1623" t="s">
        <v>317</v>
      </c>
      <c r="C1623" t="s">
        <v>11581</v>
      </c>
      <c r="D1623" t="s">
        <v>318</v>
      </c>
      <c r="E1623">
        <v>18075.55</v>
      </c>
      <c r="F1623" t="s">
        <v>1170</v>
      </c>
      <c r="G1623" t="s">
        <v>11582</v>
      </c>
      <c r="H1623" t="s">
        <v>465</v>
      </c>
      <c r="I1623" t="s">
        <v>11107</v>
      </c>
      <c r="J1623">
        <v>10064</v>
      </c>
      <c r="K1623">
        <v>111700</v>
      </c>
      <c r="L1623" t="s">
        <v>39</v>
      </c>
      <c r="M1623" t="s">
        <v>155</v>
      </c>
      <c r="N1623" t="s">
        <v>11269</v>
      </c>
      <c r="O1623" s="129"/>
      <c r="P1623" s="16"/>
    </row>
    <row r="1624" spans="1:16">
      <c r="A1624" t="s">
        <v>11583</v>
      </c>
      <c r="B1624" t="s">
        <v>317</v>
      </c>
      <c r="C1624" t="s">
        <v>11584</v>
      </c>
      <c r="D1624" t="s">
        <v>318</v>
      </c>
      <c r="E1624">
        <v>16172.52</v>
      </c>
      <c r="F1624" t="s">
        <v>1170</v>
      </c>
      <c r="G1624" t="s">
        <v>11585</v>
      </c>
      <c r="H1624" t="s">
        <v>464</v>
      </c>
      <c r="I1624" t="s">
        <v>11107</v>
      </c>
      <c r="J1624">
        <v>10064</v>
      </c>
      <c r="K1624">
        <v>111700</v>
      </c>
      <c r="L1624" t="s">
        <v>39</v>
      </c>
      <c r="M1624" t="s">
        <v>155</v>
      </c>
      <c r="N1624" t="s">
        <v>11271</v>
      </c>
      <c r="O1624" s="129"/>
      <c r="P1624" s="16"/>
    </row>
    <row r="1625" spans="1:16">
      <c r="A1625" t="s">
        <v>1155</v>
      </c>
      <c r="B1625" t="s">
        <v>317</v>
      </c>
      <c r="C1625" t="s">
        <v>11586</v>
      </c>
      <c r="D1625" t="s">
        <v>318</v>
      </c>
      <c r="E1625">
        <v>15144.92</v>
      </c>
      <c r="F1625" t="s">
        <v>1170</v>
      </c>
      <c r="G1625" t="s">
        <v>11587</v>
      </c>
      <c r="H1625" t="s">
        <v>467</v>
      </c>
      <c r="I1625" t="s">
        <v>11107</v>
      </c>
      <c r="J1625">
        <v>10064</v>
      </c>
      <c r="K1625">
        <v>111700</v>
      </c>
      <c r="L1625" t="s">
        <v>39</v>
      </c>
      <c r="M1625" t="s">
        <v>155</v>
      </c>
      <c r="N1625" t="s">
        <v>11270</v>
      </c>
      <c r="O1625" s="129"/>
      <c r="P1625" s="16"/>
    </row>
    <row r="1626" spans="1:16">
      <c r="A1626" t="s">
        <v>11588</v>
      </c>
      <c r="B1626" t="s">
        <v>317</v>
      </c>
      <c r="C1626" t="s">
        <v>11589</v>
      </c>
      <c r="D1626" t="s">
        <v>318</v>
      </c>
      <c r="E1626">
        <v>28872.43</v>
      </c>
      <c r="F1626" t="s">
        <v>1170</v>
      </c>
      <c r="G1626" t="s">
        <v>11590</v>
      </c>
      <c r="H1626" t="s">
        <v>472</v>
      </c>
      <c r="I1626" t="s">
        <v>11107</v>
      </c>
      <c r="J1626">
        <v>10064</v>
      </c>
      <c r="K1626">
        <v>111700</v>
      </c>
      <c r="L1626" t="s">
        <v>39</v>
      </c>
      <c r="M1626" t="s">
        <v>155</v>
      </c>
      <c r="N1626" t="s">
        <v>11272</v>
      </c>
      <c r="O1626" s="129"/>
      <c r="P1626" s="16"/>
    </row>
    <row r="1627" spans="1:16">
      <c r="A1627" t="s">
        <v>1161</v>
      </c>
      <c r="B1627" t="s">
        <v>317</v>
      </c>
      <c r="C1627" t="s">
        <v>11591</v>
      </c>
      <c r="D1627" t="s">
        <v>318</v>
      </c>
      <c r="E1627">
        <v>18013.68</v>
      </c>
      <c r="F1627" t="s">
        <v>1170</v>
      </c>
      <c r="G1627" t="s">
        <v>11592</v>
      </c>
      <c r="H1627" t="s">
        <v>468</v>
      </c>
      <c r="I1627" t="s">
        <v>11107</v>
      </c>
      <c r="J1627">
        <v>10064</v>
      </c>
      <c r="K1627">
        <v>111700</v>
      </c>
      <c r="L1627" t="s">
        <v>39</v>
      </c>
      <c r="M1627" t="s">
        <v>155</v>
      </c>
      <c r="N1627" t="s">
        <v>11273</v>
      </c>
      <c r="O1627" s="129"/>
      <c r="P1627" s="16"/>
    </row>
    <row r="1628" spans="1:16">
      <c r="A1628" t="s">
        <v>1160</v>
      </c>
      <c r="B1628" t="s">
        <v>317</v>
      </c>
      <c r="C1628" t="s">
        <v>11593</v>
      </c>
      <c r="D1628" t="s">
        <v>318</v>
      </c>
      <c r="E1628">
        <v>17400.75</v>
      </c>
      <c r="F1628" t="s">
        <v>1170</v>
      </c>
      <c r="G1628" t="s">
        <v>11594</v>
      </c>
      <c r="H1628" t="s">
        <v>468</v>
      </c>
      <c r="I1628" t="s">
        <v>11107</v>
      </c>
      <c r="J1628">
        <v>10064</v>
      </c>
      <c r="K1628">
        <v>111700</v>
      </c>
      <c r="L1628" t="s">
        <v>39</v>
      </c>
      <c r="M1628" t="s">
        <v>155</v>
      </c>
      <c r="N1628" t="s">
        <v>11274</v>
      </c>
      <c r="O1628" s="129"/>
      <c r="P1628" s="16"/>
    </row>
    <row r="1629" spans="1:16">
      <c r="A1629" t="s">
        <v>316</v>
      </c>
      <c r="B1629" t="s">
        <v>317</v>
      </c>
      <c r="C1629" t="s">
        <v>11569</v>
      </c>
      <c r="D1629" t="s">
        <v>318</v>
      </c>
      <c r="E1629">
        <v>1055.25</v>
      </c>
      <c r="F1629" t="s">
        <v>1170</v>
      </c>
      <c r="G1629" t="s">
        <v>11570</v>
      </c>
      <c r="H1629" t="s">
        <v>470</v>
      </c>
      <c r="I1629" t="s">
        <v>11106</v>
      </c>
      <c r="J1629">
        <v>10064</v>
      </c>
      <c r="K1629">
        <v>113000</v>
      </c>
      <c r="L1629" t="s">
        <v>39</v>
      </c>
      <c r="M1629" t="s">
        <v>155</v>
      </c>
      <c r="N1629" t="s">
        <v>11264</v>
      </c>
      <c r="O1629" s="129"/>
      <c r="P1629" s="16"/>
    </row>
    <row r="1630" spans="1:16">
      <c r="A1630" t="s">
        <v>320</v>
      </c>
      <c r="B1630" t="s">
        <v>317</v>
      </c>
      <c r="C1630" t="s">
        <v>11571</v>
      </c>
      <c r="D1630" t="s">
        <v>318</v>
      </c>
      <c r="E1630">
        <v>1158.51</v>
      </c>
      <c r="F1630" t="s">
        <v>1170</v>
      </c>
      <c r="G1630" t="s">
        <v>11572</v>
      </c>
      <c r="H1630" t="s">
        <v>468</v>
      </c>
      <c r="I1630" t="s">
        <v>11106</v>
      </c>
      <c r="J1630">
        <v>10064</v>
      </c>
      <c r="K1630">
        <v>113000</v>
      </c>
      <c r="L1630" t="s">
        <v>39</v>
      </c>
      <c r="M1630" t="s">
        <v>155</v>
      </c>
      <c r="N1630" t="s">
        <v>11265</v>
      </c>
      <c r="O1630" s="129"/>
      <c r="P1630" s="16"/>
    </row>
    <row r="1631" spans="1:16">
      <c r="A1631" t="s">
        <v>321</v>
      </c>
      <c r="B1631" t="s">
        <v>317</v>
      </c>
      <c r="C1631" t="s">
        <v>11573</v>
      </c>
      <c r="D1631" t="s">
        <v>318</v>
      </c>
      <c r="E1631">
        <v>1160.8800000000001</v>
      </c>
      <c r="F1631" t="s">
        <v>1170</v>
      </c>
      <c r="G1631" t="s">
        <v>11574</v>
      </c>
      <c r="H1631" t="s">
        <v>471</v>
      </c>
      <c r="I1631" t="s">
        <v>11106</v>
      </c>
      <c r="J1631">
        <v>10064</v>
      </c>
      <c r="K1631">
        <v>113000</v>
      </c>
      <c r="L1631" t="s">
        <v>39</v>
      </c>
      <c r="M1631" t="s">
        <v>155</v>
      </c>
      <c r="N1631" t="s">
        <v>11266</v>
      </c>
      <c r="O1631" s="129"/>
      <c r="P1631" s="16"/>
    </row>
    <row r="1632" spans="1:16">
      <c r="A1632" t="s">
        <v>1115</v>
      </c>
      <c r="B1632" t="s">
        <v>317</v>
      </c>
      <c r="C1632" t="s">
        <v>11575</v>
      </c>
      <c r="D1632" t="s">
        <v>318</v>
      </c>
      <c r="E1632">
        <v>1036.3</v>
      </c>
      <c r="F1632" t="s">
        <v>1170</v>
      </c>
      <c r="G1632" t="s">
        <v>11576</v>
      </c>
      <c r="H1632" t="s">
        <v>470</v>
      </c>
      <c r="I1632" t="s">
        <v>11106</v>
      </c>
      <c r="J1632">
        <v>10064</v>
      </c>
      <c r="K1632">
        <v>113000</v>
      </c>
      <c r="L1632" t="s">
        <v>39</v>
      </c>
      <c r="M1632" t="s">
        <v>155</v>
      </c>
      <c r="N1632" t="s">
        <v>11267</v>
      </c>
      <c r="O1632" s="129"/>
      <c r="P1632" s="16"/>
    </row>
    <row r="1633" spans="1:16">
      <c r="A1633" t="s">
        <v>11577</v>
      </c>
      <c r="B1633" t="s">
        <v>317</v>
      </c>
      <c r="C1633" t="s">
        <v>11578</v>
      </c>
      <c r="D1633" t="s">
        <v>318</v>
      </c>
      <c r="E1633">
        <v>1021.55</v>
      </c>
      <c r="F1633" t="s">
        <v>1170</v>
      </c>
      <c r="G1633" t="s">
        <v>11579</v>
      </c>
      <c r="H1633" t="s">
        <v>469</v>
      </c>
      <c r="I1633" t="s">
        <v>11106</v>
      </c>
      <c r="J1633">
        <v>10064</v>
      </c>
      <c r="K1633">
        <v>113000</v>
      </c>
      <c r="L1633" t="s">
        <v>39</v>
      </c>
      <c r="M1633" t="s">
        <v>155</v>
      </c>
      <c r="N1633" t="s">
        <v>11268</v>
      </c>
      <c r="O1633" s="129"/>
      <c r="P1633" s="16"/>
    </row>
    <row r="1634" spans="1:16">
      <c r="A1634" t="s">
        <v>11580</v>
      </c>
      <c r="B1634" t="s">
        <v>317</v>
      </c>
      <c r="C1634" t="s">
        <v>11581</v>
      </c>
      <c r="D1634" t="s">
        <v>318</v>
      </c>
      <c r="E1634">
        <v>1195.67</v>
      </c>
      <c r="F1634" t="s">
        <v>1170</v>
      </c>
      <c r="G1634" t="s">
        <v>11582</v>
      </c>
      <c r="H1634" t="s">
        <v>466</v>
      </c>
      <c r="I1634" t="s">
        <v>11106</v>
      </c>
      <c r="J1634">
        <v>10064</v>
      </c>
      <c r="K1634">
        <v>113000</v>
      </c>
      <c r="L1634" t="s">
        <v>39</v>
      </c>
      <c r="M1634" t="s">
        <v>155</v>
      </c>
      <c r="N1634" t="s">
        <v>11269</v>
      </c>
      <c r="O1634" s="129"/>
      <c r="P1634" s="16"/>
    </row>
    <row r="1635" spans="1:16">
      <c r="A1635" t="s">
        <v>11583</v>
      </c>
      <c r="B1635" t="s">
        <v>317</v>
      </c>
      <c r="C1635" t="s">
        <v>11584</v>
      </c>
      <c r="D1635" t="s">
        <v>318</v>
      </c>
      <c r="E1635">
        <v>1057.3800000000001</v>
      </c>
      <c r="F1635" t="s">
        <v>1170</v>
      </c>
      <c r="G1635" t="s">
        <v>11585</v>
      </c>
      <c r="H1635" t="s">
        <v>465</v>
      </c>
      <c r="I1635" t="s">
        <v>11106</v>
      </c>
      <c r="J1635">
        <v>10064</v>
      </c>
      <c r="K1635">
        <v>113000</v>
      </c>
      <c r="L1635" t="s">
        <v>39</v>
      </c>
      <c r="M1635" t="s">
        <v>155</v>
      </c>
      <c r="N1635" t="s">
        <v>11271</v>
      </c>
      <c r="O1635" s="129"/>
      <c r="P1635" s="16"/>
    </row>
    <row r="1636" spans="1:16">
      <c r="A1636" t="s">
        <v>1155</v>
      </c>
      <c r="B1636" t="s">
        <v>317</v>
      </c>
      <c r="C1636" t="s">
        <v>11586</v>
      </c>
      <c r="D1636" t="s">
        <v>318</v>
      </c>
      <c r="E1636">
        <v>1011.71</v>
      </c>
      <c r="F1636" t="s">
        <v>1170</v>
      </c>
      <c r="G1636" t="s">
        <v>11587</v>
      </c>
      <c r="H1636" t="s">
        <v>468</v>
      </c>
      <c r="I1636" t="s">
        <v>11106</v>
      </c>
      <c r="J1636">
        <v>10064</v>
      </c>
      <c r="K1636">
        <v>113000</v>
      </c>
      <c r="L1636" t="s">
        <v>39</v>
      </c>
      <c r="M1636" t="s">
        <v>155</v>
      </c>
      <c r="N1636" t="s">
        <v>11270</v>
      </c>
      <c r="O1636" s="129"/>
      <c r="P1636" s="16"/>
    </row>
    <row r="1637" spans="1:16">
      <c r="A1637" t="s">
        <v>11588</v>
      </c>
      <c r="B1637" t="s">
        <v>317</v>
      </c>
      <c r="C1637" t="s">
        <v>11589</v>
      </c>
      <c r="D1637" t="s">
        <v>318</v>
      </c>
      <c r="E1637">
        <v>2582.77</v>
      </c>
      <c r="F1637" t="s">
        <v>1170</v>
      </c>
      <c r="G1637" t="s">
        <v>11590</v>
      </c>
      <c r="H1637" t="s">
        <v>473</v>
      </c>
      <c r="I1637" t="s">
        <v>11106</v>
      </c>
      <c r="J1637">
        <v>10064</v>
      </c>
      <c r="K1637">
        <v>113000</v>
      </c>
      <c r="L1637" t="s">
        <v>39</v>
      </c>
      <c r="M1637" t="s">
        <v>155</v>
      </c>
      <c r="N1637" t="s">
        <v>11272</v>
      </c>
      <c r="O1637" s="129"/>
      <c r="P1637" s="16"/>
    </row>
    <row r="1638" spans="1:16">
      <c r="A1638" t="s">
        <v>1161</v>
      </c>
      <c r="B1638" t="s">
        <v>317</v>
      </c>
      <c r="C1638" t="s">
        <v>11591</v>
      </c>
      <c r="D1638" t="s">
        <v>318</v>
      </c>
      <c r="E1638">
        <v>1285.77</v>
      </c>
      <c r="F1638" t="s">
        <v>1170</v>
      </c>
      <c r="G1638" t="s">
        <v>11592</v>
      </c>
      <c r="H1638" t="s">
        <v>469</v>
      </c>
      <c r="I1638" t="s">
        <v>11106</v>
      </c>
      <c r="J1638">
        <v>10064</v>
      </c>
      <c r="K1638">
        <v>113000</v>
      </c>
      <c r="L1638" t="s">
        <v>39</v>
      </c>
      <c r="M1638" t="s">
        <v>155</v>
      </c>
      <c r="N1638" t="s">
        <v>11273</v>
      </c>
      <c r="O1638" s="129"/>
      <c r="P1638" s="16"/>
    </row>
    <row r="1639" spans="1:16">
      <c r="A1639" t="s">
        <v>1160</v>
      </c>
      <c r="B1639" t="s">
        <v>317</v>
      </c>
      <c r="C1639" t="s">
        <v>11593</v>
      </c>
      <c r="D1639" t="s">
        <v>318</v>
      </c>
      <c r="E1639">
        <v>1221.48</v>
      </c>
      <c r="F1639" t="s">
        <v>1170</v>
      </c>
      <c r="G1639" t="s">
        <v>11594</v>
      </c>
      <c r="H1639" t="s">
        <v>469</v>
      </c>
      <c r="I1639" t="s">
        <v>11106</v>
      </c>
      <c r="J1639">
        <v>10064</v>
      </c>
      <c r="K1639">
        <v>113000</v>
      </c>
      <c r="L1639" t="s">
        <v>39</v>
      </c>
      <c r="M1639" t="s">
        <v>155</v>
      </c>
      <c r="N1639" t="s">
        <v>11274</v>
      </c>
      <c r="O1639" s="129"/>
      <c r="P1639" s="16"/>
    </row>
    <row r="1640" spans="1:16">
      <c r="A1640" t="s">
        <v>316</v>
      </c>
      <c r="B1640" t="s">
        <v>317</v>
      </c>
      <c r="C1640" t="s">
        <v>11569</v>
      </c>
      <c r="D1640" t="s">
        <v>318</v>
      </c>
      <c r="E1640">
        <v>441.59</v>
      </c>
      <c r="F1640" t="s">
        <v>1170</v>
      </c>
      <c r="G1640" t="s">
        <v>11570</v>
      </c>
      <c r="H1640" t="s">
        <v>471</v>
      </c>
      <c r="I1640" t="s">
        <v>11105</v>
      </c>
      <c r="J1640">
        <v>10064</v>
      </c>
      <c r="K1640">
        <v>113010</v>
      </c>
      <c r="L1640" t="s">
        <v>35</v>
      </c>
      <c r="M1640" t="s">
        <v>155</v>
      </c>
      <c r="N1640" t="s">
        <v>11264</v>
      </c>
      <c r="O1640" s="129"/>
      <c r="P1640" s="16"/>
    </row>
    <row r="1641" spans="1:16">
      <c r="A1641" t="s">
        <v>320</v>
      </c>
      <c r="B1641" t="s">
        <v>317</v>
      </c>
      <c r="C1641" t="s">
        <v>11571</v>
      </c>
      <c r="D1641" t="s">
        <v>318</v>
      </c>
      <c r="E1641">
        <v>441.59</v>
      </c>
      <c r="F1641" t="s">
        <v>1170</v>
      </c>
      <c r="G1641" t="s">
        <v>11572</v>
      </c>
      <c r="H1641" t="s">
        <v>469</v>
      </c>
      <c r="I1641" t="s">
        <v>11105</v>
      </c>
      <c r="J1641">
        <v>10064</v>
      </c>
      <c r="K1641">
        <v>113010</v>
      </c>
      <c r="L1641" t="s">
        <v>35</v>
      </c>
      <c r="M1641" t="s">
        <v>155</v>
      </c>
      <c r="N1641" t="s">
        <v>11265</v>
      </c>
      <c r="O1641" s="129"/>
      <c r="P1641" s="16"/>
    </row>
    <row r="1642" spans="1:16">
      <c r="A1642" t="s">
        <v>321</v>
      </c>
      <c r="B1642" t="s">
        <v>317</v>
      </c>
      <c r="C1642" t="s">
        <v>11573</v>
      </c>
      <c r="D1642" t="s">
        <v>318</v>
      </c>
      <c r="E1642">
        <v>489.78</v>
      </c>
      <c r="F1642" t="s">
        <v>1170</v>
      </c>
      <c r="G1642" t="s">
        <v>11574</v>
      </c>
      <c r="H1642" t="s">
        <v>472</v>
      </c>
      <c r="I1642" t="s">
        <v>11105</v>
      </c>
      <c r="J1642">
        <v>10064</v>
      </c>
      <c r="K1642">
        <v>113010</v>
      </c>
      <c r="L1642" t="s">
        <v>35</v>
      </c>
      <c r="M1642" t="s">
        <v>155</v>
      </c>
      <c r="N1642" t="s">
        <v>11266</v>
      </c>
      <c r="O1642" s="129"/>
      <c r="P1642" s="16"/>
    </row>
    <row r="1643" spans="1:16">
      <c r="A1643" t="s">
        <v>1115</v>
      </c>
      <c r="B1643" t="s">
        <v>317</v>
      </c>
      <c r="C1643" t="s">
        <v>11575</v>
      </c>
      <c r="D1643" t="s">
        <v>318</v>
      </c>
      <c r="E1643">
        <v>515.41</v>
      </c>
      <c r="F1643" t="s">
        <v>1170</v>
      </c>
      <c r="G1643" t="s">
        <v>11576</v>
      </c>
      <c r="H1643" t="s">
        <v>471</v>
      </c>
      <c r="I1643" t="s">
        <v>11105</v>
      </c>
      <c r="J1643">
        <v>10064</v>
      </c>
      <c r="K1643">
        <v>113010</v>
      </c>
      <c r="L1643" t="s">
        <v>35</v>
      </c>
      <c r="M1643" t="s">
        <v>155</v>
      </c>
      <c r="N1643" t="s">
        <v>11267</v>
      </c>
      <c r="O1643" s="129"/>
      <c r="P1643" s="16"/>
    </row>
    <row r="1644" spans="1:16">
      <c r="A1644" t="s">
        <v>11577</v>
      </c>
      <c r="B1644" t="s">
        <v>317</v>
      </c>
      <c r="C1644" t="s">
        <v>11578</v>
      </c>
      <c r="D1644" t="s">
        <v>318</v>
      </c>
      <c r="E1644">
        <v>506.08</v>
      </c>
      <c r="F1644" t="s">
        <v>1170</v>
      </c>
      <c r="G1644" t="s">
        <v>11579</v>
      </c>
      <c r="H1644" t="s">
        <v>470</v>
      </c>
      <c r="I1644" t="s">
        <v>11105</v>
      </c>
      <c r="J1644">
        <v>10064</v>
      </c>
      <c r="K1644">
        <v>113010</v>
      </c>
      <c r="L1644" t="s">
        <v>35</v>
      </c>
      <c r="M1644" t="s">
        <v>155</v>
      </c>
      <c r="N1644" t="s">
        <v>11268</v>
      </c>
      <c r="O1644" s="129"/>
      <c r="P1644" s="16"/>
    </row>
    <row r="1645" spans="1:16">
      <c r="A1645" t="s">
        <v>11580</v>
      </c>
      <c r="B1645" t="s">
        <v>317</v>
      </c>
      <c r="C1645" t="s">
        <v>11581</v>
      </c>
      <c r="D1645" t="s">
        <v>318</v>
      </c>
      <c r="E1645">
        <v>497.33</v>
      </c>
      <c r="F1645" t="s">
        <v>1170</v>
      </c>
      <c r="G1645" t="s">
        <v>11582</v>
      </c>
      <c r="H1645" t="s">
        <v>467</v>
      </c>
      <c r="I1645" t="s">
        <v>11105</v>
      </c>
      <c r="J1645">
        <v>10064</v>
      </c>
      <c r="K1645">
        <v>113010</v>
      </c>
      <c r="L1645" t="s">
        <v>35</v>
      </c>
      <c r="M1645" t="s">
        <v>155</v>
      </c>
      <c r="N1645" t="s">
        <v>11269</v>
      </c>
      <c r="O1645" s="129"/>
      <c r="P1645" s="16"/>
    </row>
    <row r="1646" spans="1:16">
      <c r="A1646" t="s">
        <v>1155</v>
      </c>
      <c r="B1646" t="s">
        <v>317</v>
      </c>
      <c r="C1646" t="s">
        <v>11586</v>
      </c>
      <c r="D1646" t="s">
        <v>318</v>
      </c>
      <c r="E1646">
        <v>518.87</v>
      </c>
      <c r="F1646" t="s">
        <v>1170</v>
      </c>
      <c r="G1646" t="s">
        <v>11587</v>
      </c>
      <c r="H1646" t="s">
        <v>469</v>
      </c>
      <c r="I1646" t="s">
        <v>11105</v>
      </c>
      <c r="J1646">
        <v>10064</v>
      </c>
      <c r="K1646">
        <v>113010</v>
      </c>
      <c r="L1646" t="s">
        <v>35</v>
      </c>
      <c r="M1646" t="s">
        <v>155</v>
      </c>
      <c r="N1646" t="s">
        <v>11270</v>
      </c>
      <c r="O1646" s="129"/>
      <c r="P1646" s="16"/>
    </row>
    <row r="1647" spans="1:16">
      <c r="A1647" t="s">
        <v>11583</v>
      </c>
      <c r="B1647" t="s">
        <v>317</v>
      </c>
      <c r="C1647" t="s">
        <v>11584</v>
      </c>
      <c r="D1647" t="s">
        <v>318</v>
      </c>
      <c r="E1647">
        <v>500.36</v>
      </c>
      <c r="F1647" t="s">
        <v>1170</v>
      </c>
      <c r="G1647" t="s">
        <v>11585</v>
      </c>
      <c r="H1647" t="s">
        <v>466</v>
      </c>
      <c r="I1647" t="s">
        <v>11105</v>
      </c>
      <c r="J1647">
        <v>10064</v>
      </c>
      <c r="K1647">
        <v>113010</v>
      </c>
      <c r="L1647" t="s">
        <v>35</v>
      </c>
      <c r="M1647" t="s">
        <v>155</v>
      </c>
      <c r="N1647" t="s">
        <v>11271</v>
      </c>
      <c r="O1647" s="129"/>
      <c r="P1647" s="16"/>
    </row>
    <row r="1648" spans="1:16">
      <c r="A1648" t="s">
        <v>11588</v>
      </c>
      <c r="B1648" t="s">
        <v>317</v>
      </c>
      <c r="C1648" t="s">
        <v>11589</v>
      </c>
      <c r="D1648" t="s">
        <v>318</v>
      </c>
      <c r="E1648">
        <v>969.94</v>
      </c>
      <c r="F1648" t="s">
        <v>1170</v>
      </c>
      <c r="G1648" t="s">
        <v>11590</v>
      </c>
      <c r="H1648" t="s">
        <v>474</v>
      </c>
      <c r="I1648" t="s">
        <v>11105</v>
      </c>
      <c r="J1648">
        <v>10064</v>
      </c>
      <c r="K1648">
        <v>113010</v>
      </c>
      <c r="L1648" t="s">
        <v>35</v>
      </c>
      <c r="M1648" t="s">
        <v>155</v>
      </c>
      <c r="N1648" t="s">
        <v>11272</v>
      </c>
      <c r="O1648" s="129"/>
      <c r="P1648" s="16"/>
    </row>
    <row r="1649" spans="1:16">
      <c r="A1649" t="s">
        <v>1161</v>
      </c>
      <c r="B1649" t="s">
        <v>317</v>
      </c>
      <c r="C1649" t="s">
        <v>11591</v>
      </c>
      <c r="D1649" t="s">
        <v>318</v>
      </c>
      <c r="E1649">
        <v>569.02</v>
      </c>
      <c r="F1649" t="s">
        <v>1170</v>
      </c>
      <c r="G1649" t="s">
        <v>11592</v>
      </c>
      <c r="H1649" t="s">
        <v>470</v>
      </c>
      <c r="I1649" t="s">
        <v>11105</v>
      </c>
      <c r="J1649">
        <v>10064</v>
      </c>
      <c r="K1649">
        <v>113010</v>
      </c>
      <c r="L1649" t="s">
        <v>35</v>
      </c>
      <c r="M1649" t="s">
        <v>155</v>
      </c>
      <c r="N1649" t="s">
        <v>11273</v>
      </c>
      <c r="O1649" s="129"/>
      <c r="P1649" s="16"/>
    </row>
    <row r="1650" spans="1:16">
      <c r="A1650" t="s">
        <v>1160</v>
      </c>
      <c r="B1650" t="s">
        <v>317</v>
      </c>
      <c r="C1650" t="s">
        <v>11593</v>
      </c>
      <c r="D1650" t="s">
        <v>318</v>
      </c>
      <c r="E1650">
        <v>576.51</v>
      </c>
      <c r="F1650" t="s">
        <v>1170</v>
      </c>
      <c r="G1650" t="s">
        <v>11594</v>
      </c>
      <c r="H1650" t="s">
        <v>470</v>
      </c>
      <c r="I1650" t="s">
        <v>11105</v>
      </c>
      <c r="J1650">
        <v>10064</v>
      </c>
      <c r="K1650">
        <v>113010</v>
      </c>
      <c r="L1650" t="s">
        <v>35</v>
      </c>
      <c r="M1650" t="s">
        <v>155</v>
      </c>
      <c r="N1650" t="s">
        <v>11274</v>
      </c>
      <c r="O1650" s="129"/>
      <c r="P1650" s="16"/>
    </row>
    <row r="1651" spans="1:16">
      <c r="A1651" t="s">
        <v>316</v>
      </c>
      <c r="B1651" t="s">
        <v>317</v>
      </c>
      <c r="C1651" t="s">
        <v>11569</v>
      </c>
      <c r="D1651" t="s">
        <v>318</v>
      </c>
      <c r="E1651">
        <v>81.06</v>
      </c>
      <c r="F1651" t="s">
        <v>1170</v>
      </c>
      <c r="G1651" t="s">
        <v>11570</v>
      </c>
      <c r="H1651" t="s">
        <v>472</v>
      </c>
      <c r="I1651" t="s">
        <v>11104</v>
      </c>
      <c r="J1651">
        <v>10064</v>
      </c>
      <c r="K1651">
        <v>113020</v>
      </c>
      <c r="L1651" t="s">
        <v>33</v>
      </c>
      <c r="M1651" t="s">
        <v>155</v>
      </c>
      <c r="N1651" t="s">
        <v>11264</v>
      </c>
      <c r="O1651" s="129"/>
      <c r="P1651" s="16"/>
    </row>
    <row r="1652" spans="1:16">
      <c r="A1652" t="s">
        <v>320</v>
      </c>
      <c r="B1652" t="s">
        <v>317</v>
      </c>
      <c r="C1652" t="s">
        <v>11571</v>
      </c>
      <c r="D1652" t="s">
        <v>318</v>
      </c>
      <c r="E1652">
        <v>81.06</v>
      </c>
      <c r="F1652" t="s">
        <v>1170</v>
      </c>
      <c r="G1652" t="s">
        <v>11572</v>
      </c>
      <c r="H1652" t="s">
        <v>470</v>
      </c>
      <c r="I1652" t="s">
        <v>11104</v>
      </c>
      <c r="J1652">
        <v>10064</v>
      </c>
      <c r="K1652">
        <v>113020</v>
      </c>
      <c r="L1652" t="s">
        <v>33</v>
      </c>
      <c r="M1652" t="s">
        <v>155</v>
      </c>
      <c r="N1652" t="s">
        <v>11265</v>
      </c>
      <c r="O1652" s="129"/>
      <c r="P1652" s="16"/>
    </row>
    <row r="1653" spans="1:16">
      <c r="A1653" t="s">
        <v>321</v>
      </c>
      <c r="B1653" t="s">
        <v>317</v>
      </c>
      <c r="C1653" t="s">
        <v>11573</v>
      </c>
      <c r="D1653" t="s">
        <v>318</v>
      </c>
      <c r="E1653">
        <v>178.52</v>
      </c>
      <c r="F1653" t="s">
        <v>1170</v>
      </c>
      <c r="G1653" t="s">
        <v>11574</v>
      </c>
      <c r="H1653" t="s">
        <v>473</v>
      </c>
      <c r="I1653" t="s">
        <v>11104</v>
      </c>
      <c r="J1653">
        <v>10064</v>
      </c>
      <c r="K1653">
        <v>113020</v>
      </c>
      <c r="L1653" t="s">
        <v>33</v>
      </c>
      <c r="M1653" t="s">
        <v>155</v>
      </c>
      <c r="N1653" t="s">
        <v>11266</v>
      </c>
      <c r="O1653" s="129"/>
      <c r="P1653" s="16"/>
    </row>
    <row r="1654" spans="1:16">
      <c r="A1654" t="s">
        <v>1115</v>
      </c>
      <c r="B1654" t="s">
        <v>317</v>
      </c>
      <c r="C1654" t="s">
        <v>11575</v>
      </c>
      <c r="D1654" t="s">
        <v>318</v>
      </c>
      <c r="E1654">
        <v>179.1</v>
      </c>
      <c r="F1654" t="s">
        <v>1170</v>
      </c>
      <c r="G1654" t="s">
        <v>11576</v>
      </c>
      <c r="H1654" t="s">
        <v>472</v>
      </c>
      <c r="I1654" t="s">
        <v>11104</v>
      </c>
      <c r="J1654">
        <v>10064</v>
      </c>
      <c r="K1654">
        <v>113020</v>
      </c>
      <c r="L1654" t="s">
        <v>33</v>
      </c>
      <c r="M1654" t="s">
        <v>155</v>
      </c>
      <c r="N1654" t="s">
        <v>11267</v>
      </c>
      <c r="O1654" s="129"/>
      <c r="P1654" s="16"/>
    </row>
    <row r="1655" spans="1:16">
      <c r="A1655" t="s">
        <v>11577</v>
      </c>
      <c r="B1655" t="s">
        <v>317</v>
      </c>
      <c r="C1655" t="s">
        <v>11578</v>
      </c>
      <c r="D1655" t="s">
        <v>318</v>
      </c>
      <c r="E1655">
        <v>178.52</v>
      </c>
      <c r="F1655" t="s">
        <v>1170</v>
      </c>
      <c r="G1655" t="s">
        <v>11579</v>
      </c>
      <c r="H1655" t="s">
        <v>471</v>
      </c>
      <c r="I1655" t="s">
        <v>11104</v>
      </c>
      <c r="J1655">
        <v>10064</v>
      </c>
      <c r="K1655">
        <v>113020</v>
      </c>
      <c r="L1655" t="s">
        <v>33</v>
      </c>
      <c r="M1655" t="s">
        <v>155</v>
      </c>
      <c r="N1655" t="s">
        <v>11268</v>
      </c>
      <c r="O1655" s="129"/>
      <c r="P1655" s="16"/>
    </row>
    <row r="1656" spans="1:16">
      <c r="A1656" t="s">
        <v>11580</v>
      </c>
      <c r="B1656" t="s">
        <v>317</v>
      </c>
      <c r="C1656" t="s">
        <v>11581</v>
      </c>
      <c r="D1656" t="s">
        <v>318</v>
      </c>
      <c r="E1656">
        <v>178.52</v>
      </c>
      <c r="F1656" t="s">
        <v>1170</v>
      </c>
      <c r="G1656" t="s">
        <v>11582</v>
      </c>
      <c r="H1656" t="s">
        <v>468</v>
      </c>
      <c r="I1656" t="s">
        <v>11104</v>
      </c>
      <c r="J1656">
        <v>10064</v>
      </c>
      <c r="K1656">
        <v>113020</v>
      </c>
      <c r="L1656" t="s">
        <v>33</v>
      </c>
      <c r="M1656" t="s">
        <v>155</v>
      </c>
      <c r="N1656" t="s">
        <v>11269</v>
      </c>
      <c r="O1656" s="129"/>
      <c r="P1656" s="16"/>
    </row>
    <row r="1657" spans="1:16">
      <c r="A1657" t="s">
        <v>11583</v>
      </c>
      <c r="B1657" t="s">
        <v>317</v>
      </c>
      <c r="C1657" t="s">
        <v>11584</v>
      </c>
      <c r="D1657" t="s">
        <v>318</v>
      </c>
      <c r="E1657">
        <v>212.34</v>
      </c>
      <c r="F1657" t="s">
        <v>1170</v>
      </c>
      <c r="G1657" t="s">
        <v>11585</v>
      </c>
      <c r="H1657" t="s">
        <v>467</v>
      </c>
      <c r="I1657" t="s">
        <v>11104</v>
      </c>
      <c r="J1657">
        <v>10064</v>
      </c>
      <c r="K1657">
        <v>113020</v>
      </c>
      <c r="L1657" t="s">
        <v>33</v>
      </c>
      <c r="M1657" t="s">
        <v>155</v>
      </c>
      <c r="N1657" t="s">
        <v>11271</v>
      </c>
      <c r="O1657" s="129"/>
      <c r="P1657" s="16"/>
    </row>
    <row r="1658" spans="1:16">
      <c r="A1658" t="s">
        <v>1155</v>
      </c>
      <c r="B1658" t="s">
        <v>317</v>
      </c>
      <c r="C1658" t="s">
        <v>11586</v>
      </c>
      <c r="D1658" t="s">
        <v>318</v>
      </c>
      <c r="E1658">
        <v>208.21</v>
      </c>
      <c r="F1658" t="s">
        <v>1170</v>
      </c>
      <c r="G1658" t="s">
        <v>11587</v>
      </c>
      <c r="H1658" t="s">
        <v>470</v>
      </c>
      <c r="I1658" t="s">
        <v>11104</v>
      </c>
      <c r="J1658">
        <v>10064</v>
      </c>
      <c r="K1658">
        <v>113020</v>
      </c>
      <c r="L1658" t="s">
        <v>33</v>
      </c>
      <c r="M1658" t="s">
        <v>155</v>
      </c>
      <c r="N1658" t="s">
        <v>11270</v>
      </c>
      <c r="O1658" s="129"/>
      <c r="P1658" s="16"/>
    </row>
    <row r="1659" spans="1:16">
      <c r="A1659" t="s">
        <v>11588</v>
      </c>
      <c r="B1659" t="s">
        <v>317</v>
      </c>
      <c r="C1659" t="s">
        <v>11589</v>
      </c>
      <c r="D1659" t="s">
        <v>318</v>
      </c>
      <c r="E1659">
        <v>437.43</v>
      </c>
      <c r="F1659" t="s">
        <v>1170</v>
      </c>
      <c r="G1659" t="s">
        <v>11590</v>
      </c>
      <c r="H1659" t="s">
        <v>475</v>
      </c>
      <c r="I1659" t="s">
        <v>11104</v>
      </c>
      <c r="J1659">
        <v>10064</v>
      </c>
      <c r="K1659">
        <v>113020</v>
      </c>
      <c r="L1659" t="s">
        <v>33</v>
      </c>
      <c r="M1659" t="s">
        <v>155</v>
      </c>
      <c r="N1659" t="s">
        <v>11272</v>
      </c>
      <c r="O1659" s="129"/>
      <c r="P1659" s="16"/>
    </row>
    <row r="1660" spans="1:16">
      <c r="A1660" t="s">
        <v>1161</v>
      </c>
      <c r="B1660" t="s">
        <v>317</v>
      </c>
      <c r="C1660" t="s">
        <v>11591</v>
      </c>
      <c r="D1660" t="s">
        <v>318</v>
      </c>
      <c r="E1660">
        <v>220.03</v>
      </c>
      <c r="F1660" t="s">
        <v>1170</v>
      </c>
      <c r="G1660" t="s">
        <v>11592</v>
      </c>
      <c r="H1660" t="s">
        <v>471</v>
      </c>
      <c r="I1660" t="s">
        <v>11104</v>
      </c>
      <c r="J1660">
        <v>10064</v>
      </c>
      <c r="K1660">
        <v>113020</v>
      </c>
      <c r="L1660" t="s">
        <v>33</v>
      </c>
      <c r="M1660" t="s">
        <v>155</v>
      </c>
      <c r="N1660" t="s">
        <v>11273</v>
      </c>
      <c r="O1660" s="129"/>
      <c r="P1660" s="16"/>
    </row>
    <row r="1661" spans="1:16">
      <c r="A1661" t="s">
        <v>1160</v>
      </c>
      <c r="B1661" t="s">
        <v>317</v>
      </c>
      <c r="C1661" t="s">
        <v>11593</v>
      </c>
      <c r="D1661" t="s">
        <v>318</v>
      </c>
      <c r="E1661">
        <v>231.53</v>
      </c>
      <c r="F1661" t="s">
        <v>1170</v>
      </c>
      <c r="G1661" t="s">
        <v>11594</v>
      </c>
      <c r="H1661" t="s">
        <v>471</v>
      </c>
      <c r="I1661" t="s">
        <v>11104</v>
      </c>
      <c r="J1661">
        <v>10064</v>
      </c>
      <c r="K1661">
        <v>113020</v>
      </c>
      <c r="L1661" t="s">
        <v>33</v>
      </c>
      <c r="M1661" t="s">
        <v>155</v>
      </c>
      <c r="N1661" t="s">
        <v>11274</v>
      </c>
      <c r="O1661" s="129"/>
      <c r="P1661" s="16"/>
    </row>
    <row r="1662" spans="1:16">
      <c r="A1662" t="s">
        <v>316</v>
      </c>
      <c r="B1662" t="s">
        <v>317</v>
      </c>
      <c r="C1662" t="s">
        <v>11569</v>
      </c>
      <c r="D1662" t="s">
        <v>318</v>
      </c>
      <c r="E1662">
        <v>4629.63</v>
      </c>
      <c r="F1662" t="s">
        <v>1170</v>
      </c>
      <c r="G1662" t="s">
        <v>11570</v>
      </c>
      <c r="H1662" t="s">
        <v>473</v>
      </c>
      <c r="I1662" t="s">
        <v>11103</v>
      </c>
      <c r="J1662">
        <v>10064</v>
      </c>
      <c r="K1662">
        <v>113040</v>
      </c>
      <c r="L1662" t="s">
        <v>27</v>
      </c>
      <c r="M1662" t="s">
        <v>155</v>
      </c>
      <c r="N1662" t="s">
        <v>11264</v>
      </c>
      <c r="O1662" s="129"/>
      <c r="P1662" s="16"/>
    </row>
    <row r="1663" spans="1:16">
      <c r="A1663" t="s">
        <v>320</v>
      </c>
      <c r="B1663" t="s">
        <v>317</v>
      </c>
      <c r="C1663" t="s">
        <v>11571</v>
      </c>
      <c r="D1663" t="s">
        <v>318</v>
      </c>
      <c r="E1663">
        <v>4757.6400000000003</v>
      </c>
      <c r="F1663" t="s">
        <v>1170</v>
      </c>
      <c r="G1663" t="s">
        <v>11572</v>
      </c>
      <c r="H1663" t="s">
        <v>471</v>
      </c>
      <c r="I1663" t="s">
        <v>11103</v>
      </c>
      <c r="J1663">
        <v>10064</v>
      </c>
      <c r="K1663">
        <v>113040</v>
      </c>
      <c r="L1663" t="s">
        <v>27</v>
      </c>
      <c r="M1663" t="s">
        <v>155</v>
      </c>
      <c r="N1663" t="s">
        <v>11265</v>
      </c>
      <c r="O1663" s="129"/>
      <c r="P1663" s="16"/>
    </row>
    <row r="1664" spans="1:16">
      <c r="A1664" t="s">
        <v>321</v>
      </c>
      <c r="B1664" t="s">
        <v>317</v>
      </c>
      <c r="C1664" t="s">
        <v>11573</v>
      </c>
      <c r="D1664" t="s">
        <v>318</v>
      </c>
      <c r="E1664">
        <v>4750.46</v>
      </c>
      <c r="F1664" t="s">
        <v>1170</v>
      </c>
      <c r="G1664" t="s">
        <v>11574</v>
      </c>
      <c r="H1664" t="s">
        <v>474</v>
      </c>
      <c r="I1664" t="s">
        <v>11103</v>
      </c>
      <c r="J1664">
        <v>10064</v>
      </c>
      <c r="K1664">
        <v>113040</v>
      </c>
      <c r="L1664" t="s">
        <v>27</v>
      </c>
      <c r="M1664" t="s">
        <v>155</v>
      </c>
      <c r="N1664" t="s">
        <v>11266</v>
      </c>
      <c r="O1664" s="129"/>
      <c r="P1664" s="16"/>
    </row>
    <row r="1665" spans="1:16">
      <c r="A1665" t="s">
        <v>1115</v>
      </c>
      <c r="B1665" t="s">
        <v>317</v>
      </c>
      <c r="C1665" t="s">
        <v>11575</v>
      </c>
      <c r="D1665" t="s">
        <v>318</v>
      </c>
      <c r="E1665">
        <v>4812.74</v>
      </c>
      <c r="F1665" t="s">
        <v>1170</v>
      </c>
      <c r="G1665" t="s">
        <v>11576</v>
      </c>
      <c r="H1665" t="s">
        <v>473</v>
      </c>
      <c r="I1665" t="s">
        <v>11103</v>
      </c>
      <c r="J1665">
        <v>10064</v>
      </c>
      <c r="K1665">
        <v>113040</v>
      </c>
      <c r="L1665" t="s">
        <v>27</v>
      </c>
      <c r="M1665" t="s">
        <v>155</v>
      </c>
      <c r="N1665" t="s">
        <v>11267</v>
      </c>
      <c r="O1665" s="129"/>
    </row>
    <row r="1666" spans="1:16">
      <c r="A1666" t="s">
        <v>11577</v>
      </c>
      <c r="B1666" t="s">
        <v>317</v>
      </c>
      <c r="C1666" t="s">
        <v>11578</v>
      </c>
      <c r="D1666" t="s">
        <v>318</v>
      </c>
      <c r="E1666">
        <v>4894.12</v>
      </c>
      <c r="F1666" t="s">
        <v>1170</v>
      </c>
      <c r="G1666" t="s">
        <v>11579</v>
      </c>
      <c r="H1666" t="s">
        <v>472</v>
      </c>
      <c r="I1666" t="s">
        <v>11103</v>
      </c>
      <c r="J1666">
        <v>10064</v>
      </c>
      <c r="K1666">
        <v>113040</v>
      </c>
      <c r="L1666" t="s">
        <v>27</v>
      </c>
      <c r="M1666" t="s">
        <v>155</v>
      </c>
      <c r="N1666" t="s">
        <v>11268</v>
      </c>
      <c r="O1666" s="129"/>
      <c r="P1666" s="16"/>
    </row>
    <row r="1667" spans="1:16">
      <c r="A1667" t="s">
        <v>11580</v>
      </c>
      <c r="B1667" t="s">
        <v>317</v>
      </c>
      <c r="C1667" t="s">
        <v>11581</v>
      </c>
      <c r="D1667" t="s">
        <v>318</v>
      </c>
      <c r="E1667">
        <v>4952.68</v>
      </c>
      <c r="F1667" t="s">
        <v>1170</v>
      </c>
      <c r="G1667" t="s">
        <v>11582</v>
      </c>
      <c r="H1667" t="s">
        <v>469</v>
      </c>
      <c r="I1667" t="s">
        <v>11103</v>
      </c>
      <c r="J1667">
        <v>10064</v>
      </c>
      <c r="K1667">
        <v>113040</v>
      </c>
      <c r="L1667" t="s">
        <v>27</v>
      </c>
      <c r="M1667" t="s">
        <v>155</v>
      </c>
      <c r="N1667" t="s">
        <v>11269</v>
      </c>
      <c r="O1667" s="129"/>
    </row>
    <row r="1668" spans="1:16">
      <c r="A1668" t="s">
        <v>1155</v>
      </c>
      <c r="B1668" t="s">
        <v>317</v>
      </c>
      <c r="C1668" t="s">
        <v>11586</v>
      </c>
      <c r="D1668" t="s">
        <v>318</v>
      </c>
      <c r="E1668">
        <v>5011.66</v>
      </c>
      <c r="F1668" t="s">
        <v>1170</v>
      </c>
      <c r="G1668" t="s">
        <v>11587</v>
      </c>
      <c r="H1668" t="s">
        <v>471</v>
      </c>
      <c r="I1668" t="s">
        <v>11103</v>
      </c>
      <c r="J1668">
        <v>10064</v>
      </c>
      <c r="K1668">
        <v>113040</v>
      </c>
      <c r="L1668" t="s">
        <v>27</v>
      </c>
      <c r="M1668" t="s">
        <v>155</v>
      </c>
      <c r="N1668" t="s">
        <v>11270</v>
      </c>
      <c r="O1668" s="129"/>
      <c r="P1668" s="16"/>
    </row>
    <row r="1669" spans="1:16">
      <c r="A1669" t="s">
        <v>11583</v>
      </c>
      <c r="B1669" t="s">
        <v>317</v>
      </c>
      <c r="C1669" t="s">
        <v>11584</v>
      </c>
      <c r="D1669" t="s">
        <v>318</v>
      </c>
      <c r="E1669">
        <v>5084.83</v>
      </c>
      <c r="F1669" t="s">
        <v>1170</v>
      </c>
      <c r="G1669" t="s">
        <v>11585</v>
      </c>
      <c r="H1669" t="s">
        <v>468</v>
      </c>
      <c r="I1669" t="s">
        <v>11103</v>
      </c>
      <c r="J1669">
        <v>10064</v>
      </c>
      <c r="K1669">
        <v>113040</v>
      </c>
      <c r="L1669" t="s">
        <v>27</v>
      </c>
      <c r="M1669" t="s">
        <v>155</v>
      </c>
      <c r="N1669" t="s">
        <v>11271</v>
      </c>
      <c r="O1669" s="129"/>
    </row>
    <row r="1670" spans="1:16">
      <c r="A1670" t="s">
        <v>11588</v>
      </c>
      <c r="B1670" t="s">
        <v>317</v>
      </c>
      <c r="C1670" t="s">
        <v>11589</v>
      </c>
      <c r="D1670" t="s">
        <v>318</v>
      </c>
      <c r="E1670">
        <v>6383.92</v>
      </c>
      <c r="F1670" t="s">
        <v>1170</v>
      </c>
      <c r="G1670" t="s">
        <v>11590</v>
      </c>
      <c r="H1670" t="s">
        <v>476</v>
      </c>
      <c r="I1670" t="s">
        <v>11103</v>
      </c>
      <c r="J1670">
        <v>10064</v>
      </c>
      <c r="K1670">
        <v>113040</v>
      </c>
      <c r="L1670" t="s">
        <v>27</v>
      </c>
      <c r="M1670" t="s">
        <v>155</v>
      </c>
      <c r="N1670" t="s">
        <v>11272</v>
      </c>
      <c r="O1670" s="129"/>
      <c r="P1670" s="16"/>
    </row>
    <row r="1671" spans="1:16">
      <c r="A1671" t="s">
        <v>1161</v>
      </c>
      <c r="B1671" t="s">
        <v>317</v>
      </c>
      <c r="C1671" t="s">
        <v>11591</v>
      </c>
      <c r="D1671" t="s">
        <v>318</v>
      </c>
      <c r="E1671">
        <v>5333.53</v>
      </c>
      <c r="F1671" t="s">
        <v>1170</v>
      </c>
      <c r="G1671" t="s">
        <v>11592</v>
      </c>
      <c r="H1671" t="s">
        <v>472</v>
      </c>
      <c r="I1671" t="s">
        <v>11103</v>
      </c>
      <c r="J1671">
        <v>10064</v>
      </c>
      <c r="K1671">
        <v>113040</v>
      </c>
      <c r="L1671" t="s">
        <v>27</v>
      </c>
      <c r="M1671" t="s">
        <v>155</v>
      </c>
      <c r="N1671" t="s">
        <v>11273</v>
      </c>
      <c r="O1671" s="129"/>
    </row>
    <row r="1672" spans="1:16">
      <c r="A1672" t="s">
        <v>1160</v>
      </c>
      <c r="B1672" t="s">
        <v>317</v>
      </c>
      <c r="C1672" t="s">
        <v>11593</v>
      </c>
      <c r="D1672" t="s">
        <v>318</v>
      </c>
      <c r="E1672">
        <v>5518.33</v>
      </c>
      <c r="F1672" t="s">
        <v>1170</v>
      </c>
      <c r="G1672" t="s">
        <v>11594</v>
      </c>
      <c r="H1672" t="s">
        <v>472</v>
      </c>
      <c r="I1672" t="s">
        <v>11103</v>
      </c>
      <c r="J1672">
        <v>10064</v>
      </c>
      <c r="K1672">
        <v>113040</v>
      </c>
      <c r="L1672" t="s">
        <v>27</v>
      </c>
      <c r="M1672" t="s">
        <v>155</v>
      </c>
      <c r="N1672" t="s">
        <v>11274</v>
      </c>
      <c r="O1672" s="129"/>
    </row>
    <row r="1673" spans="1:16">
      <c r="A1673" t="s">
        <v>316</v>
      </c>
      <c r="B1673" t="s">
        <v>317</v>
      </c>
      <c r="C1673" t="s">
        <v>11569</v>
      </c>
      <c r="D1673" t="s">
        <v>318</v>
      </c>
      <c r="E1673">
        <v>1104.1300000000001</v>
      </c>
      <c r="F1673" t="s">
        <v>1170</v>
      </c>
      <c r="G1673" t="s">
        <v>11570</v>
      </c>
      <c r="H1673" t="s">
        <v>474</v>
      </c>
      <c r="I1673" t="s">
        <v>11102</v>
      </c>
      <c r="J1673">
        <v>10064</v>
      </c>
      <c r="K1673">
        <v>113060</v>
      </c>
      <c r="L1673" t="s">
        <v>31</v>
      </c>
      <c r="M1673" t="s">
        <v>155</v>
      </c>
      <c r="N1673" t="s">
        <v>11264</v>
      </c>
      <c r="O1673" s="129"/>
      <c r="P1673" s="16"/>
    </row>
    <row r="1674" spans="1:16">
      <c r="A1674" t="s">
        <v>320</v>
      </c>
      <c r="B1674" t="s">
        <v>317</v>
      </c>
      <c r="C1674" t="s">
        <v>11571</v>
      </c>
      <c r="D1674" t="s">
        <v>318</v>
      </c>
      <c r="E1674">
        <v>1244.73</v>
      </c>
      <c r="F1674" t="s">
        <v>1170</v>
      </c>
      <c r="G1674" t="s">
        <v>11572</v>
      </c>
      <c r="H1674" t="s">
        <v>472</v>
      </c>
      <c r="I1674" t="s">
        <v>11102</v>
      </c>
      <c r="J1674">
        <v>10064</v>
      </c>
      <c r="K1674">
        <v>113060</v>
      </c>
      <c r="L1674" t="s">
        <v>31</v>
      </c>
      <c r="M1674" t="s">
        <v>155</v>
      </c>
      <c r="N1674" t="s">
        <v>11265</v>
      </c>
      <c r="O1674" s="129"/>
      <c r="P1674" s="16"/>
    </row>
    <row r="1675" spans="1:16">
      <c r="A1675" t="s">
        <v>321</v>
      </c>
      <c r="B1675" t="s">
        <v>317</v>
      </c>
      <c r="C1675" t="s">
        <v>11573</v>
      </c>
      <c r="D1675" t="s">
        <v>318</v>
      </c>
      <c r="E1675">
        <v>1479.33</v>
      </c>
      <c r="F1675" t="s">
        <v>1170</v>
      </c>
      <c r="G1675" t="s">
        <v>11574</v>
      </c>
      <c r="H1675" t="s">
        <v>475</v>
      </c>
      <c r="I1675" t="s">
        <v>11102</v>
      </c>
      <c r="J1675">
        <v>10064</v>
      </c>
      <c r="K1675">
        <v>113060</v>
      </c>
      <c r="L1675" t="s">
        <v>31</v>
      </c>
      <c r="M1675" t="s">
        <v>155</v>
      </c>
      <c r="N1675" t="s">
        <v>11266</v>
      </c>
      <c r="O1675" s="129"/>
      <c r="P1675" s="16"/>
    </row>
    <row r="1676" spans="1:16">
      <c r="A1676" t="s">
        <v>1115</v>
      </c>
      <c r="B1676" t="s">
        <v>317</v>
      </c>
      <c r="C1676" t="s">
        <v>11575</v>
      </c>
      <c r="D1676" t="s">
        <v>318</v>
      </c>
      <c r="E1676">
        <v>1310.3599999999999</v>
      </c>
      <c r="F1676" t="s">
        <v>1170</v>
      </c>
      <c r="G1676" t="s">
        <v>11576</v>
      </c>
      <c r="H1676" t="s">
        <v>474</v>
      </c>
      <c r="I1676" t="s">
        <v>11102</v>
      </c>
      <c r="J1676">
        <v>10064</v>
      </c>
      <c r="K1676">
        <v>113060</v>
      </c>
      <c r="L1676" t="s">
        <v>31</v>
      </c>
      <c r="M1676" t="s">
        <v>155</v>
      </c>
      <c r="N1676" t="s">
        <v>11267</v>
      </c>
      <c r="O1676" s="129"/>
      <c r="P1676" s="16"/>
    </row>
    <row r="1677" spans="1:16">
      <c r="A1677" t="s">
        <v>11577</v>
      </c>
      <c r="B1677" t="s">
        <v>317</v>
      </c>
      <c r="C1677" t="s">
        <v>11578</v>
      </c>
      <c r="D1677" t="s">
        <v>318</v>
      </c>
      <c r="E1677">
        <v>1497.68</v>
      </c>
      <c r="F1677" t="s">
        <v>1170</v>
      </c>
      <c r="G1677" t="s">
        <v>11579</v>
      </c>
      <c r="H1677" t="s">
        <v>473</v>
      </c>
      <c r="I1677" t="s">
        <v>11102</v>
      </c>
      <c r="J1677">
        <v>10064</v>
      </c>
      <c r="K1677">
        <v>113060</v>
      </c>
      <c r="L1677" t="s">
        <v>31</v>
      </c>
      <c r="M1677" t="s">
        <v>155</v>
      </c>
      <c r="N1677" t="s">
        <v>11268</v>
      </c>
      <c r="O1677" s="129"/>
      <c r="P1677" s="16"/>
    </row>
    <row r="1678" spans="1:16">
      <c r="A1678" t="s">
        <v>11580</v>
      </c>
      <c r="B1678" t="s">
        <v>317</v>
      </c>
      <c r="C1678" t="s">
        <v>11581</v>
      </c>
      <c r="D1678" t="s">
        <v>318</v>
      </c>
      <c r="E1678">
        <v>1125.8599999999999</v>
      </c>
      <c r="F1678" t="s">
        <v>1170</v>
      </c>
      <c r="G1678" t="s">
        <v>11582</v>
      </c>
      <c r="H1678" t="s">
        <v>470</v>
      </c>
      <c r="I1678" t="s">
        <v>11102</v>
      </c>
      <c r="J1678">
        <v>10064</v>
      </c>
      <c r="K1678">
        <v>113060</v>
      </c>
      <c r="L1678" t="s">
        <v>31</v>
      </c>
      <c r="M1678" t="s">
        <v>155</v>
      </c>
      <c r="N1678" t="s">
        <v>11269</v>
      </c>
      <c r="O1678" s="129"/>
      <c r="P1678" s="16"/>
    </row>
    <row r="1679" spans="1:16">
      <c r="A1679" t="s">
        <v>1155</v>
      </c>
      <c r="B1679" t="s">
        <v>317</v>
      </c>
      <c r="C1679" t="s">
        <v>11586</v>
      </c>
      <c r="D1679" t="s">
        <v>318</v>
      </c>
      <c r="E1679">
        <v>1662.63</v>
      </c>
      <c r="F1679" t="s">
        <v>1170</v>
      </c>
      <c r="G1679" t="s">
        <v>11587</v>
      </c>
      <c r="H1679" t="s">
        <v>472</v>
      </c>
      <c r="I1679" t="s">
        <v>11102</v>
      </c>
      <c r="J1679">
        <v>10064</v>
      </c>
      <c r="K1679">
        <v>113060</v>
      </c>
      <c r="L1679" t="s">
        <v>31</v>
      </c>
      <c r="M1679" t="s">
        <v>155</v>
      </c>
      <c r="N1679" t="s">
        <v>11270</v>
      </c>
      <c r="O1679" s="129"/>
      <c r="P1679" s="16"/>
    </row>
    <row r="1680" spans="1:16">
      <c r="A1680" t="s">
        <v>11583</v>
      </c>
      <c r="B1680" t="s">
        <v>317</v>
      </c>
      <c r="C1680" t="s">
        <v>11584</v>
      </c>
      <c r="D1680" t="s">
        <v>318</v>
      </c>
      <c r="E1680">
        <v>1548.36</v>
      </c>
      <c r="F1680" t="s">
        <v>1170</v>
      </c>
      <c r="G1680" t="s">
        <v>11585</v>
      </c>
      <c r="H1680" t="s">
        <v>469</v>
      </c>
      <c r="I1680" t="s">
        <v>11102</v>
      </c>
      <c r="J1680">
        <v>10064</v>
      </c>
      <c r="K1680">
        <v>113060</v>
      </c>
      <c r="L1680" t="s">
        <v>31</v>
      </c>
      <c r="M1680" t="s">
        <v>155</v>
      </c>
      <c r="N1680" t="s">
        <v>11271</v>
      </c>
      <c r="O1680" s="129"/>
      <c r="P1680" s="16"/>
    </row>
    <row r="1681" spans="1:16">
      <c r="A1681" t="s">
        <v>11588</v>
      </c>
      <c r="B1681" t="s">
        <v>317</v>
      </c>
      <c r="C1681" t="s">
        <v>11589</v>
      </c>
      <c r="D1681" t="s">
        <v>318</v>
      </c>
      <c r="E1681">
        <v>3442.56</v>
      </c>
      <c r="F1681" t="s">
        <v>1170</v>
      </c>
      <c r="G1681" t="s">
        <v>11590</v>
      </c>
      <c r="H1681" t="s">
        <v>477</v>
      </c>
      <c r="I1681" t="s">
        <v>11102</v>
      </c>
      <c r="J1681">
        <v>10064</v>
      </c>
      <c r="K1681">
        <v>113060</v>
      </c>
      <c r="L1681" t="s">
        <v>31</v>
      </c>
      <c r="M1681" t="s">
        <v>155</v>
      </c>
      <c r="N1681" t="s">
        <v>11272</v>
      </c>
      <c r="O1681" s="129"/>
      <c r="P1681" s="16"/>
    </row>
    <row r="1682" spans="1:16">
      <c r="A1682" t="s">
        <v>1161</v>
      </c>
      <c r="B1682" t="s">
        <v>317</v>
      </c>
      <c r="C1682" t="s">
        <v>11591</v>
      </c>
      <c r="D1682" t="s">
        <v>318</v>
      </c>
      <c r="E1682">
        <v>1802.58</v>
      </c>
      <c r="F1682" t="s">
        <v>1170</v>
      </c>
      <c r="G1682" t="s">
        <v>11592</v>
      </c>
      <c r="H1682" t="s">
        <v>473</v>
      </c>
      <c r="I1682" t="s">
        <v>11102</v>
      </c>
      <c r="J1682">
        <v>10064</v>
      </c>
      <c r="K1682">
        <v>113060</v>
      </c>
      <c r="L1682" t="s">
        <v>31</v>
      </c>
      <c r="M1682" t="s">
        <v>155</v>
      </c>
      <c r="N1682" t="s">
        <v>11273</v>
      </c>
      <c r="O1682" s="129"/>
      <c r="P1682" s="16"/>
    </row>
    <row r="1683" spans="1:16">
      <c r="A1683" t="s">
        <v>1160</v>
      </c>
      <c r="B1683" t="s">
        <v>317</v>
      </c>
      <c r="C1683" t="s">
        <v>11593</v>
      </c>
      <c r="D1683" t="s">
        <v>318</v>
      </c>
      <c r="E1683">
        <v>1767.88</v>
      </c>
      <c r="F1683" t="s">
        <v>1170</v>
      </c>
      <c r="G1683" t="s">
        <v>11594</v>
      </c>
      <c r="H1683" t="s">
        <v>473</v>
      </c>
      <c r="I1683" t="s">
        <v>11102</v>
      </c>
      <c r="J1683">
        <v>10064</v>
      </c>
      <c r="K1683">
        <v>113060</v>
      </c>
      <c r="L1683" t="s">
        <v>31</v>
      </c>
      <c r="M1683" t="s">
        <v>155</v>
      </c>
      <c r="N1683" t="s">
        <v>11274</v>
      </c>
      <c r="O1683" s="129"/>
      <c r="P1683" s="16"/>
    </row>
    <row r="1684" spans="1:16">
      <c r="A1684" t="s">
        <v>316</v>
      </c>
      <c r="B1684" t="s">
        <v>317</v>
      </c>
      <c r="C1684" t="s">
        <v>11569</v>
      </c>
      <c r="D1684" t="s">
        <v>318</v>
      </c>
      <c r="E1684">
        <v>542.05999999999995</v>
      </c>
      <c r="F1684" t="s">
        <v>1170</v>
      </c>
      <c r="G1684" t="s">
        <v>11570</v>
      </c>
      <c r="H1684" t="s">
        <v>475</v>
      </c>
      <c r="I1684" t="s">
        <v>11101</v>
      </c>
      <c r="J1684">
        <v>10064</v>
      </c>
      <c r="K1684">
        <v>113070</v>
      </c>
      <c r="L1684" t="s">
        <v>108</v>
      </c>
      <c r="M1684" t="s">
        <v>155</v>
      </c>
      <c r="N1684" t="s">
        <v>11264</v>
      </c>
      <c r="O1684" s="129"/>
      <c r="P1684" s="16"/>
    </row>
    <row r="1685" spans="1:16">
      <c r="A1685" t="s">
        <v>320</v>
      </c>
      <c r="B1685" t="s">
        <v>317</v>
      </c>
      <c r="C1685" t="s">
        <v>11571</v>
      </c>
      <c r="D1685" t="s">
        <v>318</v>
      </c>
      <c r="E1685">
        <v>491.38</v>
      </c>
      <c r="F1685" t="s">
        <v>1170</v>
      </c>
      <c r="G1685" t="s">
        <v>11572</v>
      </c>
      <c r="H1685" t="s">
        <v>473</v>
      </c>
      <c r="I1685" t="s">
        <v>11101</v>
      </c>
      <c r="J1685">
        <v>10064</v>
      </c>
      <c r="K1685">
        <v>113070</v>
      </c>
      <c r="L1685" t="s">
        <v>108</v>
      </c>
      <c r="M1685" t="s">
        <v>155</v>
      </c>
      <c r="N1685" t="s">
        <v>11265</v>
      </c>
      <c r="O1685" s="129"/>
      <c r="P1685" s="16"/>
    </row>
    <row r="1686" spans="1:16">
      <c r="A1686" t="s">
        <v>321</v>
      </c>
      <c r="B1686" t="s">
        <v>317</v>
      </c>
      <c r="C1686" t="s">
        <v>11573</v>
      </c>
      <c r="D1686" t="s">
        <v>318</v>
      </c>
      <c r="E1686">
        <v>557.05999999999995</v>
      </c>
      <c r="F1686" t="s">
        <v>1170</v>
      </c>
      <c r="G1686" t="s">
        <v>11574</v>
      </c>
      <c r="H1686" t="s">
        <v>476</v>
      </c>
      <c r="I1686" t="s">
        <v>11101</v>
      </c>
      <c r="J1686">
        <v>10064</v>
      </c>
      <c r="K1686">
        <v>113070</v>
      </c>
      <c r="L1686" t="s">
        <v>108</v>
      </c>
      <c r="M1686" t="s">
        <v>155</v>
      </c>
      <c r="N1686" t="s">
        <v>11266</v>
      </c>
      <c r="O1686" s="129"/>
      <c r="P1686" s="16"/>
    </row>
    <row r="1687" spans="1:16">
      <c r="A1687" t="s">
        <v>1115</v>
      </c>
      <c r="B1687" t="s">
        <v>317</v>
      </c>
      <c r="C1687" t="s">
        <v>11575</v>
      </c>
      <c r="D1687" t="s">
        <v>318</v>
      </c>
      <c r="E1687">
        <v>593.39</v>
      </c>
      <c r="F1687" t="s">
        <v>1170</v>
      </c>
      <c r="G1687" t="s">
        <v>11576</v>
      </c>
      <c r="H1687" t="s">
        <v>475</v>
      </c>
      <c r="I1687" t="s">
        <v>11101</v>
      </c>
      <c r="J1687">
        <v>10064</v>
      </c>
      <c r="K1687">
        <v>113070</v>
      </c>
      <c r="L1687" t="s">
        <v>108</v>
      </c>
      <c r="M1687" t="s">
        <v>155</v>
      </c>
      <c r="N1687" t="s">
        <v>11267</v>
      </c>
      <c r="O1687" s="129"/>
      <c r="P1687" s="16"/>
    </row>
    <row r="1688" spans="1:16">
      <c r="A1688" t="s">
        <v>11577</v>
      </c>
      <c r="B1688" t="s">
        <v>317</v>
      </c>
      <c r="C1688" t="s">
        <v>11578</v>
      </c>
      <c r="D1688" t="s">
        <v>318</v>
      </c>
      <c r="E1688">
        <v>525.02</v>
      </c>
      <c r="F1688" t="s">
        <v>1170</v>
      </c>
      <c r="G1688" t="s">
        <v>11579</v>
      </c>
      <c r="H1688" t="s">
        <v>474</v>
      </c>
      <c r="I1688" t="s">
        <v>11101</v>
      </c>
      <c r="J1688">
        <v>10064</v>
      </c>
      <c r="K1688">
        <v>113070</v>
      </c>
      <c r="L1688" t="s">
        <v>108</v>
      </c>
      <c r="M1688" t="s">
        <v>155</v>
      </c>
      <c r="N1688" t="s">
        <v>11268</v>
      </c>
      <c r="O1688" s="129"/>
      <c r="P1688" s="16"/>
    </row>
    <row r="1689" spans="1:16">
      <c r="A1689" t="s">
        <v>11580</v>
      </c>
      <c r="B1689" t="s">
        <v>317</v>
      </c>
      <c r="C1689" t="s">
        <v>11581</v>
      </c>
      <c r="D1689" t="s">
        <v>318</v>
      </c>
      <c r="E1689">
        <v>525.02</v>
      </c>
      <c r="F1689" t="s">
        <v>1170</v>
      </c>
      <c r="G1689" t="s">
        <v>11582</v>
      </c>
      <c r="H1689" t="s">
        <v>471</v>
      </c>
      <c r="I1689" t="s">
        <v>11101</v>
      </c>
      <c r="J1689">
        <v>10064</v>
      </c>
      <c r="K1689">
        <v>113070</v>
      </c>
      <c r="L1689" t="s">
        <v>108</v>
      </c>
      <c r="M1689" t="s">
        <v>155</v>
      </c>
      <c r="N1689" t="s">
        <v>11269</v>
      </c>
      <c r="O1689" s="129"/>
      <c r="P1689" s="16"/>
    </row>
    <row r="1690" spans="1:16">
      <c r="A1690" t="s">
        <v>11583</v>
      </c>
      <c r="B1690" t="s">
        <v>317</v>
      </c>
      <c r="C1690" t="s">
        <v>11584</v>
      </c>
      <c r="D1690" t="s">
        <v>318</v>
      </c>
      <c r="E1690">
        <v>546.92999999999995</v>
      </c>
      <c r="F1690" t="s">
        <v>1170</v>
      </c>
      <c r="G1690" t="s">
        <v>11585</v>
      </c>
      <c r="H1690" t="s">
        <v>470</v>
      </c>
      <c r="I1690" t="s">
        <v>11101</v>
      </c>
      <c r="J1690">
        <v>10064</v>
      </c>
      <c r="K1690">
        <v>113070</v>
      </c>
      <c r="L1690" t="s">
        <v>108</v>
      </c>
      <c r="M1690" t="s">
        <v>155</v>
      </c>
      <c r="N1690" t="s">
        <v>11271</v>
      </c>
      <c r="O1690" s="129"/>
      <c r="P1690" s="16"/>
    </row>
    <row r="1691" spans="1:16">
      <c r="A1691" t="s">
        <v>1155</v>
      </c>
      <c r="B1691" t="s">
        <v>317</v>
      </c>
      <c r="C1691" t="s">
        <v>11586</v>
      </c>
      <c r="D1691" t="s">
        <v>318</v>
      </c>
      <c r="E1691">
        <v>461.01</v>
      </c>
      <c r="F1691" t="s">
        <v>1170</v>
      </c>
      <c r="G1691" t="s">
        <v>11587</v>
      </c>
      <c r="H1691" t="s">
        <v>473</v>
      </c>
      <c r="I1691" t="s">
        <v>11101</v>
      </c>
      <c r="J1691">
        <v>10064</v>
      </c>
      <c r="K1691">
        <v>113070</v>
      </c>
      <c r="L1691" t="s">
        <v>108</v>
      </c>
      <c r="M1691" t="s">
        <v>155</v>
      </c>
      <c r="N1691" t="s">
        <v>11270</v>
      </c>
      <c r="O1691" s="129"/>
      <c r="P1691" s="16"/>
    </row>
    <row r="1692" spans="1:16">
      <c r="A1692" t="s">
        <v>11588</v>
      </c>
      <c r="B1692" t="s">
        <v>317</v>
      </c>
      <c r="C1692" t="s">
        <v>11589</v>
      </c>
      <c r="D1692" t="s">
        <v>318</v>
      </c>
      <c r="E1692">
        <v>1132.01</v>
      </c>
      <c r="F1692" t="s">
        <v>1170</v>
      </c>
      <c r="G1692" t="s">
        <v>11590</v>
      </c>
      <c r="H1692" t="s">
        <v>478</v>
      </c>
      <c r="I1692" t="s">
        <v>11101</v>
      </c>
      <c r="J1692">
        <v>10064</v>
      </c>
      <c r="K1692">
        <v>113070</v>
      </c>
      <c r="L1692" t="s">
        <v>108</v>
      </c>
      <c r="M1692" t="s">
        <v>155</v>
      </c>
      <c r="N1692" t="s">
        <v>11272</v>
      </c>
      <c r="O1692" s="129"/>
      <c r="P1692" s="16"/>
    </row>
    <row r="1693" spans="1:16">
      <c r="A1693" t="s">
        <v>1161</v>
      </c>
      <c r="B1693" t="s">
        <v>317</v>
      </c>
      <c r="C1693" t="s">
        <v>11591</v>
      </c>
      <c r="D1693" t="s">
        <v>318</v>
      </c>
      <c r="E1693">
        <v>613.1</v>
      </c>
      <c r="F1693" t="s">
        <v>1170</v>
      </c>
      <c r="G1693" t="s">
        <v>11592</v>
      </c>
      <c r="H1693" t="s">
        <v>474</v>
      </c>
      <c r="I1693" t="s">
        <v>11101</v>
      </c>
      <c r="J1693">
        <v>10064</v>
      </c>
      <c r="K1693">
        <v>113070</v>
      </c>
      <c r="L1693" t="s">
        <v>108</v>
      </c>
      <c r="M1693" t="s">
        <v>155</v>
      </c>
      <c r="N1693" t="s">
        <v>11273</v>
      </c>
      <c r="O1693" s="129"/>
      <c r="P1693" s="16"/>
    </row>
    <row r="1694" spans="1:16">
      <c r="A1694" t="s">
        <v>1160</v>
      </c>
      <c r="B1694" t="s">
        <v>317</v>
      </c>
      <c r="C1694" t="s">
        <v>11593</v>
      </c>
      <c r="D1694" t="s">
        <v>318</v>
      </c>
      <c r="E1694">
        <v>600.9</v>
      </c>
      <c r="F1694" t="s">
        <v>1170</v>
      </c>
      <c r="G1694" t="s">
        <v>11594</v>
      </c>
      <c r="H1694" t="s">
        <v>474</v>
      </c>
      <c r="I1694" t="s">
        <v>11101</v>
      </c>
      <c r="J1694">
        <v>10064</v>
      </c>
      <c r="K1694">
        <v>113070</v>
      </c>
      <c r="L1694" t="s">
        <v>108</v>
      </c>
      <c r="M1694" t="s">
        <v>155</v>
      </c>
      <c r="N1694" t="s">
        <v>11274</v>
      </c>
      <c r="O1694" s="129"/>
      <c r="P1694" s="16"/>
    </row>
    <row r="1695" spans="1:16">
      <c r="A1695" t="s">
        <v>316</v>
      </c>
      <c r="B1695" t="s">
        <v>317</v>
      </c>
      <c r="C1695" t="s">
        <v>11569</v>
      </c>
      <c r="D1695" t="s">
        <v>318</v>
      </c>
      <c r="E1695">
        <v>5121.4399999999996</v>
      </c>
      <c r="F1695" t="s">
        <v>1170</v>
      </c>
      <c r="G1695" t="s">
        <v>11570</v>
      </c>
      <c r="H1695" t="s">
        <v>476</v>
      </c>
      <c r="I1695" t="s">
        <v>11100</v>
      </c>
      <c r="J1695">
        <v>10064</v>
      </c>
      <c r="K1695">
        <v>114000</v>
      </c>
      <c r="L1695" t="s">
        <v>39</v>
      </c>
      <c r="M1695" t="s">
        <v>155</v>
      </c>
      <c r="N1695" t="s">
        <v>11264</v>
      </c>
      <c r="O1695" s="129"/>
      <c r="P1695" s="16"/>
    </row>
    <row r="1696" spans="1:16">
      <c r="A1696" t="s">
        <v>320</v>
      </c>
      <c r="B1696" t="s">
        <v>317</v>
      </c>
      <c r="C1696" t="s">
        <v>11571</v>
      </c>
      <c r="D1696" t="s">
        <v>318</v>
      </c>
      <c r="E1696">
        <v>5331.1</v>
      </c>
      <c r="F1696" t="s">
        <v>1170</v>
      </c>
      <c r="G1696" t="s">
        <v>11572</v>
      </c>
      <c r="H1696" t="s">
        <v>474</v>
      </c>
      <c r="I1696" t="s">
        <v>11100</v>
      </c>
      <c r="J1696">
        <v>10064</v>
      </c>
      <c r="K1696">
        <v>114000</v>
      </c>
      <c r="L1696" t="s">
        <v>39</v>
      </c>
      <c r="M1696" t="s">
        <v>155</v>
      </c>
      <c r="N1696" t="s">
        <v>11265</v>
      </c>
      <c r="O1696" s="129"/>
      <c r="P1696" s="16"/>
    </row>
    <row r="1697" spans="1:16">
      <c r="A1697" t="s">
        <v>321</v>
      </c>
      <c r="B1697" t="s">
        <v>317</v>
      </c>
      <c r="C1697" t="s">
        <v>11573</v>
      </c>
      <c r="D1697" t="s">
        <v>318</v>
      </c>
      <c r="E1697">
        <v>5230.6400000000003</v>
      </c>
      <c r="F1697" t="s">
        <v>1170</v>
      </c>
      <c r="G1697" t="s">
        <v>11574</v>
      </c>
      <c r="H1697" t="s">
        <v>477</v>
      </c>
      <c r="I1697" t="s">
        <v>11100</v>
      </c>
      <c r="J1697">
        <v>10064</v>
      </c>
      <c r="K1697">
        <v>114000</v>
      </c>
      <c r="L1697" t="s">
        <v>39</v>
      </c>
      <c r="M1697" t="s">
        <v>155</v>
      </c>
      <c r="N1697" t="s">
        <v>11266</v>
      </c>
      <c r="O1697" s="129"/>
      <c r="P1697" s="16"/>
    </row>
    <row r="1698" spans="1:16">
      <c r="A1698" t="s">
        <v>1115</v>
      </c>
      <c r="B1698" t="s">
        <v>317</v>
      </c>
      <c r="C1698" t="s">
        <v>11575</v>
      </c>
      <c r="D1698" t="s">
        <v>318</v>
      </c>
      <c r="E1698">
        <v>4949.6000000000004</v>
      </c>
      <c r="F1698" t="s">
        <v>1170</v>
      </c>
      <c r="G1698" t="s">
        <v>11576</v>
      </c>
      <c r="H1698" t="s">
        <v>476</v>
      </c>
      <c r="I1698" t="s">
        <v>11100</v>
      </c>
      <c r="J1698">
        <v>10064</v>
      </c>
      <c r="K1698">
        <v>114000</v>
      </c>
      <c r="L1698" t="s">
        <v>39</v>
      </c>
      <c r="M1698" t="s">
        <v>155</v>
      </c>
      <c r="N1698" t="s">
        <v>11267</v>
      </c>
      <c r="O1698" s="129"/>
      <c r="P1698" s="16"/>
    </row>
    <row r="1699" spans="1:16">
      <c r="A1699" t="s">
        <v>11577</v>
      </c>
      <c r="B1699" t="s">
        <v>317</v>
      </c>
      <c r="C1699" t="s">
        <v>11578</v>
      </c>
      <c r="D1699" t="s">
        <v>318</v>
      </c>
      <c r="E1699">
        <v>4924.22</v>
      </c>
      <c r="F1699" t="s">
        <v>1170</v>
      </c>
      <c r="G1699" t="s">
        <v>11579</v>
      </c>
      <c r="H1699" t="s">
        <v>475</v>
      </c>
      <c r="I1699" t="s">
        <v>11100</v>
      </c>
      <c r="J1699">
        <v>10064</v>
      </c>
      <c r="K1699">
        <v>114000</v>
      </c>
      <c r="L1699" t="s">
        <v>39</v>
      </c>
      <c r="M1699" t="s">
        <v>155</v>
      </c>
      <c r="N1699" t="s">
        <v>11268</v>
      </c>
      <c r="O1699" s="129"/>
      <c r="P1699" s="16"/>
    </row>
    <row r="1700" spans="1:16">
      <c r="A1700" t="s">
        <v>11580</v>
      </c>
      <c r="B1700" t="s">
        <v>317</v>
      </c>
      <c r="C1700" t="s">
        <v>11581</v>
      </c>
      <c r="D1700" t="s">
        <v>318</v>
      </c>
      <c r="E1700">
        <v>5067.3</v>
      </c>
      <c r="F1700" t="s">
        <v>1170</v>
      </c>
      <c r="G1700" t="s">
        <v>11582</v>
      </c>
      <c r="H1700" t="s">
        <v>472</v>
      </c>
      <c r="I1700" t="s">
        <v>11100</v>
      </c>
      <c r="J1700">
        <v>10064</v>
      </c>
      <c r="K1700">
        <v>114000</v>
      </c>
      <c r="L1700" t="s">
        <v>39</v>
      </c>
      <c r="M1700" t="s">
        <v>155</v>
      </c>
      <c r="N1700" t="s">
        <v>11269</v>
      </c>
      <c r="O1700" s="129"/>
      <c r="P1700" s="16"/>
    </row>
    <row r="1701" spans="1:16">
      <c r="A1701" t="s">
        <v>11583</v>
      </c>
      <c r="B1701" t="s">
        <v>317</v>
      </c>
      <c r="C1701" t="s">
        <v>11584</v>
      </c>
      <c r="D1701" t="s">
        <v>318</v>
      </c>
      <c r="E1701">
        <v>4572.3900000000003</v>
      </c>
      <c r="F1701" t="s">
        <v>1170</v>
      </c>
      <c r="G1701" t="s">
        <v>11585</v>
      </c>
      <c r="H1701" t="s">
        <v>471</v>
      </c>
      <c r="I1701" t="s">
        <v>11100</v>
      </c>
      <c r="J1701">
        <v>10064</v>
      </c>
      <c r="K1701">
        <v>114000</v>
      </c>
      <c r="L1701" t="s">
        <v>39</v>
      </c>
      <c r="M1701" t="s">
        <v>155</v>
      </c>
      <c r="N1701" t="s">
        <v>11271</v>
      </c>
      <c r="O1701" s="129"/>
      <c r="P1701" s="16"/>
    </row>
    <row r="1702" spans="1:16">
      <c r="A1702" t="s">
        <v>1155</v>
      </c>
      <c r="B1702" t="s">
        <v>317</v>
      </c>
      <c r="C1702" t="s">
        <v>11586</v>
      </c>
      <c r="D1702" t="s">
        <v>318</v>
      </c>
      <c r="E1702">
        <v>4279.76</v>
      </c>
      <c r="F1702" t="s">
        <v>1170</v>
      </c>
      <c r="G1702" t="s">
        <v>11587</v>
      </c>
      <c r="H1702" t="s">
        <v>474</v>
      </c>
      <c r="I1702" t="s">
        <v>11100</v>
      </c>
      <c r="J1702">
        <v>10064</v>
      </c>
      <c r="K1702">
        <v>114000</v>
      </c>
      <c r="L1702" t="s">
        <v>39</v>
      </c>
      <c r="M1702" t="s">
        <v>155</v>
      </c>
      <c r="N1702" t="s">
        <v>11270</v>
      </c>
      <c r="O1702" s="129"/>
      <c r="P1702" s="16"/>
    </row>
    <row r="1703" spans="1:16">
      <c r="A1703" t="s">
        <v>11588</v>
      </c>
      <c r="B1703" t="s">
        <v>317</v>
      </c>
      <c r="C1703" t="s">
        <v>11589</v>
      </c>
      <c r="D1703" t="s">
        <v>318</v>
      </c>
      <c r="E1703">
        <v>8085.94</v>
      </c>
      <c r="F1703" t="s">
        <v>1170</v>
      </c>
      <c r="G1703" t="s">
        <v>11590</v>
      </c>
      <c r="H1703" t="s">
        <v>479</v>
      </c>
      <c r="I1703" t="s">
        <v>11100</v>
      </c>
      <c r="J1703">
        <v>10064</v>
      </c>
      <c r="K1703">
        <v>114000</v>
      </c>
      <c r="L1703" t="s">
        <v>39</v>
      </c>
      <c r="M1703" t="s">
        <v>155</v>
      </c>
      <c r="N1703" t="s">
        <v>11272</v>
      </c>
      <c r="O1703" s="129"/>
      <c r="P1703" s="16"/>
    </row>
    <row r="1704" spans="1:16">
      <c r="A1704" t="s">
        <v>1161</v>
      </c>
      <c r="B1704" t="s">
        <v>317</v>
      </c>
      <c r="C1704" t="s">
        <v>11591</v>
      </c>
      <c r="D1704" t="s">
        <v>318</v>
      </c>
      <c r="E1704">
        <v>5090.43</v>
      </c>
      <c r="F1704" t="s">
        <v>1170</v>
      </c>
      <c r="G1704" t="s">
        <v>11592</v>
      </c>
      <c r="H1704" t="s">
        <v>475</v>
      </c>
      <c r="I1704" t="s">
        <v>11100</v>
      </c>
      <c r="J1704">
        <v>10064</v>
      </c>
      <c r="K1704">
        <v>114000</v>
      </c>
      <c r="L1704" t="s">
        <v>39</v>
      </c>
      <c r="M1704" t="s">
        <v>155</v>
      </c>
      <c r="N1704" t="s">
        <v>11273</v>
      </c>
      <c r="O1704" s="129"/>
      <c r="P1704" s="16"/>
    </row>
    <row r="1705" spans="1:16">
      <c r="A1705" t="s">
        <v>1160</v>
      </c>
      <c r="B1705" t="s">
        <v>317</v>
      </c>
      <c r="C1705" t="s">
        <v>11593</v>
      </c>
      <c r="D1705" t="s">
        <v>318</v>
      </c>
      <c r="E1705">
        <v>4917.2299999999996</v>
      </c>
      <c r="F1705" t="s">
        <v>1170</v>
      </c>
      <c r="G1705" t="s">
        <v>11594</v>
      </c>
      <c r="H1705" t="s">
        <v>475</v>
      </c>
      <c r="I1705" t="s">
        <v>11100</v>
      </c>
      <c r="J1705">
        <v>10064</v>
      </c>
      <c r="K1705">
        <v>114000</v>
      </c>
      <c r="L1705" t="s">
        <v>39</v>
      </c>
      <c r="M1705" t="s">
        <v>155</v>
      </c>
      <c r="N1705" t="s">
        <v>11274</v>
      </c>
      <c r="O1705" s="129"/>
      <c r="P1705" s="16"/>
    </row>
    <row r="1706" spans="1:16">
      <c r="A1706" t="s">
        <v>316</v>
      </c>
      <c r="B1706" t="s">
        <v>317</v>
      </c>
      <c r="C1706" t="s">
        <v>11569</v>
      </c>
      <c r="D1706" t="s">
        <v>318</v>
      </c>
      <c r="E1706">
        <v>1339.32</v>
      </c>
      <c r="F1706" t="s">
        <v>1170</v>
      </c>
      <c r="G1706" t="s">
        <v>11570</v>
      </c>
      <c r="H1706" t="s">
        <v>477</v>
      </c>
      <c r="I1706" t="s">
        <v>11099</v>
      </c>
      <c r="J1706">
        <v>10064</v>
      </c>
      <c r="K1706">
        <v>114010</v>
      </c>
      <c r="L1706" t="s">
        <v>35</v>
      </c>
      <c r="M1706" t="s">
        <v>155</v>
      </c>
      <c r="N1706" t="s">
        <v>11264</v>
      </c>
      <c r="O1706" s="129"/>
      <c r="P1706" s="16"/>
    </row>
    <row r="1707" spans="1:16">
      <c r="A1707" t="s">
        <v>320</v>
      </c>
      <c r="B1707" t="s">
        <v>317</v>
      </c>
      <c r="C1707" t="s">
        <v>11571</v>
      </c>
      <c r="D1707" t="s">
        <v>318</v>
      </c>
      <c r="E1707">
        <v>1339.32</v>
      </c>
      <c r="F1707" t="s">
        <v>1170</v>
      </c>
      <c r="G1707" t="s">
        <v>11572</v>
      </c>
      <c r="H1707" t="s">
        <v>475</v>
      </c>
      <c r="I1707" t="s">
        <v>11099</v>
      </c>
      <c r="J1707">
        <v>10064</v>
      </c>
      <c r="K1707">
        <v>114010</v>
      </c>
      <c r="L1707" t="s">
        <v>35</v>
      </c>
      <c r="M1707" t="s">
        <v>155</v>
      </c>
      <c r="N1707" t="s">
        <v>11265</v>
      </c>
      <c r="O1707" s="129"/>
      <c r="P1707" s="16"/>
    </row>
    <row r="1708" spans="1:16">
      <c r="A1708" t="s">
        <v>321</v>
      </c>
      <c r="B1708" t="s">
        <v>317</v>
      </c>
      <c r="C1708" t="s">
        <v>11573</v>
      </c>
      <c r="D1708" t="s">
        <v>318</v>
      </c>
      <c r="E1708">
        <v>1588.8</v>
      </c>
      <c r="F1708" t="s">
        <v>1170</v>
      </c>
      <c r="G1708" t="s">
        <v>11574</v>
      </c>
      <c r="H1708" t="s">
        <v>478</v>
      </c>
      <c r="I1708" t="s">
        <v>11099</v>
      </c>
      <c r="J1708">
        <v>10064</v>
      </c>
      <c r="K1708">
        <v>114010</v>
      </c>
      <c r="L1708" t="s">
        <v>35</v>
      </c>
      <c r="M1708" t="s">
        <v>155</v>
      </c>
      <c r="N1708" t="s">
        <v>11266</v>
      </c>
      <c r="O1708" s="129"/>
      <c r="P1708" s="16"/>
    </row>
    <row r="1709" spans="1:16">
      <c r="A1709" t="s">
        <v>1115</v>
      </c>
      <c r="B1709" t="s">
        <v>317</v>
      </c>
      <c r="C1709" t="s">
        <v>11575</v>
      </c>
      <c r="D1709" t="s">
        <v>318</v>
      </c>
      <c r="E1709">
        <v>1673.81</v>
      </c>
      <c r="F1709" t="s">
        <v>1170</v>
      </c>
      <c r="G1709" t="s">
        <v>11576</v>
      </c>
      <c r="H1709" t="s">
        <v>477</v>
      </c>
      <c r="I1709" t="s">
        <v>11099</v>
      </c>
      <c r="J1709">
        <v>10064</v>
      </c>
      <c r="K1709">
        <v>114010</v>
      </c>
      <c r="L1709" t="s">
        <v>35</v>
      </c>
      <c r="M1709" t="s">
        <v>155</v>
      </c>
      <c r="N1709" t="s">
        <v>11267</v>
      </c>
      <c r="O1709" s="129"/>
      <c r="P1709" s="16"/>
    </row>
    <row r="1710" spans="1:16">
      <c r="A1710" t="s">
        <v>11577</v>
      </c>
      <c r="B1710" t="s">
        <v>317</v>
      </c>
      <c r="C1710" t="s">
        <v>11578</v>
      </c>
      <c r="D1710" t="s">
        <v>318</v>
      </c>
      <c r="E1710">
        <v>1654.61</v>
      </c>
      <c r="F1710" t="s">
        <v>1170</v>
      </c>
      <c r="G1710" t="s">
        <v>11579</v>
      </c>
      <c r="H1710" t="s">
        <v>476</v>
      </c>
      <c r="I1710" t="s">
        <v>11099</v>
      </c>
      <c r="J1710">
        <v>10064</v>
      </c>
      <c r="K1710">
        <v>114010</v>
      </c>
      <c r="L1710" t="s">
        <v>35</v>
      </c>
      <c r="M1710" t="s">
        <v>155</v>
      </c>
      <c r="N1710" t="s">
        <v>11268</v>
      </c>
      <c r="O1710" s="129"/>
      <c r="P1710" s="16"/>
    </row>
    <row r="1711" spans="1:16">
      <c r="A1711" t="s">
        <v>11580</v>
      </c>
      <c r="B1711" t="s">
        <v>317</v>
      </c>
      <c r="C1711" t="s">
        <v>11581</v>
      </c>
      <c r="D1711" t="s">
        <v>318</v>
      </c>
      <c r="E1711">
        <v>1636.6</v>
      </c>
      <c r="F1711" t="s">
        <v>1170</v>
      </c>
      <c r="G1711" t="s">
        <v>11582</v>
      </c>
      <c r="H1711" t="s">
        <v>473</v>
      </c>
      <c r="I1711" t="s">
        <v>11099</v>
      </c>
      <c r="J1711">
        <v>10064</v>
      </c>
      <c r="K1711">
        <v>114010</v>
      </c>
      <c r="L1711" t="s">
        <v>35</v>
      </c>
      <c r="M1711" t="s">
        <v>155</v>
      </c>
      <c r="N1711" t="s">
        <v>11269</v>
      </c>
      <c r="O1711" s="129"/>
      <c r="P1711" s="16"/>
    </row>
    <row r="1712" spans="1:16">
      <c r="A1712" t="s">
        <v>11583</v>
      </c>
      <c r="B1712" t="s">
        <v>317</v>
      </c>
      <c r="C1712" t="s">
        <v>11584</v>
      </c>
      <c r="D1712" t="s">
        <v>318</v>
      </c>
      <c r="E1712">
        <v>1581.37</v>
      </c>
      <c r="F1712" t="s">
        <v>1170</v>
      </c>
      <c r="G1712" t="s">
        <v>11585</v>
      </c>
      <c r="H1712" t="s">
        <v>472</v>
      </c>
      <c r="I1712" t="s">
        <v>11099</v>
      </c>
      <c r="J1712">
        <v>10064</v>
      </c>
      <c r="K1712">
        <v>114010</v>
      </c>
      <c r="L1712" t="s">
        <v>35</v>
      </c>
      <c r="M1712" t="s">
        <v>155</v>
      </c>
      <c r="N1712" t="s">
        <v>11271</v>
      </c>
      <c r="O1712" s="129"/>
      <c r="P1712" s="16"/>
    </row>
    <row r="1713" spans="1:16">
      <c r="A1713" t="s">
        <v>1155</v>
      </c>
      <c r="B1713" t="s">
        <v>317</v>
      </c>
      <c r="C1713" t="s">
        <v>11586</v>
      </c>
      <c r="D1713" t="s">
        <v>318</v>
      </c>
      <c r="E1713">
        <v>1646.61</v>
      </c>
      <c r="F1713" t="s">
        <v>1170</v>
      </c>
      <c r="G1713" t="s">
        <v>11587</v>
      </c>
      <c r="H1713" t="s">
        <v>475</v>
      </c>
      <c r="I1713" t="s">
        <v>11099</v>
      </c>
      <c r="J1713">
        <v>10064</v>
      </c>
      <c r="K1713">
        <v>114010</v>
      </c>
      <c r="L1713" t="s">
        <v>35</v>
      </c>
      <c r="M1713" t="s">
        <v>155</v>
      </c>
      <c r="N1713" t="s">
        <v>11270</v>
      </c>
      <c r="O1713" s="129"/>
      <c r="P1713" s="16"/>
    </row>
    <row r="1714" spans="1:16">
      <c r="A1714" t="s">
        <v>11588</v>
      </c>
      <c r="B1714" t="s">
        <v>317</v>
      </c>
      <c r="C1714" t="s">
        <v>11589</v>
      </c>
      <c r="D1714" t="s">
        <v>318</v>
      </c>
      <c r="E1714">
        <v>2534.44</v>
      </c>
      <c r="F1714" t="s">
        <v>1170</v>
      </c>
      <c r="G1714" t="s">
        <v>11590</v>
      </c>
      <c r="H1714" t="s">
        <v>480</v>
      </c>
      <c r="I1714" t="s">
        <v>11099</v>
      </c>
      <c r="J1714">
        <v>10064</v>
      </c>
      <c r="K1714">
        <v>114010</v>
      </c>
      <c r="L1714" t="s">
        <v>35</v>
      </c>
      <c r="M1714" t="s">
        <v>155</v>
      </c>
      <c r="N1714" t="s">
        <v>11272</v>
      </c>
      <c r="O1714" s="129"/>
      <c r="P1714" s="16"/>
    </row>
    <row r="1715" spans="1:16">
      <c r="A1715" t="s">
        <v>1161</v>
      </c>
      <c r="B1715" t="s">
        <v>317</v>
      </c>
      <c r="C1715" t="s">
        <v>11591</v>
      </c>
      <c r="D1715" t="s">
        <v>318</v>
      </c>
      <c r="E1715">
        <v>1722.52</v>
      </c>
      <c r="F1715" t="s">
        <v>1170</v>
      </c>
      <c r="G1715" t="s">
        <v>11592</v>
      </c>
      <c r="H1715" t="s">
        <v>476</v>
      </c>
      <c r="I1715" t="s">
        <v>11099</v>
      </c>
      <c r="J1715">
        <v>10064</v>
      </c>
      <c r="K1715">
        <v>114010</v>
      </c>
      <c r="L1715" t="s">
        <v>35</v>
      </c>
      <c r="M1715" t="s">
        <v>155</v>
      </c>
      <c r="N1715" t="s">
        <v>11273</v>
      </c>
      <c r="O1715" s="129"/>
      <c r="P1715" s="16"/>
    </row>
    <row r="1716" spans="1:16">
      <c r="A1716" t="s">
        <v>1160</v>
      </c>
      <c r="B1716" t="s">
        <v>317</v>
      </c>
      <c r="C1716" t="s">
        <v>11593</v>
      </c>
      <c r="D1716" t="s">
        <v>318</v>
      </c>
      <c r="E1716">
        <v>1737.94</v>
      </c>
      <c r="F1716" t="s">
        <v>1170</v>
      </c>
      <c r="G1716" t="s">
        <v>11594</v>
      </c>
      <c r="H1716" t="s">
        <v>476</v>
      </c>
      <c r="I1716" t="s">
        <v>11099</v>
      </c>
      <c r="J1716">
        <v>10064</v>
      </c>
      <c r="K1716">
        <v>114010</v>
      </c>
      <c r="L1716" t="s">
        <v>35</v>
      </c>
      <c r="M1716" t="s">
        <v>155</v>
      </c>
      <c r="N1716" t="s">
        <v>11274</v>
      </c>
      <c r="O1716" s="129"/>
      <c r="P1716" s="16"/>
    </row>
    <row r="1717" spans="1:16">
      <c r="A1717" t="s">
        <v>316</v>
      </c>
      <c r="B1717" t="s">
        <v>317</v>
      </c>
      <c r="C1717" t="s">
        <v>11569</v>
      </c>
      <c r="D1717" t="s">
        <v>318</v>
      </c>
      <c r="E1717">
        <v>274.20999999999998</v>
      </c>
      <c r="F1717" t="s">
        <v>1170</v>
      </c>
      <c r="G1717" t="s">
        <v>11570</v>
      </c>
      <c r="H1717" t="s">
        <v>478</v>
      </c>
      <c r="I1717" t="s">
        <v>11098</v>
      </c>
      <c r="J1717">
        <v>10064</v>
      </c>
      <c r="K1717">
        <v>114020</v>
      </c>
      <c r="L1717" t="s">
        <v>33</v>
      </c>
      <c r="M1717" t="s">
        <v>155</v>
      </c>
      <c r="N1717" t="s">
        <v>11264</v>
      </c>
      <c r="O1717" s="129"/>
      <c r="P1717" s="16"/>
    </row>
    <row r="1718" spans="1:16">
      <c r="A1718" t="s">
        <v>320</v>
      </c>
      <c r="B1718" t="s">
        <v>317</v>
      </c>
      <c r="C1718" t="s">
        <v>11571</v>
      </c>
      <c r="D1718" t="s">
        <v>318</v>
      </c>
      <c r="E1718">
        <v>274.20999999999998</v>
      </c>
      <c r="F1718" t="s">
        <v>1170</v>
      </c>
      <c r="G1718" t="s">
        <v>11572</v>
      </c>
      <c r="H1718" t="s">
        <v>476</v>
      </c>
      <c r="I1718" t="s">
        <v>11098</v>
      </c>
      <c r="J1718">
        <v>10064</v>
      </c>
      <c r="K1718">
        <v>114020</v>
      </c>
      <c r="L1718" t="s">
        <v>33</v>
      </c>
      <c r="M1718" t="s">
        <v>155</v>
      </c>
      <c r="N1718" t="s">
        <v>11265</v>
      </c>
      <c r="O1718" s="129"/>
      <c r="P1718" s="16"/>
    </row>
    <row r="1719" spans="1:16">
      <c r="A1719" t="s">
        <v>321</v>
      </c>
      <c r="B1719" t="s">
        <v>317</v>
      </c>
      <c r="C1719" t="s">
        <v>11573</v>
      </c>
      <c r="D1719" t="s">
        <v>318</v>
      </c>
      <c r="E1719">
        <v>681.84</v>
      </c>
      <c r="F1719" t="s">
        <v>1170</v>
      </c>
      <c r="G1719" t="s">
        <v>11574</v>
      </c>
      <c r="H1719" t="s">
        <v>479</v>
      </c>
      <c r="I1719" t="s">
        <v>11098</v>
      </c>
      <c r="J1719">
        <v>10064</v>
      </c>
      <c r="K1719">
        <v>114020</v>
      </c>
      <c r="L1719" t="s">
        <v>33</v>
      </c>
      <c r="M1719" t="s">
        <v>155</v>
      </c>
      <c r="N1719" t="s">
        <v>11266</v>
      </c>
      <c r="O1719" s="129"/>
      <c r="P1719" s="16"/>
    </row>
    <row r="1720" spans="1:16">
      <c r="A1720" t="s">
        <v>1115</v>
      </c>
      <c r="B1720" t="s">
        <v>317</v>
      </c>
      <c r="C1720" t="s">
        <v>11575</v>
      </c>
      <c r="D1720" t="s">
        <v>318</v>
      </c>
      <c r="E1720">
        <v>582.41999999999996</v>
      </c>
      <c r="F1720" t="s">
        <v>1170</v>
      </c>
      <c r="G1720" t="s">
        <v>11576</v>
      </c>
      <c r="H1720" t="s">
        <v>478</v>
      </c>
      <c r="I1720" t="s">
        <v>11098</v>
      </c>
      <c r="J1720">
        <v>10064</v>
      </c>
      <c r="K1720">
        <v>114020</v>
      </c>
      <c r="L1720" t="s">
        <v>33</v>
      </c>
      <c r="M1720" t="s">
        <v>155</v>
      </c>
      <c r="N1720" t="s">
        <v>11267</v>
      </c>
      <c r="O1720" s="129"/>
      <c r="P1720" s="16"/>
    </row>
    <row r="1721" spans="1:16">
      <c r="A1721" t="s">
        <v>11577</v>
      </c>
      <c r="B1721" t="s">
        <v>317</v>
      </c>
      <c r="C1721" t="s">
        <v>11578</v>
      </c>
      <c r="D1721" t="s">
        <v>318</v>
      </c>
      <c r="E1721">
        <v>582.41999999999996</v>
      </c>
      <c r="F1721" t="s">
        <v>1170</v>
      </c>
      <c r="G1721" t="s">
        <v>11579</v>
      </c>
      <c r="H1721" t="s">
        <v>477</v>
      </c>
      <c r="I1721" t="s">
        <v>11098</v>
      </c>
      <c r="J1721">
        <v>10064</v>
      </c>
      <c r="K1721">
        <v>114020</v>
      </c>
      <c r="L1721" t="s">
        <v>33</v>
      </c>
      <c r="M1721" t="s">
        <v>155</v>
      </c>
      <c r="N1721" t="s">
        <v>11268</v>
      </c>
      <c r="O1721" s="129"/>
      <c r="P1721" s="16"/>
    </row>
    <row r="1722" spans="1:16">
      <c r="A1722" t="s">
        <v>11580</v>
      </c>
      <c r="B1722" t="s">
        <v>317</v>
      </c>
      <c r="C1722" t="s">
        <v>11581</v>
      </c>
      <c r="D1722" t="s">
        <v>318</v>
      </c>
      <c r="E1722">
        <v>582.41999999999996</v>
      </c>
      <c r="F1722" t="s">
        <v>1170</v>
      </c>
      <c r="G1722" t="s">
        <v>11582</v>
      </c>
      <c r="H1722" t="s">
        <v>474</v>
      </c>
      <c r="I1722" t="s">
        <v>11098</v>
      </c>
      <c r="J1722">
        <v>10064</v>
      </c>
      <c r="K1722">
        <v>114020</v>
      </c>
      <c r="L1722" t="s">
        <v>33</v>
      </c>
      <c r="M1722" t="s">
        <v>155</v>
      </c>
      <c r="N1722" t="s">
        <v>11269</v>
      </c>
      <c r="O1722" s="129"/>
      <c r="P1722" s="16"/>
    </row>
    <row r="1723" spans="1:16">
      <c r="A1723" t="s">
        <v>11583</v>
      </c>
      <c r="B1723" t="s">
        <v>317</v>
      </c>
      <c r="C1723" t="s">
        <v>11584</v>
      </c>
      <c r="D1723" t="s">
        <v>318</v>
      </c>
      <c r="E1723">
        <v>664.68</v>
      </c>
      <c r="F1723" t="s">
        <v>1170</v>
      </c>
      <c r="G1723" t="s">
        <v>11585</v>
      </c>
      <c r="H1723" t="s">
        <v>473</v>
      </c>
      <c r="I1723" t="s">
        <v>11098</v>
      </c>
      <c r="J1723">
        <v>10064</v>
      </c>
      <c r="K1723">
        <v>114020</v>
      </c>
      <c r="L1723" t="s">
        <v>33</v>
      </c>
      <c r="M1723" t="s">
        <v>155</v>
      </c>
      <c r="N1723" t="s">
        <v>11271</v>
      </c>
      <c r="O1723" s="129"/>
      <c r="P1723" s="16"/>
    </row>
    <row r="1724" spans="1:16">
      <c r="A1724" t="s">
        <v>1155</v>
      </c>
      <c r="B1724" t="s">
        <v>317</v>
      </c>
      <c r="C1724" t="s">
        <v>11586</v>
      </c>
      <c r="D1724" t="s">
        <v>318</v>
      </c>
      <c r="E1724">
        <v>654.84</v>
      </c>
      <c r="F1724" t="s">
        <v>1170</v>
      </c>
      <c r="G1724" t="s">
        <v>11587</v>
      </c>
      <c r="H1724" t="s">
        <v>476</v>
      </c>
      <c r="I1724" t="s">
        <v>11098</v>
      </c>
      <c r="J1724">
        <v>10064</v>
      </c>
      <c r="K1724">
        <v>114020</v>
      </c>
      <c r="L1724" t="s">
        <v>33</v>
      </c>
      <c r="M1724" t="s">
        <v>155</v>
      </c>
      <c r="N1724" t="s">
        <v>11270</v>
      </c>
      <c r="O1724" s="129"/>
      <c r="P1724" s="16"/>
    </row>
    <row r="1725" spans="1:16">
      <c r="A1725" t="s">
        <v>11588</v>
      </c>
      <c r="B1725" t="s">
        <v>317</v>
      </c>
      <c r="C1725" t="s">
        <v>11589</v>
      </c>
      <c r="D1725" t="s">
        <v>318</v>
      </c>
      <c r="E1725">
        <v>1123.58</v>
      </c>
      <c r="F1725" t="s">
        <v>1170</v>
      </c>
      <c r="G1725" t="s">
        <v>11590</v>
      </c>
      <c r="H1725" t="s">
        <v>481</v>
      </c>
      <c r="I1725" t="s">
        <v>11098</v>
      </c>
      <c r="J1725">
        <v>10064</v>
      </c>
      <c r="K1725">
        <v>114020</v>
      </c>
      <c r="L1725" t="s">
        <v>33</v>
      </c>
      <c r="M1725" t="s">
        <v>155</v>
      </c>
      <c r="N1725" t="s">
        <v>11272</v>
      </c>
      <c r="O1725" s="129"/>
      <c r="P1725" s="16"/>
    </row>
    <row r="1726" spans="1:16">
      <c r="A1726" t="s">
        <v>1161</v>
      </c>
      <c r="B1726" t="s">
        <v>317</v>
      </c>
      <c r="C1726" t="s">
        <v>11591</v>
      </c>
      <c r="D1726" t="s">
        <v>318</v>
      </c>
      <c r="E1726">
        <v>672.61</v>
      </c>
      <c r="F1726" t="s">
        <v>1170</v>
      </c>
      <c r="G1726" t="s">
        <v>11592</v>
      </c>
      <c r="H1726" t="s">
        <v>477</v>
      </c>
      <c r="I1726" t="s">
        <v>11098</v>
      </c>
      <c r="J1726">
        <v>10064</v>
      </c>
      <c r="K1726">
        <v>114020</v>
      </c>
      <c r="L1726" t="s">
        <v>33</v>
      </c>
      <c r="M1726" t="s">
        <v>155</v>
      </c>
      <c r="N1726" t="s">
        <v>11273</v>
      </c>
      <c r="O1726" s="129"/>
      <c r="P1726" s="16"/>
    </row>
    <row r="1727" spans="1:16">
      <c r="A1727" t="s">
        <v>1160</v>
      </c>
      <c r="B1727" t="s">
        <v>317</v>
      </c>
      <c r="C1727" t="s">
        <v>11593</v>
      </c>
      <c r="D1727" t="s">
        <v>318</v>
      </c>
      <c r="E1727">
        <v>698.63</v>
      </c>
      <c r="F1727" t="s">
        <v>1170</v>
      </c>
      <c r="G1727" t="s">
        <v>11594</v>
      </c>
      <c r="H1727" t="s">
        <v>477</v>
      </c>
      <c r="I1727" t="s">
        <v>11098</v>
      </c>
      <c r="J1727">
        <v>10064</v>
      </c>
      <c r="K1727">
        <v>114020</v>
      </c>
      <c r="L1727" t="s">
        <v>33</v>
      </c>
      <c r="M1727" t="s">
        <v>155</v>
      </c>
      <c r="N1727" t="s">
        <v>11274</v>
      </c>
      <c r="O1727" s="129"/>
      <c r="P1727" s="16"/>
    </row>
    <row r="1728" spans="1:16">
      <c r="A1728" t="s">
        <v>316</v>
      </c>
      <c r="B1728" t="s">
        <v>317</v>
      </c>
      <c r="C1728" t="s">
        <v>11569</v>
      </c>
      <c r="D1728" t="s">
        <v>318</v>
      </c>
      <c r="E1728">
        <v>10267.01</v>
      </c>
      <c r="F1728" t="s">
        <v>1170</v>
      </c>
      <c r="G1728" t="s">
        <v>11570</v>
      </c>
      <c r="H1728" t="s">
        <v>479</v>
      </c>
      <c r="I1728" t="s">
        <v>11097</v>
      </c>
      <c r="J1728">
        <v>10064</v>
      </c>
      <c r="K1728">
        <v>114040</v>
      </c>
      <c r="L1728" t="s">
        <v>27</v>
      </c>
      <c r="M1728" t="s">
        <v>155</v>
      </c>
      <c r="N1728" t="s">
        <v>11264</v>
      </c>
      <c r="O1728" s="129"/>
      <c r="P1728" s="16"/>
    </row>
    <row r="1729" spans="1:16">
      <c r="A1729" t="s">
        <v>320</v>
      </c>
      <c r="B1729" t="s">
        <v>317</v>
      </c>
      <c r="C1729" t="s">
        <v>11571</v>
      </c>
      <c r="D1729" t="s">
        <v>318</v>
      </c>
      <c r="E1729">
        <v>10486.71</v>
      </c>
      <c r="F1729" t="s">
        <v>1170</v>
      </c>
      <c r="G1729" t="s">
        <v>11572</v>
      </c>
      <c r="H1729" t="s">
        <v>477</v>
      </c>
      <c r="I1729" t="s">
        <v>11097</v>
      </c>
      <c r="J1729">
        <v>10064</v>
      </c>
      <c r="K1729">
        <v>114040</v>
      </c>
      <c r="L1729" t="s">
        <v>27</v>
      </c>
      <c r="M1729" t="s">
        <v>155</v>
      </c>
      <c r="N1729" t="s">
        <v>11265</v>
      </c>
      <c r="O1729" s="129"/>
      <c r="P1729" s="16"/>
    </row>
    <row r="1730" spans="1:16">
      <c r="A1730" t="s">
        <v>321</v>
      </c>
      <c r="B1730" t="s">
        <v>317</v>
      </c>
      <c r="C1730" t="s">
        <v>11573</v>
      </c>
      <c r="D1730" t="s">
        <v>318</v>
      </c>
      <c r="E1730">
        <v>10474.370000000001</v>
      </c>
      <c r="F1730" t="s">
        <v>1170</v>
      </c>
      <c r="G1730" t="s">
        <v>11574</v>
      </c>
      <c r="H1730" t="s">
        <v>480</v>
      </c>
      <c r="I1730" t="s">
        <v>11097</v>
      </c>
      <c r="J1730">
        <v>10064</v>
      </c>
      <c r="K1730">
        <v>114040</v>
      </c>
      <c r="L1730" t="s">
        <v>27</v>
      </c>
      <c r="M1730" t="s">
        <v>155</v>
      </c>
      <c r="N1730" t="s">
        <v>11266</v>
      </c>
      <c r="O1730" s="129"/>
      <c r="P1730" s="16"/>
    </row>
    <row r="1731" spans="1:16">
      <c r="A1731" t="s">
        <v>1115</v>
      </c>
      <c r="B1731" t="s">
        <v>317</v>
      </c>
      <c r="C1731" t="s">
        <v>11575</v>
      </c>
      <c r="D1731" t="s">
        <v>318</v>
      </c>
      <c r="E1731">
        <v>10581.24</v>
      </c>
      <c r="F1731" t="s">
        <v>1170</v>
      </c>
      <c r="G1731" t="s">
        <v>11576</v>
      </c>
      <c r="H1731" t="s">
        <v>479</v>
      </c>
      <c r="I1731" t="s">
        <v>11097</v>
      </c>
      <c r="J1731">
        <v>10064</v>
      </c>
      <c r="K1731">
        <v>114040</v>
      </c>
      <c r="L1731" t="s">
        <v>27</v>
      </c>
      <c r="M1731" t="s">
        <v>155</v>
      </c>
      <c r="N1731" t="s">
        <v>11267</v>
      </c>
      <c r="O1731" s="129"/>
      <c r="P1731" s="16"/>
    </row>
    <row r="1732" spans="1:16">
      <c r="A1732" t="s">
        <v>11577</v>
      </c>
      <c r="B1732" t="s">
        <v>317</v>
      </c>
      <c r="C1732" t="s">
        <v>11578</v>
      </c>
      <c r="D1732" t="s">
        <v>318</v>
      </c>
      <c r="E1732">
        <v>10720.87</v>
      </c>
      <c r="F1732" t="s">
        <v>1170</v>
      </c>
      <c r="G1732" t="s">
        <v>11579</v>
      </c>
      <c r="H1732" t="s">
        <v>478</v>
      </c>
      <c r="I1732" t="s">
        <v>11097</v>
      </c>
      <c r="J1732">
        <v>10064</v>
      </c>
      <c r="K1732">
        <v>114040</v>
      </c>
      <c r="L1732" t="s">
        <v>27</v>
      </c>
      <c r="M1732" t="s">
        <v>155</v>
      </c>
      <c r="N1732" t="s">
        <v>11268</v>
      </c>
      <c r="O1732" s="129"/>
      <c r="P1732" s="16"/>
    </row>
    <row r="1733" spans="1:16">
      <c r="A1733" t="s">
        <v>11580</v>
      </c>
      <c r="B1733" t="s">
        <v>317</v>
      </c>
      <c r="C1733" t="s">
        <v>11581</v>
      </c>
      <c r="D1733" t="s">
        <v>318</v>
      </c>
      <c r="E1733">
        <v>10641.87</v>
      </c>
      <c r="F1733" t="s">
        <v>1170</v>
      </c>
      <c r="G1733" t="s">
        <v>11582</v>
      </c>
      <c r="H1733" t="s">
        <v>475</v>
      </c>
      <c r="I1733" t="s">
        <v>11097</v>
      </c>
      <c r="J1733">
        <v>10064</v>
      </c>
      <c r="K1733">
        <v>114040</v>
      </c>
      <c r="L1733" t="s">
        <v>27</v>
      </c>
      <c r="M1733" t="s">
        <v>155</v>
      </c>
      <c r="N1733" t="s">
        <v>11269</v>
      </c>
      <c r="O1733" s="129"/>
      <c r="P1733" s="16"/>
    </row>
    <row r="1734" spans="1:16">
      <c r="A1734" t="s">
        <v>11583</v>
      </c>
      <c r="B1734" t="s">
        <v>317</v>
      </c>
      <c r="C1734" t="s">
        <v>11584</v>
      </c>
      <c r="D1734" t="s">
        <v>318</v>
      </c>
      <c r="E1734">
        <v>10866.82</v>
      </c>
      <c r="F1734" t="s">
        <v>1170</v>
      </c>
      <c r="G1734" t="s">
        <v>11585</v>
      </c>
      <c r="H1734" t="s">
        <v>474</v>
      </c>
      <c r="I1734" t="s">
        <v>11097</v>
      </c>
      <c r="J1734">
        <v>10064</v>
      </c>
      <c r="K1734">
        <v>114040</v>
      </c>
      <c r="L1734" t="s">
        <v>27</v>
      </c>
      <c r="M1734" t="s">
        <v>155</v>
      </c>
      <c r="N1734" t="s">
        <v>11271</v>
      </c>
      <c r="O1734" s="129"/>
      <c r="P1734" s="16"/>
    </row>
    <row r="1735" spans="1:16">
      <c r="A1735" t="s">
        <v>1155</v>
      </c>
      <c r="B1735" t="s">
        <v>317</v>
      </c>
      <c r="C1735" t="s">
        <v>11586</v>
      </c>
      <c r="D1735" t="s">
        <v>318</v>
      </c>
      <c r="E1735">
        <v>10743.06</v>
      </c>
      <c r="F1735" t="s">
        <v>1170</v>
      </c>
      <c r="G1735" t="s">
        <v>11587</v>
      </c>
      <c r="H1735" t="s">
        <v>477</v>
      </c>
      <c r="I1735" t="s">
        <v>11097</v>
      </c>
      <c r="J1735">
        <v>10064</v>
      </c>
      <c r="K1735">
        <v>114040</v>
      </c>
      <c r="L1735" t="s">
        <v>27</v>
      </c>
      <c r="M1735" t="s">
        <v>155</v>
      </c>
      <c r="N1735" t="s">
        <v>11270</v>
      </c>
      <c r="O1735" s="129"/>
      <c r="P1735" s="16"/>
    </row>
    <row r="1736" spans="1:16">
      <c r="A1736" t="s">
        <v>11588</v>
      </c>
      <c r="B1736" t="s">
        <v>317</v>
      </c>
      <c r="C1736" t="s">
        <v>11589</v>
      </c>
      <c r="D1736" t="s">
        <v>318</v>
      </c>
      <c r="E1736">
        <v>13011.92</v>
      </c>
      <c r="F1736" t="s">
        <v>1170</v>
      </c>
      <c r="G1736" t="s">
        <v>11590</v>
      </c>
      <c r="H1736" t="s">
        <v>482</v>
      </c>
      <c r="I1736" t="s">
        <v>11097</v>
      </c>
      <c r="J1736">
        <v>10064</v>
      </c>
      <c r="K1736">
        <v>114040</v>
      </c>
      <c r="L1736" t="s">
        <v>27</v>
      </c>
      <c r="M1736" t="s">
        <v>155</v>
      </c>
      <c r="N1736" t="s">
        <v>11272</v>
      </c>
      <c r="O1736" s="129"/>
      <c r="P1736" s="16"/>
    </row>
    <row r="1737" spans="1:16">
      <c r="A1737" t="s">
        <v>1161</v>
      </c>
      <c r="B1737" t="s">
        <v>317</v>
      </c>
      <c r="C1737" t="s">
        <v>11591</v>
      </c>
      <c r="D1737" t="s">
        <v>318</v>
      </c>
      <c r="E1737">
        <v>11273.47</v>
      </c>
      <c r="F1737" t="s">
        <v>1170</v>
      </c>
      <c r="G1737" t="s">
        <v>11592</v>
      </c>
      <c r="H1737" t="s">
        <v>478</v>
      </c>
      <c r="I1737" t="s">
        <v>11097</v>
      </c>
      <c r="J1737">
        <v>10064</v>
      </c>
      <c r="K1737">
        <v>114040</v>
      </c>
      <c r="L1737" t="s">
        <v>27</v>
      </c>
      <c r="M1737" t="s">
        <v>155</v>
      </c>
      <c r="N1737" t="s">
        <v>11273</v>
      </c>
      <c r="O1737" s="129"/>
      <c r="P1737" s="16"/>
    </row>
    <row r="1738" spans="1:16">
      <c r="A1738" t="s">
        <v>1160</v>
      </c>
      <c r="B1738" t="s">
        <v>317</v>
      </c>
      <c r="C1738" t="s">
        <v>11593</v>
      </c>
      <c r="D1738" t="s">
        <v>318</v>
      </c>
      <c r="E1738">
        <v>11404.12</v>
      </c>
      <c r="F1738" t="s">
        <v>1170</v>
      </c>
      <c r="G1738" t="s">
        <v>11594</v>
      </c>
      <c r="H1738" t="s">
        <v>478</v>
      </c>
      <c r="I1738" t="s">
        <v>11097</v>
      </c>
      <c r="J1738">
        <v>10064</v>
      </c>
      <c r="K1738">
        <v>114040</v>
      </c>
      <c r="L1738" t="s">
        <v>27</v>
      </c>
      <c r="M1738" t="s">
        <v>155</v>
      </c>
      <c r="N1738" t="s">
        <v>11274</v>
      </c>
      <c r="O1738" s="129"/>
      <c r="P1738" s="16"/>
    </row>
    <row r="1739" spans="1:16">
      <c r="A1739" t="s">
        <v>316</v>
      </c>
      <c r="B1739" t="s">
        <v>317</v>
      </c>
      <c r="C1739" t="s">
        <v>11569</v>
      </c>
      <c r="D1739" t="s">
        <v>318</v>
      </c>
      <c r="E1739">
        <v>4745.79</v>
      </c>
      <c r="F1739" t="s">
        <v>1170</v>
      </c>
      <c r="G1739" t="s">
        <v>11570</v>
      </c>
      <c r="H1739" t="s">
        <v>480</v>
      </c>
      <c r="I1739" t="s">
        <v>11096</v>
      </c>
      <c r="J1739">
        <v>10064</v>
      </c>
      <c r="K1739">
        <v>114060</v>
      </c>
      <c r="L1739" t="s">
        <v>31</v>
      </c>
      <c r="M1739" t="s">
        <v>155</v>
      </c>
      <c r="N1739" t="s">
        <v>11264</v>
      </c>
      <c r="O1739" s="129"/>
      <c r="P1739" s="16"/>
    </row>
    <row r="1740" spans="1:16">
      <c r="A1740" t="s">
        <v>320</v>
      </c>
      <c r="B1740" t="s">
        <v>317</v>
      </c>
      <c r="C1740" t="s">
        <v>11571</v>
      </c>
      <c r="D1740" t="s">
        <v>318</v>
      </c>
      <c r="E1740">
        <v>5089.87</v>
      </c>
      <c r="F1740" t="s">
        <v>1170</v>
      </c>
      <c r="G1740" t="s">
        <v>11572</v>
      </c>
      <c r="H1740" t="s">
        <v>478</v>
      </c>
      <c r="I1740" t="s">
        <v>11096</v>
      </c>
      <c r="J1740">
        <v>10064</v>
      </c>
      <c r="K1740">
        <v>114060</v>
      </c>
      <c r="L1740" t="s">
        <v>31</v>
      </c>
      <c r="M1740" t="s">
        <v>155</v>
      </c>
      <c r="N1740" t="s">
        <v>11265</v>
      </c>
      <c r="O1740" s="129"/>
      <c r="P1740" s="16"/>
    </row>
    <row r="1741" spans="1:16">
      <c r="A1741" t="s">
        <v>321</v>
      </c>
      <c r="B1741" t="s">
        <v>317</v>
      </c>
      <c r="C1741" t="s">
        <v>11573</v>
      </c>
      <c r="D1741" t="s">
        <v>318</v>
      </c>
      <c r="E1741">
        <v>6048.06</v>
      </c>
      <c r="F1741" t="s">
        <v>1170</v>
      </c>
      <c r="G1741" t="s">
        <v>11574</v>
      </c>
      <c r="H1741" t="s">
        <v>481</v>
      </c>
      <c r="I1741" t="s">
        <v>11096</v>
      </c>
      <c r="J1741">
        <v>10064</v>
      </c>
      <c r="K1741">
        <v>114060</v>
      </c>
      <c r="L1741" t="s">
        <v>31</v>
      </c>
      <c r="M1741" t="s">
        <v>155</v>
      </c>
      <c r="N1741" t="s">
        <v>11266</v>
      </c>
      <c r="O1741" s="129"/>
      <c r="P1741" s="16"/>
    </row>
    <row r="1742" spans="1:16">
      <c r="A1742" t="s">
        <v>1115</v>
      </c>
      <c r="B1742" t="s">
        <v>317</v>
      </c>
      <c r="C1742" t="s">
        <v>11575</v>
      </c>
      <c r="D1742" t="s">
        <v>318</v>
      </c>
      <c r="E1742">
        <v>5440.21</v>
      </c>
      <c r="F1742" t="s">
        <v>1170</v>
      </c>
      <c r="G1742" t="s">
        <v>11576</v>
      </c>
      <c r="H1742" t="s">
        <v>480</v>
      </c>
      <c r="I1742" t="s">
        <v>11096</v>
      </c>
      <c r="J1742">
        <v>10064</v>
      </c>
      <c r="K1742">
        <v>114060</v>
      </c>
      <c r="L1742" t="s">
        <v>31</v>
      </c>
      <c r="M1742" t="s">
        <v>155</v>
      </c>
      <c r="N1742" t="s">
        <v>11267</v>
      </c>
      <c r="O1742" s="129"/>
      <c r="P1742" s="16"/>
    </row>
    <row r="1743" spans="1:16">
      <c r="A1743" t="s">
        <v>11577</v>
      </c>
      <c r="B1743" t="s">
        <v>317</v>
      </c>
      <c r="C1743" t="s">
        <v>11578</v>
      </c>
      <c r="D1743" t="s">
        <v>318</v>
      </c>
      <c r="E1743">
        <v>5649.16</v>
      </c>
      <c r="F1743" t="s">
        <v>1170</v>
      </c>
      <c r="G1743" t="s">
        <v>11579</v>
      </c>
      <c r="H1743" t="s">
        <v>479</v>
      </c>
      <c r="I1743" t="s">
        <v>11096</v>
      </c>
      <c r="J1743">
        <v>10064</v>
      </c>
      <c r="K1743">
        <v>114060</v>
      </c>
      <c r="L1743" t="s">
        <v>31</v>
      </c>
      <c r="M1743" t="s">
        <v>155</v>
      </c>
      <c r="N1743" t="s">
        <v>11268</v>
      </c>
      <c r="O1743" s="129"/>
      <c r="P1743" s="16"/>
    </row>
    <row r="1744" spans="1:16">
      <c r="A1744" t="s">
        <v>11580</v>
      </c>
      <c r="B1744" t="s">
        <v>317</v>
      </c>
      <c r="C1744" t="s">
        <v>11581</v>
      </c>
      <c r="D1744" t="s">
        <v>318</v>
      </c>
      <c r="E1744">
        <v>4260.5200000000004</v>
      </c>
      <c r="F1744" t="s">
        <v>1170</v>
      </c>
      <c r="G1744" t="s">
        <v>11582</v>
      </c>
      <c r="H1744" t="s">
        <v>476</v>
      </c>
      <c r="I1744" t="s">
        <v>11096</v>
      </c>
      <c r="J1744">
        <v>10064</v>
      </c>
      <c r="K1744">
        <v>114060</v>
      </c>
      <c r="L1744" t="s">
        <v>31</v>
      </c>
      <c r="M1744" t="s">
        <v>155</v>
      </c>
      <c r="N1744" t="s">
        <v>11269</v>
      </c>
      <c r="O1744" s="129"/>
    </row>
    <row r="1745" spans="1:16">
      <c r="A1745" t="s">
        <v>11583</v>
      </c>
      <c r="B1745" t="s">
        <v>317</v>
      </c>
      <c r="C1745" t="s">
        <v>11584</v>
      </c>
      <c r="D1745" t="s">
        <v>318</v>
      </c>
      <c r="E1745">
        <v>6222.48</v>
      </c>
      <c r="F1745" t="s">
        <v>1170</v>
      </c>
      <c r="G1745" t="s">
        <v>11585</v>
      </c>
      <c r="H1745" t="s">
        <v>475</v>
      </c>
      <c r="I1745" t="s">
        <v>11096</v>
      </c>
      <c r="J1745">
        <v>10064</v>
      </c>
      <c r="K1745">
        <v>114060</v>
      </c>
      <c r="L1745" t="s">
        <v>31</v>
      </c>
      <c r="M1745" t="s">
        <v>155</v>
      </c>
      <c r="N1745" t="s">
        <v>11271</v>
      </c>
      <c r="O1745" s="129"/>
      <c r="P1745" s="16"/>
    </row>
    <row r="1746" spans="1:16">
      <c r="A1746" t="s">
        <v>1155</v>
      </c>
      <c r="B1746" t="s">
        <v>317</v>
      </c>
      <c r="C1746" t="s">
        <v>11586</v>
      </c>
      <c r="D1746" t="s">
        <v>318</v>
      </c>
      <c r="E1746">
        <v>7024.31</v>
      </c>
      <c r="F1746" t="s">
        <v>1170</v>
      </c>
      <c r="G1746" t="s">
        <v>11587</v>
      </c>
      <c r="H1746" t="s">
        <v>478</v>
      </c>
      <c r="I1746" t="s">
        <v>11096</v>
      </c>
      <c r="J1746">
        <v>10064</v>
      </c>
      <c r="K1746">
        <v>114060</v>
      </c>
      <c r="L1746" t="s">
        <v>31</v>
      </c>
      <c r="M1746" t="s">
        <v>155</v>
      </c>
      <c r="N1746" t="s">
        <v>11270</v>
      </c>
      <c r="O1746" s="129"/>
    </row>
    <row r="1747" spans="1:16">
      <c r="A1747" t="s">
        <v>11588</v>
      </c>
      <c r="B1747" t="s">
        <v>317</v>
      </c>
      <c r="C1747" t="s">
        <v>11589</v>
      </c>
      <c r="D1747" t="s">
        <v>318</v>
      </c>
      <c r="E1747">
        <v>10144.879999999999</v>
      </c>
      <c r="F1747" t="s">
        <v>1170</v>
      </c>
      <c r="G1747" t="s">
        <v>11590</v>
      </c>
      <c r="H1747" t="s">
        <v>483</v>
      </c>
      <c r="I1747" t="s">
        <v>11096</v>
      </c>
      <c r="J1747">
        <v>10064</v>
      </c>
      <c r="K1747">
        <v>114060</v>
      </c>
      <c r="L1747" t="s">
        <v>31</v>
      </c>
      <c r="M1747" t="s">
        <v>155</v>
      </c>
      <c r="N1747" t="s">
        <v>11272</v>
      </c>
      <c r="O1747" s="129"/>
      <c r="P1747" s="16"/>
    </row>
    <row r="1748" spans="1:16">
      <c r="A1748" t="s">
        <v>1161</v>
      </c>
      <c r="B1748" t="s">
        <v>317</v>
      </c>
      <c r="C1748" t="s">
        <v>11591</v>
      </c>
      <c r="D1748" t="s">
        <v>318</v>
      </c>
      <c r="E1748">
        <v>7128.31</v>
      </c>
      <c r="F1748" t="s">
        <v>1170</v>
      </c>
      <c r="G1748" t="s">
        <v>11592</v>
      </c>
      <c r="H1748" t="s">
        <v>479</v>
      </c>
      <c r="I1748" t="s">
        <v>11096</v>
      </c>
      <c r="J1748">
        <v>10064</v>
      </c>
      <c r="K1748">
        <v>114060</v>
      </c>
      <c r="L1748" t="s">
        <v>31</v>
      </c>
      <c r="M1748" t="s">
        <v>155</v>
      </c>
      <c r="N1748" t="s">
        <v>11273</v>
      </c>
      <c r="O1748" s="129"/>
      <c r="P1748" s="16"/>
    </row>
    <row r="1749" spans="1:16">
      <c r="A1749" t="s">
        <v>1160</v>
      </c>
      <c r="B1749" t="s">
        <v>317</v>
      </c>
      <c r="C1749" t="s">
        <v>11593</v>
      </c>
      <c r="D1749" t="s">
        <v>318</v>
      </c>
      <c r="E1749">
        <v>7002.46</v>
      </c>
      <c r="F1749" t="s">
        <v>1170</v>
      </c>
      <c r="G1749" t="s">
        <v>11594</v>
      </c>
      <c r="H1749" t="s">
        <v>479</v>
      </c>
      <c r="I1749" t="s">
        <v>11096</v>
      </c>
      <c r="J1749">
        <v>10064</v>
      </c>
      <c r="K1749">
        <v>114060</v>
      </c>
      <c r="L1749" t="s">
        <v>31</v>
      </c>
      <c r="M1749" t="s">
        <v>155</v>
      </c>
      <c r="N1749" t="s">
        <v>11274</v>
      </c>
      <c r="O1749" s="129"/>
    </row>
    <row r="1750" spans="1:16">
      <c r="A1750" t="s">
        <v>316</v>
      </c>
      <c r="B1750" t="s">
        <v>317</v>
      </c>
      <c r="C1750" t="s">
        <v>11569</v>
      </c>
      <c r="D1750" t="s">
        <v>318</v>
      </c>
      <c r="E1750">
        <v>2159.5100000000002</v>
      </c>
      <c r="F1750" t="s">
        <v>1170</v>
      </c>
      <c r="G1750" t="s">
        <v>11570</v>
      </c>
      <c r="H1750" t="s">
        <v>481</v>
      </c>
      <c r="I1750" t="s">
        <v>11095</v>
      </c>
      <c r="J1750">
        <v>10064</v>
      </c>
      <c r="K1750">
        <v>114070</v>
      </c>
      <c r="L1750" t="s">
        <v>108</v>
      </c>
      <c r="M1750" t="s">
        <v>155</v>
      </c>
      <c r="N1750" t="s">
        <v>11264</v>
      </c>
      <c r="O1750" s="129"/>
    </row>
    <row r="1751" spans="1:16">
      <c r="A1751" t="s">
        <v>320</v>
      </c>
      <c r="B1751" t="s">
        <v>317</v>
      </c>
      <c r="C1751" t="s">
        <v>11571</v>
      </c>
      <c r="D1751" t="s">
        <v>318</v>
      </c>
      <c r="E1751">
        <v>2019.81</v>
      </c>
      <c r="F1751" t="s">
        <v>1170</v>
      </c>
      <c r="G1751" t="s">
        <v>11572</v>
      </c>
      <c r="H1751" t="s">
        <v>479</v>
      </c>
      <c r="I1751" t="s">
        <v>11095</v>
      </c>
      <c r="J1751">
        <v>10064</v>
      </c>
      <c r="K1751">
        <v>114070</v>
      </c>
      <c r="L1751" t="s">
        <v>108</v>
      </c>
      <c r="M1751" t="s">
        <v>155</v>
      </c>
      <c r="N1751" t="s">
        <v>11265</v>
      </c>
      <c r="O1751" s="129"/>
      <c r="P1751" s="16"/>
    </row>
    <row r="1752" spans="1:16">
      <c r="A1752" t="s">
        <v>321</v>
      </c>
      <c r="B1752" t="s">
        <v>317</v>
      </c>
      <c r="C1752" t="s">
        <v>11573</v>
      </c>
      <c r="D1752" t="s">
        <v>318</v>
      </c>
      <c r="E1752">
        <v>2007.52</v>
      </c>
      <c r="F1752" t="s">
        <v>1170</v>
      </c>
      <c r="G1752" t="s">
        <v>11574</v>
      </c>
      <c r="H1752" t="s">
        <v>482</v>
      </c>
      <c r="I1752" t="s">
        <v>11095</v>
      </c>
      <c r="J1752">
        <v>10064</v>
      </c>
      <c r="K1752">
        <v>114070</v>
      </c>
      <c r="L1752" t="s">
        <v>108</v>
      </c>
      <c r="M1752" t="s">
        <v>155</v>
      </c>
      <c r="N1752" t="s">
        <v>11266</v>
      </c>
      <c r="O1752" s="129"/>
      <c r="P1752" s="16"/>
    </row>
    <row r="1753" spans="1:16">
      <c r="A1753" t="s">
        <v>1115</v>
      </c>
      <c r="B1753" t="s">
        <v>317</v>
      </c>
      <c r="C1753" t="s">
        <v>11575</v>
      </c>
      <c r="D1753" t="s">
        <v>318</v>
      </c>
      <c r="E1753">
        <v>2082.2800000000002</v>
      </c>
      <c r="F1753" t="s">
        <v>1170</v>
      </c>
      <c r="G1753" t="s">
        <v>11576</v>
      </c>
      <c r="H1753" t="s">
        <v>481</v>
      </c>
      <c r="I1753" t="s">
        <v>11095</v>
      </c>
      <c r="J1753">
        <v>10064</v>
      </c>
      <c r="K1753">
        <v>114070</v>
      </c>
      <c r="L1753" t="s">
        <v>108</v>
      </c>
      <c r="M1753" t="s">
        <v>155</v>
      </c>
      <c r="N1753" t="s">
        <v>11267</v>
      </c>
      <c r="O1753" s="129"/>
      <c r="P1753" s="16"/>
    </row>
    <row r="1754" spans="1:16">
      <c r="A1754" t="s">
        <v>11577</v>
      </c>
      <c r="B1754" t="s">
        <v>317</v>
      </c>
      <c r="C1754" t="s">
        <v>11578</v>
      </c>
      <c r="D1754" t="s">
        <v>318</v>
      </c>
      <c r="E1754">
        <v>1941.57</v>
      </c>
      <c r="F1754" t="s">
        <v>1170</v>
      </c>
      <c r="G1754" t="s">
        <v>11579</v>
      </c>
      <c r="H1754" t="s">
        <v>480</v>
      </c>
      <c r="I1754" t="s">
        <v>11095</v>
      </c>
      <c r="J1754">
        <v>10064</v>
      </c>
      <c r="K1754">
        <v>114070</v>
      </c>
      <c r="L1754" t="s">
        <v>108</v>
      </c>
      <c r="M1754" t="s">
        <v>155</v>
      </c>
      <c r="N1754" t="s">
        <v>11268</v>
      </c>
      <c r="O1754" s="129"/>
      <c r="P1754" s="16"/>
    </row>
    <row r="1755" spans="1:16">
      <c r="A1755" t="s">
        <v>11580</v>
      </c>
      <c r="B1755" t="s">
        <v>317</v>
      </c>
      <c r="C1755" t="s">
        <v>11581</v>
      </c>
      <c r="D1755" t="s">
        <v>318</v>
      </c>
      <c r="E1755">
        <v>1941.57</v>
      </c>
      <c r="F1755" t="s">
        <v>1170</v>
      </c>
      <c r="G1755" t="s">
        <v>11582</v>
      </c>
      <c r="H1755" t="s">
        <v>477</v>
      </c>
      <c r="I1755" t="s">
        <v>11095</v>
      </c>
      <c r="J1755">
        <v>10064</v>
      </c>
      <c r="K1755">
        <v>114070</v>
      </c>
      <c r="L1755" t="s">
        <v>108</v>
      </c>
      <c r="M1755" t="s">
        <v>155</v>
      </c>
      <c r="N1755" t="s">
        <v>11269</v>
      </c>
      <c r="O1755" s="129"/>
      <c r="P1755" s="16"/>
    </row>
    <row r="1756" spans="1:16">
      <c r="A1756" t="s">
        <v>1155</v>
      </c>
      <c r="B1756" t="s">
        <v>317</v>
      </c>
      <c r="C1756" t="s">
        <v>11586</v>
      </c>
      <c r="D1756" t="s">
        <v>318</v>
      </c>
      <c r="E1756">
        <v>1809.86</v>
      </c>
      <c r="F1756" t="s">
        <v>1170</v>
      </c>
      <c r="G1756" t="s">
        <v>11587</v>
      </c>
      <c r="H1756" t="s">
        <v>479</v>
      </c>
      <c r="I1756" t="s">
        <v>11095</v>
      </c>
      <c r="J1756">
        <v>10064</v>
      </c>
      <c r="K1756">
        <v>114070</v>
      </c>
      <c r="L1756" t="s">
        <v>108</v>
      </c>
      <c r="M1756" t="s">
        <v>155</v>
      </c>
      <c r="N1756" t="s">
        <v>11270</v>
      </c>
      <c r="O1756" s="129"/>
      <c r="P1756" s="16"/>
    </row>
    <row r="1757" spans="1:16">
      <c r="A1757" t="s">
        <v>11583</v>
      </c>
      <c r="B1757" t="s">
        <v>317</v>
      </c>
      <c r="C1757" t="s">
        <v>11584</v>
      </c>
      <c r="D1757" t="s">
        <v>318</v>
      </c>
      <c r="E1757">
        <v>1986.67</v>
      </c>
      <c r="F1757" t="s">
        <v>1170</v>
      </c>
      <c r="G1757" t="s">
        <v>11585</v>
      </c>
      <c r="H1757" t="s">
        <v>476</v>
      </c>
      <c r="I1757" t="s">
        <v>11095</v>
      </c>
      <c r="J1757">
        <v>10064</v>
      </c>
      <c r="K1757">
        <v>114070</v>
      </c>
      <c r="L1757" t="s">
        <v>108</v>
      </c>
      <c r="M1757" t="s">
        <v>155</v>
      </c>
      <c r="N1757" t="s">
        <v>11271</v>
      </c>
      <c r="O1757" s="129"/>
      <c r="P1757" s="16"/>
    </row>
    <row r="1758" spans="1:16">
      <c r="A1758" t="s">
        <v>11588</v>
      </c>
      <c r="B1758" t="s">
        <v>317</v>
      </c>
      <c r="C1758" t="s">
        <v>11589</v>
      </c>
      <c r="D1758" t="s">
        <v>318</v>
      </c>
      <c r="E1758">
        <v>3190.72</v>
      </c>
      <c r="F1758" t="s">
        <v>1170</v>
      </c>
      <c r="G1758" t="s">
        <v>11590</v>
      </c>
      <c r="H1758" t="s">
        <v>484</v>
      </c>
      <c r="I1758" t="s">
        <v>11095</v>
      </c>
      <c r="J1758">
        <v>10064</v>
      </c>
      <c r="K1758">
        <v>114070</v>
      </c>
      <c r="L1758" t="s">
        <v>108</v>
      </c>
      <c r="M1758" t="s">
        <v>155</v>
      </c>
      <c r="N1758" t="s">
        <v>11272</v>
      </c>
      <c r="O1758" s="129"/>
      <c r="P1758" s="16"/>
    </row>
    <row r="1759" spans="1:16">
      <c r="A1759" t="s">
        <v>1161</v>
      </c>
      <c r="B1759" t="s">
        <v>317</v>
      </c>
      <c r="C1759" t="s">
        <v>11591</v>
      </c>
      <c r="D1759" t="s">
        <v>318</v>
      </c>
      <c r="E1759">
        <v>2122.83</v>
      </c>
      <c r="F1759" t="s">
        <v>1170</v>
      </c>
      <c r="G1759" t="s">
        <v>11592</v>
      </c>
      <c r="H1759" t="s">
        <v>480</v>
      </c>
      <c r="I1759" t="s">
        <v>11095</v>
      </c>
      <c r="J1759">
        <v>10064</v>
      </c>
      <c r="K1759">
        <v>114070</v>
      </c>
      <c r="L1759" t="s">
        <v>108</v>
      </c>
      <c r="M1759" t="s">
        <v>155</v>
      </c>
      <c r="N1759" t="s">
        <v>11273</v>
      </c>
      <c r="O1759" s="129"/>
      <c r="P1759" s="16"/>
    </row>
    <row r="1760" spans="1:16">
      <c r="A1760" t="s">
        <v>1160</v>
      </c>
      <c r="B1760" t="s">
        <v>317</v>
      </c>
      <c r="C1760" t="s">
        <v>11593</v>
      </c>
      <c r="D1760" t="s">
        <v>318</v>
      </c>
      <c r="E1760">
        <v>2097.73</v>
      </c>
      <c r="F1760" t="s">
        <v>1170</v>
      </c>
      <c r="G1760" t="s">
        <v>11594</v>
      </c>
      <c r="H1760" t="s">
        <v>480</v>
      </c>
      <c r="I1760" t="s">
        <v>11095</v>
      </c>
      <c r="J1760">
        <v>10064</v>
      </c>
      <c r="K1760">
        <v>114070</v>
      </c>
      <c r="L1760" t="s">
        <v>108</v>
      </c>
      <c r="M1760" t="s">
        <v>155</v>
      </c>
      <c r="N1760" t="s">
        <v>11274</v>
      </c>
      <c r="O1760" s="129"/>
      <c r="P1760" s="16"/>
    </row>
    <row r="1761" spans="1:16">
      <c r="A1761" t="s">
        <v>316</v>
      </c>
      <c r="B1761" t="s">
        <v>317</v>
      </c>
      <c r="C1761" t="s">
        <v>11569</v>
      </c>
      <c r="D1761" t="s">
        <v>318</v>
      </c>
      <c r="E1761">
        <v>4004.22</v>
      </c>
      <c r="F1761" t="s">
        <v>1170</v>
      </c>
      <c r="G1761" t="s">
        <v>11570</v>
      </c>
      <c r="H1761" t="s">
        <v>482</v>
      </c>
      <c r="I1761" t="s">
        <v>11094</v>
      </c>
      <c r="J1761">
        <v>10065</v>
      </c>
      <c r="K1761">
        <v>111100</v>
      </c>
      <c r="L1761" t="s">
        <v>35</v>
      </c>
      <c r="M1761" t="s">
        <v>156</v>
      </c>
      <c r="N1761" t="s">
        <v>11264</v>
      </c>
      <c r="O1761" s="129"/>
      <c r="P1761" s="16"/>
    </row>
    <row r="1762" spans="1:16">
      <c r="A1762" t="s">
        <v>320</v>
      </c>
      <c r="B1762" t="s">
        <v>317</v>
      </c>
      <c r="C1762" t="s">
        <v>11571</v>
      </c>
      <c r="D1762" t="s">
        <v>318</v>
      </c>
      <c r="E1762">
        <v>4004.22</v>
      </c>
      <c r="F1762" t="s">
        <v>1170</v>
      </c>
      <c r="G1762" t="s">
        <v>11572</v>
      </c>
      <c r="H1762" t="s">
        <v>480</v>
      </c>
      <c r="I1762" t="s">
        <v>11094</v>
      </c>
      <c r="J1762">
        <v>10065</v>
      </c>
      <c r="K1762">
        <v>111100</v>
      </c>
      <c r="L1762" t="s">
        <v>35</v>
      </c>
      <c r="M1762" t="s">
        <v>156</v>
      </c>
      <c r="N1762" t="s">
        <v>11265</v>
      </c>
      <c r="O1762" s="129"/>
      <c r="P1762" s="16"/>
    </row>
    <row r="1763" spans="1:16">
      <c r="A1763" t="s">
        <v>321</v>
      </c>
      <c r="B1763" t="s">
        <v>317</v>
      </c>
      <c r="C1763" t="s">
        <v>11573</v>
      </c>
      <c r="D1763" t="s">
        <v>318</v>
      </c>
      <c r="E1763">
        <v>4044.72</v>
      </c>
      <c r="F1763" t="s">
        <v>1170</v>
      </c>
      <c r="G1763" t="s">
        <v>11574</v>
      </c>
      <c r="H1763" t="s">
        <v>483</v>
      </c>
      <c r="I1763" t="s">
        <v>11094</v>
      </c>
      <c r="J1763">
        <v>10065</v>
      </c>
      <c r="K1763">
        <v>111100</v>
      </c>
      <c r="L1763" t="s">
        <v>35</v>
      </c>
      <c r="M1763" t="s">
        <v>156</v>
      </c>
      <c r="N1763" t="s">
        <v>11266</v>
      </c>
      <c r="O1763" s="129"/>
      <c r="P1763" s="16"/>
    </row>
    <row r="1764" spans="1:16">
      <c r="A1764" t="s">
        <v>1115</v>
      </c>
      <c r="B1764" t="s">
        <v>317</v>
      </c>
      <c r="C1764" t="s">
        <v>11575</v>
      </c>
      <c r="D1764" t="s">
        <v>318</v>
      </c>
      <c r="E1764">
        <v>4169.43</v>
      </c>
      <c r="F1764" t="s">
        <v>1170</v>
      </c>
      <c r="G1764" t="s">
        <v>11576</v>
      </c>
      <c r="H1764" t="s">
        <v>482</v>
      </c>
      <c r="I1764" t="s">
        <v>11094</v>
      </c>
      <c r="J1764">
        <v>10065</v>
      </c>
      <c r="K1764">
        <v>111100</v>
      </c>
      <c r="L1764" t="s">
        <v>35</v>
      </c>
      <c r="M1764" t="s">
        <v>156</v>
      </c>
      <c r="N1764" t="s">
        <v>11267</v>
      </c>
      <c r="O1764" s="129"/>
      <c r="P1764" s="16"/>
    </row>
    <row r="1765" spans="1:16">
      <c r="A1765" t="s">
        <v>11577</v>
      </c>
      <c r="B1765" t="s">
        <v>317</v>
      </c>
      <c r="C1765" t="s">
        <v>11578</v>
      </c>
      <c r="D1765" t="s">
        <v>318</v>
      </c>
      <c r="E1765">
        <v>4118.96</v>
      </c>
      <c r="F1765" t="s">
        <v>1170</v>
      </c>
      <c r="G1765" t="s">
        <v>11579</v>
      </c>
      <c r="H1765" t="s">
        <v>481</v>
      </c>
      <c r="I1765" t="s">
        <v>11094</v>
      </c>
      <c r="J1765">
        <v>10065</v>
      </c>
      <c r="K1765">
        <v>111100</v>
      </c>
      <c r="L1765" t="s">
        <v>35</v>
      </c>
      <c r="M1765" t="s">
        <v>156</v>
      </c>
      <c r="N1765" t="s">
        <v>11268</v>
      </c>
      <c r="O1765" s="129"/>
      <c r="P1765" s="16"/>
    </row>
    <row r="1766" spans="1:16">
      <c r="A1766" t="s">
        <v>11580</v>
      </c>
      <c r="B1766" t="s">
        <v>317</v>
      </c>
      <c r="C1766" t="s">
        <v>11581</v>
      </c>
      <c r="D1766" t="s">
        <v>318</v>
      </c>
      <c r="E1766">
        <v>4004.22</v>
      </c>
      <c r="F1766" t="s">
        <v>1170</v>
      </c>
      <c r="G1766" t="s">
        <v>11582</v>
      </c>
      <c r="H1766" t="s">
        <v>478</v>
      </c>
      <c r="I1766" t="s">
        <v>11094</v>
      </c>
      <c r="J1766">
        <v>10065</v>
      </c>
      <c r="K1766">
        <v>111100</v>
      </c>
      <c r="L1766" t="s">
        <v>35</v>
      </c>
      <c r="M1766" t="s">
        <v>156</v>
      </c>
      <c r="N1766" t="s">
        <v>11269</v>
      </c>
      <c r="O1766" s="129"/>
      <c r="P1766" s="16"/>
    </row>
    <row r="1767" spans="1:16">
      <c r="A1767" t="s">
        <v>1155</v>
      </c>
      <c r="B1767" t="s">
        <v>317</v>
      </c>
      <c r="C1767" t="s">
        <v>11586</v>
      </c>
      <c r="D1767" t="s">
        <v>318</v>
      </c>
      <c r="E1767">
        <v>4284.59</v>
      </c>
      <c r="F1767" t="s">
        <v>1170</v>
      </c>
      <c r="G1767" t="s">
        <v>11587</v>
      </c>
      <c r="H1767" t="s">
        <v>480</v>
      </c>
      <c r="I1767" t="s">
        <v>11094</v>
      </c>
      <c r="J1767">
        <v>10065</v>
      </c>
      <c r="K1767">
        <v>111100</v>
      </c>
      <c r="L1767" t="s">
        <v>35</v>
      </c>
      <c r="M1767" t="s">
        <v>156</v>
      </c>
      <c r="N1767" t="s">
        <v>11270</v>
      </c>
      <c r="O1767" s="129"/>
      <c r="P1767" s="16"/>
    </row>
    <row r="1768" spans="1:16">
      <c r="A1768" t="s">
        <v>11583</v>
      </c>
      <c r="B1768" t="s">
        <v>317</v>
      </c>
      <c r="C1768" t="s">
        <v>11584</v>
      </c>
      <c r="D1768" t="s">
        <v>318</v>
      </c>
      <c r="E1768">
        <v>4202.79</v>
      </c>
      <c r="F1768" t="s">
        <v>1170</v>
      </c>
      <c r="G1768" t="s">
        <v>11585</v>
      </c>
      <c r="H1768" t="s">
        <v>477</v>
      </c>
      <c r="I1768" t="s">
        <v>11094</v>
      </c>
      <c r="J1768">
        <v>10065</v>
      </c>
      <c r="K1768">
        <v>111100</v>
      </c>
      <c r="L1768" t="s">
        <v>35</v>
      </c>
      <c r="M1768" t="s">
        <v>156</v>
      </c>
      <c r="N1768" t="s">
        <v>11271</v>
      </c>
      <c r="O1768" s="129"/>
      <c r="P1768" s="16"/>
    </row>
    <row r="1769" spans="1:16">
      <c r="A1769" t="s">
        <v>11588</v>
      </c>
      <c r="B1769" t="s">
        <v>317</v>
      </c>
      <c r="C1769" t="s">
        <v>11589</v>
      </c>
      <c r="D1769" t="s">
        <v>318</v>
      </c>
      <c r="E1769">
        <v>7024.72</v>
      </c>
      <c r="F1769" t="s">
        <v>1170</v>
      </c>
      <c r="G1769" t="s">
        <v>11590</v>
      </c>
      <c r="H1769" t="s">
        <v>485</v>
      </c>
      <c r="I1769" t="s">
        <v>11094</v>
      </c>
      <c r="J1769">
        <v>10065</v>
      </c>
      <c r="K1769">
        <v>111100</v>
      </c>
      <c r="L1769" t="s">
        <v>35</v>
      </c>
      <c r="M1769" t="s">
        <v>156</v>
      </c>
      <c r="N1769" t="s">
        <v>11272</v>
      </c>
      <c r="O1769" s="129"/>
      <c r="P1769" s="16"/>
    </row>
    <row r="1770" spans="1:16">
      <c r="A1770" t="s">
        <v>1161</v>
      </c>
      <c r="B1770" t="s">
        <v>317</v>
      </c>
      <c r="C1770" t="s">
        <v>11591</v>
      </c>
      <c r="D1770" t="s">
        <v>318</v>
      </c>
      <c r="E1770">
        <v>4414.71</v>
      </c>
      <c r="F1770" t="s">
        <v>1170</v>
      </c>
      <c r="G1770" t="s">
        <v>11592</v>
      </c>
      <c r="H1770" t="s">
        <v>481</v>
      </c>
      <c r="I1770" t="s">
        <v>11094</v>
      </c>
      <c r="J1770">
        <v>10065</v>
      </c>
      <c r="K1770">
        <v>111100</v>
      </c>
      <c r="L1770" t="s">
        <v>35</v>
      </c>
      <c r="M1770" t="s">
        <v>156</v>
      </c>
      <c r="N1770" t="s">
        <v>11273</v>
      </c>
      <c r="O1770" s="129"/>
      <c r="P1770" s="16"/>
    </row>
    <row r="1771" spans="1:16">
      <c r="A1771" t="s">
        <v>1160</v>
      </c>
      <c r="B1771" t="s">
        <v>317</v>
      </c>
      <c r="C1771" t="s">
        <v>11593</v>
      </c>
      <c r="D1771" t="s">
        <v>318</v>
      </c>
      <c r="E1771">
        <v>4395.8500000000004</v>
      </c>
      <c r="F1771" t="s">
        <v>1170</v>
      </c>
      <c r="G1771" t="s">
        <v>11594</v>
      </c>
      <c r="H1771" t="s">
        <v>481</v>
      </c>
      <c r="I1771" t="s">
        <v>11094</v>
      </c>
      <c r="J1771">
        <v>10065</v>
      </c>
      <c r="K1771">
        <v>111100</v>
      </c>
      <c r="L1771" t="s">
        <v>35</v>
      </c>
      <c r="M1771" t="s">
        <v>156</v>
      </c>
      <c r="N1771" t="s">
        <v>11274</v>
      </c>
      <c r="O1771" s="129"/>
      <c r="P1771" s="16"/>
    </row>
    <row r="1772" spans="1:16">
      <c r="A1772" t="s">
        <v>316</v>
      </c>
      <c r="B1772" t="s">
        <v>317</v>
      </c>
      <c r="C1772" t="s">
        <v>11569</v>
      </c>
      <c r="D1772" t="s">
        <v>318</v>
      </c>
      <c r="E1772">
        <v>4012.39</v>
      </c>
      <c r="F1772" t="s">
        <v>1170</v>
      </c>
      <c r="G1772" t="s">
        <v>11570</v>
      </c>
      <c r="H1772" t="s">
        <v>483</v>
      </c>
      <c r="I1772" t="s">
        <v>11093</v>
      </c>
      <c r="J1772">
        <v>10065</v>
      </c>
      <c r="K1772">
        <v>111200</v>
      </c>
      <c r="L1772" t="s">
        <v>33</v>
      </c>
      <c r="M1772" t="s">
        <v>156</v>
      </c>
      <c r="N1772" t="s">
        <v>11264</v>
      </c>
      <c r="O1772" s="129"/>
      <c r="P1772" s="16"/>
    </row>
    <row r="1773" spans="1:16">
      <c r="A1773" t="s">
        <v>320</v>
      </c>
      <c r="B1773" t="s">
        <v>317</v>
      </c>
      <c r="C1773" t="s">
        <v>11571</v>
      </c>
      <c r="D1773" t="s">
        <v>318</v>
      </c>
      <c r="E1773">
        <v>4170.0600000000004</v>
      </c>
      <c r="F1773" t="s">
        <v>1170</v>
      </c>
      <c r="G1773" t="s">
        <v>11572</v>
      </c>
      <c r="H1773" t="s">
        <v>481</v>
      </c>
      <c r="I1773" t="s">
        <v>11093</v>
      </c>
      <c r="J1773">
        <v>10065</v>
      </c>
      <c r="K1773">
        <v>111200</v>
      </c>
      <c r="L1773" t="s">
        <v>33</v>
      </c>
      <c r="M1773" t="s">
        <v>156</v>
      </c>
      <c r="N1773" t="s">
        <v>11265</v>
      </c>
      <c r="O1773" s="129"/>
      <c r="P1773" s="16"/>
    </row>
    <row r="1774" spans="1:16">
      <c r="A1774" t="s">
        <v>321</v>
      </c>
      <c r="B1774" t="s">
        <v>317</v>
      </c>
      <c r="C1774" t="s">
        <v>11573</v>
      </c>
      <c r="D1774" t="s">
        <v>318</v>
      </c>
      <c r="E1774">
        <v>4012.39</v>
      </c>
      <c r="F1774" t="s">
        <v>1170</v>
      </c>
      <c r="G1774" t="s">
        <v>11574</v>
      </c>
      <c r="H1774" t="s">
        <v>484</v>
      </c>
      <c r="I1774" t="s">
        <v>11093</v>
      </c>
      <c r="J1774">
        <v>10065</v>
      </c>
      <c r="K1774">
        <v>111200</v>
      </c>
      <c r="L1774" t="s">
        <v>33</v>
      </c>
      <c r="M1774" t="s">
        <v>156</v>
      </c>
      <c r="N1774" t="s">
        <v>11266</v>
      </c>
      <c r="O1774" s="129"/>
      <c r="P1774" s="16"/>
    </row>
    <row r="1775" spans="1:16">
      <c r="A1775" t="s">
        <v>1115</v>
      </c>
      <c r="B1775" t="s">
        <v>317</v>
      </c>
      <c r="C1775" t="s">
        <v>11575</v>
      </c>
      <c r="D1775" t="s">
        <v>318</v>
      </c>
      <c r="E1775">
        <v>6715.76</v>
      </c>
      <c r="F1775" t="s">
        <v>1170</v>
      </c>
      <c r="G1775" t="s">
        <v>11576</v>
      </c>
      <c r="H1775" t="s">
        <v>483</v>
      </c>
      <c r="I1775" t="s">
        <v>11093</v>
      </c>
      <c r="J1775">
        <v>10065</v>
      </c>
      <c r="K1775">
        <v>111200</v>
      </c>
      <c r="L1775" t="s">
        <v>33</v>
      </c>
      <c r="M1775" t="s">
        <v>156</v>
      </c>
      <c r="N1775" t="s">
        <v>11267</v>
      </c>
      <c r="O1775" s="129"/>
      <c r="P1775" s="16"/>
    </row>
    <row r="1776" spans="1:16">
      <c r="A1776" t="s">
        <v>11577</v>
      </c>
      <c r="B1776" t="s">
        <v>317</v>
      </c>
      <c r="C1776" t="s">
        <v>11578</v>
      </c>
      <c r="D1776" t="s">
        <v>318</v>
      </c>
      <c r="E1776">
        <v>4012.39</v>
      </c>
      <c r="F1776" t="s">
        <v>1170</v>
      </c>
      <c r="G1776" t="s">
        <v>11579</v>
      </c>
      <c r="H1776" t="s">
        <v>482</v>
      </c>
      <c r="I1776" t="s">
        <v>11093</v>
      </c>
      <c r="J1776">
        <v>10065</v>
      </c>
      <c r="K1776">
        <v>111200</v>
      </c>
      <c r="L1776" t="s">
        <v>33</v>
      </c>
      <c r="M1776" t="s">
        <v>156</v>
      </c>
      <c r="N1776" t="s">
        <v>11268</v>
      </c>
      <c r="O1776" s="129"/>
      <c r="P1776" s="16"/>
    </row>
    <row r="1777" spans="1:16">
      <c r="A1777" t="s">
        <v>11580</v>
      </c>
      <c r="B1777" t="s">
        <v>317</v>
      </c>
      <c r="C1777" t="s">
        <v>11581</v>
      </c>
      <c r="D1777" t="s">
        <v>318</v>
      </c>
      <c r="E1777">
        <v>4012.39</v>
      </c>
      <c r="F1777" t="s">
        <v>1170</v>
      </c>
      <c r="G1777" t="s">
        <v>11582</v>
      </c>
      <c r="H1777" t="s">
        <v>479</v>
      </c>
      <c r="I1777" t="s">
        <v>11093</v>
      </c>
      <c r="J1777">
        <v>10065</v>
      </c>
      <c r="K1777">
        <v>111200</v>
      </c>
      <c r="L1777" t="s">
        <v>33</v>
      </c>
      <c r="M1777" t="s">
        <v>156</v>
      </c>
      <c r="N1777" t="s">
        <v>11269</v>
      </c>
      <c r="O1777" s="129"/>
      <c r="P1777" s="16"/>
    </row>
    <row r="1778" spans="1:16">
      <c r="A1778" t="s">
        <v>11583</v>
      </c>
      <c r="B1778" t="s">
        <v>317</v>
      </c>
      <c r="C1778" t="s">
        <v>11584</v>
      </c>
      <c r="D1778" t="s">
        <v>318</v>
      </c>
      <c r="E1778">
        <v>4558.09</v>
      </c>
      <c r="F1778" t="s">
        <v>1170</v>
      </c>
      <c r="G1778" t="s">
        <v>11585</v>
      </c>
      <c r="H1778" t="s">
        <v>478</v>
      </c>
      <c r="I1778" t="s">
        <v>11093</v>
      </c>
      <c r="J1778">
        <v>10065</v>
      </c>
      <c r="K1778">
        <v>111200</v>
      </c>
      <c r="L1778" t="s">
        <v>33</v>
      </c>
      <c r="M1778" t="s">
        <v>156</v>
      </c>
      <c r="N1778" t="s">
        <v>11271</v>
      </c>
      <c r="O1778" s="129"/>
      <c r="P1778" s="16"/>
    </row>
    <row r="1779" spans="1:16">
      <c r="A1779" t="s">
        <v>1155</v>
      </c>
      <c r="B1779" t="s">
        <v>317</v>
      </c>
      <c r="C1779" t="s">
        <v>11586</v>
      </c>
      <c r="D1779" t="s">
        <v>318</v>
      </c>
      <c r="E1779">
        <v>4921.8900000000003</v>
      </c>
      <c r="F1779" t="s">
        <v>1170</v>
      </c>
      <c r="G1779" t="s">
        <v>11587</v>
      </c>
      <c r="H1779" t="s">
        <v>481</v>
      </c>
      <c r="I1779" t="s">
        <v>11093</v>
      </c>
      <c r="J1779">
        <v>10065</v>
      </c>
      <c r="K1779">
        <v>111200</v>
      </c>
      <c r="L1779" t="s">
        <v>33</v>
      </c>
      <c r="M1779" t="s">
        <v>156</v>
      </c>
      <c r="N1779" t="s">
        <v>11270</v>
      </c>
      <c r="O1779" s="129"/>
      <c r="P1779" s="16"/>
    </row>
    <row r="1780" spans="1:16">
      <c r="A1780" t="s">
        <v>11588</v>
      </c>
      <c r="B1780" t="s">
        <v>317</v>
      </c>
      <c r="C1780" t="s">
        <v>11589</v>
      </c>
      <c r="D1780" t="s">
        <v>318</v>
      </c>
      <c r="E1780">
        <v>8240.58</v>
      </c>
      <c r="F1780" t="s">
        <v>1170</v>
      </c>
      <c r="G1780" t="s">
        <v>11590</v>
      </c>
      <c r="H1780" t="s">
        <v>486</v>
      </c>
      <c r="I1780" t="s">
        <v>11093</v>
      </c>
      <c r="J1780">
        <v>10065</v>
      </c>
      <c r="K1780">
        <v>111200</v>
      </c>
      <c r="L1780" t="s">
        <v>33</v>
      </c>
      <c r="M1780" t="s">
        <v>156</v>
      </c>
      <c r="N1780" t="s">
        <v>11272</v>
      </c>
      <c r="O1780" s="129"/>
      <c r="P1780" s="16"/>
    </row>
    <row r="1781" spans="1:16">
      <c r="A1781" t="s">
        <v>1161</v>
      </c>
      <c r="B1781" t="s">
        <v>317</v>
      </c>
      <c r="C1781" t="s">
        <v>11591</v>
      </c>
      <c r="D1781" t="s">
        <v>318</v>
      </c>
      <c r="E1781">
        <v>4974.04</v>
      </c>
      <c r="F1781" t="s">
        <v>1170</v>
      </c>
      <c r="G1781" t="s">
        <v>11592</v>
      </c>
      <c r="H1781" t="s">
        <v>482</v>
      </c>
      <c r="I1781" t="s">
        <v>11093</v>
      </c>
      <c r="J1781">
        <v>10065</v>
      </c>
      <c r="K1781">
        <v>111200</v>
      </c>
      <c r="L1781" t="s">
        <v>33</v>
      </c>
      <c r="M1781" t="s">
        <v>156</v>
      </c>
      <c r="N1781" t="s">
        <v>11273</v>
      </c>
      <c r="O1781" s="129"/>
      <c r="P1781" s="16"/>
    </row>
    <row r="1782" spans="1:16">
      <c r="A1782" t="s">
        <v>1160</v>
      </c>
      <c r="B1782" t="s">
        <v>317</v>
      </c>
      <c r="C1782" t="s">
        <v>11593</v>
      </c>
      <c r="D1782" t="s">
        <v>318</v>
      </c>
      <c r="E1782">
        <v>9850.74</v>
      </c>
      <c r="F1782" t="s">
        <v>1170</v>
      </c>
      <c r="G1782" t="s">
        <v>11594</v>
      </c>
      <c r="H1782" t="s">
        <v>482</v>
      </c>
      <c r="I1782" t="s">
        <v>11093</v>
      </c>
      <c r="J1782">
        <v>10065</v>
      </c>
      <c r="K1782">
        <v>111200</v>
      </c>
      <c r="L1782" t="s">
        <v>33</v>
      </c>
      <c r="M1782" t="s">
        <v>156</v>
      </c>
      <c r="N1782" t="s">
        <v>11274</v>
      </c>
      <c r="O1782" s="129"/>
      <c r="P1782" s="16"/>
    </row>
    <row r="1783" spans="1:16">
      <c r="A1783" t="s">
        <v>316</v>
      </c>
      <c r="B1783" t="s">
        <v>317</v>
      </c>
      <c r="C1783" t="s">
        <v>11569</v>
      </c>
      <c r="D1783" t="s">
        <v>318</v>
      </c>
      <c r="E1783">
        <v>57172</v>
      </c>
      <c r="F1783" t="s">
        <v>1170</v>
      </c>
      <c r="G1783" t="s">
        <v>11570</v>
      </c>
      <c r="H1783" t="s">
        <v>484</v>
      </c>
      <c r="I1783" t="s">
        <v>11092</v>
      </c>
      <c r="J1783">
        <v>10065</v>
      </c>
      <c r="K1783">
        <v>111400</v>
      </c>
      <c r="L1783" t="s">
        <v>27</v>
      </c>
      <c r="M1783" t="s">
        <v>156</v>
      </c>
      <c r="N1783" t="s">
        <v>11264</v>
      </c>
      <c r="O1783" s="129"/>
      <c r="P1783" s="16"/>
    </row>
    <row r="1784" spans="1:16">
      <c r="A1784" t="s">
        <v>320</v>
      </c>
      <c r="B1784" t="s">
        <v>317</v>
      </c>
      <c r="C1784" t="s">
        <v>11571</v>
      </c>
      <c r="D1784" t="s">
        <v>318</v>
      </c>
      <c r="E1784">
        <v>59797.03</v>
      </c>
      <c r="F1784" t="s">
        <v>1170</v>
      </c>
      <c r="G1784" t="s">
        <v>11572</v>
      </c>
      <c r="H1784" t="s">
        <v>482</v>
      </c>
      <c r="I1784" t="s">
        <v>11092</v>
      </c>
      <c r="J1784">
        <v>10065</v>
      </c>
      <c r="K1784">
        <v>111400</v>
      </c>
      <c r="L1784" t="s">
        <v>27</v>
      </c>
      <c r="M1784" t="s">
        <v>156</v>
      </c>
      <c r="N1784" t="s">
        <v>11265</v>
      </c>
      <c r="O1784" s="129"/>
      <c r="P1784" s="16"/>
    </row>
    <row r="1785" spans="1:16">
      <c r="A1785" t="s">
        <v>321</v>
      </c>
      <c r="B1785" t="s">
        <v>317</v>
      </c>
      <c r="C1785" t="s">
        <v>11573</v>
      </c>
      <c r="D1785" t="s">
        <v>318</v>
      </c>
      <c r="E1785">
        <v>61203.81</v>
      </c>
      <c r="F1785" t="s">
        <v>1170</v>
      </c>
      <c r="G1785" t="s">
        <v>11574</v>
      </c>
      <c r="H1785" t="s">
        <v>485</v>
      </c>
      <c r="I1785" t="s">
        <v>11092</v>
      </c>
      <c r="J1785">
        <v>10065</v>
      </c>
      <c r="K1785">
        <v>111400</v>
      </c>
      <c r="L1785" t="s">
        <v>27</v>
      </c>
      <c r="M1785" t="s">
        <v>156</v>
      </c>
      <c r="N1785" t="s">
        <v>11266</v>
      </c>
      <c r="O1785" s="129"/>
      <c r="P1785" s="16"/>
    </row>
    <row r="1786" spans="1:16">
      <c r="A1786" t="s">
        <v>1115</v>
      </c>
      <c r="B1786" t="s">
        <v>317</v>
      </c>
      <c r="C1786" t="s">
        <v>11575</v>
      </c>
      <c r="D1786" t="s">
        <v>318</v>
      </c>
      <c r="E1786">
        <v>61925.35</v>
      </c>
      <c r="F1786" t="s">
        <v>1170</v>
      </c>
      <c r="G1786" t="s">
        <v>11576</v>
      </c>
      <c r="H1786" t="s">
        <v>484</v>
      </c>
      <c r="I1786" t="s">
        <v>11092</v>
      </c>
      <c r="J1786">
        <v>10065</v>
      </c>
      <c r="K1786">
        <v>111400</v>
      </c>
      <c r="L1786" t="s">
        <v>27</v>
      </c>
      <c r="M1786" t="s">
        <v>156</v>
      </c>
      <c r="N1786" t="s">
        <v>11267</v>
      </c>
      <c r="O1786" s="129"/>
      <c r="P1786" s="16"/>
    </row>
    <row r="1787" spans="1:16">
      <c r="A1787" t="s">
        <v>11577</v>
      </c>
      <c r="B1787" t="s">
        <v>317</v>
      </c>
      <c r="C1787" t="s">
        <v>11578</v>
      </c>
      <c r="D1787" t="s">
        <v>318</v>
      </c>
      <c r="E1787">
        <v>58816.2</v>
      </c>
      <c r="F1787" t="s">
        <v>1170</v>
      </c>
      <c r="G1787" t="s">
        <v>11579</v>
      </c>
      <c r="H1787" t="s">
        <v>483</v>
      </c>
      <c r="I1787" t="s">
        <v>11092</v>
      </c>
      <c r="J1787">
        <v>10065</v>
      </c>
      <c r="K1787">
        <v>111400</v>
      </c>
      <c r="L1787" t="s">
        <v>27</v>
      </c>
      <c r="M1787" t="s">
        <v>156</v>
      </c>
      <c r="N1787" t="s">
        <v>11268</v>
      </c>
      <c r="O1787" s="129"/>
      <c r="P1787" s="16"/>
    </row>
    <row r="1788" spans="1:16">
      <c r="A1788" t="s">
        <v>11580</v>
      </c>
      <c r="B1788" t="s">
        <v>317</v>
      </c>
      <c r="C1788" t="s">
        <v>11581</v>
      </c>
      <c r="D1788" t="s">
        <v>318</v>
      </c>
      <c r="E1788">
        <v>57503.15</v>
      </c>
      <c r="F1788" t="s">
        <v>1170</v>
      </c>
      <c r="G1788" t="s">
        <v>11582</v>
      </c>
      <c r="H1788" t="s">
        <v>480</v>
      </c>
      <c r="I1788" t="s">
        <v>11092</v>
      </c>
      <c r="J1788">
        <v>10065</v>
      </c>
      <c r="K1788">
        <v>111400</v>
      </c>
      <c r="L1788" t="s">
        <v>27</v>
      </c>
      <c r="M1788" t="s">
        <v>156</v>
      </c>
      <c r="N1788" t="s">
        <v>11269</v>
      </c>
      <c r="O1788" s="129"/>
      <c r="P1788" s="16"/>
    </row>
    <row r="1789" spans="1:16">
      <c r="A1789" t="s">
        <v>1155</v>
      </c>
      <c r="B1789" t="s">
        <v>317</v>
      </c>
      <c r="C1789" t="s">
        <v>11586</v>
      </c>
      <c r="D1789" t="s">
        <v>318</v>
      </c>
      <c r="E1789">
        <v>60013.37</v>
      </c>
      <c r="F1789" t="s">
        <v>1170</v>
      </c>
      <c r="G1789" t="s">
        <v>11587</v>
      </c>
      <c r="H1789" t="s">
        <v>482</v>
      </c>
      <c r="I1789" t="s">
        <v>11092</v>
      </c>
      <c r="J1789">
        <v>10065</v>
      </c>
      <c r="K1789">
        <v>111400</v>
      </c>
      <c r="L1789" t="s">
        <v>27</v>
      </c>
      <c r="M1789" t="s">
        <v>156</v>
      </c>
      <c r="N1789" t="s">
        <v>11270</v>
      </c>
      <c r="O1789" s="129"/>
      <c r="P1789" s="16"/>
    </row>
    <row r="1790" spans="1:16">
      <c r="A1790" t="s">
        <v>11583</v>
      </c>
      <c r="B1790" t="s">
        <v>317</v>
      </c>
      <c r="C1790" t="s">
        <v>11584</v>
      </c>
      <c r="D1790" t="s">
        <v>318</v>
      </c>
      <c r="E1790">
        <v>74546.23</v>
      </c>
      <c r="F1790" t="s">
        <v>1170</v>
      </c>
      <c r="G1790" t="s">
        <v>11585</v>
      </c>
      <c r="H1790" t="s">
        <v>479</v>
      </c>
      <c r="I1790" t="s">
        <v>11092</v>
      </c>
      <c r="J1790">
        <v>10065</v>
      </c>
      <c r="K1790">
        <v>111400</v>
      </c>
      <c r="L1790" t="s">
        <v>27</v>
      </c>
      <c r="M1790" t="s">
        <v>156</v>
      </c>
      <c r="N1790" t="s">
        <v>11271</v>
      </c>
      <c r="O1790" s="129"/>
      <c r="P1790" s="16"/>
    </row>
    <row r="1791" spans="1:16">
      <c r="A1791" t="s">
        <v>11588</v>
      </c>
      <c r="B1791" t="s">
        <v>317</v>
      </c>
      <c r="C1791" t="s">
        <v>11589</v>
      </c>
      <c r="D1791" t="s">
        <v>318</v>
      </c>
      <c r="E1791">
        <v>66709.460000000006</v>
      </c>
      <c r="F1791" t="s">
        <v>1170</v>
      </c>
      <c r="G1791" t="s">
        <v>11590</v>
      </c>
      <c r="H1791" t="s">
        <v>487</v>
      </c>
      <c r="I1791" t="s">
        <v>11092</v>
      </c>
      <c r="J1791">
        <v>10065</v>
      </c>
      <c r="K1791">
        <v>111400</v>
      </c>
      <c r="L1791" t="s">
        <v>27</v>
      </c>
      <c r="M1791" t="s">
        <v>156</v>
      </c>
      <c r="N1791" t="s">
        <v>11272</v>
      </c>
      <c r="O1791" s="129"/>
      <c r="P1791" s="16"/>
    </row>
    <row r="1792" spans="1:16">
      <c r="A1792" t="s">
        <v>1161</v>
      </c>
      <c r="B1792" t="s">
        <v>317</v>
      </c>
      <c r="C1792" t="s">
        <v>11591</v>
      </c>
      <c r="D1792" t="s">
        <v>318</v>
      </c>
      <c r="E1792">
        <v>57786.95</v>
      </c>
      <c r="F1792" t="s">
        <v>1170</v>
      </c>
      <c r="G1792" t="s">
        <v>11592</v>
      </c>
      <c r="H1792" t="s">
        <v>483</v>
      </c>
      <c r="I1792" t="s">
        <v>11092</v>
      </c>
      <c r="J1792">
        <v>10065</v>
      </c>
      <c r="K1792">
        <v>111400</v>
      </c>
      <c r="L1792" t="s">
        <v>27</v>
      </c>
      <c r="M1792" t="s">
        <v>156</v>
      </c>
      <c r="N1792" t="s">
        <v>11273</v>
      </c>
      <c r="O1792" s="129"/>
      <c r="P1792" s="16"/>
    </row>
    <row r="1793" spans="1:16">
      <c r="A1793" t="s">
        <v>1160</v>
      </c>
      <c r="B1793" t="s">
        <v>317</v>
      </c>
      <c r="C1793" t="s">
        <v>11593</v>
      </c>
      <c r="D1793" t="s">
        <v>318</v>
      </c>
      <c r="E1793">
        <v>62978.7</v>
      </c>
      <c r="F1793" t="s">
        <v>1170</v>
      </c>
      <c r="G1793" t="s">
        <v>11594</v>
      </c>
      <c r="H1793" t="s">
        <v>483</v>
      </c>
      <c r="I1793" t="s">
        <v>11092</v>
      </c>
      <c r="J1793">
        <v>10065</v>
      </c>
      <c r="K1793">
        <v>111400</v>
      </c>
      <c r="L1793" t="s">
        <v>27</v>
      </c>
      <c r="M1793" t="s">
        <v>156</v>
      </c>
      <c r="N1793" t="s">
        <v>11274</v>
      </c>
      <c r="O1793" s="129"/>
      <c r="P1793" s="16"/>
    </row>
    <row r="1794" spans="1:16">
      <c r="A1794" t="s">
        <v>320</v>
      </c>
      <c r="B1794" t="s">
        <v>317</v>
      </c>
      <c r="C1794" t="s">
        <v>11571</v>
      </c>
      <c r="D1794" t="s">
        <v>318</v>
      </c>
      <c r="E1794">
        <v>158.99</v>
      </c>
      <c r="F1794" t="s">
        <v>1170</v>
      </c>
      <c r="G1794" t="s">
        <v>11572</v>
      </c>
      <c r="H1794" t="s">
        <v>483</v>
      </c>
      <c r="I1794" t="s">
        <v>11091</v>
      </c>
      <c r="J1794">
        <v>10065</v>
      </c>
      <c r="K1794">
        <v>111450</v>
      </c>
      <c r="L1794" t="s">
        <v>108</v>
      </c>
      <c r="M1794" t="s">
        <v>156</v>
      </c>
      <c r="N1794" t="s">
        <v>11265</v>
      </c>
      <c r="O1794" s="129"/>
      <c r="P1794" s="16"/>
    </row>
    <row r="1795" spans="1:16">
      <c r="A1795" t="s">
        <v>321</v>
      </c>
      <c r="B1795" t="s">
        <v>317</v>
      </c>
      <c r="C1795" t="s">
        <v>11573</v>
      </c>
      <c r="D1795" t="s">
        <v>318</v>
      </c>
      <c r="E1795">
        <v>287.32</v>
      </c>
      <c r="F1795" t="s">
        <v>1170</v>
      </c>
      <c r="G1795" t="s">
        <v>11574</v>
      </c>
      <c r="H1795" t="s">
        <v>486</v>
      </c>
      <c r="I1795" t="s">
        <v>11091</v>
      </c>
      <c r="J1795">
        <v>10065</v>
      </c>
      <c r="K1795">
        <v>111450</v>
      </c>
      <c r="L1795" t="s">
        <v>108</v>
      </c>
      <c r="M1795" t="s">
        <v>156</v>
      </c>
      <c r="N1795" t="s">
        <v>11266</v>
      </c>
      <c r="O1795" s="129"/>
      <c r="P1795" s="16"/>
    </row>
    <row r="1796" spans="1:16">
      <c r="A1796" t="s">
        <v>1115</v>
      </c>
      <c r="B1796" t="s">
        <v>317</v>
      </c>
      <c r="C1796" t="s">
        <v>11575</v>
      </c>
      <c r="D1796" t="s">
        <v>318</v>
      </c>
      <c r="E1796">
        <v>391.8</v>
      </c>
      <c r="F1796" t="s">
        <v>1170</v>
      </c>
      <c r="G1796" t="s">
        <v>11576</v>
      </c>
      <c r="H1796" t="s">
        <v>485</v>
      </c>
      <c r="I1796" t="s">
        <v>11091</v>
      </c>
      <c r="J1796">
        <v>10065</v>
      </c>
      <c r="K1796">
        <v>111450</v>
      </c>
      <c r="L1796" t="s">
        <v>108</v>
      </c>
      <c r="M1796" t="s">
        <v>156</v>
      </c>
      <c r="N1796" t="s">
        <v>11267</v>
      </c>
      <c r="O1796" s="129"/>
      <c r="P1796" s="16"/>
    </row>
    <row r="1797" spans="1:16">
      <c r="A1797" t="s">
        <v>11577</v>
      </c>
      <c r="B1797" t="s">
        <v>317</v>
      </c>
      <c r="C1797" t="s">
        <v>11578</v>
      </c>
      <c r="D1797" t="s">
        <v>318</v>
      </c>
      <c r="E1797">
        <v>104.48</v>
      </c>
      <c r="F1797" t="s">
        <v>1170</v>
      </c>
      <c r="G1797" t="s">
        <v>11579</v>
      </c>
      <c r="H1797" t="s">
        <v>484</v>
      </c>
      <c r="I1797" t="s">
        <v>11091</v>
      </c>
      <c r="J1797">
        <v>10065</v>
      </c>
      <c r="K1797">
        <v>111450</v>
      </c>
      <c r="L1797" t="s">
        <v>108</v>
      </c>
      <c r="M1797" t="s">
        <v>156</v>
      </c>
      <c r="N1797" t="s">
        <v>11268</v>
      </c>
      <c r="O1797" s="129"/>
      <c r="P1797" s="16"/>
    </row>
    <row r="1798" spans="1:16">
      <c r="A1798" t="s">
        <v>11583</v>
      </c>
      <c r="B1798" t="s">
        <v>317</v>
      </c>
      <c r="C1798" t="s">
        <v>11584</v>
      </c>
      <c r="D1798" t="s">
        <v>318</v>
      </c>
      <c r="E1798">
        <v>156.72</v>
      </c>
      <c r="F1798" t="s">
        <v>1170</v>
      </c>
      <c r="G1798" t="s">
        <v>11585</v>
      </c>
      <c r="H1798" t="s">
        <v>480</v>
      </c>
      <c r="I1798" t="s">
        <v>11091</v>
      </c>
      <c r="J1798">
        <v>10065</v>
      </c>
      <c r="K1798">
        <v>111450</v>
      </c>
      <c r="L1798" t="s">
        <v>108</v>
      </c>
      <c r="M1798" t="s">
        <v>156</v>
      </c>
      <c r="N1798" t="s">
        <v>11271</v>
      </c>
      <c r="O1798" s="129"/>
      <c r="P1798" s="16"/>
    </row>
    <row r="1799" spans="1:16">
      <c r="A1799" t="s">
        <v>1155</v>
      </c>
      <c r="B1799" t="s">
        <v>317</v>
      </c>
      <c r="C1799" t="s">
        <v>11586</v>
      </c>
      <c r="D1799" t="s">
        <v>318</v>
      </c>
      <c r="E1799">
        <v>156.72</v>
      </c>
      <c r="F1799" t="s">
        <v>1170</v>
      </c>
      <c r="G1799" t="s">
        <v>11587</v>
      </c>
      <c r="H1799" t="s">
        <v>483</v>
      </c>
      <c r="I1799" t="s">
        <v>11091</v>
      </c>
      <c r="J1799">
        <v>10065</v>
      </c>
      <c r="K1799">
        <v>111450</v>
      </c>
      <c r="L1799" t="s">
        <v>108</v>
      </c>
      <c r="M1799" t="s">
        <v>156</v>
      </c>
      <c r="N1799" t="s">
        <v>11270</v>
      </c>
      <c r="O1799" s="129"/>
      <c r="P1799" s="16"/>
    </row>
    <row r="1800" spans="1:16">
      <c r="A1800" t="s">
        <v>11588</v>
      </c>
      <c r="B1800" t="s">
        <v>317</v>
      </c>
      <c r="C1800" t="s">
        <v>11589</v>
      </c>
      <c r="D1800" t="s">
        <v>318</v>
      </c>
      <c r="E1800">
        <v>208.96</v>
      </c>
      <c r="F1800" t="s">
        <v>1170</v>
      </c>
      <c r="G1800" t="s">
        <v>11590</v>
      </c>
      <c r="H1800" t="s">
        <v>488</v>
      </c>
      <c r="I1800" t="s">
        <v>11091</v>
      </c>
      <c r="J1800">
        <v>10065</v>
      </c>
      <c r="K1800">
        <v>111450</v>
      </c>
      <c r="L1800" t="s">
        <v>108</v>
      </c>
      <c r="M1800" t="s">
        <v>156</v>
      </c>
      <c r="N1800" t="s">
        <v>11272</v>
      </c>
      <c r="O1800" s="129"/>
      <c r="P1800" s="16"/>
    </row>
    <row r="1801" spans="1:16">
      <c r="A1801" t="s">
        <v>1161</v>
      </c>
      <c r="B1801" t="s">
        <v>317</v>
      </c>
      <c r="C1801" t="s">
        <v>11591</v>
      </c>
      <c r="D1801" t="s">
        <v>318</v>
      </c>
      <c r="E1801">
        <v>156.72</v>
      </c>
      <c r="F1801" t="s">
        <v>1170</v>
      </c>
      <c r="G1801" t="s">
        <v>11592</v>
      </c>
      <c r="H1801" t="s">
        <v>484</v>
      </c>
      <c r="I1801" t="s">
        <v>11091</v>
      </c>
      <c r="J1801">
        <v>10065</v>
      </c>
      <c r="K1801">
        <v>111450</v>
      </c>
      <c r="L1801" t="s">
        <v>108</v>
      </c>
      <c r="M1801" t="s">
        <v>156</v>
      </c>
      <c r="N1801" t="s">
        <v>11273</v>
      </c>
      <c r="O1801" s="129"/>
      <c r="P1801" s="16"/>
    </row>
    <row r="1802" spans="1:16">
      <c r="A1802" t="s">
        <v>1160</v>
      </c>
      <c r="B1802" t="s">
        <v>317</v>
      </c>
      <c r="C1802" t="s">
        <v>11593</v>
      </c>
      <c r="D1802" t="s">
        <v>318</v>
      </c>
      <c r="E1802">
        <v>104.48</v>
      </c>
      <c r="F1802" t="s">
        <v>1170</v>
      </c>
      <c r="G1802" t="s">
        <v>11594</v>
      </c>
      <c r="H1802" t="s">
        <v>484</v>
      </c>
      <c r="I1802" t="s">
        <v>11091</v>
      </c>
      <c r="J1802">
        <v>10065</v>
      </c>
      <c r="K1802">
        <v>111450</v>
      </c>
      <c r="L1802" t="s">
        <v>108</v>
      </c>
      <c r="M1802" t="s">
        <v>156</v>
      </c>
      <c r="N1802" t="s">
        <v>11274</v>
      </c>
      <c r="O1802" s="129"/>
      <c r="P1802" s="16"/>
    </row>
    <row r="1803" spans="1:16">
      <c r="A1803" t="s">
        <v>316</v>
      </c>
      <c r="B1803" t="s">
        <v>317</v>
      </c>
      <c r="C1803" t="s">
        <v>11569</v>
      </c>
      <c r="D1803" t="s">
        <v>318</v>
      </c>
      <c r="E1803">
        <v>1049.94</v>
      </c>
      <c r="F1803" t="s">
        <v>1170</v>
      </c>
      <c r="G1803" t="s">
        <v>11570</v>
      </c>
      <c r="H1803" t="s">
        <v>485</v>
      </c>
      <c r="I1803" t="s">
        <v>11090</v>
      </c>
      <c r="J1803">
        <v>10065</v>
      </c>
      <c r="K1803">
        <v>111500</v>
      </c>
      <c r="L1803" t="s">
        <v>29</v>
      </c>
      <c r="M1803" t="s">
        <v>156</v>
      </c>
      <c r="N1803" t="s">
        <v>11264</v>
      </c>
      <c r="O1803" s="129"/>
      <c r="P1803" s="16"/>
    </row>
    <row r="1804" spans="1:16">
      <c r="A1804" t="s">
        <v>320</v>
      </c>
      <c r="B1804" t="s">
        <v>317</v>
      </c>
      <c r="C1804" t="s">
        <v>11571</v>
      </c>
      <c r="D1804" t="s">
        <v>318</v>
      </c>
      <c r="E1804">
        <v>1085.6300000000001</v>
      </c>
      <c r="F1804" t="s">
        <v>1170</v>
      </c>
      <c r="G1804" t="s">
        <v>11572</v>
      </c>
      <c r="H1804" t="s">
        <v>484</v>
      </c>
      <c r="I1804" t="s">
        <v>11090</v>
      </c>
      <c r="J1804">
        <v>10065</v>
      </c>
      <c r="K1804">
        <v>111500</v>
      </c>
      <c r="L1804" t="s">
        <v>29</v>
      </c>
      <c r="M1804" t="s">
        <v>156</v>
      </c>
      <c r="N1804" t="s">
        <v>11265</v>
      </c>
      <c r="O1804" s="129"/>
      <c r="P1804" s="16"/>
    </row>
    <row r="1805" spans="1:16">
      <c r="A1805" t="s">
        <v>321</v>
      </c>
      <c r="B1805" t="s">
        <v>317</v>
      </c>
      <c r="C1805" t="s">
        <v>11573</v>
      </c>
      <c r="D1805" t="s">
        <v>318</v>
      </c>
      <c r="E1805">
        <v>1049.94</v>
      </c>
      <c r="F1805" t="s">
        <v>1170</v>
      </c>
      <c r="G1805" t="s">
        <v>11574</v>
      </c>
      <c r="H1805" t="s">
        <v>487</v>
      </c>
      <c r="I1805" t="s">
        <v>11090</v>
      </c>
      <c r="J1805">
        <v>10065</v>
      </c>
      <c r="K1805">
        <v>111500</v>
      </c>
      <c r="L1805" t="s">
        <v>29</v>
      </c>
      <c r="M1805" t="s">
        <v>156</v>
      </c>
      <c r="N1805" t="s">
        <v>11266</v>
      </c>
      <c r="O1805" s="129"/>
      <c r="P1805" s="16"/>
    </row>
    <row r="1806" spans="1:16">
      <c r="A1806" t="s">
        <v>1115</v>
      </c>
      <c r="B1806" t="s">
        <v>317</v>
      </c>
      <c r="C1806" t="s">
        <v>11575</v>
      </c>
      <c r="D1806" t="s">
        <v>318</v>
      </c>
      <c r="E1806">
        <v>1085.6300000000001</v>
      </c>
      <c r="F1806" t="s">
        <v>1170</v>
      </c>
      <c r="G1806" t="s">
        <v>11576</v>
      </c>
      <c r="H1806" t="s">
        <v>486</v>
      </c>
      <c r="I1806" t="s">
        <v>11090</v>
      </c>
      <c r="J1806">
        <v>10065</v>
      </c>
      <c r="K1806">
        <v>111500</v>
      </c>
      <c r="L1806" t="s">
        <v>29</v>
      </c>
      <c r="M1806" t="s">
        <v>156</v>
      </c>
      <c r="N1806" t="s">
        <v>11267</v>
      </c>
      <c r="O1806" s="129"/>
      <c r="P1806" s="16"/>
    </row>
    <row r="1807" spans="1:16">
      <c r="A1807" t="s">
        <v>11577</v>
      </c>
      <c r="B1807" t="s">
        <v>317</v>
      </c>
      <c r="C1807" t="s">
        <v>11578</v>
      </c>
      <c r="D1807" t="s">
        <v>318</v>
      </c>
      <c r="E1807">
        <v>1049.94</v>
      </c>
      <c r="F1807" t="s">
        <v>1170</v>
      </c>
      <c r="G1807" t="s">
        <v>11579</v>
      </c>
      <c r="H1807" t="s">
        <v>485</v>
      </c>
      <c r="I1807" t="s">
        <v>11090</v>
      </c>
      <c r="J1807">
        <v>10065</v>
      </c>
      <c r="K1807">
        <v>111500</v>
      </c>
      <c r="L1807" t="s">
        <v>29</v>
      </c>
      <c r="M1807" t="s">
        <v>156</v>
      </c>
      <c r="N1807" t="s">
        <v>11268</v>
      </c>
      <c r="O1807" s="129"/>
      <c r="P1807" s="16"/>
    </row>
    <row r="1808" spans="1:16">
      <c r="A1808" t="s">
        <v>11580</v>
      </c>
      <c r="B1808" t="s">
        <v>317</v>
      </c>
      <c r="C1808" t="s">
        <v>11581</v>
      </c>
      <c r="D1808" t="s">
        <v>318</v>
      </c>
      <c r="E1808">
        <v>1628.45</v>
      </c>
      <c r="F1808" t="s">
        <v>1170</v>
      </c>
      <c r="G1808" t="s">
        <v>11582</v>
      </c>
      <c r="H1808" t="s">
        <v>481</v>
      </c>
      <c r="I1808" t="s">
        <v>11090</v>
      </c>
      <c r="J1808">
        <v>10065</v>
      </c>
      <c r="K1808">
        <v>111500</v>
      </c>
      <c r="L1808" t="s">
        <v>29</v>
      </c>
      <c r="M1808" t="s">
        <v>156</v>
      </c>
      <c r="N1808" t="s">
        <v>11269</v>
      </c>
      <c r="O1808" s="129"/>
      <c r="P1808" s="16"/>
    </row>
    <row r="1809" spans="1:16">
      <c r="A1809" t="s">
        <v>11583</v>
      </c>
      <c r="B1809" t="s">
        <v>317</v>
      </c>
      <c r="C1809" t="s">
        <v>11584</v>
      </c>
      <c r="D1809" t="s">
        <v>318</v>
      </c>
      <c r="E1809">
        <v>4252.24</v>
      </c>
      <c r="F1809" t="s">
        <v>1170</v>
      </c>
      <c r="G1809" t="s">
        <v>11585</v>
      </c>
      <c r="H1809" t="s">
        <v>481</v>
      </c>
      <c r="I1809" t="s">
        <v>11090</v>
      </c>
      <c r="J1809">
        <v>10065</v>
      </c>
      <c r="K1809">
        <v>111500</v>
      </c>
      <c r="L1809" t="s">
        <v>29</v>
      </c>
      <c r="M1809" t="s">
        <v>156</v>
      </c>
      <c r="N1809" t="s">
        <v>11271</v>
      </c>
      <c r="O1809" s="129"/>
      <c r="P1809" s="16"/>
    </row>
    <row r="1810" spans="1:16">
      <c r="A1810" t="s">
        <v>1155</v>
      </c>
      <c r="B1810" t="s">
        <v>317</v>
      </c>
      <c r="C1810" t="s">
        <v>11586</v>
      </c>
      <c r="D1810" t="s">
        <v>318</v>
      </c>
      <c r="E1810">
        <v>1628.45</v>
      </c>
      <c r="F1810" t="s">
        <v>1170</v>
      </c>
      <c r="G1810" t="s">
        <v>11587</v>
      </c>
      <c r="H1810" t="s">
        <v>484</v>
      </c>
      <c r="I1810" t="s">
        <v>11090</v>
      </c>
      <c r="J1810">
        <v>10065</v>
      </c>
      <c r="K1810">
        <v>111500</v>
      </c>
      <c r="L1810" t="s">
        <v>29</v>
      </c>
      <c r="M1810" t="s">
        <v>156</v>
      </c>
      <c r="N1810" t="s">
        <v>11270</v>
      </c>
      <c r="O1810" s="129"/>
      <c r="P1810" s="16"/>
    </row>
    <row r="1811" spans="1:16">
      <c r="A1811" t="s">
        <v>11588</v>
      </c>
      <c r="B1811" t="s">
        <v>317</v>
      </c>
      <c r="C1811" t="s">
        <v>11589</v>
      </c>
      <c r="D1811" t="s">
        <v>318</v>
      </c>
      <c r="E1811">
        <v>5785.2</v>
      </c>
      <c r="F1811" t="s">
        <v>1170</v>
      </c>
      <c r="G1811" t="s">
        <v>11590</v>
      </c>
      <c r="H1811" t="s">
        <v>489</v>
      </c>
      <c r="I1811" t="s">
        <v>11090</v>
      </c>
      <c r="J1811">
        <v>10065</v>
      </c>
      <c r="K1811">
        <v>111500</v>
      </c>
      <c r="L1811" t="s">
        <v>29</v>
      </c>
      <c r="M1811" t="s">
        <v>156</v>
      </c>
      <c r="N1811" t="s">
        <v>11272</v>
      </c>
      <c r="O1811" s="129"/>
      <c r="P1811" s="16"/>
    </row>
    <row r="1812" spans="1:16">
      <c r="A1812" t="s">
        <v>1161</v>
      </c>
      <c r="B1812" t="s">
        <v>317</v>
      </c>
      <c r="C1812" t="s">
        <v>11591</v>
      </c>
      <c r="D1812" t="s">
        <v>318</v>
      </c>
      <c r="E1812">
        <v>1825.08</v>
      </c>
      <c r="F1812" t="s">
        <v>1170</v>
      </c>
      <c r="G1812" t="s">
        <v>11592</v>
      </c>
      <c r="H1812" t="s">
        <v>485</v>
      </c>
      <c r="I1812" t="s">
        <v>11090</v>
      </c>
      <c r="J1812">
        <v>10065</v>
      </c>
      <c r="K1812">
        <v>111500</v>
      </c>
      <c r="L1812" t="s">
        <v>29</v>
      </c>
      <c r="M1812" t="s">
        <v>156</v>
      </c>
      <c r="N1812" t="s">
        <v>11273</v>
      </c>
      <c r="O1812" s="129"/>
      <c r="P1812" s="16"/>
    </row>
    <row r="1813" spans="1:16">
      <c r="A1813" t="s">
        <v>1160</v>
      </c>
      <c r="B1813" t="s">
        <v>317</v>
      </c>
      <c r="C1813" t="s">
        <v>11593</v>
      </c>
      <c r="D1813" t="s">
        <v>318</v>
      </c>
      <c r="E1813">
        <v>1825.08</v>
      </c>
      <c r="F1813" t="s">
        <v>1170</v>
      </c>
      <c r="G1813" t="s">
        <v>11594</v>
      </c>
      <c r="H1813" t="s">
        <v>485</v>
      </c>
      <c r="I1813" t="s">
        <v>11090</v>
      </c>
      <c r="J1813">
        <v>10065</v>
      </c>
      <c r="K1813">
        <v>111500</v>
      </c>
      <c r="L1813" t="s">
        <v>29</v>
      </c>
      <c r="M1813" t="s">
        <v>156</v>
      </c>
      <c r="N1813" t="s">
        <v>11274</v>
      </c>
      <c r="O1813" s="129"/>
      <c r="P1813" s="16"/>
    </row>
    <row r="1814" spans="1:16">
      <c r="A1814" t="s">
        <v>316</v>
      </c>
      <c r="B1814" t="s">
        <v>317</v>
      </c>
      <c r="C1814" t="s">
        <v>11569</v>
      </c>
      <c r="D1814" t="s">
        <v>318</v>
      </c>
      <c r="E1814">
        <v>19049.96</v>
      </c>
      <c r="F1814" t="s">
        <v>1170</v>
      </c>
      <c r="G1814" t="s">
        <v>11570</v>
      </c>
      <c r="H1814" t="s">
        <v>486</v>
      </c>
      <c r="I1814" t="s">
        <v>11089</v>
      </c>
      <c r="J1814">
        <v>10065</v>
      </c>
      <c r="K1814">
        <v>111600</v>
      </c>
      <c r="L1814" t="s">
        <v>31</v>
      </c>
      <c r="M1814" t="s">
        <v>156</v>
      </c>
      <c r="N1814" t="s">
        <v>11264</v>
      </c>
      <c r="O1814" s="129"/>
      <c r="P1814" s="16"/>
    </row>
    <row r="1815" spans="1:16">
      <c r="A1815" t="s">
        <v>320</v>
      </c>
      <c r="B1815" t="s">
        <v>317</v>
      </c>
      <c r="C1815" t="s">
        <v>11571</v>
      </c>
      <c r="D1815" t="s">
        <v>318</v>
      </c>
      <c r="E1815">
        <v>18431.099999999999</v>
      </c>
      <c r="F1815" t="s">
        <v>1170</v>
      </c>
      <c r="G1815" t="s">
        <v>11572</v>
      </c>
      <c r="H1815" t="s">
        <v>485</v>
      </c>
      <c r="I1815" t="s">
        <v>11089</v>
      </c>
      <c r="J1815">
        <v>10065</v>
      </c>
      <c r="K1815">
        <v>111600</v>
      </c>
      <c r="L1815" t="s">
        <v>31</v>
      </c>
      <c r="M1815" t="s">
        <v>156</v>
      </c>
      <c r="N1815" t="s">
        <v>11265</v>
      </c>
      <c r="O1815" s="129"/>
      <c r="P1815" s="16"/>
    </row>
    <row r="1816" spans="1:16">
      <c r="A1816" t="s">
        <v>321</v>
      </c>
      <c r="B1816" t="s">
        <v>317</v>
      </c>
      <c r="C1816" t="s">
        <v>11573</v>
      </c>
      <c r="D1816" t="s">
        <v>318</v>
      </c>
      <c r="E1816">
        <v>18673.689999999999</v>
      </c>
      <c r="F1816" t="s">
        <v>1170</v>
      </c>
      <c r="G1816" t="s">
        <v>11574</v>
      </c>
      <c r="H1816" t="s">
        <v>488</v>
      </c>
      <c r="I1816" t="s">
        <v>11089</v>
      </c>
      <c r="J1816">
        <v>10065</v>
      </c>
      <c r="K1816">
        <v>111600</v>
      </c>
      <c r="L1816" t="s">
        <v>31</v>
      </c>
      <c r="M1816" t="s">
        <v>156</v>
      </c>
      <c r="N1816" t="s">
        <v>11266</v>
      </c>
      <c r="O1816" s="129"/>
      <c r="P1816" s="16"/>
    </row>
    <row r="1817" spans="1:16">
      <c r="A1817" t="s">
        <v>1115</v>
      </c>
      <c r="B1817" t="s">
        <v>317</v>
      </c>
      <c r="C1817" t="s">
        <v>11575</v>
      </c>
      <c r="D1817" t="s">
        <v>318</v>
      </c>
      <c r="E1817">
        <v>17263.55</v>
      </c>
      <c r="F1817" t="s">
        <v>1170</v>
      </c>
      <c r="G1817" t="s">
        <v>11576</v>
      </c>
      <c r="H1817" t="s">
        <v>487</v>
      </c>
      <c r="I1817" t="s">
        <v>11089</v>
      </c>
      <c r="J1817">
        <v>10065</v>
      </c>
      <c r="K1817">
        <v>111600</v>
      </c>
      <c r="L1817" t="s">
        <v>31</v>
      </c>
      <c r="M1817" t="s">
        <v>156</v>
      </c>
      <c r="N1817" t="s">
        <v>11267</v>
      </c>
      <c r="O1817" s="129"/>
      <c r="P1817" s="16"/>
    </row>
    <row r="1818" spans="1:16">
      <c r="A1818" t="s">
        <v>11577</v>
      </c>
      <c r="B1818" t="s">
        <v>317</v>
      </c>
      <c r="C1818" t="s">
        <v>11578</v>
      </c>
      <c r="D1818" t="s">
        <v>318</v>
      </c>
      <c r="E1818">
        <v>15313.11</v>
      </c>
      <c r="F1818" t="s">
        <v>1170</v>
      </c>
      <c r="G1818" t="s">
        <v>11579</v>
      </c>
      <c r="H1818" t="s">
        <v>486</v>
      </c>
      <c r="I1818" t="s">
        <v>11089</v>
      </c>
      <c r="J1818">
        <v>10065</v>
      </c>
      <c r="K1818">
        <v>111600</v>
      </c>
      <c r="L1818" t="s">
        <v>31</v>
      </c>
      <c r="M1818" t="s">
        <v>156</v>
      </c>
      <c r="N1818" t="s">
        <v>11268</v>
      </c>
      <c r="O1818" s="129"/>
      <c r="P1818" s="16"/>
    </row>
    <row r="1819" spans="1:16">
      <c r="A1819" t="s">
        <v>11580</v>
      </c>
      <c r="B1819" t="s">
        <v>317</v>
      </c>
      <c r="C1819" t="s">
        <v>11581</v>
      </c>
      <c r="D1819" t="s">
        <v>318</v>
      </c>
      <c r="E1819">
        <v>16222.5</v>
      </c>
      <c r="F1819" t="s">
        <v>1170</v>
      </c>
      <c r="G1819" t="s">
        <v>11582</v>
      </c>
      <c r="H1819" t="s">
        <v>482</v>
      </c>
      <c r="I1819" t="s">
        <v>11089</v>
      </c>
      <c r="J1819">
        <v>10065</v>
      </c>
      <c r="K1819">
        <v>111600</v>
      </c>
      <c r="L1819" t="s">
        <v>31</v>
      </c>
      <c r="M1819" t="s">
        <v>156</v>
      </c>
      <c r="N1819" t="s">
        <v>11269</v>
      </c>
      <c r="O1819" s="129"/>
      <c r="P1819" s="16"/>
    </row>
    <row r="1820" spans="1:16">
      <c r="A1820" t="s">
        <v>11583</v>
      </c>
      <c r="B1820" t="s">
        <v>317</v>
      </c>
      <c r="C1820" t="s">
        <v>11584</v>
      </c>
      <c r="D1820" t="s">
        <v>318</v>
      </c>
      <c r="E1820">
        <v>17142.93</v>
      </c>
      <c r="F1820" t="s">
        <v>1170</v>
      </c>
      <c r="G1820" t="s">
        <v>11585</v>
      </c>
      <c r="H1820" t="s">
        <v>482</v>
      </c>
      <c r="I1820" t="s">
        <v>11089</v>
      </c>
      <c r="J1820">
        <v>10065</v>
      </c>
      <c r="K1820">
        <v>111600</v>
      </c>
      <c r="L1820" t="s">
        <v>31</v>
      </c>
      <c r="M1820" t="s">
        <v>156</v>
      </c>
      <c r="N1820" t="s">
        <v>11271</v>
      </c>
      <c r="O1820" s="129"/>
      <c r="P1820" s="16"/>
    </row>
    <row r="1821" spans="1:16">
      <c r="A1821" t="s">
        <v>1155</v>
      </c>
      <c r="B1821" t="s">
        <v>317</v>
      </c>
      <c r="C1821" t="s">
        <v>11586</v>
      </c>
      <c r="D1821" t="s">
        <v>318</v>
      </c>
      <c r="E1821">
        <v>16640.009999999998</v>
      </c>
      <c r="F1821" t="s">
        <v>1170</v>
      </c>
      <c r="G1821" t="s">
        <v>11587</v>
      </c>
      <c r="H1821" t="s">
        <v>485</v>
      </c>
      <c r="I1821" t="s">
        <v>11089</v>
      </c>
      <c r="J1821">
        <v>10065</v>
      </c>
      <c r="K1821">
        <v>111600</v>
      </c>
      <c r="L1821" t="s">
        <v>31</v>
      </c>
      <c r="M1821" t="s">
        <v>156</v>
      </c>
      <c r="N1821" t="s">
        <v>11270</v>
      </c>
      <c r="O1821" s="129"/>
      <c r="P1821" s="16"/>
    </row>
    <row r="1822" spans="1:16">
      <c r="A1822" t="s">
        <v>11588</v>
      </c>
      <c r="B1822" t="s">
        <v>317</v>
      </c>
      <c r="C1822" t="s">
        <v>11589</v>
      </c>
      <c r="D1822" t="s">
        <v>318</v>
      </c>
      <c r="E1822">
        <v>28240.21</v>
      </c>
      <c r="F1822" t="s">
        <v>1170</v>
      </c>
      <c r="G1822" t="s">
        <v>11590</v>
      </c>
      <c r="H1822" t="s">
        <v>490</v>
      </c>
      <c r="I1822" t="s">
        <v>11089</v>
      </c>
      <c r="J1822">
        <v>10065</v>
      </c>
      <c r="K1822">
        <v>111600</v>
      </c>
      <c r="L1822" t="s">
        <v>31</v>
      </c>
      <c r="M1822" t="s">
        <v>156</v>
      </c>
      <c r="N1822" t="s">
        <v>11272</v>
      </c>
      <c r="O1822" s="129"/>
      <c r="P1822" s="16"/>
    </row>
    <row r="1823" spans="1:16">
      <c r="A1823" t="s">
        <v>1161</v>
      </c>
      <c r="B1823" t="s">
        <v>317</v>
      </c>
      <c r="C1823" t="s">
        <v>11591</v>
      </c>
      <c r="D1823" t="s">
        <v>318</v>
      </c>
      <c r="E1823">
        <v>17850.669999999998</v>
      </c>
      <c r="F1823" t="s">
        <v>1170</v>
      </c>
      <c r="G1823" t="s">
        <v>11592</v>
      </c>
      <c r="H1823" t="s">
        <v>486</v>
      </c>
      <c r="I1823" t="s">
        <v>11089</v>
      </c>
      <c r="J1823">
        <v>10065</v>
      </c>
      <c r="K1823">
        <v>111600</v>
      </c>
      <c r="L1823" t="s">
        <v>31</v>
      </c>
      <c r="M1823" t="s">
        <v>156</v>
      </c>
      <c r="N1823" t="s">
        <v>11273</v>
      </c>
      <c r="O1823" s="129"/>
      <c r="P1823" s="16"/>
    </row>
    <row r="1824" spans="1:16">
      <c r="A1824" t="s">
        <v>1160</v>
      </c>
      <c r="B1824" t="s">
        <v>317</v>
      </c>
      <c r="C1824" t="s">
        <v>11593</v>
      </c>
      <c r="D1824" t="s">
        <v>318</v>
      </c>
      <c r="E1824">
        <v>18809.75</v>
      </c>
      <c r="F1824" t="s">
        <v>1170</v>
      </c>
      <c r="G1824" t="s">
        <v>11594</v>
      </c>
      <c r="H1824" t="s">
        <v>486</v>
      </c>
      <c r="I1824" t="s">
        <v>11089</v>
      </c>
      <c r="J1824">
        <v>10065</v>
      </c>
      <c r="K1824">
        <v>111600</v>
      </c>
      <c r="L1824" t="s">
        <v>31</v>
      </c>
      <c r="M1824" t="s">
        <v>156</v>
      </c>
      <c r="N1824" t="s">
        <v>11274</v>
      </c>
      <c r="O1824" s="129"/>
    </row>
    <row r="1825" spans="1:16">
      <c r="A1825" t="s">
        <v>316</v>
      </c>
      <c r="B1825" t="s">
        <v>317</v>
      </c>
      <c r="C1825" t="s">
        <v>11569</v>
      </c>
      <c r="D1825" t="s">
        <v>318</v>
      </c>
      <c r="E1825">
        <v>2675.7</v>
      </c>
      <c r="F1825" t="s">
        <v>1170</v>
      </c>
      <c r="G1825" t="s">
        <v>11570</v>
      </c>
      <c r="H1825" t="s">
        <v>487</v>
      </c>
      <c r="I1825" t="s">
        <v>11088</v>
      </c>
      <c r="J1825">
        <v>10065</v>
      </c>
      <c r="K1825">
        <v>111700</v>
      </c>
      <c r="L1825" t="s">
        <v>39</v>
      </c>
      <c r="M1825" t="s">
        <v>156</v>
      </c>
      <c r="N1825" t="s">
        <v>11264</v>
      </c>
      <c r="O1825" s="129"/>
    </row>
    <row r="1826" spans="1:16">
      <c r="A1826" t="s">
        <v>320</v>
      </c>
      <c r="B1826" t="s">
        <v>317</v>
      </c>
      <c r="C1826" t="s">
        <v>11571</v>
      </c>
      <c r="D1826" t="s">
        <v>318</v>
      </c>
      <c r="E1826">
        <v>2645</v>
      </c>
      <c r="F1826" t="s">
        <v>1170</v>
      </c>
      <c r="G1826" t="s">
        <v>11572</v>
      </c>
      <c r="H1826" t="s">
        <v>486</v>
      </c>
      <c r="I1826" t="s">
        <v>11088</v>
      </c>
      <c r="J1826">
        <v>10065</v>
      </c>
      <c r="K1826">
        <v>111700</v>
      </c>
      <c r="L1826" t="s">
        <v>39</v>
      </c>
      <c r="M1826" t="s">
        <v>156</v>
      </c>
      <c r="N1826" t="s">
        <v>11265</v>
      </c>
      <c r="O1826" s="129"/>
      <c r="P1826" s="16"/>
    </row>
    <row r="1827" spans="1:16">
      <c r="A1827" t="s">
        <v>321</v>
      </c>
      <c r="B1827" t="s">
        <v>317</v>
      </c>
      <c r="C1827" t="s">
        <v>11573</v>
      </c>
      <c r="D1827" t="s">
        <v>318</v>
      </c>
      <c r="E1827">
        <v>2822.95</v>
      </c>
      <c r="F1827" t="s">
        <v>1170</v>
      </c>
      <c r="G1827" t="s">
        <v>11574</v>
      </c>
      <c r="H1827" t="s">
        <v>489</v>
      </c>
      <c r="I1827" t="s">
        <v>11088</v>
      </c>
      <c r="J1827">
        <v>10065</v>
      </c>
      <c r="K1827">
        <v>111700</v>
      </c>
      <c r="L1827" t="s">
        <v>39</v>
      </c>
      <c r="M1827" t="s">
        <v>156</v>
      </c>
      <c r="N1827" t="s">
        <v>11266</v>
      </c>
      <c r="O1827" s="129"/>
      <c r="P1827" s="16"/>
    </row>
    <row r="1828" spans="1:16">
      <c r="A1828" t="s">
        <v>1115</v>
      </c>
      <c r="B1828" t="s">
        <v>317</v>
      </c>
      <c r="C1828" t="s">
        <v>11575</v>
      </c>
      <c r="D1828" t="s">
        <v>318</v>
      </c>
      <c r="E1828">
        <v>2649.03</v>
      </c>
      <c r="F1828" t="s">
        <v>1170</v>
      </c>
      <c r="G1828" t="s">
        <v>11576</v>
      </c>
      <c r="H1828" t="s">
        <v>488</v>
      </c>
      <c r="I1828" t="s">
        <v>11088</v>
      </c>
      <c r="J1828">
        <v>10065</v>
      </c>
      <c r="K1828">
        <v>111700</v>
      </c>
      <c r="L1828" t="s">
        <v>39</v>
      </c>
      <c r="M1828" t="s">
        <v>156</v>
      </c>
      <c r="N1828" t="s">
        <v>11267</v>
      </c>
      <c r="O1828" s="129"/>
    </row>
    <row r="1829" spans="1:16">
      <c r="A1829" t="s">
        <v>11577</v>
      </c>
      <c r="B1829" t="s">
        <v>317</v>
      </c>
      <c r="C1829" t="s">
        <v>11578</v>
      </c>
      <c r="D1829" t="s">
        <v>318</v>
      </c>
      <c r="E1829">
        <v>2450.21</v>
      </c>
      <c r="F1829" t="s">
        <v>1170</v>
      </c>
      <c r="G1829" t="s">
        <v>11579</v>
      </c>
      <c r="H1829" t="s">
        <v>487</v>
      </c>
      <c r="I1829" t="s">
        <v>11088</v>
      </c>
      <c r="J1829">
        <v>10065</v>
      </c>
      <c r="K1829">
        <v>111700</v>
      </c>
      <c r="L1829" t="s">
        <v>39</v>
      </c>
      <c r="M1829" t="s">
        <v>156</v>
      </c>
      <c r="N1829" t="s">
        <v>11268</v>
      </c>
      <c r="O1829" s="129"/>
    </row>
    <row r="1830" spans="1:16">
      <c r="A1830" t="s">
        <v>11580</v>
      </c>
      <c r="B1830" t="s">
        <v>317</v>
      </c>
      <c r="C1830" t="s">
        <v>11581</v>
      </c>
      <c r="D1830" t="s">
        <v>318</v>
      </c>
      <c r="E1830">
        <v>2345.73</v>
      </c>
      <c r="F1830" t="s">
        <v>1170</v>
      </c>
      <c r="G1830" t="s">
        <v>11582</v>
      </c>
      <c r="H1830" t="s">
        <v>483</v>
      </c>
      <c r="I1830" t="s">
        <v>11088</v>
      </c>
      <c r="J1830">
        <v>10065</v>
      </c>
      <c r="K1830">
        <v>111700</v>
      </c>
      <c r="L1830" t="s">
        <v>39</v>
      </c>
      <c r="M1830" t="s">
        <v>156</v>
      </c>
      <c r="N1830" t="s">
        <v>11269</v>
      </c>
      <c r="O1830" s="129"/>
      <c r="P1830" s="16"/>
    </row>
    <row r="1831" spans="1:16">
      <c r="A1831" t="s">
        <v>11583</v>
      </c>
      <c r="B1831" t="s">
        <v>317</v>
      </c>
      <c r="C1831" t="s">
        <v>11584</v>
      </c>
      <c r="D1831" t="s">
        <v>318</v>
      </c>
      <c r="E1831">
        <v>2794.42</v>
      </c>
      <c r="F1831" t="s">
        <v>1170</v>
      </c>
      <c r="G1831" t="s">
        <v>11585</v>
      </c>
      <c r="H1831" t="s">
        <v>483</v>
      </c>
      <c r="I1831" t="s">
        <v>11088</v>
      </c>
      <c r="J1831">
        <v>10065</v>
      </c>
      <c r="K1831">
        <v>111700</v>
      </c>
      <c r="L1831" t="s">
        <v>39</v>
      </c>
      <c r="M1831" t="s">
        <v>156</v>
      </c>
      <c r="N1831" t="s">
        <v>11271</v>
      </c>
      <c r="O1831" s="129"/>
      <c r="P1831" s="16"/>
    </row>
    <row r="1832" spans="1:16">
      <c r="A1832" t="s">
        <v>1155</v>
      </c>
      <c r="B1832" t="s">
        <v>317</v>
      </c>
      <c r="C1832" t="s">
        <v>11586</v>
      </c>
      <c r="D1832" t="s">
        <v>318</v>
      </c>
      <c r="E1832">
        <v>2723.8</v>
      </c>
      <c r="F1832" t="s">
        <v>1170</v>
      </c>
      <c r="G1832" t="s">
        <v>11587</v>
      </c>
      <c r="H1832" t="s">
        <v>486</v>
      </c>
      <c r="I1832" t="s">
        <v>11088</v>
      </c>
      <c r="J1832">
        <v>10065</v>
      </c>
      <c r="K1832">
        <v>111700</v>
      </c>
      <c r="L1832" t="s">
        <v>39</v>
      </c>
      <c r="M1832" t="s">
        <v>156</v>
      </c>
      <c r="N1832" t="s">
        <v>11270</v>
      </c>
      <c r="O1832" s="129"/>
      <c r="P1832" s="16"/>
    </row>
    <row r="1833" spans="1:16">
      <c r="A1833" t="s">
        <v>11588</v>
      </c>
      <c r="B1833" t="s">
        <v>317</v>
      </c>
      <c r="C1833" t="s">
        <v>11589</v>
      </c>
      <c r="D1833" t="s">
        <v>318</v>
      </c>
      <c r="E1833">
        <v>4960.37</v>
      </c>
      <c r="F1833" t="s">
        <v>1170</v>
      </c>
      <c r="G1833" t="s">
        <v>11590</v>
      </c>
      <c r="H1833" t="s">
        <v>491</v>
      </c>
      <c r="I1833" t="s">
        <v>11088</v>
      </c>
      <c r="J1833">
        <v>10065</v>
      </c>
      <c r="K1833">
        <v>111700</v>
      </c>
      <c r="L1833" t="s">
        <v>39</v>
      </c>
      <c r="M1833" t="s">
        <v>156</v>
      </c>
      <c r="N1833" t="s">
        <v>11272</v>
      </c>
      <c r="O1833" s="129"/>
      <c r="P1833" s="16"/>
    </row>
    <row r="1834" spans="1:16">
      <c r="A1834" t="s">
        <v>1161</v>
      </c>
      <c r="B1834" t="s">
        <v>317</v>
      </c>
      <c r="C1834" t="s">
        <v>11591</v>
      </c>
      <c r="D1834" t="s">
        <v>318</v>
      </c>
      <c r="E1834">
        <v>2830.83</v>
      </c>
      <c r="F1834" t="s">
        <v>1170</v>
      </c>
      <c r="G1834" t="s">
        <v>11592</v>
      </c>
      <c r="H1834" t="s">
        <v>487</v>
      </c>
      <c r="I1834" t="s">
        <v>11088</v>
      </c>
      <c r="J1834">
        <v>10065</v>
      </c>
      <c r="K1834">
        <v>111700</v>
      </c>
      <c r="L1834" t="s">
        <v>39</v>
      </c>
      <c r="M1834" t="s">
        <v>156</v>
      </c>
      <c r="N1834" t="s">
        <v>11273</v>
      </c>
      <c r="O1834" s="129"/>
      <c r="P1834" s="16"/>
    </row>
    <row r="1835" spans="1:16">
      <c r="A1835" t="s">
        <v>1160</v>
      </c>
      <c r="B1835" t="s">
        <v>317</v>
      </c>
      <c r="C1835" t="s">
        <v>11593</v>
      </c>
      <c r="D1835" t="s">
        <v>318</v>
      </c>
      <c r="E1835">
        <v>2773.99</v>
      </c>
      <c r="F1835" t="s">
        <v>1170</v>
      </c>
      <c r="G1835" t="s">
        <v>11594</v>
      </c>
      <c r="H1835" t="s">
        <v>487</v>
      </c>
      <c r="I1835" t="s">
        <v>11088</v>
      </c>
      <c r="J1835">
        <v>10065</v>
      </c>
      <c r="K1835">
        <v>111700</v>
      </c>
      <c r="L1835" t="s">
        <v>39</v>
      </c>
      <c r="M1835" t="s">
        <v>156</v>
      </c>
      <c r="N1835" t="s">
        <v>11274</v>
      </c>
      <c r="O1835" s="129"/>
      <c r="P1835" s="16"/>
    </row>
    <row r="1836" spans="1:16">
      <c r="A1836" t="s">
        <v>316</v>
      </c>
      <c r="B1836" t="s">
        <v>317</v>
      </c>
      <c r="C1836" t="s">
        <v>11569</v>
      </c>
      <c r="D1836" t="s">
        <v>318</v>
      </c>
      <c r="E1836">
        <v>10.8</v>
      </c>
      <c r="F1836" t="s">
        <v>1170</v>
      </c>
      <c r="G1836" t="s">
        <v>11570</v>
      </c>
      <c r="H1836" t="s">
        <v>488</v>
      </c>
      <c r="I1836" t="s">
        <v>11087</v>
      </c>
      <c r="J1836">
        <v>10065</v>
      </c>
      <c r="K1836">
        <v>113000</v>
      </c>
      <c r="L1836" t="s">
        <v>39</v>
      </c>
      <c r="M1836" t="s">
        <v>156</v>
      </c>
      <c r="N1836" t="s">
        <v>11264</v>
      </c>
      <c r="O1836" s="129"/>
      <c r="P1836" s="16"/>
    </row>
    <row r="1837" spans="1:16">
      <c r="A1837" t="s">
        <v>320</v>
      </c>
      <c r="B1837" t="s">
        <v>317</v>
      </c>
      <c r="C1837" t="s">
        <v>11571</v>
      </c>
      <c r="D1837" t="s">
        <v>318</v>
      </c>
      <c r="E1837">
        <v>0.89</v>
      </c>
      <c r="F1837" t="s">
        <v>1170</v>
      </c>
      <c r="G1837" t="s">
        <v>11572</v>
      </c>
      <c r="H1837" t="s">
        <v>487</v>
      </c>
      <c r="I1837" t="s">
        <v>11087</v>
      </c>
      <c r="J1837">
        <v>10065</v>
      </c>
      <c r="K1837">
        <v>113000</v>
      </c>
      <c r="L1837" t="s">
        <v>39</v>
      </c>
      <c r="M1837" t="s">
        <v>156</v>
      </c>
      <c r="N1837" t="s">
        <v>11265</v>
      </c>
      <c r="O1837" s="129"/>
      <c r="P1837" s="16"/>
    </row>
    <row r="1838" spans="1:16">
      <c r="A1838" t="s">
        <v>321</v>
      </c>
      <c r="B1838" t="s">
        <v>317</v>
      </c>
      <c r="C1838" t="s">
        <v>11573</v>
      </c>
      <c r="D1838" t="s">
        <v>318</v>
      </c>
      <c r="E1838">
        <v>2.19</v>
      </c>
      <c r="F1838" t="s">
        <v>1170</v>
      </c>
      <c r="G1838" t="s">
        <v>11574</v>
      </c>
      <c r="H1838" t="s">
        <v>490</v>
      </c>
      <c r="I1838" t="s">
        <v>11087</v>
      </c>
      <c r="J1838">
        <v>10065</v>
      </c>
      <c r="K1838">
        <v>113000</v>
      </c>
      <c r="L1838" t="s">
        <v>39</v>
      </c>
      <c r="M1838" t="s">
        <v>156</v>
      </c>
      <c r="N1838" t="s">
        <v>11266</v>
      </c>
      <c r="O1838" s="129"/>
      <c r="P1838" s="16"/>
    </row>
    <row r="1839" spans="1:16">
      <c r="A1839" t="s">
        <v>1115</v>
      </c>
      <c r="B1839" t="s">
        <v>317</v>
      </c>
      <c r="C1839" t="s">
        <v>11575</v>
      </c>
      <c r="D1839" t="s">
        <v>318</v>
      </c>
      <c r="E1839">
        <v>0.46</v>
      </c>
      <c r="F1839" t="s">
        <v>1170</v>
      </c>
      <c r="G1839" t="s">
        <v>11576</v>
      </c>
      <c r="H1839" t="s">
        <v>489</v>
      </c>
      <c r="I1839" t="s">
        <v>11087</v>
      </c>
      <c r="J1839">
        <v>10065</v>
      </c>
      <c r="K1839">
        <v>113000</v>
      </c>
      <c r="L1839" t="s">
        <v>39</v>
      </c>
      <c r="M1839" t="s">
        <v>156</v>
      </c>
      <c r="N1839" t="s">
        <v>11267</v>
      </c>
      <c r="O1839" s="129"/>
      <c r="P1839" s="16"/>
    </row>
    <row r="1840" spans="1:16">
      <c r="A1840" t="s">
        <v>11577</v>
      </c>
      <c r="B1840" t="s">
        <v>317</v>
      </c>
      <c r="C1840" t="s">
        <v>11578</v>
      </c>
      <c r="D1840" t="s">
        <v>318</v>
      </c>
      <c r="E1840">
        <v>0.89</v>
      </c>
      <c r="F1840" t="s">
        <v>1170</v>
      </c>
      <c r="G1840" t="s">
        <v>11579</v>
      </c>
      <c r="H1840" t="s">
        <v>488</v>
      </c>
      <c r="I1840" t="s">
        <v>11087</v>
      </c>
      <c r="J1840">
        <v>10065</v>
      </c>
      <c r="K1840">
        <v>113000</v>
      </c>
      <c r="L1840" t="s">
        <v>39</v>
      </c>
      <c r="M1840" t="s">
        <v>156</v>
      </c>
      <c r="N1840" t="s">
        <v>11268</v>
      </c>
      <c r="O1840" s="129"/>
      <c r="P1840" s="16"/>
    </row>
    <row r="1841" spans="1:16">
      <c r="A1841" t="s">
        <v>11580</v>
      </c>
      <c r="B1841" t="s">
        <v>317</v>
      </c>
      <c r="C1841" t="s">
        <v>11581</v>
      </c>
      <c r="D1841" t="s">
        <v>318</v>
      </c>
      <c r="E1841">
        <v>0.89</v>
      </c>
      <c r="F1841" t="s">
        <v>1170</v>
      </c>
      <c r="G1841" t="s">
        <v>11582</v>
      </c>
      <c r="H1841" t="s">
        <v>484</v>
      </c>
      <c r="I1841" t="s">
        <v>11087</v>
      </c>
      <c r="J1841">
        <v>10065</v>
      </c>
      <c r="K1841">
        <v>113000</v>
      </c>
      <c r="L1841" t="s">
        <v>39</v>
      </c>
      <c r="M1841" t="s">
        <v>156</v>
      </c>
      <c r="N1841" t="s">
        <v>11269</v>
      </c>
      <c r="O1841" s="129"/>
      <c r="P1841" s="16"/>
    </row>
    <row r="1842" spans="1:16">
      <c r="A1842" t="s">
        <v>11583</v>
      </c>
      <c r="B1842" t="s">
        <v>317</v>
      </c>
      <c r="C1842" t="s">
        <v>11584</v>
      </c>
      <c r="D1842" t="s">
        <v>318</v>
      </c>
      <c r="E1842">
        <v>2.95</v>
      </c>
      <c r="F1842" t="s">
        <v>1170</v>
      </c>
      <c r="G1842" t="s">
        <v>11585</v>
      </c>
      <c r="H1842" t="s">
        <v>484</v>
      </c>
      <c r="I1842" t="s">
        <v>11087</v>
      </c>
      <c r="J1842">
        <v>10065</v>
      </c>
      <c r="K1842">
        <v>113000</v>
      </c>
      <c r="L1842" t="s">
        <v>39</v>
      </c>
      <c r="M1842" t="s">
        <v>156</v>
      </c>
      <c r="N1842" t="s">
        <v>11271</v>
      </c>
      <c r="O1842" s="129"/>
      <c r="P1842" s="16"/>
    </row>
    <row r="1843" spans="1:16">
      <c r="A1843" t="s">
        <v>1155</v>
      </c>
      <c r="B1843" t="s">
        <v>317</v>
      </c>
      <c r="C1843" t="s">
        <v>11586</v>
      </c>
      <c r="D1843" t="s">
        <v>318</v>
      </c>
      <c r="E1843">
        <v>2.71</v>
      </c>
      <c r="F1843" t="s">
        <v>1170</v>
      </c>
      <c r="G1843" t="s">
        <v>11587</v>
      </c>
      <c r="H1843" t="s">
        <v>487</v>
      </c>
      <c r="I1843" t="s">
        <v>11087</v>
      </c>
      <c r="J1843">
        <v>10065</v>
      </c>
      <c r="K1843">
        <v>113000</v>
      </c>
      <c r="L1843" t="s">
        <v>39</v>
      </c>
      <c r="M1843" t="s">
        <v>156</v>
      </c>
      <c r="N1843" t="s">
        <v>11270</v>
      </c>
      <c r="O1843" s="129"/>
      <c r="P1843" s="16"/>
    </row>
    <row r="1844" spans="1:16">
      <c r="A1844" t="s">
        <v>11588</v>
      </c>
      <c r="B1844" t="s">
        <v>317</v>
      </c>
      <c r="C1844" t="s">
        <v>11589</v>
      </c>
      <c r="D1844" t="s">
        <v>318</v>
      </c>
      <c r="E1844">
        <v>83.68</v>
      </c>
      <c r="F1844" t="s">
        <v>1170</v>
      </c>
      <c r="G1844" t="s">
        <v>11590</v>
      </c>
      <c r="H1844" t="s">
        <v>492</v>
      </c>
      <c r="I1844" t="s">
        <v>11087</v>
      </c>
      <c r="J1844">
        <v>10065</v>
      </c>
      <c r="K1844">
        <v>113000</v>
      </c>
      <c r="L1844" t="s">
        <v>39</v>
      </c>
      <c r="M1844" t="s">
        <v>156</v>
      </c>
      <c r="N1844" t="s">
        <v>11272</v>
      </c>
      <c r="O1844" s="129"/>
      <c r="P1844" s="16"/>
    </row>
    <row r="1845" spans="1:16">
      <c r="A1845" t="s">
        <v>1161</v>
      </c>
      <c r="B1845" t="s">
        <v>317</v>
      </c>
      <c r="C1845" t="s">
        <v>11591</v>
      </c>
      <c r="D1845" t="s">
        <v>318</v>
      </c>
      <c r="E1845">
        <v>8.02</v>
      </c>
      <c r="F1845" t="s">
        <v>1170</v>
      </c>
      <c r="G1845" t="s">
        <v>11592</v>
      </c>
      <c r="H1845" t="s">
        <v>488</v>
      </c>
      <c r="I1845" t="s">
        <v>11087</v>
      </c>
      <c r="J1845">
        <v>10065</v>
      </c>
      <c r="K1845">
        <v>113000</v>
      </c>
      <c r="L1845" t="s">
        <v>39</v>
      </c>
      <c r="M1845" t="s">
        <v>156</v>
      </c>
      <c r="N1845" t="s">
        <v>11273</v>
      </c>
      <c r="O1845" s="129"/>
      <c r="P1845" s="16"/>
    </row>
    <row r="1846" spans="1:16">
      <c r="A1846" t="s">
        <v>1160</v>
      </c>
      <c r="B1846" t="s">
        <v>317</v>
      </c>
      <c r="C1846" t="s">
        <v>11593</v>
      </c>
      <c r="D1846" t="s">
        <v>318</v>
      </c>
      <c r="E1846">
        <v>5.56</v>
      </c>
      <c r="F1846" t="s">
        <v>1170</v>
      </c>
      <c r="G1846" t="s">
        <v>11594</v>
      </c>
      <c r="H1846" t="s">
        <v>488</v>
      </c>
      <c r="I1846" t="s">
        <v>11087</v>
      </c>
      <c r="J1846">
        <v>10065</v>
      </c>
      <c r="K1846">
        <v>113000</v>
      </c>
      <c r="L1846" t="s">
        <v>39</v>
      </c>
      <c r="M1846" t="s">
        <v>156</v>
      </c>
      <c r="N1846" t="s">
        <v>11274</v>
      </c>
      <c r="O1846" s="129"/>
      <c r="P1846" s="16"/>
    </row>
    <row r="1847" spans="1:16">
      <c r="A1847" t="s">
        <v>316</v>
      </c>
      <c r="B1847" t="s">
        <v>317</v>
      </c>
      <c r="C1847" t="s">
        <v>11569</v>
      </c>
      <c r="D1847" t="s">
        <v>318</v>
      </c>
      <c r="E1847">
        <v>236.02</v>
      </c>
      <c r="F1847" t="s">
        <v>1170</v>
      </c>
      <c r="G1847" t="s">
        <v>11570</v>
      </c>
      <c r="H1847" t="s">
        <v>489</v>
      </c>
      <c r="I1847" t="s">
        <v>11086</v>
      </c>
      <c r="J1847">
        <v>10065</v>
      </c>
      <c r="K1847">
        <v>113010</v>
      </c>
      <c r="L1847" t="s">
        <v>35</v>
      </c>
      <c r="M1847" t="s">
        <v>156</v>
      </c>
      <c r="N1847" t="s">
        <v>11264</v>
      </c>
      <c r="O1847" s="129"/>
      <c r="P1847" s="16"/>
    </row>
    <row r="1848" spans="1:16">
      <c r="A1848" t="s">
        <v>320</v>
      </c>
      <c r="B1848" t="s">
        <v>317</v>
      </c>
      <c r="C1848" t="s">
        <v>11571</v>
      </c>
      <c r="D1848" t="s">
        <v>318</v>
      </c>
      <c r="E1848">
        <v>236.02</v>
      </c>
      <c r="F1848" t="s">
        <v>1170</v>
      </c>
      <c r="G1848" t="s">
        <v>11572</v>
      </c>
      <c r="H1848" t="s">
        <v>488</v>
      </c>
      <c r="I1848" t="s">
        <v>11086</v>
      </c>
      <c r="J1848">
        <v>10065</v>
      </c>
      <c r="K1848">
        <v>113010</v>
      </c>
      <c r="L1848" t="s">
        <v>35</v>
      </c>
      <c r="M1848" t="s">
        <v>156</v>
      </c>
      <c r="N1848" t="s">
        <v>11265</v>
      </c>
      <c r="O1848" s="129"/>
      <c r="P1848" s="16"/>
    </row>
    <row r="1849" spans="1:16">
      <c r="A1849" t="s">
        <v>321</v>
      </c>
      <c r="B1849" t="s">
        <v>317</v>
      </c>
      <c r="C1849" t="s">
        <v>11573</v>
      </c>
      <c r="D1849" t="s">
        <v>318</v>
      </c>
      <c r="E1849">
        <v>241.58</v>
      </c>
      <c r="F1849" t="s">
        <v>1170</v>
      </c>
      <c r="G1849" t="s">
        <v>11574</v>
      </c>
      <c r="H1849" t="s">
        <v>491</v>
      </c>
      <c r="I1849" t="s">
        <v>11086</v>
      </c>
      <c r="J1849">
        <v>10065</v>
      </c>
      <c r="K1849">
        <v>113010</v>
      </c>
      <c r="L1849" t="s">
        <v>35</v>
      </c>
      <c r="M1849" t="s">
        <v>156</v>
      </c>
      <c r="N1849" t="s">
        <v>11266</v>
      </c>
      <c r="O1849" s="129"/>
      <c r="P1849" s="16"/>
    </row>
    <row r="1850" spans="1:16">
      <c r="A1850" t="s">
        <v>1115</v>
      </c>
      <c r="B1850" t="s">
        <v>317</v>
      </c>
      <c r="C1850" t="s">
        <v>11575</v>
      </c>
      <c r="D1850" t="s">
        <v>318</v>
      </c>
      <c r="E1850">
        <v>258.7</v>
      </c>
      <c r="F1850" t="s">
        <v>1170</v>
      </c>
      <c r="G1850" t="s">
        <v>11576</v>
      </c>
      <c r="H1850" t="s">
        <v>490</v>
      </c>
      <c r="I1850" t="s">
        <v>11086</v>
      </c>
      <c r="J1850">
        <v>10065</v>
      </c>
      <c r="K1850">
        <v>113010</v>
      </c>
      <c r="L1850" t="s">
        <v>35</v>
      </c>
      <c r="M1850" t="s">
        <v>156</v>
      </c>
      <c r="N1850" t="s">
        <v>11267</v>
      </c>
      <c r="O1850" s="129"/>
      <c r="P1850" s="16"/>
    </row>
    <row r="1851" spans="1:16">
      <c r="A1851" t="s">
        <v>11577</v>
      </c>
      <c r="B1851" t="s">
        <v>317</v>
      </c>
      <c r="C1851" t="s">
        <v>11578</v>
      </c>
      <c r="D1851" t="s">
        <v>318</v>
      </c>
      <c r="E1851">
        <v>251.77</v>
      </c>
      <c r="F1851" t="s">
        <v>1170</v>
      </c>
      <c r="G1851" t="s">
        <v>11579</v>
      </c>
      <c r="H1851" t="s">
        <v>489</v>
      </c>
      <c r="I1851" t="s">
        <v>11086</v>
      </c>
      <c r="J1851">
        <v>10065</v>
      </c>
      <c r="K1851">
        <v>113010</v>
      </c>
      <c r="L1851" t="s">
        <v>35</v>
      </c>
      <c r="M1851" t="s">
        <v>156</v>
      </c>
      <c r="N1851" t="s">
        <v>11268</v>
      </c>
      <c r="O1851" s="129"/>
      <c r="P1851" s="16"/>
    </row>
    <row r="1852" spans="1:16">
      <c r="A1852" t="s">
        <v>11580</v>
      </c>
      <c r="B1852" t="s">
        <v>317</v>
      </c>
      <c r="C1852" t="s">
        <v>11581</v>
      </c>
      <c r="D1852" t="s">
        <v>318</v>
      </c>
      <c r="E1852">
        <v>236.02</v>
      </c>
      <c r="F1852" t="s">
        <v>1170</v>
      </c>
      <c r="G1852" t="s">
        <v>11582</v>
      </c>
      <c r="H1852" t="s">
        <v>485</v>
      </c>
      <c r="I1852" t="s">
        <v>11086</v>
      </c>
      <c r="J1852">
        <v>10065</v>
      </c>
      <c r="K1852">
        <v>113010</v>
      </c>
      <c r="L1852" t="s">
        <v>35</v>
      </c>
      <c r="M1852" t="s">
        <v>156</v>
      </c>
      <c r="N1852" t="s">
        <v>11269</v>
      </c>
      <c r="O1852" s="129"/>
      <c r="P1852" s="16"/>
    </row>
    <row r="1853" spans="1:16">
      <c r="A1853" t="s">
        <v>1155</v>
      </c>
      <c r="B1853" t="s">
        <v>317</v>
      </c>
      <c r="C1853" t="s">
        <v>11586</v>
      </c>
      <c r="D1853" t="s">
        <v>318</v>
      </c>
      <c r="E1853">
        <v>274.51</v>
      </c>
      <c r="F1853" t="s">
        <v>1170</v>
      </c>
      <c r="G1853" t="s">
        <v>11587</v>
      </c>
      <c r="H1853" t="s">
        <v>488</v>
      </c>
      <c r="I1853" t="s">
        <v>11086</v>
      </c>
      <c r="J1853">
        <v>10065</v>
      </c>
      <c r="K1853">
        <v>113010</v>
      </c>
      <c r="L1853" t="s">
        <v>35</v>
      </c>
      <c r="M1853" t="s">
        <v>156</v>
      </c>
      <c r="N1853" t="s">
        <v>11270</v>
      </c>
      <c r="O1853" s="129"/>
      <c r="P1853" s="16"/>
    </row>
    <row r="1854" spans="1:16">
      <c r="A1854" t="s">
        <v>11583</v>
      </c>
      <c r="B1854" t="s">
        <v>317</v>
      </c>
      <c r="C1854" t="s">
        <v>11584</v>
      </c>
      <c r="D1854" t="s">
        <v>318</v>
      </c>
      <c r="E1854">
        <v>263.27999999999997</v>
      </c>
      <c r="F1854" t="s">
        <v>1170</v>
      </c>
      <c r="G1854" t="s">
        <v>11585</v>
      </c>
      <c r="H1854" t="s">
        <v>485</v>
      </c>
      <c r="I1854" t="s">
        <v>11086</v>
      </c>
      <c r="J1854">
        <v>10065</v>
      </c>
      <c r="K1854">
        <v>113010</v>
      </c>
      <c r="L1854" t="s">
        <v>35</v>
      </c>
      <c r="M1854" t="s">
        <v>156</v>
      </c>
      <c r="N1854" t="s">
        <v>11271</v>
      </c>
      <c r="O1854" s="129"/>
      <c r="P1854" s="16"/>
    </row>
    <row r="1855" spans="1:16">
      <c r="A1855" t="s">
        <v>11588</v>
      </c>
      <c r="B1855" t="s">
        <v>317</v>
      </c>
      <c r="C1855" t="s">
        <v>11589</v>
      </c>
      <c r="D1855" t="s">
        <v>318</v>
      </c>
      <c r="E1855">
        <v>650.78</v>
      </c>
      <c r="F1855" t="s">
        <v>1170</v>
      </c>
      <c r="G1855" t="s">
        <v>11590</v>
      </c>
      <c r="H1855" t="s">
        <v>493</v>
      </c>
      <c r="I1855" t="s">
        <v>11086</v>
      </c>
      <c r="J1855">
        <v>10065</v>
      </c>
      <c r="K1855">
        <v>113010</v>
      </c>
      <c r="L1855" t="s">
        <v>35</v>
      </c>
      <c r="M1855" t="s">
        <v>156</v>
      </c>
      <c r="N1855" t="s">
        <v>11272</v>
      </c>
      <c r="O1855" s="129"/>
      <c r="P1855" s="16"/>
    </row>
    <row r="1856" spans="1:16">
      <c r="A1856" t="s">
        <v>1161</v>
      </c>
      <c r="B1856" t="s">
        <v>317</v>
      </c>
      <c r="C1856" t="s">
        <v>11591</v>
      </c>
      <c r="D1856" t="s">
        <v>318</v>
      </c>
      <c r="E1856">
        <v>292.38</v>
      </c>
      <c r="F1856" t="s">
        <v>1170</v>
      </c>
      <c r="G1856" t="s">
        <v>11592</v>
      </c>
      <c r="H1856" t="s">
        <v>489</v>
      </c>
      <c r="I1856" t="s">
        <v>11086</v>
      </c>
      <c r="J1856">
        <v>10065</v>
      </c>
      <c r="K1856">
        <v>113010</v>
      </c>
      <c r="L1856" t="s">
        <v>35</v>
      </c>
      <c r="M1856" t="s">
        <v>156</v>
      </c>
      <c r="N1856" t="s">
        <v>11273</v>
      </c>
      <c r="O1856" s="129"/>
      <c r="P1856" s="16"/>
    </row>
    <row r="1857" spans="1:16">
      <c r="A1857" t="s">
        <v>1160</v>
      </c>
      <c r="B1857" t="s">
        <v>317</v>
      </c>
      <c r="C1857" t="s">
        <v>11593</v>
      </c>
      <c r="D1857" t="s">
        <v>318</v>
      </c>
      <c r="E1857">
        <v>289.79000000000002</v>
      </c>
      <c r="F1857" t="s">
        <v>1170</v>
      </c>
      <c r="G1857" t="s">
        <v>11594</v>
      </c>
      <c r="H1857" t="s">
        <v>489</v>
      </c>
      <c r="I1857" t="s">
        <v>11086</v>
      </c>
      <c r="J1857">
        <v>10065</v>
      </c>
      <c r="K1857">
        <v>113010</v>
      </c>
      <c r="L1857" t="s">
        <v>35</v>
      </c>
      <c r="M1857" t="s">
        <v>156</v>
      </c>
      <c r="N1857" t="s">
        <v>11274</v>
      </c>
      <c r="O1857" s="129"/>
      <c r="P1857" s="16"/>
    </row>
    <row r="1858" spans="1:16">
      <c r="A1858" t="s">
        <v>316</v>
      </c>
      <c r="B1858" t="s">
        <v>317</v>
      </c>
      <c r="C1858" t="s">
        <v>11569</v>
      </c>
      <c r="D1858" t="s">
        <v>318</v>
      </c>
      <c r="E1858">
        <v>211.17</v>
      </c>
      <c r="F1858" t="s">
        <v>1170</v>
      </c>
      <c r="G1858" t="s">
        <v>11570</v>
      </c>
      <c r="H1858" t="s">
        <v>490</v>
      </c>
      <c r="I1858" t="s">
        <v>11085</v>
      </c>
      <c r="J1858">
        <v>10065</v>
      </c>
      <c r="K1858">
        <v>113020</v>
      </c>
      <c r="L1858" t="s">
        <v>33</v>
      </c>
      <c r="M1858" t="s">
        <v>156</v>
      </c>
      <c r="N1858" t="s">
        <v>11264</v>
      </c>
      <c r="O1858" s="129"/>
      <c r="P1858" s="16"/>
    </row>
    <row r="1859" spans="1:16">
      <c r="A1859" t="s">
        <v>320</v>
      </c>
      <c r="B1859" t="s">
        <v>317</v>
      </c>
      <c r="C1859" t="s">
        <v>11571</v>
      </c>
      <c r="D1859" t="s">
        <v>318</v>
      </c>
      <c r="E1859">
        <v>211.17</v>
      </c>
      <c r="F1859" t="s">
        <v>1170</v>
      </c>
      <c r="G1859" t="s">
        <v>11572</v>
      </c>
      <c r="H1859" t="s">
        <v>489</v>
      </c>
      <c r="I1859" t="s">
        <v>11085</v>
      </c>
      <c r="J1859">
        <v>10065</v>
      </c>
      <c r="K1859">
        <v>113020</v>
      </c>
      <c r="L1859" t="s">
        <v>33</v>
      </c>
      <c r="M1859" t="s">
        <v>156</v>
      </c>
      <c r="N1859" t="s">
        <v>11265</v>
      </c>
      <c r="O1859" s="129"/>
      <c r="P1859" s="16"/>
    </row>
    <row r="1860" spans="1:16">
      <c r="A1860" t="s">
        <v>321</v>
      </c>
      <c r="B1860" t="s">
        <v>317</v>
      </c>
      <c r="C1860" t="s">
        <v>11573</v>
      </c>
      <c r="D1860" t="s">
        <v>318</v>
      </c>
      <c r="E1860">
        <v>211.17</v>
      </c>
      <c r="F1860" t="s">
        <v>1170</v>
      </c>
      <c r="G1860" t="s">
        <v>11574</v>
      </c>
      <c r="H1860" t="s">
        <v>492</v>
      </c>
      <c r="I1860" t="s">
        <v>11085</v>
      </c>
      <c r="J1860">
        <v>10065</v>
      </c>
      <c r="K1860">
        <v>113020</v>
      </c>
      <c r="L1860" t="s">
        <v>33</v>
      </c>
      <c r="M1860" t="s">
        <v>156</v>
      </c>
      <c r="N1860" t="s">
        <v>11266</v>
      </c>
      <c r="O1860" s="129"/>
      <c r="P1860" s="16"/>
    </row>
    <row r="1861" spans="1:16">
      <c r="A1861" t="s">
        <v>1115</v>
      </c>
      <c r="B1861" t="s">
        <v>317</v>
      </c>
      <c r="C1861" t="s">
        <v>11575</v>
      </c>
      <c r="D1861" t="s">
        <v>318</v>
      </c>
      <c r="E1861">
        <v>582.38</v>
      </c>
      <c r="F1861" t="s">
        <v>1170</v>
      </c>
      <c r="G1861" t="s">
        <v>11576</v>
      </c>
      <c r="H1861" t="s">
        <v>491</v>
      </c>
      <c r="I1861" t="s">
        <v>11085</v>
      </c>
      <c r="J1861">
        <v>10065</v>
      </c>
      <c r="K1861">
        <v>113020</v>
      </c>
      <c r="L1861" t="s">
        <v>33</v>
      </c>
      <c r="M1861" t="s">
        <v>156</v>
      </c>
      <c r="N1861" t="s">
        <v>11267</v>
      </c>
      <c r="O1861" s="129"/>
      <c r="P1861" s="16"/>
    </row>
    <row r="1862" spans="1:16">
      <c r="A1862" t="s">
        <v>11577</v>
      </c>
      <c r="B1862" t="s">
        <v>317</v>
      </c>
      <c r="C1862" t="s">
        <v>11578</v>
      </c>
      <c r="D1862" t="s">
        <v>318</v>
      </c>
      <c r="E1862">
        <v>211.17</v>
      </c>
      <c r="F1862" t="s">
        <v>1170</v>
      </c>
      <c r="G1862" t="s">
        <v>11579</v>
      </c>
      <c r="H1862" t="s">
        <v>490</v>
      </c>
      <c r="I1862" t="s">
        <v>11085</v>
      </c>
      <c r="J1862">
        <v>10065</v>
      </c>
      <c r="K1862">
        <v>113020</v>
      </c>
      <c r="L1862" t="s">
        <v>33</v>
      </c>
      <c r="M1862" t="s">
        <v>156</v>
      </c>
      <c r="N1862" t="s">
        <v>11268</v>
      </c>
      <c r="O1862" s="129"/>
      <c r="P1862" s="16"/>
    </row>
    <row r="1863" spans="1:16">
      <c r="A1863" t="s">
        <v>11580</v>
      </c>
      <c r="B1863" t="s">
        <v>317</v>
      </c>
      <c r="C1863" t="s">
        <v>11581</v>
      </c>
      <c r="D1863" t="s">
        <v>318</v>
      </c>
      <c r="E1863">
        <v>211.17</v>
      </c>
      <c r="F1863" t="s">
        <v>1170</v>
      </c>
      <c r="G1863" t="s">
        <v>11582</v>
      </c>
      <c r="H1863" t="s">
        <v>486</v>
      </c>
      <c r="I1863" t="s">
        <v>11085</v>
      </c>
      <c r="J1863">
        <v>10065</v>
      </c>
      <c r="K1863">
        <v>113020</v>
      </c>
      <c r="L1863" t="s">
        <v>33</v>
      </c>
      <c r="M1863" t="s">
        <v>156</v>
      </c>
      <c r="N1863" t="s">
        <v>11269</v>
      </c>
      <c r="O1863" s="129"/>
      <c r="P1863" s="16"/>
    </row>
    <row r="1864" spans="1:16">
      <c r="A1864" t="s">
        <v>11583</v>
      </c>
      <c r="B1864" t="s">
        <v>317</v>
      </c>
      <c r="C1864" t="s">
        <v>11584</v>
      </c>
      <c r="D1864" t="s">
        <v>318</v>
      </c>
      <c r="E1864">
        <v>211.17</v>
      </c>
      <c r="F1864" t="s">
        <v>1170</v>
      </c>
      <c r="G1864" t="s">
        <v>11585</v>
      </c>
      <c r="H1864" t="s">
        <v>486</v>
      </c>
      <c r="I1864" t="s">
        <v>11085</v>
      </c>
      <c r="J1864">
        <v>10065</v>
      </c>
      <c r="K1864">
        <v>113020</v>
      </c>
      <c r="L1864" t="s">
        <v>33</v>
      </c>
      <c r="M1864" t="s">
        <v>156</v>
      </c>
      <c r="N1864" t="s">
        <v>11271</v>
      </c>
      <c r="O1864" s="129"/>
      <c r="P1864" s="16"/>
    </row>
    <row r="1865" spans="1:16">
      <c r="A1865" t="s">
        <v>1155</v>
      </c>
      <c r="B1865" t="s">
        <v>317</v>
      </c>
      <c r="C1865" t="s">
        <v>11586</v>
      </c>
      <c r="D1865" t="s">
        <v>318</v>
      </c>
      <c r="E1865">
        <v>211.17</v>
      </c>
      <c r="F1865" t="s">
        <v>1170</v>
      </c>
      <c r="G1865" t="s">
        <v>11587</v>
      </c>
      <c r="H1865" t="s">
        <v>489</v>
      </c>
      <c r="I1865" t="s">
        <v>11085</v>
      </c>
      <c r="J1865">
        <v>10065</v>
      </c>
      <c r="K1865">
        <v>113020</v>
      </c>
      <c r="L1865" t="s">
        <v>33</v>
      </c>
      <c r="M1865" t="s">
        <v>156</v>
      </c>
      <c r="N1865" t="s">
        <v>11270</v>
      </c>
      <c r="O1865" s="129"/>
      <c r="P1865" s="16"/>
    </row>
    <row r="1866" spans="1:16">
      <c r="A1866" t="s">
        <v>11588</v>
      </c>
      <c r="B1866" t="s">
        <v>317</v>
      </c>
      <c r="C1866" t="s">
        <v>11589</v>
      </c>
      <c r="D1866" t="s">
        <v>318</v>
      </c>
      <c r="E1866">
        <v>610.11</v>
      </c>
      <c r="F1866" t="s">
        <v>1170</v>
      </c>
      <c r="G1866" t="s">
        <v>11590</v>
      </c>
      <c r="H1866" t="s">
        <v>494</v>
      </c>
      <c r="I1866" t="s">
        <v>11085</v>
      </c>
      <c r="J1866">
        <v>10065</v>
      </c>
      <c r="K1866">
        <v>113020</v>
      </c>
      <c r="L1866" t="s">
        <v>33</v>
      </c>
      <c r="M1866" t="s">
        <v>156</v>
      </c>
      <c r="N1866" t="s">
        <v>11272</v>
      </c>
      <c r="O1866" s="129"/>
      <c r="P1866" s="16"/>
    </row>
    <row r="1867" spans="1:16">
      <c r="A1867" t="s">
        <v>1161</v>
      </c>
      <c r="B1867" t="s">
        <v>317</v>
      </c>
      <c r="C1867" t="s">
        <v>11591</v>
      </c>
      <c r="D1867" t="s">
        <v>318</v>
      </c>
      <c r="E1867">
        <v>236.77</v>
      </c>
      <c r="F1867" t="s">
        <v>1170</v>
      </c>
      <c r="G1867" t="s">
        <v>11592</v>
      </c>
      <c r="H1867" t="s">
        <v>490</v>
      </c>
      <c r="I1867" t="s">
        <v>11085</v>
      </c>
      <c r="J1867">
        <v>10065</v>
      </c>
      <c r="K1867">
        <v>113020</v>
      </c>
      <c r="L1867" t="s">
        <v>33</v>
      </c>
      <c r="M1867" t="s">
        <v>156</v>
      </c>
      <c r="N1867" t="s">
        <v>11273</v>
      </c>
      <c r="O1867" s="129"/>
      <c r="P1867" s="16"/>
    </row>
    <row r="1868" spans="1:16">
      <c r="A1868" t="s">
        <v>1160</v>
      </c>
      <c r="B1868" t="s">
        <v>317</v>
      </c>
      <c r="C1868" t="s">
        <v>11593</v>
      </c>
      <c r="D1868" t="s">
        <v>318</v>
      </c>
      <c r="E1868">
        <v>906.41</v>
      </c>
      <c r="F1868" t="s">
        <v>1170</v>
      </c>
      <c r="G1868" t="s">
        <v>11594</v>
      </c>
      <c r="H1868" t="s">
        <v>490</v>
      </c>
      <c r="I1868" t="s">
        <v>11085</v>
      </c>
      <c r="J1868">
        <v>10065</v>
      </c>
      <c r="K1868">
        <v>113020</v>
      </c>
      <c r="L1868" t="s">
        <v>33</v>
      </c>
      <c r="M1868" t="s">
        <v>156</v>
      </c>
      <c r="N1868" t="s">
        <v>11274</v>
      </c>
      <c r="O1868" s="129"/>
      <c r="P1868" s="16"/>
    </row>
    <row r="1869" spans="1:16">
      <c r="A1869" t="s">
        <v>316</v>
      </c>
      <c r="B1869" t="s">
        <v>317</v>
      </c>
      <c r="C1869" t="s">
        <v>11569</v>
      </c>
      <c r="D1869" t="s">
        <v>318</v>
      </c>
      <c r="E1869">
        <v>5907.3</v>
      </c>
      <c r="F1869" t="s">
        <v>1170</v>
      </c>
      <c r="G1869" t="s">
        <v>11570</v>
      </c>
      <c r="H1869" t="s">
        <v>491</v>
      </c>
      <c r="I1869" t="s">
        <v>11084</v>
      </c>
      <c r="J1869">
        <v>10065</v>
      </c>
      <c r="K1869">
        <v>113040</v>
      </c>
      <c r="L1869" t="s">
        <v>27</v>
      </c>
      <c r="M1869" t="s">
        <v>156</v>
      </c>
      <c r="N1869" t="s">
        <v>11264</v>
      </c>
      <c r="O1869" s="129"/>
      <c r="P1869" s="16"/>
    </row>
    <row r="1870" spans="1:16">
      <c r="A1870" t="s">
        <v>320</v>
      </c>
      <c r="B1870" t="s">
        <v>317</v>
      </c>
      <c r="C1870" t="s">
        <v>11571</v>
      </c>
      <c r="D1870" t="s">
        <v>318</v>
      </c>
      <c r="E1870">
        <v>6223.43</v>
      </c>
      <c r="F1870" t="s">
        <v>1170</v>
      </c>
      <c r="G1870" t="s">
        <v>11572</v>
      </c>
      <c r="H1870" t="s">
        <v>490</v>
      </c>
      <c r="I1870" t="s">
        <v>11084</v>
      </c>
      <c r="J1870">
        <v>10065</v>
      </c>
      <c r="K1870">
        <v>113040</v>
      </c>
      <c r="L1870" t="s">
        <v>27</v>
      </c>
      <c r="M1870" t="s">
        <v>156</v>
      </c>
      <c r="N1870" t="s">
        <v>11265</v>
      </c>
      <c r="O1870" s="129"/>
      <c r="P1870" s="16"/>
    </row>
    <row r="1871" spans="1:16">
      <c r="A1871" t="s">
        <v>321</v>
      </c>
      <c r="B1871" t="s">
        <v>317</v>
      </c>
      <c r="C1871" t="s">
        <v>11573</v>
      </c>
      <c r="D1871" t="s">
        <v>318</v>
      </c>
      <c r="E1871">
        <v>6416.61</v>
      </c>
      <c r="F1871" t="s">
        <v>1170</v>
      </c>
      <c r="G1871" t="s">
        <v>11574</v>
      </c>
      <c r="H1871" t="s">
        <v>493</v>
      </c>
      <c r="I1871" t="s">
        <v>11084</v>
      </c>
      <c r="J1871">
        <v>10065</v>
      </c>
      <c r="K1871">
        <v>113040</v>
      </c>
      <c r="L1871" t="s">
        <v>27</v>
      </c>
      <c r="M1871" t="s">
        <v>156</v>
      </c>
      <c r="N1871" t="s">
        <v>11266</v>
      </c>
      <c r="O1871" s="129"/>
      <c r="P1871" s="16"/>
    </row>
    <row r="1872" spans="1:16">
      <c r="A1872" t="s">
        <v>1115</v>
      </c>
      <c r="B1872" t="s">
        <v>317</v>
      </c>
      <c r="C1872" t="s">
        <v>11575</v>
      </c>
      <c r="D1872" t="s">
        <v>318</v>
      </c>
      <c r="E1872">
        <v>6515.7</v>
      </c>
      <c r="F1872" t="s">
        <v>1170</v>
      </c>
      <c r="G1872" t="s">
        <v>11576</v>
      </c>
      <c r="H1872" t="s">
        <v>492</v>
      </c>
      <c r="I1872" t="s">
        <v>11084</v>
      </c>
      <c r="J1872">
        <v>10065</v>
      </c>
      <c r="K1872">
        <v>113040</v>
      </c>
      <c r="L1872" t="s">
        <v>27</v>
      </c>
      <c r="M1872" t="s">
        <v>156</v>
      </c>
      <c r="N1872" t="s">
        <v>11267</v>
      </c>
      <c r="O1872" s="129"/>
      <c r="P1872" s="16"/>
    </row>
    <row r="1873" spans="1:16">
      <c r="A1873" t="s">
        <v>11577</v>
      </c>
      <c r="B1873" t="s">
        <v>317</v>
      </c>
      <c r="C1873" t="s">
        <v>11578</v>
      </c>
      <c r="D1873" t="s">
        <v>318</v>
      </c>
      <c r="E1873">
        <v>6088.75</v>
      </c>
      <c r="F1873" t="s">
        <v>1170</v>
      </c>
      <c r="G1873" t="s">
        <v>11579</v>
      </c>
      <c r="H1873" t="s">
        <v>491</v>
      </c>
      <c r="I1873" t="s">
        <v>11084</v>
      </c>
      <c r="J1873">
        <v>10065</v>
      </c>
      <c r="K1873">
        <v>113040</v>
      </c>
      <c r="L1873" t="s">
        <v>27</v>
      </c>
      <c r="M1873" t="s">
        <v>156</v>
      </c>
      <c r="N1873" t="s">
        <v>11268</v>
      </c>
      <c r="O1873" s="129"/>
      <c r="P1873" s="16"/>
    </row>
    <row r="1874" spans="1:16">
      <c r="A1874" t="s">
        <v>11580</v>
      </c>
      <c r="B1874" t="s">
        <v>317</v>
      </c>
      <c r="C1874" t="s">
        <v>11581</v>
      </c>
      <c r="D1874" t="s">
        <v>318</v>
      </c>
      <c r="E1874">
        <v>6063.49</v>
      </c>
      <c r="F1874" t="s">
        <v>1170</v>
      </c>
      <c r="G1874" t="s">
        <v>11582</v>
      </c>
      <c r="H1874" t="s">
        <v>487</v>
      </c>
      <c r="I1874" t="s">
        <v>11084</v>
      </c>
      <c r="J1874">
        <v>10065</v>
      </c>
      <c r="K1874">
        <v>113040</v>
      </c>
      <c r="L1874" t="s">
        <v>27</v>
      </c>
      <c r="M1874" t="s">
        <v>156</v>
      </c>
      <c r="N1874" t="s">
        <v>11269</v>
      </c>
      <c r="O1874" s="129"/>
      <c r="P1874" s="16"/>
    </row>
    <row r="1875" spans="1:16">
      <c r="A1875" t="s">
        <v>1155</v>
      </c>
      <c r="B1875" t="s">
        <v>317</v>
      </c>
      <c r="C1875" t="s">
        <v>11586</v>
      </c>
      <c r="D1875" t="s">
        <v>318</v>
      </c>
      <c r="E1875">
        <v>6357.75</v>
      </c>
      <c r="F1875" t="s">
        <v>1170</v>
      </c>
      <c r="G1875" t="s">
        <v>11587</v>
      </c>
      <c r="H1875" t="s">
        <v>490</v>
      </c>
      <c r="I1875" t="s">
        <v>11084</v>
      </c>
      <c r="J1875">
        <v>10065</v>
      </c>
      <c r="K1875">
        <v>113040</v>
      </c>
      <c r="L1875" t="s">
        <v>27</v>
      </c>
      <c r="M1875" t="s">
        <v>156</v>
      </c>
      <c r="N1875" t="s">
        <v>11270</v>
      </c>
      <c r="O1875" s="129"/>
      <c r="P1875" s="16"/>
    </row>
    <row r="1876" spans="1:16">
      <c r="A1876" t="s">
        <v>11583</v>
      </c>
      <c r="B1876" t="s">
        <v>317</v>
      </c>
      <c r="C1876" t="s">
        <v>11584</v>
      </c>
      <c r="D1876" t="s">
        <v>318</v>
      </c>
      <c r="E1876">
        <v>8353.31</v>
      </c>
      <c r="F1876" t="s">
        <v>1170</v>
      </c>
      <c r="G1876" t="s">
        <v>11585</v>
      </c>
      <c r="H1876" t="s">
        <v>487</v>
      </c>
      <c r="I1876" t="s">
        <v>11084</v>
      </c>
      <c r="J1876">
        <v>10065</v>
      </c>
      <c r="K1876">
        <v>113040</v>
      </c>
      <c r="L1876" t="s">
        <v>27</v>
      </c>
      <c r="M1876" t="s">
        <v>156</v>
      </c>
      <c r="N1876" t="s">
        <v>11271</v>
      </c>
      <c r="O1876" s="129"/>
      <c r="P1876" s="16"/>
    </row>
    <row r="1877" spans="1:16">
      <c r="A1877" t="s">
        <v>11588</v>
      </c>
      <c r="B1877" t="s">
        <v>317</v>
      </c>
      <c r="C1877" t="s">
        <v>11589</v>
      </c>
      <c r="D1877" t="s">
        <v>318</v>
      </c>
      <c r="E1877">
        <v>7277.21</v>
      </c>
      <c r="F1877" t="s">
        <v>1170</v>
      </c>
      <c r="G1877" t="s">
        <v>11590</v>
      </c>
      <c r="H1877" t="s">
        <v>495</v>
      </c>
      <c r="I1877" t="s">
        <v>11084</v>
      </c>
      <c r="J1877">
        <v>10065</v>
      </c>
      <c r="K1877">
        <v>113040</v>
      </c>
      <c r="L1877" t="s">
        <v>27</v>
      </c>
      <c r="M1877" t="s">
        <v>156</v>
      </c>
      <c r="N1877" t="s">
        <v>11272</v>
      </c>
      <c r="O1877" s="129"/>
      <c r="P1877" s="16"/>
    </row>
    <row r="1878" spans="1:16">
      <c r="A1878" t="s">
        <v>1161</v>
      </c>
      <c r="B1878" t="s">
        <v>317</v>
      </c>
      <c r="C1878" t="s">
        <v>11591</v>
      </c>
      <c r="D1878" t="s">
        <v>318</v>
      </c>
      <c r="E1878">
        <v>6287.97</v>
      </c>
      <c r="F1878" t="s">
        <v>1170</v>
      </c>
      <c r="G1878" t="s">
        <v>11592</v>
      </c>
      <c r="H1878" t="s">
        <v>491</v>
      </c>
      <c r="I1878" t="s">
        <v>11084</v>
      </c>
      <c r="J1878">
        <v>10065</v>
      </c>
      <c r="K1878">
        <v>113040</v>
      </c>
      <c r="L1878" t="s">
        <v>27</v>
      </c>
      <c r="M1878" t="s">
        <v>156</v>
      </c>
      <c r="N1878" t="s">
        <v>11273</v>
      </c>
      <c r="O1878" s="129"/>
      <c r="P1878" s="16"/>
    </row>
    <row r="1879" spans="1:16">
      <c r="A1879" t="s">
        <v>1160</v>
      </c>
      <c r="B1879" t="s">
        <v>317</v>
      </c>
      <c r="C1879" t="s">
        <v>11593</v>
      </c>
      <c r="D1879" t="s">
        <v>318</v>
      </c>
      <c r="E1879">
        <v>6764.95</v>
      </c>
      <c r="F1879" t="s">
        <v>1170</v>
      </c>
      <c r="G1879" t="s">
        <v>11594</v>
      </c>
      <c r="H1879" t="s">
        <v>491</v>
      </c>
      <c r="I1879" t="s">
        <v>11084</v>
      </c>
      <c r="J1879">
        <v>10065</v>
      </c>
      <c r="K1879">
        <v>113040</v>
      </c>
      <c r="L1879" t="s">
        <v>27</v>
      </c>
      <c r="M1879" t="s">
        <v>156</v>
      </c>
      <c r="N1879" t="s">
        <v>11274</v>
      </c>
      <c r="O1879" s="129"/>
      <c r="P1879" s="16"/>
    </row>
    <row r="1880" spans="1:16">
      <c r="A1880" t="s">
        <v>316</v>
      </c>
      <c r="B1880" t="s">
        <v>317</v>
      </c>
      <c r="C1880" t="s">
        <v>11569</v>
      </c>
      <c r="D1880" t="s">
        <v>318</v>
      </c>
      <c r="E1880">
        <v>39.57</v>
      </c>
      <c r="F1880" t="s">
        <v>1170</v>
      </c>
      <c r="G1880" t="s">
        <v>11570</v>
      </c>
      <c r="H1880" t="s">
        <v>492</v>
      </c>
      <c r="I1880" t="s">
        <v>11083</v>
      </c>
      <c r="J1880">
        <v>10065</v>
      </c>
      <c r="K1880">
        <v>113050</v>
      </c>
      <c r="L1880" t="s">
        <v>29</v>
      </c>
      <c r="M1880" t="s">
        <v>156</v>
      </c>
      <c r="N1880" t="s">
        <v>11264</v>
      </c>
      <c r="O1880" s="129"/>
      <c r="P1880" s="16"/>
    </row>
    <row r="1881" spans="1:16">
      <c r="A1881" t="s">
        <v>320</v>
      </c>
      <c r="B1881" t="s">
        <v>317</v>
      </c>
      <c r="C1881" t="s">
        <v>11571</v>
      </c>
      <c r="D1881" t="s">
        <v>318</v>
      </c>
      <c r="E1881">
        <v>44.47</v>
      </c>
      <c r="F1881" t="s">
        <v>1170</v>
      </c>
      <c r="G1881" t="s">
        <v>11572</v>
      </c>
      <c r="H1881" t="s">
        <v>491</v>
      </c>
      <c r="I1881" t="s">
        <v>11083</v>
      </c>
      <c r="J1881">
        <v>10065</v>
      </c>
      <c r="K1881">
        <v>113050</v>
      </c>
      <c r="L1881" t="s">
        <v>29</v>
      </c>
      <c r="M1881" t="s">
        <v>156</v>
      </c>
      <c r="N1881" t="s">
        <v>11265</v>
      </c>
      <c r="O1881" s="129"/>
      <c r="P1881" s="16"/>
    </row>
    <row r="1882" spans="1:16">
      <c r="A1882" t="s">
        <v>321</v>
      </c>
      <c r="B1882" t="s">
        <v>317</v>
      </c>
      <c r="C1882" t="s">
        <v>11573</v>
      </c>
      <c r="D1882" t="s">
        <v>318</v>
      </c>
      <c r="E1882">
        <v>39.57</v>
      </c>
      <c r="F1882" t="s">
        <v>1170</v>
      </c>
      <c r="G1882" t="s">
        <v>11574</v>
      </c>
      <c r="H1882" t="s">
        <v>494</v>
      </c>
      <c r="I1882" t="s">
        <v>11083</v>
      </c>
      <c r="J1882">
        <v>10065</v>
      </c>
      <c r="K1882">
        <v>113050</v>
      </c>
      <c r="L1882" t="s">
        <v>29</v>
      </c>
      <c r="M1882" t="s">
        <v>156</v>
      </c>
      <c r="N1882" t="s">
        <v>11266</v>
      </c>
      <c r="O1882" s="129"/>
      <c r="P1882" s="16"/>
    </row>
    <row r="1883" spans="1:16">
      <c r="A1883" t="s">
        <v>1115</v>
      </c>
      <c r="B1883" t="s">
        <v>317</v>
      </c>
      <c r="C1883" t="s">
        <v>11575</v>
      </c>
      <c r="D1883" t="s">
        <v>318</v>
      </c>
      <c r="E1883">
        <v>44.47</v>
      </c>
      <c r="F1883" t="s">
        <v>1170</v>
      </c>
      <c r="G1883" t="s">
        <v>11576</v>
      </c>
      <c r="H1883" t="s">
        <v>493</v>
      </c>
      <c r="I1883" t="s">
        <v>11083</v>
      </c>
      <c r="J1883">
        <v>10065</v>
      </c>
      <c r="K1883">
        <v>113050</v>
      </c>
      <c r="L1883" t="s">
        <v>29</v>
      </c>
      <c r="M1883" t="s">
        <v>156</v>
      </c>
      <c r="N1883" t="s">
        <v>11267</v>
      </c>
      <c r="O1883" s="129"/>
      <c r="P1883" s="16"/>
    </row>
    <row r="1884" spans="1:16">
      <c r="A1884" t="s">
        <v>11577</v>
      </c>
      <c r="B1884" t="s">
        <v>317</v>
      </c>
      <c r="C1884" t="s">
        <v>11578</v>
      </c>
      <c r="D1884" t="s">
        <v>318</v>
      </c>
      <c r="E1884">
        <v>39.57</v>
      </c>
      <c r="F1884" t="s">
        <v>1170</v>
      </c>
      <c r="G1884" t="s">
        <v>11579</v>
      </c>
      <c r="H1884" t="s">
        <v>492</v>
      </c>
      <c r="I1884" t="s">
        <v>11083</v>
      </c>
      <c r="J1884">
        <v>10065</v>
      </c>
      <c r="K1884">
        <v>113050</v>
      </c>
      <c r="L1884" t="s">
        <v>29</v>
      </c>
      <c r="M1884" t="s">
        <v>156</v>
      </c>
      <c r="N1884" t="s">
        <v>11268</v>
      </c>
      <c r="O1884" s="129"/>
      <c r="P1884" s="16"/>
    </row>
    <row r="1885" spans="1:16">
      <c r="A1885" t="s">
        <v>11580</v>
      </c>
      <c r="B1885" t="s">
        <v>317</v>
      </c>
      <c r="C1885" t="s">
        <v>11581</v>
      </c>
      <c r="D1885" t="s">
        <v>318</v>
      </c>
      <c r="E1885">
        <v>119</v>
      </c>
      <c r="F1885" t="s">
        <v>1170</v>
      </c>
      <c r="G1885" t="s">
        <v>11582</v>
      </c>
      <c r="H1885" t="s">
        <v>488</v>
      </c>
      <c r="I1885" t="s">
        <v>11083</v>
      </c>
      <c r="J1885">
        <v>10065</v>
      </c>
      <c r="K1885">
        <v>113050</v>
      </c>
      <c r="L1885" t="s">
        <v>29</v>
      </c>
      <c r="M1885" t="s">
        <v>156</v>
      </c>
      <c r="N1885" t="s">
        <v>11269</v>
      </c>
      <c r="O1885" s="129"/>
      <c r="P1885" s="16"/>
    </row>
    <row r="1886" spans="1:16">
      <c r="A1886" t="s">
        <v>11583</v>
      </c>
      <c r="B1886" t="s">
        <v>317</v>
      </c>
      <c r="C1886" t="s">
        <v>11584</v>
      </c>
      <c r="D1886" t="s">
        <v>318</v>
      </c>
      <c r="E1886">
        <v>375.98</v>
      </c>
      <c r="F1886" t="s">
        <v>1170</v>
      </c>
      <c r="G1886" t="s">
        <v>11585</v>
      </c>
      <c r="H1886" t="s">
        <v>488</v>
      </c>
      <c r="I1886" t="s">
        <v>11083</v>
      </c>
      <c r="J1886">
        <v>10065</v>
      </c>
      <c r="K1886">
        <v>113050</v>
      </c>
      <c r="L1886" t="s">
        <v>29</v>
      </c>
      <c r="M1886" t="s">
        <v>156</v>
      </c>
      <c r="N1886" t="s">
        <v>11271</v>
      </c>
      <c r="O1886" s="129"/>
      <c r="P1886" s="16"/>
    </row>
    <row r="1887" spans="1:16">
      <c r="A1887" t="s">
        <v>1155</v>
      </c>
      <c r="B1887" t="s">
        <v>317</v>
      </c>
      <c r="C1887" t="s">
        <v>11586</v>
      </c>
      <c r="D1887" t="s">
        <v>318</v>
      </c>
      <c r="E1887">
        <v>119</v>
      </c>
      <c r="F1887" t="s">
        <v>1170</v>
      </c>
      <c r="G1887" t="s">
        <v>11587</v>
      </c>
      <c r="H1887" t="s">
        <v>491</v>
      </c>
      <c r="I1887" t="s">
        <v>11083</v>
      </c>
      <c r="J1887">
        <v>10065</v>
      </c>
      <c r="K1887">
        <v>113050</v>
      </c>
      <c r="L1887" t="s">
        <v>29</v>
      </c>
      <c r="M1887" t="s">
        <v>156</v>
      </c>
      <c r="N1887" t="s">
        <v>11270</v>
      </c>
      <c r="O1887" s="129"/>
      <c r="P1887" s="16"/>
    </row>
    <row r="1888" spans="1:16">
      <c r="A1888" t="s">
        <v>11588</v>
      </c>
      <c r="B1888" t="s">
        <v>317</v>
      </c>
      <c r="C1888" t="s">
        <v>11589</v>
      </c>
      <c r="D1888" t="s">
        <v>318</v>
      </c>
      <c r="E1888">
        <v>585.16999999999996</v>
      </c>
      <c r="F1888" t="s">
        <v>1170</v>
      </c>
      <c r="G1888" t="s">
        <v>11590</v>
      </c>
      <c r="H1888" t="s">
        <v>496</v>
      </c>
      <c r="I1888" t="s">
        <v>11083</v>
      </c>
      <c r="J1888">
        <v>10065</v>
      </c>
      <c r="K1888">
        <v>113050</v>
      </c>
      <c r="L1888" t="s">
        <v>29</v>
      </c>
      <c r="M1888" t="s">
        <v>156</v>
      </c>
      <c r="N1888" t="s">
        <v>11272</v>
      </c>
      <c r="O1888" s="129"/>
      <c r="P1888" s="16"/>
    </row>
    <row r="1889" spans="1:16">
      <c r="A1889" t="s">
        <v>1161</v>
      </c>
      <c r="B1889" t="s">
        <v>317</v>
      </c>
      <c r="C1889" t="s">
        <v>11591</v>
      </c>
      <c r="D1889" t="s">
        <v>318</v>
      </c>
      <c r="E1889">
        <v>146</v>
      </c>
      <c r="F1889" t="s">
        <v>1170</v>
      </c>
      <c r="G1889" t="s">
        <v>11592</v>
      </c>
      <c r="H1889" t="s">
        <v>492</v>
      </c>
      <c r="I1889" t="s">
        <v>11083</v>
      </c>
      <c r="J1889">
        <v>10065</v>
      </c>
      <c r="K1889">
        <v>113050</v>
      </c>
      <c r="L1889" t="s">
        <v>29</v>
      </c>
      <c r="M1889" t="s">
        <v>156</v>
      </c>
      <c r="N1889" t="s">
        <v>11273</v>
      </c>
      <c r="O1889" s="129"/>
      <c r="P1889" s="16"/>
    </row>
    <row r="1890" spans="1:16">
      <c r="A1890" t="s">
        <v>1160</v>
      </c>
      <c r="B1890" t="s">
        <v>317</v>
      </c>
      <c r="C1890" t="s">
        <v>11593</v>
      </c>
      <c r="D1890" t="s">
        <v>318</v>
      </c>
      <c r="E1890">
        <v>146</v>
      </c>
      <c r="F1890" t="s">
        <v>1170</v>
      </c>
      <c r="G1890" t="s">
        <v>11594</v>
      </c>
      <c r="H1890" t="s">
        <v>492</v>
      </c>
      <c r="I1890" t="s">
        <v>11083</v>
      </c>
      <c r="J1890">
        <v>10065</v>
      </c>
      <c r="K1890">
        <v>113050</v>
      </c>
      <c r="L1890" t="s">
        <v>29</v>
      </c>
      <c r="M1890" t="s">
        <v>156</v>
      </c>
      <c r="N1890" t="s">
        <v>11274</v>
      </c>
      <c r="O1890" s="129"/>
      <c r="P1890" s="16"/>
    </row>
    <row r="1891" spans="1:16">
      <c r="A1891" t="s">
        <v>316</v>
      </c>
      <c r="B1891" t="s">
        <v>317</v>
      </c>
      <c r="C1891" t="s">
        <v>11569</v>
      </c>
      <c r="D1891" t="s">
        <v>318</v>
      </c>
      <c r="E1891">
        <v>1083.2</v>
      </c>
      <c r="F1891" t="s">
        <v>1170</v>
      </c>
      <c r="G1891" t="s">
        <v>11570</v>
      </c>
      <c r="H1891" t="s">
        <v>493</v>
      </c>
      <c r="I1891" t="s">
        <v>11082</v>
      </c>
      <c r="J1891">
        <v>10065</v>
      </c>
      <c r="K1891">
        <v>113060</v>
      </c>
      <c r="L1891" t="s">
        <v>31</v>
      </c>
      <c r="M1891" t="s">
        <v>156</v>
      </c>
      <c r="N1891" t="s">
        <v>11264</v>
      </c>
      <c r="O1891" s="129"/>
      <c r="P1891" s="16"/>
    </row>
    <row r="1892" spans="1:16">
      <c r="A1892" t="s">
        <v>320</v>
      </c>
      <c r="B1892" t="s">
        <v>317</v>
      </c>
      <c r="C1892" t="s">
        <v>11571</v>
      </c>
      <c r="D1892" t="s">
        <v>318</v>
      </c>
      <c r="E1892">
        <v>1043.8900000000001</v>
      </c>
      <c r="F1892" t="s">
        <v>1170</v>
      </c>
      <c r="G1892" t="s">
        <v>11572</v>
      </c>
      <c r="H1892" t="s">
        <v>492</v>
      </c>
      <c r="I1892" t="s">
        <v>11082</v>
      </c>
      <c r="J1892">
        <v>10065</v>
      </c>
      <c r="K1892">
        <v>113060</v>
      </c>
      <c r="L1892" t="s">
        <v>31</v>
      </c>
      <c r="M1892" t="s">
        <v>156</v>
      </c>
      <c r="N1892" t="s">
        <v>11265</v>
      </c>
      <c r="O1892" s="129"/>
      <c r="P1892" s="16"/>
    </row>
    <row r="1893" spans="1:16">
      <c r="A1893" t="s">
        <v>321</v>
      </c>
      <c r="B1893" t="s">
        <v>317</v>
      </c>
      <c r="C1893" t="s">
        <v>11573</v>
      </c>
      <c r="D1893" t="s">
        <v>318</v>
      </c>
      <c r="E1893">
        <v>1072.42</v>
      </c>
      <c r="F1893" t="s">
        <v>1170</v>
      </c>
      <c r="G1893" t="s">
        <v>11574</v>
      </c>
      <c r="H1893" t="s">
        <v>495</v>
      </c>
      <c r="I1893" t="s">
        <v>11082</v>
      </c>
      <c r="J1893">
        <v>10065</v>
      </c>
      <c r="K1893">
        <v>113060</v>
      </c>
      <c r="L1893" t="s">
        <v>31</v>
      </c>
      <c r="M1893" t="s">
        <v>156</v>
      </c>
      <c r="N1893" t="s">
        <v>11266</v>
      </c>
      <c r="O1893" s="129"/>
      <c r="P1893" s="16"/>
    </row>
    <row r="1894" spans="1:16">
      <c r="A1894" t="s">
        <v>1115</v>
      </c>
      <c r="B1894" t="s">
        <v>317</v>
      </c>
      <c r="C1894" t="s">
        <v>11575</v>
      </c>
      <c r="D1894" t="s">
        <v>318</v>
      </c>
      <c r="E1894">
        <v>958.55</v>
      </c>
      <c r="F1894" t="s">
        <v>1170</v>
      </c>
      <c r="G1894" t="s">
        <v>11576</v>
      </c>
      <c r="H1894" t="s">
        <v>494</v>
      </c>
      <c r="I1894" t="s">
        <v>11082</v>
      </c>
      <c r="J1894">
        <v>10065</v>
      </c>
      <c r="K1894">
        <v>113060</v>
      </c>
      <c r="L1894" t="s">
        <v>31</v>
      </c>
      <c r="M1894" t="s">
        <v>156</v>
      </c>
      <c r="N1894" t="s">
        <v>11267</v>
      </c>
      <c r="O1894" s="129"/>
      <c r="P1894" s="16"/>
    </row>
    <row r="1895" spans="1:16">
      <c r="A1895" t="s">
        <v>11577</v>
      </c>
      <c r="B1895" t="s">
        <v>317</v>
      </c>
      <c r="C1895" t="s">
        <v>11578</v>
      </c>
      <c r="D1895" t="s">
        <v>318</v>
      </c>
      <c r="E1895">
        <v>885.8</v>
      </c>
      <c r="F1895" t="s">
        <v>1170</v>
      </c>
      <c r="G1895" t="s">
        <v>11579</v>
      </c>
      <c r="H1895" t="s">
        <v>493</v>
      </c>
      <c r="I1895" t="s">
        <v>11082</v>
      </c>
      <c r="J1895">
        <v>10065</v>
      </c>
      <c r="K1895">
        <v>113060</v>
      </c>
      <c r="L1895" t="s">
        <v>31</v>
      </c>
      <c r="M1895" t="s">
        <v>156</v>
      </c>
      <c r="N1895" t="s">
        <v>11268</v>
      </c>
      <c r="O1895" s="129"/>
      <c r="P1895" s="16"/>
    </row>
    <row r="1896" spans="1:16">
      <c r="A1896" t="s">
        <v>11580</v>
      </c>
      <c r="B1896" t="s">
        <v>317</v>
      </c>
      <c r="C1896" t="s">
        <v>11581</v>
      </c>
      <c r="D1896" t="s">
        <v>318</v>
      </c>
      <c r="E1896">
        <v>906.07</v>
      </c>
      <c r="F1896" t="s">
        <v>1170</v>
      </c>
      <c r="G1896" t="s">
        <v>11582</v>
      </c>
      <c r="H1896" t="s">
        <v>489</v>
      </c>
      <c r="I1896" t="s">
        <v>11082</v>
      </c>
      <c r="J1896">
        <v>10065</v>
      </c>
      <c r="K1896">
        <v>113060</v>
      </c>
      <c r="L1896" t="s">
        <v>31</v>
      </c>
      <c r="M1896" t="s">
        <v>156</v>
      </c>
      <c r="N1896" t="s">
        <v>11269</v>
      </c>
      <c r="O1896" s="129"/>
      <c r="P1896" s="16"/>
    </row>
    <row r="1897" spans="1:16">
      <c r="A1897" t="s">
        <v>11583</v>
      </c>
      <c r="B1897" t="s">
        <v>317</v>
      </c>
      <c r="C1897" t="s">
        <v>11584</v>
      </c>
      <c r="D1897" t="s">
        <v>318</v>
      </c>
      <c r="E1897">
        <v>1013.74</v>
      </c>
      <c r="F1897" t="s">
        <v>1170</v>
      </c>
      <c r="G1897" t="s">
        <v>11585</v>
      </c>
      <c r="H1897" t="s">
        <v>489</v>
      </c>
      <c r="I1897" t="s">
        <v>11082</v>
      </c>
      <c r="J1897">
        <v>10065</v>
      </c>
      <c r="K1897">
        <v>113060</v>
      </c>
      <c r="L1897" t="s">
        <v>31</v>
      </c>
      <c r="M1897" t="s">
        <v>156</v>
      </c>
      <c r="N1897" t="s">
        <v>11271</v>
      </c>
      <c r="O1897" s="129"/>
      <c r="P1897" s="16"/>
    </row>
    <row r="1898" spans="1:16">
      <c r="A1898" t="s">
        <v>1155</v>
      </c>
      <c r="B1898" t="s">
        <v>317</v>
      </c>
      <c r="C1898" t="s">
        <v>11586</v>
      </c>
      <c r="D1898" t="s">
        <v>318</v>
      </c>
      <c r="E1898">
        <v>965.26</v>
      </c>
      <c r="F1898" t="s">
        <v>1170</v>
      </c>
      <c r="G1898" t="s">
        <v>11587</v>
      </c>
      <c r="H1898" t="s">
        <v>492</v>
      </c>
      <c r="I1898" t="s">
        <v>11082</v>
      </c>
      <c r="J1898">
        <v>10065</v>
      </c>
      <c r="K1898">
        <v>113060</v>
      </c>
      <c r="L1898" t="s">
        <v>31</v>
      </c>
      <c r="M1898" t="s">
        <v>156</v>
      </c>
      <c r="N1898" t="s">
        <v>11270</v>
      </c>
      <c r="O1898" s="129"/>
      <c r="P1898" s="16"/>
    </row>
    <row r="1899" spans="1:16">
      <c r="A1899" t="s">
        <v>11588</v>
      </c>
      <c r="B1899" t="s">
        <v>317</v>
      </c>
      <c r="C1899" t="s">
        <v>11589</v>
      </c>
      <c r="D1899" t="s">
        <v>318</v>
      </c>
      <c r="E1899">
        <v>2451.87</v>
      </c>
      <c r="F1899" t="s">
        <v>1170</v>
      </c>
      <c r="G1899" t="s">
        <v>11590</v>
      </c>
      <c r="H1899" t="s">
        <v>497</v>
      </c>
      <c r="I1899" t="s">
        <v>11082</v>
      </c>
      <c r="J1899">
        <v>10065</v>
      </c>
      <c r="K1899">
        <v>113060</v>
      </c>
      <c r="L1899" t="s">
        <v>31</v>
      </c>
      <c r="M1899" t="s">
        <v>156</v>
      </c>
      <c r="N1899" t="s">
        <v>11272</v>
      </c>
      <c r="O1899" s="129"/>
      <c r="P1899" s="16"/>
    </row>
    <row r="1900" spans="1:16">
      <c r="A1900" t="s">
        <v>1161</v>
      </c>
      <c r="B1900" t="s">
        <v>317</v>
      </c>
      <c r="C1900" t="s">
        <v>11591</v>
      </c>
      <c r="D1900" t="s">
        <v>318</v>
      </c>
      <c r="E1900">
        <v>1091.5899999999999</v>
      </c>
      <c r="F1900" t="s">
        <v>1170</v>
      </c>
      <c r="G1900" t="s">
        <v>11592</v>
      </c>
      <c r="H1900" t="s">
        <v>493</v>
      </c>
      <c r="I1900" t="s">
        <v>11082</v>
      </c>
      <c r="J1900">
        <v>10065</v>
      </c>
      <c r="K1900">
        <v>113060</v>
      </c>
      <c r="L1900" t="s">
        <v>31</v>
      </c>
      <c r="M1900" t="s">
        <v>156</v>
      </c>
      <c r="N1900" t="s">
        <v>11273</v>
      </c>
      <c r="O1900" s="129"/>
      <c r="P1900" s="16"/>
    </row>
    <row r="1901" spans="1:16">
      <c r="A1901" t="s">
        <v>1160</v>
      </c>
      <c r="B1901" t="s">
        <v>317</v>
      </c>
      <c r="C1901" t="s">
        <v>11593</v>
      </c>
      <c r="D1901" t="s">
        <v>318</v>
      </c>
      <c r="E1901">
        <v>1228.1400000000001</v>
      </c>
      <c r="F1901" t="s">
        <v>1170</v>
      </c>
      <c r="G1901" t="s">
        <v>11594</v>
      </c>
      <c r="H1901" t="s">
        <v>493</v>
      </c>
      <c r="I1901" t="s">
        <v>11082</v>
      </c>
      <c r="J1901">
        <v>10065</v>
      </c>
      <c r="K1901">
        <v>113060</v>
      </c>
      <c r="L1901" t="s">
        <v>31</v>
      </c>
      <c r="M1901" t="s">
        <v>156</v>
      </c>
      <c r="N1901" t="s">
        <v>11274</v>
      </c>
      <c r="O1901" s="129"/>
      <c r="P1901" s="16"/>
    </row>
    <row r="1902" spans="1:16">
      <c r="A1902" t="s">
        <v>316</v>
      </c>
      <c r="B1902" t="s">
        <v>317</v>
      </c>
      <c r="C1902" t="s">
        <v>11569</v>
      </c>
      <c r="D1902" t="s">
        <v>318</v>
      </c>
      <c r="E1902">
        <v>704.91</v>
      </c>
      <c r="F1902" t="s">
        <v>1170</v>
      </c>
      <c r="G1902" t="s">
        <v>11570</v>
      </c>
      <c r="H1902" t="s">
        <v>494</v>
      </c>
      <c r="I1902" t="s">
        <v>11081</v>
      </c>
      <c r="J1902">
        <v>10065</v>
      </c>
      <c r="K1902">
        <v>114000</v>
      </c>
      <c r="L1902" t="s">
        <v>39</v>
      </c>
      <c r="M1902" t="s">
        <v>156</v>
      </c>
      <c r="N1902" t="s">
        <v>11264</v>
      </c>
      <c r="O1902" s="129"/>
      <c r="P1902" s="16"/>
    </row>
    <row r="1903" spans="1:16">
      <c r="A1903" t="s">
        <v>320</v>
      </c>
      <c r="B1903" t="s">
        <v>317</v>
      </c>
      <c r="C1903" t="s">
        <v>11571</v>
      </c>
      <c r="D1903" t="s">
        <v>318</v>
      </c>
      <c r="E1903">
        <v>679.76</v>
      </c>
      <c r="F1903" t="s">
        <v>1170</v>
      </c>
      <c r="G1903" t="s">
        <v>11572</v>
      </c>
      <c r="H1903" t="s">
        <v>493</v>
      </c>
      <c r="I1903" t="s">
        <v>11081</v>
      </c>
      <c r="J1903">
        <v>10065</v>
      </c>
      <c r="K1903">
        <v>114000</v>
      </c>
      <c r="L1903" t="s">
        <v>39</v>
      </c>
      <c r="M1903" t="s">
        <v>156</v>
      </c>
      <c r="N1903" t="s">
        <v>11265</v>
      </c>
      <c r="O1903" s="129"/>
      <c r="P1903" s="16"/>
    </row>
    <row r="1904" spans="1:16">
      <c r="A1904" t="s">
        <v>321</v>
      </c>
      <c r="B1904" t="s">
        <v>317</v>
      </c>
      <c r="C1904" t="s">
        <v>11573</v>
      </c>
      <c r="D1904" t="s">
        <v>318</v>
      </c>
      <c r="E1904">
        <v>680.47</v>
      </c>
      <c r="F1904" t="s">
        <v>1170</v>
      </c>
      <c r="G1904" t="s">
        <v>11574</v>
      </c>
      <c r="H1904" t="s">
        <v>496</v>
      </c>
      <c r="I1904" t="s">
        <v>11081</v>
      </c>
      <c r="J1904">
        <v>10065</v>
      </c>
      <c r="K1904">
        <v>114000</v>
      </c>
      <c r="L1904" t="s">
        <v>39</v>
      </c>
      <c r="M1904" t="s">
        <v>156</v>
      </c>
      <c r="N1904" t="s">
        <v>11266</v>
      </c>
      <c r="O1904" s="129"/>
      <c r="P1904" s="16"/>
    </row>
    <row r="1905" spans="1:16">
      <c r="A1905" t="s">
        <v>1115</v>
      </c>
      <c r="B1905" t="s">
        <v>317</v>
      </c>
      <c r="C1905" t="s">
        <v>11575</v>
      </c>
      <c r="D1905" t="s">
        <v>318</v>
      </c>
      <c r="E1905">
        <v>635.32000000000005</v>
      </c>
      <c r="F1905" t="s">
        <v>1170</v>
      </c>
      <c r="G1905" t="s">
        <v>11576</v>
      </c>
      <c r="H1905" t="s">
        <v>495</v>
      </c>
      <c r="I1905" t="s">
        <v>11081</v>
      </c>
      <c r="J1905">
        <v>10065</v>
      </c>
      <c r="K1905">
        <v>114000</v>
      </c>
      <c r="L1905" t="s">
        <v>39</v>
      </c>
      <c r="M1905" t="s">
        <v>156</v>
      </c>
      <c r="N1905" t="s">
        <v>11267</v>
      </c>
      <c r="O1905" s="129"/>
      <c r="P1905" s="16"/>
    </row>
    <row r="1906" spans="1:16">
      <c r="A1906" t="s">
        <v>11577</v>
      </c>
      <c r="B1906" t="s">
        <v>317</v>
      </c>
      <c r="C1906" t="s">
        <v>11578</v>
      </c>
      <c r="D1906" t="s">
        <v>318</v>
      </c>
      <c r="E1906">
        <v>662.87</v>
      </c>
      <c r="F1906" t="s">
        <v>1170</v>
      </c>
      <c r="G1906" t="s">
        <v>11579</v>
      </c>
      <c r="H1906" t="s">
        <v>494</v>
      </c>
      <c r="I1906" t="s">
        <v>11081</v>
      </c>
      <c r="J1906">
        <v>10065</v>
      </c>
      <c r="K1906">
        <v>114000</v>
      </c>
      <c r="L1906" t="s">
        <v>39</v>
      </c>
      <c r="M1906" t="s">
        <v>156</v>
      </c>
      <c r="N1906" t="s">
        <v>11268</v>
      </c>
      <c r="O1906" s="129"/>
      <c r="P1906" s="16"/>
    </row>
    <row r="1907" spans="1:16">
      <c r="A1907" t="s">
        <v>11580</v>
      </c>
      <c r="B1907" t="s">
        <v>317</v>
      </c>
      <c r="C1907" t="s">
        <v>11581</v>
      </c>
      <c r="D1907" t="s">
        <v>318</v>
      </c>
      <c r="E1907">
        <v>662.87</v>
      </c>
      <c r="F1907" t="s">
        <v>1170</v>
      </c>
      <c r="G1907" t="s">
        <v>11582</v>
      </c>
      <c r="H1907" t="s">
        <v>490</v>
      </c>
      <c r="I1907" t="s">
        <v>11081</v>
      </c>
      <c r="J1907">
        <v>10065</v>
      </c>
      <c r="K1907">
        <v>114000</v>
      </c>
      <c r="L1907" t="s">
        <v>39</v>
      </c>
      <c r="M1907" t="s">
        <v>156</v>
      </c>
      <c r="N1907" t="s">
        <v>11269</v>
      </c>
      <c r="O1907" s="129"/>
      <c r="P1907" s="16"/>
    </row>
    <row r="1908" spans="1:16">
      <c r="A1908" t="s">
        <v>1155</v>
      </c>
      <c r="B1908" t="s">
        <v>317</v>
      </c>
      <c r="C1908" t="s">
        <v>11586</v>
      </c>
      <c r="D1908" t="s">
        <v>318</v>
      </c>
      <c r="E1908">
        <v>723.5</v>
      </c>
      <c r="F1908" t="s">
        <v>1170</v>
      </c>
      <c r="G1908" t="s">
        <v>11587</v>
      </c>
      <c r="H1908" t="s">
        <v>493</v>
      </c>
      <c r="I1908" t="s">
        <v>11081</v>
      </c>
      <c r="J1908">
        <v>10065</v>
      </c>
      <c r="K1908">
        <v>114000</v>
      </c>
      <c r="L1908" t="s">
        <v>39</v>
      </c>
      <c r="M1908" t="s">
        <v>156</v>
      </c>
      <c r="N1908" t="s">
        <v>11270</v>
      </c>
      <c r="O1908" s="129"/>
      <c r="P1908" s="16"/>
    </row>
    <row r="1909" spans="1:16">
      <c r="A1909" t="s">
        <v>11583</v>
      </c>
      <c r="B1909" t="s">
        <v>317</v>
      </c>
      <c r="C1909" t="s">
        <v>11584</v>
      </c>
      <c r="D1909" t="s">
        <v>318</v>
      </c>
      <c r="E1909">
        <v>716.94</v>
      </c>
      <c r="F1909" t="s">
        <v>1170</v>
      </c>
      <c r="G1909" t="s">
        <v>11585</v>
      </c>
      <c r="H1909" t="s">
        <v>490</v>
      </c>
      <c r="I1909" t="s">
        <v>11081</v>
      </c>
      <c r="J1909">
        <v>10065</v>
      </c>
      <c r="K1909">
        <v>114000</v>
      </c>
      <c r="L1909" t="s">
        <v>39</v>
      </c>
      <c r="M1909" t="s">
        <v>156</v>
      </c>
      <c r="N1909" t="s">
        <v>11271</v>
      </c>
      <c r="O1909" s="129"/>
    </row>
    <row r="1910" spans="1:16">
      <c r="A1910" t="s">
        <v>11588</v>
      </c>
      <c r="B1910" t="s">
        <v>317</v>
      </c>
      <c r="C1910" t="s">
        <v>11589</v>
      </c>
      <c r="D1910" t="s">
        <v>318</v>
      </c>
      <c r="E1910">
        <v>1262.48</v>
      </c>
      <c r="F1910" t="s">
        <v>1170</v>
      </c>
      <c r="G1910" t="s">
        <v>11590</v>
      </c>
      <c r="H1910" t="s">
        <v>498</v>
      </c>
      <c r="I1910" t="s">
        <v>11081</v>
      </c>
      <c r="J1910">
        <v>10065</v>
      </c>
      <c r="K1910">
        <v>114000</v>
      </c>
      <c r="L1910" t="s">
        <v>39</v>
      </c>
      <c r="M1910" t="s">
        <v>156</v>
      </c>
      <c r="N1910" t="s">
        <v>11272</v>
      </c>
      <c r="O1910" s="129"/>
    </row>
    <row r="1911" spans="1:16">
      <c r="A1911" t="s">
        <v>1161</v>
      </c>
      <c r="B1911" t="s">
        <v>317</v>
      </c>
      <c r="C1911" t="s">
        <v>11591</v>
      </c>
      <c r="D1911" t="s">
        <v>318</v>
      </c>
      <c r="E1911">
        <v>723.33</v>
      </c>
      <c r="F1911" t="s">
        <v>1170</v>
      </c>
      <c r="G1911" t="s">
        <v>11592</v>
      </c>
      <c r="H1911" t="s">
        <v>494</v>
      </c>
      <c r="I1911" t="s">
        <v>11081</v>
      </c>
      <c r="J1911">
        <v>10065</v>
      </c>
      <c r="K1911">
        <v>114000</v>
      </c>
      <c r="L1911" t="s">
        <v>39</v>
      </c>
      <c r="M1911" t="s">
        <v>156</v>
      </c>
      <c r="N1911" t="s">
        <v>11273</v>
      </c>
      <c r="O1911" s="129"/>
    </row>
    <row r="1912" spans="1:16">
      <c r="A1912" t="s">
        <v>1160</v>
      </c>
      <c r="B1912" t="s">
        <v>317</v>
      </c>
      <c r="C1912" t="s">
        <v>11593</v>
      </c>
      <c r="D1912" t="s">
        <v>318</v>
      </c>
      <c r="E1912">
        <v>739.61</v>
      </c>
      <c r="F1912" t="s">
        <v>1170</v>
      </c>
      <c r="G1912" t="s">
        <v>11594</v>
      </c>
      <c r="H1912" t="s">
        <v>494</v>
      </c>
      <c r="I1912" t="s">
        <v>11081</v>
      </c>
      <c r="J1912">
        <v>10065</v>
      </c>
      <c r="K1912">
        <v>114000</v>
      </c>
      <c r="L1912" t="s">
        <v>39</v>
      </c>
      <c r="M1912" t="s">
        <v>156</v>
      </c>
      <c r="N1912" t="s">
        <v>11274</v>
      </c>
      <c r="O1912" s="129"/>
      <c r="P1912" s="16"/>
    </row>
    <row r="1913" spans="1:16">
      <c r="A1913" t="s">
        <v>316</v>
      </c>
      <c r="B1913" t="s">
        <v>317</v>
      </c>
      <c r="C1913" t="s">
        <v>11569</v>
      </c>
      <c r="D1913" t="s">
        <v>318</v>
      </c>
      <c r="E1913">
        <v>1131.55</v>
      </c>
      <c r="F1913" t="s">
        <v>1170</v>
      </c>
      <c r="G1913" t="s">
        <v>11570</v>
      </c>
      <c r="H1913" t="s">
        <v>495</v>
      </c>
      <c r="I1913" t="s">
        <v>11080</v>
      </c>
      <c r="J1913">
        <v>10065</v>
      </c>
      <c r="K1913">
        <v>114010</v>
      </c>
      <c r="L1913" t="s">
        <v>35</v>
      </c>
      <c r="M1913" t="s">
        <v>156</v>
      </c>
      <c r="N1913" t="s">
        <v>11264</v>
      </c>
      <c r="O1913" s="129"/>
    </row>
    <row r="1914" spans="1:16">
      <c r="A1914" t="s">
        <v>320</v>
      </c>
      <c r="B1914" t="s">
        <v>317</v>
      </c>
      <c r="C1914" t="s">
        <v>11571</v>
      </c>
      <c r="D1914" t="s">
        <v>318</v>
      </c>
      <c r="E1914">
        <v>1131.55</v>
      </c>
      <c r="F1914" t="s">
        <v>1170</v>
      </c>
      <c r="G1914" t="s">
        <v>11572</v>
      </c>
      <c r="H1914" t="s">
        <v>494</v>
      </c>
      <c r="I1914" t="s">
        <v>11080</v>
      </c>
      <c r="J1914">
        <v>10065</v>
      </c>
      <c r="K1914">
        <v>114010</v>
      </c>
      <c r="L1914" t="s">
        <v>35</v>
      </c>
      <c r="M1914" t="s">
        <v>156</v>
      </c>
      <c r="N1914" t="s">
        <v>11265</v>
      </c>
      <c r="O1914" s="129"/>
      <c r="P1914" s="16"/>
    </row>
    <row r="1915" spans="1:16">
      <c r="A1915" t="s">
        <v>321</v>
      </c>
      <c r="B1915" t="s">
        <v>317</v>
      </c>
      <c r="C1915" t="s">
        <v>11573</v>
      </c>
      <c r="D1915" t="s">
        <v>318</v>
      </c>
      <c r="E1915">
        <v>1142.99</v>
      </c>
      <c r="F1915" t="s">
        <v>1170</v>
      </c>
      <c r="G1915" t="s">
        <v>11574</v>
      </c>
      <c r="H1915" t="s">
        <v>497</v>
      </c>
      <c r="I1915" t="s">
        <v>11080</v>
      </c>
      <c r="J1915">
        <v>10065</v>
      </c>
      <c r="K1915">
        <v>114010</v>
      </c>
      <c r="L1915" t="s">
        <v>35</v>
      </c>
      <c r="M1915" t="s">
        <v>156</v>
      </c>
      <c r="N1915" t="s">
        <v>11266</v>
      </c>
      <c r="O1915" s="129"/>
    </row>
    <row r="1916" spans="1:16">
      <c r="A1916" t="s">
        <v>1115</v>
      </c>
      <c r="B1916" t="s">
        <v>317</v>
      </c>
      <c r="C1916" t="s">
        <v>11575</v>
      </c>
      <c r="D1916" t="s">
        <v>318</v>
      </c>
      <c r="E1916">
        <v>1178.23</v>
      </c>
      <c r="F1916" t="s">
        <v>1170</v>
      </c>
      <c r="G1916" t="s">
        <v>11576</v>
      </c>
      <c r="H1916" t="s">
        <v>496</v>
      </c>
      <c r="I1916" t="s">
        <v>11080</v>
      </c>
      <c r="J1916">
        <v>10065</v>
      </c>
      <c r="K1916">
        <v>114010</v>
      </c>
      <c r="L1916" t="s">
        <v>35</v>
      </c>
      <c r="M1916" t="s">
        <v>156</v>
      </c>
      <c r="N1916" t="s">
        <v>11267</v>
      </c>
      <c r="O1916" s="129"/>
    </row>
    <row r="1917" spans="1:16">
      <c r="A1917" t="s">
        <v>11577</v>
      </c>
      <c r="B1917" t="s">
        <v>317</v>
      </c>
      <c r="C1917" t="s">
        <v>11578</v>
      </c>
      <c r="D1917" t="s">
        <v>318</v>
      </c>
      <c r="E1917">
        <v>1163.97</v>
      </c>
      <c r="F1917" t="s">
        <v>1170</v>
      </c>
      <c r="G1917" t="s">
        <v>11579</v>
      </c>
      <c r="H1917" t="s">
        <v>495</v>
      </c>
      <c r="I1917" t="s">
        <v>11080</v>
      </c>
      <c r="J1917">
        <v>10065</v>
      </c>
      <c r="K1917">
        <v>114010</v>
      </c>
      <c r="L1917" t="s">
        <v>35</v>
      </c>
      <c r="M1917" t="s">
        <v>156</v>
      </c>
      <c r="N1917" t="s">
        <v>11268</v>
      </c>
      <c r="O1917" s="129"/>
    </row>
    <row r="1918" spans="1:16">
      <c r="A1918" t="s">
        <v>11580</v>
      </c>
      <c r="B1918" t="s">
        <v>317</v>
      </c>
      <c r="C1918" t="s">
        <v>11581</v>
      </c>
      <c r="D1918" t="s">
        <v>318</v>
      </c>
      <c r="E1918">
        <v>1131.55</v>
      </c>
      <c r="F1918" t="s">
        <v>1170</v>
      </c>
      <c r="G1918" t="s">
        <v>11582</v>
      </c>
      <c r="H1918" t="s">
        <v>491</v>
      </c>
      <c r="I1918" t="s">
        <v>11080</v>
      </c>
      <c r="J1918">
        <v>10065</v>
      </c>
      <c r="K1918">
        <v>114010</v>
      </c>
      <c r="L1918" t="s">
        <v>35</v>
      </c>
      <c r="M1918" t="s">
        <v>156</v>
      </c>
      <c r="N1918" t="s">
        <v>11269</v>
      </c>
      <c r="O1918" s="129"/>
      <c r="P1918" s="16"/>
    </row>
    <row r="1919" spans="1:16">
      <c r="A1919" t="s">
        <v>11583</v>
      </c>
      <c r="B1919" t="s">
        <v>317</v>
      </c>
      <c r="C1919" t="s">
        <v>11584</v>
      </c>
      <c r="D1919" t="s">
        <v>318</v>
      </c>
      <c r="E1919">
        <v>1187.6600000000001</v>
      </c>
      <c r="F1919" t="s">
        <v>1170</v>
      </c>
      <c r="G1919" t="s">
        <v>11585</v>
      </c>
      <c r="H1919" t="s">
        <v>491</v>
      </c>
      <c r="I1919" t="s">
        <v>11080</v>
      </c>
      <c r="J1919">
        <v>10065</v>
      </c>
      <c r="K1919">
        <v>114010</v>
      </c>
      <c r="L1919" t="s">
        <v>35</v>
      </c>
      <c r="M1919" t="s">
        <v>156</v>
      </c>
      <c r="N1919" t="s">
        <v>11271</v>
      </c>
      <c r="O1919" s="129"/>
    </row>
    <row r="1920" spans="1:16">
      <c r="A1920" t="s">
        <v>1155</v>
      </c>
      <c r="B1920" t="s">
        <v>317</v>
      </c>
      <c r="C1920" t="s">
        <v>11586</v>
      </c>
      <c r="D1920" t="s">
        <v>318</v>
      </c>
      <c r="E1920">
        <v>1210.77</v>
      </c>
      <c r="F1920" t="s">
        <v>1170</v>
      </c>
      <c r="G1920" t="s">
        <v>11587</v>
      </c>
      <c r="H1920" t="s">
        <v>494</v>
      </c>
      <c r="I1920" t="s">
        <v>11080</v>
      </c>
      <c r="J1920">
        <v>10065</v>
      </c>
      <c r="K1920">
        <v>114010</v>
      </c>
      <c r="L1920" t="s">
        <v>35</v>
      </c>
      <c r="M1920" t="s">
        <v>156</v>
      </c>
      <c r="N1920" t="s">
        <v>11270</v>
      </c>
      <c r="O1920" s="129"/>
    </row>
    <row r="1921" spans="1:16">
      <c r="A1921" t="s">
        <v>11588</v>
      </c>
      <c r="B1921" t="s">
        <v>317</v>
      </c>
      <c r="C1921" t="s">
        <v>11589</v>
      </c>
      <c r="D1921" t="s">
        <v>318</v>
      </c>
      <c r="E1921">
        <v>1985.09</v>
      </c>
      <c r="F1921" t="s">
        <v>1170</v>
      </c>
      <c r="G1921" t="s">
        <v>11590</v>
      </c>
      <c r="H1921" t="s">
        <v>499</v>
      </c>
      <c r="I1921" t="s">
        <v>11080</v>
      </c>
      <c r="J1921">
        <v>10065</v>
      </c>
      <c r="K1921">
        <v>114010</v>
      </c>
      <c r="L1921" t="s">
        <v>35</v>
      </c>
      <c r="M1921" t="s">
        <v>156</v>
      </c>
      <c r="N1921" t="s">
        <v>11272</v>
      </c>
      <c r="O1921" s="129"/>
      <c r="P1921" s="16"/>
    </row>
    <row r="1922" spans="1:16">
      <c r="A1922" t="s">
        <v>1161</v>
      </c>
      <c r="B1922" t="s">
        <v>317</v>
      </c>
      <c r="C1922" t="s">
        <v>11591</v>
      </c>
      <c r="D1922" t="s">
        <v>318</v>
      </c>
      <c r="E1922">
        <v>1247.54</v>
      </c>
      <c r="F1922" t="s">
        <v>1170</v>
      </c>
      <c r="G1922" t="s">
        <v>11592</v>
      </c>
      <c r="H1922" t="s">
        <v>495</v>
      </c>
      <c r="I1922" t="s">
        <v>11080</v>
      </c>
      <c r="J1922">
        <v>10065</v>
      </c>
      <c r="K1922">
        <v>114010</v>
      </c>
      <c r="L1922" t="s">
        <v>35</v>
      </c>
      <c r="M1922" t="s">
        <v>156</v>
      </c>
      <c r="N1922" t="s">
        <v>11273</v>
      </c>
      <c r="O1922" s="129"/>
      <c r="P1922" s="16"/>
    </row>
    <row r="1923" spans="1:16">
      <c r="A1923" t="s">
        <v>1160</v>
      </c>
      <c r="B1923" t="s">
        <v>317</v>
      </c>
      <c r="C1923" t="s">
        <v>11593</v>
      </c>
      <c r="D1923" t="s">
        <v>318</v>
      </c>
      <c r="E1923">
        <v>1242.21</v>
      </c>
      <c r="F1923" t="s">
        <v>1170</v>
      </c>
      <c r="G1923" t="s">
        <v>11594</v>
      </c>
      <c r="H1923" t="s">
        <v>495</v>
      </c>
      <c r="I1923" t="s">
        <v>11080</v>
      </c>
      <c r="J1923">
        <v>10065</v>
      </c>
      <c r="K1923">
        <v>114010</v>
      </c>
      <c r="L1923" t="s">
        <v>35</v>
      </c>
      <c r="M1923" t="s">
        <v>156</v>
      </c>
      <c r="N1923" t="s">
        <v>11274</v>
      </c>
      <c r="O1923" s="129"/>
      <c r="P1923" s="16"/>
    </row>
    <row r="1924" spans="1:16">
      <c r="A1924" t="s">
        <v>316</v>
      </c>
      <c r="B1924" t="s">
        <v>317</v>
      </c>
      <c r="C1924" t="s">
        <v>11569</v>
      </c>
      <c r="D1924" t="s">
        <v>318</v>
      </c>
      <c r="E1924">
        <v>1133.8399999999999</v>
      </c>
      <c r="F1924" t="s">
        <v>1170</v>
      </c>
      <c r="G1924" t="s">
        <v>11570</v>
      </c>
      <c r="H1924" t="s">
        <v>496</v>
      </c>
      <c r="I1924" t="s">
        <v>11079</v>
      </c>
      <c r="J1924">
        <v>10065</v>
      </c>
      <c r="K1924">
        <v>114020</v>
      </c>
      <c r="L1924" t="s">
        <v>33</v>
      </c>
      <c r="M1924" t="s">
        <v>156</v>
      </c>
      <c r="N1924" t="s">
        <v>11264</v>
      </c>
      <c r="O1924" s="129"/>
      <c r="P1924" s="16"/>
    </row>
    <row r="1925" spans="1:16">
      <c r="A1925" t="s">
        <v>320</v>
      </c>
      <c r="B1925" t="s">
        <v>317</v>
      </c>
      <c r="C1925" t="s">
        <v>11571</v>
      </c>
      <c r="D1925" t="s">
        <v>318</v>
      </c>
      <c r="E1925">
        <v>1178.4000000000001</v>
      </c>
      <c r="F1925" t="s">
        <v>1170</v>
      </c>
      <c r="G1925" t="s">
        <v>11572</v>
      </c>
      <c r="H1925" t="s">
        <v>495</v>
      </c>
      <c r="I1925" t="s">
        <v>11079</v>
      </c>
      <c r="J1925">
        <v>10065</v>
      </c>
      <c r="K1925">
        <v>114020</v>
      </c>
      <c r="L1925" t="s">
        <v>33</v>
      </c>
      <c r="M1925" t="s">
        <v>156</v>
      </c>
      <c r="N1925" t="s">
        <v>11265</v>
      </c>
      <c r="O1925" s="129"/>
      <c r="P1925" s="16"/>
    </row>
    <row r="1926" spans="1:16">
      <c r="A1926" t="s">
        <v>321</v>
      </c>
      <c r="B1926" t="s">
        <v>317</v>
      </c>
      <c r="C1926" t="s">
        <v>11573</v>
      </c>
      <c r="D1926" t="s">
        <v>318</v>
      </c>
      <c r="E1926">
        <v>1133.8399999999999</v>
      </c>
      <c r="F1926" t="s">
        <v>1170</v>
      </c>
      <c r="G1926" t="s">
        <v>11574</v>
      </c>
      <c r="H1926" t="s">
        <v>498</v>
      </c>
      <c r="I1926" t="s">
        <v>11079</v>
      </c>
      <c r="J1926">
        <v>10065</v>
      </c>
      <c r="K1926">
        <v>114020</v>
      </c>
      <c r="L1926" t="s">
        <v>33</v>
      </c>
      <c r="M1926" t="s">
        <v>156</v>
      </c>
      <c r="N1926" t="s">
        <v>11266</v>
      </c>
      <c r="O1926" s="129"/>
      <c r="P1926" s="16"/>
    </row>
    <row r="1927" spans="1:16">
      <c r="A1927" t="s">
        <v>1115</v>
      </c>
      <c r="B1927" t="s">
        <v>317</v>
      </c>
      <c r="C1927" t="s">
        <v>11575</v>
      </c>
      <c r="D1927" t="s">
        <v>318</v>
      </c>
      <c r="E1927">
        <v>1897.78</v>
      </c>
      <c r="F1927" t="s">
        <v>1170</v>
      </c>
      <c r="G1927" t="s">
        <v>11576</v>
      </c>
      <c r="H1927" t="s">
        <v>497</v>
      </c>
      <c r="I1927" t="s">
        <v>11079</v>
      </c>
      <c r="J1927">
        <v>10065</v>
      </c>
      <c r="K1927">
        <v>114020</v>
      </c>
      <c r="L1927" t="s">
        <v>33</v>
      </c>
      <c r="M1927" t="s">
        <v>156</v>
      </c>
      <c r="N1927" t="s">
        <v>11267</v>
      </c>
      <c r="O1927" s="129"/>
      <c r="P1927" s="16"/>
    </row>
    <row r="1928" spans="1:16">
      <c r="A1928" t="s">
        <v>11577</v>
      </c>
      <c r="B1928" t="s">
        <v>317</v>
      </c>
      <c r="C1928" t="s">
        <v>11578</v>
      </c>
      <c r="D1928" t="s">
        <v>318</v>
      </c>
      <c r="E1928">
        <v>1133.8399999999999</v>
      </c>
      <c r="F1928" t="s">
        <v>1170</v>
      </c>
      <c r="G1928" t="s">
        <v>11579</v>
      </c>
      <c r="H1928" t="s">
        <v>496</v>
      </c>
      <c r="I1928" t="s">
        <v>11079</v>
      </c>
      <c r="J1928">
        <v>10065</v>
      </c>
      <c r="K1928">
        <v>114020</v>
      </c>
      <c r="L1928" t="s">
        <v>33</v>
      </c>
      <c r="M1928" t="s">
        <v>156</v>
      </c>
      <c r="N1928" t="s">
        <v>11268</v>
      </c>
      <c r="O1928" s="129"/>
      <c r="P1928" s="16"/>
    </row>
    <row r="1929" spans="1:16">
      <c r="A1929" t="s">
        <v>11580</v>
      </c>
      <c r="B1929" t="s">
        <v>317</v>
      </c>
      <c r="C1929" t="s">
        <v>11581</v>
      </c>
      <c r="D1929" t="s">
        <v>318</v>
      </c>
      <c r="E1929">
        <v>1133.8399999999999</v>
      </c>
      <c r="F1929" t="s">
        <v>1170</v>
      </c>
      <c r="G1929" t="s">
        <v>11582</v>
      </c>
      <c r="H1929" t="s">
        <v>492</v>
      </c>
      <c r="I1929" t="s">
        <v>11079</v>
      </c>
      <c r="J1929">
        <v>10065</v>
      </c>
      <c r="K1929">
        <v>114020</v>
      </c>
      <c r="L1929" t="s">
        <v>33</v>
      </c>
      <c r="M1929" t="s">
        <v>156</v>
      </c>
      <c r="N1929" t="s">
        <v>11269</v>
      </c>
      <c r="O1929" s="129"/>
      <c r="P1929" s="16"/>
    </row>
    <row r="1930" spans="1:16">
      <c r="A1930" t="s">
        <v>11583</v>
      </c>
      <c r="B1930" t="s">
        <v>317</v>
      </c>
      <c r="C1930" t="s">
        <v>11584</v>
      </c>
      <c r="D1930" t="s">
        <v>318</v>
      </c>
      <c r="E1930">
        <v>1288.05</v>
      </c>
      <c r="F1930" t="s">
        <v>1170</v>
      </c>
      <c r="G1930" t="s">
        <v>11585</v>
      </c>
      <c r="H1930" t="s">
        <v>492</v>
      </c>
      <c r="I1930" t="s">
        <v>11079</v>
      </c>
      <c r="J1930">
        <v>10065</v>
      </c>
      <c r="K1930">
        <v>114020</v>
      </c>
      <c r="L1930" t="s">
        <v>33</v>
      </c>
      <c r="M1930" t="s">
        <v>156</v>
      </c>
      <c r="N1930" t="s">
        <v>11271</v>
      </c>
      <c r="O1930" s="129"/>
      <c r="P1930" s="16"/>
    </row>
    <row r="1931" spans="1:16">
      <c r="A1931" t="s">
        <v>1155</v>
      </c>
      <c r="B1931" t="s">
        <v>317</v>
      </c>
      <c r="C1931" t="s">
        <v>11586</v>
      </c>
      <c r="D1931" t="s">
        <v>318</v>
      </c>
      <c r="E1931">
        <v>1390.86</v>
      </c>
      <c r="F1931" t="s">
        <v>1170</v>
      </c>
      <c r="G1931" t="s">
        <v>11587</v>
      </c>
      <c r="H1931" t="s">
        <v>495</v>
      </c>
      <c r="I1931" t="s">
        <v>11079</v>
      </c>
      <c r="J1931">
        <v>10065</v>
      </c>
      <c r="K1931">
        <v>114020</v>
      </c>
      <c r="L1931" t="s">
        <v>33</v>
      </c>
      <c r="M1931" t="s">
        <v>156</v>
      </c>
      <c r="N1931" t="s">
        <v>11270</v>
      </c>
      <c r="O1931" s="129"/>
      <c r="P1931" s="16"/>
    </row>
    <row r="1932" spans="1:16">
      <c r="A1932" t="s">
        <v>11588</v>
      </c>
      <c r="B1932" t="s">
        <v>317</v>
      </c>
      <c r="C1932" t="s">
        <v>11589</v>
      </c>
      <c r="D1932" t="s">
        <v>318</v>
      </c>
      <c r="E1932">
        <v>2328.69</v>
      </c>
      <c r="F1932" t="s">
        <v>1170</v>
      </c>
      <c r="G1932" t="s">
        <v>11590</v>
      </c>
      <c r="H1932" t="s">
        <v>500</v>
      </c>
      <c r="I1932" t="s">
        <v>11079</v>
      </c>
      <c r="J1932">
        <v>10065</v>
      </c>
      <c r="K1932">
        <v>114020</v>
      </c>
      <c r="L1932" t="s">
        <v>33</v>
      </c>
      <c r="M1932" t="s">
        <v>156</v>
      </c>
      <c r="N1932" t="s">
        <v>11272</v>
      </c>
      <c r="O1932" s="129"/>
      <c r="P1932" s="16"/>
    </row>
    <row r="1933" spans="1:16">
      <c r="A1933" t="s">
        <v>1161</v>
      </c>
      <c r="B1933" t="s">
        <v>317</v>
      </c>
      <c r="C1933" t="s">
        <v>11591</v>
      </c>
      <c r="D1933" t="s">
        <v>318</v>
      </c>
      <c r="E1933">
        <v>1405.62</v>
      </c>
      <c r="F1933" t="s">
        <v>1170</v>
      </c>
      <c r="G1933" t="s">
        <v>11592</v>
      </c>
      <c r="H1933" t="s">
        <v>496</v>
      </c>
      <c r="I1933" t="s">
        <v>11079</v>
      </c>
      <c r="J1933">
        <v>10065</v>
      </c>
      <c r="K1933">
        <v>114020</v>
      </c>
      <c r="L1933" t="s">
        <v>33</v>
      </c>
      <c r="M1933" t="s">
        <v>156</v>
      </c>
      <c r="N1933" t="s">
        <v>11273</v>
      </c>
      <c r="O1933" s="129"/>
      <c r="P1933" s="16"/>
    </row>
    <row r="1934" spans="1:16">
      <c r="A1934" t="s">
        <v>1160</v>
      </c>
      <c r="B1934" t="s">
        <v>317</v>
      </c>
      <c r="C1934" t="s">
        <v>11593</v>
      </c>
      <c r="D1934" t="s">
        <v>318</v>
      </c>
      <c r="E1934">
        <v>2783.71</v>
      </c>
      <c r="F1934" t="s">
        <v>1170</v>
      </c>
      <c r="G1934" t="s">
        <v>11594</v>
      </c>
      <c r="H1934" t="s">
        <v>496</v>
      </c>
      <c r="I1934" t="s">
        <v>11079</v>
      </c>
      <c r="J1934">
        <v>10065</v>
      </c>
      <c r="K1934">
        <v>114020</v>
      </c>
      <c r="L1934" t="s">
        <v>33</v>
      </c>
      <c r="M1934" t="s">
        <v>156</v>
      </c>
      <c r="N1934" t="s">
        <v>11274</v>
      </c>
      <c r="O1934" s="129"/>
      <c r="P1934" s="16"/>
    </row>
    <row r="1935" spans="1:16">
      <c r="A1935" t="s">
        <v>316</v>
      </c>
      <c r="B1935" t="s">
        <v>317</v>
      </c>
      <c r="C1935" t="s">
        <v>11569</v>
      </c>
      <c r="D1935" t="s">
        <v>318</v>
      </c>
      <c r="E1935">
        <v>13470.99</v>
      </c>
      <c r="F1935" t="s">
        <v>1170</v>
      </c>
      <c r="G1935" t="s">
        <v>11570</v>
      </c>
      <c r="H1935" t="s">
        <v>497</v>
      </c>
      <c r="I1935" t="s">
        <v>11078</v>
      </c>
      <c r="J1935">
        <v>10065</v>
      </c>
      <c r="K1935">
        <v>114040</v>
      </c>
      <c r="L1935" t="s">
        <v>27</v>
      </c>
      <c r="M1935" t="s">
        <v>156</v>
      </c>
      <c r="N1935" t="s">
        <v>11264</v>
      </c>
      <c r="O1935" s="129"/>
      <c r="P1935" s="16"/>
    </row>
    <row r="1936" spans="1:16">
      <c r="A1936" t="s">
        <v>320</v>
      </c>
      <c r="B1936" t="s">
        <v>317</v>
      </c>
      <c r="C1936" t="s">
        <v>11571</v>
      </c>
      <c r="D1936" t="s">
        <v>318</v>
      </c>
      <c r="E1936">
        <v>14089.47</v>
      </c>
      <c r="F1936" t="s">
        <v>1170</v>
      </c>
      <c r="G1936" t="s">
        <v>11572</v>
      </c>
      <c r="H1936" t="s">
        <v>496</v>
      </c>
      <c r="I1936" t="s">
        <v>11078</v>
      </c>
      <c r="J1936">
        <v>10065</v>
      </c>
      <c r="K1936">
        <v>114040</v>
      </c>
      <c r="L1936" t="s">
        <v>27</v>
      </c>
      <c r="M1936" t="s">
        <v>156</v>
      </c>
      <c r="N1936" t="s">
        <v>11265</v>
      </c>
      <c r="O1936" s="129"/>
      <c r="P1936" s="16"/>
    </row>
    <row r="1937" spans="1:16">
      <c r="A1937" t="s">
        <v>321</v>
      </c>
      <c r="B1937" t="s">
        <v>317</v>
      </c>
      <c r="C1937" t="s">
        <v>11573</v>
      </c>
      <c r="D1937" t="s">
        <v>318</v>
      </c>
      <c r="E1937">
        <v>14420.95</v>
      </c>
      <c r="F1937" t="s">
        <v>1170</v>
      </c>
      <c r="G1937" t="s">
        <v>11574</v>
      </c>
      <c r="H1937" t="s">
        <v>499</v>
      </c>
      <c r="I1937" t="s">
        <v>11078</v>
      </c>
      <c r="J1937">
        <v>10065</v>
      </c>
      <c r="K1937">
        <v>114040</v>
      </c>
      <c r="L1937" t="s">
        <v>27</v>
      </c>
      <c r="M1937" t="s">
        <v>156</v>
      </c>
      <c r="N1937" t="s">
        <v>11266</v>
      </c>
      <c r="O1937" s="129"/>
      <c r="P1937" s="16"/>
    </row>
    <row r="1938" spans="1:16">
      <c r="A1938" t="s">
        <v>1115</v>
      </c>
      <c r="B1938" t="s">
        <v>317</v>
      </c>
      <c r="C1938" t="s">
        <v>11575</v>
      </c>
      <c r="D1938" t="s">
        <v>318</v>
      </c>
      <c r="E1938">
        <v>14590.97</v>
      </c>
      <c r="F1938" t="s">
        <v>1170</v>
      </c>
      <c r="G1938" t="s">
        <v>11576</v>
      </c>
      <c r="H1938" t="s">
        <v>498</v>
      </c>
      <c r="I1938" t="s">
        <v>11078</v>
      </c>
      <c r="J1938">
        <v>10065</v>
      </c>
      <c r="K1938">
        <v>114040</v>
      </c>
      <c r="L1938" t="s">
        <v>27</v>
      </c>
      <c r="M1938" t="s">
        <v>156</v>
      </c>
      <c r="N1938" t="s">
        <v>11267</v>
      </c>
      <c r="O1938" s="129"/>
      <c r="P1938" s="16"/>
    </row>
    <row r="1939" spans="1:16">
      <c r="A1939" t="s">
        <v>11577</v>
      </c>
      <c r="B1939" t="s">
        <v>317</v>
      </c>
      <c r="C1939" t="s">
        <v>11578</v>
      </c>
      <c r="D1939" t="s">
        <v>318</v>
      </c>
      <c r="E1939">
        <v>13858.37</v>
      </c>
      <c r="F1939" t="s">
        <v>1170</v>
      </c>
      <c r="G1939" t="s">
        <v>11579</v>
      </c>
      <c r="H1939" t="s">
        <v>497</v>
      </c>
      <c r="I1939" t="s">
        <v>11078</v>
      </c>
      <c r="J1939">
        <v>10065</v>
      </c>
      <c r="K1939">
        <v>114040</v>
      </c>
      <c r="L1939" t="s">
        <v>27</v>
      </c>
      <c r="M1939" t="s">
        <v>156</v>
      </c>
      <c r="N1939" t="s">
        <v>11268</v>
      </c>
      <c r="O1939" s="129"/>
      <c r="P1939" s="16"/>
    </row>
    <row r="1940" spans="1:16">
      <c r="A1940" t="s">
        <v>11580</v>
      </c>
      <c r="B1940" t="s">
        <v>317</v>
      </c>
      <c r="C1940" t="s">
        <v>11581</v>
      </c>
      <c r="D1940" t="s">
        <v>318</v>
      </c>
      <c r="E1940">
        <v>13548.99</v>
      </c>
      <c r="F1940" t="s">
        <v>1170</v>
      </c>
      <c r="G1940" t="s">
        <v>11582</v>
      </c>
      <c r="H1940" t="s">
        <v>493</v>
      </c>
      <c r="I1940" t="s">
        <v>11078</v>
      </c>
      <c r="J1940">
        <v>10065</v>
      </c>
      <c r="K1940">
        <v>114040</v>
      </c>
      <c r="L1940" t="s">
        <v>27</v>
      </c>
      <c r="M1940" t="s">
        <v>156</v>
      </c>
      <c r="N1940" t="s">
        <v>11269</v>
      </c>
      <c r="O1940" s="129"/>
      <c r="P1940" s="16"/>
    </row>
    <row r="1941" spans="1:16">
      <c r="A1941" t="s">
        <v>11583</v>
      </c>
      <c r="B1941" t="s">
        <v>317</v>
      </c>
      <c r="C1941" t="s">
        <v>11584</v>
      </c>
      <c r="D1941" t="s">
        <v>318</v>
      </c>
      <c r="E1941">
        <v>17564.73</v>
      </c>
      <c r="F1941" t="s">
        <v>1170</v>
      </c>
      <c r="G1941" t="s">
        <v>11585</v>
      </c>
      <c r="H1941" t="s">
        <v>493</v>
      </c>
      <c r="I1941" t="s">
        <v>11078</v>
      </c>
      <c r="J1941">
        <v>10065</v>
      </c>
      <c r="K1941">
        <v>114040</v>
      </c>
      <c r="L1941" t="s">
        <v>27</v>
      </c>
      <c r="M1941" t="s">
        <v>156</v>
      </c>
      <c r="N1941" t="s">
        <v>11271</v>
      </c>
      <c r="O1941" s="129"/>
      <c r="P1941" s="16"/>
    </row>
    <row r="1942" spans="1:16">
      <c r="A1942" t="s">
        <v>1155</v>
      </c>
      <c r="B1942" t="s">
        <v>317</v>
      </c>
      <c r="C1942" t="s">
        <v>11586</v>
      </c>
      <c r="D1942" t="s">
        <v>318</v>
      </c>
      <c r="E1942">
        <v>14140.44</v>
      </c>
      <c r="F1942" t="s">
        <v>1170</v>
      </c>
      <c r="G1942" t="s">
        <v>11587</v>
      </c>
      <c r="H1942" t="s">
        <v>496</v>
      </c>
      <c r="I1942" t="s">
        <v>11078</v>
      </c>
      <c r="J1942">
        <v>10065</v>
      </c>
      <c r="K1942">
        <v>114040</v>
      </c>
      <c r="L1942" t="s">
        <v>27</v>
      </c>
      <c r="M1942" t="s">
        <v>156</v>
      </c>
      <c r="N1942" t="s">
        <v>11270</v>
      </c>
      <c r="O1942" s="129"/>
      <c r="P1942" s="16"/>
    </row>
    <row r="1943" spans="1:16">
      <c r="A1943" t="s">
        <v>11588</v>
      </c>
      <c r="B1943" t="s">
        <v>317</v>
      </c>
      <c r="C1943" t="s">
        <v>11589</v>
      </c>
      <c r="D1943" t="s">
        <v>318</v>
      </c>
      <c r="E1943">
        <v>15718.17</v>
      </c>
      <c r="F1943" t="s">
        <v>1170</v>
      </c>
      <c r="G1943" t="s">
        <v>11590</v>
      </c>
      <c r="H1943" t="s">
        <v>501</v>
      </c>
      <c r="I1943" t="s">
        <v>11078</v>
      </c>
      <c r="J1943">
        <v>10065</v>
      </c>
      <c r="K1943">
        <v>114040</v>
      </c>
      <c r="L1943" t="s">
        <v>27</v>
      </c>
      <c r="M1943" t="s">
        <v>156</v>
      </c>
      <c r="N1943" t="s">
        <v>11272</v>
      </c>
      <c r="O1943" s="129"/>
      <c r="P1943" s="16"/>
    </row>
    <row r="1944" spans="1:16">
      <c r="A1944" t="s">
        <v>1161</v>
      </c>
      <c r="B1944" t="s">
        <v>317</v>
      </c>
      <c r="C1944" t="s">
        <v>11591</v>
      </c>
      <c r="D1944" t="s">
        <v>318</v>
      </c>
      <c r="E1944">
        <v>13615.86</v>
      </c>
      <c r="F1944" t="s">
        <v>1170</v>
      </c>
      <c r="G1944" t="s">
        <v>11592</v>
      </c>
      <c r="H1944" t="s">
        <v>497</v>
      </c>
      <c r="I1944" t="s">
        <v>11078</v>
      </c>
      <c r="J1944">
        <v>10065</v>
      </c>
      <c r="K1944">
        <v>114040</v>
      </c>
      <c r="L1944" t="s">
        <v>27</v>
      </c>
      <c r="M1944" t="s">
        <v>156</v>
      </c>
      <c r="N1944" t="s">
        <v>11273</v>
      </c>
      <c r="O1944" s="129"/>
      <c r="P1944" s="16"/>
    </row>
    <row r="1945" spans="1:16">
      <c r="A1945" t="s">
        <v>1160</v>
      </c>
      <c r="B1945" t="s">
        <v>317</v>
      </c>
      <c r="C1945" t="s">
        <v>11593</v>
      </c>
      <c r="D1945" t="s">
        <v>318</v>
      </c>
      <c r="E1945">
        <v>14839.15</v>
      </c>
      <c r="F1945" t="s">
        <v>1170</v>
      </c>
      <c r="G1945" t="s">
        <v>11594</v>
      </c>
      <c r="H1945" t="s">
        <v>497</v>
      </c>
      <c r="I1945" t="s">
        <v>11078</v>
      </c>
      <c r="J1945">
        <v>10065</v>
      </c>
      <c r="K1945">
        <v>114040</v>
      </c>
      <c r="L1945" t="s">
        <v>27</v>
      </c>
      <c r="M1945" t="s">
        <v>156</v>
      </c>
      <c r="N1945" t="s">
        <v>11274</v>
      </c>
      <c r="O1945" s="129"/>
      <c r="P1945" s="16"/>
    </row>
    <row r="1946" spans="1:16">
      <c r="A1946" t="s">
        <v>316</v>
      </c>
      <c r="B1946" t="s">
        <v>317</v>
      </c>
      <c r="C1946" t="s">
        <v>11569</v>
      </c>
      <c r="D1946" t="s">
        <v>318</v>
      </c>
      <c r="E1946">
        <v>247.39</v>
      </c>
      <c r="F1946" t="s">
        <v>1170</v>
      </c>
      <c r="G1946" t="s">
        <v>11570</v>
      </c>
      <c r="H1946" t="s">
        <v>498</v>
      </c>
      <c r="I1946" t="s">
        <v>11077</v>
      </c>
      <c r="J1946">
        <v>10065</v>
      </c>
      <c r="K1946">
        <v>114050</v>
      </c>
      <c r="L1946" t="s">
        <v>29</v>
      </c>
      <c r="M1946" t="s">
        <v>156</v>
      </c>
      <c r="N1946" t="s">
        <v>11264</v>
      </c>
      <c r="O1946" s="129"/>
      <c r="P1946" s="16"/>
    </row>
    <row r="1947" spans="1:16">
      <c r="A1947" t="s">
        <v>320</v>
      </c>
      <c r="B1947" t="s">
        <v>317</v>
      </c>
      <c r="C1947" t="s">
        <v>11571</v>
      </c>
      <c r="D1947" t="s">
        <v>318</v>
      </c>
      <c r="E1947">
        <v>255.8</v>
      </c>
      <c r="F1947" t="s">
        <v>1170</v>
      </c>
      <c r="G1947" t="s">
        <v>11572</v>
      </c>
      <c r="H1947" t="s">
        <v>497</v>
      </c>
      <c r="I1947" t="s">
        <v>11077</v>
      </c>
      <c r="J1947">
        <v>10065</v>
      </c>
      <c r="K1947">
        <v>114050</v>
      </c>
      <c r="L1947" t="s">
        <v>29</v>
      </c>
      <c r="M1947" t="s">
        <v>156</v>
      </c>
      <c r="N1947" t="s">
        <v>11265</v>
      </c>
      <c r="O1947" s="129"/>
      <c r="P1947" s="16"/>
    </row>
    <row r="1948" spans="1:16">
      <c r="A1948" t="s">
        <v>321</v>
      </c>
      <c r="B1948" t="s">
        <v>317</v>
      </c>
      <c r="C1948" t="s">
        <v>11573</v>
      </c>
      <c r="D1948" t="s">
        <v>318</v>
      </c>
      <c r="E1948">
        <v>247.39</v>
      </c>
      <c r="F1948" t="s">
        <v>1170</v>
      </c>
      <c r="G1948" t="s">
        <v>11574</v>
      </c>
      <c r="H1948" t="s">
        <v>500</v>
      </c>
      <c r="I1948" t="s">
        <v>11077</v>
      </c>
      <c r="J1948">
        <v>10065</v>
      </c>
      <c r="K1948">
        <v>114050</v>
      </c>
      <c r="L1948" t="s">
        <v>29</v>
      </c>
      <c r="M1948" t="s">
        <v>156</v>
      </c>
      <c r="N1948" t="s">
        <v>11266</v>
      </c>
      <c r="O1948" s="129"/>
      <c r="P1948" s="16"/>
    </row>
    <row r="1949" spans="1:16">
      <c r="A1949" t="s">
        <v>1115</v>
      </c>
      <c r="B1949" t="s">
        <v>317</v>
      </c>
      <c r="C1949" t="s">
        <v>11575</v>
      </c>
      <c r="D1949" t="s">
        <v>318</v>
      </c>
      <c r="E1949">
        <v>255.8</v>
      </c>
      <c r="F1949" t="s">
        <v>1170</v>
      </c>
      <c r="G1949" t="s">
        <v>11576</v>
      </c>
      <c r="H1949" t="s">
        <v>499</v>
      </c>
      <c r="I1949" t="s">
        <v>11077</v>
      </c>
      <c r="J1949">
        <v>10065</v>
      </c>
      <c r="K1949">
        <v>114050</v>
      </c>
      <c r="L1949" t="s">
        <v>29</v>
      </c>
      <c r="M1949" t="s">
        <v>156</v>
      </c>
      <c r="N1949" t="s">
        <v>11267</v>
      </c>
      <c r="O1949" s="129"/>
      <c r="P1949" s="16"/>
    </row>
    <row r="1950" spans="1:16">
      <c r="A1950" t="s">
        <v>11577</v>
      </c>
      <c r="B1950" t="s">
        <v>317</v>
      </c>
      <c r="C1950" t="s">
        <v>11578</v>
      </c>
      <c r="D1950" t="s">
        <v>318</v>
      </c>
      <c r="E1950">
        <v>247.39</v>
      </c>
      <c r="F1950" t="s">
        <v>1170</v>
      </c>
      <c r="G1950" t="s">
        <v>11579</v>
      </c>
      <c r="H1950" t="s">
        <v>498</v>
      </c>
      <c r="I1950" t="s">
        <v>11077</v>
      </c>
      <c r="J1950">
        <v>10065</v>
      </c>
      <c r="K1950">
        <v>114050</v>
      </c>
      <c r="L1950" t="s">
        <v>29</v>
      </c>
      <c r="M1950" t="s">
        <v>156</v>
      </c>
      <c r="N1950" t="s">
        <v>11268</v>
      </c>
      <c r="O1950" s="129"/>
      <c r="P1950" s="16"/>
    </row>
    <row r="1951" spans="1:16">
      <c r="A1951" t="s">
        <v>11580</v>
      </c>
      <c r="B1951" t="s">
        <v>317</v>
      </c>
      <c r="C1951" t="s">
        <v>11581</v>
      </c>
      <c r="D1951" t="s">
        <v>318</v>
      </c>
      <c r="E1951">
        <v>383.7</v>
      </c>
      <c r="F1951" t="s">
        <v>1170</v>
      </c>
      <c r="G1951" t="s">
        <v>11582</v>
      </c>
      <c r="H1951" t="s">
        <v>494</v>
      </c>
      <c r="I1951" t="s">
        <v>11077</v>
      </c>
      <c r="J1951">
        <v>10065</v>
      </c>
      <c r="K1951">
        <v>114050</v>
      </c>
      <c r="L1951" t="s">
        <v>29</v>
      </c>
      <c r="M1951" t="s">
        <v>156</v>
      </c>
      <c r="N1951" t="s">
        <v>11269</v>
      </c>
      <c r="O1951" s="129"/>
      <c r="P1951" s="16"/>
    </row>
    <row r="1952" spans="1:16">
      <c r="A1952" t="s">
        <v>1155</v>
      </c>
      <c r="B1952" t="s">
        <v>317</v>
      </c>
      <c r="C1952" t="s">
        <v>11586</v>
      </c>
      <c r="D1952" t="s">
        <v>318</v>
      </c>
      <c r="E1952">
        <v>383.7</v>
      </c>
      <c r="F1952" t="s">
        <v>1170</v>
      </c>
      <c r="G1952" t="s">
        <v>11587</v>
      </c>
      <c r="H1952" t="s">
        <v>497</v>
      </c>
      <c r="I1952" t="s">
        <v>11077</v>
      </c>
      <c r="J1952">
        <v>10065</v>
      </c>
      <c r="K1952">
        <v>114050</v>
      </c>
      <c r="L1952" t="s">
        <v>29</v>
      </c>
      <c r="M1952" t="s">
        <v>156</v>
      </c>
      <c r="N1952" t="s">
        <v>11270</v>
      </c>
      <c r="O1952" s="129"/>
      <c r="P1952" s="16"/>
    </row>
    <row r="1953" spans="1:16">
      <c r="A1953" t="s">
        <v>11583</v>
      </c>
      <c r="B1953" t="s">
        <v>317</v>
      </c>
      <c r="C1953" t="s">
        <v>11584</v>
      </c>
      <c r="D1953" t="s">
        <v>318</v>
      </c>
      <c r="E1953">
        <v>1001.92</v>
      </c>
      <c r="F1953" t="s">
        <v>1170</v>
      </c>
      <c r="G1953" t="s">
        <v>11585</v>
      </c>
      <c r="H1953" t="s">
        <v>494</v>
      </c>
      <c r="I1953" t="s">
        <v>11077</v>
      </c>
      <c r="J1953">
        <v>10065</v>
      </c>
      <c r="K1953">
        <v>114050</v>
      </c>
      <c r="L1953" t="s">
        <v>29</v>
      </c>
      <c r="M1953" t="s">
        <v>156</v>
      </c>
      <c r="N1953" t="s">
        <v>11271</v>
      </c>
      <c r="O1953" s="129"/>
      <c r="P1953" s="16"/>
    </row>
    <row r="1954" spans="1:16">
      <c r="A1954" t="s">
        <v>11588</v>
      </c>
      <c r="B1954" t="s">
        <v>317</v>
      </c>
      <c r="C1954" t="s">
        <v>11589</v>
      </c>
      <c r="D1954" t="s">
        <v>318</v>
      </c>
      <c r="E1954">
        <v>1363.12</v>
      </c>
      <c r="F1954" t="s">
        <v>1170</v>
      </c>
      <c r="G1954" t="s">
        <v>11590</v>
      </c>
      <c r="H1954" t="s">
        <v>502</v>
      </c>
      <c r="I1954" t="s">
        <v>11077</v>
      </c>
      <c r="J1954">
        <v>10065</v>
      </c>
      <c r="K1954">
        <v>114050</v>
      </c>
      <c r="L1954" t="s">
        <v>29</v>
      </c>
      <c r="M1954" t="s">
        <v>156</v>
      </c>
      <c r="N1954" t="s">
        <v>11272</v>
      </c>
      <c r="O1954" s="129"/>
      <c r="P1954" s="16"/>
    </row>
    <row r="1955" spans="1:16">
      <c r="A1955" t="s">
        <v>1161</v>
      </c>
      <c r="B1955" t="s">
        <v>317</v>
      </c>
      <c r="C1955" t="s">
        <v>11591</v>
      </c>
      <c r="D1955" t="s">
        <v>318</v>
      </c>
      <c r="E1955">
        <v>430.03</v>
      </c>
      <c r="F1955" t="s">
        <v>1170</v>
      </c>
      <c r="G1955" t="s">
        <v>11592</v>
      </c>
      <c r="H1955" t="s">
        <v>498</v>
      </c>
      <c r="I1955" t="s">
        <v>11077</v>
      </c>
      <c r="J1955">
        <v>10065</v>
      </c>
      <c r="K1955">
        <v>114050</v>
      </c>
      <c r="L1955" t="s">
        <v>29</v>
      </c>
      <c r="M1955" t="s">
        <v>156</v>
      </c>
      <c r="N1955" t="s">
        <v>11273</v>
      </c>
      <c r="O1955" s="129"/>
      <c r="P1955" s="16"/>
    </row>
    <row r="1956" spans="1:16">
      <c r="A1956" t="s">
        <v>1160</v>
      </c>
      <c r="B1956" t="s">
        <v>317</v>
      </c>
      <c r="C1956" t="s">
        <v>11593</v>
      </c>
      <c r="D1956" t="s">
        <v>318</v>
      </c>
      <c r="E1956">
        <v>430.03</v>
      </c>
      <c r="F1956" t="s">
        <v>1170</v>
      </c>
      <c r="G1956" t="s">
        <v>11594</v>
      </c>
      <c r="H1956" t="s">
        <v>498</v>
      </c>
      <c r="I1956" t="s">
        <v>11077</v>
      </c>
      <c r="J1956">
        <v>10065</v>
      </c>
      <c r="K1956">
        <v>114050</v>
      </c>
      <c r="L1956" t="s">
        <v>29</v>
      </c>
      <c r="M1956" t="s">
        <v>156</v>
      </c>
      <c r="N1956" t="s">
        <v>11274</v>
      </c>
      <c r="O1956" s="129"/>
      <c r="P1956" s="16"/>
    </row>
    <row r="1957" spans="1:16">
      <c r="A1957" t="s">
        <v>316</v>
      </c>
      <c r="B1957" t="s">
        <v>317</v>
      </c>
      <c r="C1957" t="s">
        <v>11569</v>
      </c>
      <c r="D1957" t="s">
        <v>318</v>
      </c>
      <c r="E1957">
        <v>5073.6499999999996</v>
      </c>
      <c r="F1957" t="s">
        <v>1170</v>
      </c>
      <c r="G1957" t="s">
        <v>11570</v>
      </c>
      <c r="H1957" t="s">
        <v>499</v>
      </c>
      <c r="I1957" t="s">
        <v>11076</v>
      </c>
      <c r="J1957">
        <v>10065</v>
      </c>
      <c r="K1957">
        <v>114060</v>
      </c>
      <c r="L1957" t="s">
        <v>31</v>
      </c>
      <c r="M1957" t="s">
        <v>156</v>
      </c>
      <c r="N1957" t="s">
        <v>11264</v>
      </c>
      <c r="O1957" s="129"/>
      <c r="P1957" s="16"/>
    </row>
    <row r="1958" spans="1:16">
      <c r="A1958" t="s">
        <v>320</v>
      </c>
      <c r="B1958" t="s">
        <v>317</v>
      </c>
      <c r="C1958" t="s">
        <v>11571</v>
      </c>
      <c r="D1958" t="s">
        <v>318</v>
      </c>
      <c r="E1958">
        <v>4989.5600000000004</v>
      </c>
      <c r="F1958" t="s">
        <v>1170</v>
      </c>
      <c r="G1958" t="s">
        <v>11572</v>
      </c>
      <c r="H1958" t="s">
        <v>498</v>
      </c>
      <c r="I1958" t="s">
        <v>11076</v>
      </c>
      <c r="J1958">
        <v>10065</v>
      </c>
      <c r="K1958">
        <v>114060</v>
      </c>
      <c r="L1958" t="s">
        <v>31</v>
      </c>
      <c r="M1958" t="s">
        <v>156</v>
      </c>
      <c r="N1958" t="s">
        <v>11265</v>
      </c>
      <c r="O1958" s="129"/>
      <c r="P1958" s="16"/>
    </row>
    <row r="1959" spans="1:16">
      <c r="A1959" t="s">
        <v>321</v>
      </c>
      <c r="B1959" t="s">
        <v>317</v>
      </c>
      <c r="C1959" t="s">
        <v>11573</v>
      </c>
      <c r="D1959" t="s">
        <v>318</v>
      </c>
      <c r="E1959">
        <v>5095.8500000000004</v>
      </c>
      <c r="F1959" t="s">
        <v>1170</v>
      </c>
      <c r="G1959" t="s">
        <v>11574</v>
      </c>
      <c r="H1959" t="s">
        <v>501</v>
      </c>
      <c r="I1959" t="s">
        <v>11076</v>
      </c>
      <c r="J1959">
        <v>10065</v>
      </c>
      <c r="K1959">
        <v>114060</v>
      </c>
      <c r="L1959" t="s">
        <v>31</v>
      </c>
      <c r="M1959" t="s">
        <v>156</v>
      </c>
      <c r="N1959" t="s">
        <v>11266</v>
      </c>
      <c r="O1959" s="129"/>
      <c r="P1959" s="16"/>
    </row>
    <row r="1960" spans="1:16">
      <c r="A1960" t="s">
        <v>1115</v>
      </c>
      <c r="B1960" t="s">
        <v>317</v>
      </c>
      <c r="C1960" t="s">
        <v>11575</v>
      </c>
      <c r="D1960" t="s">
        <v>318</v>
      </c>
      <c r="E1960">
        <v>4697.3599999999997</v>
      </c>
      <c r="F1960" t="s">
        <v>1170</v>
      </c>
      <c r="G1960" t="s">
        <v>11576</v>
      </c>
      <c r="H1960" t="s">
        <v>500</v>
      </c>
      <c r="I1960" t="s">
        <v>11076</v>
      </c>
      <c r="J1960">
        <v>10065</v>
      </c>
      <c r="K1960">
        <v>114060</v>
      </c>
      <c r="L1960" t="s">
        <v>31</v>
      </c>
      <c r="M1960" t="s">
        <v>156</v>
      </c>
      <c r="N1960" t="s">
        <v>11267</v>
      </c>
      <c r="O1960" s="129"/>
      <c r="P1960" s="16"/>
    </row>
    <row r="1961" spans="1:16">
      <c r="A1961" t="s">
        <v>11577</v>
      </c>
      <c r="B1961" t="s">
        <v>317</v>
      </c>
      <c r="C1961" t="s">
        <v>11578</v>
      </c>
      <c r="D1961" t="s">
        <v>318</v>
      </c>
      <c r="E1961">
        <v>4146.18</v>
      </c>
      <c r="F1961" t="s">
        <v>1170</v>
      </c>
      <c r="G1961" t="s">
        <v>11579</v>
      </c>
      <c r="H1961" t="s">
        <v>499</v>
      </c>
      <c r="I1961" t="s">
        <v>11076</v>
      </c>
      <c r="J1961">
        <v>10065</v>
      </c>
      <c r="K1961">
        <v>114060</v>
      </c>
      <c r="L1961" t="s">
        <v>31</v>
      </c>
      <c r="M1961" t="s">
        <v>156</v>
      </c>
      <c r="N1961" t="s">
        <v>11268</v>
      </c>
      <c r="O1961" s="129"/>
      <c r="P1961" s="16"/>
    </row>
    <row r="1962" spans="1:16">
      <c r="A1962" t="s">
        <v>11580</v>
      </c>
      <c r="B1962" t="s">
        <v>317</v>
      </c>
      <c r="C1962" t="s">
        <v>11581</v>
      </c>
      <c r="D1962" t="s">
        <v>318</v>
      </c>
      <c r="E1962">
        <v>4403.17</v>
      </c>
      <c r="F1962" t="s">
        <v>1170</v>
      </c>
      <c r="G1962" t="s">
        <v>11582</v>
      </c>
      <c r="H1962" t="s">
        <v>495</v>
      </c>
      <c r="I1962" t="s">
        <v>11076</v>
      </c>
      <c r="J1962">
        <v>10065</v>
      </c>
      <c r="K1962">
        <v>114060</v>
      </c>
      <c r="L1962" t="s">
        <v>31</v>
      </c>
      <c r="M1962" t="s">
        <v>156</v>
      </c>
      <c r="N1962" t="s">
        <v>11269</v>
      </c>
      <c r="O1962" s="129"/>
      <c r="P1962" s="16"/>
    </row>
    <row r="1963" spans="1:16">
      <c r="A1963" t="s">
        <v>1155</v>
      </c>
      <c r="B1963" t="s">
        <v>317</v>
      </c>
      <c r="C1963" t="s">
        <v>11586</v>
      </c>
      <c r="D1963" t="s">
        <v>318</v>
      </c>
      <c r="E1963">
        <v>4521.17</v>
      </c>
      <c r="F1963" t="s">
        <v>1170</v>
      </c>
      <c r="G1963" t="s">
        <v>11587</v>
      </c>
      <c r="H1963" t="s">
        <v>498</v>
      </c>
      <c r="I1963" t="s">
        <v>11076</v>
      </c>
      <c r="J1963">
        <v>10065</v>
      </c>
      <c r="K1963">
        <v>114060</v>
      </c>
      <c r="L1963" t="s">
        <v>31</v>
      </c>
      <c r="M1963" t="s">
        <v>156</v>
      </c>
      <c r="N1963" t="s">
        <v>11270</v>
      </c>
      <c r="O1963" s="129"/>
      <c r="P1963" s="16"/>
    </row>
    <row r="1964" spans="1:16">
      <c r="A1964" t="s">
        <v>11583</v>
      </c>
      <c r="B1964" t="s">
        <v>317</v>
      </c>
      <c r="C1964" t="s">
        <v>11584</v>
      </c>
      <c r="D1964" t="s">
        <v>318</v>
      </c>
      <c r="E1964">
        <v>4640.4799999999996</v>
      </c>
      <c r="F1964" t="s">
        <v>1170</v>
      </c>
      <c r="G1964" t="s">
        <v>11585</v>
      </c>
      <c r="H1964" t="s">
        <v>495</v>
      </c>
      <c r="I1964" t="s">
        <v>11076</v>
      </c>
      <c r="J1964">
        <v>10065</v>
      </c>
      <c r="K1964">
        <v>114060</v>
      </c>
      <c r="L1964" t="s">
        <v>31</v>
      </c>
      <c r="M1964" t="s">
        <v>156</v>
      </c>
      <c r="N1964" t="s">
        <v>11271</v>
      </c>
      <c r="O1964" s="129"/>
      <c r="P1964" s="16"/>
    </row>
    <row r="1965" spans="1:16">
      <c r="A1965" t="s">
        <v>11588</v>
      </c>
      <c r="B1965" t="s">
        <v>317</v>
      </c>
      <c r="C1965" t="s">
        <v>11589</v>
      </c>
      <c r="D1965" t="s">
        <v>318</v>
      </c>
      <c r="E1965">
        <v>8105.12</v>
      </c>
      <c r="F1965" t="s">
        <v>1170</v>
      </c>
      <c r="G1965" t="s">
        <v>11590</v>
      </c>
      <c r="H1965" t="s">
        <v>503</v>
      </c>
      <c r="I1965" t="s">
        <v>11076</v>
      </c>
      <c r="J1965">
        <v>10065</v>
      </c>
      <c r="K1965">
        <v>114060</v>
      </c>
      <c r="L1965" t="s">
        <v>31</v>
      </c>
      <c r="M1965" t="s">
        <v>156</v>
      </c>
      <c r="N1965" t="s">
        <v>11272</v>
      </c>
      <c r="O1965" s="129"/>
      <c r="P1965" s="16"/>
    </row>
    <row r="1966" spans="1:16">
      <c r="A1966" t="s">
        <v>1161</v>
      </c>
      <c r="B1966" t="s">
        <v>317</v>
      </c>
      <c r="C1966" t="s">
        <v>11591</v>
      </c>
      <c r="D1966" t="s">
        <v>318</v>
      </c>
      <c r="E1966">
        <v>4831.3900000000003</v>
      </c>
      <c r="F1966" t="s">
        <v>1170</v>
      </c>
      <c r="G1966" t="s">
        <v>11592</v>
      </c>
      <c r="H1966" t="s">
        <v>499</v>
      </c>
      <c r="I1966" t="s">
        <v>11076</v>
      </c>
      <c r="J1966">
        <v>10065</v>
      </c>
      <c r="K1966">
        <v>114060</v>
      </c>
      <c r="L1966" t="s">
        <v>31</v>
      </c>
      <c r="M1966" t="s">
        <v>156</v>
      </c>
      <c r="N1966" t="s">
        <v>11273</v>
      </c>
      <c r="O1966" s="129"/>
      <c r="P1966" s="16"/>
    </row>
    <row r="1967" spans="1:16">
      <c r="A1967" t="s">
        <v>1160</v>
      </c>
      <c r="B1967" t="s">
        <v>317</v>
      </c>
      <c r="C1967" t="s">
        <v>11593</v>
      </c>
      <c r="D1967" t="s">
        <v>318</v>
      </c>
      <c r="E1967">
        <v>5611.43</v>
      </c>
      <c r="F1967" t="s">
        <v>1170</v>
      </c>
      <c r="G1967" t="s">
        <v>11594</v>
      </c>
      <c r="H1967" t="s">
        <v>499</v>
      </c>
      <c r="I1967" t="s">
        <v>11076</v>
      </c>
      <c r="J1967">
        <v>10065</v>
      </c>
      <c r="K1967">
        <v>114060</v>
      </c>
      <c r="L1967" t="s">
        <v>31</v>
      </c>
      <c r="M1967" t="s">
        <v>156</v>
      </c>
      <c r="N1967" t="s">
        <v>11274</v>
      </c>
      <c r="O1967" s="129"/>
      <c r="P1967" s="16"/>
    </row>
    <row r="1968" spans="1:16">
      <c r="A1968" t="s">
        <v>316</v>
      </c>
      <c r="B1968" t="s">
        <v>317</v>
      </c>
      <c r="C1968" t="s">
        <v>11569</v>
      </c>
      <c r="D1968" t="s">
        <v>318</v>
      </c>
      <c r="E1968">
        <v>10250.11</v>
      </c>
      <c r="F1968" t="s">
        <v>1170</v>
      </c>
      <c r="G1968" t="s">
        <v>11570</v>
      </c>
      <c r="H1968" t="s">
        <v>500</v>
      </c>
      <c r="I1968" t="s">
        <v>11075</v>
      </c>
      <c r="J1968">
        <v>10066</v>
      </c>
      <c r="K1968">
        <v>111100</v>
      </c>
      <c r="L1968" t="s">
        <v>35</v>
      </c>
      <c r="M1968" t="s">
        <v>157</v>
      </c>
      <c r="N1968" t="s">
        <v>11264</v>
      </c>
      <c r="O1968" s="129"/>
      <c r="P1968" s="16"/>
    </row>
    <row r="1969" spans="1:16">
      <c r="A1969" t="s">
        <v>320</v>
      </c>
      <c r="B1969" t="s">
        <v>317</v>
      </c>
      <c r="C1969" t="s">
        <v>11571</v>
      </c>
      <c r="D1969" t="s">
        <v>318</v>
      </c>
      <c r="E1969">
        <v>9919.15</v>
      </c>
      <c r="F1969" t="s">
        <v>1170</v>
      </c>
      <c r="G1969" t="s">
        <v>11572</v>
      </c>
      <c r="H1969" t="s">
        <v>499</v>
      </c>
      <c r="I1969" t="s">
        <v>11075</v>
      </c>
      <c r="J1969">
        <v>10066</v>
      </c>
      <c r="K1969">
        <v>111100</v>
      </c>
      <c r="L1969" t="s">
        <v>35</v>
      </c>
      <c r="M1969" t="s">
        <v>157</v>
      </c>
      <c r="N1969" t="s">
        <v>11265</v>
      </c>
      <c r="O1969" s="129"/>
      <c r="P1969" s="16"/>
    </row>
    <row r="1970" spans="1:16">
      <c r="A1970" t="s">
        <v>321</v>
      </c>
      <c r="B1970" t="s">
        <v>317</v>
      </c>
      <c r="C1970" t="s">
        <v>11573</v>
      </c>
      <c r="D1970" t="s">
        <v>318</v>
      </c>
      <c r="E1970">
        <v>9904.42</v>
      </c>
      <c r="F1970" t="s">
        <v>1170</v>
      </c>
      <c r="G1970" t="s">
        <v>11574</v>
      </c>
      <c r="H1970" t="s">
        <v>502</v>
      </c>
      <c r="I1970" t="s">
        <v>11075</v>
      </c>
      <c r="J1970">
        <v>10066</v>
      </c>
      <c r="K1970">
        <v>111100</v>
      </c>
      <c r="L1970" t="s">
        <v>35</v>
      </c>
      <c r="M1970" t="s">
        <v>157</v>
      </c>
      <c r="N1970" t="s">
        <v>11266</v>
      </c>
      <c r="O1970" s="129"/>
      <c r="P1970" s="16"/>
    </row>
    <row r="1971" spans="1:16">
      <c r="A1971" t="s">
        <v>1115</v>
      </c>
      <c r="B1971" t="s">
        <v>317</v>
      </c>
      <c r="C1971" t="s">
        <v>11575</v>
      </c>
      <c r="D1971" t="s">
        <v>318</v>
      </c>
      <c r="E1971">
        <v>10136.11</v>
      </c>
      <c r="F1971" t="s">
        <v>1170</v>
      </c>
      <c r="G1971" t="s">
        <v>11576</v>
      </c>
      <c r="H1971" t="s">
        <v>501</v>
      </c>
      <c r="I1971" t="s">
        <v>11075</v>
      </c>
      <c r="J1971">
        <v>10066</v>
      </c>
      <c r="K1971">
        <v>111100</v>
      </c>
      <c r="L1971" t="s">
        <v>35</v>
      </c>
      <c r="M1971" t="s">
        <v>157</v>
      </c>
      <c r="N1971" t="s">
        <v>11267</v>
      </c>
      <c r="O1971" s="129"/>
      <c r="P1971" s="16"/>
    </row>
    <row r="1972" spans="1:16">
      <c r="A1972" t="s">
        <v>11577</v>
      </c>
      <c r="B1972" t="s">
        <v>317</v>
      </c>
      <c r="C1972" t="s">
        <v>11578</v>
      </c>
      <c r="D1972" t="s">
        <v>318</v>
      </c>
      <c r="E1972">
        <v>9087.44</v>
      </c>
      <c r="F1972" t="s">
        <v>1170</v>
      </c>
      <c r="G1972" t="s">
        <v>11579</v>
      </c>
      <c r="H1972" t="s">
        <v>500</v>
      </c>
      <c r="I1972" t="s">
        <v>11075</v>
      </c>
      <c r="J1972">
        <v>10066</v>
      </c>
      <c r="K1972">
        <v>111100</v>
      </c>
      <c r="L1972" t="s">
        <v>35</v>
      </c>
      <c r="M1972" t="s">
        <v>157</v>
      </c>
      <c r="N1972" t="s">
        <v>11268</v>
      </c>
      <c r="O1972" s="129"/>
      <c r="P1972" s="16"/>
    </row>
    <row r="1973" spans="1:16">
      <c r="A1973" t="s">
        <v>11580</v>
      </c>
      <c r="B1973" t="s">
        <v>317</v>
      </c>
      <c r="C1973" t="s">
        <v>11581</v>
      </c>
      <c r="D1973" t="s">
        <v>318</v>
      </c>
      <c r="E1973">
        <v>9238.2900000000009</v>
      </c>
      <c r="F1973" t="s">
        <v>1170</v>
      </c>
      <c r="G1973" t="s">
        <v>11582</v>
      </c>
      <c r="H1973" t="s">
        <v>496</v>
      </c>
      <c r="I1973" t="s">
        <v>11075</v>
      </c>
      <c r="J1973">
        <v>10066</v>
      </c>
      <c r="K1973">
        <v>111100</v>
      </c>
      <c r="L1973" t="s">
        <v>35</v>
      </c>
      <c r="M1973" t="s">
        <v>157</v>
      </c>
      <c r="N1973" t="s">
        <v>11269</v>
      </c>
      <c r="O1973" s="129"/>
      <c r="P1973" s="16"/>
    </row>
    <row r="1974" spans="1:16">
      <c r="A1974" t="s">
        <v>11583</v>
      </c>
      <c r="B1974" t="s">
        <v>317</v>
      </c>
      <c r="C1974" t="s">
        <v>11584</v>
      </c>
      <c r="D1974" t="s">
        <v>318</v>
      </c>
      <c r="E1974">
        <v>10262.08</v>
      </c>
      <c r="F1974" t="s">
        <v>1170</v>
      </c>
      <c r="G1974" t="s">
        <v>11585</v>
      </c>
      <c r="H1974" t="s">
        <v>496</v>
      </c>
      <c r="I1974" t="s">
        <v>11075</v>
      </c>
      <c r="J1974">
        <v>10066</v>
      </c>
      <c r="K1974">
        <v>111100</v>
      </c>
      <c r="L1974" t="s">
        <v>35</v>
      </c>
      <c r="M1974" t="s">
        <v>157</v>
      </c>
      <c r="N1974" t="s">
        <v>11271</v>
      </c>
      <c r="O1974" s="129"/>
      <c r="P1974" s="16"/>
    </row>
    <row r="1975" spans="1:16">
      <c r="A1975" t="s">
        <v>1155</v>
      </c>
      <c r="B1975" t="s">
        <v>317</v>
      </c>
      <c r="C1975" t="s">
        <v>11586</v>
      </c>
      <c r="D1975" t="s">
        <v>318</v>
      </c>
      <c r="E1975">
        <v>9824.2900000000009</v>
      </c>
      <c r="F1975" t="s">
        <v>1170</v>
      </c>
      <c r="G1975" t="s">
        <v>11587</v>
      </c>
      <c r="H1975" t="s">
        <v>499</v>
      </c>
      <c r="I1975" t="s">
        <v>11075</v>
      </c>
      <c r="J1975">
        <v>10066</v>
      </c>
      <c r="K1975">
        <v>111100</v>
      </c>
      <c r="L1975" t="s">
        <v>35</v>
      </c>
      <c r="M1975" t="s">
        <v>157</v>
      </c>
      <c r="N1975" t="s">
        <v>11270</v>
      </c>
      <c r="O1975" s="129"/>
      <c r="P1975" s="16"/>
    </row>
    <row r="1976" spans="1:16">
      <c r="A1976" t="s">
        <v>11588</v>
      </c>
      <c r="B1976" t="s">
        <v>317</v>
      </c>
      <c r="C1976" t="s">
        <v>11589</v>
      </c>
      <c r="D1976" t="s">
        <v>318</v>
      </c>
      <c r="E1976">
        <v>14006.38</v>
      </c>
      <c r="F1976" t="s">
        <v>1170</v>
      </c>
      <c r="G1976" t="s">
        <v>11590</v>
      </c>
      <c r="H1976" t="s">
        <v>504</v>
      </c>
      <c r="I1976" t="s">
        <v>11075</v>
      </c>
      <c r="J1976">
        <v>10066</v>
      </c>
      <c r="K1976">
        <v>111100</v>
      </c>
      <c r="L1976" t="s">
        <v>35</v>
      </c>
      <c r="M1976" t="s">
        <v>157</v>
      </c>
      <c r="N1976" t="s">
        <v>11272</v>
      </c>
      <c r="O1976" s="129"/>
      <c r="P1976" s="16"/>
    </row>
    <row r="1977" spans="1:16">
      <c r="A1977" t="s">
        <v>1161</v>
      </c>
      <c r="B1977" t="s">
        <v>317</v>
      </c>
      <c r="C1977" t="s">
        <v>11591</v>
      </c>
      <c r="D1977" t="s">
        <v>318</v>
      </c>
      <c r="E1977">
        <v>8233.6200000000008</v>
      </c>
      <c r="F1977" t="s">
        <v>1170</v>
      </c>
      <c r="G1977" t="s">
        <v>11592</v>
      </c>
      <c r="H1977" t="s">
        <v>500</v>
      </c>
      <c r="I1977" t="s">
        <v>11075</v>
      </c>
      <c r="J1977">
        <v>10066</v>
      </c>
      <c r="K1977">
        <v>111100</v>
      </c>
      <c r="L1977" t="s">
        <v>35</v>
      </c>
      <c r="M1977" t="s">
        <v>157</v>
      </c>
      <c r="N1977" t="s">
        <v>11273</v>
      </c>
      <c r="O1977" s="129"/>
      <c r="P1977" s="16"/>
    </row>
    <row r="1978" spans="1:16">
      <c r="A1978" t="s">
        <v>1160</v>
      </c>
      <c r="B1978" t="s">
        <v>317</v>
      </c>
      <c r="C1978" t="s">
        <v>11593</v>
      </c>
      <c r="D1978" t="s">
        <v>318</v>
      </c>
      <c r="E1978">
        <v>7831.49</v>
      </c>
      <c r="F1978" t="s">
        <v>1170</v>
      </c>
      <c r="G1978" t="s">
        <v>11594</v>
      </c>
      <c r="H1978" t="s">
        <v>500</v>
      </c>
      <c r="I1978" t="s">
        <v>11075</v>
      </c>
      <c r="J1978">
        <v>10066</v>
      </c>
      <c r="K1978">
        <v>111100</v>
      </c>
      <c r="L1978" t="s">
        <v>35</v>
      </c>
      <c r="M1978" t="s">
        <v>157</v>
      </c>
      <c r="N1978" t="s">
        <v>11274</v>
      </c>
      <c r="O1978" s="129"/>
      <c r="P1978" s="16"/>
    </row>
    <row r="1979" spans="1:16">
      <c r="A1979" t="s">
        <v>316</v>
      </c>
      <c r="B1979" t="s">
        <v>317</v>
      </c>
      <c r="C1979" t="s">
        <v>11569</v>
      </c>
      <c r="D1979" t="s">
        <v>318</v>
      </c>
      <c r="E1979">
        <v>3690.39</v>
      </c>
      <c r="F1979" t="s">
        <v>1170</v>
      </c>
      <c r="G1979" t="s">
        <v>11570</v>
      </c>
      <c r="H1979" t="s">
        <v>501</v>
      </c>
      <c r="I1979" t="s">
        <v>11074</v>
      </c>
      <c r="J1979">
        <v>10066</v>
      </c>
      <c r="K1979">
        <v>111200</v>
      </c>
      <c r="L1979" t="s">
        <v>33</v>
      </c>
      <c r="M1979" t="s">
        <v>157</v>
      </c>
      <c r="N1979" t="s">
        <v>11264</v>
      </c>
      <c r="O1979" s="129"/>
      <c r="P1979" s="16"/>
    </row>
    <row r="1980" spans="1:16">
      <c r="A1980" t="s">
        <v>320</v>
      </c>
      <c r="B1980" t="s">
        <v>317</v>
      </c>
      <c r="C1980" t="s">
        <v>11571</v>
      </c>
      <c r="D1980" t="s">
        <v>318</v>
      </c>
      <c r="E1980">
        <v>4004.16</v>
      </c>
      <c r="F1980" t="s">
        <v>1170</v>
      </c>
      <c r="G1980" t="s">
        <v>11572</v>
      </c>
      <c r="H1980" t="s">
        <v>500</v>
      </c>
      <c r="I1980" t="s">
        <v>11074</v>
      </c>
      <c r="J1980">
        <v>10066</v>
      </c>
      <c r="K1980">
        <v>111200</v>
      </c>
      <c r="L1980" t="s">
        <v>33</v>
      </c>
      <c r="M1980" t="s">
        <v>157</v>
      </c>
      <c r="N1980" t="s">
        <v>11265</v>
      </c>
      <c r="O1980" s="129"/>
      <c r="P1980" s="16"/>
    </row>
    <row r="1981" spans="1:16">
      <c r="A1981" t="s">
        <v>321</v>
      </c>
      <c r="B1981" t="s">
        <v>317</v>
      </c>
      <c r="C1981" t="s">
        <v>11573</v>
      </c>
      <c r="D1981" t="s">
        <v>318</v>
      </c>
      <c r="E1981">
        <v>3725.26</v>
      </c>
      <c r="F1981" t="s">
        <v>1170</v>
      </c>
      <c r="G1981" t="s">
        <v>11574</v>
      </c>
      <c r="H1981" t="s">
        <v>503</v>
      </c>
      <c r="I1981" t="s">
        <v>11074</v>
      </c>
      <c r="J1981">
        <v>10066</v>
      </c>
      <c r="K1981">
        <v>111200</v>
      </c>
      <c r="L1981" t="s">
        <v>33</v>
      </c>
      <c r="M1981" t="s">
        <v>157</v>
      </c>
      <c r="N1981" t="s">
        <v>11266</v>
      </c>
      <c r="O1981" s="129"/>
      <c r="P1981" s="16"/>
    </row>
    <row r="1982" spans="1:16">
      <c r="A1982" t="s">
        <v>1115</v>
      </c>
      <c r="B1982" t="s">
        <v>317</v>
      </c>
      <c r="C1982" t="s">
        <v>11575</v>
      </c>
      <c r="D1982" t="s">
        <v>318</v>
      </c>
      <c r="E1982">
        <v>3781.04</v>
      </c>
      <c r="F1982" t="s">
        <v>1170</v>
      </c>
      <c r="G1982" t="s">
        <v>11576</v>
      </c>
      <c r="H1982" t="s">
        <v>502</v>
      </c>
      <c r="I1982" t="s">
        <v>11074</v>
      </c>
      <c r="J1982">
        <v>10066</v>
      </c>
      <c r="K1982">
        <v>111200</v>
      </c>
      <c r="L1982" t="s">
        <v>33</v>
      </c>
      <c r="M1982" t="s">
        <v>157</v>
      </c>
      <c r="N1982" t="s">
        <v>11267</v>
      </c>
      <c r="O1982" s="129"/>
      <c r="P1982" s="16"/>
    </row>
    <row r="1983" spans="1:16">
      <c r="A1983" t="s">
        <v>11577</v>
      </c>
      <c r="B1983" t="s">
        <v>317</v>
      </c>
      <c r="C1983" t="s">
        <v>11578</v>
      </c>
      <c r="D1983" t="s">
        <v>318</v>
      </c>
      <c r="E1983">
        <v>3272.03</v>
      </c>
      <c r="F1983" t="s">
        <v>1170</v>
      </c>
      <c r="G1983" t="s">
        <v>11579</v>
      </c>
      <c r="H1983" t="s">
        <v>501</v>
      </c>
      <c r="I1983" t="s">
        <v>11074</v>
      </c>
      <c r="J1983">
        <v>10066</v>
      </c>
      <c r="K1983">
        <v>111200</v>
      </c>
      <c r="L1983" t="s">
        <v>33</v>
      </c>
      <c r="M1983" t="s">
        <v>157</v>
      </c>
      <c r="N1983" t="s">
        <v>11268</v>
      </c>
      <c r="O1983" s="129"/>
      <c r="P1983" s="16"/>
    </row>
    <row r="1984" spans="1:16">
      <c r="A1984" t="s">
        <v>11580</v>
      </c>
      <c r="B1984" t="s">
        <v>317</v>
      </c>
      <c r="C1984" t="s">
        <v>11581</v>
      </c>
      <c r="D1984" t="s">
        <v>318</v>
      </c>
      <c r="E1984">
        <v>2181.35</v>
      </c>
      <c r="F1984" t="s">
        <v>1170</v>
      </c>
      <c r="G1984" t="s">
        <v>11582</v>
      </c>
      <c r="H1984" t="s">
        <v>497</v>
      </c>
      <c r="I1984" t="s">
        <v>11074</v>
      </c>
      <c r="J1984">
        <v>10066</v>
      </c>
      <c r="K1984">
        <v>111200</v>
      </c>
      <c r="L1984" t="s">
        <v>33</v>
      </c>
      <c r="M1984" t="s">
        <v>157</v>
      </c>
      <c r="N1984" t="s">
        <v>11269</v>
      </c>
      <c r="O1984" s="129"/>
      <c r="P1984" s="16"/>
    </row>
    <row r="1985" spans="1:16">
      <c r="A1985" t="s">
        <v>1155</v>
      </c>
      <c r="B1985" t="s">
        <v>317</v>
      </c>
      <c r="C1985" t="s">
        <v>11586</v>
      </c>
      <c r="D1985" t="s">
        <v>318</v>
      </c>
      <c r="E1985">
        <v>2627.6</v>
      </c>
      <c r="F1985" t="s">
        <v>1170</v>
      </c>
      <c r="G1985" t="s">
        <v>11587</v>
      </c>
      <c r="H1985" t="s">
        <v>500</v>
      </c>
      <c r="I1985" t="s">
        <v>11074</v>
      </c>
      <c r="J1985">
        <v>10066</v>
      </c>
      <c r="K1985">
        <v>111200</v>
      </c>
      <c r="L1985" t="s">
        <v>33</v>
      </c>
      <c r="M1985" t="s">
        <v>157</v>
      </c>
      <c r="N1985" t="s">
        <v>11270</v>
      </c>
      <c r="O1985" s="129"/>
      <c r="P1985" s="16"/>
    </row>
    <row r="1986" spans="1:16">
      <c r="A1986" t="s">
        <v>11583</v>
      </c>
      <c r="B1986" t="s">
        <v>317</v>
      </c>
      <c r="C1986" t="s">
        <v>11584</v>
      </c>
      <c r="D1986" t="s">
        <v>318</v>
      </c>
      <c r="E1986">
        <v>2753.98</v>
      </c>
      <c r="F1986" t="s">
        <v>1170</v>
      </c>
      <c r="G1986" t="s">
        <v>11585</v>
      </c>
      <c r="H1986" t="s">
        <v>497</v>
      </c>
      <c r="I1986" t="s">
        <v>11074</v>
      </c>
      <c r="J1986">
        <v>10066</v>
      </c>
      <c r="K1986">
        <v>111200</v>
      </c>
      <c r="L1986" t="s">
        <v>33</v>
      </c>
      <c r="M1986" t="s">
        <v>157</v>
      </c>
      <c r="N1986" t="s">
        <v>11271</v>
      </c>
      <c r="O1986" s="129"/>
      <c r="P1986" s="16"/>
    </row>
    <row r="1987" spans="1:16">
      <c r="A1987" t="s">
        <v>11588</v>
      </c>
      <c r="B1987" t="s">
        <v>317</v>
      </c>
      <c r="C1987" t="s">
        <v>11589</v>
      </c>
      <c r="D1987" t="s">
        <v>318</v>
      </c>
      <c r="E1987">
        <v>5268.86</v>
      </c>
      <c r="F1987" t="s">
        <v>1170</v>
      </c>
      <c r="G1987" t="s">
        <v>11590</v>
      </c>
      <c r="H1987" t="s">
        <v>505</v>
      </c>
      <c r="I1987" t="s">
        <v>11074</v>
      </c>
      <c r="J1987">
        <v>10066</v>
      </c>
      <c r="K1987">
        <v>111200</v>
      </c>
      <c r="L1987" t="s">
        <v>33</v>
      </c>
      <c r="M1987" t="s">
        <v>157</v>
      </c>
      <c r="N1987" t="s">
        <v>11272</v>
      </c>
      <c r="O1987" s="129"/>
      <c r="P1987" s="16"/>
    </row>
    <row r="1988" spans="1:16">
      <c r="A1988" t="s">
        <v>1161</v>
      </c>
      <c r="B1988" t="s">
        <v>317</v>
      </c>
      <c r="C1988" t="s">
        <v>11591</v>
      </c>
      <c r="D1988" t="s">
        <v>318</v>
      </c>
      <c r="E1988">
        <v>4450.7299999999996</v>
      </c>
      <c r="F1988" t="s">
        <v>1170</v>
      </c>
      <c r="G1988" t="s">
        <v>11592</v>
      </c>
      <c r="H1988" t="s">
        <v>501</v>
      </c>
      <c r="I1988" t="s">
        <v>11074</v>
      </c>
      <c r="J1988">
        <v>10066</v>
      </c>
      <c r="K1988">
        <v>111200</v>
      </c>
      <c r="L1988" t="s">
        <v>33</v>
      </c>
      <c r="M1988" t="s">
        <v>157</v>
      </c>
      <c r="N1988" t="s">
        <v>11273</v>
      </c>
      <c r="O1988" s="129"/>
      <c r="P1988" s="16"/>
    </row>
    <row r="1989" spans="1:16">
      <c r="A1989" t="s">
        <v>1160</v>
      </c>
      <c r="B1989" t="s">
        <v>317</v>
      </c>
      <c r="C1989" t="s">
        <v>11593</v>
      </c>
      <c r="D1989" t="s">
        <v>318</v>
      </c>
      <c r="E1989">
        <v>5268.14</v>
      </c>
      <c r="F1989" t="s">
        <v>1170</v>
      </c>
      <c r="G1989" t="s">
        <v>11594</v>
      </c>
      <c r="H1989" t="s">
        <v>501</v>
      </c>
      <c r="I1989" t="s">
        <v>11074</v>
      </c>
      <c r="J1989">
        <v>10066</v>
      </c>
      <c r="K1989">
        <v>111200</v>
      </c>
      <c r="L1989" t="s">
        <v>33</v>
      </c>
      <c r="M1989" t="s">
        <v>157</v>
      </c>
      <c r="N1989" t="s">
        <v>11274</v>
      </c>
      <c r="O1989" s="129"/>
      <c r="P1989" s="16"/>
    </row>
    <row r="1990" spans="1:16">
      <c r="A1990" t="s">
        <v>316</v>
      </c>
      <c r="B1990" t="s">
        <v>317</v>
      </c>
      <c r="C1990" t="s">
        <v>11569</v>
      </c>
      <c r="D1990" t="s">
        <v>318</v>
      </c>
      <c r="E1990">
        <v>83828.759999999995</v>
      </c>
      <c r="F1990" t="s">
        <v>1170</v>
      </c>
      <c r="G1990" t="s">
        <v>11570</v>
      </c>
      <c r="H1990" t="s">
        <v>502</v>
      </c>
      <c r="I1990" t="s">
        <v>11073</v>
      </c>
      <c r="J1990">
        <v>10066</v>
      </c>
      <c r="K1990">
        <v>111400</v>
      </c>
      <c r="L1990" t="s">
        <v>27</v>
      </c>
      <c r="M1990" t="s">
        <v>157</v>
      </c>
      <c r="N1990" t="s">
        <v>11264</v>
      </c>
      <c r="O1990" s="129"/>
      <c r="P1990" s="16"/>
    </row>
    <row r="1991" spans="1:16">
      <c r="A1991" t="s">
        <v>320</v>
      </c>
      <c r="B1991" t="s">
        <v>317</v>
      </c>
      <c r="C1991" t="s">
        <v>11571</v>
      </c>
      <c r="D1991" t="s">
        <v>318</v>
      </c>
      <c r="E1991">
        <v>84352.7</v>
      </c>
      <c r="F1991" t="s">
        <v>1170</v>
      </c>
      <c r="G1991" t="s">
        <v>11572</v>
      </c>
      <c r="H1991" t="s">
        <v>501</v>
      </c>
      <c r="I1991" t="s">
        <v>11073</v>
      </c>
      <c r="J1991">
        <v>10066</v>
      </c>
      <c r="K1991">
        <v>111400</v>
      </c>
      <c r="L1991" t="s">
        <v>27</v>
      </c>
      <c r="M1991" t="s">
        <v>157</v>
      </c>
      <c r="N1991" t="s">
        <v>11265</v>
      </c>
      <c r="O1991" s="129"/>
      <c r="P1991" s="16"/>
    </row>
    <row r="1992" spans="1:16">
      <c r="A1992" t="s">
        <v>321</v>
      </c>
      <c r="B1992" t="s">
        <v>317</v>
      </c>
      <c r="C1992" t="s">
        <v>11573</v>
      </c>
      <c r="D1992" t="s">
        <v>318</v>
      </c>
      <c r="E1992">
        <v>88879.87</v>
      </c>
      <c r="F1992" t="s">
        <v>1170</v>
      </c>
      <c r="G1992" t="s">
        <v>11574</v>
      </c>
      <c r="H1992" t="s">
        <v>504</v>
      </c>
      <c r="I1992" t="s">
        <v>11073</v>
      </c>
      <c r="J1992">
        <v>10066</v>
      </c>
      <c r="K1992">
        <v>111400</v>
      </c>
      <c r="L1992" t="s">
        <v>27</v>
      </c>
      <c r="M1992" t="s">
        <v>157</v>
      </c>
      <c r="N1992" t="s">
        <v>11266</v>
      </c>
      <c r="O1992" s="129"/>
    </row>
    <row r="1993" spans="1:16">
      <c r="A1993" t="s">
        <v>1115</v>
      </c>
      <c r="B1993" t="s">
        <v>317</v>
      </c>
      <c r="C1993" t="s">
        <v>11575</v>
      </c>
      <c r="D1993" t="s">
        <v>318</v>
      </c>
      <c r="E1993">
        <v>79745.289999999994</v>
      </c>
      <c r="F1993" t="s">
        <v>1170</v>
      </c>
      <c r="G1993" t="s">
        <v>11576</v>
      </c>
      <c r="H1993" t="s">
        <v>503</v>
      </c>
      <c r="I1993" t="s">
        <v>11073</v>
      </c>
      <c r="J1993">
        <v>10066</v>
      </c>
      <c r="K1993">
        <v>111400</v>
      </c>
      <c r="L1993" t="s">
        <v>27</v>
      </c>
      <c r="M1993" t="s">
        <v>157</v>
      </c>
      <c r="N1993" t="s">
        <v>11267</v>
      </c>
      <c r="O1993" s="129"/>
      <c r="P1993" s="16"/>
    </row>
    <row r="1994" spans="1:16">
      <c r="A1994" t="s">
        <v>11577</v>
      </c>
      <c r="B1994" t="s">
        <v>317</v>
      </c>
      <c r="C1994" t="s">
        <v>11578</v>
      </c>
      <c r="D1994" t="s">
        <v>318</v>
      </c>
      <c r="E1994">
        <v>82260.399999999994</v>
      </c>
      <c r="F1994" t="s">
        <v>1170</v>
      </c>
      <c r="G1994" t="s">
        <v>11579</v>
      </c>
      <c r="H1994" t="s">
        <v>502</v>
      </c>
      <c r="I1994" t="s">
        <v>11073</v>
      </c>
      <c r="J1994">
        <v>10066</v>
      </c>
      <c r="K1994">
        <v>111400</v>
      </c>
      <c r="L1994" t="s">
        <v>27</v>
      </c>
      <c r="M1994" t="s">
        <v>157</v>
      </c>
      <c r="N1994" t="s">
        <v>11268</v>
      </c>
      <c r="O1994" s="129"/>
      <c r="P1994" s="16"/>
    </row>
    <row r="1995" spans="1:16">
      <c r="A1995" t="s">
        <v>11580</v>
      </c>
      <c r="B1995" t="s">
        <v>317</v>
      </c>
      <c r="C1995" t="s">
        <v>11581</v>
      </c>
      <c r="D1995" t="s">
        <v>318</v>
      </c>
      <c r="E1995">
        <v>75336.509999999995</v>
      </c>
      <c r="F1995" t="s">
        <v>1170</v>
      </c>
      <c r="G1995" t="s">
        <v>11582</v>
      </c>
      <c r="H1995" t="s">
        <v>498</v>
      </c>
      <c r="I1995" t="s">
        <v>11073</v>
      </c>
      <c r="J1995">
        <v>10066</v>
      </c>
      <c r="K1995">
        <v>111400</v>
      </c>
      <c r="L1995" t="s">
        <v>27</v>
      </c>
      <c r="M1995" t="s">
        <v>157</v>
      </c>
      <c r="N1995" t="s">
        <v>11269</v>
      </c>
      <c r="O1995" s="129"/>
    </row>
    <row r="1996" spans="1:16">
      <c r="A1996" t="s">
        <v>1155</v>
      </c>
      <c r="B1996" t="s">
        <v>317</v>
      </c>
      <c r="C1996" t="s">
        <v>11586</v>
      </c>
      <c r="D1996" t="s">
        <v>318</v>
      </c>
      <c r="E1996">
        <v>75551.69</v>
      </c>
      <c r="F1996" t="s">
        <v>1170</v>
      </c>
      <c r="G1996" t="s">
        <v>11587</v>
      </c>
      <c r="H1996" t="s">
        <v>501</v>
      </c>
      <c r="I1996" t="s">
        <v>11073</v>
      </c>
      <c r="J1996">
        <v>10066</v>
      </c>
      <c r="K1996">
        <v>111400</v>
      </c>
      <c r="L1996" t="s">
        <v>27</v>
      </c>
      <c r="M1996" t="s">
        <v>157</v>
      </c>
      <c r="N1996" t="s">
        <v>11270</v>
      </c>
      <c r="O1996" s="129"/>
      <c r="P1996" s="16"/>
    </row>
    <row r="1997" spans="1:16">
      <c r="A1997" t="s">
        <v>11583</v>
      </c>
      <c r="B1997" t="s">
        <v>317</v>
      </c>
      <c r="C1997" t="s">
        <v>11584</v>
      </c>
      <c r="D1997" t="s">
        <v>318</v>
      </c>
      <c r="E1997">
        <v>95172.479999999996</v>
      </c>
      <c r="F1997" t="s">
        <v>1170</v>
      </c>
      <c r="G1997" t="s">
        <v>11585</v>
      </c>
      <c r="H1997" t="s">
        <v>498</v>
      </c>
      <c r="I1997" t="s">
        <v>11073</v>
      </c>
      <c r="J1997">
        <v>10066</v>
      </c>
      <c r="K1997">
        <v>111400</v>
      </c>
      <c r="L1997" t="s">
        <v>27</v>
      </c>
      <c r="M1997" t="s">
        <v>157</v>
      </c>
      <c r="N1997" t="s">
        <v>11271</v>
      </c>
      <c r="O1997" s="129"/>
    </row>
    <row r="1998" spans="1:16">
      <c r="A1998" t="s">
        <v>11588</v>
      </c>
      <c r="B1998" t="s">
        <v>317</v>
      </c>
      <c r="C1998" t="s">
        <v>11589</v>
      </c>
      <c r="D1998" t="s">
        <v>318</v>
      </c>
      <c r="E1998">
        <v>87182.5</v>
      </c>
      <c r="F1998" t="s">
        <v>1170</v>
      </c>
      <c r="G1998" t="s">
        <v>11590</v>
      </c>
      <c r="H1998" t="s">
        <v>506</v>
      </c>
      <c r="I1998" t="s">
        <v>11073</v>
      </c>
      <c r="J1998">
        <v>10066</v>
      </c>
      <c r="K1998">
        <v>111400</v>
      </c>
      <c r="L1998" t="s">
        <v>27</v>
      </c>
      <c r="M1998" t="s">
        <v>157</v>
      </c>
      <c r="N1998" t="s">
        <v>11272</v>
      </c>
      <c r="O1998" s="129"/>
      <c r="P1998" s="16"/>
    </row>
    <row r="1999" spans="1:16">
      <c r="A1999" t="s">
        <v>1161</v>
      </c>
      <c r="B1999" t="s">
        <v>317</v>
      </c>
      <c r="C1999" t="s">
        <v>11591</v>
      </c>
      <c r="D1999" t="s">
        <v>318</v>
      </c>
      <c r="E1999">
        <v>82161.47</v>
      </c>
      <c r="F1999" t="s">
        <v>1170</v>
      </c>
      <c r="G1999" t="s">
        <v>11592</v>
      </c>
      <c r="H1999" t="s">
        <v>502</v>
      </c>
      <c r="I1999" t="s">
        <v>11073</v>
      </c>
      <c r="J1999">
        <v>10066</v>
      </c>
      <c r="K1999">
        <v>111400</v>
      </c>
      <c r="L1999" t="s">
        <v>27</v>
      </c>
      <c r="M1999" t="s">
        <v>157</v>
      </c>
      <c r="N1999" t="s">
        <v>11273</v>
      </c>
      <c r="O1999" s="129"/>
    </row>
    <row r="2000" spans="1:16">
      <c r="A2000" t="s">
        <v>1160</v>
      </c>
      <c r="B2000" t="s">
        <v>317</v>
      </c>
      <c r="C2000" t="s">
        <v>11593</v>
      </c>
      <c r="D2000" t="s">
        <v>318</v>
      </c>
      <c r="E2000">
        <v>82029.399999999994</v>
      </c>
      <c r="F2000" t="s">
        <v>1170</v>
      </c>
      <c r="G2000" t="s">
        <v>11594</v>
      </c>
      <c r="H2000" t="s">
        <v>502</v>
      </c>
      <c r="I2000" t="s">
        <v>11073</v>
      </c>
      <c r="J2000">
        <v>10066</v>
      </c>
      <c r="K2000">
        <v>111400</v>
      </c>
      <c r="L2000" t="s">
        <v>27</v>
      </c>
      <c r="M2000" t="s">
        <v>157</v>
      </c>
      <c r="N2000" t="s">
        <v>11274</v>
      </c>
      <c r="O2000" s="129"/>
    </row>
    <row r="2001" spans="1:16">
      <c r="A2001" t="s">
        <v>316</v>
      </c>
      <c r="B2001" t="s">
        <v>317</v>
      </c>
      <c r="C2001" t="s">
        <v>11569</v>
      </c>
      <c r="D2001" t="s">
        <v>318</v>
      </c>
      <c r="E2001">
        <v>743.01</v>
      </c>
      <c r="F2001" t="s">
        <v>1170</v>
      </c>
      <c r="G2001" t="s">
        <v>11570</v>
      </c>
      <c r="H2001" t="s">
        <v>503</v>
      </c>
      <c r="I2001" t="s">
        <v>11072</v>
      </c>
      <c r="J2001">
        <v>10066</v>
      </c>
      <c r="K2001">
        <v>111500</v>
      </c>
      <c r="L2001" t="s">
        <v>29</v>
      </c>
      <c r="M2001" t="s">
        <v>157</v>
      </c>
      <c r="N2001" t="s">
        <v>11264</v>
      </c>
      <c r="O2001" s="129"/>
      <c r="P2001" s="16"/>
    </row>
    <row r="2002" spans="1:16">
      <c r="A2002" t="s">
        <v>321</v>
      </c>
      <c r="B2002" t="s">
        <v>317</v>
      </c>
      <c r="C2002" t="s">
        <v>11573</v>
      </c>
      <c r="D2002" t="s">
        <v>318</v>
      </c>
      <c r="E2002">
        <v>846.85</v>
      </c>
      <c r="F2002" t="s">
        <v>1170</v>
      </c>
      <c r="G2002" t="s">
        <v>11574</v>
      </c>
      <c r="H2002" t="s">
        <v>505</v>
      </c>
      <c r="I2002" t="s">
        <v>11072</v>
      </c>
      <c r="J2002">
        <v>10066</v>
      </c>
      <c r="K2002">
        <v>111500</v>
      </c>
      <c r="L2002" t="s">
        <v>29</v>
      </c>
      <c r="M2002" t="s">
        <v>157</v>
      </c>
      <c r="N2002" t="s">
        <v>11266</v>
      </c>
      <c r="O2002" s="129"/>
      <c r="P2002" s="16"/>
    </row>
    <row r="2003" spans="1:16">
      <c r="A2003" t="s">
        <v>316</v>
      </c>
      <c r="B2003" t="s">
        <v>317</v>
      </c>
      <c r="C2003" t="s">
        <v>11569</v>
      </c>
      <c r="D2003" t="s">
        <v>318</v>
      </c>
      <c r="E2003">
        <v>39511.14</v>
      </c>
      <c r="F2003" t="s">
        <v>1170</v>
      </c>
      <c r="G2003" t="s">
        <v>11570</v>
      </c>
      <c r="H2003" t="s">
        <v>504</v>
      </c>
      <c r="I2003" t="s">
        <v>11071</v>
      </c>
      <c r="J2003">
        <v>10066</v>
      </c>
      <c r="K2003">
        <v>111600</v>
      </c>
      <c r="L2003" t="s">
        <v>31</v>
      </c>
      <c r="M2003" t="s">
        <v>157</v>
      </c>
      <c r="N2003" t="s">
        <v>11264</v>
      </c>
      <c r="O2003" s="129"/>
      <c r="P2003" s="16"/>
    </row>
    <row r="2004" spans="1:16">
      <c r="A2004" t="s">
        <v>320</v>
      </c>
      <c r="B2004" t="s">
        <v>317</v>
      </c>
      <c r="C2004" t="s">
        <v>11571</v>
      </c>
      <c r="D2004" t="s">
        <v>318</v>
      </c>
      <c r="E2004">
        <v>38616.769999999997</v>
      </c>
      <c r="F2004" t="s">
        <v>1170</v>
      </c>
      <c r="G2004" t="s">
        <v>11572</v>
      </c>
      <c r="H2004" t="s">
        <v>502</v>
      </c>
      <c r="I2004" t="s">
        <v>11071</v>
      </c>
      <c r="J2004">
        <v>10066</v>
      </c>
      <c r="K2004">
        <v>111600</v>
      </c>
      <c r="L2004" t="s">
        <v>31</v>
      </c>
      <c r="M2004" t="s">
        <v>157</v>
      </c>
      <c r="N2004" t="s">
        <v>11265</v>
      </c>
      <c r="O2004" s="129"/>
      <c r="P2004" s="16"/>
    </row>
    <row r="2005" spans="1:16">
      <c r="A2005" t="s">
        <v>321</v>
      </c>
      <c r="B2005" t="s">
        <v>317</v>
      </c>
      <c r="C2005" t="s">
        <v>11573</v>
      </c>
      <c r="D2005" t="s">
        <v>318</v>
      </c>
      <c r="E2005">
        <v>38733.279999999999</v>
      </c>
      <c r="F2005" t="s">
        <v>1170</v>
      </c>
      <c r="G2005" t="s">
        <v>11574</v>
      </c>
      <c r="H2005" t="s">
        <v>506</v>
      </c>
      <c r="I2005" t="s">
        <v>11071</v>
      </c>
      <c r="J2005">
        <v>10066</v>
      </c>
      <c r="K2005">
        <v>111600</v>
      </c>
      <c r="L2005" t="s">
        <v>31</v>
      </c>
      <c r="M2005" t="s">
        <v>157</v>
      </c>
      <c r="N2005" t="s">
        <v>11266</v>
      </c>
      <c r="O2005" s="129"/>
      <c r="P2005" s="16"/>
    </row>
    <row r="2006" spans="1:16">
      <c r="A2006" t="s">
        <v>1115</v>
      </c>
      <c r="B2006" t="s">
        <v>317</v>
      </c>
      <c r="C2006" t="s">
        <v>11575</v>
      </c>
      <c r="D2006" t="s">
        <v>318</v>
      </c>
      <c r="E2006">
        <v>39200.21</v>
      </c>
      <c r="F2006" t="s">
        <v>1170</v>
      </c>
      <c r="G2006" t="s">
        <v>11576</v>
      </c>
      <c r="H2006" t="s">
        <v>504</v>
      </c>
      <c r="I2006" t="s">
        <v>11071</v>
      </c>
      <c r="J2006">
        <v>10066</v>
      </c>
      <c r="K2006">
        <v>111600</v>
      </c>
      <c r="L2006" t="s">
        <v>31</v>
      </c>
      <c r="M2006" t="s">
        <v>157</v>
      </c>
      <c r="N2006" t="s">
        <v>11267</v>
      </c>
      <c r="O2006" s="129"/>
      <c r="P2006" s="16"/>
    </row>
    <row r="2007" spans="1:16">
      <c r="A2007" t="s">
        <v>11577</v>
      </c>
      <c r="B2007" t="s">
        <v>317</v>
      </c>
      <c r="C2007" t="s">
        <v>11578</v>
      </c>
      <c r="D2007" t="s">
        <v>318</v>
      </c>
      <c r="E2007">
        <v>31030.400000000001</v>
      </c>
      <c r="F2007" t="s">
        <v>1170</v>
      </c>
      <c r="G2007" t="s">
        <v>11579</v>
      </c>
      <c r="H2007" t="s">
        <v>503</v>
      </c>
      <c r="I2007" t="s">
        <v>11071</v>
      </c>
      <c r="J2007">
        <v>10066</v>
      </c>
      <c r="K2007">
        <v>111600</v>
      </c>
      <c r="L2007" t="s">
        <v>31</v>
      </c>
      <c r="M2007" t="s">
        <v>157</v>
      </c>
      <c r="N2007" t="s">
        <v>11268</v>
      </c>
      <c r="O2007" s="129"/>
      <c r="P2007" s="16"/>
    </row>
    <row r="2008" spans="1:16">
      <c r="A2008" t="s">
        <v>11580</v>
      </c>
      <c r="B2008" t="s">
        <v>317</v>
      </c>
      <c r="C2008" t="s">
        <v>11581</v>
      </c>
      <c r="D2008" t="s">
        <v>318</v>
      </c>
      <c r="E2008">
        <v>43916.74</v>
      </c>
      <c r="F2008" t="s">
        <v>1170</v>
      </c>
      <c r="G2008" t="s">
        <v>11582</v>
      </c>
      <c r="H2008" t="s">
        <v>499</v>
      </c>
      <c r="I2008" t="s">
        <v>11071</v>
      </c>
      <c r="J2008">
        <v>10066</v>
      </c>
      <c r="K2008">
        <v>111600</v>
      </c>
      <c r="L2008" t="s">
        <v>31</v>
      </c>
      <c r="M2008" t="s">
        <v>157</v>
      </c>
      <c r="N2008" t="s">
        <v>11269</v>
      </c>
      <c r="O2008" s="129"/>
      <c r="P2008" s="16"/>
    </row>
    <row r="2009" spans="1:16">
      <c r="A2009" t="s">
        <v>11583</v>
      </c>
      <c r="B2009" t="s">
        <v>317</v>
      </c>
      <c r="C2009" t="s">
        <v>11584</v>
      </c>
      <c r="D2009" t="s">
        <v>318</v>
      </c>
      <c r="E2009">
        <v>40994.230000000003</v>
      </c>
      <c r="F2009" t="s">
        <v>1170</v>
      </c>
      <c r="G2009" t="s">
        <v>11585</v>
      </c>
      <c r="H2009" t="s">
        <v>499</v>
      </c>
      <c r="I2009" t="s">
        <v>11071</v>
      </c>
      <c r="J2009">
        <v>10066</v>
      </c>
      <c r="K2009">
        <v>111600</v>
      </c>
      <c r="L2009" t="s">
        <v>31</v>
      </c>
      <c r="M2009" t="s">
        <v>157</v>
      </c>
      <c r="N2009" t="s">
        <v>11271</v>
      </c>
      <c r="O2009" s="129"/>
      <c r="P2009" s="16"/>
    </row>
    <row r="2010" spans="1:16">
      <c r="A2010" t="s">
        <v>1155</v>
      </c>
      <c r="B2010" t="s">
        <v>317</v>
      </c>
      <c r="C2010" t="s">
        <v>11586</v>
      </c>
      <c r="D2010" t="s">
        <v>318</v>
      </c>
      <c r="E2010">
        <v>44184.49</v>
      </c>
      <c r="F2010" t="s">
        <v>1170</v>
      </c>
      <c r="G2010" t="s">
        <v>11587</v>
      </c>
      <c r="H2010" t="s">
        <v>502</v>
      </c>
      <c r="I2010" t="s">
        <v>11071</v>
      </c>
      <c r="J2010">
        <v>10066</v>
      </c>
      <c r="K2010">
        <v>111600</v>
      </c>
      <c r="L2010" t="s">
        <v>31</v>
      </c>
      <c r="M2010" t="s">
        <v>157</v>
      </c>
      <c r="N2010" t="s">
        <v>11270</v>
      </c>
      <c r="O2010" s="129"/>
      <c r="P2010" s="16"/>
    </row>
    <row r="2011" spans="1:16">
      <c r="A2011" t="s">
        <v>11588</v>
      </c>
      <c r="B2011" t="s">
        <v>317</v>
      </c>
      <c r="C2011" t="s">
        <v>11589</v>
      </c>
      <c r="D2011" t="s">
        <v>318</v>
      </c>
      <c r="E2011">
        <v>67999.990000000005</v>
      </c>
      <c r="F2011" t="s">
        <v>1170</v>
      </c>
      <c r="G2011" t="s">
        <v>11590</v>
      </c>
      <c r="H2011" t="s">
        <v>507</v>
      </c>
      <c r="I2011" t="s">
        <v>11071</v>
      </c>
      <c r="J2011">
        <v>10066</v>
      </c>
      <c r="K2011">
        <v>111600</v>
      </c>
      <c r="L2011" t="s">
        <v>31</v>
      </c>
      <c r="M2011" t="s">
        <v>157</v>
      </c>
      <c r="N2011" t="s">
        <v>11272</v>
      </c>
      <c r="O2011" s="129"/>
      <c r="P2011" s="16"/>
    </row>
    <row r="2012" spans="1:16">
      <c r="A2012" t="s">
        <v>1161</v>
      </c>
      <c r="B2012" t="s">
        <v>317</v>
      </c>
      <c r="C2012" t="s">
        <v>11591</v>
      </c>
      <c r="D2012" t="s">
        <v>318</v>
      </c>
      <c r="E2012">
        <v>50182.47</v>
      </c>
      <c r="F2012" t="s">
        <v>1170</v>
      </c>
      <c r="G2012" t="s">
        <v>11592</v>
      </c>
      <c r="H2012" t="s">
        <v>503</v>
      </c>
      <c r="I2012" t="s">
        <v>11071</v>
      </c>
      <c r="J2012">
        <v>10066</v>
      </c>
      <c r="K2012">
        <v>111600</v>
      </c>
      <c r="L2012" t="s">
        <v>31</v>
      </c>
      <c r="M2012" t="s">
        <v>157</v>
      </c>
      <c r="N2012" t="s">
        <v>11273</v>
      </c>
      <c r="O2012" s="129"/>
      <c r="P2012" s="16"/>
    </row>
    <row r="2013" spans="1:16">
      <c r="A2013" t="s">
        <v>1160</v>
      </c>
      <c r="B2013" t="s">
        <v>317</v>
      </c>
      <c r="C2013" t="s">
        <v>11593</v>
      </c>
      <c r="D2013" t="s">
        <v>318</v>
      </c>
      <c r="E2013">
        <v>49780.800000000003</v>
      </c>
      <c r="F2013" t="s">
        <v>1170</v>
      </c>
      <c r="G2013" t="s">
        <v>11594</v>
      </c>
      <c r="H2013" t="s">
        <v>503</v>
      </c>
      <c r="I2013" t="s">
        <v>11071</v>
      </c>
      <c r="J2013">
        <v>10066</v>
      </c>
      <c r="K2013">
        <v>111600</v>
      </c>
      <c r="L2013" t="s">
        <v>31</v>
      </c>
      <c r="M2013" t="s">
        <v>157</v>
      </c>
      <c r="N2013" t="s">
        <v>11274</v>
      </c>
      <c r="O2013" s="129"/>
      <c r="P2013" s="16"/>
    </row>
    <row r="2014" spans="1:16">
      <c r="A2014" t="s">
        <v>316</v>
      </c>
      <c r="B2014" t="s">
        <v>317</v>
      </c>
      <c r="C2014" t="s">
        <v>11569</v>
      </c>
      <c r="D2014" t="s">
        <v>318</v>
      </c>
      <c r="E2014">
        <v>6066.28</v>
      </c>
      <c r="F2014" t="s">
        <v>1170</v>
      </c>
      <c r="G2014" t="s">
        <v>11570</v>
      </c>
      <c r="H2014" t="s">
        <v>505</v>
      </c>
      <c r="I2014" t="s">
        <v>11070</v>
      </c>
      <c r="J2014">
        <v>10066</v>
      </c>
      <c r="K2014">
        <v>111700</v>
      </c>
      <c r="L2014" t="s">
        <v>39</v>
      </c>
      <c r="M2014" t="s">
        <v>157</v>
      </c>
      <c r="N2014" t="s">
        <v>11264</v>
      </c>
      <c r="O2014" s="129"/>
      <c r="P2014" s="16"/>
    </row>
    <row r="2015" spans="1:16">
      <c r="A2015" t="s">
        <v>320</v>
      </c>
      <c r="B2015" t="s">
        <v>317</v>
      </c>
      <c r="C2015" t="s">
        <v>11571</v>
      </c>
      <c r="D2015" t="s">
        <v>318</v>
      </c>
      <c r="E2015">
        <v>6040.05</v>
      </c>
      <c r="F2015" t="s">
        <v>1170</v>
      </c>
      <c r="G2015" t="s">
        <v>11572</v>
      </c>
      <c r="H2015" t="s">
        <v>503</v>
      </c>
      <c r="I2015" t="s">
        <v>11070</v>
      </c>
      <c r="J2015">
        <v>10066</v>
      </c>
      <c r="K2015">
        <v>111700</v>
      </c>
      <c r="L2015" t="s">
        <v>39</v>
      </c>
      <c r="M2015" t="s">
        <v>157</v>
      </c>
      <c r="N2015" t="s">
        <v>11265</v>
      </c>
      <c r="O2015" s="129"/>
      <c r="P2015" s="16"/>
    </row>
    <row r="2016" spans="1:16">
      <c r="A2016" t="s">
        <v>321</v>
      </c>
      <c r="B2016" t="s">
        <v>317</v>
      </c>
      <c r="C2016" t="s">
        <v>11573</v>
      </c>
      <c r="D2016" t="s">
        <v>318</v>
      </c>
      <c r="E2016">
        <v>5183.55</v>
      </c>
      <c r="F2016" t="s">
        <v>1170</v>
      </c>
      <c r="G2016" t="s">
        <v>11574</v>
      </c>
      <c r="H2016" t="s">
        <v>507</v>
      </c>
      <c r="I2016" t="s">
        <v>11070</v>
      </c>
      <c r="J2016">
        <v>10066</v>
      </c>
      <c r="K2016">
        <v>111700</v>
      </c>
      <c r="L2016" t="s">
        <v>39</v>
      </c>
      <c r="M2016" t="s">
        <v>157</v>
      </c>
      <c r="N2016" t="s">
        <v>11266</v>
      </c>
      <c r="O2016" s="129"/>
      <c r="P2016" s="16"/>
    </row>
    <row r="2017" spans="1:16">
      <c r="A2017" t="s">
        <v>1115</v>
      </c>
      <c r="B2017" t="s">
        <v>317</v>
      </c>
      <c r="C2017" t="s">
        <v>11575</v>
      </c>
      <c r="D2017" t="s">
        <v>318</v>
      </c>
      <c r="E2017">
        <v>6276.59</v>
      </c>
      <c r="F2017" t="s">
        <v>1170</v>
      </c>
      <c r="G2017" t="s">
        <v>11576</v>
      </c>
      <c r="H2017" t="s">
        <v>505</v>
      </c>
      <c r="I2017" t="s">
        <v>11070</v>
      </c>
      <c r="J2017">
        <v>10066</v>
      </c>
      <c r="K2017">
        <v>111700</v>
      </c>
      <c r="L2017" t="s">
        <v>39</v>
      </c>
      <c r="M2017" t="s">
        <v>157</v>
      </c>
      <c r="N2017" t="s">
        <v>11267</v>
      </c>
      <c r="O2017" s="129"/>
      <c r="P2017" s="16"/>
    </row>
    <row r="2018" spans="1:16">
      <c r="A2018" t="s">
        <v>11577</v>
      </c>
      <c r="B2018" t="s">
        <v>317</v>
      </c>
      <c r="C2018" t="s">
        <v>11578</v>
      </c>
      <c r="D2018" t="s">
        <v>318</v>
      </c>
      <c r="E2018">
        <v>5389.93</v>
      </c>
      <c r="F2018" t="s">
        <v>1170</v>
      </c>
      <c r="G2018" t="s">
        <v>11579</v>
      </c>
      <c r="H2018" t="s">
        <v>504</v>
      </c>
      <c r="I2018" t="s">
        <v>11070</v>
      </c>
      <c r="J2018">
        <v>10066</v>
      </c>
      <c r="K2018">
        <v>111700</v>
      </c>
      <c r="L2018" t="s">
        <v>39</v>
      </c>
      <c r="M2018" t="s">
        <v>157</v>
      </c>
      <c r="N2018" t="s">
        <v>11268</v>
      </c>
      <c r="O2018" s="129"/>
      <c r="P2018" s="16"/>
    </row>
    <row r="2019" spans="1:16">
      <c r="A2019" t="s">
        <v>11580</v>
      </c>
      <c r="B2019" t="s">
        <v>317</v>
      </c>
      <c r="C2019" t="s">
        <v>11581</v>
      </c>
      <c r="D2019" t="s">
        <v>318</v>
      </c>
      <c r="E2019">
        <v>5858.26</v>
      </c>
      <c r="F2019" t="s">
        <v>1170</v>
      </c>
      <c r="G2019" t="s">
        <v>11582</v>
      </c>
      <c r="H2019" t="s">
        <v>500</v>
      </c>
      <c r="I2019" t="s">
        <v>11070</v>
      </c>
      <c r="J2019">
        <v>10066</v>
      </c>
      <c r="K2019">
        <v>111700</v>
      </c>
      <c r="L2019" t="s">
        <v>39</v>
      </c>
      <c r="M2019" t="s">
        <v>157</v>
      </c>
      <c r="N2019" t="s">
        <v>11269</v>
      </c>
      <c r="O2019" s="129"/>
      <c r="P2019" s="16"/>
    </row>
    <row r="2020" spans="1:16">
      <c r="A2020" t="s">
        <v>1155</v>
      </c>
      <c r="B2020" t="s">
        <v>317</v>
      </c>
      <c r="C2020" t="s">
        <v>11586</v>
      </c>
      <c r="D2020" t="s">
        <v>318</v>
      </c>
      <c r="E2020">
        <v>6049.86</v>
      </c>
      <c r="F2020" t="s">
        <v>1170</v>
      </c>
      <c r="G2020" t="s">
        <v>11587</v>
      </c>
      <c r="H2020" t="s">
        <v>503</v>
      </c>
      <c r="I2020" t="s">
        <v>11070</v>
      </c>
      <c r="J2020">
        <v>10066</v>
      </c>
      <c r="K2020">
        <v>111700</v>
      </c>
      <c r="L2020" t="s">
        <v>39</v>
      </c>
      <c r="M2020" t="s">
        <v>157</v>
      </c>
      <c r="N2020" t="s">
        <v>11270</v>
      </c>
      <c r="O2020" s="129"/>
      <c r="P2020" s="16"/>
    </row>
    <row r="2021" spans="1:16">
      <c r="A2021" t="s">
        <v>11583</v>
      </c>
      <c r="B2021" t="s">
        <v>317</v>
      </c>
      <c r="C2021" t="s">
        <v>11584</v>
      </c>
      <c r="D2021" t="s">
        <v>318</v>
      </c>
      <c r="E2021">
        <v>6407.97</v>
      </c>
      <c r="F2021" t="s">
        <v>1170</v>
      </c>
      <c r="G2021" t="s">
        <v>11585</v>
      </c>
      <c r="H2021" t="s">
        <v>500</v>
      </c>
      <c r="I2021" t="s">
        <v>11070</v>
      </c>
      <c r="J2021">
        <v>10066</v>
      </c>
      <c r="K2021">
        <v>111700</v>
      </c>
      <c r="L2021" t="s">
        <v>39</v>
      </c>
      <c r="M2021" t="s">
        <v>157</v>
      </c>
      <c r="N2021" t="s">
        <v>11271</v>
      </c>
      <c r="O2021" s="129"/>
      <c r="P2021" s="16"/>
    </row>
    <row r="2022" spans="1:16">
      <c r="A2022" t="s">
        <v>11588</v>
      </c>
      <c r="B2022" t="s">
        <v>317</v>
      </c>
      <c r="C2022" t="s">
        <v>11589</v>
      </c>
      <c r="D2022" t="s">
        <v>318</v>
      </c>
      <c r="E2022">
        <v>11040.15</v>
      </c>
      <c r="F2022" t="s">
        <v>1170</v>
      </c>
      <c r="G2022" t="s">
        <v>11590</v>
      </c>
      <c r="H2022" t="s">
        <v>508</v>
      </c>
      <c r="I2022" t="s">
        <v>11070</v>
      </c>
      <c r="J2022">
        <v>10066</v>
      </c>
      <c r="K2022">
        <v>111700</v>
      </c>
      <c r="L2022" t="s">
        <v>39</v>
      </c>
      <c r="M2022" t="s">
        <v>157</v>
      </c>
      <c r="N2022" t="s">
        <v>11272</v>
      </c>
      <c r="O2022" s="129"/>
      <c r="P2022" s="16"/>
    </row>
    <row r="2023" spans="1:16">
      <c r="A2023" t="s">
        <v>1161</v>
      </c>
      <c r="B2023" t="s">
        <v>317</v>
      </c>
      <c r="C2023" t="s">
        <v>11591</v>
      </c>
      <c r="D2023" t="s">
        <v>318</v>
      </c>
      <c r="E2023">
        <v>6642.99</v>
      </c>
      <c r="F2023" t="s">
        <v>1170</v>
      </c>
      <c r="G2023" t="s">
        <v>11592</v>
      </c>
      <c r="H2023" t="s">
        <v>504</v>
      </c>
      <c r="I2023" t="s">
        <v>11070</v>
      </c>
      <c r="J2023">
        <v>10066</v>
      </c>
      <c r="K2023">
        <v>111700</v>
      </c>
      <c r="L2023" t="s">
        <v>39</v>
      </c>
      <c r="M2023" t="s">
        <v>157</v>
      </c>
      <c r="N2023" t="s">
        <v>11273</v>
      </c>
      <c r="O2023" s="129"/>
      <c r="P2023" s="16"/>
    </row>
    <row r="2024" spans="1:16">
      <c r="A2024" t="s">
        <v>1160</v>
      </c>
      <c r="B2024" t="s">
        <v>317</v>
      </c>
      <c r="C2024" t="s">
        <v>11593</v>
      </c>
      <c r="D2024" t="s">
        <v>318</v>
      </c>
      <c r="E2024">
        <v>6763.5</v>
      </c>
      <c r="F2024" t="s">
        <v>1170</v>
      </c>
      <c r="G2024" t="s">
        <v>11594</v>
      </c>
      <c r="H2024" t="s">
        <v>504</v>
      </c>
      <c r="I2024" t="s">
        <v>11070</v>
      </c>
      <c r="J2024">
        <v>10066</v>
      </c>
      <c r="K2024">
        <v>111700</v>
      </c>
      <c r="L2024" t="s">
        <v>39</v>
      </c>
      <c r="M2024" t="s">
        <v>157</v>
      </c>
      <c r="N2024" t="s">
        <v>11274</v>
      </c>
      <c r="O2024" s="129"/>
      <c r="P2024" s="16"/>
    </row>
    <row r="2025" spans="1:16">
      <c r="A2025" t="s">
        <v>316</v>
      </c>
      <c r="B2025" t="s">
        <v>317</v>
      </c>
      <c r="C2025" t="s">
        <v>11569</v>
      </c>
      <c r="D2025" t="s">
        <v>318</v>
      </c>
      <c r="E2025">
        <v>95.5</v>
      </c>
      <c r="F2025" t="s">
        <v>1170</v>
      </c>
      <c r="G2025" t="s">
        <v>11570</v>
      </c>
      <c r="H2025" t="s">
        <v>506</v>
      </c>
      <c r="I2025" t="s">
        <v>11069</v>
      </c>
      <c r="J2025">
        <v>10066</v>
      </c>
      <c r="K2025">
        <v>113000</v>
      </c>
      <c r="L2025" t="s">
        <v>39</v>
      </c>
      <c r="M2025" t="s">
        <v>157</v>
      </c>
      <c r="N2025" t="s">
        <v>11264</v>
      </c>
      <c r="O2025" s="129"/>
      <c r="P2025" s="16"/>
    </row>
    <row r="2026" spans="1:16">
      <c r="A2026" t="s">
        <v>320</v>
      </c>
      <c r="B2026" t="s">
        <v>317</v>
      </c>
      <c r="C2026" t="s">
        <v>11571</v>
      </c>
      <c r="D2026" t="s">
        <v>318</v>
      </c>
      <c r="E2026">
        <v>78.569999999999993</v>
      </c>
      <c r="F2026" t="s">
        <v>1170</v>
      </c>
      <c r="G2026" t="s">
        <v>11572</v>
      </c>
      <c r="H2026" t="s">
        <v>504</v>
      </c>
      <c r="I2026" t="s">
        <v>11069</v>
      </c>
      <c r="J2026">
        <v>10066</v>
      </c>
      <c r="K2026">
        <v>113000</v>
      </c>
      <c r="L2026" t="s">
        <v>39</v>
      </c>
      <c r="M2026" t="s">
        <v>157</v>
      </c>
      <c r="N2026" t="s">
        <v>11265</v>
      </c>
      <c r="O2026" s="129"/>
      <c r="P2026" s="16"/>
    </row>
    <row r="2027" spans="1:16">
      <c r="A2027" t="s">
        <v>321</v>
      </c>
      <c r="B2027" t="s">
        <v>317</v>
      </c>
      <c r="C2027" t="s">
        <v>11573</v>
      </c>
      <c r="D2027" t="s">
        <v>318</v>
      </c>
      <c r="E2027">
        <v>99.71</v>
      </c>
      <c r="F2027" t="s">
        <v>1170</v>
      </c>
      <c r="G2027" t="s">
        <v>11574</v>
      </c>
      <c r="H2027" t="s">
        <v>508</v>
      </c>
      <c r="I2027" t="s">
        <v>11069</v>
      </c>
      <c r="J2027">
        <v>10066</v>
      </c>
      <c r="K2027">
        <v>113000</v>
      </c>
      <c r="L2027" t="s">
        <v>39</v>
      </c>
      <c r="M2027" t="s">
        <v>157</v>
      </c>
      <c r="N2027" t="s">
        <v>11266</v>
      </c>
      <c r="O2027" s="129"/>
      <c r="P2027" s="16"/>
    </row>
    <row r="2028" spans="1:16">
      <c r="A2028" t="s">
        <v>1115</v>
      </c>
      <c r="B2028" t="s">
        <v>317</v>
      </c>
      <c r="C2028" t="s">
        <v>11575</v>
      </c>
      <c r="D2028" t="s">
        <v>318</v>
      </c>
      <c r="E2028">
        <v>141.16</v>
      </c>
      <c r="F2028" t="s">
        <v>1170</v>
      </c>
      <c r="G2028" t="s">
        <v>11576</v>
      </c>
      <c r="H2028" t="s">
        <v>506</v>
      </c>
      <c r="I2028" t="s">
        <v>11069</v>
      </c>
      <c r="J2028">
        <v>10066</v>
      </c>
      <c r="K2028">
        <v>113000</v>
      </c>
      <c r="L2028" t="s">
        <v>39</v>
      </c>
      <c r="M2028" t="s">
        <v>157</v>
      </c>
      <c r="N2028" t="s">
        <v>11267</v>
      </c>
      <c r="O2028" s="129"/>
      <c r="P2028" s="16"/>
    </row>
    <row r="2029" spans="1:16">
      <c r="A2029" t="s">
        <v>11577</v>
      </c>
      <c r="B2029" t="s">
        <v>317</v>
      </c>
      <c r="C2029" t="s">
        <v>11578</v>
      </c>
      <c r="D2029" t="s">
        <v>318</v>
      </c>
      <c r="E2029">
        <v>74.150000000000006</v>
      </c>
      <c r="F2029" t="s">
        <v>1170</v>
      </c>
      <c r="G2029" t="s">
        <v>11579</v>
      </c>
      <c r="H2029" t="s">
        <v>505</v>
      </c>
      <c r="I2029" t="s">
        <v>11069</v>
      </c>
      <c r="J2029">
        <v>10066</v>
      </c>
      <c r="K2029">
        <v>113000</v>
      </c>
      <c r="L2029" t="s">
        <v>39</v>
      </c>
      <c r="M2029" t="s">
        <v>157</v>
      </c>
      <c r="N2029" t="s">
        <v>11268</v>
      </c>
      <c r="O2029" s="129"/>
      <c r="P2029" s="16"/>
    </row>
    <row r="2030" spans="1:16">
      <c r="A2030" t="s">
        <v>11580</v>
      </c>
      <c r="B2030" t="s">
        <v>317</v>
      </c>
      <c r="C2030" t="s">
        <v>11581</v>
      </c>
      <c r="D2030" t="s">
        <v>318</v>
      </c>
      <c r="E2030">
        <v>123.43</v>
      </c>
      <c r="F2030" t="s">
        <v>1170</v>
      </c>
      <c r="G2030" t="s">
        <v>11582</v>
      </c>
      <c r="H2030" t="s">
        <v>501</v>
      </c>
      <c r="I2030" t="s">
        <v>11069</v>
      </c>
      <c r="J2030">
        <v>10066</v>
      </c>
      <c r="K2030">
        <v>113000</v>
      </c>
      <c r="L2030" t="s">
        <v>39</v>
      </c>
      <c r="M2030" t="s">
        <v>157</v>
      </c>
      <c r="N2030" t="s">
        <v>11269</v>
      </c>
      <c r="O2030" s="129"/>
      <c r="P2030" s="16"/>
    </row>
    <row r="2031" spans="1:16">
      <c r="A2031" t="s">
        <v>11583</v>
      </c>
      <c r="B2031" t="s">
        <v>317</v>
      </c>
      <c r="C2031" t="s">
        <v>11584</v>
      </c>
      <c r="D2031" t="s">
        <v>318</v>
      </c>
      <c r="E2031">
        <v>142.47999999999999</v>
      </c>
      <c r="F2031" t="s">
        <v>1170</v>
      </c>
      <c r="G2031" t="s">
        <v>11585</v>
      </c>
      <c r="H2031" t="s">
        <v>501</v>
      </c>
      <c r="I2031" t="s">
        <v>11069</v>
      </c>
      <c r="J2031">
        <v>10066</v>
      </c>
      <c r="K2031">
        <v>113000</v>
      </c>
      <c r="L2031" t="s">
        <v>39</v>
      </c>
      <c r="M2031" t="s">
        <v>157</v>
      </c>
      <c r="N2031" t="s">
        <v>11271</v>
      </c>
      <c r="O2031" s="129"/>
      <c r="P2031" s="16"/>
    </row>
    <row r="2032" spans="1:16">
      <c r="A2032" t="s">
        <v>1155</v>
      </c>
      <c r="B2032" t="s">
        <v>317</v>
      </c>
      <c r="C2032" t="s">
        <v>11586</v>
      </c>
      <c r="D2032" t="s">
        <v>318</v>
      </c>
      <c r="E2032">
        <v>188.31</v>
      </c>
      <c r="F2032" t="s">
        <v>1170</v>
      </c>
      <c r="G2032" t="s">
        <v>11587</v>
      </c>
      <c r="H2032" t="s">
        <v>504</v>
      </c>
      <c r="I2032" t="s">
        <v>11069</v>
      </c>
      <c r="J2032">
        <v>10066</v>
      </c>
      <c r="K2032">
        <v>113000</v>
      </c>
      <c r="L2032" t="s">
        <v>39</v>
      </c>
      <c r="M2032" t="s">
        <v>157</v>
      </c>
      <c r="N2032" t="s">
        <v>11270</v>
      </c>
      <c r="O2032" s="129"/>
      <c r="P2032" s="16"/>
    </row>
    <row r="2033" spans="1:16">
      <c r="A2033" t="s">
        <v>11588</v>
      </c>
      <c r="B2033" t="s">
        <v>317</v>
      </c>
      <c r="C2033" t="s">
        <v>11589</v>
      </c>
      <c r="D2033" t="s">
        <v>318</v>
      </c>
      <c r="E2033">
        <v>542.36</v>
      </c>
      <c r="F2033" t="s">
        <v>1170</v>
      </c>
      <c r="G2033" t="s">
        <v>11590</v>
      </c>
      <c r="H2033" t="s">
        <v>509</v>
      </c>
      <c r="I2033" t="s">
        <v>11069</v>
      </c>
      <c r="J2033">
        <v>10066</v>
      </c>
      <c r="K2033">
        <v>113000</v>
      </c>
      <c r="L2033" t="s">
        <v>39</v>
      </c>
      <c r="M2033" t="s">
        <v>157</v>
      </c>
      <c r="N2033" t="s">
        <v>11272</v>
      </c>
      <c r="O2033" s="129"/>
      <c r="P2033" s="16"/>
    </row>
    <row r="2034" spans="1:16">
      <c r="A2034" t="s">
        <v>1161</v>
      </c>
      <c r="B2034" t="s">
        <v>317</v>
      </c>
      <c r="C2034" t="s">
        <v>11591</v>
      </c>
      <c r="D2034" t="s">
        <v>318</v>
      </c>
      <c r="E2034">
        <v>225.52</v>
      </c>
      <c r="F2034" t="s">
        <v>1170</v>
      </c>
      <c r="G2034" t="s">
        <v>11592</v>
      </c>
      <c r="H2034" t="s">
        <v>505</v>
      </c>
      <c r="I2034" t="s">
        <v>11069</v>
      </c>
      <c r="J2034">
        <v>10066</v>
      </c>
      <c r="K2034">
        <v>113000</v>
      </c>
      <c r="L2034" t="s">
        <v>39</v>
      </c>
      <c r="M2034" t="s">
        <v>157</v>
      </c>
      <c r="N2034" t="s">
        <v>11273</v>
      </c>
      <c r="O2034" s="129"/>
      <c r="P2034" s="16"/>
    </row>
    <row r="2035" spans="1:16">
      <c r="A2035" t="s">
        <v>1160</v>
      </c>
      <c r="B2035" t="s">
        <v>317</v>
      </c>
      <c r="C2035" t="s">
        <v>11593</v>
      </c>
      <c r="D2035" t="s">
        <v>318</v>
      </c>
      <c r="E2035">
        <v>209.37</v>
      </c>
      <c r="F2035" t="s">
        <v>1170</v>
      </c>
      <c r="G2035" t="s">
        <v>11594</v>
      </c>
      <c r="H2035" t="s">
        <v>505</v>
      </c>
      <c r="I2035" t="s">
        <v>11069</v>
      </c>
      <c r="J2035">
        <v>10066</v>
      </c>
      <c r="K2035">
        <v>113000</v>
      </c>
      <c r="L2035" t="s">
        <v>39</v>
      </c>
      <c r="M2035" t="s">
        <v>157</v>
      </c>
      <c r="N2035" t="s">
        <v>11274</v>
      </c>
      <c r="O2035" s="129"/>
      <c r="P2035" s="16"/>
    </row>
    <row r="2036" spans="1:16">
      <c r="A2036" t="s">
        <v>316</v>
      </c>
      <c r="B2036" t="s">
        <v>317</v>
      </c>
      <c r="C2036" t="s">
        <v>11569</v>
      </c>
      <c r="D2036" t="s">
        <v>318</v>
      </c>
      <c r="E2036">
        <v>884.45</v>
      </c>
      <c r="F2036" t="s">
        <v>1170</v>
      </c>
      <c r="G2036" t="s">
        <v>11570</v>
      </c>
      <c r="H2036" t="s">
        <v>507</v>
      </c>
      <c r="I2036" t="s">
        <v>11068</v>
      </c>
      <c r="J2036">
        <v>10066</v>
      </c>
      <c r="K2036">
        <v>113010</v>
      </c>
      <c r="L2036" t="s">
        <v>35</v>
      </c>
      <c r="M2036" t="s">
        <v>157</v>
      </c>
      <c r="N2036" t="s">
        <v>11264</v>
      </c>
      <c r="O2036" s="129"/>
      <c r="P2036" s="16"/>
    </row>
    <row r="2037" spans="1:16">
      <c r="A2037" t="s">
        <v>320</v>
      </c>
      <c r="B2037" t="s">
        <v>317</v>
      </c>
      <c r="C2037" t="s">
        <v>11571</v>
      </c>
      <c r="D2037" t="s">
        <v>318</v>
      </c>
      <c r="E2037">
        <v>839.01</v>
      </c>
      <c r="F2037" t="s">
        <v>1170</v>
      </c>
      <c r="G2037" t="s">
        <v>11572</v>
      </c>
      <c r="H2037" t="s">
        <v>505</v>
      </c>
      <c r="I2037" t="s">
        <v>11068</v>
      </c>
      <c r="J2037">
        <v>10066</v>
      </c>
      <c r="K2037">
        <v>113010</v>
      </c>
      <c r="L2037" t="s">
        <v>35</v>
      </c>
      <c r="M2037" t="s">
        <v>157</v>
      </c>
      <c r="N2037" t="s">
        <v>11265</v>
      </c>
      <c r="O2037" s="129"/>
      <c r="P2037" s="16"/>
    </row>
    <row r="2038" spans="1:16">
      <c r="A2038" t="s">
        <v>321</v>
      </c>
      <c r="B2038" t="s">
        <v>317</v>
      </c>
      <c r="C2038" t="s">
        <v>11573</v>
      </c>
      <c r="D2038" t="s">
        <v>318</v>
      </c>
      <c r="E2038">
        <v>836.99</v>
      </c>
      <c r="F2038" t="s">
        <v>1170</v>
      </c>
      <c r="G2038" t="s">
        <v>11574</v>
      </c>
      <c r="H2038" t="s">
        <v>509</v>
      </c>
      <c r="I2038" t="s">
        <v>11068</v>
      </c>
      <c r="J2038">
        <v>10066</v>
      </c>
      <c r="K2038">
        <v>113010</v>
      </c>
      <c r="L2038" t="s">
        <v>35</v>
      </c>
      <c r="M2038" t="s">
        <v>157</v>
      </c>
      <c r="N2038" t="s">
        <v>11266</v>
      </c>
      <c r="O2038" s="129"/>
      <c r="P2038" s="16"/>
    </row>
    <row r="2039" spans="1:16">
      <c r="A2039" t="s">
        <v>1115</v>
      </c>
      <c r="B2039" t="s">
        <v>317</v>
      </c>
      <c r="C2039" t="s">
        <v>11575</v>
      </c>
      <c r="D2039" t="s">
        <v>318</v>
      </c>
      <c r="E2039">
        <v>868.79</v>
      </c>
      <c r="F2039" t="s">
        <v>1170</v>
      </c>
      <c r="G2039" t="s">
        <v>11576</v>
      </c>
      <c r="H2039" t="s">
        <v>507</v>
      </c>
      <c r="I2039" t="s">
        <v>11068</v>
      </c>
      <c r="J2039">
        <v>10066</v>
      </c>
      <c r="K2039">
        <v>113010</v>
      </c>
      <c r="L2039" t="s">
        <v>35</v>
      </c>
      <c r="M2039" t="s">
        <v>157</v>
      </c>
      <c r="N2039" t="s">
        <v>11267</v>
      </c>
      <c r="O2039" s="129"/>
      <c r="P2039" s="16"/>
    </row>
    <row r="2040" spans="1:16">
      <c r="A2040" t="s">
        <v>11577</v>
      </c>
      <c r="B2040" t="s">
        <v>317</v>
      </c>
      <c r="C2040" t="s">
        <v>11578</v>
      </c>
      <c r="D2040" t="s">
        <v>318</v>
      </c>
      <c r="E2040">
        <v>738.57</v>
      </c>
      <c r="F2040" t="s">
        <v>1170</v>
      </c>
      <c r="G2040" t="s">
        <v>11579</v>
      </c>
      <c r="H2040" t="s">
        <v>506</v>
      </c>
      <c r="I2040" t="s">
        <v>11068</v>
      </c>
      <c r="J2040">
        <v>10066</v>
      </c>
      <c r="K2040">
        <v>113010</v>
      </c>
      <c r="L2040" t="s">
        <v>35</v>
      </c>
      <c r="M2040" t="s">
        <v>157</v>
      </c>
      <c r="N2040" t="s">
        <v>11268</v>
      </c>
      <c r="O2040" s="129"/>
      <c r="P2040" s="16"/>
    </row>
    <row r="2041" spans="1:16">
      <c r="A2041" t="s">
        <v>11580</v>
      </c>
      <c r="B2041" t="s">
        <v>317</v>
      </c>
      <c r="C2041" t="s">
        <v>11581</v>
      </c>
      <c r="D2041" t="s">
        <v>318</v>
      </c>
      <c r="E2041">
        <v>759.29</v>
      </c>
      <c r="F2041" t="s">
        <v>1170</v>
      </c>
      <c r="G2041" t="s">
        <v>11582</v>
      </c>
      <c r="H2041" t="s">
        <v>502</v>
      </c>
      <c r="I2041" t="s">
        <v>11068</v>
      </c>
      <c r="J2041">
        <v>10066</v>
      </c>
      <c r="K2041">
        <v>113010</v>
      </c>
      <c r="L2041" t="s">
        <v>35</v>
      </c>
      <c r="M2041" t="s">
        <v>157</v>
      </c>
      <c r="N2041" t="s">
        <v>11269</v>
      </c>
      <c r="O2041" s="129"/>
      <c r="P2041" s="16"/>
    </row>
    <row r="2042" spans="1:16">
      <c r="A2042" t="s">
        <v>11583</v>
      </c>
      <c r="B2042" t="s">
        <v>317</v>
      </c>
      <c r="C2042" t="s">
        <v>11584</v>
      </c>
      <c r="D2042" t="s">
        <v>318</v>
      </c>
      <c r="E2042">
        <v>942.25</v>
      </c>
      <c r="F2042" t="s">
        <v>1170</v>
      </c>
      <c r="G2042" t="s">
        <v>11585</v>
      </c>
      <c r="H2042" t="s">
        <v>502</v>
      </c>
      <c r="I2042" t="s">
        <v>11068</v>
      </c>
      <c r="J2042">
        <v>10066</v>
      </c>
      <c r="K2042">
        <v>113010</v>
      </c>
      <c r="L2042" t="s">
        <v>35</v>
      </c>
      <c r="M2042" t="s">
        <v>157</v>
      </c>
      <c r="N2042" t="s">
        <v>11271</v>
      </c>
      <c r="O2042" s="129"/>
      <c r="P2042" s="16"/>
    </row>
    <row r="2043" spans="1:16">
      <c r="A2043" t="s">
        <v>1155</v>
      </c>
      <c r="B2043" t="s">
        <v>317</v>
      </c>
      <c r="C2043" t="s">
        <v>11586</v>
      </c>
      <c r="D2043" t="s">
        <v>318</v>
      </c>
      <c r="E2043">
        <v>839.75</v>
      </c>
      <c r="F2043" t="s">
        <v>1170</v>
      </c>
      <c r="G2043" t="s">
        <v>11587</v>
      </c>
      <c r="H2043" t="s">
        <v>505</v>
      </c>
      <c r="I2043" t="s">
        <v>11068</v>
      </c>
      <c r="J2043">
        <v>10066</v>
      </c>
      <c r="K2043">
        <v>113010</v>
      </c>
      <c r="L2043" t="s">
        <v>35</v>
      </c>
      <c r="M2043" t="s">
        <v>157</v>
      </c>
      <c r="N2043" t="s">
        <v>11270</v>
      </c>
      <c r="O2043" s="129"/>
      <c r="P2043" s="16"/>
    </row>
    <row r="2044" spans="1:16">
      <c r="A2044" t="s">
        <v>11588</v>
      </c>
      <c r="B2044" t="s">
        <v>317</v>
      </c>
      <c r="C2044" t="s">
        <v>11589</v>
      </c>
      <c r="D2044" t="s">
        <v>318</v>
      </c>
      <c r="E2044">
        <v>1440.72</v>
      </c>
      <c r="F2044" t="s">
        <v>1170</v>
      </c>
      <c r="G2044" t="s">
        <v>11590</v>
      </c>
      <c r="H2044" t="s">
        <v>510</v>
      </c>
      <c r="I2044" t="s">
        <v>11068</v>
      </c>
      <c r="J2044">
        <v>10066</v>
      </c>
      <c r="K2044">
        <v>113010</v>
      </c>
      <c r="L2044" t="s">
        <v>35</v>
      </c>
      <c r="M2044" t="s">
        <v>157</v>
      </c>
      <c r="N2044" t="s">
        <v>11272</v>
      </c>
      <c r="O2044" s="129"/>
      <c r="P2044" s="16"/>
    </row>
    <row r="2045" spans="1:16">
      <c r="A2045" t="s">
        <v>1161</v>
      </c>
      <c r="B2045" t="s">
        <v>317</v>
      </c>
      <c r="C2045" t="s">
        <v>11591</v>
      </c>
      <c r="D2045" t="s">
        <v>318</v>
      </c>
      <c r="E2045">
        <v>712.17</v>
      </c>
      <c r="F2045" t="s">
        <v>1170</v>
      </c>
      <c r="G2045" t="s">
        <v>11592</v>
      </c>
      <c r="H2045" t="s">
        <v>506</v>
      </c>
      <c r="I2045" t="s">
        <v>11068</v>
      </c>
      <c r="J2045">
        <v>10066</v>
      </c>
      <c r="K2045">
        <v>113010</v>
      </c>
      <c r="L2045" t="s">
        <v>35</v>
      </c>
      <c r="M2045" t="s">
        <v>157</v>
      </c>
      <c r="N2045" t="s">
        <v>11273</v>
      </c>
      <c r="O2045" s="129"/>
      <c r="P2045" s="16"/>
    </row>
    <row r="2046" spans="1:16">
      <c r="A2046" t="s">
        <v>1160</v>
      </c>
      <c r="B2046" t="s">
        <v>317</v>
      </c>
      <c r="C2046" t="s">
        <v>11593</v>
      </c>
      <c r="D2046" t="s">
        <v>318</v>
      </c>
      <c r="E2046">
        <v>656.95</v>
      </c>
      <c r="F2046" t="s">
        <v>1170</v>
      </c>
      <c r="G2046" t="s">
        <v>11594</v>
      </c>
      <c r="H2046" t="s">
        <v>506</v>
      </c>
      <c r="I2046" t="s">
        <v>11068</v>
      </c>
      <c r="J2046">
        <v>10066</v>
      </c>
      <c r="K2046">
        <v>113010</v>
      </c>
      <c r="L2046" t="s">
        <v>35</v>
      </c>
      <c r="M2046" t="s">
        <v>157</v>
      </c>
      <c r="N2046" t="s">
        <v>11274</v>
      </c>
      <c r="O2046" s="129"/>
      <c r="P2046" s="16"/>
    </row>
    <row r="2047" spans="1:16">
      <c r="A2047" t="s">
        <v>316</v>
      </c>
      <c r="B2047" t="s">
        <v>317</v>
      </c>
      <c r="C2047" t="s">
        <v>11569</v>
      </c>
      <c r="D2047" t="s">
        <v>318</v>
      </c>
      <c r="E2047">
        <v>297.52999999999997</v>
      </c>
      <c r="F2047" t="s">
        <v>1170</v>
      </c>
      <c r="G2047" t="s">
        <v>11570</v>
      </c>
      <c r="H2047" t="s">
        <v>508</v>
      </c>
      <c r="I2047" t="s">
        <v>11067</v>
      </c>
      <c r="J2047">
        <v>10066</v>
      </c>
      <c r="K2047">
        <v>113020</v>
      </c>
      <c r="L2047" t="s">
        <v>33</v>
      </c>
      <c r="M2047" t="s">
        <v>157</v>
      </c>
      <c r="N2047" t="s">
        <v>11264</v>
      </c>
      <c r="O2047" s="129"/>
      <c r="P2047" s="16"/>
    </row>
    <row r="2048" spans="1:16">
      <c r="A2048" t="s">
        <v>320</v>
      </c>
      <c r="B2048" t="s">
        <v>317</v>
      </c>
      <c r="C2048" t="s">
        <v>11571</v>
      </c>
      <c r="D2048" t="s">
        <v>318</v>
      </c>
      <c r="E2048">
        <v>340.62</v>
      </c>
      <c r="F2048" t="s">
        <v>1170</v>
      </c>
      <c r="G2048" t="s">
        <v>11572</v>
      </c>
      <c r="H2048" t="s">
        <v>506</v>
      </c>
      <c r="I2048" t="s">
        <v>11067</v>
      </c>
      <c r="J2048">
        <v>10066</v>
      </c>
      <c r="K2048">
        <v>113020</v>
      </c>
      <c r="L2048" t="s">
        <v>33</v>
      </c>
      <c r="M2048" t="s">
        <v>157</v>
      </c>
      <c r="N2048" t="s">
        <v>11265</v>
      </c>
      <c r="O2048" s="129"/>
      <c r="P2048" s="16"/>
    </row>
    <row r="2049" spans="1:16">
      <c r="A2049" t="s">
        <v>321</v>
      </c>
      <c r="B2049" t="s">
        <v>317</v>
      </c>
      <c r="C2049" t="s">
        <v>11573</v>
      </c>
      <c r="D2049" t="s">
        <v>318</v>
      </c>
      <c r="E2049">
        <v>302.32</v>
      </c>
      <c r="F2049" t="s">
        <v>1170</v>
      </c>
      <c r="G2049" t="s">
        <v>11574</v>
      </c>
      <c r="H2049" t="s">
        <v>510</v>
      </c>
      <c r="I2049" t="s">
        <v>11067</v>
      </c>
      <c r="J2049">
        <v>10066</v>
      </c>
      <c r="K2049">
        <v>113020</v>
      </c>
      <c r="L2049" t="s">
        <v>33</v>
      </c>
      <c r="M2049" t="s">
        <v>157</v>
      </c>
      <c r="N2049" t="s">
        <v>11266</v>
      </c>
      <c r="O2049" s="129"/>
      <c r="P2049" s="16"/>
    </row>
    <row r="2050" spans="1:16">
      <c r="A2050" t="s">
        <v>1115</v>
      </c>
      <c r="B2050" t="s">
        <v>317</v>
      </c>
      <c r="C2050" t="s">
        <v>11575</v>
      </c>
      <c r="D2050" t="s">
        <v>318</v>
      </c>
      <c r="E2050">
        <v>309.98</v>
      </c>
      <c r="F2050" t="s">
        <v>1170</v>
      </c>
      <c r="G2050" t="s">
        <v>11576</v>
      </c>
      <c r="H2050" t="s">
        <v>508</v>
      </c>
      <c r="I2050" t="s">
        <v>11067</v>
      </c>
      <c r="J2050">
        <v>10066</v>
      </c>
      <c r="K2050">
        <v>113020</v>
      </c>
      <c r="L2050" t="s">
        <v>33</v>
      </c>
      <c r="M2050" t="s">
        <v>157</v>
      </c>
      <c r="N2050" t="s">
        <v>11267</v>
      </c>
      <c r="O2050" s="129"/>
      <c r="P2050" s="16"/>
    </row>
    <row r="2051" spans="1:16">
      <c r="A2051" t="s">
        <v>11577</v>
      </c>
      <c r="B2051" t="s">
        <v>317</v>
      </c>
      <c r="C2051" t="s">
        <v>11578</v>
      </c>
      <c r="D2051" t="s">
        <v>318</v>
      </c>
      <c r="E2051">
        <v>240.08</v>
      </c>
      <c r="F2051" t="s">
        <v>1170</v>
      </c>
      <c r="G2051" t="s">
        <v>11579</v>
      </c>
      <c r="H2051" t="s">
        <v>507</v>
      </c>
      <c r="I2051" t="s">
        <v>11067</v>
      </c>
      <c r="J2051">
        <v>10066</v>
      </c>
      <c r="K2051">
        <v>113020</v>
      </c>
      <c r="L2051" t="s">
        <v>33</v>
      </c>
      <c r="M2051" t="s">
        <v>157</v>
      </c>
      <c r="N2051" t="s">
        <v>11268</v>
      </c>
      <c r="O2051" s="129"/>
      <c r="P2051" s="16"/>
    </row>
    <row r="2052" spans="1:16">
      <c r="A2052" t="s">
        <v>11580</v>
      </c>
      <c r="B2052" t="s">
        <v>317</v>
      </c>
      <c r="C2052" t="s">
        <v>11581</v>
      </c>
      <c r="D2052" t="s">
        <v>318</v>
      </c>
      <c r="E2052">
        <v>194.92</v>
      </c>
      <c r="F2052" t="s">
        <v>1170</v>
      </c>
      <c r="G2052" t="s">
        <v>11582</v>
      </c>
      <c r="H2052" t="s">
        <v>503</v>
      </c>
      <c r="I2052" t="s">
        <v>11067</v>
      </c>
      <c r="J2052">
        <v>10066</v>
      </c>
      <c r="K2052">
        <v>113020</v>
      </c>
      <c r="L2052" t="s">
        <v>33</v>
      </c>
      <c r="M2052" t="s">
        <v>157</v>
      </c>
      <c r="N2052" t="s">
        <v>11269</v>
      </c>
      <c r="O2052" s="129"/>
      <c r="P2052" s="16"/>
    </row>
    <row r="2053" spans="1:16">
      <c r="A2053" t="s">
        <v>11583</v>
      </c>
      <c r="B2053" t="s">
        <v>317</v>
      </c>
      <c r="C2053" t="s">
        <v>11584</v>
      </c>
      <c r="D2053" t="s">
        <v>318</v>
      </c>
      <c r="E2053">
        <v>273.55</v>
      </c>
      <c r="F2053" t="s">
        <v>1170</v>
      </c>
      <c r="G2053" t="s">
        <v>11585</v>
      </c>
      <c r="H2053" t="s">
        <v>503</v>
      </c>
      <c r="I2053" t="s">
        <v>11067</v>
      </c>
      <c r="J2053">
        <v>10066</v>
      </c>
      <c r="K2053">
        <v>113020</v>
      </c>
      <c r="L2053" t="s">
        <v>33</v>
      </c>
      <c r="M2053" t="s">
        <v>157</v>
      </c>
      <c r="N2053" t="s">
        <v>11271</v>
      </c>
      <c r="O2053" s="129"/>
      <c r="P2053" s="16"/>
    </row>
    <row r="2054" spans="1:16">
      <c r="A2054" t="s">
        <v>1155</v>
      </c>
      <c r="B2054" t="s">
        <v>317</v>
      </c>
      <c r="C2054" t="s">
        <v>11586</v>
      </c>
      <c r="D2054" t="s">
        <v>318</v>
      </c>
      <c r="E2054">
        <v>256.2</v>
      </c>
      <c r="F2054" t="s">
        <v>1170</v>
      </c>
      <c r="G2054" t="s">
        <v>11587</v>
      </c>
      <c r="H2054" t="s">
        <v>506</v>
      </c>
      <c r="I2054" t="s">
        <v>11067</v>
      </c>
      <c r="J2054">
        <v>10066</v>
      </c>
      <c r="K2054">
        <v>113020</v>
      </c>
      <c r="L2054" t="s">
        <v>33</v>
      </c>
      <c r="M2054" t="s">
        <v>157</v>
      </c>
      <c r="N2054" t="s">
        <v>11270</v>
      </c>
      <c r="O2054" s="129"/>
      <c r="P2054" s="16"/>
    </row>
    <row r="2055" spans="1:16">
      <c r="A2055" t="s">
        <v>11588</v>
      </c>
      <c r="B2055" t="s">
        <v>317</v>
      </c>
      <c r="C2055" t="s">
        <v>11589</v>
      </c>
      <c r="D2055" t="s">
        <v>318</v>
      </c>
      <c r="E2055">
        <v>618.88</v>
      </c>
      <c r="F2055" t="s">
        <v>1170</v>
      </c>
      <c r="G2055" t="s">
        <v>11590</v>
      </c>
      <c r="H2055" t="s">
        <v>511</v>
      </c>
      <c r="I2055" t="s">
        <v>11067</v>
      </c>
      <c r="J2055">
        <v>10066</v>
      </c>
      <c r="K2055">
        <v>113020</v>
      </c>
      <c r="L2055" t="s">
        <v>33</v>
      </c>
      <c r="M2055" t="s">
        <v>157</v>
      </c>
      <c r="N2055" t="s">
        <v>11272</v>
      </c>
      <c r="O2055" s="129"/>
      <c r="P2055" s="16"/>
    </row>
    <row r="2056" spans="1:16">
      <c r="A2056" t="s">
        <v>1161</v>
      </c>
      <c r="B2056" t="s">
        <v>317</v>
      </c>
      <c r="C2056" t="s">
        <v>11591</v>
      </c>
      <c r="D2056" t="s">
        <v>318</v>
      </c>
      <c r="E2056">
        <v>401.93</v>
      </c>
      <c r="F2056" t="s">
        <v>1170</v>
      </c>
      <c r="G2056" t="s">
        <v>11592</v>
      </c>
      <c r="H2056" t="s">
        <v>507</v>
      </c>
      <c r="I2056" t="s">
        <v>11067</v>
      </c>
      <c r="J2056">
        <v>10066</v>
      </c>
      <c r="K2056">
        <v>113020</v>
      </c>
      <c r="L2056" t="s">
        <v>33</v>
      </c>
      <c r="M2056" t="s">
        <v>157</v>
      </c>
      <c r="N2056" t="s">
        <v>11273</v>
      </c>
      <c r="O2056" s="129"/>
      <c r="P2056" s="16"/>
    </row>
    <row r="2057" spans="1:16">
      <c r="A2057" t="s">
        <v>1160</v>
      </c>
      <c r="B2057" t="s">
        <v>317</v>
      </c>
      <c r="C2057" t="s">
        <v>11593</v>
      </c>
      <c r="D2057" t="s">
        <v>318</v>
      </c>
      <c r="E2057">
        <v>514.17999999999995</v>
      </c>
      <c r="F2057" t="s">
        <v>1170</v>
      </c>
      <c r="G2057" t="s">
        <v>11594</v>
      </c>
      <c r="H2057" t="s">
        <v>507</v>
      </c>
      <c r="I2057" t="s">
        <v>11067</v>
      </c>
      <c r="J2057">
        <v>10066</v>
      </c>
      <c r="K2057">
        <v>113020</v>
      </c>
      <c r="L2057" t="s">
        <v>33</v>
      </c>
      <c r="M2057" t="s">
        <v>157</v>
      </c>
      <c r="N2057" t="s">
        <v>11274</v>
      </c>
      <c r="O2057" s="129"/>
      <c r="P2057" s="16"/>
    </row>
    <row r="2058" spans="1:16">
      <c r="A2058" t="s">
        <v>316</v>
      </c>
      <c r="B2058" t="s">
        <v>317</v>
      </c>
      <c r="C2058" t="s">
        <v>11569</v>
      </c>
      <c r="D2058" t="s">
        <v>318</v>
      </c>
      <c r="E2058">
        <v>9310.1</v>
      </c>
      <c r="F2058" t="s">
        <v>1170</v>
      </c>
      <c r="G2058" t="s">
        <v>11570</v>
      </c>
      <c r="H2058" t="s">
        <v>509</v>
      </c>
      <c r="I2058" t="s">
        <v>11066</v>
      </c>
      <c r="J2058">
        <v>10066</v>
      </c>
      <c r="K2058">
        <v>113040</v>
      </c>
      <c r="L2058" t="s">
        <v>27</v>
      </c>
      <c r="M2058" t="s">
        <v>157</v>
      </c>
      <c r="N2058" t="s">
        <v>11264</v>
      </c>
      <c r="O2058" s="129"/>
      <c r="P2058" s="16"/>
    </row>
    <row r="2059" spans="1:16">
      <c r="A2059" t="s">
        <v>320</v>
      </c>
      <c r="B2059" t="s">
        <v>317</v>
      </c>
      <c r="C2059" t="s">
        <v>11571</v>
      </c>
      <c r="D2059" t="s">
        <v>318</v>
      </c>
      <c r="E2059">
        <v>8970.0400000000009</v>
      </c>
      <c r="F2059" t="s">
        <v>1170</v>
      </c>
      <c r="G2059" t="s">
        <v>11572</v>
      </c>
      <c r="H2059" t="s">
        <v>507</v>
      </c>
      <c r="I2059" t="s">
        <v>11066</v>
      </c>
      <c r="J2059">
        <v>10066</v>
      </c>
      <c r="K2059">
        <v>113040</v>
      </c>
      <c r="L2059" t="s">
        <v>27</v>
      </c>
      <c r="M2059" t="s">
        <v>157</v>
      </c>
      <c r="N2059" t="s">
        <v>11265</v>
      </c>
      <c r="O2059" s="129"/>
      <c r="P2059" s="16"/>
    </row>
    <row r="2060" spans="1:16">
      <c r="A2060" t="s">
        <v>321</v>
      </c>
      <c r="B2060" t="s">
        <v>317</v>
      </c>
      <c r="C2060" t="s">
        <v>11573</v>
      </c>
      <c r="D2060" t="s">
        <v>318</v>
      </c>
      <c r="E2060">
        <v>9862.2900000000009</v>
      </c>
      <c r="F2060" t="s">
        <v>1170</v>
      </c>
      <c r="G2060" t="s">
        <v>11574</v>
      </c>
      <c r="H2060" t="s">
        <v>511</v>
      </c>
      <c r="I2060" t="s">
        <v>11066</v>
      </c>
      <c r="J2060">
        <v>10066</v>
      </c>
      <c r="K2060">
        <v>113040</v>
      </c>
      <c r="L2060" t="s">
        <v>27</v>
      </c>
      <c r="M2060" t="s">
        <v>157</v>
      </c>
      <c r="N2060" t="s">
        <v>11266</v>
      </c>
      <c r="O2060" s="129"/>
      <c r="P2060" s="16"/>
    </row>
    <row r="2061" spans="1:16">
      <c r="A2061" t="s">
        <v>1115</v>
      </c>
      <c r="B2061" t="s">
        <v>317</v>
      </c>
      <c r="C2061" t="s">
        <v>11575</v>
      </c>
      <c r="D2061" t="s">
        <v>318</v>
      </c>
      <c r="E2061">
        <v>8309.11</v>
      </c>
      <c r="F2061" t="s">
        <v>1170</v>
      </c>
      <c r="G2061" t="s">
        <v>11576</v>
      </c>
      <c r="H2061" t="s">
        <v>509</v>
      </c>
      <c r="I2061" t="s">
        <v>11066</v>
      </c>
      <c r="J2061">
        <v>10066</v>
      </c>
      <c r="K2061">
        <v>113040</v>
      </c>
      <c r="L2061" t="s">
        <v>27</v>
      </c>
      <c r="M2061" t="s">
        <v>157</v>
      </c>
      <c r="N2061" t="s">
        <v>11267</v>
      </c>
      <c r="O2061" s="129"/>
      <c r="P2061" s="16"/>
    </row>
    <row r="2062" spans="1:16">
      <c r="A2062" t="s">
        <v>11577</v>
      </c>
      <c r="B2062" t="s">
        <v>317</v>
      </c>
      <c r="C2062" t="s">
        <v>11578</v>
      </c>
      <c r="D2062" t="s">
        <v>318</v>
      </c>
      <c r="E2062">
        <v>8493.01</v>
      </c>
      <c r="F2062" t="s">
        <v>1170</v>
      </c>
      <c r="G2062" t="s">
        <v>11579</v>
      </c>
      <c r="H2062" t="s">
        <v>508</v>
      </c>
      <c r="I2062" t="s">
        <v>11066</v>
      </c>
      <c r="J2062">
        <v>10066</v>
      </c>
      <c r="K2062">
        <v>113040</v>
      </c>
      <c r="L2062" t="s">
        <v>27</v>
      </c>
      <c r="M2062" t="s">
        <v>157</v>
      </c>
      <c r="N2062" t="s">
        <v>11268</v>
      </c>
      <c r="O2062" s="129"/>
      <c r="P2062" s="16"/>
    </row>
    <row r="2063" spans="1:16">
      <c r="A2063" t="s">
        <v>11580</v>
      </c>
      <c r="B2063" t="s">
        <v>317</v>
      </c>
      <c r="C2063" t="s">
        <v>11581</v>
      </c>
      <c r="D2063" t="s">
        <v>318</v>
      </c>
      <c r="E2063">
        <v>8011.37</v>
      </c>
      <c r="F2063" t="s">
        <v>1170</v>
      </c>
      <c r="G2063" t="s">
        <v>11582</v>
      </c>
      <c r="H2063" t="s">
        <v>504</v>
      </c>
      <c r="I2063" t="s">
        <v>11066</v>
      </c>
      <c r="J2063">
        <v>10066</v>
      </c>
      <c r="K2063">
        <v>113040</v>
      </c>
      <c r="L2063" t="s">
        <v>27</v>
      </c>
      <c r="M2063" t="s">
        <v>157</v>
      </c>
      <c r="N2063" t="s">
        <v>11269</v>
      </c>
      <c r="O2063" s="129"/>
      <c r="P2063" s="16"/>
    </row>
    <row r="2064" spans="1:16">
      <c r="A2064" t="s">
        <v>1155</v>
      </c>
      <c r="B2064" t="s">
        <v>317</v>
      </c>
      <c r="C2064" t="s">
        <v>11586</v>
      </c>
      <c r="D2064" t="s">
        <v>318</v>
      </c>
      <c r="E2064">
        <v>7581</v>
      </c>
      <c r="F2064" t="s">
        <v>1170</v>
      </c>
      <c r="G2064" t="s">
        <v>11587</v>
      </c>
      <c r="H2064" t="s">
        <v>507</v>
      </c>
      <c r="I2064" t="s">
        <v>11066</v>
      </c>
      <c r="J2064">
        <v>10066</v>
      </c>
      <c r="K2064">
        <v>113040</v>
      </c>
      <c r="L2064" t="s">
        <v>27</v>
      </c>
      <c r="M2064" t="s">
        <v>157</v>
      </c>
      <c r="N2064" t="s">
        <v>11270</v>
      </c>
      <c r="O2064" s="129"/>
      <c r="P2064" s="16"/>
    </row>
    <row r="2065" spans="1:16">
      <c r="A2065" t="s">
        <v>11583</v>
      </c>
      <c r="B2065" t="s">
        <v>317</v>
      </c>
      <c r="C2065" t="s">
        <v>11584</v>
      </c>
      <c r="D2065" t="s">
        <v>318</v>
      </c>
      <c r="E2065">
        <v>10651.64</v>
      </c>
      <c r="F2065" t="s">
        <v>1170</v>
      </c>
      <c r="G2065" t="s">
        <v>11585</v>
      </c>
      <c r="H2065" t="s">
        <v>504</v>
      </c>
      <c r="I2065" t="s">
        <v>11066</v>
      </c>
      <c r="J2065">
        <v>10066</v>
      </c>
      <c r="K2065">
        <v>113040</v>
      </c>
      <c r="L2065" t="s">
        <v>27</v>
      </c>
      <c r="M2065" t="s">
        <v>157</v>
      </c>
      <c r="N2065" t="s">
        <v>11271</v>
      </c>
      <c r="O2065" s="129"/>
      <c r="P2065" s="16"/>
    </row>
    <row r="2066" spans="1:16">
      <c r="A2066" t="s">
        <v>11588</v>
      </c>
      <c r="B2066" t="s">
        <v>317</v>
      </c>
      <c r="C2066" t="s">
        <v>11589</v>
      </c>
      <c r="D2066" t="s">
        <v>318</v>
      </c>
      <c r="E2066">
        <v>9556.5400000000009</v>
      </c>
      <c r="F2066" t="s">
        <v>1170</v>
      </c>
      <c r="G2066" t="s">
        <v>11590</v>
      </c>
      <c r="H2066" t="s">
        <v>512</v>
      </c>
      <c r="I2066" t="s">
        <v>11066</v>
      </c>
      <c r="J2066">
        <v>10066</v>
      </c>
      <c r="K2066">
        <v>113040</v>
      </c>
      <c r="L2066" t="s">
        <v>27</v>
      </c>
      <c r="M2066" t="s">
        <v>157</v>
      </c>
      <c r="N2066" t="s">
        <v>11272</v>
      </c>
      <c r="O2066" s="129"/>
      <c r="P2066" s="16"/>
    </row>
    <row r="2067" spans="1:16">
      <c r="A2067" t="s">
        <v>1161</v>
      </c>
      <c r="B2067" t="s">
        <v>317</v>
      </c>
      <c r="C2067" t="s">
        <v>11591</v>
      </c>
      <c r="D2067" t="s">
        <v>318</v>
      </c>
      <c r="E2067">
        <v>8656.7999999999993</v>
      </c>
      <c r="F2067" t="s">
        <v>1170</v>
      </c>
      <c r="G2067" t="s">
        <v>11592</v>
      </c>
      <c r="H2067" t="s">
        <v>508</v>
      </c>
      <c r="I2067" t="s">
        <v>11066</v>
      </c>
      <c r="J2067">
        <v>10066</v>
      </c>
      <c r="K2067">
        <v>113040</v>
      </c>
      <c r="L2067" t="s">
        <v>27</v>
      </c>
      <c r="M2067" t="s">
        <v>157</v>
      </c>
      <c r="N2067" t="s">
        <v>11273</v>
      </c>
      <c r="O2067" s="129"/>
      <c r="P2067" s="16"/>
    </row>
    <row r="2068" spans="1:16">
      <c r="A2068" t="s">
        <v>1160</v>
      </c>
      <c r="B2068" t="s">
        <v>317</v>
      </c>
      <c r="C2068" t="s">
        <v>11593</v>
      </c>
      <c r="D2068" t="s">
        <v>318</v>
      </c>
      <c r="E2068">
        <v>8857.8700000000008</v>
      </c>
      <c r="F2068" t="s">
        <v>1170</v>
      </c>
      <c r="G2068" t="s">
        <v>11594</v>
      </c>
      <c r="H2068" t="s">
        <v>508</v>
      </c>
      <c r="I2068" t="s">
        <v>11066</v>
      </c>
      <c r="J2068">
        <v>10066</v>
      </c>
      <c r="K2068">
        <v>113040</v>
      </c>
      <c r="L2068" t="s">
        <v>27</v>
      </c>
      <c r="M2068" t="s">
        <v>157</v>
      </c>
      <c r="N2068" t="s">
        <v>11274</v>
      </c>
      <c r="O2068" s="129"/>
      <c r="P2068" s="16"/>
    </row>
    <row r="2069" spans="1:16">
      <c r="A2069" t="s">
        <v>316</v>
      </c>
      <c r="B2069" t="s">
        <v>317</v>
      </c>
      <c r="C2069" t="s">
        <v>11569</v>
      </c>
      <c r="D2069" t="s">
        <v>318</v>
      </c>
      <c r="E2069">
        <v>2678.55</v>
      </c>
      <c r="F2069" t="s">
        <v>1170</v>
      </c>
      <c r="G2069" t="s">
        <v>11570</v>
      </c>
      <c r="H2069" t="s">
        <v>510</v>
      </c>
      <c r="I2069" t="s">
        <v>11065</v>
      </c>
      <c r="J2069">
        <v>10066</v>
      </c>
      <c r="K2069">
        <v>113060</v>
      </c>
      <c r="L2069" t="s">
        <v>31</v>
      </c>
      <c r="M2069" t="s">
        <v>157</v>
      </c>
      <c r="N2069" t="s">
        <v>11264</v>
      </c>
      <c r="O2069" s="129"/>
      <c r="P2069" s="16"/>
    </row>
    <row r="2070" spans="1:16">
      <c r="A2070" t="s">
        <v>320</v>
      </c>
      <c r="B2070" t="s">
        <v>317</v>
      </c>
      <c r="C2070" t="s">
        <v>11571</v>
      </c>
      <c r="D2070" t="s">
        <v>318</v>
      </c>
      <c r="E2070">
        <v>2565.9699999999998</v>
      </c>
      <c r="F2070" t="s">
        <v>1170</v>
      </c>
      <c r="G2070" t="s">
        <v>11572</v>
      </c>
      <c r="H2070" t="s">
        <v>508</v>
      </c>
      <c r="I2070" t="s">
        <v>11065</v>
      </c>
      <c r="J2070">
        <v>10066</v>
      </c>
      <c r="K2070">
        <v>113060</v>
      </c>
      <c r="L2070" t="s">
        <v>31</v>
      </c>
      <c r="M2070" t="s">
        <v>157</v>
      </c>
      <c r="N2070" t="s">
        <v>11265</v>
      </c>
      <c r="O2070" s="129"/>
      <c r="P2070" s="16"/>
    </row>
    <row r="2071" spans="1:16">
      <c r="A2071" t="s">
        <v>321</v>
      </c>
      <c r="B2071" t="s">
        <v>317</v>
      </c>
      <c r="C2071" t="s">
        <v>11573</v>
      </c>
      <c r="D2071" t="s">
        <v>318</v>
      </c>
      <c r="E2071">
        <v>2588.41</v>
      </c>
      <c r="F2071" t="s">
        <v>1170</v>
      </c>
      <c r="G2071" t="s">
        <v>11574</v>
      </c>
      <c r="H2071" t="s">
        <v>512</v>
      </c>
      <c r="I2071" t="s">
        <v>11065</v>
      </c>
      <c r="J2071">
        <v>10066</v>
      </c>
      <c r="K2071">
        <v>113060</v>
      </c>
      <c r="L2071" t="s">
        <v>31</v>
      </c>
      <c r="M2071" t="s">
        <v>157</v>
      </c>
      <c r="N2071" t="s">
        <v>11266</v>
      </c>
      <c r="O2071" s="129"/>
      <c r="P2071" s="16"/>
    </row>
    <row r="2072" spans="1:16">
      <c r="A2072" t="s">
        <v>1115</v>
      </c>
      <c r="B2072" t="s">
        <v>317</v>
      </c>
      <c r="C2072" t="s">
        <v>11575</v>
      </c>
      <c r="D2072" t="s">
        <v>318</v>
      </c>
      <c r="E2072">
        <v>2615.58</v>
      </c>
      <c r="F2072" t="s">
        <v>1170</v>
      </c>
      <c r="G2072" t="s">
        <v>11576</v>
      </c>
      <c r="H2072" t="s">
        <v>510</v>
      </c>
      <c r="I2072" t="s">
        <v>11065</v>
      </c>
      <c r="J2072">
        <v>10066</v>
      </c>
      <c r="K2072">
        <v>113060</v>
      </c>
      <c r="L2072" t="s">
        <v>31</v>
      </c>
      <c r="M2072" t="s">
        <v>157</v>
      </c>
      <c r="N2072" t="s">
        <v>11267</v>
      </c>
      <c r="O2072" s="129"/>
      <c r="P2072" s="16"/>
    </row>
    <row r="2073" spans="1:16">
      <c r="A2073" t="s">
        <v>11577</v>
      </c>
      <c r="B2073" t="s">
        <v>317</v>
      </c>
      <c r="C2073" t="s">
        <v>11578</v>
      </c>
      <c r="D2073" t="s">
        <v>318</v>
      </c>
      <c r="E2073">
        <v>2167.41</v>
      </c>
      <c r="F2073" t="s">
        <v>1170</v>
      </c>
      <c r="G2073" t="s">
        <v>11579</v>
      </c>
      <c r="H2073" t="s">
        <v>509</v>
      </c>
      <c r="I2073" t="s">
        <v>11065</v>
      </c>
      <c r="J2073">
        <v>10066</v>
      </c>
      <c r="K2073">
        <v>113060</v>
      </c>
      <c r="L2073" t="s">
        <v>31</v>
      </c>
      <c r="M2073" t="s">
        <v>157</v>
      </c>
      <c r="N2073" t="s">
        <v>11268</v>
      </c>
      <c r="O2073" s="129"/>
    </row>
    <row r="2074" spans="1:16">
      <c r="A2074" t="s">
        <v>11580</v>
      </c>
      <c r="B2074" t="s">
        <v>317</v>
      </c>
      <c r="C2074" t="s">
        <v>11581</v>
      </c>
      <c r="D2074" t="s">
        <v>318</v>
      </c>
      <c r="E2074">
        <v>3112.45</v>
      </c>
      <c r="F2074" t="s">
        <v>1170</v>
      </c>
      <c r="G2074" t="s">
        <v>11582</v>
      </c>
      <c r="H2074" t="s">
        <v>505</v>
      </c>
      <c r="I2074" t="s">
        <v>11065</v>
      </c>
      <c r="J2074">
        <v>10066</v>
      </c>
      <c r="K2074">
        <v>113060</v>
      </c>
      <c r="L2074" t="s">
        <v>31</v>
      </c>
      <c r="M2074" t="s">
        <v>157</v>
      </c>
      <c r="N2074" t="s">
        <v>11269</v>
      </c>
      <c r="O2074" s="129"/>
      <c r="P2074" s="16"/>
    </row>
    <row r="2075" spans="1:16">
      <c r="A2075" t="s">
        <v>11583</v>
      </c>
      <c r="B2075" t="s">
        <v>317</v>
      </c>
      <c r="C2075" t="s">
        <v>11584</v>
      </c>
      <c r="D2075" t="s">
        <v>318</v>
      </c>
      <c r="E2075">
        <v>2877.03</v>
      </c>
      <c r="F2075" t="s">
        <v>1170</v>
      </c>
      <c r="G2075" t="s">
        <v>11585</v>
      </c>
      <c r="H2075" t="s">
        <v>505</v>
      </c>
      <c r="I2075" t="s">
        <v>11065</v>
      </c>
      <c r="J2075">
        <v>10066</v>
      </c>
      <c r="K2075">
        <v>113060</v>
      </c>
      <c r="L2075" t="s">
        <v>31</v>
      </c>
      <c r="M2075" t="s">
        <v>157</v>
      </c>
      <c r="N2075" t="s">
        <v>11271</v>
      </c>
      <c r="O2075" s="129"/>
    </row>
    <row r="2076" spans="1:16">
      <c r="A2076" t="s">
        <v>1155</v>
      </c>
      <c r="B2076" t="s">
        <v>317</v>
      </c>
      <c r="C2076" t="s">
        <v>11586</v>
      </c>
      <c r="D2076" t="s">
        <v>318</v>
      </c>
      <c r="E2076">
        <v>3232.61</v>
      </c>
      <c r="F2076" t="s">
        <v>1170</v>
      </c>
      <c r="G2076" t="s">
        <v>11587</v>
      </c>
      <c r="H2076" t="s">
        <v>508</v>
      </c>
      <c r="I2076" t="s">
        <v>11065</v>
      </c>
      <c r="J2076">
        <v>10066</v>
      </c>
      <c r="K2076">
        <v>113060</v>
      </c>
      <c r="L2076" t="s">
        <v>31</v>
      </c>
      <c r="M2076" t="s">
        <v>157</v>
      </c>
      <c r="N2076" t="s">
        <v>11270</v>
      </c>
      <c r="O2076" s="129"/>
    </row>
    <row r="2077" spans="1:16">
      <c r="A2077" t="s">
        <v>11588</v>
      </c>
      <c r="B2077" t="s">
        <v>317</v>
      </c>
      <c r="C2077" t="s">
        <v>11589</v>
      </c>
      <c r="D2077" t="s">
        <v>318</v>
      </c>
      <c r="E2077">
        <v>6553.78</v>
      </c>
      <c r="F2077" t="s">
        <v>1170</v>
      </c>
      <c r="G2077" t="s">
        <v>11590</v>
      </c>
      <c r="H2077" t="s">
        <v>513</v>
      </c>
      <c r="I2077" t="s">
        <v>11065</v>
      </c>
      <c r="J2077">
        <v>10066</v>
      </c>
      <c r="K2077">
        <v>113060</v>
      </c>
      <c r="L2077" t="s">
        <v>31</v>
      </c>
      <c r="M2077" t="s">
        <v>157</v>
      </c>
      <c r="N2077" t="s">
        <v>11272</v>
      </c>
      <c r="O2077" s="129"/>
      <c r="P2077" s="16"/>
    </row>
    <row r="2078" spans="1:16">
      <c r="A2078" t="s">
        <v>1161</v>
      </c>
      <c r="B2078" t="s">
        <v>317</v>
      </c>
      <c r="C2078" t="s">
        <v>11591</v>
      </c>
      <c r="D2078" t="s">
        <v>318</v>
      </c>
      <c r="E2078">
        <v>3866.59</v>
      </c>
      <c r="F2078" t="s">
        <v>1170</v>
      </c>
      <c r="G2078" t="s">
        <v>11592</v>
      </c>
      <c r="H2078" t="s">
        <v>509</v>
      </c>
      <c r="I2078" t="s">
        <v>11065</v>
      </c>
      <c r="J2078">
        <v>10066</v>
      </c>
      <c r="K2078">
        <v>113060</v>
      </c>
      <c r="L2078" t="s">
        <v>31</v>
      </c>
      <c r="M2078" t="s">
        <v>157</v>
      </c>
      <c r="N2078" t="s">
        <v>11273</v>
      </c>
      <c r="O2078" s="129"/>
      <c r="P2078" s="16"/>
    </row>
    <row r="2079" spans="1:16">
      <c r="A2079" t="s">
        <v>1160</v>
      </c>
      <c r="B2079" t="s">
        <v>317</v>
      </c>
      <c r="C2079" t="s">
        <v>11593</v>
      </c>
      <c r="D2079" t="s">
        <v>318</v>
      </c>
      <c r="E2079">
        <v>3819.16</v>
      </c>
      <c r="F2079" t="s">
        <v>1170</v>
      </c>
      <c r="G2079" t="s">
        <v>11594</v>
      </c>
      <c r="H2079" t="s">
        <v>509</v>
      </c>
      <c r="I2079" t="s">
        <v>11065</v>
      </c>
      <c r="J2079">
        <v>10066</v>
      </c>
      <c r="K2079">
        <v>113060</v>
      </c>
      <c r="L2079" t="s">
        <v>31</v>
      </c>
      <c r="M2079" t="s">
        <v>157</v>
      </c>
      <c r="N2079" t="s">
        <v>11274</v>
      </c>
      <c r="O2079" s="129"/>
    </row>
    <row r="2080" spans="1:16">
      <c r="A2080" t="s">
        <v>316</v>
      </c>
      <c r="B2080" t="s">
        <v>317</v>
      </c>
      <c r="C2080" t="s">
        <v>11569</v>
      </c>
      <c r="D2080" t="s">
        <v>318</v>
      </c>
      <c r="E2080">
        <v>1282.99</v>
      </c>
      <c r="F2080" t="s">
        <v>1170</v>
      </c>
      <c r="G2080" t="s">
        <v>11570</v>
      </c>
      <c r="H2080" t="s">
        <v>511</v>
      </c>
      <c r="I2080" t="s">
        <v>11064</v>
      </c>
      <c r="J2080">
        <v>10066</v>
      </c>
      <c r="K2080">
        <v>114000</v>
      </c>
      <c r="L2080" t="s">
        <v>39</v>
      </c>
      <c r="M2080" t="s">
        <v>157</v>
      </c>
      <c r="N2080" t="s">
        <v>11264</v>
      </c>
      <c r="O2080" s="129"/>
      <c r="P2080" s="16"/>
    </row>
    <row r="2081" spans="1:16">
      <c r="A2081" t="s">
        <v>320</v>
      </c>
      <c r="B2081" t="s">
        <v>317</v>
      </c>
      <c r="C2081" t="s">
        <v>11571</v>
      </c>
      <c r="D2081" t="s">
        <v>318</v>
      </c>
      <c r="E2081">
        <v>1341.74</v>
      </c>
      <c r="F2081" t="s">
        <v>1170</v>
      </c>
      <c r="G2081" t="s">
        <v>11572</v>
      </c>
      <c r="H2081" t="s">
        <v>509</v>
      </c>
      <c r="I2081" t="s">
        <v>11064</v>
      </c>
      <c r="J2081">
        <v>10066</v>
      </c>
      <c r="K2081">
        <v>114000</v>
      </c>
      <c r="L2081" t="s">
        <v>39</v>
      </c>
      <c r="M2081" t="s">
        <v>157</v>
      </c>
      <c r="N2081" t="s">
        <v>11265</v>
      </c>
      <c r="O2081" s="129"/>
      <c r="P2081" s="16"/>
    </row>
    <row r="2082" spans="1:16">
      <c r="A2082" t="s">
        <v>321</v>
      </c>
      <c r="B2082" t="s">
        <v>317</v>
      </c>
      <c r="C2082" t="s">
        <v>11573</v>
      </c>
      <c r="D2082" t="s">
        <v>318</v>
      </c>
      <c r="E2082">
        <v>1232.06</v>
      </c>
      <c r="F2082" t="s">
        <v>1170</v>
      </c>
      <c r="G2082" t="s">
        <v>11574</v>
      </c>
      <c r="H2082" t="s">
        <v>513</v>
      </c>
      <c r="I2082" t="s">
        <v>11064</v>
      </c>
      <c r="J2082">
        <v>10066</v>
      </c>
      <c r="K2082">
        <v>114000</v>
      </c>
      <c r="L2082" t="s">
        <v>39</v>
      </c>
      <c r="M2082" t="s">
        <v>157</v>
      </c>
      <c r="N2082" t="s">
        <v>11266</v>
      </c>
      <c r="O2082" s="129"/>
      <c r="P2082" s="16"/>
    </row>
    <row r="2083" spans="1:16">
      <c r="A2083" t="s">
        <v>1115</v>
      </c>
      <c r="B2083" t="s">
        <v>317</v>
      </c>
      <c r="C2083" t="s">
        <v>11575</v>
      </c>
      <c r="D2083" t="s">
        <v>318</v>
      </c>
      <c r="E2083">
        <v>1210.76</v>
      </c>
      <c r="F2083" t="s">
        <v>1170</v>
      </c>
      <c r="G2083" t="s">
        <v>11576</v>
      </c>
      <c r="H2083" t="s">
        <v>511</v>
      </c>
      <c r="I2083" t="s">
        <v>11064</v>
      </c>
      <c r="J2083">
        <v>10066</v>
      </c>
      <c r="K2083">
        <v>114000</v>
      </c>
      <c r="L2083" t="s">
        <v>39</v>
      </c>
      <c r="M2083" t="s">
        <v>157</v>
      </c>
      <c r="N2083" t="s">
        <v>11267</v>
      </c>
      <c r="O2083" s="129"/>
      <c r="P2083" s="16"/>
    </row>
    <row r="2084" spans="1:16">
      <c r="A2084" t="s">
        <v>11577</v>
      </c>
      <c r="B2084" t="s">
        <v>317</v>
      </c>
      <c r="C2084" t="s">
        <v>11578</v>
      </c>
      <c r="D2084" t="s">
        <v>318</v>
      </c>
      <c r="E2084">
        <v>1313.5</v>
      </c>
      <c r="F2084" t="s">
        <v>1170</v>
      </c>
      <c r="G2084" t="s">
        <v>11579</v>
      </c>
      <c r="H2084" t="s">
        <v>510</v>
      </c>
      <c r="I2084" t="s">
        <v>11064</v>
      </c>
      <c r="J2084">
        <v>10066</v>
      </c>
      <c r="K2084">
        <v>114000</v>
      </c>
      <c r="L2084" t="s">
        <v>39</v>
      </c>
      <c r="M2084" t="s">
        <v>157</v>
      </c>
      <c r="N2084" t="s">
        <v>11268</v>
      </c>
      <c r="O2084" s="129"/>
      <c r="P2084" s="16"/>
    </row>
    <row r="2085" spans="1:16">
      <c r="A2085" t="s">
        <v>11580</v>
      </c>
      <c r="B2085" t="s">
        <v>317</v>
      </c>
      <c r="C2085" t="s">
        <v>11581</v>
      </c>
      <c r="D2085" t="s">
        <v>318</v>
      </c>
      <c r="E2085">
        <v>1313.5</v>
      </c>
      <c r="F2085" t="s">
        <v>1170</v>
      </c>
      <c r="G2085" t="s">
        <v>11582</v>
      </c>
      <c r="H2085" t="s">
        <v>506</v>
      </c>
      <c r="I2085" t="s">
        <v>11064</v>
      </c>
      <c r="J2085">
        <v>10066</v>
      </c>
      <c r="K2085">
        <v>114000</v>
      </c>
      <c r="L2085" t="s">
        <v>39</v>
      </c>
      <c r="M2085" t="s">
        <v>157</v>
      </c>
      <c r="N2085" t="s">
        <v>11269</v>
      </c>
      <c r="O2085" s="129"/>
      <c r="P2085" s="16"/>
    </row>
    <row r="2086" spans="1:16">
      <c r="A2086" t="s">
        <v>1155</v>
      </c>
      <c r="B2086" t="s">
        <v>317</v>
      </c>
      <c r="C2086" t="s">
        <v>11586</v>
      </c>
      <c r="D2086" t="s">
        <v>318</v>
      </c>
      <c r="E2086">
        <v>1313.5</v>
      </c>
      <c r="F2086" t="s">
        <v>1170</v>
      </c>
      <c r="G2086" t="s">
        <v>11587</v>
      </c>
      <c r="H2086" t="s">
        <v>509</v>
      </c>
      <c r="I2086" t="s">
        <v>11064</v>
      </c>
      <c r="J2086">
        <v>10066</v>
      </c>
      <c r="K2086">
        <v>114000</v>
      </c>
      <c r="L2086" t="s">
        <v>39</v>
      </c>
      <c r="M2086" t="s">
        <v>157</v>
      </c>
      <c r="N2086" t="s">
        <v>11270</v>
      </c>
      <c r="O2086" s="129"/>
      <c r="P2086" s="16"/>
    </row>
    <row r="2087" spans="1:16">
      <c r="A2087" t="s">
        <v>11583</v>
      </c>
      <c r="B2087" t="s">
        <v>317</v>
      </c>
      <c r="C2087" t="s">
        <v>11584</v>
      </c>
      <c r="D2087" t="s">
        <v>318</v>
      </c>
      <c r="E2087">
        <v>1418.19</v>
      </c>
      <c r="F2087" t="s">
        <v>1170</v>
      </c>
      <c r="G2087" t="s">
        <v>11585</v>
      </c>
      <c r="H2087" t="s">
        <v>506</v>
      </c>
      <c r="I2087" t="s">
        <v>11064</v>
      </c>
      <c r="J2087">
        <v>10066</v>
      </c>
      <c r="K2087">
        <v>114000</v>
      </c>
      <c r="L2087" t="s">
        <v>39</v>
      </c>
      <c r="M2087" t="s">
        <v>157</v>
      </c>
      <c r="N2087" t="s">
        <v>11271</v>
      </c>
      <c r="O2087" s="129"/>
      <c r="P2087" s="16"/>
    </row>
    <row r="2088" spans="1:16">
      <c r="A2088" t="s">
        <v>11588</v>
      </c>
      <c r="B2088" t="s">
        <v>317</v>
      </c>
      <c r="C2088" t="s">
        <v>11589</v>
      </c>
      <c r="D2088" t="s">
        <v>318</v>
      </c>
      <c r="E2088">
        <v>2654.68</v>
      </c>
      <c r="F2088" t="s">
        <v>1170</v>
      </c>
      <c r="G2088" t="s">
        <v>11590</v>
      </c>
      <c r="H2088" t="s">
        <v>514</v>
      </c>
      <c r="I2088" t="s">
        <v>11064</v>
      </c>
      <c r="J2088">
        <v>10066</v>
      </c>
      <c r="K2088">
        <v>114000</v>
      </c>
      <c r="L2088" t="s">
        <v>39</v>
      </c>
      <c r="M2088" t="s">
        <v>157</v>
      </c>
      <c r="N2088" t="s">
        <v>11272</v>
      </c>
      <c r="O2088" s="129"/>
      <c r="P2088" s="16"/>
    </row>
    <row r="2089" spans="1:16">
      <c r="A2089" t="s">
        <v>1161</v>
      </c>
      <c r="B2089" t="s">
        <v>317</v>
      </c>
      <c r="C2089" t="s">
        <v>11591</v>
      </c>
      <c r="D2089" t="s">
        <v>318</v>
      </c>
      <c r="E2089">
        <v>1648.8</v>
      </c>
      <c r="F2089" t="s">
        <v>1170</v>
      </c>
      <c r="G2089" t="s">
        <v>11592</v>
      </c>
      <c r="H2089" t="s">
        <v>510</v>
      </c>
      <c r="I2089" t="s">
        <v>11064</v>
      </c>
      <c r="J2089">
        <v>10066</v>
      </c>
      <c r="K2089">
        <v>114000</v>
      </c>
      <c r="L2089" t="s">
        <v>39</v>
      </c>
      <c r="M2089" t="s">
        <v>157</v>
      </c>
      <c r="N2089" t="s">
        <v>11273</v>
      </c>
      <c r="O2089" s="129"/>
      <c r="P2089" s="16"/>
    </row>
    <row r="2090" spans="1:16">
      <c r="A2090" t="s">
        <v>1160</v>
      </c>
      <c r="B2090" t="s">
        <v>317</v>
      </c>
      <c r="C2090" t="s">
        <v>11593</v>
      </c>
      <c r="D2090" t="s">
        <v>318</v>
      </c>
      <c r="E2090">
        <v>1680.4</v>
      </c>
      <c r="F2090" t="s">
        <v>1170</v>
      </c>
      <c r="G2090" t="s">
        <v>11594</v>
      </c>
      <c r="H2090" t="s">
        <v>510</v>
      </c>
      <c r="I2090" t="s">
        <v>11064</v>
      </c>
      <c r="J2090">
        <v>10066</v>
      </c>
      <c r="K2090">
        <v>114000</v>
      </c>
      <c r="L2090" t="s">
        <v>39</v>
      </c>
      <c r="M2090" t="s">
        <v>157</v>
      </c>
      <c r="N2090" t="s">
        <v>11274</v>
      </c>
      <c r="O2090" s="129"/>
      <c r="P2090" s="16"/>
    </row>
    <row r="2091" spans="1:16">
      <c r="A2091" t="s">
        <v>316</v>
      </c>
      <c r="B2091" t="s">
        <v>317</v>
      </c>
      <c r="C2091" t="s">
        <v>11569</v>
      </c>
      <c r="D2091" t="s">
        <v>318</v>
      </c>
      <c r="E2091">
        <v>2083.6999999999998</v>
      </c>
      <c r="F2091" t="s">
        <v>1170</v>
      </c>
      <c r="G2091" t="s">
        <v>11570</v>
      </c>
      <c r="H2091" t="s">
        <v>512</v>
      </c>
      <c r="I2091" t="s">
        <v>11063</v>
      </c>
      <c r="J2091">
        <v>10066</v>
      </c>
      <c r="K2091">
        <v>114010</v>
      </c>
      <c r="L2091" t="s">
        <v>35</v>
      </c>
      <c r="M2091" t="s">
        <v>157</v>
      </c>
      <c r="N2091" t="s">
        <v>11264</v>
      </c>
      <c r="O2091" s="129"/>
      <c r="P2091" s="16"/>
    </row>
    <row r="2092" spans="1:16">
      <c r="A2092" t="s">
        <v>320</v>
      </c>
      <c r="B2092" t="s">
        <v>317</v>
      </c>
      <c r="C2092" t="s">
        <v>11571</v>
      </c>
      <c r="D2092" t="s">
        <v>318</v>
      </c>
      <c r="E2092">
        <v>2010.53</v>
      </c>
      <c r="F2092" t="s">
        <v>1170</v>
      </c>
      <c r="G2092" t="s">
        <v>11572</v>
      </c>
      <c r="H2092" t="s">
        <v>510</v>
      </c>
      <c r="I2092" t="s">
        <v>11063</v>
      </c>
      <c r="J2092">
        <v>10066</v>
      </c>
      <c r="K2092">
        <v>114010</v>
      </c>
      <c r="L2092" t="s">
        <v>35</v>
      </c>
      <c r="M2092" t="s">
        <v>157</v>
      </c>
      <c r="N2092" t="s">
        <v>11265</v>
      </c>
      <c r="O2092" s="129"/>
      <c r="P2092" s="16"/>
    </row>
    <row r="2093" spans="1:16">
      <c r="A2093" t="s">
        <v>321</v>
      </c>
      <c r="B2093" t="s">
        <v>317</v>
      </c>
      <c r="C2093" t="s">
        <v>11573</v>
      </c>
      <c r="D2093" t="s">
        <v>318</v>
      </c>
      <c r="E2093">
        <v>2039</v>
      </c>
      <c r="F2093" t="s">
        <v>1170</v>
      </c>
      <c r="G2093" t="s">
        <v>11574</v>
      </c>
      <c r="H2093" t="s">
        <v>514</v>
      </c>
      <c r="I2093" t="s">
        <v>11063</v>
      </c>
      <c r="J2093">
        <v>10066</v>
      </c>
      <c r="K2093">
        <v>114010</v>
      </c>
      <c r="L2093" t="s">
        <v>35</v>
      </c>
      <c r="M2093" t="s">
        <v>157</v>
      </c>
      <c r="N2093" t="s">
        <v>11266</v>
      </c>
      <c r="O2093" s="129"/>
      <c r="P2093" s="16"/>
    </row>
    <row r="2094" spans="1:16">
      <c r="A2094" t="s">
        <v>1115</v>
      </c>
      <c r="B2094" t="s">
        <v>317</v>
      </c>
      <c r="C2094" t="s">
        <v>11575</v>
      </c>
      <c r="D2094" t="s">
        <v>318</v>
      </c>
      <c r="E2094">
        <v>1882.84</v>
      </c>
      <c r="F2094" t="s">
        <v>1170</v>
      </c>
      <c r="G2094" t="s">
        <v>11576</v>
      </c>
      <c r="H2094" t="s">
        <v>512</v>
      </c>
      <c r="I2094" t="s">
        <v>11063</v>
      </c>
      <c r="J2094">
        <v>10066</v>
      </c>
      <c r="K2094">
        <v>114010</v>
      </c>
      <c r="L2094" t="s">
        <v>35</v>
      </c>
      <c r="M2094" t="s">
        <v>157</v>
      </c>
      <c r="N2094" t="s">
        <v>11267</v>
      </c>
      <c r="O2094" s="129"/>
      <c r="P2094" s="16"/>
    </row>
    <row r="2095" spans="1:16">
      <c r="A2095" t="s">
        <v>11577</v>
      </c>
      <c r="B2095" t="s">
        <v>317</v>
      </c>
      <c r="C2095" t="s">
        <v>11578</v>
      </c>
      <c r="D2095" t="s">
        <v>318</v>
      </c>
      <c r="E2095">
        <v>1916.37</v>
      </c>
      <c r="F2095" t="s">
        <v>1170</v>
      </c>
      <c r="G2095" t="s">
        <v>11579</v>
      </c>
      <c r="H2095" t="s">
        <v>511</v>
      </c>
      <c r="I2095" t="s">
        <v>11063</v>
      </c>
      <c r="J2095">
        <v>10066</v>
      </c>
      <c r="K2095">
        <v>114010</v>
      </c>
      <c r="L2095" t="s">
        <v>35</v>
      </c>
      <c r="M2095" t="s">
        <v>157</v>
      </c>
      <c r="N2095" t="s">
        <v>11268</v>
      </c>
      <c r="O2095" s="129"/>
      <c r="P2095" s="16"/>
    </row>
    <row r="2096" spans="1:16">
      <c r="A2096" t="s">
        <v>11580</v>
      </c>
      <c r="B2096" t="s">
        <v>317</v>
      </c>
      <c r="C2096" t="s">
        <v>11581</v>
      </c>
      <c r="D2096" t="s">
        <v>318</v>
      </c>
      <c r="E2096">
        <v>1959.01</v>
      </c>
      <c r="F2096" t="s">
        <v>1170</v>
      </c>
      <c r="G2096" t="s">
        <v>11582</v>
      </c>
      <c r="H2096" t="s">
        <v>507</v>
      </c>
      <c r="I2096" t="s">
        <v>11063</v>
      </c>
      <c r="J2096">
        <v>10066</v>
      </c>
      <c r="K2096">
        <v>114010</v>
      </c>
      <c r="L2096" t="s">
        <v>35</v>
      </c>
      <c r="M2096" t="s">
        <v>157</v>
      </c>
      <c r="N2096" t="s">
        <v>11269</v>
      </c>
      <c r="O2096" s="129"/>
      <c r="P2096" s="16"/>
    </row>
    <row r="2097" spans="1:16">
      <c r="A2097" t="s">
        <v>11583</v>
      </c>
      <c r="B2097" t="s">
        <v>317</v>
      </c>
      <c r="C2097" t="s">
        <v>11584</v>
      </c>
      <c r="D2097" t="s">
        <v>318</v>
      </c>
      <c r="E2097">
        <v>2092.8200000000002</v>
      </c>
      <c r="F2097" t="s">
        <v>1170</v>
      </c>
      <c r="G2097" t="s">
        <v>11585</v>
      </c>
      <c r="H2097" t="s">
        <v>507</v>
      </c>
      <c r="I2097" t="s">
        <v>11063</v>
      </c>
      <c r="J2097">
        <v>10066</v>
      </c>
      <c r="K2097">
        <v>114010</v>
      </c>
      <c r="L2097" t="s">
        <v>35</v>
      </c>
      <c r="M2097" t="s">
        <v>157</v>
      </c>
      <c r="N2097" t="s">
        <v>11271</v>
      </c>
      <c r="O2097" s="129"/>
      <c r="P2097" s="16"/>
    </row>
    <row r="2098" spans="1:16">
      <c r="A2098" t="s">
        <v>1155</v>
      </c>
      <c r="B2098" t="s">
        <v>317</v>
      </c>
      <c r="C2098" t="s">
        <v>11586</v>
      </c>
      <c r="D2098" t="s">
        <v>318</v>
      </c>
      <c r="E2098">
        <v>2124.59</v>
      </c>
      <c r="F2098" t="s">
        <v>1170</v>
      </c>
      <c r="G2098" t="s">
        <v>11587</v>
      </c>
      <c r="H2098" t="s">
        <v>510</v>
      </c>
      <c r="I2098" t="s">
        <v>11063</v>
      </c>
      <c r="J2098">
        <v>10066</v>
      </c>
      <c r="K2098">
        <v>114010</v>
      </c>
      <c r="L2098" t="s">
        <v>35</v>
      </c>
      <c r="M2098" t="s">
        <v>157</v>
      </c>
      <c r="N2098" t="s">
        <v>11270</v>
      </c>
      <c r="O2098" s="129"/>
      <c r="P2098" s="16"/>
    </row>
    <row r="2099" spans="1:16">
      <c r="A2099" t="s">
        <v>11588</v>
      </c>
      <c r="B2099" t="s">
        <v>317</v>
      </c>
      <c r="C2099" t="s">
        <v>11589</v>
      </c>
      <c r="D2099" t="s">
        <v>318</v>
      </c>
      <c r="E2099">
        <v>2749.98</v>
      </c>
      <c r="F2099" t="s">
        <v>1170</v>
      </c>
      <c r="G2099" t="s">
        <v>11590</v>
      </c>
      <c r="H2099" t="s">
        <v>515</v>
      </c>
      <c r="I2099" t="s">
        <v>11063</v>
      </c>
      <c r="J2099">
        <v>10066</v>
      </c>
      <c r="K2099">
        <v>114010</v>
      </c>
      <c r="L2099" t="s">
        <v>35</v>
      </c>
      <c r="M2099" t="s">
        <v>157</v>
      </c>
      <c r="N2099" t="s">
        <v>11272</v>
      </c>
      <c r="O2099" s="129"/>
      <c r="P2099" s="16"/>
    </row>
    <row r="2100" spans="1:16">
      <c r="A2100" t="s">
        <v>1161</v>
      </c>
      <c r="B2100" t="s">
        <v>317</v>
      </c>
      <c r="C2100" t="s">
        <v>11591</v>
      </c>
      <c r="D2100" t="s">
        <v>318</v>
      </c>
      <c r="E2100">
        <v>2189.3000000000002</v>
      </c>
      <c r="F2100" t="s">
        <v>1170</v>
      </c>
      <c r="G2100" t="s">
        <v>11592</v>
      </c>
      <c r="H2100" t="s">
        <v>511</v>
      </c>
      <c r="I2100" t="s">
        <v>11063</v>
      </c>
      <c r="J2100">
        <v>10066</v>
      </c>
      <c r="K2100">
        <v>114010</v>
      </c>
      <c r="L2100" t="s">
        <v>35</v>
      </c>
      <c r="M2100" t="s">
        <v>157</v>
      </c>
      <c r="N2100" t="s">
        <v>11273</v>
      </c>
      <c r="O2100" s="129"/>
      <c r="P2100" s="16"/>
    </row>
    <row r="2101" spans="1:16">
      <c r="A2101" t="s">
        <v>1160</v>
      </c>
      <c r="B2101" t="s">
        <v>317</v>
      </c>
      <c r="C2101" t="s">
        <v>11593</v>
      </c>
      <c r="D2101" t="s">
        <v>318</v>
      </c>
      <c r="E2101">
        <v>2213.08</v>
      </c>
      <c r="F2101" t="s">
        <v>1170</v>
      </c>
      <c r="G2101" t="s">
        <v>11594</v>
      </c>
      <c r="H2101" t="s">
        <v>511</v>
      </c>
      <c r="I2101" t="s">
        <v>11063</v>
      </c>
      <c r="J2101">
        <v>10066</v>
      </c>
      <c r="K2101">
        <v>114010</v>
      </c>
      <c r="L2101" t="s">
        <v>35</v>
      </c>
      <c r="M2101" t="s">
        <v>157</v>
      </c>
      <c r="N2101" t="s">
        <v>11274</v>
      </c>
      <c r="O2101" s="129"/>
      <c r="P2101" s="16"/>
    </row>
    <row r="2102" spans="1:16">
      <c r="A2102" t="s">
        <v>316</v>
      </c>
      <c r="B2102" t="s">
        <v>317</v>
      </c>
      <c r="C2102" t="s">
        <v>11569</v>
      </c>
      <c r="D2102" t="s">
        <v>318</v>
      </c>
      <c r="E2102">
        <v>308.20999999999998</v>
      </c>
      <c r="F2102" t="s">
        <v>1170</v>
      </c>
      <c r="G2102" t="s">
        <v>11570</v>
      </c>
      <c r="H2102" t="s">
        <v>513</v>
      </c>
      <c r="I2102" t="s">
        <v>11062</v>
      </c>
      <c r="J2102">
        <v>10066</v>
      </c>
      <c r="K2102">
        <v>114020</v>
      </c>
      <c r="L2102" t="s">
        <v>33</v>
      </c>
      <c r="M2102" t="s">
        <v>157</v>
      </c>
      <c r="N2102" t="s">
        <v>11264</v>
      </c>
      <c r="O2102" s="129"/>
      <c r="P2102" s="16"/>
    </row>
    <row r="2103" spans="1:16">
      <c r="A2103" t="s">
        <v>320</v>
      </c>
      <c r="B2103" t="s">
        <v>317</v>
      </c>
      <c r="C2103" t="s">
        <v>11571</v>
      </c>
      <c r="D2103" t="s">
        <v>318</v>
      </c>
      <c r="E2103">
        <v>308.20999999999998</v>
      </c>
      <c r="F2103" t="s">
        <v>1170</v>
      </c>
      <c r="G2103" t="s">
        <v>11572</v>
      </c>
      <c r="H2103" t="s">
        <v>511</v>
      </c>
      <c r="I2103" t="s">
        <v>11062</v>
      </c>
      <c r="J2103">
        <v>10066</v>
      </c>
      <c r="K2103">
        <v>114020</v>
      </c>
      <c r="L2103" t="s">
        <v>33</v>
      </c>
      <c r="M2103" t="s">
        <v>157</v>
      </c>
      <c r="N2103" t="s">
        <v>11265</v>
      </c>
      <c r="O2103" s="129"/>
      <c r="P2103" s="16"/>
    </row>
    <row r="2104" spans="1:16">
      <c r="A2104" t="s">
        <v>321</v>
      </c>
      <c r="B2104" t="s">
        <v>317</v>
      </c>
      <c r="C2104" t="s">
        <v>11573</v>
      </c>
      <c r="D2104" t="s">
        <v>318</v>
      </c>
      <c r="E2104">
        <v>308.20999999999998</v>
      </c>
      <c r="F2104" t="s">
        <v>1170</v>
      </c>
      <c r="G2104" t="s">
        <v>11574</v>
      </c>
      <c r="H2104" t="s">
        <v>515</v>
      </c>
      <c r="I2104" t="s">
        <v>11062</v>
      </c>
      <c r="J2104">
        <v>10066</v>
      </c>
      <c r="K2104">
        <v>114020</v>
      </c>
      <c r="L2104" t="s">
        <v>33</v>
      </c>
      <c r="M2104" t="s">
        <v>157</v>
      </c>
      <c r="N2104" t="s">
        <v>11266</v>
      </c>
      <c r="O2104" s="129"/>
      <c r="P2104" s="16"/>
    </row>
    <row r="2105" spans="1:16">
      <c r="A2105" t="s">
        <v>1115</v>
      </c>
      <c r="B2105" t="s">
        <v>317</v>
      </c>
      <c r="C2105" t="s">
        <v>11575</v>
      </c>
      <c r="D2105" t="s">
        <v>318</v>
      </c>
      <c r="E2105">
        <v>308.20999999999998</v>
      </c>
      <c r="F2105" t="s">
        <v>1170</v>
      </c>
      <c r="G2105" t="s">
        <v>11576</v>
      </c>
      <c r="H2105" t="s">
        <v>513</v>
      </c>
      <c r="I2105" t="s">
        <v>11062</v>
      </c>
      <c r="J2105">
        <v>10066</v>
      </c>
      <c r="K2105">
        <v>114020</v>
      </c>
      <c r="L2105" t="s">
        <v>33</v>
      </c>
      <c r="M2105" t="s">
        <v>157</v>
      </c>
      <c r="N2105" t="s">
        <v>11267</v>
      </c>
      <c r="O2105" s="129"/>
      <c r="P2105" s="16"/>
    </row>
    <row r="2106" spans="1:16">
      <c r="A2106" t="s">
        <v>11577</v>
      </c>
      <c r="B2106" t="s">
        <v>317</v>
      </c>
      <c r="C2106" t="s">
        <v>11578</v>
      </c>
      <c r="D2106" t="s">
        <v>318</v>
      </c>
      <c r="E2106">
        <v>308.20999999999998</v>
      </c>
      <c r="F2106" t="s">
        <v>1170</v>
      </c>
      <c r="G2106" t="s">
        <v>11579</v>
      </c>
      <c r="H2106" t="s">
        <v>512</v>
      </c>
      <c r="I2106" t="s">
        <v>11062</v>
      </c>
      <c r="J2106">
        <v>10066</v>
      </c>
      <c r="K2106">
        <v>114020</v>
      </c>
      <c r="L2106" t="s">
        <v>33</v>
      </c>
      <c r="M2106" t="s">
        <v>157</v>
      </c>
      <c r="N2106" t="s">
        <v>11268</v>
      </c>
      <c r="O2106" s="129"/>
      <c r="P2106" s="16"/>
    </row>
    <row r="2107" spans="1:16">
      <c r="A2107" t="s">
        <v>1161</v>
      </c>
      <c r="B2107" t="s">
        <v>317</v>
      </c>
      <c r="C2107" t="s">
        <v>11591</v>
      </c>
      <c r="D2107" t="s">
        <v>318</v>
      </c>
      <c r="E2107">
        <v>557.59</v>
      </c>
      <c r="F2107" t="s">
        <v>1170</v>
      </c>
      <c r="G2107" t="s">
        <v>11592</v>
      </c>
      <c r="H2107" t="s">
        <v>512</v>
      </c>
      <c r="I2107" t="s">
        <v>11062</v>
      </c>
      <c r="J2107">
        <v>10066</v>
      </c>
      <c r="K2107">
        <v>114020</v>
      </c>
      <c r="L2107" t="s">
        <v>33</v>
      </c>
      <c r="M2107" t="s">
        <v>157</v>
      </c>
      <c r="N2107" t="s">
        <v>11273</v>
      </c>
      <c r="O2107" s="129"/>
      <c r="P2107" s="16"/>
    </row>
    <row r="2108" spans="1:16">
      <c r="A2108" t="s">
        <v>1160</v>
      </c>
      <c r="B2108" t="s">
        <v>317</v>
      </c>
      <c r="C2108" t="s">
        <v>11593</v>
      </c>
      <c r="D2108" t="s">
        <v>318</v>
      </c>
      <c r="E2108">
        <v>788.58</v>
      </c>
      <c r="F2108" t="s">
        <v>1170</v>
      </c>
      <c r="G2108" t="s">
        <v>11594</v>
      </c>
      <c r="H2108" t="s">
        <v>512</v>
      </c>
      <c r="I2108" t="s">
        <v>11062</v>
      </c>
      <c r="J2108">
        <v>10066</v>
      </c>
      <c r="K2108">
        <v>114020</v>
      </c>
      <c r="L2108" t="s">
        <v>33</v>
      </c>
      <c r="M2108" t="s">
        <v>157</v>
      </c>
      <c r="N2108" t="s">
        <v>11274</v>
      </c>
      <c r="O2108" s="129"/>
      <c r="P2108" s="16"/>
    </row>
    <row r="2109" spans="1:16">
      <c r="A2109" t="s">
        <v>316</v>
      </c>
      <c r="B2109" t="s">
        <v>317</v>
      </c>
      <c r="C2109" t="s">
        <v>11569</v>
      </c>
      <c r="D2109" t="s">
        <v>318</v>
      </c>
      <c r="E2109">
        <v>20518.05</v>
      </c>
      <c r="F2109" t="s">
        <v>1170</v>
      </c>
      <c r="G2109" t="s">
        <v>11570</v>
      </c>
      <c r="H2109" t="s">
        <v>514</v>
      </c>
      <c r="I2109" t="s">
        <v>11061</v>
      </c>
      <c r="J2109">
        <v>10066</v>
      </c>
      <c r="K2109">
        <v>114040</v>
      </c>
      <c r="L2109" t="s">
        <v>27</v>
      </c>
      <c r="M2109" t="s">
        <v>157</v>
      </c>
      <c r="N2109" t="s">
        <v>11264</v>
      </c>
      <c r="O2109" s="129"/>
      <c r="P2109" s="16"/>
    </row>
    <row r="2110" spans="1:16">
      <c r="A2110" t="s">
        <v>320</v>
      </c>
      <c r="B2110" t="s">
        <v>317</v>
      </c>
      <c r="C2110" t="s">
        <v>11571</v>
      </c>
      <c r="D2110" t="s">
        <v>318</v>
      </c>
      <c r="E2110">
        <v>19604.009999999998</v>
      </c>
      <c r="F2110" t="s">
        <v>1170</v>
      </c>
      <c r="G2110" t="s">
        <v>11572</v>
      </c>
      <c r="H2110" t="s">
        <v>512</v>
      </c>
      <c r="I2110" t="s">
        <v>11061</v>
      </c>
      <c r="J2110">
        <v>10066</v>
      </c>
      <c r="K2110">
        <v>114040</v>
      </c>
      <c r="L2110" t="s">
        <v>27</v>
      </c>
      <c r="M2110" t="s">
        <v>157</v>
      </c>
      <c r="N2110" t="s">
        <v>11265</v>
      </c>
      <c r="O2110" s="129"/>
      <c r="P2110" s="16"/>
    </row>
    <row r="2111" spans="1:16">
      <c r="A2111" t="s">
        <v>321</v>
      </c>
      <c r="B2111" t="s">
        <v>317</v>
      </c>
      <c r="C2111" t="s">
        <v>11573</v>
      </c>
      <c r="D2111" t="s">
        <v>318</v>
      </c>
      <c r="E2111">
        <v>18782.09</v>
      </c>
      <c r="F2111" t="s">
        <v>1170</v>
      </c>
      <c r="G2111" t="s">
        <v>11574</v>
      </c>
      <c r="H2111" t="s">
        <v>516</v>
      </c>
      <c r="I2111" t="s">
        <v>11061</v>
      </c>
      <c r="J2111">
        <v>10066</v>
      </c>
      <c r="K2111">
        <v>114040</v>
      </c>
      <c r="L2111" t="s">
        <v>27</v>
      </c>
      <c r="M2111" t="s">
        <v>157</v>
      </c>
      <c r="N2111" t="s">
        <v>11266</v>
      </c>
      <c r="O2111" s="129"/>
      <c r="P2111" s="16"/>
    </row>
    <row r="2112" spans="1:16">
      <c r="A2112" t="s">
        <v>1115</v>
      </c>
      <c r="B2112" t="s">
        <v>317</v>
      </c>
      <c r="C2112" t="s">
        <v>11575</v>
      </c>
      <c r="D2112" t="s">
        <v>318</v>
      </c>
      <c r="E2112">
        <v>18518.400000000001</v>
      </c>
      <c r="F2112" t="s">
        <v>1170</v>
      </c>
      <c r="G2112" t="s">
        <v>11576</v>
      </c>
      <c r="H2112" t="s">
        <v>514</v>
      </c>
      <c r="I2112" t="s">
        <v>11061</v>
      </c>
      <c r="J2112">
        <v>10066</v>
      </c>
      <c r="K2112">
        <v>114040</v>
      </c>
      <c r="L2112" t="s">
        <v>27</v>
      </c>
      <c r="M2112" t="s">
        <v>157</v>
      </c>
      <c r="N2112" t="s">
        <v>11267</v>
      </c>
      <c r="O2112" s="129"/>
      <c r="P2112" s="16"/>
    </row>
    <row r="2113" spans="1:16">
      <c r="A2113" t="s">
        <v>11577</v>
      </c>
      <c r="B2113" t="s">
        <v>317</v>
      </c>
      <c r="C2113" t="s">
        <v>11578</v>
      </c>
      <c r="D2113" t="s">
        <v>318</v>
      </c>
      <c r="E2113">
        <v>17046.55</v>
      </c>
      <c r="F2113" t="s">
        <v>1170</v>
      </c>
      <c r="G2113" t="s">
        <v>11579</v>
      </c>
      <c r="H2113" t="s">
        <v>513</v>
      </c>
      <c r="I2113" t="s">
        <v>11061</v>
      </c>
      <c r="J2113">
        <v>10066</v>
      </c>
      <c r="K2113">
        <v>114040</v>
      </c>
      <c r="L2113" t="s">
        <v>27</v>
      </c>
      <c r="M2113" t="s">
        <v>157</v>
      </c>
      <c r="N2113" t="s">
        <v>11268</v>
      </c>
      <c r="O2113" s="129"/>
      <c r="P2113" s="16"/>
    </row>
    <row r="2114" spans="1:16">
      <c r="A2114" t="s">
        <v>11580</v>
      </c>
      <c r="B2114" t="s">
        <v>317</v>
      </c>
      <c r="C2114" t="s">
        <v>11581</v>
      </c>
      <c r="D2114" t="s">
        <v>318</v>
      </c>
      <c r="E2114">
        <v>17271.88</v>
      </c>
      <c r="F2114" t="s">
        <v>1170</v>
      </c>
      <c r="G2114" t="s">
        <v>11582</v>
      </c>
      <c r="H2114" t="s">
        <v>508</v>
      </c>
      <c r="I2114" t="s">
        <v>11061</v>
      </c>
      <c r="J2114">
        <v>10066</v>
      </c>
      <c r="K2114">
        <v>114040</v>
      </c>
      <c r="L2114" t="s">
        <v>27</v>
      </c>
      <c r="M2114" t="s">
        <v>157</v>
      </c>
      <c r="N2114" t="s">
        <v>11269</v>
      </c>
      <c r="O2114" s="129"/>
      <c r="P2114" s="16"/>
    </row>
    <row r="2115" spans="1:16">
      <c r="A2115" t="s">
        <v>11583</v>
      </c>
      <c r="B2115" t="s">
        <v>317</v>
      </c>
      <c r="C2115" t="s">
        <v>11584</v>
      </c>
      <c r="D2115" t="s">
        <v>318</v>
      </c>
      <c r="E2115">
        <v>21748.42</v>
      </c>
      <c r="F2115" t="s">
        <v>1170</v>
      </c>
      <c r="G2115" t="s">
        <v>11585</v>
      </c>
      <c r="H2115" t="s">
        <v>508</v>
      </c>
      <c r="I2115" t="s">
        <v>11061</v>
      </c>
      <c r="J2115">
        <v>10066</v>
      </c>
      <c r="K2115">
        <v>114040</v>
      </c>
      <c r="L2115" t="s">
        <v>27</v>
      </c>
      <c r="M2115" t="s">
        <v>157</v>
      </c>
      <c r="N2115" t="s">
        <v>11271</v>
      </c>
      <c r="O2115" s="129"/>
      <c r="P2115" s="16"/>
    </row>
    <row r="2116" spans="1:16">
      <c r="A2116" t="s">
        <v>1155</v>
      </c>
      <c r="B2116" t="s">
        <v>317</v>
      </c>
      <c r="C2116" t="s">
        <v>11586</v>
      </c>
      <c r="D2116" t="s">
        <v>318</v>
      </c>
      <c r="E2116">
        <v>17364.259999999998</v>
      </c>
      <c r="F2116" t="s">
        <v>1170</v>
      </c>
      <c r="G2116" t="s">
        <v>11587</v>
      </c>
      <c r="H2116" t="s">
        <v>511</v>
      </c>
      <c r="I2116" t="s">
        <v>11061</v>
      </c>
      <c r="J2116">
        <v>10066</v>
      </c>
      <c r="K2116">
        <v>114040</v>
      </c>
      <c r="L2116" t="s">
        <v>27</v>
      </c>
      <c r="M2116" t="s">
        <v>157</v>
      </c>
      <c r="N2116" t="s">
        <v>11270</v>
      </c>
      <c r="O2116" s="129"/>
      <c r="P2116" s="16"/>
    </row>
    <row r="2117" spans="1:16">
      <c r="A2117" t="s">
        <v>11588</v>
      </c>
      <c r="B2117" t="s">
        <v>317</v>
      </c>
      <c r="C2117" t="s">
        <v>11589</v>
      </c>
      <c r="D2117" t="s">
        <v>318</v>
      </c>
      <c r="E2117">
        <v>19872.740000000002</v>
      </c>
      <c r="F2117" t="s">
        <v>1170</v>
      </c>
      <c r="G2117" t="s">
        <v>11590</v>
      </c>
      <c r="H2117" t="s">
        <v>516</v>
      </c>
      <c r="I2117" t="s">
        <v>11061</v>
      </c>
      <c r="J2117">
        <v>10066</v>
      </c>
      <c r="K2117">
        <v>114040</v>
      </c>
      <c r="L2117" t="s">
        <v>27</v>
      </c>
      <c r="M2117" t="s">
        <v>157</v>
      </c>
      <c r="N2117" t="s">
        <v>11272</v>
      </c>
      <c r="O2117" s="129"/>
      <c r="P2117" s="16"/>
    </row>
    <row r="2118" spans="1:16">
      <c r="A2118" t="s">
        <v>1161</v>
      </c>
      <c r="B2118" t="s">
        <v>317</v>
      </c>
      <c r="C2118" t="s">
        <v>11591</v>
      </c>
      <c r="D2118" t="s">
        <v>318</v>
      </c>
      <c r="E2118">
        <v>18134.05</v>
      </c>
      <c r="F2118" t="s">
        <v>1170</v>
      </c>
      <c r="G2118" t="s">
        <v>11592</v>
      </c>
      <c r="H2118" t="s">
        <v>513</v>
      </c>
      <c r="I2118" t="s">
        <v>11061</v>
      </c>
      <c r="J2118">
        <v>10066</v>
      </c>
      <c r="K2118">
        <v>114040</v>
      </c>
      <c r="L2118" t="s">
        <v>27</v>
      </c>
      <c r="M2118" t="s">
        <v>157</v>
      </c>
      <c r="N2118" t="s">
        <v>11273</v>
      </c>
      <c r="O2118" s="129"/>
      <c r="P2118" s="16"/>
    </row>
    <row r="2119" spans="1:16">
      <c r="A2119" t="s">
        <v>1160</v>
      </c>
      <c r="B2119" t="s">
        <v>317</v>
      </c>
      <c r="C2119" t="s">
        <v>11593</v>
      </c>
      <c r="D2119" t="s">
        <v>318</v>
      </c>
      <c r="E2119">
        <v>18472.11</v>
      </c>
      <c r="F2119" t="s">
        <v>1170</v>
      </c>
      <c r="G2119" t="s">
        <v>11594</v>
      </c>
      <c r="H2119" t="s">
        <v>513</v>
      </c>
      <c r="I2119" t="s">
        <v>11061</v>
      </c>
      <c r="J2119">
        <v>10066</v>
      </c>
      <c r="K2119">
        <v>114040</v>
      </c>
      <c r="L2119" t="s">
        <v>27</v>
      </c>
      <c r="M2119" t="s">
        <v>157</v>
      </c>
      <c r="N2119" t="s">
        <v>11274</v>
      </c>
      <c r="O2119" s="129"/>
      <c r="P2119" s="16"/>
    </row>
    <row r="2120" spans="1:16">
      <c r="A2120" t="s">
        <v>316</v>
      </c>
      <c r="B2120" t="s">
        <v>317</v>
      </c>
      <c r="C2120" t="s">
        <v>11569</v>
      </c>
      <c r="D2120" t="s">
        <v>318</v>
      </c>
      <c r="E2120">
        <v>175.07</v>
      </c>
      <c r="F2120" t="s">
        <v>1170</v>
      </c>
      <c r="G2120" t="s">
        <v>11570</v>
      </c>
      <c r="H2120" t="s">
        <v>515</v>
      </c>
      <c r="I2120" t="s">
        <v>11060</v>
      </c>
      <c r="J2120">
        <v>10066</v>
      </c>
      <c r="K2120">
        <v>114050</v>
      </c>
      <c r="L2120" t="s">
        <v>29</v>
      </c>
      <c r="M2120" t="s">
        <v>157</v>
      </c>
      <c r="N2120" t="s">
        <v>11264</v>
      </c>
      <c r="O2120" s="129"/>
      <c r="P2120" s="16"/>
    </row>
    <row r="2121" spans="1:16">
      <c r="A2121" t="s">
        <v>321</v>
      </c>
      <c r="B2121" t="s">
        <v>317</v>
      </c>
      <c r="C2121" t="s">
        <v>11573</v>
      </c>
      <c r="D2121" t="s">
        <v>318</v>
      </c>
      <c r="E2121">
        <v>199.54</v>
      </c>
      <c r="F2121" t="s">
        <v>1170</v>
      </c>
      <c r="G2121" t="s">
        <v>11574</v>
      </c>
      <c r="H2121" t="s">
        <v>517</v>
      </c>
      <c r="I2121" t="s">
        <v>11060</v>
      </c>
      <c r="J2121">
        <v>10066</v>
      </c>
      <c r="K2121">
        <v>114050</v>
      </c>
      <c r="L2121" t="s">
        <v>29</v>
      </c>
      <c r="M2121" t="s">
        <v>157</v>
      </c>
      <c r="N2121" t="s">
        <v>11266</v>
      </c>
      <c r="O2121" s="129"/>
      <c r="P2121" s="16"/>
    </row>
    <row r="2122" spans="1:16">
      <c r="A2122" t="s">
        <v>316</v>
      </c>
      <c r="B2122" t="s">
        <v>317</v>
      </c>
      <c r="C2122" t="s">
        <v>11569</v>
      </c>
      <c r="D2122" t="s">
        <v>318</v>
      </c>
      <c r="E2122">
        <v>9510.58</v>
      </c>
      <c r="F2122" t="s">
        <v>1170</v>
      </c>
      <c r="G2122" t="s">
        <v>11570</v>
      </c>
      <c r="H2122" t="s">
        <v>516</v>
      </c>
      <c r="I2122" t="s">
        <v>11059</v>
      </c>
      <c r="J2122">
        <v>10066</v>
      </c>
      <c r="K2122">
        <v>114060</v>
      </c>
      <c r="L2122" t="s">
        <v>31</v>
      </c>
      <c r="M2122" t="s">
        <v>157</v>
      </c>
      <c r="N2122" t="s">
        <v>11264</v>
      </c>
      <c r="O2122" s="129"/>
      <c r="P2122" s="16"/>
    </row>
    <row r="2123" spans="1:16">
      <c r="A2123" t="s">
        <v>320</v>
      </c>
      <c r="B2123" t="s">
        <v>317</v>
      </c>
      <c r="C2123" t="s">
        <v>11571</v>
      </c>
      <c r="D2123" t="s">
        <v>318</v>
      </c>
      <c r="E2123">
        <v>9218.4599999999991</v>
      </c>
      <c r="F2123" t="s">
        <v>1170</v>
      </c>
      <c r="G2123" t="s">
        <v>11572</v>
      </c>
      <c r="H2123" t="s">
        <v>513</v>
      </c>
      <c r="I2123" t="s">
        <v>11059</v>
      </c>
      <c r="J2123">
        <v>10066</v>
      </c>
      <c r="K2123">
        <v>114060</v>
      </c>
      <c r="L2123" t="s">
        <v>31</v>
      </c>
      <c r="M2123" t="s">
        <v>157</v>
      </c>
      <c r="N2123" t="s">
        <v>11265</v>
      </c>
      <c r="O2123" s="129"/>
      <c r="P2123" s="16"/>
    </row>
    <row r="2124" spans="1:16">
      <c r="A2124" t="s">
        <v>321</v>
      </c>
      <c r="B2124" t="s">
        <v>317</v>
      </c>
      <c r="C2124" t="s">
        <v>11573</v>
      </c>
      <c r="D2124" t="s">
        <v>318</v>
      </c>
      <c r="E2124">
        <v>9293.5</v>
      </c>
      <c r="F2124" t="s">
        <v>1170</v>
      </c>
      <c r="G2124" t="s">
        <v>11574</v>
      </c>
      <c r="H2124" t="s">
        <v>518</v>
      </c>
      <c r="I2124" t="s">
        <v>11059</v>
      </c>
      <c r="J2124">
        <v>10066</v>
      </c>
      <c r="K2124">
        <v>114060</v>
      </c>
      <c r="L2124" t="s">
        <v>31</v>
      </c>
      <c r="M2124" t="s">
        <v>157</v>
      </c>
      <c r="N2124" t="s">
        <v>11266</v>
      </c>
      <c r="O2124" s="129"/>
      <c r="P2124" s="16"/>
    </row>
    <row r="2125" spans="1:16">
      <c r="A2125" t="s">
        <v>1115</v>
      </c>
      <c r="B2125" t="s">
        <v>317</v>
      </c>
      <c r="C2125" t="s">
        <v>11575</v>
      </c>
      <c r="D2125" t="s">
        <v>318</v>
      </c>
      <c r="E2125">
        <v>9193.0499999999993</v>
      </c>
      <c r="F2125" t="s">
        <v>1170</v>
      </c>
      <c r="G2125" t="s">
        <v>11576</v>
      </c>
      <c r="H2125" t="s">
        <v>515</v>
      </c>
      <c r="I2125" t="s">
        <v>11059</v>
      </c>
      <c r="J2125">
        <v>10066</v>
      </c>
      <c r="K2125">
        <v>114060</v>
      </c>
      <c r="L2125" t="s">
        <v>31</v>
      </c>
      <c r="M2125" t="s">
        <v>157</v>
      </c>
      <c r="N2125" t="s">
        <v>11267</v>
      </c>
      <c r="O2125" s="129"/>
      <c r="P2125" s="16"/>
    </row>
    <row r="2126" spans="1:16">
      <c r="A2126" t="s">
        <v>11577</v>
      </c>
      <c r="B2126" t="s">
        <v>317</v>
      </c>
      <c r="C2126" t="s">
        <v>11578</v>
      </c>
      <c r="D2126" t="s">
        <v>318</v>
      </c>
      <c r="E2126">
        <v>7657.71</v>
      </c>
      <c r="F2126" t="s">
        <v>1170</v>
      </c>
      <c r="G2126" t="s">
        <v>11579</v>
      </c>
      <c r="H2126" t="s">
        <v>514</v>
      </c>
      <c r="I2126" t="s">
        <v>11059</v>
      </c>
      <c r="J2126">
        <v>10066</v>
      </c>
      <c r="K2126">
        <v>114060</v>
      </c>
      <c r="L2126" t="s">
        <v>31</v>
      </c>
      <c r="M2126" t="s">
        <v>157</v>
      </c>
      <c r="N2126" t="s">
        <v>11268</v>
      </c>
      <c r="O2126" s="129"/>
      <c r="P2126" s="16"/>
    </row>
    <row r="2127" spans="1:16">
      <c r="A2127" t="s">
        <v>11580</v>
      </c>
      <c r="B2127" t="s">
        <v>317</v>
      </c>
      <c r="C2127" t="s">
        <v>11581</v>
      </c>
      <c r="D2127" t="s">
        <v>318</v>
      </c>
      <c r="E2127">
        <v>10749.94</v>
      </c>
      <c r="F2127" t="s">
        <v>1170</v>
      </c>
      <c r="G2127" t="s">
        <v>11582</v>
      </c>
      <c r="H2127" t="s">
        <v>509</v>
      </c>
      <c r="I2127" t="s">
        <v>11059</v>
      </c>
      <c r="J2127">
        <v>10066</v>
      </c>
      <c r="K2127">
        <v>114060</v>
      </c>
      <c r="L2127" t="s">
        <v>31</v>
      </c>
      <c r="M2127" t="s">
        <v>157</v>
      </c>
      <c r="N2127" t="s">
        <v>11269</v>
      </c>
      <c r="O2127" s="129"/>
      <c r="P2127" s="16"/>
    </row>
    <row r="2128" spans="1:16">
      <c r="A2128" t="s">
        <v>1155</v>
      </c>
      <c r="B2128" t="s">
        <v>317</v>
      </c>
      <c r="C2128" t="s">
        <v>11586</v>
      </c>
      <c r="D2128" t="s">
        <v>318</v>
      </c>
      <c r="E2128">
        <v>11086.48</v>
      </c>
      <c r="F2128" t="s">
        <v>1170</v>
      </c>
      <c r="G2128" t="s">
        <v>11587</v>
      </c>
      <c r="H2128" t="s">
        <v>512</v>
      </c>
      <c r="I2128" t="s">
        <v>11059</v>
      </c>
      <c r="J2128">
        <v>10066</v>
      </c>
      <c r="K2128">
        <v>114060</v>
      </c>
      <c r="L2128" t="s">
        <v>31</v>
      </c>
      <c r="M2128" t="s">
        <v>157</v>
      </c>
      <c r="N2128" t="s">
        <v>11270</v>
      </c>
      <c r="O2128" s="129"/>
      <c r="P2128" s="16"/>
    </row>
    <row r="2129" spans="1:16">
      <c r="A2129" t="s">
        <v>11583</v>
      </c>
      <c r="B2129" t="s">
        <v>317</v>
      </c>
      <c r="C2129" t="s">
        <v>11584</v>
      </c>
      <c r="D2129" t="s">
        <v>318</v>
      </c>
      <c r="E2129">
        <v>10730.27</v>
      </c>
      <c r="F2129" t="s">
        <v>1170</v>
      </c>
      <c r="G2129" t="s">
        <v>11585</v>
      </c>
      <c r="H2129" t="s">
        <v>509</v>
      </c>
      <c r="I2129" t="s">
        <v>11059</v>
      </c>
      <c r="J2129">
        <v>10066</v>
      </c>
      <c r="K2129">
        <v>114060</v>
      </c>
      <c r="L2129" t="s">
        <v>31</v>
      </c>
      <c r="M2129" t="s">
        <v>157</v>
      </c>
      <c r="N2129" t="s">
        <v>11271</v>
      </c>
      <c r="O2129" s="129"/>
      <c r="P2129" s="16"/>
    </row>
    <row r="2130" spans="1:16">
      <c r="A2130" t="s">
        <v>11588</v>
      </c>
      <c r="B2130" t="s">
        <v>317</v>
      </c>
      <c r="C2130" t="s">
        <v>11589</v>
      </c>
      <c r="D2130" t="s">
        <v>318</v>
      </c>
      <c r="E2130">
        <v>18526.099999999999</v>
      </c>
      <c r="F2130" t="s">
        <v>1170</v>
      </c>
      <c r="G2130" t="s">
        <v>11590</v>
      </c>
      <c r="H2130" t="s">
        <v>517</v>
      </c>
      <c r="I2130" t="s">
        <v>11059</v>
      </c>
      <c r="J2130">
        <v>10066</v>
      </c>
      <c r="K2130">
        <v>114060</v>
      </c>
      <c r="L2130" t="s">
        <v>31</v>
      </c>
      <c r="M2130" t="s">
        <v>157</v>
      </c>
      <c r="N2130" t="s">
        <v>11272</v>
      </c>
      <c r="O2130" s="129"/>
      <c r="P2130" s="16"/>
    </row>
    <row r="2131" spans="1:16">
      <c r="A2131" t="s">
        <v>1161</v>
      </c>
      <c r="B2131" t="s">
        <v>317</v>
      </c>
      <c r="C2131" t="s">
        <v>11591</v>
      </c>
      <c r="D2131" t="s">
        <v>318</v>
      </c>
      <c r="E2131">
        <v>13073.01</v>
      </c>
      <c r="F2131" t="s">
        <v>1170</v>
      </c>
      <c r="G2131" t="s">
        <v>11592</v>
      </c>
      <c r="H2131" t="s">
        <v>514</v>
      </c>
      <c r="I2131" t="s">
        <v>11059</v>
      </c>
      <c r="J2131">
        <v>10066</v>
      </c>
      <c r="K2131">
        <v>114060</v>
      </c>
      <c r="L2131" t="s">
        <v>31</v>
      </c>
      <c r="M2131" t="s">
        <v>157</v>
      </c>
      <c r="N2131" t="s">
        <v>11273</v>
      </c>
      <c r="O2131" s="129"/>
      <c r="P2131" s="16"/>
    </row>
    <row r="2132" spans="1:16">
      <c r="A2132" t="s">
        <v>1160</v>
      </c>
      <c r="B2132" t="s">
        <v>317</v>
      </c>
      <c r="C2132" t="s">
        <v>11593</v>
      </c>
      <c r="D2132" t="s">
        <v>318</v>
      </c>
      <c r="E2132">
        <v>12824</v>
      </c>
      <c r="F2132" t="s">
        <v>1170</v>
      </c>
      <c r="G2132" t="s">
        <v>11594</v>
      </c>
      <c r="H2132" t="s">
        <v>514</v>
      </c>
      <c r="I2132" t="s">
        <v>11059</v>
      </c>
      <c r="J2132">
        <v>10066</v>
      </c>
      <c r="K2132">
        <v>114060</v>
      </c>
      <c r="L2132" t="s">
        <v>31</v>
      </c>
      <c r="M2132" t="s">
        <v>157</v>
      </c>
      <c r="N2132" t="s">
        <v>11274</v>
      </c>
      <c r="O2132" s="129"/>
      <c r="P2132" s="16"/>
    </row>
    <row r="2133" spans="1:16">
      <c r="A2133" t="s">
        <v>316</v>
      </c>
      <c r="B2133" t="s">
        <v>317</v>
      </c>
      <c r="C2133" t="s">
        <v>11569</v>
      </c>
      <c r="D2133" t="s">
        <v>318</v>
      </c>
      <c r="E2133">
        <v>5816.94</v>
      </c>
      <c r="F2133" t="s">
        <v>1170</v>
      </c>
      <c r="G2133" t="s">
        <v>11570</v>
      </c>
      <c r="H2133" t="s">
        <v>517</v>
      </c>
      <c r="I2133" t="s">
        <v>11058</v>
      </c>
      <c r="J2133">
        <v>10067</v>
      </c>
      <c r="K2133">
        <v>111100</v>
      </c>
      <c r="L2133" t="s">
        <v>35</v>
      </c>
      <c r="M2133" t="s">
        <v>159</v>
      </c>
      <c r="N2133" t="s">
        <v>11264</v>
      </c>
      <c r="O2133" s="129"/>
      <c r="P2133" s="16"/>
    </row>
    <row r="2134" spans="1:16">
      <c r="A2134" t="s">
        <v>320</v>
      </c>
      <c r="B2134" t="s">
        <v>317</v>
      </c>
      <c r="C2134" t="s">
        <v>11571</v>
      </c>
      <c r="D2134" t="s">
        <v>318</v>
      </c>
      <c r="E2134">
        <v>5816.94</v>
      </c>
      <c r="F2134" t="s">
        <v>1170</v>
      </c>
      <c r="G2134" t="s">
        <v>11572</v>
      </c>
      <c r="H2134" t="s">
        <v>514</v>
      </c>
      <c r="I2134" t="s">
        <v>11058</v>
      </c>
      <c r="J2134">
        <v>10067</v>
      </c>
      <c r="K2134">
        <v>111100</v>
      </c>
      <c r="L2134" t="s">
        <v>35</v>
      </c>
      <c r="M2134" t="s">
        <v>159</v>
      </c>
      <c r="N2134" t="s">
        <v>11265</v>
      </c>
      <c r="O2134" s="129"/>
      <c r="P2134" s="16"/>
    </row>
    <row r="2135" spans="1:16">
      <c r="A2135" t="s">
        <v>321</v>
      </c>
      <c r="B2135" t="s">
        <v>317</v>
      </c>
      <c r="C2135" t="s">
        <v>11573</v>
      </c>
      <c r="D2135" t="s">
        <v>318</v>
      </c>
      <c r="E2135">
        <v>5816.94</v>
      </c>
      <c r="F2135" t="s">
        <v>1170</v>
      </c>
      <c r="G2135" t="s">
        <v>11574</v>
      </c>
      <c r="H2135" t="s">
        <v>519</v>
      </c>
      <c r="I2135" t="s">
        <v>11058</v>
      </c>
      <c r="J2135">
        <v>10067</v>
      </c>
      <c r="K2135">
        <v>111100</v>
      </c>
      <c r="L2135" t="s">
        <v>35</v>
      </c>
      <c r="M2135" t="s">
        <v>159</v>
      </c>
      <c r="N2135" t="s">
        <v>11266</v>
      </c>
      <c r="O2135" s="129"/>
      <c r="P2135" s="16"/>
    </row>
    <row r="2136" spans="1:16">
      <c r="A2136" t="s">
        <v>1115</v>
      </c>
      <c r="B2136" t="s">
        <v>317</v>
      </c>
      <c r="C2136" t="s">
        <v>11575</v>
      </c>
      <c r="D2136" t="s">
        <v>318</v>
      </c>
      <c r="E2136">
        <v>5816.94</v>
      </c>
      <c r="F2136" t="s">
        <v>1170</v>
      </c>
      <c r="G2136" t="s">
        <v>11576</v>
      </c>
      <c r="H2136" t="s">
        <v>516</v>
      </c>
      <c r="I2136" t="s">
        <v>11058</v>
      </c>
      <c r="J2136">
        <v>10067</v>
      </c>
      <c r="K2136">
        <v>111100</v>
      </c>
      <c r="L2136" t="s">
        <v>35</v>
      </c>
      <c r="M2136" t="s">
        <v>159</v>
      </c>
      <c r="N2136" t="s">
        <v>11267</v>
      </c>
      <c r="O2136" s="129"/>
      <c r="P2136" s="16"/>
    </row>
    <row r="2137" spans="1:16">
      <c r="A2137" t="s">
        <v>11577</v>
      </c>
      <c r="B2137" t="s">
        <v>317</v>
      </c>
      <c r="C2137" t="s">
        <v>11578</v>
      </c>
      <c r="D2137" t="s">
        <v>318</v>
      </c>
      <c r="E2137">
        <v>5816.94</v>
      </c>
      <c r="F2137" t="s">
        <v>1170</v>
      </c>
      <c r="G2137" t="s">
        <v>11579</v>
      </c>
      <c r="H2137" t="s">
        <v>515</v>
      </c>
      <c r="I2137" t="s">
        <v>11058</v>
      </c>
      <c r="J2137">
        <v>10067</v>
      </c>
      <c r="K2137">
        <v>111100</v>
      </c>
      <c r="L2137" t="s">
        <v>35</v>
      </c>
      <c r="M2137" t="s">
        <v>159</v>
      </c>
      <c r="N2137" t="s">
        <v>11268</v>
      </c>
      <c r="O2137" s="129"/>
      <c r="P2137" s="16"/>
    </row>
    <row r="2138" spans="1:16">
      <c r="A2138" t="s">
        <v>11580</v>
      </c>
      <c r="B2138" t="s">
        <v>317</v>
      </c>
      <c r="C2138" t="s">
        <v>11581</v>
      </c>
      <c r="D2138" t="s">
        <v>318</v>
      </c>
      <c r="E2138">
        <v>5816.94</v>
      </c>
      <c r="F2138" t="s">
        <v>1170</v>
      </c>
      <c r="G2138" t="s">
        <v>11582</v>
      </c>
      <c r="H2138" t="s">
        <v>510</v>
      </c>
      <c r="I2138" t="s">
        <v>11058</v>
      </c>
      <c r="J2138">
        <v>10067</v>
      </c>
      <c r="K2138">
        <v>111100</v>
      </c>
      <c r="L2138" t="s">
        <v>35</v>
      </c>
      <c r="M2138" t="s">
        <v>159</v>
      </c>
      <c r="N2138" t="s">
        <v>11269</v>
      </c>
      <c r="O2138" s="129"/>
      <c r="P2138" s="16"/>
    </row>
    <row r="2139" spans="1:16">
      <c r="A2139" t="s">
        <v>1155</v>
      </c>
      <c r="B2139" t="s">
        <v>317</v>
      </c>
      <c r="C2139" t="s">
        <v>11586</v>
      </c>
      <c r="D2139" t="s">
        <v>318</v>
      </c>
      <c r="E2139">
        <v>6656.17</v>
      </c>
      <c r="F2139" t="s">
        <v>1170</v>
      </c>
      <c r="G2139" t="s">
        <v>11587</v>
      </c>
      <c r="H2139" t="s">
        <v>513</v>
      </c>
      <c r="I2139" t="s">
        <v>11058</v>
      </c>
      <c r="J2139">
        <v>10067</v>
      </c>
      <c r="K2139">
        <v>111100</v>
      </c>
      <c r="L2139" t="s">
        <v>35</v>
      </c>
      <c r="M2139" t="s">
        <v>159</v>
      </c>
      <c r="N2139" t="s">
        <v>11270</v>
      </c>
      <c r="O2139" s="129"/>
      <c r="P2139" s="16"/>
    </row>
    <row r="2140" spans="1:16">
      <c r="A2140" t="s">
        <v>11583</v>
      </c>
      <c r="B2140" t="s">
        <v>317</v>
      </c>
      <c r="C2140" t="s">
        <v>11584</v>
      </c>
      <c r="D2140" t="s">
        <v>318</v>
      </c>
      <c r="E2140">
        <v>5531.22</v>
      </c>
      <c r="F2140" t="s">
        <v>1170</v>
      </c>
      <c r="G2140" t="s">
        <v>11585</v>
      </c>
      <c r="H2140" t="s">
        <v>510</v>
      </c>
      <c r="I2140" t="s">
        <v>11058</v>
      </c>
      <c r="J2140">
        <v>10067</v>
      </c>
      <c r="K2140">
        <v>111100</v>
      </c>
      <c r="L2140" t="s">
        <v>35</v>
      </c>
      <c r="M2140" t="s">
        <v>159</v>
      </c>
      <c r="N2140" t="s">
        <v>11271</v>
      </c>
      <c r="O2140" s="129"/>
      <c r="P2140" s="16"/>
    </row>
    <row r="2141" spans="1:16">
      <c r="A2141" t="s">
        <v>11588</v>
      </c>
      <c r="B2141" t="s">
        <v>317</v>
      </c>
      <c r="C2141" t="s">
        <v>11589</v>
      </c>
      <c r="D2141" t="s">
        <v>318</v>
      </c>
      <c r="E2141">
        <v>9857.2999999999993</v>
      </c>
      <c r="F2141" t="s">
        <v>1170</v>
      </c>
      <c r="G2141" t="s">
        <v>11590</v>
      </c>
      <c r="H2141" t="s">
        <v>518</v>
      </c>
      <c r="I2141" t="s">
        <v>11058</v>
      </c>
      <c r="J2141">
        <v>10067</v>
      </c>
      <c r="K2141">
        <v>111100</v>
      </c>
      <c r="L2141" t="s">
        <v>35</v>
      </c>
      <c r="M2141" t="s">
        <v>159</v>
      </c>
      <c r="N2141" t="s">
        <v>11272</v>
      </c>
      <c r="O2141" s="129"/>
      <c r="P2141" s="16"/>
    </row>
    <row r="2142" spans="1:16">
      <c r="A2142" t="s">
        <v>1161</v>
      </c>
      <c r="B2142" t="s">
        <v>317</v>
      </c>
      <c r="C2142" t="s">
        <v>11591</v>
      </c>
      <c r="D2142" t="s">
        <v>318</v>
      </c>
      <c r="E2142">
        <v>6462.3</v>
      </c>
      <c r="F2142" t="s">
        <v>1170</v>
      </c>
      <c r="G2142" t="s">
        <v>11592</v>
      </c>
      <c r="H2142" t="s">
        <v>515</v>
      </c>
      <c r="I2142" t="s">
        <v>11058</v>
      </c>
      <c r="J2142">
        <v>10067</v>
      </c>
      <c r="K2142">
        <v>111100</v>
      </c>
      <c r="L2142" t="s">
        <v>35</v>
      </c>
      <c r="M2142" t="s">
        <v>159</v>
      </c>
      <c r="N2142" t="s">
        <v>11273</v>
      </c>
      <c r="O2142" s="129"/>
      <c r="P2142" s="16"/>
    </row>
    <row r="2143" spans="1:16">
      <c r="A2143" t="s">
        <v>1160</v>
      </c>
      <c r="B2143" t="s">
        <v>317</v>
      </c>
      <c r="C2143" t="s">
        <v>11593</v>
      </c>
      <c r="D2143" t="s">
        <v>318</v>
      </c>
      <c r="E2143">
        <v>6462.3</v>
      </c>
      <c r="F2143" t="s">
        <v>1170</v>
      </c>
      <c r="G2143" t="s">
        <v>11594</v>
      </c>
      <c r="H2143" t="s">
        <v>515</v>
      </c>
      <c r="I2143" t="s">
        <v>11058</v>
      </c>
      <c r="J2143">
        <v>10067</v>
      </c>
      <c r="K2143">
        <v>111100</v>
      </c>
      <c r="L2143" t="s">
        <v>35</v>
      </c>
      <c r="M2143" t="s">
        <v>159</v>
      </c>
      <c r="N2143" t="s">
        <v>11274</v>
      </c>
      <c r="O2143" s="129"/>
      <c r="P2143" s="16"/>
    </row>
    <row r="2144" spans="1:16">
      <c r="A2144" t="s">
        <v>316</v>
      </c>
      <c r="B2144" t="s">
        <v>317</v>
      </c>
      <c r="C2144" t="s">
        <v>11569</v>
      </c>
      <c r="D2144" t="s">
        <v>318</v>
      </c>
      <c r="E2144">
        <v>2382.71</v>
      </c>
      <c r="F2144" t="s">
        <v>1170</v>
      </c>
      <c r="G2144" t="s">
        <v>11570</v>
      </c>
      <c r="H2144" t="s">
        <v>518</v>
      </c>
      <c r="I2144" t="s">
        <v>11057</v>
      </c>
      <c r="J2144">
        <v>10067</v>
      </c>
      <c r="K2144">
        <v>111200</v>
      </c>
      <c r="L2144" t="s">
        <v>33</v>
      </c>
      <c r="M2144" t="s">
        <v>159</v>
      </c>
      <c r="N2144" t="s">
        <v>11264</v>
      </c>
      <c r="O2144" s="129"/>
      <c r="P2144" s="16"/>
    </row>
    <row r="2145" spans="1:16">
      <c r="A2145" t="s">
        <v>320</v>
      </c>
      <c r="B2145" t="s">
        <v>317</v>
      </c>
      <c r="C2145" t="s">
        <v>11571</v>
      </c>
      <c r="D2145" t="s">
        <v>318</v>
      </c>
      <c r="E2145">
        <v>2549.34</v>
      </c>
      <c r="F2145" t="s">
        <v>1170</v>
      </c>
      <c r="G2145" t="s">
        <v>11572</v>
      </c>
      <c r="H2145" t="s">
        <v>515</v>
      </c>
      <c r="I2145" t="s">
        <v>11057</v>
      </c>
      <c r="J2145">
        <v>10067</v>
      </c>
      <c r="K2145">
        <v>111200</v>
      </c>
      <c r="L2145" t="s">
        <v>33</v>
      </c>
      <c r="M2145" t="s">
        <v>159</v>
      </c>
      <c r="N2145" t="s">
        <v>11265</v>
      </c>
      <c r="O2145" s="129"/>
      <c r="P2145" s="16"/>
    </row>
    <row r="2146" spans="1:16">
      <c r="A2146" t="s">
        <v>321</v>
      </c>
      <c r="B2146" t="s">
        <v>317</v>
      </c>
      <c r="C2146" t="s">
        <v>11573</v>
      </c>
      <c r="D2146" t="s">
        <v>318</v>
      </c>
      <c r="E2146">
        <v>2278.35</v>
      </c>
      <c r="F2146" t="s">
        <v>1170</v>
      </c>
      <c r="G2146" t="s">
        <v>11574</v>
      </c>
      <c r="H2146" t="s">
        <v>520</v>
      </c>
      <c r="I2146" t="s">
        <v>11057</v>
      </c>
      <c r="J2146">
        <v>10067</v>
      </c>
      <c r="K2146">
        <v>111200</v>
      </c>
      <c r="L2146" t="s">
        <v>33</v>
      </c>
      <c r="M2146" t="s">
        <v>159</v>
      </c>
      <c r="N2146" t="s">
        <v>11266</v>
      </c>
      <c r="O2146" s="129"/>
      <c r="P2146" s="16"/>
    </row>
    <row r="2147" spans="1:16">
      <c r="A2147" t="s">
        <v>1115</v>
      </c>
      <c r="B2147" t="s">
        <v>317</v>
      </c>
      <c r="C2147" t="s">
        <v>11575</v>
      </c>
      <c r="D2147" t="s">
        <v>318</v>
      </c>
      <c r="E2147">
        <v>2780.95</v>
      </c>
      <c r="F2147" t="s">
        <v>1170</v>
      </c>
      <c r="G2147" t="s">
        <v>11576</v>
      </c>
      <c r="H2147" t="s">
        <v>517</v>
      </c>
      <c r="I2147" t="s">
        <v>11057</v>
      </c>
      <c r="J2147">
        <v>10067</v>
      </c>
      <c r="K2147">
        <v>111200</v>
      </c>
      <c r="L2147" t="s">
        <v>33</v>
      </c>
      <c r="M2147" t="s">
        <v>159</v>
      </c>
      <c r="N2147" t="s">
        <v>11267</v>
      </c>
      <c r="O2147" s="129"/>
    </row>
    <row r="2148" spans="1:16">
      <c r="A2148" t="s">
        <v>11577</v>
      </c>
      <c r="B2148" t="s">
        <v>317</v>
      </c>
      <c r="C2148" t="s">
        <v>11578</v>
      </c>
      <c r="D2148" t="s">
        <v>318</v>
      </c>
      <c r="E2148">
        <v>2377.2199999999998</v>
      </c>
      <c r="F2148" t="s">
        <v>1170</v>
      </c>
      <c r="G2148" t="s">
        <v>11579</v>
      </c>
      <c r="H2148" t="s">
        <v>516</v>
      </c>
      <c r="I2148" t="s">
        <v>11057</v>
      </c>
      <c r="J2148">
        <v>10067</v>
      </c>
      <c r="K2148">
        <v>111200</v>
      </c>
      <c r="L2148" t="s">
        <v>33</v>
      </c>
      <c r="M2148" t="s">
        <v>159</v>
      </c>
      <c r="N2148" t="s">
        <v>11268</v>
      </c>
      <c r="O2148" s="129"/>
    </row>
    <row r="2149" spans="1:16">
      <c r="A2149" t="s">
        <v>11580</v>
      </c>
      <c r="B2149" t="s">
        <v>317</v>
      </c>
      <c r="C2149" t="s">
        <v>11581</v>
      </c>
      <c r="D2149" t="s">
        <v>318</v>
      </c>
      <c r="E2149">
        <v>2714.12</v>
      </c>
      <c r="F2149" t="s">
        <v>1170</v>
      </c>
      <c r="G2149" t="s">
        <v>11582</v>
      </c>
      <c r="H2149" t="s">
        <v>511</v>
      </c>
      <c r="I2149" t="s">
        <v>11057</v>
      </c>
      <c r="J2149">
        <v>10067</v>
      </c>
      <c r="K2149">
        <v>111200</v>
      </c>
      <c r="L2149" t="s">
        <v>33</v>
      </c>
      <c r="M2149" t="s">
        <v>159</v>
      </c>
      <c r="N2149" t="s">
        <v>11269</v>
      </c>
      <c r="O2149" s="129"/>
      <c r="P2149" s="16"/>
    </row>
    <row r="2150" spans="1:16">
      <c r="A2150" t="s">
        <v>1155</v>
      </c>
      <c r="B2150" t="s">
        <v>317</v>
      </c>
      <c r="C2150" t="s">
        <v>11586</v>
      </c>
      <c r="D2150" t="s">
        <v>318</v>
      </c>
      <c r="E2150">
        <v>2460.54</v>
      </c>
      <c r="F2150" t="s">
        <v>1170</v>
      </c>
      <c r="G2150" t="s">
        <v>11587</v>
      </c>
      <c r="H2150" t="s">
        <v>514</v>
      </c>
      <c r="I2150" t="s">
        <v>11057</v>
      </c>
      <c r="J2150">
        <v>10067</v>
      </c>
      <c r="K2150">
        <v>111200</v>
      </c>
      <c r="L2150" t="s">
        <v>33</v>
      </c>
      <c r="M2150" t="s">
        <v>159</v>
      </c>
      <c r="N2150" t="s">
        <v>11270</v>
      </c>
      <c r="O2150" s="129"/>
    </row>
    <row r="2151" spans="1:16">
      <c r="A2151" t="s">
        <v>11583</v>
      </c>
      <c r="B2151" t="s">
        <v>317</v>
      </c>
      <c r="C2151" t="s">
        <v>11584</v>
      </c>
      <c r="D2151" t="s">
        <v>318</v>
      </c>
      <c r="E2151">
        <v>2485.25</v>
      </c>
      <c r="F2151" t="s">
        <v>1170</v>
      </c>
      <c r="G2151" t="s">
        <v>11585</v>
      </c>
      <c r="H2151" t="s">
        <v>511</v>
      </c>
      <c r="I2151" t="s">
        <v>11057</v>
      </c>
      <c r="J2151">
        <v>10067</v>
      </c>
      <c r="K2151">
        <v>111200</v>
      </c>
      <c r="L2151" t="s">
        <v>33</v>
      </c>
      <c r="M2151" t="s">
        <v>159</v>
      </c>
      <c r="N2151" t="s">
        <v>11271</v>
      </c>
      <c r="O2151" s="129"/>
      <c r="P2151" s="16"/>
    </row>
    <row r="2152" spans="1:16">
      <c r="A2152" t="s">
        <v>11588</v>
      </c>
      <c r="B2152" t="s">
        <v>317</v>
      </c>
      <c r="C2152" t="s">
        <v>11589</v>
      </c>
      <c r="D2152" t="s">
        <v>318</v>
      </c>
      <c r="E2152">
        <v>4326.74</v>
      </c>
      <c r="F2152" t="s">
        <v>1170</v>
      </c>
      <c r="G2152" t="s">
        <v>11590</v>
      </c>
      <c r="H2152" t="s">
        <v>519</v>
      </c>
      <c r="I2152" t="s">
        <v>11057</v>
      </c>
      <c r="J2152">
        <v>10067</v>
      </c>
      <c r="K2152">
        <v>111200</v>
      </c>
      <c r="L2152" t="s">
        <v>33</v>
      </c>
      <c r="M2152" t="s">
        <v>159</v>
      </c>
      <c r="N2152" t="s">
        <v>11272</v>
      </c>
      <c r="O2152" s="129"/>
      <c r="P2152" s="16"/>
    </row>
    <row r="2153" spans="1:16">
      <c r="A2153" t="s">
        <v>1161</v>
      </c>
      <c r="B2153" t="s">
        <v>317</v>
      </c>
      <c r="C2153" t="s">
        <v>11591</v>
      </c>
      <c r="D2153" t="s">
        <v>318</v>
      </c>
      <c r="E2153">
        <v>2581.5500000000002</v>
      </c>
      <c r="F2153" t="s">
        <v>1170</v>
      </c>
      <c r="G2153" t="s">
        <v>11592</v>
      </c>
      <c r="H2153" t="s">
        <v>516</v>
      </c>
      <c r="I2153" t="s">
        <v>11057</v>
      </c>
      <c r="J2153">
        <v>10067</v>
      </c>
      <c r="K2153">
        <v>111200</v>
      </c>
      <c r="L2153" t="s">
        <v>33</v>
      </c>
      <c r="M2153" t="s">
        <v>159</v>
      </c>
      <c r="N2153" t="s">
        <v>11273</v>
      </c>
      <c r="O2153" s="129"/>
    </row>
    <row r="2154" spans="1:16">
      <c r="A2154" t="s">
        <v>1160</v>
      </c>
      <c r="B2154" t="s">
        <v>317</v>
      </c>
      <c r="C2154" t="s">
        <v>11593</v>
      </c>
      <c r="D2154" t="s">
        <v>318</v>
      </c>
      <c r="E2154">
        <v>2670.64</v>
      </c>
      <c r="F2154" t="s">
        <v>1170</v>
      </c>
      <c r="G2154" t="s">
        <v>11594</v>
      </c>
      <c r="H2154" t="s">
        <v>516</v>
      </c>
      <c r="I2154" t="s">
        <v>11057</v>
      </c>
      <c r="J2154">
        <v>10067</v>
      </c>
      <c r="K2154">
        <v>111200</v>
      </c>
      <c r="L2154" t="s">
        <v>33</v>
      </c>
      <c r="M2154" t="s">
        <v>159</v>
      </c>
      <c r="N2154" t="s">
        <v>11274</v>
      </c>
      <c r="O2154" s="129"/>
    </row>
    <row r="2155" spans="1:16">
      <c r="A2155" t="s">
        <v>316</v>
      </c>
      <c r="B2155" t="s">
        <v>317</v>
      </c>
      <c r="C2155" t="s">
        <v>11569</v>
      </c>
      <c r="D2155" t="s">
        <v>318</v>
      </c>
      <c r="E2155">
        <v>66416.63</v>
      </c>
      <c r="F2155" t="s">
        <v>1170</v>
      </c>
      <c r="G2155" t="s">
        <v>11570</v>
      </c>
      <c r="H2155" t="s">
        <v>519</v>
      </c>
      <c r="I2155" t="s">
        <v>11056</v>
      </c>
      <c r="J2155">
        <v>10067</v>
      </c>
      <c r="K2155">
        <v>111400</v>
      </c>
      <c r="L2155" t="s">
        <v>27</v>
      </c>
      <c r="M2155" t="s">
        <v>159</v>
      </c>
      <c r="N2155" t="s">
        <v>11264</v>
      </c>
      <c r="O2155" s="129"/>
      <c r="P2155" s="16"/>
    </row>
    <row r="2156" spans="1:16">
      <c r="A2156" t="s">
        <v>320</v>
      </c>
      <c r="B2156" t="s">
        <v>317</v>
      </c>
      <c r="C2156" t="s">
        <v>11571</v>
      </c>
      <c r="D2156" t="s">
        <v>318</v>
      </c>
      <c r="E2156">
        <v>65678.7</v>
      </c>
      <c r="F2156" t="s">
        <v>1170</v>
      </c>
      <c r="G2156" t="s">
        <v>11572</v>
      </c>
      <c r="H2156" t="s">
        <v>516</v>
      </c>
      <c r="I2156" t="s">
        <v>11056</v>
      </c>
      <c r="J2156">
        <v>10067</v>
      </c>
      <c r="K2156">
        <v>111400</v>
      </c>
      <c r="L2156" t="s">
        <v>27</v>
      </c>
      <c r="M2156" t="s">
        <v>159</v>
      </c>
      <c r="N2156" t="s">
        <v>11265</v>
      </c>
      <c r="O2156" s="129"/>
      <c r="P2156" s="16"/>
    </row>
    <row r="2157" spans="1:16">
      <c r="A2157" t="s">
        <v>321</v>
      </c>
      <c r="B2157" t="s">
        <v>317</v>
      </c>
      <c r="C2157" t="s">
        <v>11573</v>
      </c>
      <c r="D2157" t="s">
        <v>318</v>
      </c>
      <c r="E2157">
        <v>65386.04</v>
      </c>
      <c r="F2157" t="s">
        <v>1170</v>
      </c>
      <c r="G2157" t="s">
        <v>11574</v>
      </c>
      <c r="H2157" t="s">
        <v>521</v>
      </c>
      <c r="I2157" t="s">
        <v>11056</v>
      </c>
      <c r="J2157">
        <v>10067</v>
      </c>
      <c r="K2157">
        <v>111400</v>
      </c>
      <c r="L2157" t="s">
        <v>27</v>
      </c>
      <c r="M2157" t="s">
        <v>159</v>
      </c>
      <c r="N2157" t="s">
        <v>11266</v>
      </c>
      <c r="O2157" s="129"/>
      <c r="P2157" s="16"/>
    </row>
    <row r="2158" spans="1:16">
      <c r="A2158" t="s">
        <v>1115</v>
      </c>
      <c r="B2158" t="s">
        <v>317</v>
      </c>
      <c r="C2158" t="s">
        <v>11575</v>
      </c>
      <c r="D2158" t="s">
        <v>318</v>
      </c>
      <c r="E2158">
        <v>63329.11</v>
      </c>
      <c r="F2158" t="s">
        <v>1170</v>
      </c>
      <c r="G2158" t="s">
        <v>11576</v>
      </c>
      <c r="H2158" t="s">
        <v>518</v>
      </c>
      <c r="I2158" t="s">
        <v>11056</v>
      </c>
      <c r="J2158">
        <v>10067</v>
      </c>
      <c r="K2158">
        <v>111400</v>
      </c>
      <c r="L2158" t="s">
        <v>27</v>
      </c>
      <c r="M2158" t="s">
        <v>159</v>
      </c>
      <c r="N2158" t="s">
        <v>11267</v>
      </c>
      <c r="O2158" s="129"/>
      <c r="P2158" s="16"/>
    </row>
    <row r="2159" spans="1:16">
      <c r="A2159" t="s">
        <v>11577</v>
      </c>
      <c r="B2159" t="s">
        <v>317</v>
      </c>
      <c r="C2159" t="s">
        <v>11578</v>
      </c>
      <c r="D2159" t="s">
        <v>318</v>
      </c>
      <c r="E2159">
        <v>64834.38</v>
      </c>
      <c r="F2159" t="s">
        <v>1170</v>
      </c>
      <c r="G2159" t="s">
        <v>11579</v>
      </c>
      <c r="H2159" t="s">
        <v>517</v>
      </c>
      <c r="I2159" t="s">
        <v>11056</v>
      </c>
      <c r="J2159">
        <v>10067</v>
      </c>
      <c r="K2159">
        <v>111400</v>
      </c>
      <c r="L2159" t="s">
        <v>27</v>
      </c>
      <c r="M2159" t="s">
        <v>159</v>
      </c>
      <c r="N2159" t="s">
        <v>11268</v>
      </c>
      <c r="O2159" s="129"/>
      <c r="P2159" s="16"/>
    </row>
    <row r="2160" spans="1:16">
      <c r="A2160" t="s">
        <v>11580</v>
      </c>
      <c r="B2160" t="s">
        <v>317</v>
      </c>
      <c r="C2160" t="s">
        <v>11581</v>
      </c>
      <c r="D2160" t="s">
        <v>318</v>
      </c>
      <c r="E2160">
        <v>71385.97</v>
      </c>
      <c r="F2160" t="s">
        <v>1170</v>
      </c>
      <c r="G2160" t="s">
        <v>11582</v>
      </c>
      <c r="H2160" t="s">
        <v>512</v>
      </c>
      <c r="I2160" t="s">
        <v>11056</v>
      </c>
      <c r="J2160">
        <v>10067</v>
      </c>
      <c r="K2160">
        <v>111400</v>
      </c>
      <c r="L2160" t="s">
        <v>27</v>
      </c>
      <c r="M2160" t="s">
        <v>159</v>
      </c>
      <c r="N2160" t="s">
        <v>11269</v>
      </c>
      <c r="O2160" s="129"/>
      <c r="P2160" s="16"/>
    </row>
    <row r="2161" spans="1:16">
      <c r="A2161" t="s">
        <v>11583</v>
      </c>
      <c r="B2161" t="s">
        <v>317</v>
      </c>
      <c r="C2161" t="s">
        <v>11584</v>
      </c>
      <c r="D2161" t="s">
        <v>318</v>
      </c>
      <c r="E2161">
        <v>73657.13</v>
      </c>
      <c r="F2161" t="s">
        <v>1170</v>
      </c>
      <c r="G2161" t="s">
        <v>11585</v>
      </c>
      <c r="H2161" t="s">
        <v>512</v>
      </c>
      <c r="I2161" t="s">
        <v>11056</v>
      </c>
      <c r="J2161">
        <v>10067</v>
      </c>
      <c r="K2161">
        <v>111400</v>
      </c>
      <c r="L2161" t="s">
        <v>27</v>
      </c>
      <c r="M2161" t="s">
        <v>159</v>
      </c>
      <c r="N2161" t="s">
        <v>11271</v>
      </c>
      <c r="O2161" s="129"/>
      <c r="P2161" s="16"/>
    </row>
    <row r="2162" spans="1:16">
      <c r="A2162" t="s">
        <v>1155</v>
      </c>
      <c r="B2162" t="s">
        <v>317</v>
      </c>
      <c r="C2162" t="s">
        <v>11586</v>
      </c>
      <c r="D2162" t="s">
        <v>318</v>
      </c>
      <c r="E2162">
        <v>72635.39</v>
      </c>
      <c r="F2162" t="s">
        <v>1170</v>
      </c>
      <c r="G2162" t="s">
        <v>11587</v>
      </c>
      <c r="H2162" t="s">
        <v>515</v>
      </c>
      <c r="I2162" t="s">
        <v>11056</v>
      </c>
      <c r="J2162">
        <v>10067</v>
      </c>
      <c r="K2162">
        <v>111400</v>
      </c>
      <c r="L2162" t="s">
        <v>27</v>
      </c>
      <c r="M2162" t="s">
        <v>159</v>
      </c>
      <c r="N2162" t="s">
        <v>11270</v>
      </c>
      <c r="O2162" s="129"/>
      <c r="P2162" s="16"/>
    </row>
    <row r="2163" spans="1:16">
      <c r="A2163" t="s">
        <v>11588</v>
      </c>
      <c r="B2163" t="s">
        <v>317</v>
      </c>
      <c r="C2163" t="s">
        <v>11589</v>
      </c>
      <c r="D2163" t="s">
        <v>318</v>
      </c>
      <c r="E2163">
        <v>78981.23</v>
      </c>
      <c r="F2163" t="s">
        <v>1170</v>
      </c>
      <c r="G2163" t="s">
        <v>11590</v>
      </c>
      <c r="H2163" t="s">
        <v>520</v>
      </c>
      <c r="I2163" t="s">
        <v>11056</v>
      </c>
      <c r="J2163">
        <v>10067</v>
      </c>
      <c r="K2163">
        <v>111400</v>
      </c>
      <c r="L2163" t="s">
        <v>27</v>
      </c>
      <c r="M2163" t="s">
        <v>159</v>
      </c>
      <c r="N2163" t="s">
        <v>11272</v>
      </c>
      <c r="O2163" s="129"/>
      <c r="P2163" s="16"/>
    </row>
    <row r="2164" spans="1:16">
      <c r="A2164" t="s">
        <v>1161</v>
      </c>
      <c r="B2164" t="s">
        <v>317</v>
      </c>
      <c r="C2164" t="s">
        <v>11591</v>
      </c>
      <c r="D2164" t="s">
        <v>318</v>
      </c>
      <c r="E2164">
        <v>75274.080000000002</v>
      </c>
      <c r="F2164" t="s">
        <v>1170</v>
      </c>
      <c r="G2164" t="s">
        <v>11592</v>
      </c>
      <c r="H2164" t="s">
        <v>517</v>
      </c>
      <c r="I2164" t="s">
        <v>11056</v>
      </c>
      <c r="J2164">
        <v>10067</v>
      </c>
      <c r="K2164">
        <v>111400</v>
      </c>
      <c r="L2164" t="s">
        <v>27</v>
      </c>
      <c r="M2164" t="s">
        <v>159</v>
      </c>
      <c r="N2164" t="s">
        <v>11273</v>
      </c>
      <c r="O2164" s="129"/>
      <c r="P2164" s="16"/>
    </row>
    <row r="2165" spans="1:16">
      <c r="A2165" t="s">
        <v>1160</v>
      </c>
      <c r="B2165" t="s">
        <v>317</v>
      </c>
      <c r="C2165" t="s">
        <v>11593</v>
      </c>
      <c r="D2165" t="s">
        <v>318</v>
      </c>
      <c r="E2165">
        <v>71438.8</v>
      </c>
      <c r="F2165" t="s">
        <v>1170</v>
      </c>
      <c r="G2165" t="s">
        <v>11594</v>
      </c>
      <c r="H2165" t="s">
        <v>517</v>
      </c>
      <c r="I2165" t="s">
        <v>11056</v>
      </c>
      <c r="J2165">
        <v>10067</v>
      </c>
      <c r="K2165">
        <v>111400</v>
      </c>
      <c r="L2165" t="s">
        <v>27</v>
      </c>
      <c r="M2165" t="s">
        <v>159</v>
      </c>
      <c r="N2165" t="s">
        <v>11274</v>
      </c>
      <c r="O2165" s="129"/>
      <c r="P2165" s="16"/>
    </row>
    <row r="2166" spans="1:16">
      <c r="A2166" t="s">
        <v>316</v>
      </c>
      <c r="B2166" t="s">
        <v>317</v>
      </c>
      <c r="C2166" t="s">
        <v>11569</v>
      </c>
      <c r="D2166" t="s">
        <v>318</v>
      </c>
      <c r="E2166">
        <v>19220.900000000001</v>
      </c>
      <c r="F2166" t="s">
        <v>1170</v>
      </c>
      <c r="G2166" t="s">
        <v>11570</v>
      </c>
      <c r="H2166" t="s">
        <v>520</v>
      </c>
      <c r="I2166" t="s">
        <v>11055</v>
      </c>
      <c r="J2166">
        <v>10067</v>
      </c>
      <c r="K2166">
        <v>111600</v>
      </c>
      <c r="L2166" t="s">
        <v>31</v>
      </c>
      <c r="M2166" t="s">
        <v>159</v>
      </c>
      <c r="N2166" t="s">
        <v>11264</v>
      </c>
      <c r="O2166" s="129"/>
      <c r="P2166" s="16"/>
    </row>
    <row r="2167" spans="1:16">
      <c r="A2167" t="s">
        <v>320</v>
      </c>
      <c r="B2167" t="s">
        <v>317</v>
      </c>
      <c r="C2167" t="s">
        <v>11571</v>
      </c>
      <c r="D2167" t="s">
        <v>318</v>
      </c>
      <c r="E2167">
        <v>18059.34</v>
      </c>
      <c r="F2167" t="s">
        <v>1170</v>
      </c>
      <c r="G2167" t="s">
        <v>11572</v>
      </c>
      <c r="H2167" t="s">
        <v>517</v>
      </c>
      <c r="I2167" t="s">
        <v>11055</v>
      </c>
      <c r="J2167">
        <v>10067</v>
      </c>
      <c r="K2167">
        <v>111600</v>
      </c>
      <c r="L2167" t="s">
        <v>31</v>
      </c>
      <c r="M2167" t="s">
        <v>159</v>
      </c>
      <c r="N2167" t="s">
        <v>11265</v>
      </c>
      <c r="O2167" s="129"/>
      <c r="P2167" s="16"/>
    </row>
    <row r="2168" spans="1:16">
      <c r="A2168" t="s">
        <v>321</v>
      </c>
      <c r="B2168" t="s">
        <v>317</v>
      </c>
      <c r="C2168" t="s">
        <v>11573</v>
      </c>
      <c r="D2168" t="s">
        <v>318</v>
      </c>
      <c r="E2168">
        <v>17651.93</v>
      </c>
      <c r="F2168" t="s">
        <v>1170</v>
      </c>
      <c r="G2168" t="s">
        <v>11574</v>
      </c>
      <c r="H2168" t="s">
        <v>522</v>
      </c>
      <c r="I2168" t="s">
        <v>11055</v>
      </c>
      <c r="J2168">
        <v>10067</v>
      </c>
      <c r="K2168">
        <v>111600</v>
      </c>
      <c r="L2168" t="s">
        <v>31</v>
      </c>
      <c r="M2168" t="s">
        <v>159</v>
      </c>
      <c r="N2168" t="s">
        <v>11266</v>
      </c>
      <c r="O2168" s="129"/>
      <c r="P2168" s="16"/>
    </row>
    <row r="2169" spans="1:16">
      <c r="A2169" t="s">
        <v>1115</v>
      </c>
      <c r="B2169" t="s">
        <v>317</v>
      </c>
      <c r="C2169" t="s">
        <v>11575</v>
      </c>
      <c r="D2169" t="s">
        <v>318</v>
      </c>
      <c r="E2169">
        <v>19224.599999999999</v>
      </c>
      <c r="F2169" t="s">
        <v>1170</v>
      </c>
      <c r="G2169" t="s">
        <v>11576</v>
      </c>
      <c r="H2169" t="s">
        <v>519</v>
      </c>
      <c r="I2169" t="s">
        <v>11055</v>
      </c>
      <c r="J2169">
        <v>10067</v>
      </c>
      <c r="K2169">
        <v>111600</v>
      </c>
      <c r="L2169" t="s">
        <v>31</v>
      </c>
      <c r="M2169" t="s">
        <v>159</v>
      </c>
      <c r="N2169" t="s">
        <v>11267</v>
      </c>
      <c r="O2169" s="129"/>
      <c r="P2169" s="16"/>
    </row>
    <row r="2170" spans="1:16">
      <c r="A2170" t="s">
        <v>11577</v>
      </c>
      <c r="B2170" t="s">
        <v>317</v>
      </c>
      <c r="C2170" t="s">
        <v>11578</v>
      </c>
      <c r="D2170" t="s">
        <v>318</v>
      </c>
      <c r="E2170">
        <v>17349.34</v>
      </c>
      <c r="F2170" t="s">
        <v>1170</v>
      </c>
      <c r="G2170" t="s">
        <v>11579</v>
      </c>
      <c r="H2170" t="s">
        <v>518</v>
      </c>
      <c r="I2170" t="s">
        <v>11055</v>
      </c>
      <c r="J2170">
        <v>10067</v>
      </c>
      <c r="K2170">
        <v>111600</v>
      </c>
      <c r="L2170" t="s">
        <v>31</v>
      </c>
      <c r="M2170" t="s">
        <v>159</v>
      </c>
      <c r="N2170" t="s">
        <v>11268</v>
      </c>
      <c r="O2170" s="129"/>
      <c r="P2170" s="16"/>
    </row>
    <row r="2171" spans="1:16">
      <c r="A2171" t="s">
        <v>11580</v>
      </c>
      <c r="B2171" t="s">
        <v>317</v>
      </c>
      <c r="C2171" t="s">
        <v>11581</v>
      </c>
      <c r="D2171" t="s">
        <v>318</v>
      </c>
      <c r="E2171">
        <v>18205.66</v>
      </c>
      <c r="F2171" t="s">
        <v>1170</v>
      </c>
      <c r="G2171" t="s">
        <v>11582</v>
      </c>
      <c r="H2171" t="s">
        <v>513</v>
      </c>
      <c r="I2171" t="s">
        <v>11055</v>
      </c>
      <c r="J2171">
        <v>10067</v>
      </c>
      <c r="K2171">
        <v>111600</v>
      </c>
      <c r="L2171" t="s">
        <v>31</v>
      </c>
      <c r="M2171" t="s">
        <v>159</v>
      </c>
      <c r="N2171" t="s">
        <v>11269</v>
      </c>
      <c r="O2171" s="129"/>
      <c r="P2171" s="16"/>
    </row>
    <row r="2172" spans="1:16">
      <c r="A2172" t="s">
        <v>11583</v>
      </c>
      <c r="B2172" t="s">
        <v>317</v>
      </c>
      <c r="C2172" t="s">
        <v>11584</v>
      </c>
      <c r="D2172" t="s">
        <v>318</v>
      </c>
      <c r="E2172">
        <v>17604.61</v>
      </c>
      <c r="F2172" t="s">
        <v>1170</v>
      </c>
      <c r="G2172" t="s">
        <v>11585</v>
      </c>
      <c r="H2172" t="s">
        <v>513</v>
      </c>
      <c r="I2172" t="s">
        <v>11055</v>
      </c>
      <c r="J2172">
        <v>10067</v>
      </c>
      <c r="K2172">
        <v>111600</v>
      </c>
      <c r="L2172" t="s">
        <v>31</v>
      </c>
      <c r="M2172" t="s">
        <v>159</v>
      </c>
      <c r="N2172" t="s">
        <v>11271</v>
      </c>
      <c r="O2172" s="129"/>
      <c r="P2172" s="16"/>
    </row>
    <row r="2173" spans="1:16">
      <c r="A2173" t="s">
        <v>1155</v>
      </c>
      <c r="B2173" t="s">
        <v>317</v>
      </c>
      <c r="C2173" t="s">
        <v>11586</v>
      </c>
      <c r="D2173" t="s">
        <v>318</v>
      </c>
      <c r="E2173">
        <v>19171.16</v>
      </c>
      <c r="F2173" t="s">
        <v>1170</v>
      </c>
      <c r="G2173" t="s">
        <v>11587</v>
      </c>
      <c r="H2173" t="s">
        <v>516</v>
      </c>
      <c r="I2173" t="s">
        <v>11055</v>
      </c>
      <c r="J2173">
        <v>10067</v>
      </c>
      <c r="K2173">
        <v>111600</v>
      </c>
      <c r="L2173" t="s">
        <v>31</v>
      </c>
      <c r="M2173" t="s">
        <v>159</v>
      </c>
      <c r="N2173" t="s">
        <v>11270</v>
      </c>
      <c r="O2173" s="129"/>
      <c r="P2173" s="16"/>
    </row>
    <row r="2174" spans="1:16">
      <c r="A2174" t="s">
        <v>11588</v>
      </c>
      <c r="B2174" t="s">
        <v>317</v>
      </c>
      <c r="C2174" t="s">
        <v>11589</v>
      </c>
      <c r="D2174" t="s">
        <v>318</v>
      </c>
      <c r="E2174">
        <v>31216.57</v>
      </c>
      <c r="F2174" t="s">
        <v>1170</v>
      </c>
      <c r="G2174" t="s">
        <v>11590</v>
      </c>
      <c r="H2174" t="s">
        <v>521</v>
      </c>
      <c r="I2174" t="s">
        <v>11055</v>
      </c>
      <c r="J2174">
        <v>10067</v>
      </c>
      <c r="K2174">
        <v>111600</v>
      </c>
      <c r="L2174" t="s">
        <v>31</v>
      </c>
      <c r="M2174" t="s">
        <v>159</v>
      </c>
      <c r="N2174" t="s">
        <v>11272</v>
      </c>
      <c r="O2174" s="129"/>
      <c r="P2174" s="16"/>
    </row>
    <row r="2175" spans="1:16">
      <c r="A2175" t="s">
        <v>1161</v>
      </c>
      <c r="B2175" t="s">
        <v>317</v>
      </c>
      <c r="C2175" t="s">
        <v>11591</v>
      </c>
      <c r="D2175" t="s">
        <v>318</v>
      </c>
      <c r="E2175">
        <v>19713.38</v>
      </c>
      <c r="F2175" t="s">
        <v>1170</v>
      </c>
      <c r="G2175" t="s">
        <v>11592</v>
      </c>
      <c r="H2175" t="s">
        <v>518</v>
      </c>
      <c r="I2175" t="s">
        <v>11055</v>
      </c>
      <c r="J2175">
        <v>10067</v>
      </c>
      <c r="K2175">
        <v>111600</v>
      </c>
      <c r="L2175" t="s">
        <v>31</v>
      </c>
      <c r="M2175" t="s">
        <v>159</v>
      </c>
      <c r="N2175" t="s">
        <v>11273</v>
      </c>
      <c r="O2175" s="129"/>
      <c r="P2175" s="16"/>
    </row>
    <row r="2176" spans="1:16">
      <c r="A2176" t="s">
        <v>1160</v>
      </c>
      <c r="B2176" t="s">
        <v>317</v>
      </c>
      <c r="C2176" t="s">
        <v>11593</v>
      </c>
      <c r="D2176" t="s">
        <v>318</v>
      </c>
      <c r="E2176">
        <v>19331.61</v>
      </c>
      <c r="F2176" t="s">
        <v>1170</v>
      </c>
      <c r="G2176" t="s">
        <v>11594</v>
      </c>
      <c r="H2176" t="s">
        <v>518</v>
      </c>
      <c r="I2176" t="s">
        <v>11055</v>
      </c>
      <c r="J2176">
        <v>10067</v>
      </c>
      <c r="K2176">
        <v>111600</v>
      </c>
      <c r="L2176" t="s">
        <v>31</v>
      </c>
      <c r="M2176" t="s">
        <v>159</v>
      </c>
      <c r="N2176" t="s">
        <v>11274</v>
      </c>
      <c r="O2176" s="129"/>
      <c r="P2176" s="16"/>
    </row>
    <row r="2177" spans="1:16">
      <c r="A2177" t="s">
        <v>316</v>
      </c>
      <c r="B2177" t="s">
        <v>317</v>
      </c>
      <c r="C2177" t="s">
        <v>11569</v>
      </c>
      <c r="D2177" t="s">
        <v>318</v>
      </c>
      <c r="E2177">
        <v>1860.4</v>
      </c>
      <c r="F2177" t="s">
        <v>1170</v>
      </c>
      <c r="G2177" t="s">
        <v>11570</v>
      </c>
      <c r="H2177" t="s">
        <v>521</v>
      </c>
      <c r="I2177" t="s">
        <v>11054</v>
      </c>
      <c r="J2177">
        <v>10067</v>
      </c>
      <c r="K2177">
        <v>111700</v>
      </c>
      <c r="L2177" t="s">
        <v>39</v>
      </c>
      <c r="M2177" t="s">
        <v>159</v>
      </c>
      <c r="N2177" t="s">
        <v>11264</v>
      </c>
      <c r="O2177" s="129"/>
      <c r="P2177" s="16"/>
    </row>
    <row r="2178" spans="1:16">
      <c r="A2178" t="s">
        <v>320</v>
      </c>
      <c r="B2178" t="s">
        <v>317</v>
      </c>
      <c r="C2178" t="s">
        <v>11571</v>
      </c>
      <c r="D2178" t="s">
        <v>318</v>
      </c>
      <c r="E2178">
        <v>1476.91</v>
      </c>
      <c r="F2178" t="s">
        <v>1170</v>
      </c>
      <c r="G2178" t="s">
        <v>11572</v>
      </c>
      <c r="H2178" t="s">
        <v>518</v>
      </c>
      <c r="I2178" t="s">
        <v>11054</v>
      </c>
      <c r="J2178">
        <v>10067</v>
      </c>
      <c r="K2178">
        <v>111700</v>
      </c>
      <c r="L2178" t="s">
        <v>39</v>
      </c>
      <c r="M2178" t="s">
        <v>159</v>
      </c>
      <c r="N2178" t="s">
        <v>11265</v>
      </c>
      <c r="O2178" s="129"/>
      <c r="P2178" s="16"/>
    </row>
    <row r="2179" spans="1:16">
      <c r="A2179" t="s">
        <v>321</v>
      </c>
      <c r="B2179" t="s">
        <v>317</v>
      </c>
      <c r="C2179" t="s">
        <v>11573</v>
      </c>
      <c r="D2179" t="s">
        <v>318</v>
      </c>
      <c r="E2179">
        <v>1613.05</v>
      </c>
      <c r="F2179" t="s">
        <v>1170</v>
      </c>
      <c r="G2179" t="s">
        <v>11574</v>
      </c>
      <c r="H2179" t="s">
        <v>523</v>
      </c>
      <c r="I2179" t="s">
        <v>11054</v>
      </c>
      <c r="J2179">
        <v>10067</v>
      </c>
      <c r="K2179">
        <v>111700</v>
      </c>
      <c r="L2179" t="s">
        <v>39</v>
      </c>
      <c r="M2179" t="s">
        <v>159</v>
      </c>
      <c r="N2179" t="s">
        <v>11266</v>
      </c>
      <c r="O2179" s="129"/>
      <c r="P2179" s="16"/>
    </row>
    <row r="2180" spans="1:16">
      <c r="A2180" t="s">
        <v>1115</v>
      </c>
      <c r="B2180" t="s">
        <v>317</v>
      </c>
      <c r="C2180" t="s">
        <v>11575</v>
      </c>
      <c r="D2180" t="s">
        <v>318</v>
      </c>
      <c r="E2180">
        <v>1503.66</v>
      </c>
      <c r="F2180" t="s">
        <v>1170</v>
      </c>
      <c r="G2180" t="s">
        <v>11576</v>
      </c>
      <c r="H2180" t="s">
        <v>520</v>
      </c>
      <c r="I2180" t="s">
        <v>11054</v>
      </c>
      <c r="J2180">
        <v>10067</v>
      </c>
      <c r="K2180">
        <v>111700</v>
      </c>
      <c r="L2180" t="s">
        <v>39</v>
      </c>
      <c r="M2180" t="s">
        <v>159</v>
      </c>
      <c r="N2180" t="s">
        <v>11267</v>
      </c>
      <c r="O2180" s="129"/>
      <c r="P2180" s="16"/>
    </row>
    <row r="2181" spans="1:16">
      <c r="A2181" t="s">
        <v>11577</v>
      </c>
      <c r="B2181" t="s">
        <v>317</v>
      </c>
      <c r="C2181" t="s">
        <v>11578</v>
      </c>
      <c r="D2181" t="s">
        <v>318</v>
      </c>
      <c r="E2181">
        <v>1327.57</v>
      </c>
      <c r="F2181" t="s">
        <v>1170</v>
      </c>
      <c r="G2181" t="s">
        <v>11579</v>
      </c>
      <c r="H2181" t="s">
        <v>519</v>
      </c>
      <c r="I2181" t="s">
        <v>11054</v>
      </c>
      <c r="J2181">
        <v>10067</v>
      </c>
      <c r="K2181">
        <v>111700</v>
      </c>
      <c r="L2181" t="s">
        <v>39</v>
      </c>
      <c r="M2181" t="s">
        <v>159</v>
      </c>
      <c r="N2181" t="s">
        <v>11268</v>
      </c>
      <c r="O2181" s="129"/>
      <c r="P2181" s="16"/>
    </row>
    <row r="2182" spans="1:16">
      <c r="A2182" t="s">
        <v>11580</v>
      </c>
      <c r="B2182" t="s">
        <v>317</v>
      </c>
      <c r="C2182" t="s">
        <v>11581</v>
      </c>
      <c r="D2182" t="s">
        <v>318</v>
      </c>
      <c r="E2182">
        <v>1483.61</v>
      </c>
      <c r="F2182" t="s">
        <v>1170</v>
      </c>
      <c r="G2182" t="s">
        <v>11582</v>
      </c>
      <c r="H2182" t="s">
        <v>514</v>
      </c>
      <c r="I2182" t="s">
        <v>11054</v>
      </c>
      <c r="J2182">
        <v>10067</v>
      </c>
      <c r="K2182">
        <v>111700</v>
      </c>
      <c r="L2182" t="s">
        <v>39</v>
      </c>
      <c r="M2182" t="s">
        <v>159</v>
      </c>
      <c r="N2182" t="s">
        <v>11269</v>
      </c>
      <c r="O2182" s="129"/>
      <c r="P2182" s="16"/>
    </row>
    <row r="2183" spans="1:16">
      <c r="A2183" t="s">
        <v>1155</v>
      </c>
      <c r="B2183" t="s">
        <v>317</v>
      </c>
      <c r="C2183" t="s">
        <v>11586</v>
      </c>
      <c r="D2183" t="s">
        <v>318</v>
      </c>
      <c r="E2183">
        <v>1483.61</v>
      </c>
      <c r="F2183" t="s">
        <v>1170</v>
      </c>
      <c r="G2183" t="s">
        <v>11587</v>
      </c>
      <c r="H2183" t="s">
        <v>517</v>
      </c>
      <c r="I2183" t="s">
        <v>11054</v>
      </c>
      <c r="J2183">
        <v>10067</v>
      </c>
      <c r="K2183">
        <v>111700</v>
      </c>
      <c r="L2183" t="s">
        <v>39</v>
      </c>
      <c r="M2183" t="s">
        <v>159</v>
      </c>
      <c r="N2183" t="s">
        <v>11270</v>
      </c>
      <c r="O2183" s="129"/>
      <c r="P2183" s="16"/>
    </row>
    <row r="2184" spans="1:16">
      <c r="A2184" t="s">
        <v>11583</v>
      </c>
      <c r="B2184" t="s">
        <v>317</v>
      </c>
      <c r="C2184" t="s">
        <v>11584</v>
      </c>
      <c r="D2184" t="s">
        <v>318</v>
      </c>
      <c r="E2184">
        <v>1483.61</v>
      </c>
      <c r="F2184" t="s">
        <v>1170</v>
      </c>
      <c r="G2184" t="s">
        <v>11585</v>
      </c>
      <c r="H2184" t="s">
        <v>514</v>
      </c>
      <c r="I2184" t="s">
        <v>11054</v>
      </c>
      <c r="J2184">
        <v>10067</v>
      </c>
      <c r="K2184">
        <v>111700</v>
      </c>
      <c r="L2184" t="s">
        <v>39</v>
      </c>
      <c r="M2184" t="s">
        <v>159</v>
      </c>
      <c r="N2184" t="s">
        <v>11271</v>
      </c>
      <c r="O2184" s="129"/>
      <c r="P2184" s="16"/>
    </row>
    <row r="2185" spans="1:16">
      <c r="A2185" t="s">
        <v>11588</v>
      </c>
      <c r="B2185" t="s">
        <v>317</v>
      </c>
      <c r="C2185" t="s">
        <v>11589</v>
      </c>
      <c r="D2185" t="s">
        <v>318</v>
      </c>
      <c r="E2185">
        <v>2681.88</v>
      </c>
      <c r="F2185" t="s">
        <v>1170</v>
      </c>
      <c r="G2185" t="s">
        <v>11590</v>
      </c>
      <c r="H2185" t="s">
        <v>522</v>
      </c>
      <c r="I2185" t="s">
        <v>11054</v>
      </c>
      <c r="J2185">
        <v>10067</v>
      </c>
      <c r="K2185">
        <v>111700</v>
      </c>
      <c r="L2185" t="s">
        <v>39</v>
      </c>
      <c r="M2185" t="s">
        <v>159</v>
      </c>
      <c r="N2185" t="s">
        <v>11272</v>
      </c>
      <c r="O2185" s="129"/>
      <c r="P2185" s="16"/>
    </row>
    <row r="2186" spans="1:16">
      <c r="A2186" t="s">
        <v>1161</v>
      </c>
      <c r="B2186" t="s">
        <v>317</v>
      </c>
      <c r="C2186" t="s">
        <v>11591</v>
      </c>
      <c r="D2186" t="s">
        <v>318</v>
      </c>
      <c r="E2186">
        <v>1616.74</v>
      </c>
      <c r="F2186" t="s">
        <v>1170</v>
      </c>
      <c r="G2186" t="s">
        <v>11592</v>
      </c>
      <c r="H2186" t="s">
        <v>519</v>
      </c>
      <c r="I2186" t="s">
        <v>11054</v>
      </c>
      <c r="J2186">
        <v>10067</v>
      </c>
      <c r="K2186">
        <v>111700</v>
      </c>
      <c r="L2186" t="s">
        <v>39</v>
      </c>
      <c r="M2186" t="s">
        <v>159</v>
      </c>
      <c r="N2186" t="s">
        <v>11273</v>
      </c>
      <c r="O2186" s="129"/>
      <c r="P2186" s="16"/>
    </row>
    <row r="2187" spans="1:16">
      <c r="A2187" t="s">
        <v>1160</v>
      </c>
      <c r="B2187" t="s">
        <v>317</v>
      </c>
      <c r="C2187" t="s">
        <v>11593</v>
      </c>
      <c r="D2187" t="s">
        <v>318</v>
      </c>
      <c r="E2187">
        <v>1616.74</v>
      </c>
      <c r="F2187" t="s">
        <v>1170</v>
      </c>
      <c r="G2187" t="s">
        <v>11594</v>
      </c>
      <c r="H2187" t="s">
        <v>519</v>
      </c>
      <c r="I2187" t="s">
        <v>11054</v>
      </c>
      <c r="J2187">
        <v>10067</v>
      </c>
      <c r="K2187">
        <v>111700</v>
      </c>
      <c r="L2187" t="s">
        <v>39</v>
      </c>
      <c r="M2187" t="s">
        <v>159</v>
      </c>
      <c r="N2187" t="s">
        <v>11274</v>
      </c>
      <c r="O2187" s="129"/>
      <c r="P2187" s="16"/>
    </row>
    <row r="2188" spans="1:16">
      <c r="A2188" t="s">
        <v>316</v>
      </c>
      <c r="B2188" t="s">
        <v>317</v>
      </c>
      <c r="C2188" t="s">
        <v>11569</v>
      </c>
      <c r="D2188" t="s">
        <v>318</v>
      </c>
      <c r="E2188">
        <v>72.28</v>
      </c>
      <c r="F2188" t="s">
        <v>1170</v>
      </c>
      <c r="G2188" t="s">
        <v>11570</v>
      </c>
      <c r="H2188" t="s">
        <v>522</v>
      </c>
      <c r="I2188" t="s">
        <v>11053</v>
      </c>
      <c r="J2188">
        <v>10067</v>
      </c>
      <c r="K2188">
        <v>113000</v>
      </c>
      <c r="L2188" t="s">
        <v>39</v>
      </c>
      <c r="M2188" t="s">
        <v>159</v>
      </c>
      <c r="N2188" t="s">
        <v>11264</v>
      </c>
      <c r="O2188" s="129"/>
      <c r="P2188" s="16"/>
    </row>
    <row r="2189" spans="1:16">
      <c r="A2189" t="s">
        <v>320</v>
      </c>
      <c r="B2189" t="s">
        <v>317</v>
      </c>
      <c r="C2189" t="s">
        <v>11571</v>
      </c>
      <c r="D2189" t="s">
        <v>318</v>
      </c>
      <c r="E2189">
        <v>68.55</v>
      </c>
      <c r="F2189" t="s">
        <v>1170</v>
      </c>
      <c r="G2189" t="s">
        <v>11572</v>
      </c>
      <c r="H2189" t="s">
        <v>519</v>
      </c>
      <c r="I2189" t="s">
        <v>11053</v>
      </c>
      <c r="J2189">
        <v>10067</v>
      </c>
      <c r="K2189">
        <v>113000</v>
      </c>
      <c r="L2189" t="s">
        <v>39</v>
      </c>
      <c r="M2189" t="s">
        <v>159</v>
      </c>
      <c r="N2189" t="s">
        <v>11265</v>
      </c>
      <c r="O2189" s="129"/>
      <c r="P2189" s="16"/>
    </row>
    <row r="2190" spans="1:16">
      <c r="A2190" t="s">
        <v>321</v>
      </c>
      <c r="B2190" t="s">
        <v>317</v>
      </c>
      <c r="C2190" t="s">
        <v>11573</v>
      </c>
      <c r="D2190" t="s">
        <v>318</v>
      </c>
      <c r="E2190">
        <v>90.2</v>
      </c>
      <c r="F2190" t="s">
        <v>1170</v>
      </c>
      <c r="G2190" t="s">
        <v>11574</v>
      </c>
      <c r="H2190" t="s">
        <v>524</v>
      </c>
      <c r="I2190" t="s">
        <v>11053</v>
      </c>
      <c r="J2190">
        <v>10067</v>
      </c>
      <c r="K2190">
        <v>113000</v>
      </c>
      <c r="L2190" t="s">
        <v>39</v>
      </c>
      <c r="M2190" t="s">
        <v>159</v>
      </c>
      <c r="N2190" t="s">
        <v>11266</v>
      </c>
      <c r="O2190" s="129"/>
      <c r="P2190" s="16"/>
    </row>
    <row r="2191" spans="1:16">
      <c r="A2191" t="s">
        <v>1115</v>
      </c>
      <c r="B2191" t="s">
        <v>317</v>
      </c>
      <c r="C2191" t="s">
        <v>11575</v>
      </c>
      <c r="D2191" t="s">
        <v>318</v>
      </c>
      <c r="E2191">
        <v>79.42</v>
      </c>
      <c r="F2191" t="s">
        <v>1170</v>
      </c>
      <c r="G2191" t="s">
        <v>11576</v>
      </c>
      <c r="H2191" t="s">
        <v>521</v>
      </c>
      <c r="I2191" t="s">
        <v>11053</v>
      </c>
      <c r="J2191">
        <v>10067</v>
      </c>
      <c r="K2191">
        <v>113000</v>
      </c>
      <c r="L2191" t="s">
        <v>39</v>
      </c>
      <c r="M2191" t="s">
        <v>159</v>
      </c>
      <c r="N2191" t="s">
        <v>11267</v>
      </c>
      <c r="O2191" s="129"/>
      <c r="P2191" s="16"/>
    </row>
    <row r="2192" spans="1:16">
      <c r="A2192" t="s">
        <v>11577</v>
      </c>
      <c r="B2192" t="s">
        <v>317</v>
      </c>
      <c r="C2192" t="s">
        <v>11578</v>
      </c>
      <c r="D2192" t="s">
        <v>318</v>
      </c>
      <c r="E2192">
        <v>51.37</v>
      </c>
      <c r="F2192" t="s">
        <v>1170</v>
      </c>
      <c r="G2192" t="s">
        <v>11579</v>
      </c>
      <c r="H2192" t="s">
        <v>520</v>
      </c>
      <c r="I2192" t="s">
        <v>11053</v>
      </c>
      <c r="J2192">
        <v>10067</v>
      </c>
      <c r="K2192">
        <v>113000</v>
      </c>
      <c r="L2192" t="s">
        <v>39</v>
      </c>
      <c r="M2192" t="s">
        <v>159</v>
      </c>
      <c r="N2192" t="s">
        <v>11268</v>
      </c>
      <c r="O2192" s="129"/>
      <c r="P2192" s="16"/>
    </row>
    <row r="2193" spans="1:16">
      <c r="A2193" t="s">
        <v>11580</v>
      </c>
      <c r="B2193" t="s">
        <v>317</v>
      </c>
      <c r="C2193" t="s">
        <v>11581</v>
      </c>
      <c r="D2193" t="s">
        <v>318</v>
      </c>
      <c r="E2193">
        <v>70.34</v>
      </c>
      <c r="F2193" t="s">
        <v>1170</v>
      </c>
      <c r="G2193" t="s">
        <v>11582</v>
      </c>
      <c r="H2193" t="s">
        <v>515</v>
      </c>
      <c r="I2193" t="s">
        <v>11053</v>
      </c>
      <c r="J2193">
        <v>10067</v>
      </c>
      <c r="K2193">
        <v>113000</v>
      </c>
      <c r="L2193" t="s">
        <v>39</v>
      </c>
      <c r="M2193" t="s">
        <v>159</v>
      </c>
      <c r="N2193" t="s">
        <v>11269</v>
      </c>
      <c r="O2193" s="129"/>
      <c r="P2193" s="16"/>
    </row>
    <row r="2194" spans="1:16">
      <c r="A2194" t="s">
        <v>11583</v>
      </c>
      <c r="B2194" t="s">
        <v>317</v>
      </c>
      <c r="C2194" t="s">
        <v>11584</v>
      </c>
      <c r="D2194" t="s">
        <v>318</v>
      </c>
      <c r="E2194">
        <v>68.709999999999994</v>
      </c>
      <c r="F2194" t="s">
        <v>1170</v>
      </c>
      <c r="G2194" t="s">
        <v>11585</v>
      </c>
      <c r="H2194" t="s">
        <v>515</v>
      </c>
      <c r="I2194" t="s">
        <v>11053</v>
      </c>
      <c r="J2194">
        <v>10067</v>
      </c>
      <c r="K2194">
        <v>113000</v>
      </c>
      <c r="L2194" t="s">
        <v>39</v>
      </c>
      <c r="M2194" t="s">
        <v>159</v>
      </c>
      <c r="N2194" t="s">
        <v>11271</v>
      </c>
      <c r="O2194" s="129"/>
      <c r="P2194" s="16"/>
    </row>
    <row r="2195" spans="1:16">
      <c r="A2195" t="s">
        <v>1155</v>
      </c>
      <c r="B2195" t="s">
        <v>317</v>
      </c>
      <c r="C2195" t="s">
        <v>11586</v>
      </c>
      <c r="D2195" t="s">
        <v>318</v>
      </c>
      <c r="E2195">
        <v>98.05</v>
      </c>
      <c r="F2195" t="s">
        <v>1170</v>
      </c>
      <c r="G2195" t="s">
        <v>11587</v>
      </c>
      <c r="H2195" t="s">
        <v>518</v>
      </c>
      <c r="I2195" t="s">
        <v>11053</v>
      </c>
      <c r="J2195">
        <v>10067</v>
      </c>
      <c r="K2195">
        <v>113000</v>
      </c>
      <c r="L2195" t="s">
        <v>39</v>
      </c>
      <c r="M2195" t="s">
        <v>159</v>
      </c>
      <c r="N2195" t="s">
        <v>11270</v>
      </c>
      <c r="O2195" s="129"/>
      <c r="P2195" s="16"/>
    </row>
    <row r="2196" spans="1:16">
      <c r="A2196" t="s">
        <v>11588</v>
      </c>
      <c r="B2196" t="s">
        <v>317</v>
      </c>
      <c r="C2196" t="s">
        <v>11589</v>
      </c>
      <c r="D2196" t="s">
        <v>318</v>
      </c>
      <c r="E2196">
        <v>195.76</v>
      </c>
      <c r="F2196" t="s">
        <v>1170</v>
      </c>
      <c r="G2196" t="s">
        <v>11590</v>
      </c>
      <c r="H2196" t="s">
        <v>523</v>
      </c>
      <c r="I2196" t="s">
        <v>11053</v>
      </c>
      <c r="J2196">
        <v>10067</v>
      </c>
      <c r="K2196">
        <v>113000</v>
      </c>
      <c r="L2196" t="s">
        <v>39</v>
      </c>
      <c r="M2196" t="s">
        <v>159</v>
      </c>
      <c r="N2196" t="s">
        <v>11272</v>
      </c>
      <c r="O2196" s="129"/>
      <c r="P2196" s="16"/>
    </row>
    <row r="2197" spans="1:16">
      <c r="A2197" t="s">
        <v>1161</v>
      </c>
      <c r="B2197" t="s">
        <v>317</v>
      </c>
      <c r="C2197" t="s">
        <v>11591</v>
      </c>
      <c r="D2197" t="s">
        <v>318</v>
      </c>
      <c r="E2197">
        <v>79.22</v>
      </c>
      <c r="F2197" t="s">
        <v>1170</v>
      </c>
      <c r="G2197" t="s">
        <v>11592</v>
      </c>
      <c r="H2197" t="s">
        <v>520</v>
      </c>
      <c r="I2197" t="s">
        <v>11053</v>
      </c>
      <c r="J2197">
        <v>10067</v>
      </c>
      <c r="K2197">
        <v>113000</v>
      </c>
      <c r="L2197" t="s">
        <v>39</v>
      </c>
      <c r="M2197" t="s">
        <v>159</v>
      </c>
      <c r="N2197" t="s">
        <v>11273</v>
      </c>
      <c r="O2197" s="129"/>
      <c r="P2197" s="16"/>
    </row>
    <row r="2198" spans="1:16">
      <c r="A2198" t="s">
        <v>1160</v>
      </c>
      <c r="B2198" t="s">
        <v>317</v>
      </c>
      <c r="C2198" t="s">
        <v>11593</v>
      </c>
      <c r="D2198" t="s">
        <v>318</v>
      </c>
      <c r="E2198">
        <v>77.489999999999995</v>
      </c>
      <c r="F2198" t="s">
        <v>1170</v>
      </c>
      <c r="G2198" t="s">
        <v>11594</v>
      </c>
      <c r="H2198" t="s">
        <v>520</v>
      </c>
      <c r="I2198" t="s">
        <v>11053</v>
      </c>
      <c r="J2198">
        <v>10067</v>
      </c>
      <c r="K2198">
        <v>113000</v>
      </c>
      <c r="L2198" t="s">
        <v>39</v>
      </c>
      <c r="M2198" t="s">
        <v>159</v>
      </c>
      <c r="N2198" t="s">
        <v>11274</v>
      </c>
      <c r="O2198" s="129"/>
      <c r="P2198" s="16"/>
    </row>
    <row r="2199" spans="1:16">
      <c r="A2199" t="s">
        <v>316</v>
      </c>
      <c r="B2199" t="s">
        <v>317</v>
      </c>
      <c r="C2199" t="s">
        <v>11569</v>
      </c>
      <c r="D2199" t="s">
        <v>318</v>
      </c>
      <c r="E2199">
        <v>589.53</v>
      </c>
      <c r="F2199" t="s">
        <v>1170</v>
      </c>
      <c r="G2199" t="s">
        <v>11570</v>
      </c>
      <c r="H2199" t="s">
        <v>523</v>
      </c>
      <c r="I2199" t="s">
        <v>11052</v>
      </c>
      <c r="J2199">
        <v>10067</v>
      </c>
      <c r="K2199">
        <v>113010</v>
      </c>
      <c r="L2199" t="s">
        <v>35</v>
      </c>
      <c r="M2199" t="s">
        <v>159</v>
      </c>
      <c r="N2199" t="s">
        <v>11264</v>
      </c>
      <c r="O2199" s="129"/>
      <c r="P2199" s="16"/>
    </row>
    <row r="2200" spans="1:16">
      <c r="A2200" t="s">
        <v>320</v>
      </c>
      <c r="B2200" t="s">
        <v>317</v>
      </c>
      <c r="C2200" t="s">
        <v>11571</v>
      </c>
      <c r="D2200" t="s">
        <v>318</v>
      </c>
      <c r="E2200">
        <v>589.53</v>
      </c>
      <c r="F2200" t="s">
        <v>1170</v>
      </c>
      <c r="G2200" t="s">
        <v>11572</v>
      </c>
      <c r="H2200" t="s">
        <v>520</v>
      </c>
      <c r="I2200" t="s">
        <v>11052</v>
      </c>
      <c r="J2200">
        <v>10067</v>
      </c>
      <c r="K2200">
        <v>113010</v>
      </c>
      <c r="L2200" t="s">
        <v>35</v>
      </c>
      <c r="M2200" t="s">
        <v>159</v>
      </c>
      <c r="N2200" t="s">
        <v>11265</v>
      </c>
      <c r="O2200" s="129"/>
      <c r="P2200" s="16"/>
    </row>
    <row r="2201" spans="1:16">
      <c r="A2201" t="s">
        <v>321</v>
      </c>
      <c r="B2201" t="s">
        <v>317</v>
      </c>
      <c r="C2201" t="s">
        <v>11573</v>
      </c>
      <c r="D2201" t="s">
        <v>318</v>
      </c>
      <c r="E2201">
        <v>589.53</v>
      </c>
      <c r="F2201" t="s">
        <v>1170</v>
      </c>
      <c r="G2201" t="s">
        <v>11574</v>
      </c>
      <c r="H2201" t="s">
        <v>525</v>
      </c>
      <c r="I2201" t="s">
        <v>11052</v>
      </c>
      <c r="J2201">
        <v>10067</v>
      </c>
      <c r="K2201">
        <v>113010</v>
      </c>
      <c r="L2201" t="s">
        <v>35</v>
      </c>
      <c r="M2201" t="s">
        <v>159</v>
      </c>
      <c r="N2201" t="s">
        <v>11266</v>
      </c>
      <c r="O2201" s="129"/>
      <c r="P2201" s="16"/>
    </row>
    <row r="2202" spans="1:16">
      <c r="A2202" t="s">
        <v>1115</v>
      </c>
      <c r="B2202" t="s">
        <v>317</v>
      </c>
      <c r="C2202" t="s">
        <v>11575</v>
      </c>
      <c r="D2202" t="s">
        <v>318</v>
      </c>
      <c r="E2202">
        <v>589.53</v>
      </c>
      <c r="F2202" t="s">
        <v>1170</v>
      </c>
      <c r="G2202" t="s">
        <v>11576</v>
      </c>
      <c r="H2202" t="s">
        <v>522</v>
      </c>
      <c r="I2202" t="s">
        <v>11052</v>
      </c>
      <c r="J2202">
        <v>10067</v>
      </c>
      <c r="K2202">
        <v>113010</v>
      </c>
      <c r="L2202" t="s">
        <v>35</v>
      </c>
      <c r="M2202" t="s">
        <v>159</v>
      </c>
      <c r="N2202" t="s">
        <v>11267</v>
      </c>
      <c r="O2202" s="129"/>
      <c r="P2202" s="16"/>
    </row>
    <row r="2203" spans="1:16">
      <c r="A2203" t="s">
        <v>11577</v>
      </c>
      <c r="B2203" t="s">
        <v>317</v>
      </c>
      <c r="C2203" t="s">
        <v>11578</v>
      </c>
      <c r="D2203" t="s">
        <v>318</v>
      </c>
      <c r="E2203">
        <v>589.53</v>
      </c>
      <c r="F2203" t="s">
        <v>1170</v>
      </c>
      <c r="G2203" t="s">
        <v>11579</v>
      </c>
      <c r="H2203" t="s">
        <v>521</v>
      </c>
      <c r="I2203" t="s">
        <v>11052</v>
      </c>
      <c r="J2203">
        <v>10067</v>
      </c>
      <c r="K2203">
        <v>113010</v>
      </c>
      <c r="L2203" t="s">
        <v>35</v>
      </c>
      <c r="M2203" t="s">
        <v>159</v>
      </c>
      <c r="N2203" t="s">
        <v>11268</v>
      </c>
      <c r="O2203" s="129"/>
      <c r="P2203" s="16"/>
    </row>
    <row r="2204" spans="1:16">
      <c r="A2204" t="s">
        <v>11580</v>
      </c>
      <c r="B2204" t="s">
        <v>317</v>
      </c>
      <c r="C2204" t="s">
        <v>11581</v>
      </c>
      <c r="D2204" t="s">
        <v>318</v>
      </c>
      <c r="E2204">
        <v>589.53</v>
      </c>
      <c r="F2204" t="s">
        <v>1170</v>
      </c>
      <c r="G2204" t="s">
        <v>11582</v>
      </c>
      <c r="H2204" t="s">
        <v>516</v>
      </c>
      <c r="I2204" t="s">
        <v>11052</v>
      </c>
      <c r="J2204">
        <v>10067</v>
      </c>
      <c r="K2204">
        <v>113010</v>
      </c>
      <c r="L2204" t="s">
        <v>35</v>
      </c>
      <c r="M2204" t="s">
        <v>159</v>
      </c>
      <c r="N2204" t="s">
        <v>11269</v>
      </c>
      <c r="O2204" s="129"/>
      <c r="P2204" s="16"/>
    </row>
    <row r="2205" spans="1:16">
      <c r="A2205" t="s">
        <v>11583</v>
      </c>
      <c r="B2205" t="s">
        <v>317</v>
      </c>
      <c r="C2205" t="s">
        <v>11584</v>
      </c>
      <c r="D2205" t="s">
        <v>318</v>
      </c>
      <c r="E2205">
        <v>589.53</v>
      </c>
      <c r="F2205" t="s">
        <v>1170</v>
      </c>
      <c r="G2205" t="s">
        <v>11585</v>
      </c>
      <c r="H2205" t="s">
        <v>516</v>
      </c>
      <c r="I2205" t="s">
        <v>11052</v>
      </c>
      <c r="J2205">
        <v>10067</v>
      </c>
      <c r="K2205">
        <v>113010</v>
      </c>
      <c r="L2205" t="s">
        <v>35</v>
      </c>
      <c r="M2205" t="s">
        <v>159</v>
      </c>
      <c r="N2205" t="s">
        <v>11271</v>
      </c>
      <c r="O2205" s="129"/>
      <c r="P2205" s="16"/>
    </row>
    <row r="2206" spans="1:16">
      <c r="A2206" t="s">
        <v>1155</v>
      </c>
      <c r="B2206" t="s">
        <v>317</v>
      </c>
      <c r="C2206" t="s">
        <v>11586</v>
      </c>
      <c r="D2206" t="s">
        <v>318</v>
      </c>
      <c r="E2206">
        <v>656.45</v>
      </c>
      <c r="F2206" t="s">
        <v>1170</v>
      </c>
      <c r="G2206" t="s">
        <v>11587</v>
      </c>
      <c r="H2206" t="s">
        <v>519</v>
      </c>
      <c r="I2206" t="s">
        <v>11052</v>
      </c>
      <c r="J2206">
        <v>10067</v>
      </c>
      <c r="K2206">
        <v>113010</v>
      </c>
      <c r="L2206" t="s">
        <v>35</v>
      </c>
      <c r="M2206" t="s">
        <v>159</v>
      </c>
      <c r="N2206" t="s">
        <v>11270</v>
      </c>
      <c r="O2206" s="129"/>
      <c r="P2206" s="16"/>
    </row>
    <row r="2207" spans="1:16">
      <c r="A2207" t="s">
        <v>11588</v>
      </c>
      <c r="B2207" t="s">
        <v>317</v>
      </c>
      <c r="C2207" t="s">
        <v>11589</v>
      </c>
      <c r="D2207" t="s">
        <v>318</v>
      </c>
      <c r="E2207">
        <v>1097.3900000000001</v>
      </c>
      <c r="F2207" t="s">
        <v>1170</v>
      </c>
      <c r="G2207" t="s">
        <v>11590</v>
      </c>
      <c r="H2207" t="s">
        <v>524</v>
      </c>
      <c r="I2207" t="s">
        <v>11052</v>
      </c>
      <c r="J2207">
        <v>10067</v>
      </c>
      <c r="K2207">
        <v>113010</v>
      </c>
      <c r="L2207" t="s">
        <v>35</v>
      </c>
      <c r="M2207" t="s">
        <v>159</v>
      </c>
      <c r="N2207" t="s">
        <v>11272</v>
      </c>
      <c r="O2207" s="129"/>
      <c r="P2207" s="16"/>
    </row>
    <row r="2208" spans="1:16">
      <c r="A2208" t="s">
        <v>1161</v>
      </c>
      <c r="B2208" t="s">
        <v>317</v>
      </c>
      <c r="C2208" t="s">
        <v>11591</v>
      </c>
      <c r="D2208" t="s">
        <v>318</v>
      </c>
      <c r="E2208">
        <v>642.36</v>
      </c>
      <c r="F2208" t="s">
        <v>1170</v>
      </c>
      <c r="G2208" t="s">
        <v>11592</v>
      </c>
      <c r="H2208" t="s">
        <v>521</v>
      </c>
      <c r="I2208" t="s">
        <v>11052</v>
      </c>
      <c r="J2208">
        <v>10067</v>
      </c>
      <c r="K2208">
        <v>113010</v>
      </c>
      <c r="L2208" t="s">
        <v>35</v>
      </c>
      <c r="M2208" t="s">
        <v>159</v>
      </c>
      <c r="N2208" t="s">
        <v>11273</v>
      </c>
      <c r="O2208" s="129"/>
      <c r="P2208" s="16"/>
    </row>
    <row r="2209" spans="1:16">
      <c r="A2209" t="s">
        <v>1160</v>
      </c>
      <c r="B2209" t="s">
        <v>317</v>
      </c>
      <c r="C2209" t="s">
        <v>11593</v>
      </c>
      <c r="D2209" t="s">
        <v>318</v>
      </c>
      <c r="E2209">
        <v>640.73</v>
      </c>
      <c r="F2209" t="s">
        <v>1170</v>
      </c>
      <c r="G2209" t="s">
        <v>11594</v>
      </c>
      <c r="H2209" t="s">
        <v>521</v>
      </c>
      <c r="I2209" t="s">
        <v>11052</v>
      </c>
      <c r="J2209">
        <v>10067</v>
      </c>
      <c r="K2209">
        <v>113010</v>
      </c>
      <c r="L2209" t="s">
        <v>35</v>
      </c>
      <c r="M2209" t="s">
        <v>159</v>
      </c>
      <c r="N2209" t="s">
        <v>11274</v>
      </c>
      <c r="O2209" s="129"/>
      <c r="P2209" s="16"/>
    </row>
    <row r="2210" spans="1:16">
      <c r="A2210" t="s">
        <v>316</v>
      </c>
      <c r="B2210" t="s">
        <v>317</v>
      </c>
      <c r="C2210" t="s">
        <v>11569</v>
      </c>
      <c r="D2210" t="s">
        <v>318</v>
      </c>
      <c r="E2210">
        <v>233.65</v>
      </c>
      <c r="F2210" t="s">
        <v>1170</v>
      </c>
      <c r="G2210" t="s">
        <v>11570</v>
      </c>
      <c r="H2210" t="s">
        <v>524</v>
      </c>
      <c r="I2210" t="s">
        <v>11051</v>
      </c>
      <c r="J2210">
        <v>10067</v>
      </c>
      <c r="K2210">
        <v>113020</v>
      </c>
      <c r="L2210" t="s">
        <v>33</v>
      </c>
      <c r="M2210" t="s">
        <v>159</v>
      </c>
      <c r="N2210" t="s">
        <v>11264</v>
      </c>
      <c r="O2210" s="129"/>
      <c r="P2210" s="16"/>
    </row>
    <row r="2211" spans="1:16">
      <c r="A2211" t="s">
        <v>320</v>
      </c>
      <c r="B2211" t="s">
        <v>317</v>
      </c>
      <c r="C2211" t="s">
        <v>11571</v>
      </c>
      <c r="D2211" t="s">
        <v>318</v>
      </c>
      <c r="E2211">
        <v>254.86</v>
      </c>
      <c r="F2211" t="s">
        <v>1170</v>
      </c>
      <c r="G2211" t="s">
        <v>11572</v>
      </c>
      <c r="H2211" t="s">
        <v>521</v>
      </c>
      <c r="I2211" t="s">
        <v>11051</v>
      </c>
      <c r="J2211">
        <v>10067</v>
      </c>
      <c r="K2211">
        <v>113020</v>
      </c>
      <c r="L2211" t="s">
        <v>33</v>
      </c>
      <c r="M2211" t="s">
        <v>159</v>
      </c>
      <c r="N2211" t="s">
        <v>11265</v>
      </c>
      <c r="O2211" s="129"/>
      <c r="P2211" s="16"/>
    </row>
    <row r="2212" spans="1:16">
      <c r="A2212" t="s">
        <v>321</v>
      </c>
      <c r="B2212" t="s">
        <v>317</v>
      </c>
      <c r="C2212" t="s">
        <v>11573</v>
      </c>
      <c r="D2212" t="s">
        <v>318</v>
      </c>
      <c r="E2212">
        <v>221.17</v>
      </c>
      <c r="F2212" t="s">
        <v>1170</v>
      </c>
      <c r="G2212" t="s">
        <v>11574</v>
      </c>
      <c r="H2212" t="s">
        <v>526</v>
      </c>
      <c r="I2212" t="s">
        <v>11051</v>
      </c>
      <c r="J2212">
        <v>10067</v>
      </c>
      <c r="K2212">
        <v>113020</v>
      </c>
      <c r="L2212" t="s">
        <v>33</v>
      </c>
      <c r="M2212" t="s">
        <v>159</v>
      </c>
      <c r="N2212" t="s">
        <v>11266</v>
      </c>
      <c r="O2212" s="129"/>
      <c r="P2212" s="16"/>
    </row>
    <row r="2213" spans="1:16">
      <c r="A2213" t="s">
        <v>1115</v>
      </c>
      <c r="B2213" t="s">
        <v>317</v>
      </c>
      <c r="C2213" t="s">
        <v>11575</v>
      </c>
      <c r="D2213" t="s">
        <v>318</v>
      </c>
      <c r="E2213">
        <v>286.01</v>
      </c>
      <c r="F2213" t="s">
        <v>1170</v>
      </c>
      <c r="G2213" t="s">
        <v>11576</v>
      </c>
      <c r="H2213" t="s">
        <v>523</v>
      </c>
      <c r="I2213" t="s">
        <v>11051</v>
      </c>
      <c r="J2213">
        <v>10067</v>
      </c>
      <c r="K2213">
        <v>113020</v>
      </c>
      <c r="L2213" t="s">
        <v>33</v>
      </c>
      <c r="M2213" t="s">
        <v>159</v>
      </c>
      <c r="N2213" t="s">
        <v>11267</v>
      </c>
      <c r="O2213" s="129"/>
      <c r="P2213" s="16"/>
    </row>
    <row r="2214" spans="1:16">
      <c r="A2214" t="s">
        <v>11577</v>
      </c>
      <c r="B2214" t="s">
        <v>317</v>
      </c>
      <c r="C2214" t="s">
        <v>11578</v>
      </c>
      <c r="D2214" t="s">
        <v>318</v>
      </c>
      <c r="E2214">
        <v>229.33</v>
      </c>
      <c r="F2214" t="s">
        <v>1170</v>
      </c>
      <c r="G2214" t="s">
        <v>11579</v>
      </c>
      <c r="H2214" t="s">
        <v>522</v>
      </c>
      <c r="I2214" t="s">
        <v>11051</v>
      </c>
      <c r="J2214">
        <v>10067</v>
      </c>
      <c r="K2214">
        <v>113020</v>
      </c>
      <c r="L2214" t="s">
        <v>33</v>
      </c>
      <c r="M2214" t="s">
        <v>159</v>
      </c>
      <c r="N2214" t="s">
        <v>11268</v>
      </c>
      <c r="O2214" s="129"/>
      <c r="P2214" s="16"/>
    </row>
    <row r="2215" spans="1:16">
      <c r="A2215" t="s">
        <v>11580</v>
      </c>
      <c r="B2215" t="s">
        <v>317</v>
      </c>
      <c r="C2215" t="s">
        <v>11581</v>
      </c>
      <c r="D2215" t="s">
        <v>318</v>
      </c>
      <c r="E2215">
        <v>276.82</v>
      </c>
      <c r="F2215" t="s">
        <v>1170</v>
      </c>
      <c r="G2215" t="s">
        <v>11582</v>
      </c>
      <c r="H2215" t="s">
        <v>517</v>
      </c>
      <c r="I2215" t="s">
        <v>11051</v>
      </c>
      <c r="J2215">
        <v>10067</v>
      </c>
      <c r="K2215">
        <v>113020</v>
      </c>
      <c r="L2215" t="s">
        <v>33</v>
      </c>
      <c r="M2215" t="s">
        <v>159</v>
      </c>
      <c r="N2215" t="s">
        <v>11269</v>
      </c>
      <c r="O2215" s="129"/>
      <c r="P2215" s="16"/>
    </row>
    <row r="2216" spans="1:16">
      <c r="A2216" t="s">
        <v>11583</v>
      </c>
      <c r="B2216" t="s">
        <v>317</v>
      </c>
      <c r="C2216" t="s">
        <v>11584</v>
      </c>
      <c r="D2216" t="s">
        <v>318</v>
      </c>
      <c r="E2216">
        <v>246.21</v>
      </c>
      <c r="F2216" t="s">
        <v>1170</v>
      </c>
      <c r="G2216" t="s">
        <v>11585</v>
      </c>
      <c r="H2216" t="s">
        <v>517</v>
      </c>
      <c r="I2216" t="s">
        <v>11051</v>
      </c>
      <c r="J2216">
        <v>10067</v>
      </c>
      <c r="K2216">
        <v>113020</v>
      </c>
      <c r="L2216" t="s">
        <v>33</v>
      </c>
      <c r="M2216" t="s">
        <v>159</v>
      </c>
      <c r="N2216" t="s">
        <v>11271</v>
      </c>
      <c r="O2216" s="129"/>
      <c r="P2216" s="16"/>
    </row>
    <row r="2217" spans="1:16">
      <c r="A2217" t="s">
        <v>1155</v>
      </c>
      <c r="B2217" t="s">
        <v>317</v>
      </c>
      <c r="C2217" t="s">
        <v>11586</v>
      </c>
      <c r="D2217" t="s">
        <v>318</v>
      </c>
      <c r="E2217">
        <v>242.94</v>
      </c>
      <c r="F2217" t="s">
        <v>1170</v>
      </c>
      <c r="G2217" t="s">
        <v>11587</v>
      </c>
      <c r="H2217" t="s">
        <v>520</v>
      </c>
      <c r="I2217" t="s">
        <v>11051</v>
      </c>
      <c r="J2217">
        <v>10067</v>
      </c>
      <c r="K2217">
        <v>113020</v>
      </c>
      <c r="L2217" t="s">
        <v>33</v>
      </c>
      <c r="M2217" t="s">
        <v>159</v>
      </c>
      <c r="N2217" t="s">
        <v>11270</v>
      </c>
      <c r="O2217" s="129"/>
      <c r="P2217" s="16"/>
    </row>
    <row r="2218" spans="1:16">
      <c r="A2218" t="s">
        <v>11588</v>
      </c>
      <c r="B2218" t="s">
        <v>317</v>
      </c>
      <c r="C2218" t="s">
        <v>11589</v>
      </c>
      <c r="D2218" t="s">
        <v>318</v>
      </c>
      <c r="E2218">
        <v>499.46</v>
      </c>
      <c r="F2218" t="s">
        <v>1170</v>
      </c>
      <c r="G2218" t="s">
        <v>11590</v>
      </c>
      <c r="H2218" t="s">
        <v>525</v>
      </c>
      <c r="I2218" t="s">
        <v>11051</v>
      </c>
      <c r="J2218">
        <v>10067</v>
      </c>
      <c r="K2218">
        <v>113020</v>
      </c>
      <c r="L2218" t="s">
        <v>33</v>
      </c>
      <c r="M2218" t="s">
        <v>159</v>
      </c>
      <c r="N2218" t="s">
        <v>11272</v>
      </c>
      <c r="O2218" s="129"/>
      <c r="P2218" s="16"/>
    </row>
    <row r="2219" spans="1:16">
      <c r="A2219" t="s">
        <v>1161</v>
      </c>
      <c r="B2219" t="s">
        <v>317</v>
      </c>
      <c r="C2219" t="s">
        <v>11591</v>
      </c>
      <c r="D2219" t="s">
        <v>318</v>
      </c>
      <c r="E2219">
        <v>259.91000000000003</v>
      </c>
      <c r="F2219" t="s">
        <v>1170</v>
      </c>
      <c r="G2219" t="s">
        <v>11592</v>
      </c>
      <c r="H2219" t="s">
        <v>522</v>
      </c>
      <c r="I2219" t="s">
        <v>11051</v>
      </c>
      <c r="J2219">
        <v>10067</v>
      </c>
      <c r="K2219">
        <v>113020</v>
      </c>
      <c r="L2219" t="s">
        <v>33</v>
      </c>
      <c r="M2219" t="s">
        <v>159</v>
      </c>
      <c r="N2219" t="s">
        <v>11273</v>
      </c>
      <c r="O2219" s="129"/>
      <c r="P2219" s="16"/>
    </row>
    <row r="2220" spans="1:16">
      <c r="A2220" t="s">
        <v>1160</v>
      </c>
      <c r="B2220" t="s">
        <v>317</v>
      </c>
      <c r="C2220" t="s">
        <v>11593</v>
      </c>
      <c r="D2220" t="s">
        <v>318</v>
      </c>
      <c r="E2220">
        <v>271.81</v>
      </c>
      <c r="F2220" t="s">
        <v>1170</v>
      </c>
      <c r="G2220" t="s">
        <v>11594</v>
      </c>
      <c r="H2220" t="s">
        <v>522</v>
      </c>
      <c r="I2220" t="s">
        <v>11051</v>
      </c>
      <c r="J2220">
        <v>10067</v>
      </c>
      <c r="K2220">
        <v>113020</v>
      </c>
      <c r="L2220" t="s">
        <v>33</v>
      </c>
      <c r="M2220" t="s">
        <v>159</v>
      </c>
      <c r="N2220" t="s">
        <v>11274</v>
      </c>
      <c r="O2220" s="129"/>
      <c r="P2220" s="16"/>
    </row>
    <row r="2221" spans="1:16">
      <c r="A2221" t="s">
        <v>316</v>
      </c>
      <c r="B2221" t="s">
        <v>317</v>
      </c>
      <c r="C2221" t="s">
        <v>11569</v>
      </c>
      <c r="D2221" t="s">
        <v>318</v>
      </c>
      <c r="E2221">
        <v>7236.99</v>
      </c>
      <c r="F2221" t="s">
        <v>1170</v>
      </c>
      <c r="G2221" t="s">
        <v>11570</v>
      </c>
      <c r="H2221" t="s">
        <v>525</v>
      </c>
      <c r="I2221" t="s">
        <v>11050</v>
      </c>
      <c r="J2221">
        <v>10067</v>
      </c>
      <c r="K2221">
        <v>113040</v>
      </c>
      <c r="L2221" t="s">
        <v>27</v>
      </c>
      <c r="M2221" t="s">
        <v>159</v>
      </c>
      <c r="N2221" t="s">
        <v>11264</v>
      </c>
      <c r="O2221" s="129"/>
      <c r="P2221" s="16"/>
    </row>
    <row r="2222" spans="1:16">
      <c r="A2222" t="s">
        <v>320</v>
      </c>
      <c r="B2222" t="s">
        <v>317</v>
      </c>
      <c r="C2222" t="s">
        <v>11571</v>
      </c>
      <c r="D2222" t="s">
        <v>318</v>
      </c>
      <c r="E2222">
        <v>7135.67</v>
      </c>
      <c r="F2222" t="s">
        <v>1170</v>
      </c>
      <c r="G2222" t="s">
        <v>11572</v>
      </c>
      <c r="H2222" t="s">
        <v>522</v>
      </c>
      <c r="I2222" t="s">
        <v>11050</v>
      </c>
      <c r="J2222">
        <v>10067</v>
      </c>
      <c r="K2222">
        <v>113040</v>
      </c>
      <c r="L2222" t="s">
        <v>27</v>
      </c>
      <c r="M2222" t="s">
        <v>159</v>
      </c>
      <c r="N2222" t="s">
        <v>11265</v>
      </c>
      <c r="O2222" s="129"/>
      <c r="P2222" s="16"/>
    </row>
    <row r="2223" spans="1:16">
      <c r="A2223" t="s">
        <v>321</v>
      </c>
      <c r="B2223" t="s">
        <v>317</v>
      </c>
      <c r="C2223" t="s">
        <v>11573</v>
      </c>
      <c r="D2223" t="s">
        <v>318</v>
      </c>
      <c r="E2223">
        <v>7095.48</v>
      </c>
      <c r="F2223" t="s">
        <v>1170</v>
      </c>
      <c r="G2223" t="s">
        <v>11574</v>
      </c>
      <c r="H2223" t="s">
        <v>527</v>
      </c>
      <c r="I2223" t="s">
        <v>11050</v>
      </c>
      <c r="J2223">
        <v>10067</v>
      </c>
      <c r="K2223">
        <v>113040</v>
      </c>
      <c r="L2223" t="s">
        <v>27</v>
      </c>
      <c r="M2223" t="s">
        <v>159</v>
      </c>
      <c r="N2223" t="s">
        <v>11266</v>
      </c>
      <c r="O2223" s="129"/>
      <c r="P2223" s="16"/>
    </row>
    <row r="2224" spans="1:16">
      <c r="A2224" t="s">
        <v>1115</v>
      </c>
      <c r="B2224" t="s">
        <v>317</v>
      </c>
      <c r="C2224" t="s">
        <v>11575</v>
      </c>
      <c r="D2224" t="s">
        <v>318</v>
      </c>
      <c r="E2224">
        <v>7269.72</v>
      </c>
      <c r="F2224" t="s">
        <v>1170</v>
      </c>
      <c r="G2224" t="s">
        <v>11576</v>
      </c>
      <c r="H2224" t="s">
        <v>524</v>
      </c>
      <c r="I2224" t="s">
        <v>11050</v>
      </c>
      <c r="J2224">
        <v>10067</v>
      </c>
      <c r="K2224">
        <v>113040</v>
      </c>
      <c r="L2224" t="s">
        <v>27</v>
      </c>
      <c r="M2224" t="s">
        <v>159</v>
      </c>
      <c r="N2224" t="s">
        <v>11267</v>
      </c>
      <c r="O2224" s="129"/>
      <c r="P2224" s="16"/>
    </row>
    <row r="2225" spans="1:16">
      <c r="A2225" t="s">
        <v>11577</v>
      </c>
      <c r="B2225" t="s">
        <v>317</v>
      </c>
      <c r="C2225" t="s">
        <v>11578</v>
      </c>
      <c r="D2225" t="s">
        <v>318</v>
      </c>
      <c r="E2225">
        <v>7198.22</v>
      </c>
      <c r="F2225" t="s">
        <v>1170</v>
      </c>
      <c r="G2225" t="s">
        <v>11579</v>
      </c>
      <c r="H2225" t="s">
        <v>523</v>
      </c>
      <c r="I2225" t="s">
        <v>11050</v>
      </c>
      <c r="J2225">
        <v>10067</v>
      </c>
      <c r="K2225">
        <v>113040</v>
      </c>
      <c r="L2225" t="s">
        <v>27</v>
      </c>
      <c r="M2225" t="s">
        <v>159</v>
      </c>
      <c r="N2225" t="s">
        <v>11268</v>
      </c>
      <c r="O2225" s="129"/>
    </row>
    <row r="2226" spans="1:16">
      <c r="A2226" t="s">
        <v>11580</v>
      </c>
      <c r="B2226" t="s">
        <v>317</v>
      </c>
      <c r="C2226" t="s">
        <v>11581</v>
      </c>
      <c r="D2226" t="s">
        <v>318</v>
      </c>
      <c r="E2226">
        <v>7797.3</v>
      </c>
      <c r="F2226" t="s">
        <v>1170</v>
      </c>
      <c r="G2226" t="s">
        <v>11582</v>
      </c>
      <c r="H2226" t="s">
        <v>518</v>
      </c>
      <c r="I2226" t="s">
        <v>11050</v>
      </c>
      <c r="J2226">
        <v>10067</v>
      </c>
      <c r="K2226">
        <v>113040</v>
      </c>
      <c r="L2226" t="s">
        <v>27</v>
      </c>
      <c r="M2226" t="s">
        <v>159</v>
      </c>
      <c r="N2226" t="s">
        <v>11269</v>
      </c>
      <c r="O2226" s="129"/>
      <c r="P2226" s="16"/>
    </row>
    <row r="2227" spans="1:16">
      <c r="A2227" t="s">
        <v>1155</v>
      </c>
      <c r="B2227" t="s">
        <v>317</v>
      </c>
      <c r="C2227" t="s">
        <v>11586</v>
      </c>
      <c r="D2227" t="s">
        <v>318</v>
      </c>
      <c r="E2227">
        <v>7968.86</v>
      </c>
      <c r="F2227" t="s">
        <v>1170</v>
      </c>
      <c r="G2227" t="s">
        <v>11587</v>
      </c>
      <c r="H2227" t="s">
        <v>521</v>
      </c>
      <c r="I2227" t="s">
        <v>11050</v>
      </c>
      <c r="J2227">
        <v>10067</v>
      </c>
      <c r="K2227">
        <v>113040</v>
      </c>
      <c r="L2227" t="s">
        <v>27</v>
      </c>
      <c r="M2227" t="s">
        <v>159</v>
      </c>
      <c r="N2227" t="s">
        <v>11270</v>
      </c>
      <c r="O2227" s="129"/>
    </row>
    <row r="2228" spans="1:16">
      <c r="A2228" t="s">
        <v>11583</v>
      </c>
      <c r="B2228" t="s">
        <v>317</v>
      </c>
      <c r="C2228" t="s">
        <v>11584</v>
      </c>
      <c r="D2228" t="s">
        <v>318</v>
      </c>
      <c r="E2228">
        <v>8130.97</v>
      </c>
      <c r="F2228" t="s">
        <v>1170</v>
      </c>
      <c r="G2228" t="s">
        <v>11585</v>
      </c>
      <c r="H2228" t="s">
        <v>518</v>
      </c>
      <c r="I2228" t="s">
        <v>11050</v>
      </c>
      <c r="J2228">
        <v>10067</v>
      </c>
      <c r="K2228">
        <v>113040</v>
      </c>
      <c r="L2228" t="s">
        <v>27</v>
      </c>
      <c r="M2228" t="s">
        <v>159</v>
      </c>
      <c r="N2228" t="s">
        <v>11271</v>
      </c>
      <c r="O2228" s="129"/>
    </row>
    <row r="2229" spans="1:16">
      <c r="A2229" t="s">
        <v>11588</v>
      </c>
      <c r="B2229" t="s">
        <v>317</v>
      </c>
      <c r="C2229" t="s">
        <v>11589</v>
      </c>
      <c r="D2229" t="s">
        <v>318</v>
      </c>
      <c r="E2229">
        <v>8941.18</v>
      </c>
      <c r="F2229" t="s">
        <v>1170</v>
      </c>
      <c r="G2229" t="s">
        <v>11590</v>
      </c>
      <c r="H2229" t="s">
        <v>526</v>
      </c>
      <c r="I2229" t="s">
        <v>11050</v>
      </c>
      <c r="J2229">
        <v>10067</v>
      </c>
      <c r="K2229">
        <v>113040</v>
      </c>
      <c r="L2229" t="s">
        <v>27</v>
      </c>
      <c r="M2229" t="s">
        <v>159</v>
      </c>
      <c r="N2229" t="s">
        <v>11272</v>
      </c>
      <c r="O2229" s="129"/>
      <c r="P2229" s="16"/>
    </row>
    <row r="2230" spans="1:16">
      <c r="A2230" t="s">
        <v>1161</v>
      </c>
      <c r="B2230" t="s">
        <v>317</v>
      </c>
      <c r="C2230" t="s">
        <v>11591</v>
      </c>
      <c r="D2230" t="s">
        <v>318</v>
      </c>
      <c r="E2230">
        <v>8331.2199999999993</v>
      </c>
      <c r="F2230" t="s">
        <v>1170</v>
      </c>
      <c r="G2230" t="s">
        <v>11592</v>
      </c>
      <c r="H2230" t="s">
        <v>523</v>
      </c>
      <c r="I2230" t="s">
        <v>11050</v>
      </c>
      <c r="J2230">
        <v>10067</v>
      </c>
      <c r="K2230">
        <v>113040</v>
      </c>
      <c r="L2230" t="s">
        <v>27</v>
      </c>
      <c r="M2230" t="s">
        <v>159</v>
      </c>
      <c r="N2230" t="s">
        <v>11273</v>
      </c>
      <c r="O2230" s="129"/>
    </row>
    <row r="2231" spans="1:16">
      <c r="A2231" t="s">
        <v>1160</v>
      </c>
      <c r="B2231" t="s">
        <v>317</v>
      </c>
      <c r="C2231" t="s">
        <v>11593</v>
      </c>
      <c r="D2231" t="s">
        <v>318</v>
      </c>
      <c r="E2231">
        <v>8063.07</v>
      </c>
      <c r="F2231" t="s">
        <v>1170</v>
      </c>
      <c r="G2231" t="s">
        <v>11594</v>
      </c>
      <c r="H2231" t="s">
        <v>523</v>
      </c>
      <c r="I2231" t="s">
        <v>11050</v>
      </c>
      <c r="J2231">
        <v>10067</v>
      </c>
      <c r="K2231">
        <v>113040</v>
      </c>
      <c r="L2231" t="s">
        <v>27</v>
      </c>
      <c r="M2231" t="s">
        <v>159</v>
      </c>
      <c r="N2231" t="s">
        <v>11274</v>
      </c>
      <c r="O2231" s="129"/>
      <c r="P2231" s="16"/>
    </row>
    <row r="2232" spans="1:16">
      <c r="A2232" t="s">
        <v>316</v>
      </c>
      <c r="B2232" t="s">
        <v>317</v>
      </c>
      <c r="C2232" t="s">
        <v>11569</v>
      </c>
      <c r="D2232" t="s">
        <v>318</v>
      </c>
      <c r="E2232">
        <v>1403.21</v>
      </c>
      <c r="F2232" t="s">
        <v>1170</v>
      </c>
      <c r="G2232" t="s">
        <v>11570</v>
      </c>
      <c r="H2232" t="s">
        <v>526</v>
      </c>
      <c r="I2232" t="s">
        <v>11049</v>
      </c>
      <c r="J2232">
        <v>10067</v>
      </c>
      <c r="K2232">
        <v>113060</v>
      </c>
      <c r="L2232" t="s">
        <v>31</v>
      </c>
      <c r="M2232" t="s">
        <v>159</v>
      </c>
      <c r="N2232" t="s">
        <v>11264</v>
      </c>
      <c r="O2232" s="129"/>
      <c r="P2232" s="16"/>
    </row>
    <row r="2233" spans="1:16">
      <c r="A2233" t="s">
        <v>320</v>
      </c>
      <c r="B2233" t="s">
        <v>317</v>
      </c>
      <c r="C2233" t="s">
        <v>11571</v>
      </c>
      <c r="D2233" t="s">
        <v>318</v>
      </c>
      <c r="E2233">
        <v>1308.28</v>
      </c>
      <c r="F2233" t="s">
        <v>1170</v>
      </c>
      <c r="G2233" t="s">
        <v>11572</v>
      </c>
      <c r="H2233" t="s">
        <v>523</v>
      </c>
      <c r="I2233" t="s">
        <v>11049</v>
      </c>
      <c r="J2233">
        <v>10067</v>
      </c>
      <c r="K2233">
        <v>113060</v>
      </c>
      <c r="L2233" t="s">
        <v>31</v>
      </c>
      <c r="M2233" t="s">
        <v>159</v>
      </c>
      <c r="N2233" t="s">
        <v>11265</v>
      </c>
      <c r="O2233" s="129"/>
      <c r="P2233" s="16"/>
    </row>
    <row r="2234" spans="1:16">
      <c r="A2234" t="s">
        <v>321</v>
      </c>
      <c r="B2234" t="s">
        <v>317</v>
      </c>
      <c r="C2234" t="s">
        <v>11573</v>
      </c>
      <c r="D2234" t="s">
        <v>318</v>
      </c>
      <c r="E2234">
        <v>1320.01</v>
      </c>
      <c r="F2234" t="s">
        <v>1170</v>
      </c>
      <c r="G2234" t="s">
        <v>11574</v>
      </c>
      <c r="H2234" t="s">
        <v>528</v>
      </c>
      <c r="I2234" t="s">
        <v>11049</v>
      </c>
      <c r="J2234">
        <v>10067</v>
      </c>
      <c r="K2234">
        <v>113060</v>
      </c>
      <c r="L2234" t="s">
        <v>31</v>
      </c>
      <c r="M2234" t="s">
        <v>159</v>
      </c>
      <c r="N2234" t="s">
        <v>11266</v>
      </c>
      <c r="O2234" s="129"/>
      <c r="P2234" s="16"/>
    </row>
    <row r="2235" spans="1:16">
      <c r="A2235" t="s">
        <v>1115</v>
      </c>
      <c r="B2235" t="s">
        <v>317</v>
      </c>
      <c r="C2235" t="s">
        <v>11575</v>
      </c>
      <c r="D2235" t="s">
        <v>318</v>
      </c>
      <c r="E2235">
        <v>1442.46</v>
      </c>
      <c r="F2235" t="s">
        <v>1170</v>
      </c>
      <c r="G2235" t="s">
        <v>11576</v>
      </c>
      <c r="H2235" t="s">
        <v>525</v>
      </c>
      <c r="I2235" t="s">
        <v>11049</v>
      </c>
      <c r="J2235">
        <v>10067</v>
      </c>
      <c r="K2235">
        <v>113060</v>
      </c>
      <c r="L2235" t="s">
        <v>31</v>
      </c>
      <c r="M2235" t="s">
        <v>159</v>
      </c>
      <c r="N2235" t="s">
        <v>11267</v>
      </c>
      <c r="O2235" s="129"/>
      <c r="P2235" s="16"/>
    </row>
    <row r="2236" spans="1:16">
      <c r="A2236" t="s">
        <v>11577</v>
      </c>
      <c r="B2236" t="s">
        <v>317</v>
      </c>
      <c r="C2236" t="s">
        <v>11578</v>
      </c>
      <c r="D2236" t="s">
        <v>318</v>
      </c>
      <c r="E2236">
        <v>1250.3599999999999</v>
      </c>
      <c r="F2236" t="s">
        <v>1170</v>
      </c>
      <c r="G2236" t="s">
        <v>11579</v>
      </c>
      <c r="H2236" t="s">
        <v>524</v>
      </c>
      <c r="I2236" t="s">
        <v>11049</v>
      </c>
      <c r="J2236">
        <v>10067</v>
      </c>
      <c r="K2236">
        <v>113060</v>
      </c>
      <c r="L2236" t="s">
        <v>31</v>
      </c>
      <c r="M2236" t="s">
        <v>159</v>
      </c>
      <c r="N2236" t="s">
        <v>11268</v>
      </c>
      <c r="O2236" s="129"/>
      <c r="P2236" s="16"/>
    </row>
    <row r="2237" spans="1:16">
      <c r="A2237" t="s">
        <v>11580</v>
      </c>
      <c r="B2237" t="s">
        <v>317</v>
      </c>
      <c r="C2237" t="s">
        <v>11581</v>
      </c>
      <c r="D2237" t="s">
        <v>318</v>
      </c>
      <c r="E2237">
        <v>1367.94</v>
      </c>
      <c r="F2237" t="s">
        <v>1170</v>
      </c>
      <c r="G2237" t="s">
        <v>11582</v>
      </c>
      <c r="H2237" t="s">
        <v>519</v>
      </c>
      <c r="I2237" t="s">
        <v>11049</v>
      </c>
      <c r="J2237">
        <v>10067</v>
      </c>
      <c r="K2237">
        <v>113060</v>
      </c>
      <c r="L2237" t="s">
        <v>31</v>
      </c>
      <c r="M2237" t="s">
        <v>159</v>
      </c>
      <c r="N2237" t="s">
        <v>11269</v>
      </c>
      <c r="O2237" s="129"/>
      <c r="P2237" s="16"/>
    </row>
    <row r="2238" spans="1:16">
      <c r="A2238" t="s">
        <v>1155</v>
      </c>
      <c r="B2238" t="s">
        <v>317</v>
      </c>
      <c r="C2238" t="s">
        <v>11586</v>
      </c>
      <c r="D2238" t="s">
        <v>318</v>
      </c>
      <c r="E2238">
        <v>1462.07</v>
      </c>
      <c r="F2238" t="s">
        <v>1170</v>
      </c>
      <c r="G2238" t="s">
        <v>11587</v>
      </c>
      <c r="H2238" t="s">
        <v>522</v>
      </c>
      <c r="I2238" t="s">
        <v>11049</v>
      </c>
      <c r="J2238">
        <v>10067</v>
      </c>
      <c r="K2238">
        <v>113060</v>
      </c>
      <c r="L2238" t="s">
        <v>31</v>
      </c>
      <c r="M2238" t="s">
        <v>159</v>
      </c>
      <c r="N2238" t="s">
        <v>11270</v>
      </c>
      <c r="O2238" s="129"/>
      <c r="P2238" s="16"/>
    </row>
    <row r="2239" spans="1:16">
      <c r="A2239" t="s">
        <v>11583</v>
      </c>
      <c r="B2239" t="s">
        <v>317</v>
      </c>
      <c r="C2239" t="s">
        <v>11584</v>
      </c>
      <c r="D2239" t="s">
        <v>318</v>
      </c>
      <c r="E2239">
        <v>1277.8399999999999</v>
      </c>
      <c r="F2239" t="s">
        <v>1170</v>
      </c>
      <c r="G2239" t="s">
        <v>11585</v>
      </c>
      <c r="H2239" t="s">
        <v>519</v>
      </c>
      <c r="I2239" t="s">
        <v>11049</v>
      </c>
      <c r="J2239">
        <v>10067</v>
      </c>
      <c r="K2239">
        <v>113060</v>
      </c>
      <c r="L2239" t="s">
        <v>31</v>
      </c>
      <c r="M2239" t="s">
        <v>159</v>
      </c>
      <c r="N2239" t="s">
        <v>11271</v>
      </c>
      <c r="O2239" s="129"/>
      <c r="P2239" s="16"/>
    </row>
    <row r="2240" spans="1:16">
      <c r="A2240" t="s">
        <v>11588</v>
      </c>
      <c r="B2240" t="s">
        <v>317</v>
      </c>
      <c r="C2240" t="s">
        <v>11589</v>
      </c>
      <c r="D2240" t="s">
        <v>318</v>
      </c>
      <c r="E2240">
        <v>3138.68</v>
      </c>
      <c r="F2240" t="s">
        <v>1170</v>
      </c>
      <c r="G2240" t="s">
        <v>11590</v>
      </c>
      <c r="H2240" t="s">
        <v>527</v>
      </c>
      <c r="I2240" t="s">
        <v>11049</v>
      </c>
      <c r="J2240">
        <v>10067</v>
      </c>
      <c r="K2240">
        <v>113060</v>
      </c>
      <c r="L2240" t="s">
        <v>31</v>
      </c>
      <c r="M2240" t="s">
        <v>159</v>
      </c>
      <c r="N2240" t="s">
        <v>11272</v>
      </c>
      <c r="O2240" s="129"/>
      <c r="P2240" s="16"/>
    </row>
    <row r="2241" spans="1:16">
      <c r="A2241" t="s">
        <v>1161</v>
      </c>
      <c r="B2241" t="s">
        <v>317</v>
      </c>
      <c r="C2241" t="s">
        <v>11591</v>
      </c>
      <c r="D2241" t="s">
        <v>318</v>
      </c>
      <c r="E2241">
        <v>1554.66</v>
      </c>
      <c r="F2241" t="s">
        <v>1170</v>
      </c>
      <c r="G2241" t="s">
        <v>11592</v>
      </c>
      <c r="H2241" t="s">
        <v>524</v>
      </c>
      <c r="I2241" t="s">
        <v>11049</v>
      </c>
      <c r="J2241">
        <v>10067</v>
      </c>
      <c r="K2241">
        <v>113060</v>
      </c>
      <c r="L2241" t="s">
        <v>31</v>
      </c>
      <c r="M2241" t="s">
        <v>159</v>
      </c>
      <c r="N2241" t="s">
        <v>11273</v>
      </c>
      <c r="O2241" s="129"/>
      <c r="P2241" s="16"/>
    </row>
    <row r="2242" spans="1:16">
      <c r="A2242" t="s">
        <v>1160</v>
      </c>
      <c r="B2242" t="s">
        <v>317</v>
      </c>
      <c r="C2242" t="s">
        <v>11593</v>
      </c>
      <c r="D2242" t="s">
        <v>318</v>
      </c>
      <c r="E2242">
        <v>1517.96</v>
      </c>
      <c r="F2242" t="s">
        <v>1170</v>
      </c>
      <c r="G2242" t="s">
        <v>11594</v>
      </c>
      <c r="H2242" t="s">
        <v>524</v>
      </c>
      <c r="I2242" t="s">
        <v>11049</v>
      </c>
      <c r="J2242">
        <v>10067</v>
      </c>
      <c r="K2242">
        <v>113060</v>
      </c>
      <c r="L2242" t="s">
        <v>31</v>
      </c>
      <c r="M2242" t="s">
        <v>159</v>
      </c>
      <c r="N2242" t="s">
        <v>11274</v>
      </c>
      <c r="O2242" s="129"/>
      <c r="P2242" s="16"/>
    </row>
    <row r="2243" spans="1:16">
      <c r="A2243" t="s">
        <v>316</v>
      </c>
      <c r="B2243" t="s">
        <v>317</v>
      </c>
      <c r="C2243" t="s">
        <v>11569</v>
      </c>
      <c r="D2243" t="s">
        <v>318</v>
      </c>
      <c r="E2243">
        <v>525.73</v>
      </c>
      <c r="F2243" t="s">
        <v>1170</v>
      </c>
      <c r="G2243" t="s">
        <v>11570</v>
      </c>
      <c r="H2243" t="s">
        <v>527</v>
      </c>
      <c r="I2243" t="s">
        <v>11048</v>
      </c>
      <c r="J2243">
        <v>10067</v>
      </c>
      <c r="K2243">
        <v>114000</v>
      </c>
      <c r="L2243" t="s">
        <v>39</v>
      </c>
      <c r="M2243" t="s">
        <v>159</v>
      </c>
      <c r="N2243" t="s">
        <v>11264</v>
      </c>
      <c r="O2243" s="129"/>
      <c r="P2243" s="16"/>
    </row>
    <row r="2244" spans="1:16">
      <c r="A2244" t="s">
        <v>320</v>
      </c>
      <c r="B2244" t="s">
        <v>317</v>
      </c>
      <c r="C2244" t="s">
        <v>11571</v>
      </c>
      <c r="D2244" t="s">
        <v>318</v>
      </c>
      <c r="E2244">
        <v>417.36</v>
      </c>
      <c r="F2244" t="s">
        <v>1170</v>
      </c>
      <c r="G2244" t="s">
        <v>11572</v>
      </c>
      <c r="H2244" t="s">
        <v>524</v>
      </c>
      <c r="I2244" t="s">
        <v>11048</v>
      </c>
      <c r="J2244">
        <v>10067</v>
      </c>
      <c r="K2244">
        <v>114000</v>
      </c>
      <c r="L2244" t="s">
        <v>39</v>
      </c>
      <c r="M2244" t="s">
        <v>159</v>
      </c>
      <c r="N2244" t="s">
        <v>11265</v>
      </c>
      <c r="O2244" s="129"/>
      <c r="P2244" s="16"/>
    </row>
    <row r="2245" spans="1:16">
      <c r="A2245" t="s">
        <v>321</v>
      </c>
      <c r="B2245" t="s">
        <v>317</v>
      </c>
      <c r="C2245" t="s">
        <v>11573</v>
      </c>
      <c r="D2245" t="s">
        <v>318</v>
      </c>
      <c r="E2245">
        <v>455.83</v>
      </c>
      <c r="F2245" t="s">
        <v>1170</v>
      </c>
      <c r="G2245" t="s">
        <v>11574</v>
      </c>
      <c r="H2245" t="s">
        <v>529</v>
      </c>
      <c r="I2245" t="s">
        <v>11048</v>
      </c>
      <c r="J2245">
        <v>10067</v>
      </c>
      <c r="K2245">
        <v>114000</v>
      </c>
      <c r="L2245" t="s">
        <v>39</v>
      </c>
      <c r="M2245" t="s">
        <v>159</v>
      </c>
      <c r="N2245" t="s">
        <v>11266</v>
      </c>
      <c r="O2245" s="129"/>
      <c r="P2245" s="16"/>
    </row>
    <row r="2246" spans="1:16">
      <c r="A2246" t="s">
        <v>1115</v>
      </c>
      <c r="B2246" t="s">
        <v>317</v>
      </c>
      <c r="C2246" t="s">
        <v>11575</v>
      </c>
      <c r="D2246" t="s">
        <v>318</v>
      </c>
      <c r="E2246">
        <v>424.9</v>
      </c>
      <c r="F2246" t="s">
        <v>1170</v>
      </c>
      <c r="G2246" t="s">
        <v>11576</v>
      </c>
      <c r="H2246" t="s">
        <v>526</v>
      </c>
      <c r="I2246" t="s">
        <v>11048</v>
      </c>
      <c r="J2246">
        <v>10067</v>
      </c>
      <c r="K2246">
        <v>114000</v>
      </c>
      <c r="L2246" t="s">
        <v>39</v>
      </c>
      <c r="M2246" t="s">
        <v>159</v>
      </c>
      <c r="N2246" t="s">
        <v>11267</v>
      </c>
      <c r="O2246" s="129"/>
      <c r="P2246" s="16"/>
    </row>
    <row r="2247" spans="1:16">
      <c r="A2247" t="s">
        <v>11577</v>
      </c>
      <c r="B2247" t="s">
        <v>317</v>
      </c>
      <c r="C2247" t="s">
        <v>11578</v>
      </c>
      <c r="D2247" t="s">
        <v>318</v>
      </c>
      <c r="E2247">
        <v>375.15</v>
      </c>
      <c r="F2247" t="s">
        <v>1170</v>
      </c>
      <c r="G2247" t="s">
        <v>11579</v>
      </c>
      <c r="H2247" t="s">
        <v>525</v>
      </c>
      <c r="I2247" t="s">
        <v>11048</v>
      </c>
      <c r="J2247">
        <v>10067</v>
      </c>
      <c r="K2247">
        <v>114000</v>
      </c>
      <c r="L2247" t="s">
        <v>39</v>
      </c>
      <c r="M2247" t="s">
        <v>159</v>
      </c>
      <c r="N2247" t="s">
        <v>11268</v>
      </c>
      <c r="O2247" s="129"/>
      <c r="P2247" s="16"/>
    </row>
    <row r="2248" spans="1:16">
      <c r="A2248" t="s">
        <v>11580</v>
      </c>
      <c r="B2248" t="s">
        <v>317</v>
      </c>
      <c r="C2248" t="s">
        <v>11581</v>
      </c>
      <c r="D2248" t="s">
        <v>318</v>
      </c>
      <c r="E2248">
        <v>419.26</v>
      </c>
      <c r="F2248" t="s">
        <v>1170</v>
      </c>
      <c r="G2248" t="s">
        <v>11582</v>
      </c>
      <c r="H2248" t="s">
        <v>520</v>
      </c>
      <c r="I2248" t="s">
        <v>11048</v>
      </c>
      <c r="J2248">
        <v>10067</v>
      </c>
      <c r="K2248">
        <v>114000</v>
      </c>
      <c r="L2248" t="s">
        <v>39</v>
      </c>
      <c r="M2248" t="s">
        <v>159</v>
      </c>
      <c r="N2248" t="s">
        <v>11269</v>
      </c>
      <c r="O2248" s="129"/>
      <c r="P2248" s="16"/>
    </row>
    <row r="2249" spans="1:16">
      <c r="A2249" t="s">
        <v>11583</v>
      </c>
      <c r="B2249" t="s">
        <v>317</v>
      </c>
      <c r="C2249" t="s">
        <v>11584</v>
      </c>
      <c r="D2249" t="s">
        <v>318</v>
      </c>
      <c r="E2249">
        <v>419.26</v>
      </c>
      <c r="F2249" t="s">
        <v>1170</v>
      </c>
      <c r="G2249" t="s">
        <v>11585</v>
      </c>
      <c r="H2249" t="s">
        <v>520</v>
      </c>
      <c r="I2249" t="s">
        <v>11048</v>
      </c>
      <c r="J2249">
        <v>10067</v>
      </c>
      <c r="K2249">
        <v>114000</v>
      </c>
      <c r="L2249" t="s">
        <v>39</v>
      </c>
      <c r="M2249" t="s">
        <v>159</v>
      </c>
      <c r="N2249" t="s">
        <v>11271</v>
      </c>
      <c r="O2249" s="129"/>
      <c r="P2249" s="16"/>
    </row>
    <row r="2250" spans="1:16">
      <c r="A2250" t="s">
        <v>1155</v>
      </c>
      <c r="B2250" t="s">
        <v>317</v>
      </c>
      <c r="C2250" t="s">
        <v>11586</v>
      </c>
      <c r="D2250" t="s">
        <v>318</v>
      </c>
      <c r="E2250">
        <v>419.26</v>
      </c>
      <c r="F2250" t="s">
        <v>1170</v>
      </c>
      <c r="G2250" t="s">
        <v>11587</v>
      </c>
      <c r="H2250" t="s">
        <v>523</v>
      </c>
      <c r="I2250" t="s">
        <v>11048</v>
      </c>
      <c r="J2250">
        <v>10067</v>
      </c>
      <c r="K2250">
        <v>114000</v>
      </c>
      <c r="L2250" t="s">
        <v>39</v>
      </c>
      <c r="M2250" t="s">
        <v>159</v>
      </c>
      <c r="N2250" t="s">
        <v>11270</v>
      </c>
      <c r="O2250" s="129"/>
      <c r="P2250" s="16"/>
    </row>
    <row r="2251" spans="1:16">
      <c r="A2251" t="s">
        <v>11588</v>
      </c>
      <c r="B2251" t="s">
        <v>317</v>
      </c>
      <c r="C2251" t="s">
        <v>11589</v>
      </c>
      <c r="D2251" t="s">
        <v>318</v>
      </c>
      <c r="E2251">
        <v>757.85</v>
      </c>
      <c r="F2251" t="s">
        <v>1170</v>
      </c>
      <c r="G2251" t="s">
        <v>11590</v>
      </c>
      <c r="H2251" t="s">
        <v>528</v>
      </c>
      <c r="I2251" t="s">
        <v>11048</v>
      </c>
      <c r="J2251">
        <v>10067</v>
      </c>
      <c r="K2251">
        <v>114000</v>
      </c>
      <c r="L2251" t="s">
        <v>39</v>
      </c>
      <c r="M2251" t="s">
        <v>159</v>
      </c>
      <c r="N2251" t="s">
        <v>11272</v>
      </c>
      <c r="O2251" s="129"/>
      <c r="P2251" s="16"/>
    </row>
    <row r="2252" spans="1:16">
      <c r="A2252" t="s">
        <v>1161</v>
      </c>
      <c r="B2252" t="s">
        <v>317</v>
      </c>
      <c r="C2252" t="s">
        <v>11591</v>
      </c>
      <c r="D2252" t="s">
        <v>318</v>
      </c>
      <c r="E2252">
        <v>456.89</v>
      </c>
      <c r="F2252" t="s">
        <v>1170</v>
      </c>
      <c r="G2252" t="s">
        <v>11592</v>
      </c>
      <c r="H2252" t="s">
        <v>525</v>
      </c>
      <c r="I2252" t="s">
        <v>11048</v>
      </c>
      <c r="J2252">
        <v>10067</v>
      </c>
      <c r="K2252">
        <v>114000</v>
      </c>
      <c r="L2252" t="s">
        <v>39</v>
      </c>
      <c r="M2252" t="s">
        <v>159</v>
      </c>
      <c r="N2252" t="s">
        <v>11273</v>
      </c>
      <c r="O2252" s="129"/>
      <c r="P2252" s="16"/>
    </row>
    <row r="2253" spans="1:16">
      <c r="A2253" t="s">
        <v>1160</v>
      </c>
      <c r="B2253" t="s">
        <v>317</v>
      </c>
      <c r="C2253" t="s">
        <v>11593</v>
      </c>
      <c r="D2253" t="s">
        <v>318</v>
      </c>
      <c r="E2253">
        <v>456.89</v>
      </c>
      <c r="F2253" t="s">
        <v>1170</v>
      </c>
      <c r="G2253" t="s">
        <v>11594</v>
      </c>
      <c r="H2253" t="s">
        <v>525</v>
      </c>
      <c r="I2253" t="s">
        <v>11048</v>
      </c>
      <c r="J2253">
        <v>10067</v>
      </c>
      <c r="K2253">
        <v>114000</v>
      </c>
      <c r="L2253" t="s">
        <v>39</v>
      </c>
      <c r="M2253" t="s">
        <v>159</v>
      </c>
      <c r="N2253" t="s">
        <v>11274</v>
      </c>
      <c r="O2253" s="129"/>
      <c r="P2253" s="16"/>
    </row>
    <row r="2254" spans="1:16">
      <c r="A2254" t="s">
        <v>316</v>
      </c>
      <c r="B2254" t="s">
        <v>317</v>
      </c>
      <c r="C2254" t="s">
        <v>11569</v>
      </c>
      <c r="D2254" t="s">
        <v>318</v>
      </c>
      <c r="E2254">
        <v>1643.8</v>
      </c>
      <c r="F2254" t="s">
        <v>1170</v>
      </c>
      <c r="G2254" t="s">
        <v>11570</v>
      </c>
      <c r="H2254" t="s">
        <v>528</v>
      </c>
      <c r="I2254" t="s">
        <v>11047</v>
      </c>
      <c r="J2254">
        <v>10067</v>
      </c>
      <c r="K2254">
        <v>114010</v>
      </c>
      <c r="L2254" t="s">
        <v>35</v>
      </c>
      <c r="M2254" t="s">
        <v>159</v>
      </c>
      <c r="N2254" t="s">
        <v>11264</v>
      </c>
      <c r="O2254" s="129"/>
      <c r="P2254" s="16"/>
    </row>
    <row r="2255" spans="1:16">
      <c r="A2255" t="s">
        <v>320</v>
      </c>
      <c r="B2255" t="s">
        <v>317</v>
      </c>
      <c r="C2255" t="s">
        <v>11571</v>
      </c>
      <c r="D2255" t="s">
        <v>318</v>
      </c>
      <c r="E2255">
        <v>1643.8</v>
      </c>
      <c r="F2255" t="s">
        <v>1170</v>
      </c>
      <c r="G2255" t="s">
        <v>11572</v>
      </c>
      <c r="H2255" t="s">
        <v>525</v>
      </c>
      <c r="I2255" t="s">
        <v>11047</v>
      </c>
      <c r="J2255">
        <v>10067</v>
      </c>
      <c r="K2255">
        <v>114010</v>
      </c>
      <c r="L2255" t="s">
        <v>35</v>
      </c>
      <c r="M2255" t="s">
        <v>159</v>
      </c>
      <c r="N2255" t="s">
        <v>11265</v>
      </c>
      <c r="O2255" s="129"/>
      <c r="P2255" s="16"/>
    </row>
    <row r="2256" spans="1:16">
      <c r="A2256" t="s">
        <v>321</v>
      </c>
      <c r="B2256" t="s">
        <v>317</v>
      </c>
      <c r="C2256" t="s">
        <v>11573</v>
      </c>
      <c r="D2256" t="s">
        <v>318</v>
      </c>
      <c r="E2256">
        <v>1643.8</v>
      </c>
      <c r="F2256" t="s">
        <v>1170</v>
      </c>
      <c r="G2256" t="s">
        <v>11574</v>
      </c>
      <c r="H2256" t="s">
        <v>530</v>
      </c>
      <c r="I2256" t="s">
        <v>11047</v>
      </c>
      <c r="J2256">
        <v>10067</v>
      </c>
      <c r="K2256">
        <v>114010</v>
      </c>
      <c r="L2256" t="s">
        <v>35</v>
      </c>
      <c r="M2256" t="s">
        <v>159</v>
      </c>
      <c r="N2256" t="s">
        <v>11266</v>
      </c>
      <c r="O2256" s="129"/>
      <c r="P2256" s="16"/>
    </row>
    <row r="2257" spans="1:16">
      <c r="A2257" t="s">
        <v>1115</v>
      </c>
      <c r="B2257" t="s">
        <v>317</v>
      </c>
      <c r="C2257" t="s">
        <v>11575</v>
      </c>
      <c r="D2257" t="s">
        <v>318</v>
      </c>
      <c r="E2257">
        <v>1643.8</v>
      </c>
      <c r="F2257" t="s">
        <v>1170</v>
      </c>
      <c r="G2257" t="s">
        <v>11576</v>
      </c>
      <c r="H2257" t="s">
        <v>527</v>
      </c>
      <c r="I2257" t="s">
        <v>11047</v>
      </c>
      <c r="J2257">
        <v>10067</v>
      </c>
      <c r="K2257">
        <v>114010</v>
      </c>
      <c r="L2257" t="s">
        <v>35</v>
      </c>
      <c r="M2257" t="s">
        <v>159</v>
      </c>
      <c r="N2257" t="s">
        <v>11267</v>
      </c>
      <c r="O2257" s="129"/>
      <c r="P2257" s="16"/>
    </row>
    <row r="2258" spans="1:16">
      <c r="A2258" t="s">
        <v>11577</v>
      </c>
      <c r="B2258" t="s">
        <v>317</v>
      </c>
      <c r="C2258" t="s">
        <v>11578</v>
      </c>
      <c r="D2258" t="s">
        <v>318</v>
      </c>
      <c r="E2258">
        <v>1643.8</v>
      </c>
      <c r="F2258" t="s">
        <v>1170</v>
      </c>
      <c r="G2258" t="s">
        <v>11579</v>
      </c>
      <c r="H2258" t="s">
        <v>526</v>
      </c>
      <c r="I2258" t="s">
        <v>11047</v>
      </c>
      <c r="J2258">
        <v>10067</v>
      </c>
      <c r="K2258">
        <v>114010</v>
      </c>
      <c r="L2258" t="s">
        <v>35</v>
      </c>
      <c r="M2258" t="s">
        <v>159</v>
      </c>
      <c r="N2258" t="s">
        <v>11268</v>
      </c>
      <c r="O2258" s="129"/>
      <c r="P2258" s="16"/>
    </row>
    <row r="2259" spans="1:16">
      <c r="A2259" t="s">
        <v>11580</v>
      </c>
      <c r="B2259" t="s">
        <v>317</v>
      </c>
      <c r="C2259" t="s">
        <v>11581</v>
      </c>
      <c r="D2259" t="s">
        <v>318</v>
      </c>
      <c r="E2259">
        <v>1643.8</v>
      </c>
      <c r="F2259" t="s">
        <v>1170</v>
      </c>
      <c r="G2259" t="s">
        <v>11582</v>
      </c>
      <c r="H2259" t="s">
        <v>521</v>
      </c>
      <c r="I2259" t="s">
        <v>11047</v>
      </c>
      <c r="J2259">
        <v>10067</v>
      </c>
      <c r="K2259">
        <v>114010</v>
      </c>
      <c r="L2259" t="s">
        <v>35</v>
      </c>
      <c r="M2259" t="s">
        <v>159</v>
      </c>
      <c r="N2259" t="s">
        <v>11269</v>
      </c>
      <c r="O2259" s="129"/>
      <c r="P2259" s="16"/>
    </row>
    <row r="2260" spans="1:16">
      <c r="A2260" t="s">
        <v>1155</v>
      </c>
      <c r="B2260" t="s">
        <v>317</v>
      </c>
      <c r="C2260" t="s">
        <v>11586</v>
      </c>
      <c r="D2260" t="s">
        <v>318</v>
      </c>
      <c r="E2260">
        <v>1880.96</v>
      </c>
      <c r="F2260" t="s">
        <v>1170</v>
      </c>
      <c r="G2260" t="s">
        <v>11587</v>
      </c>
      <c r="H2260" t="s">
        <v>524</v>
      </c>
      <c r="I2260" t="s">
        <v>11047</v>
      </c>
      <c r="J2260">
        <v>10067</v>
      </c>
      <c r="K2260">
        <v>114010</v>
      </c>
      <c r="L2260" t="s">
        <v>35</v>
      </c>
      <c r="M2260" t="s">
        <v>159</v>
      </c>
      <c r="N2260" t="s">
        <v>11270</v>
      </c>
      <c r="O2260" s="129"/>
      <c r="P2260" s="16"/>
    </row>
    <row r="2261" spans="1:16">
      <c r="A2261" t="s">
        <v>11583</v>
      </c>
      <c r="B2261" t="s">
        <v>317</v>
      </c>
      <c r="C2261" t="s">
        <v>11584</v>
      </c>
      <c r="D2261" t="s">
        <v>318</v>
      </c>
      <c r="E2261">
        <v>1563.05</v>
      </c>
      <c r="F2261" t="s">
        <v>1170</v>
      </c>
      <c r="G2261" t="s">
        <v>11585</v>
      </c>
      <c r="H2261" t="s">
        <v>521</v>
      </c>
      <c r="I2261" t="s">
        <v>11047</v>
      </c>
      <c r="J2261">
        <v>10067</v>
      </c>
      <c r="K2261">
        <v>114010</v>
      </c>
      <c r="L2261" t="s">
        <v>35</v>
      </c>
      <c r="M2261" t="s">
        <v>159</v>
      </c>
      <c r="N2261" t="s">
        <v>11271</v>
      </c>
      <c r="O2261" s="129"/>
      <c r="P2261" s="16"/>
    </row>
    <row r="2262" spans="1:16">
      <c r="A2262" t="s">
        <v>11588</v>
      </c>
      <c r="B2262" t="s">
        <v>317</v>
      </c>
      <c r="C2262" t="s">
        <v>11589</v>
      </c>
      <c r="D2262" t="s">
        <v>318</v>
      </c>
      <c r="E2262">
        <v>2785.55</v>
      </c>
      <c r="F2262" t="s">
        <v>1170</v>
      </c>
      <c r="G2262" t="s">
        <v>11590</v>
      </c>
      <c r="H2262" t="s">
        <v>529</v>
      </c>
      <c r="I2262" t="s">
        <v>11047</v>
      </c>
      <c r="J2262">
        <v>10067</v>
      </c>
      <c r="K2262">
        <v>114010</v>
      </c>
      <c r="L2262" t="s">
        <v>35</v>
      </c>
      <c r="M2262" t="s">
        <v>159</v>
      </c>
      <c r="N2262" t="s">
        <v>11272</v>
      </c>
      <c r="O2262" s="129"/>
      <c r="P2262" s="16"/>
    </row>
    <row r="2263" spans="1:16">
      <c r="A2263" t="s">
        <v>1161</v>
      </c>
      <c r="B2263" t="s">
        <v>317</v>
      </c>
      <c r="C2263" t="s">
        <v>11591</v>
      </c>
      <c r="D2263" t="s">
        <v>318</v>
      </c>
      <c r="E2263">
        <v>1826.16</v>
      </c>
      <c r="F2263" t="s">
        <v>1170</v>
      </c>
      <c r="G2263" t="s">
        <v>11592</v>
      </c>
      <c r="H2263" t="s">
        <v>526</v>
      </c>
      <c r="I2263" t="s">
        <v>11047</v>
      </c>
      <c r="J2263">
        <v>10067</v>
      </c>
      <c r="K2263">
        <v>114010</v>
      </c>
      <c r="L2263" t="s">
        <v>35</v>
      </c>
      <c r="M2263" t="s">
        <v>159</v>
      </c>
      <c r="N2263" t="s">
        <v>11273</v>
      </c>
      <c r="O2263" s="129"/>
      <c r="P2263" s="16"/>
    </row>
    <row r="2264" spans="1:16">
      <c r="A2264" t="s">
        <v>1160</v>
      </c>
      <c r="B2264" t="s">
        <v>317</v>
      </c>
      <c r="C2264" t="s">
        <v>11593</v>
      </c>
      <c r="D2264" t="s">
        <v>318</v>
      </c>
      <c r="E2264">
        <v>1826.16</v>
      </c>
      <c r="F2264" t="s">
        <v>1170</v>
      </c>
      <c r="G2264" t="s">
        <v>11594</v>
      </c>
      <c r="H2264" t="s">
        <v>526</v>
      </c>
      <c r="I2264" t="s">
        <v>11047</v>
      </c>
      <c r="J2264">
        <v>10067</v>
      </c>
      <c r="K2264">
        <v>114010</v>
      </c>
      <c r="L2264" t="s">
        <v>35</v>
      </c>
      <c r="M2264" t="s">
        <v>159</v>
      </c>
      <c r="N2264" t="s">
        <v>11274</v>
      </c>
      <c r="O2264" s="129"/>
      <c r="P2264" s="16"/>
    </row>
    <row r="2265" spans="1:16">
      <c r="A2265" t="s">
        <v>316</v>
      </c>
      <c r="B2265" t="s">
        <v>317</v>
      </c>
      <c r="C2265" t="s">
        <v>11569</v>
      </c>
      <c r="D2265" t="s">
        <v>318</v>
      </c>
      <c r="E2265">
        <v>673.32</v>
      </c>
      <c r="F2265" t="s">
        <v>1170</v>
      </c>
      <c r="G2265" t="s">
        <v>11570</v>
      </c>
      <c r="H2265" t="s">
        <v>529</v>
      </c>
      <c r="I2265" t="s">
        <v>11046</v>
      </c>
      <c r="J2265">
        <v>10067</v>
      </c>
      <c r="K2265">
        <v>114020</v>
      </c>
      <c r="L2265" t="s">
        <v>33</v>
      </c>
      <c r="M2265" t="s">
        <v>159</v>
      </c>
      <c r="N2265" t="s">
        <v>11264</v>
      </c>
      <c r="O2265" s="129"/>
      <c r="P2265" s="16"/>
    </row>
    <row r="2266" spans="1:16">
      <c r="A2266" t="s">
        <v>320</v>
      </c>
      <c r="B2266" t="s">
        <v>317</v>
      </c>
      <c r="C2266" t="s">
        <v>11571</v>
      </c>
      <c r="D2266" t="s">
        <v>318</v>
      </c>
      <c r="E2266">
        <v>720.41</v>
      </c>
      <c r="F2266" t="s">
        <v>1170</v>
      </c>
      <c r="G2266" t="s">
        <v>11572</v>
      </c>
      <c r="H2266" t="s">
        <v>526</v>
      </c>
      <c r="I2266" t="s">
        <v>11046</v>
      </c>
      <c r="J2266">
        <v>10067</v>
      </c>
      <c r="K2266">
        <v>114020</v>
      </c>
      <c r="L2266" t="s">
        <v>33</v>
      </c>
      <c r="M2266" t="s">
        <v>159</v>
      </c>
      <c r="N2266" t="s">
        <v>11265</v>
      </c>
      <c r="O2266" s="129"/>
      <c r="P2266" s="16"/>
    </row>
    <row r="2267" spans="1:16">
      <c r="A2267" t="s">
        <v>321</v>
      </c>
      <c r="B2267" t="s">
        <v>317</v>
      </c>
      <c r="C2267" t="s">
        <v>11573</v>
      </c>
      <c r="D2267" t="s">
        <v>318</v>
      </c>
      <c r="E2267">
        <v>643.83000000000004</v>
      </c>
      <c r="F2267" t="s">
        <v>1170</v>
      </c>
      <c r="G2267" t="s">
        <v>11574</v>
      </c>
      <c r="H2267" t="s">
        <v>531</v>
      </c>
      <c r="I2267" t="s">
        <v>11046</v>
      </c>
      <c r="J2267">
        <v>10067</v>
      </c>
      <c r="K2267">
        <v>114020</v>
      </c>
      <c r="L2267" t="s">
        <v>33</v>
      </c>
      <c r="M2267" t="s">
        <v>159</v>
      </c>
      <c r="N2267" t="s">
        <v>11266</v>
      </c>
      <c r="O2267" s="129"/>
      <c r="P2267" s="16"/>
    </row>
    <row r="2268" spans="1:16">
      <c r="A2268" t="s">
        <v>1115</v>
      </c>
      <c r="B2268" t="s">
        <v>317</v>
      </c>
      <c r="C2268" t="s">
        <v>11575</v>
      </c>
      <c r="D2268" t="s">
        <v>318</v>
      </c>
      <c r="E2268">
        <v>785.86</v>
      </c>
      <c r="F2268" t="s">
        <v>1170</v>
      </c>
      <c r="G2268" t="s">
        <v>11576</v>
      </c>
      <c r="H2268" t="s">
        <v>528</v>
      </c>
      <c r="I2268" t="s">
        <v>11046</v>
      </c>
      <c r="J2268">
        <v>10067</v>
      </c>
      <c r="K2268">
        <v>114020</v>
      </c>
      <c r="L2268" t="s">
        <v>33</v>
      </c>
      <c r="M2268" t="s">
        <v>159</v>
      </c>
      <c r="N2268" t="s">
        <v>11267</v>
      </c>
      <c r="O2268" s="129"/>
      <c r="P2268" s="16"/>
    </row>
    <row r="2269" spans="1:16">
      <c r="A2269" t="s">
        <v>11577</v>
      </c>
      <c r="B2269" t="s">
        <v>317</v>
      </c>
      <c r="C2269" t="s">
        <v>11578</v>
      </c>
      <c r="D2269" t="s">
        <v>318</v>
      </c>
      <c r="E2269">
        <v>671.77</v>
      </c>
      <c r="F2269" t="s">
        <v>1170</v>
      </c>
      <c r="G2269" t="s">
        <v>11579</v>
      </c>
      <c r="H2269" t="s">
        <v>527</v>
      </c>
      <c r="I2269" t="s">
        <v>11046</v>
      </c>
      <c r="J2269">
        <v>10067</v>
      </c>
      <c r="K2269">
        <v>114020</v>
      </c>
      <c r="L2269" t="s">
        <v>33</v>
      </c>
      <c r="M2269" t="s">
        <v>159</v>
      </c>
      <c r="N2269" t="s">
        <v>11268</v>
      </c>
      <c r="O2269" s="129"/>
      <c r="P2269" s="16"/>
    </row>
    <row r="2270" spans="1:16">
      <c r="A2270" t="s">
        <v>11580</v>
      </c>
      <c r="B2270" t="s">
        <v>317</v>
      </c>
      <c r="C2270" t="s">
        <v>11581</v>
      </c>
      <c r="D2270" t="s">
        <v>318</v>
      </c>
      <c r="E2270">
        <v>766.97</v>
      </c>
      <c r="F2270" t="s">
        <v>1170</v>
      </c>
      <c r="G2270" t="s">
        <v>11582</v>
      </c>
      <c r="H2270" t="s">
        <v>522</v>
      </c>
      <c r="I2270" t="s">
        <v>11046</v>
      </c>
      <c r="J2270">
        <v>10067</v>
      </c>
      <c r="K2270">
        <v>114020</v>
      </c>
      <c r="L2270" t="s">
        <v>33</v>
      </c>
      <c r="M2270" t="s">
        <v>159</v>
      </c>
      <c r="N2270" t="s">
        <v>11269</v>
      </c>
      <c r="O2270" s="129"/>
      <c r="P2270" s="16"/>
    </row>
    <row r="2271" spans="1:16">
      <c r="A2271" t="s">
        <v>11583</v>
      </c>
      <c r="B2271" t="s">
        <v>317</v>
      </c>
      <c r="C2271" t="s">
        <v>11584</v>
      </c>
      <c r="D2271" t="s">
        <v>318</v>
      </c>
      <c r="E2271">
        <v>702.3</v>
      </c>
      <c r="F2271" t="s">
        <v>1170</v>
      </c>
      <c r="G2271" t="s">
        <v>11585</v>
      </c>
      <c r="H2271" t="s">
        <v>522</v>
      </c>
      <c r="I2271" t="s">
        <v>11046</v>
      </c>
      <c r="J2271">
        <v>10067</v>
      </c>
      <c r="K2271">
        <v>114020</v>
      </c>
      <c r="L2271" t="s">
        <v>33</v>
      </c>
      <c r="M2271" t="s">
        <v>159</v>
      </c>
      <c r="N2271" t="s">
        <v>11271</v>
      </c>
      <c r="O2271" s="129"/>
      <c r="P2271" s="16"/>
    </row>
    <row r="2272" spans="1:16">
      <c r="A2272" t="s">
        <v>1155</v>
      </c>
      <c r="B2272" t="s">
        <v>317</v>
      </c>
      <c r="C2272" t="s">
        <v>11586</v>
      </c>
      <c r="D2272" t="s">
        <v>318</v>
      </c>
      <c r="E2272">
        <v>695.32</v>
      </c>
      <c r="F2272" t="s">
        <v>1170</v>
      </c>
      <c r="G2272" t="s">
        <v>11587</v>
      </c>
      <c r="H2272" t="s">
        <v>525</v>
      </c>
      <c r="I2272" t="s">
        <v>11046</v>
      </c>
      <c r="J2272">
        <v>10067</v>
      </c>
      <c r="K2272">
        <v>114020</v>
      </c>
      <c r="L2272" t="s">
        <v>33</v>
      </c>
      <c r="M2272" t="s">
        <v>159</v>
      </c>
      <c r="N2272" t="s">
        <v>11270</v>
      </c>
      <c r="O2272" s="129"/>
      <c r="P2272" s="16"/>
    </row>
    <row r="2273" spans="1:16">
      <c r="A2273" t="s">
        <v>11588</v>
      </c>
      <c r="B2273" t="s">
        <v>317</v>
      </c>
      <c r="C2273" t="s">
        <v>11589</v>
      </c>
      <c r="D2273" t="s">
        <v>318</v>
      </c>
      <c r="E2273">
        <v>1222.67</v>
      </c>
      <c r="F2273" t="s">
        <v>1170</v>
      </c>
      <c r="G2273" t="s">
        <v>11590</v>
      </c>
      <c r="H2273" t="s">
        <v>530</v>
      </c>
      <c r="I2273" t="s">
        <v>11046</v>
      </c>
      <c r="J2273">
        <v>10067</v>
      </c>
      <c r="K2273">
        <v>114020</v>
      </c>
      <c r="L2273" t="s">
        <v>33</v>
      </c>
      <c r="M2273" t="s">
        <v>159</v>
      </c>
      <c r="N2273" t="s">
        <v>11272</v>
      </c>
      <c r="O2273" s="129"/>
      <c r="P2273" s="16"/>
    </row>
    <row r="2274" spans="1:16">
      <c r="A2274" t="s">
        <v>1161</v>
      </c>
      <c r="B2274" t="s">
        <v>317</v>
      </c>
      <c r="C2274" t="s">
        <v>11591</v>
      </c>
      <c r="D2274" t="s">
        <v>318</v>
      </c>
      <c r="E2274">
        <v>729.51</v>
      </c>
      <c r="F2274" t="s">
        <v>1170</v>
      </c>
      <c r="G2274" t="s">
        <v>11592</v>
      </c>
      <c r="H2274" t="s">
        <v>527</v>
      </c>
      <c r="I2274" t="s">
        <v>11046</v>
      </c>
      <c r="J2274">
        <v>10067</v>
      </c>
      <c r="K2274">
        <v>114020</v>
      </c>
      <c r="L2274" t="s">
        <v>33</v>
      </c>
      <c r="M2274" t="s">
        <v>159</v>
      </c>
      <c r="N2274" t="s">
        <v>11273</v>
      </c>
      <c r="O2274" s="129"/>
      <c r="P2274" s="16"/>
    </row>
    <row r="2275" spans="1:16">
      <c r="A2275" t="s">
        <v>1160</v>
      </c>
      <c r="B2275" t="s">
        <v>317</v>
      </c>
      <c r="C2275" t="s">
        <v>11593</v>
      </c>
      <c r="D2275" t="s">
        <v>318</v>
      </c>
      <c r="E2275">
        <v>754.69</v>
      </c>
      <c r="F2275" t="s">
        <v>1170</v>
      </c>
      <c r="G2275" t="s">
        <v>11594</v>
      </c>
      <c r="H2275" t="s">
        <v>527</v>
      </c>
      <c r="I2275" t="s">
        <v>11046</v>
      </c>
      <c r="J2275">
        <v>10067</v>
      </c>
      <c r="K2275">
        <v>114020</v>
      </c>
      <c r="L2275" t="s">
        <v>33</v>
      </c>
      <c r="M2275" t="s">
        <v>159</v>
      </c>
      <c r="N2275" t="s">
        <v>11274</v>
      </c>
      <c r="O2275" s="129"/>
      <c r="P2275" s="16"/>
    </row>
    <row r="2276" spans="1:16">
      <c r="A2276" t="s">
        <v>316</v>
      </c>
      <c r="B2276" t="s">
        <v>317</v>
      </c>
      <c r="C2276" t="s">
        <v>11569</v>
      </c>
      <c r="D2276" t="s">
        <v>318</v>
      </c>
      <c r="E2276">
        <v>14796.83</v>
      </c>
      <c r="F2276" t="s">
        <v>1170</v>
      </c>
      <c r="G2276" t="s">
        <v>11570</v>
      </c>
      <c r="H2276" t="s">
        <v>530</v>
      </c>
      <c r="I2276" t="s">
        <v>11045</v>
      </c>
      <c r="J2276">
        <v>10067</v>
      </c>
      <c r="K2276">
        <v>114040</v>
      </c>
      <c r="L2276" t="s">
        <v>27</v>
      </c>
      <c r="M2276" t="s">
        <v>159</v>
      </c>
      <c r="N2276" t="s">
        <v>11264</v>
      </c>
      <c r="O2276" s="129"/>
      <c r="P2276" s="16"/>
    </row>
    <row r="2277" spans="1:16">
      <c r="A2277" t="s">
        <v>320</v>
      </c>
      <c r="B2277" t="s">
        <v>317</v>
      </c>
      <c r="C2277" t="s">
        <v>11571</v>
      </c>
      <c r="D2277" t="s">
        <v>318</v>
      </c>
      <c r="E2277">
        <v>14678.88</v>
      </c>
      <c r="F2277" t="s">
        <v>1170</v>
      </c>
      <c r="G2277" t="s">
        <v>11572</v>
      </c>
      <c r="H2277" t="s">
        <v>527</v>
      </c>
      <c r="I2277" t="s">
        <v>11045</v>
      </c>
      <c r="J2277">
        <v>10067</v>
      </c>
      <c r="K2277">
        <v>114040</v>
      </c>
      <c r="L2277" t="s">
        <v>27</v>
      </c>
      <c r="M2277" t="s">
        <v>159</v>
      </c>
      <c r="N2277" t="s">
        <v>11265</v>
      </c>
      <c r="O2277" s="129"/>
      <c r="P2277" s="16"/>
    </row>
    <row r="2278" spans="1:16">
      <c r="A2278" t="s">
        <v>321</v>
      </c>
      <c r="B2278" t="s">
        <v>317</v>
      </c>
      <c r="C2278" t="s">
        <v>11573</v>
      </c>
      <c r="D2278" t="s">
        <v>318</v>
      </c>
      <c r="E2278">
        <v>14609.92</v>
      </c>
      <c r="F2278" t="s">
        <v>1170</v>
      </c>
      <c r="G2278" t="s">
        <v>11574</v>
      </c>
      <c r="H2278" t="s">
        <v>532</v>
      </c>
      <c r="I2278" t="s">
        <v>11045</v>
      </c>
      <c r="J2278">
        <v>10067</v>
      </c>
      <c r="K2278">
        <v>114040</v>
      </c>
      <c r="L2278" t="s">
        <v>27</v>
      </c>
      <c r="M2278" t="s">
        <v>159</v>
      </c>
      <c r="N2278" t="s">
        <v>11266</v>
      </c>
      <c r="O2278" s="129"/>
      <c r="P2278" s="16"/>
    </row>
    <row r="2279" spans="1:16">
      <c r="A2279" t="s">
        <v>1115</v>
      </c>
      <c r="B2279" t="s">
        <v>317</v>
      </c>
      <c r="C2279" t="s">
        <v>11575</v>
      </c>
      <c r="D2279" t="s">
        <v>318</v>
      </c>
      <c r="E2279">
        <v>14908.91</v>
      </c>
      <c r="F2279" t="s">
        <v>1170</v>
      </c>
      <c r="G2279" t="s">
        <v>11576</v>
      </c>
      <c r="H2279" t="s">
        <v>529</v>
      </c>
      <c r="I2279" t="s">
        <v>11045</v>
      </c>
      <c r="J2279">
        <v>10067</v>
      </c>
      <c r="K2279">
        <v>114040</v>
      </c>
      <c r="L2279" t="s">
        <v>27</v>
      </c>
      <c r="M2279" t="s">
        <v>159</v>
      </c>
      <c r="N2279" t="s">
        <v>11267</v>
      </c>
      <c r="O2279" s="129"/>
      <c r="P2279" s="16"/>
    </row>
    <row r="2280" spans="1:16">
      <c r="A2280" t="s">
        <v>11577</v>
      </c>
      <c r="B2280" t="s">
        <v>317</v>
      </c>
      <c r="C2280" t="s">
        <v>11578</v>
      </c>
      <c r="D2280" t="s">
        <v>318</v>
      </c>
      <c r="E2280">
        <v>14730.3</v>
      </c>
      <c r="F2280" t="s">
        <v>1170</v>
      </c>
      <c r="G2280" t="s">
        <v>11579</v>
      </c>
      <c r="H2280" t="s">
        <v>528</v>
      </c>
      <c r="I2280" t="s">
        <v>11045</v>
      </c>
      <c r="J2280">
        <v>10067</v>
      </c>
      <c r="K2280">
        <v>114040</v>
      </c>
      <c r="L2280" t="s">
        <v>27</v>
      </c>
      <c r="M2280" t="s">
        <v>159</v>
      </c>
      <c r="N2280" t="s">
        <v>11268</v>
      </c>
      <c r="O2280" s="129"/>
      <c r="P2280" s="16"/>
    </row>
    <row r="2281" spans="1:16">
      <c r="A2281" t="s">
        <v>11580</v>
      </c>
      <c r="B2281" t="s">
        <v>317</v>
      </c>
      <c r="C2281" t="s">
        <v>11581</v>
      </c>
      <c r="D2281" t="s">
        <v>318</v>
      </c>
      <c r="E2281">
        <v>16117.27</v>
      </c>
      <c r="F2281" t="s">
        <v>1170</v>
      </c>
      <c r="G2281" t="s">
        <v>11582</v>
      </c>
      <c r="H2281" t="s">
        <v>523</v>
      </c>
      <c r="I2281" t="s">
        <v>11045</v>
      </c>
      <c r="J2281">
        <v>10067</v>
      </c>
      <c r="K2281">
        <v>114040</v>
      </c>
      <c r="L2281" t="s">
        <v>27</v>
      </c>
      <c r="M2281" t="s">
        <v>159</v>
      </c>
      <c r="N2281" t="s">
        <v>11269</v>
      </c>
      <c r="O2281" s="129"/>
      <c r="P2281" s="16"/>
    </row>
    <row r="2282" spans="1:16">
      <c r="A2282" t="s">
        <v>11583</v>
      </c>
      <c r="B2282" t="s">
        <v>317</v>
      </c>
      <c r="C2282" t="s">
        <v>11584</v>
      </c>
      <c r="D2282" t="s">
        <v>318</v>
      </c>
      <c r="E2282">
        <v>16689.830000000002</v>
      </c>
      <c r="F2282" t="s">
        <v>1170</v>
      </c>
      <c r="G2282" t="s">
        <v>11585</v>
      </c>
      <c r="H2282" t="s">
        <v>523</v>
      </c>
      <c r="I2282" t="s">
        <v>11045</v>
      </c>
      <c r="J2282">
        <v>10067</v>
      </c>
      <c r="K2282">
        <v>114040</v>
      </c>
      <c r="L2282" t="s">
        <v>27</v>
      </c>
      <c r="M2282" t="s">
        <v>159</v>
      </c>
      <c r="N2282" t="s">
        <v>11271</v>
      </c>
      <c r="O2282" s="129"/>
      <c r="P2282" s="16"/>
    </row>
    <row r="2283" spans="1:16">
      <c r="A2283" t="s">
        <v>1155</v>
      </c>
      <c r="B2283" t="s">
        <v>317</v>
      </c>
      <c r="C2283" t="s">
        <v>11586</v>
      </c>
      <c r="D2283" t="s">
        <v>318</v>
      </c>
      <c r="E2283">
        <v>16411.68</v>
      </c>
      <c r="F2283" t="s">
        <v>1170</v>
      </c>
      <c r="G2283" t="s">
        <v>11587</v>
      </c>
      <c r="H2283" t="s">
        <v>526</v>
      </c>
      <c r="I2283" t="s">
        <v>11045</v>
      </c>
      <c r="J2283">
        <v>10067</v>
      </c>
      <c r="K2283">
        <v>114040</v>
      </c>
      <c r="L2283" t="s">
        <v>27</v>
      </c>
      <c r="M2283" t="s">
        <v>159</v>
      </c>
      <c r="N2283" t="s">
        <v>11270</v>
      </c>
      <c r="O2283" s="129"/>
      <c r="P2283" s="16"/>
    </row>
    <row r="2284" spans="1:16">
      <c r="A2284" t="s">
        <v>11588</v>
      </c>
      <c r="B2284" t="s">
        <v>317</v>
      </c>
      <c r="C2284" t="s">
        <v>11589</v>
      </c>
      <c r="D2284" t="s">
        <v>318</v>
      </c>
      <c r="E2284">
        <v>17909.64</v>
      </c>
      <c r="F2284" t="s">
        <v>1170</v>
      </c>
      <c r="G2284" t="s">
        <v>11590</v>
      </c>
      <c r="H2284" t="s">
        <v>531</v>
      </c>
      <c r="I2284" t="s">
        <v>11045</v>
      </c>
      <c r="J2284">
        <v>10067</v>
      </c>
      <c r="K2284">
        <v>114040</v>
      </c>
      <c r="L2284" t="s">
        <v>27</v>
      </c>
      <c r="M2284" t="s">
        <v>159</v>
      </c>
      <c r="N2284" t="s">
        <v>11272</v>
      </c>
      <c r="O2284" s="129"/>
      <c r="P2284" s="16"/>
    </row>
    <row r="2285" spans="1:16">
      <c r="A2285" t="s">
        <v>1161</v>
      </c>
      <c r="B2285" t="s">
        <v>317</v>
      </c>
      <c r="C2285" t="s">
        <v>11591</v>
      </c>
      <c r="D2285" t="s">
        <v>318</v>
      </c>
      <c r="E2285">
        <v>16978.009999999998</v>
      </c>
      <c r="F2285" t="s">
        <v>1170</v>
      </c>
      <c r="G2285" t="s">
        <v>11592</v>
      </c>
      <c r="H2285" t="s">
        <v>528</v>
      </c>
      <c r="I2285" t="s">
        <v>11045</v>
      </c>
      <c r="J2285">
        <v>10067</v>
      </c>
      <c r="K2285">
        <v>114040</v>
      </c>
      <c r="L2285" t="s">
        <v>27</v>
      </c>
      <c r="M2285" t="s">
        <v>159</v>
      </c>
      <c r="N2285" t="s">
        <v>11273</v>
      </c>
      <c r="O2285" s="129"/>
      <c r="P2285" s="16"/>
    </row>
    <row r="2286" spans="1:16">
      <c r="A2286" t="s">
        <v>1160</v>
      </c>
      <c r="B2286" t="s">
        <v>317</v>
      </c>
      <c r="C2286" t="s">
        <v>11593</v>
      </c>
      <c r="D2286" t="s">
        <v>318</v>
      </c>
      <c r="E2286">
        <v>16111.74</v>
      </c>
      <c r="F2286" t="s">
        <v>1170</v>
      </c>
      <c r="G2286" t="s">
        <v>11594</v>
      </c>
      <c r="H2286" t="s">
        <v>528</v>
      </c>
      <c r="I2286" t="s">
        <v>11045</v>
      </c>
      <c r="J2286">
        <v>10067</v>
      </c>
      <c r="K2286">
        <v>114040</v>
      </c>
      <c r="L2286" t="s">
        <v>27</v>
      </c>
      <c r="M2286" t="s">
        <v>159</v>
      </c>
      <c r="N2286" t="s">
        <v>11274</v>
      </c>
      <c r="O2286" s="129"/>
      <c r="P2286" s="16"/>
    </row>
    <row r="2287" spans="1:16">
      <c r="A2287" t="s">
        <v>316</v>
      </c>
      <c r="B2287" t="s">
        <v>317</v>
      </c>
      <c r="C2287" t="s">
        <v>11569</v>
      </c>
      <c r="D2287" t="s">
        <v>318</v>
      </c>
      <c r="E2287">
        <v>5431.58</v>
      </c>
      <c r="F2287" t="s">
        <v>1170</v>
      </c>
      <c r="G2287" t="s">
        <v>11570</v>
      </c>
      <c r="H2287" t="s">
        <v>531</v>
      </c>
      <c r="I2287" t="s">
        <v>11044</v>
      </c>
      <c r="J2287">
        <v>10067</v>
      </c>
      <c r="K2287">
        <v>114060</v>
      </c>
      <c r="L2287" t="s">
        <v>31</v>
      </c>
      <c r="M2287" t="s">
        <v>159</v>
      </c>
      <c r="N2287" t="s">
        <v>11264</v>
      </c>
      <c r="O2287" s="129"/>
      <c r="P2287" s="16"/>
    </row>
    <row r="2288" spans="1:16">
      <c r="A2288" t="s">
        <v>320</v>
      </c>
      <c r="B2288" t="s">
        <v>317</v>
      </c>
      <c r="C2288" t="s">
        <v>11571</v>
      </c>
      <c r="D2288" t="s">
        <v>318</v>
      </c>
      <c r="E2288">
        <v>5103.88</v>
      </c>
      <c r="F2288" t="s">
        <v>1170</v>
      </c>
      <c r="G2288" t="s">
        <v>11572</v>
      </c>
      <c r="H2288" t="s">
        <v>528</v>
      </c>
      <c r="I2288" t="s">
        <v>11044</v>
      </c>
      <c r="J2288">
        <v>10067</v>
      </c>
      <c r="K2288">
        <v>114060</v>
      </c>
      <c r="L2288" t="s">
        <v>31</v>
      </c>
      <c r="M2288" t="s">
        <v>159</v>
      </c>
      <c r="N2288" t="s">
        <v>11265</v>
      </c>
      <c r="O2288" s="129"/>
      <c r="P2288" s="16"/>
    </row>
    <row r="2289" spans="1:16">
      <c r="A2289" t="s">
        <v>321</v>
      </c>
      <c r="B2289" t="s">
        <v>317</v>
      </c>
      <c r="C2289" t="s">
        <v>11573</v>
      </c>
      <c r="D2289" t="s">
        <v>318</v>
      </c>
      <c r="E2289">
        <v>4987.2700000000004</v>
      </c>
      <c r="F2289" t="s">
        <v>1170</v>
      </c>
      <c r="G2289" t="s">
        <v>11574</v>
      </c>
      <c r="H2289" t="s">
        <v>533</v>
      </c>
      <c r="I2289" t="s">
        <v>11044</v>
      </c>
      <c r="J2289">
        <v>10067</v>
      </c>
      <c r="K2289">
        <v>114060</v>
      </c>
      <c r="L2289" t="s">
        <v>31</v>
      </c>
      <c r="M2289" t="s">
        <v>159</v>
      </c>
      <c r="N2289" t="s">
        <v>11266</v>
      </c>
      <c r="O2289" s="129"/>
      <c r="P2289" s="16"/>
    </row>
    <row r="2290" spans="1:16">
      <c r="A2290" t="s">
        <v>1115</v>
      </c>
      <c r="B2290" t="s">
        <v>317</v>
      </c>
      <c r="C2290" t="s">
        <v>11575</v>
      </c>
      <c r="D2290" t="s">
        <v>318</v>
      </c>
      <c r="E2290">
        <v>5432.62</v>
      </c>
      <c r="F2290" t="s">
        <v>1170</v>
      </c>
      <c r="G2290" t="s">
        <v>11576</v>
      </c>
      <c r="H2290" t="s">
        <v>530</v>
      </c>
      <c r="I2290" t="s">
        <v>11044</v>
      </c>
      <c r="J2290">
        <v>10067</v>
      </c>
      <c r="K2290">
        <v>114060</v>
      </c>
      <c r="L2290" t="s">
        <v>31</v>
      </c>
      <c r="M2290" t="s">
        <v>159</v>
      </c>
      <c r="N2290" t="s">
        <v>11267</v>
      </c>
      <c r="O2290" s="129"/>
      <c r="P2290" s="16"/>
    </row>
    <row r="2291" spans="1:16">
      <c r="A2291" t="s">
        <v>11577</v>
      </c>
      <c r="B2291" t="s">
        <v>317</v>
      </c>
      <c r="C2291" t="s">
        <v>11578</v>
      </c>
      <c r="D2291" t="s">
        <v>318</v>
      </c>
      <c r="E2291">
        <v>4902.7</v>
      </c>
      <c r="F2291" t="s">
        <v>1170</v>
      </c>
      <c r="G2291" t="s">
        <v>11579</v>
      </c>
      <c r="H2291" t="s">
        <v>529</v>
      </c>
      <c r="I2291" t="s">
        <v>11044</v>
      </c>
      <c r="J2291">
        <v>10067</v>
      </c>
      <c r="K2291">
        <v>114060</v>
      </c>
      <c r="L2291" t="s">
        <v>31</v>
      </c>
      <c r="M2291" t="s">
        <v>159</v>
      </c>
      <c r="N2291" t="s">
        <v>11268</v>
      </c>
      <c r="O2291" s="129"/>
      <c r="P2291" s="16"/>
    </row>
    <row r="2292" spans="1:16">
      <c r="A2292" t="s">
        <v>11580</v>
      </c>
      <c r="B2292" t="s">
        <v>317</v>
      </c>
      <c r="C2292" t="s">
        <v>11581</v>
      </c>
      <c r="D2292" t="s">
        <v>318</v>
      </c>
      <c r="E2292">
        <v>5144.6899999999996</v>
      </c>
      <c r="F2292" t="s">
        <v>1170</v>
      </c>
      <c r="G2292" t="s">
        <v>11582</v>
      </c>
      <c r="H2292" t="s">
        <v>524</v>
      </c>
      <c r="I2292" t="s">
        <v>11044</v>
      </c>
      <c r="J2292">
        <v>10067</v>
      </c>
      <c r="K2292">
        <v>114060</v>
      </c>
      <c r="L2292" t="s">
        <v>31</v>
      </c>
      <c r="M2292" t="s">
        <v>159</v>
      </c>
      <c r="N2292" t="s">
        <v>11269</v>
      </c>
      <c r="O2292" s="129"/>
      <c r="P2292" s="16"/>
    </row>
    <row r="2293" spans="1:16">
      <c r="A2293" t="s">
        <v>1155</v>
      </c>
      <c r="B2293" t="s">
        <v>317</v>
      </c>
      <c r="C2293" t="s">
        <v>11586</v>
      </c>
      <c r="D2293" t="s">
        <v>318</v>
      </c>
      <c r="E2293">
        <v>5417.54</v>
      </c>
      <c r="F2293" t="s">
        <v>1170</v>
      </c>
      <c r="G2293" t="s">
        <v>11587</v>
      </c>
      <c r="H2293" t="s">
        <v>527</v>
      </c>
      <c r="I2293" t="s">
        <v>11044</v>
      </c>
      <c r="J2293">
        <v>10067</v>
      </c>
      <c r="K2293">
        <v>114060</v>
      </c>
      <c r="L2293" t="s">
        <v>31</v>
      </c>
      <c r="M2293" t="s">
        <v>159</v>
      </c>
      <c r="N2293" t="s">
        <v>11270</v>
      </c>
      <c r="O2293" s="129"/>
      <c r="P2293" s="16"/>
    </row>
    <row r="2294" spans="1:16">
      <c r="A2294" t="s">
        <v>11583</v>
      </c>
      <c r="B2294" t="s">
        <v>317</v>
      </c>
      <c r="C2294" t="s">
        <v>11584</v>
      </c>
      <c r="D2294" t="s">
        <v>318</v>
      </c>
      <c r="E2294">
        <v>4974.8500000000004</v>
      </c>
      <c r="F2294" t="s">
        <v>1170</v>
      </c>
      <c r="G2294" t="s">
        <v>11585</v>
      </c>
      <c r="H2294" t="s">
        <v>524</v>
      </c>
      <c r="I2294" t="s">
        <v>11044</v>
      </c>
      <c r="J2294">
        <v>10067</v>
      </c>
      <c r="K2294">
        <v>114060</v>
      </c>
      <c r="L2294" t="s">
        <v>31</v>
      </c>
      <c r="M2294" t="s">
        <v>159</v>
      </c>
      <c r="N2294" t="s">
        <v>11271</v>
      </c>
      <c r="O2294" s="129"/>
      <c r="P2294" s="16"/>
    </row>
    <row r="2295" spans="1:16">
      <c r="A2295" t="s">
        <v>11588</v>
      </c>
      <c r="B2295" t="s">
        <v>317</v>
      </c>
      <c r="C2295" t="s">
        <v>11589</v>
      </c>
      <c r="D2295" t="s">
        <v>318</v>
      </c>
      <c r="E2295">
        <v>8821.3799999999992</v>
      </c>
      <c r="F2295" t="s">
        <v>1170</v>
      </c>
      <c r="G2295" t="s">
        <v>11590</v>
      </c>
      <c r="H2295" t="s">
        <v>532</v>
      </c>
      <c r="I2295" t="s">
        <v>11044</v>
      </c>
      <c r="J2295">
        <v>10067</v>
      </c>
      <c r="K2295">
        <v>114060</v>
      </c>
      <c r="L2295" t="s">
        <v>31</v>
      </c>
      <c r="M2295" t="s">
        <v>159</v>
      </c>
      <c r="N2295" t="s">
        <v>11272</v>
      </c>
      <c r="O2295" s="129"/>
      <c r="P2295" s="16"/>
    </row>
    <row r="2296" spans="1:16">
      <c r="A2296" t="s">
        <v>1161</v>
      </c>
      <c r="B2296" t="s">
        <v>317</v>
      </c>
      <c r="C2296" t="s">
        <v>11591</v>
      </c>
      <c r="D2296" t="s">
        <v>318</v>
      </c>
      <c r="E2296">
        <v>5570.76</v>
      </c>
      <c r="F2296" t="s">
        <v>1170</v>
      </c>
      <c r="G2296" t="s">
        <v>11592</v>
      </c>
      <c r="H2296" t="s">
        <v>529</v>
      </c>
      <c r="I2296" t="s">
        <v>11044</v>
      </c>
      <c r="J2296">
        <v>10067</v>
      </c>
      <c r="K2296">
        <v>114060</v>
      </c>
      <c r="L2296" t="s">
        <v>31</v>
      </c>
      <c r="M2296" t="s">
        <v>159</v>
      </c>
      <c r="N2296" t="s">
        <v>11273</v>
      </c>
      <c r="O2296" s="129"/>
      <c r="P2296" s="16"/>
    </row>
    <row r="2297" spans="1:16">
      <c r="A2297" t="s">
        <v>1160</v>
      </c>
      <c r="B2297" t="s">
        <v>317</v>
      </c>
      <c r="C2297" t="s">
        <v>11593</v>
      </c>
      <c r="D2297" t="s">
        <v>318</v>
      </c>
      <c r="E2297">
        <v>5462.88</v>
      </c>
      <c r="F2297" t="s">
        <v>1170</v>
      </c>
      <c r="G2297" t="s">
        <v>11594</v>
      </c>
      <c r="H2297" t="s">
        <v>529</v>
      </c>
      <c r="I2297" t="s">
        <v>11044</v>
      </c>
      <c r="J2297">
        <v>10067</v>
      </c>
      <c r="K2297">
        <v>114060</v>
      </c>
      <c r="L2297" t="s">
        <v>31</v>
      </c>
      <c r="M2297" t="s">
        <v>159</v>
      </c>
      <c r="N2297" t="s">
        <v>11274</v>
      </c>
      <c r="O2297" s="129"/>
      <c r="P2297" s="16"/>
    </row>
    <row r="2298" spans="1:16">
      <c r="A2298" t="s">
        <v>316</v>
      </c>
      <c r="B2298" t="s">
        <v>317</v>
      </c>
      <c r="C2298" t="s">
        <v>11569</v>
      </c>
      <c r="D2298" t="s">
        <v>318</v>
      </c>
      <c r="E2298">
        <v>5908.54</v>
      </c>
      <c r="F2298" t="s">
        <v>1170</v>
      </c>
      <c r="G2298" t="s">
        <v>11570</v>
      </c>
      <c r="H2298" t="s">
        <v>532</v>
      </c>
      <c r="I2298" t="s">
        <v>11043</v>
      </c>
      <c r="J2298">
        <v>10068</v>
      </c>
      <c r="K2298">
        <v>111100</v>
      </c>
      <c r="L2298" t="s">
        <v>35</v>
      </c>
      <c r="M2298" t="s">
        <v>158</v>
      </c>
      <c r="N2298" t="s">
        <v>11264</v>
      </c>
      <c r="O2298" s="129"/>
      <c r="P2298" s="16"/>
    </row>
    <row r="2299" spans="1:16">
      <c r="A2299" t="s">
        <v>320</v>
      </c>
      <c r="B2299" t="s">
        <v>317</v>
      </c>
      <c r="C2299" t="s">
        <v>11571</v>
      </c>
      <c r="D2299" t="s">
        <v>318</v>
      </c>
      <c r="E2299">
        <v>5908.54</v>
      </c>
      <c r="F2299" t="s">
        <v>1170</v>
      </c>
      <c r="G2299" t="s">
        <v>11572</v>
      </c>
      <c r="H2299" t="s">
        <v>529</v>
      </c>
      <c r="I2299" t="s">
        <v>11043</v>
      </c>
      <c r="J2299">
        <v>10068</v>
      </c>
      <c r="K2299">
        <v>111100</v>
      </c>
      <c r="L2299" t="s">
        <v>35</v>
      </c>
      <c r="M2299" t="s">
        <v>158</v>
      </c>
      <c r="N2299" t="s">
        <v>11265</v>
      </c>
      <c r="O2299" s="129"/>
      <c r="P2299" s="16"/>
    </row>
    <row r="2300" spans="1:16">
      <c r="A2300" t="s">
        <v>321</v>
      </c>
      <c r="B2300" t="s">
        <v>317</v>
      </c>
      <c r="C2300" t="s">
        <v>11573</v>
      </c>
      <c r="D2300" t="s">
        <v>318</v>
      </c>
      <c r="E2300">
        <v>6123.75</v>
      </c>
      <c r="F2300" t="s">
        <v>1170</v>
      </c>
      <c r="G2300" t="s">
        <v>11574</v>
      </c>
      <c r="H2300" t="s">
        <v>534</v>
      </c>
      <c r="I2300" t="s">
        <v>11043</v>
      </c>
      <c r="J2300">
        <v>10068</v>
      </c>
      <c r="K2300">
        <v>111100</v>
      </c>
      <c r="L2300" t="s">
        <v>35</v>
      </c>
      <c r="M2300" t="s">
        <v>158</v>
      </c>
      <c r="N2300" t="s">
        <v>11266</v>
      </c>
      <c r="O2300" s="129"/>
      <c r="P2300" s="16"/>
    </row>
    <row r="2301" spans="1:16">
      <c r="A2301" t="s">
        <v>1115</v>
      </c>
      <c r="B2301" t="s">
        <v>317</v>
      </c>
      <c r="C2301" t="s">
        <v>11575</v>
      </c>
      <c r="D2301" t="s">
        <v>318</v>
      </c>
      <c r="E2301">
        <v>6118.93</v>
      </c>
      <c r="F2301" t="s">
        <v>1170</v>
      </c>
      <c r="G2301" t="s">
        <v>11576</v>
      </c>
      <c r="H2301" t="s">
        <v>531</v>
      </c>
      <c r="I2301" t="s">
        <v>11043</v>
      </c>
      <c r="J2301">
        <v>10068</v>
      </c>
      <c r="K2301">
        <v>111100</v>
      </c>
      <c r="L2301" t="s">
        <v>35</v>
      </c>
      <c r="M2301" t="s">
        <v>158</v>
      </c>
      <c r="N2301" t="s">
        <v>11267</v>
      </c>
      <c r="O2301" s="129"/>
      <c r="P2301" s="16"/>
    </row>
    <row r="2302" spans="1:16">
      <c r="A2302" t="s">
        <v>11577</v>
      </c>
      <c r="B2302" t="s">
        <v>317</v>
      </c>
      <c r="C2302" t="s">
        <v>11578</v>
      </c>
      <c r="D2302" t="s">
        <v>318</v>
      </c>
      <c r="E2302">
        <v>6318.72</v>
      </c>
      <c r="F2302" t="s">
        <v>1170</v>
      </c>
      <c r="G2302" t="s">
        <v>11579</v>
      </c>
      <c r="H2302" t="s">
        <v>530</v>
      </c>
      <c r="I2302" t="s">
        <v>11043</v>
      </c>
      <c r="J2302">
        <v>10068</v>
      </c>
      <c r="K2302">
        <v>111100</v>
      </c>
      <c r="L2302" t="s">
        <v>35</v>
      </c>
      <c r="M2302" t="s">
        <v>158</v>
      </c>
      <c r="N2302" t="s">
        <v>11268</v>
      </c>
      <c r="O2302" s="129"/>
      <c r="P2302" s="16"/>
    </row>
    <row r="2303" spans="1:16">
      <c r="A2303" t="s">
        <v>11580</v>
      </c>
      <c r="B2303" t="s">
        <v>317</v>
      </c>
      <c r="C2303" t="s">
        <v>11581</v>
      </c>
      <c r="D2303" t="s">
        <v>318</v>
      </c>
      <c r="E2303">
        <v>5950.51</v>
      </c>
      <c r="F2303" t="s">
        <v>1170</v>
      </c>
      <c r="G2303" t="s">
        <v>11582</v>
      </c>
      <c r="H2303" t="s">
        <v>525</v>
      </c>
      <c r="I2303" t="s">
        <v>11043</v>
      </c>
      <c r="J2303">
        <v>10068</v>
      </c>
      <c r="K2303">
        <v>111100</v>
      </c>
      <c r="L2303" t="s">
        <v>35</v>
      </c>
      <c r="M2303" t="s">
        <v>158</v>
      </c>
      <c r="N2303" t="s">
        <v>11269</v>
      </c>
      <c r="O2303" s="129"/>
      <c r="P2303" s="16"/>
    </row>
    <row r="2304" spans="1:16">
      <c r="A2304" t="s">
        <v>1155</v>
      </c>
      <c r="B2304" t="s">
        <v>317</v>
      </c>
      <c r="C2304" t="s">
        <v>11586</v>
      </c>
      <c r="D2304" t="s">
        <v>318</v>
      </c>
      <c r="E2304">
        <v>6102</v>
      </c>
      <c r="F2304" t="s">
        <v>1170</v>
      </c>
      <c r="G2304" t="s">
        <v>11587</v>
      </c>
      <c r="H2304" t="s">
        <v>528</v>
      </c>
      <c r="I2304" t="s">
        <v>11043</v>
      </c>
      <c r="J2304">
        <v>10068</v>
      </c>
      <c r="K2304">
        <v>111100</v>
      </c>
      <c r="L2304" t="s">
        <v>35</v>
      </c>
      <c r="M2304" t="s">
        <v>158</v>
      </c>
      <c r="N2304" t="s">
        <v>11270</v>
      </c>
      <c r="O2304" s="129"/>
    </row>
    <row r="2305" spans="1:16">
      <c r="A2305" t="s">
        <v>11583</v>
      </c>
      <c r="B2305" t="s">
        <v>317</v>
      </c>
      <c r="C2305" t="s">
        <v>11584</v>
      </c>
      <c r="D2305" t="s">
        <v>318</v>
      </c>
      <c r="E2305">
        <v>6775.33</v>
      </c>
      <c r="F2305" t="s">
        <v>1170</v>
      </c>
      <c r="G2305" t="s">
        <v>11585</v>
      </c>
      <c r="H2305" t="s">
        <v>525</v>
      </c>
      <c r="I2305" t="s">
        <v>11043</v>
      </c>
      <c r="J2305">
        <v>10068</v>
      </c>
      <c r="K2305">
        <v>111100</v>
      </c>
      <c r="L2305" t="s">
        <v>35</v>
      </c>
      <c r="M2305" t="s">
        <v>158</v>
      </c>
      <c r="N2305" t="s">
        <v>11271</v>
      </c>
      <c r="O2305" s="129"/>
      <c r="P2305" s="16"/>
    </row>
    <row r="2306" spans="1:16">
      <c r="A2306" t="s">
        <v>11588</v>
      </c>
      <c r="B2306" t="s">
        <v>317</v>
      </c>
      <c r="C2306" t="s">
        <v>11589</v>
      </c>
      <c r="D2306" t="s">
        <v>318</v>
      </c>
      <c r="E2306">
        <v>9557.9699999999993</v>
      </c>
      <c r="F2306" t="s">
        <v>1170</v>
      </c>
      <c r="G2306" t="s">
        <v>11590</v>
      </c>
      <c r="H2306" t="s">
        <v>533</v>
      </c>
      <c r="I2306" t="s">
        <v>11043</v>
      </c>
      <c r="J2306">
        <v>10068</v>
      </c>
      <c r="K2306">
        <v>111100</v>
      </c>
      <c r="L2306" t="s">
        <v>35</v>
      </c>
      <c r="M2306" t="s">
        <v>158</v>
      </c>
      <c r="N2306" t="s">
        <v>11272</v>
      </c>
      <c r="O2306" s="129"/>
    </row>
    <row r="2307" spans="1:16">
      <c r="A2307" t="s">
        <v>1161</v>
      </c>
      <c r="B2307" t="s">
        <v>317</v>
      </c>
      <c r="C2307" t="s">
        <v>11591</v>
      </c>
      <c r="D2307" t="s">
        <v>318</v>
      </c>
      <c r="E2307">
        <v>6370.6</v>
      </c>
      <c r="F2307" t="s">
        <v>1170</v>
      </c>
      <c r="G2307" t="s">
        <v>11592</v>
      </c>
      <c r="H2307" t="s">
        <v>530</v>
      </c>
      <c r="I2307" t="s">
        <v>11043</v>
      </c>
      <c r="J2307">
        <v>10068</v>
      </c>
      <c r="K2307">
        <v>111100</v>
      </c>
      <c r="L2307" t="s">
        <v>35</v>
      </c>
      <c r="M2307" t="s">
        <v>158</v>
      </c>
      <c r="N2307" t="s">
        <v>11273</v>
      </c>
      <c r="O2307" s="129"/>
      <c r="P2307" s="16"/>
    </row>
    <row r="2308" spans="1:16">
      <c r="A2308" t="s">
        <v>1160</v>
      </c>
      <c r="B2308" t="s">
        <v>317</v>
      </c>
      <c r="C2308" t="s">
        <v>11593</v>
      </c>
      <c r="D2308" t="s">
        <v>318</v>
      </c>
      <c r="E2308">
        <v>7517.81</v>
      </c>
      <c r="F2308" t="s">
        <v>1170</v>
      </c>
      <c r="G2308" t="s">
        <v>11594</v>
      </c>
      <c r="H2308" t="s">
        <v>530</v>
      </c>
      <c r="I2308" t="s">
        <v>11043</v>
      </c>
      <c r="J2308">
        <v>10068</v>
      </c>
      <c r="K2308">
        <v>111100</v>
      </c>
      <c r="L2308" t="s">
        <v>35</v>
      </c>
      <c r="M2308" t="s">
        <v>158</v>
      </c>
      <c r="N2308" t="s">
        <v>11274</v>
      </c>
      <c r="O2308" s="129"/>
    </row>
    <row r="2309" spans="1:16">
      <c r="A2309" t="s">
        <v>316</v>
      </c>
      <c r="B2309" t="s">
        <v>317</v>
      </c>
      <c r="C2309" t="s">
        <v>11569</v>
      </c>
      <c r="D2309" t="s">
        <v>318</v>
      </c>
      <c r="E2309">
        <v>2382.6799999999998</v>
      </c>
      <c r="F2309" t="s">
        <v>1170</v>
      </c>
      <c r="G2309" t="s">
        <v>11570</v>
      </c>
      <c r="H2309" t="s">
        <v>533</v>
      </c>
      <c r="I2309" t="s">
        <v>11042</v>
      </c>
      <c r="J2309">
        <v>10068</v>
      </c>
      <c r="K2309">
        <v>111200</v>
      </c>
      <c r="L2309" t="s">
        <v>33</v>
      </c>
      <c r="M2309" t="s">
        <v>158</v>
      </c>
      <c r="N2309" t="s">
        <v>11264</v>
      </c>
      <c r="O2309" s="129"/>
      <c r="P2309" s="16"/>
    </row>
    <row r="2310" spans="1:16">
      <c r="A2310" t="s">
        <v>320</v>
      </c>
      <c r="B2310" t="s">
        <v>317</v>
      </c>
      <c r="C2310" t="s">
        <v>11571</v>
      </c>
      <c r="D2310" t="s">
        <v>318</v>
      </c>
      <c r="E2310">
        <v>2549.2800000000002</v>
      </c>
      <c r="F2310" t="s">
        <v>1170</v>
      </c>
      <c r="G2310" t="s">
        <v>11572</v>
      </c>
      <c r="H2310" t="s">
        <v>530</v>
      </c>
      <c r="I2310" t="s">
        <v>11042</v>
      </c>
      <c r="J2310">
        <v>10068</v>
      </c>
      <c r="K2310">
        <v>111200</v>
      </c>
      <c r="L2310" t="s">
        <v>33</v>
      </c>
      <c r="M2310" t="s">
        <v>158</v>
      </c>
      <c r="N2310" t="s">
        <v>11265</v>
      </c>
      <c r="O2310" s="129"/>
    </row>
    <row r="2311" spans="1:16">
      <c r="A2311" t="s">
        <v>321</v>
      </c>
      <c r="B2311" t="s">
        <v>317</v>
      </c>
      <c r="C2311" t="s">
        <v>11573</v>
      </c>
      <c r="D2311" t="s">
        <v>318</v>
      </c>
      <c r="E2311">
        <v>2278.31</v>
      </c>
      <c r="F2311" t="s">
        <v>1170</v>
      </c>
      <c r="G2311" t="s">
        <v>11574</v>
      </c>
      <c r="H2311" t="s">
        <v>535</v>
      </c>
      <c r="I2311" t="s">
        <v>11042</v>
      </c>
      <c r="J2311">
        <v>10068</v>
      </c>
      <c r="K2311">
        <v>111200</v>
      </c>
      <c r="L2311" t="s">
        <v>33</v>
      </c>
      <c r="M2311" t="s">
        <v>158</v>
      </c>
      <c r="N2311" t="s">
        <v>11266</v>
      </c>
      <c r="O2311" s="129"/>
      <c r="P2311" s="16"/>
    </row>
    <row r="2312" spans="1:16">
      <c r="A2312" t="s">
        <v>1115</v>
      </c>
      <c r="B2312" t="s">
        <v>317</v>
      </c>
      <c r="C2312" t="s">
        <v>11575</v>
      </c>
      <c r="D2312" t="s">
        <v>318</v>
      </c>
      <c r="E2312">
        <v>2780.89</v>
      </c>
      <c r="F2312" t="s">
        <v>1170</v>
      </c>
      <c r="G2312" t="s">
        <v>11576</v>
      </c>
      <c r="H2312" t="s">
        <v>532</v>
      </c>
      <c r="I2312" t="s">
        <v>11042</v>
      </c>
      <c r="J2312">
        <v>10068</v>
      </c>
      <c r="K2312">
        <v>111200</v>
      </c>
      <c r="L2312" t="s">
        <v>33</v>
      </c>
      <c r="M2312" t="s">
        <v>158</v>
      </c>
      <c r="N2312" t="s">
        <v>11267</v>
      </c>
      <c r="O2312" s="129"/>
      <c r="P2312" s="16"/>
    </row>
    <row r="2313" spans="1:16">
      <c r="A2313" t="s">
        <v>11577</v>
      </c>
      <c r="B2313" t="s">
        <v>317</v>
      </c>
      <c r="C2313" t="s">
        <v>11578</v>
      </c>
      <c r="D2313" t="s">
        <v>318</v>
      </c>
      <c r="E2313">
        <v>2377.1799999999998</v>
      </c>
      <c r="F2313" t="s">
        <v>1170</v>
      </c>
      <c r="G2313" t="s">
        <v>11579</v>
      </c>
      <c r="H2313" t="s">
        <v>531</v>
      </c>
      <c r="I2313" t="s">
        <v>11042</v>
      </c>
      <c r="J2313">
        <v>10068</v>
      </c>
      <c r="K2313">
        <v>111200</v>
      </c>
      <c r="L2313" t="s">
        <v>33</v>
      </c>
      <c r="M2313" t="s">
        <v>158</v>
      </c>
      <c r="N2313" t="s">
        <v>11268</v>
      </c>
      <c r="O2313" s="129"/>
      <c r="P2313" s="16"/>
    </row>
    <row r="2314" spans="1:16">
      <c r="A2314" t="s">
        <v>11580</v>
      </c>
      <c r="B2314" t="s">
        <v>317</v>
      </c>
      <c r="C2314" t="s">
        <v>11581</v>
      </c>
      <c r="D2314" t="s">
        <v>318</v>
      </c>
      <c r="E2314">
        <v>2714.07</v>
      </c>
      <c r="F2314" t="s">
        <v>1170</v>
      </c>
      <c r="G2314" t="s">
        <v>11582</v>
      </c>
      <c r="H2314" t="s">
        <v>526</v>
      </c>
      <c r="I2314" t="s">
        <v>11042</v>
      </c>
      <c r="J2314">
        <v>10068</v>
      </c>
      <c r="K2314">
        <v>111200</v>
      </c>
      <c r="L2314" t="s">
        <v>33</v>
      </c>
      <c r="M2314" t="s">
        <v>158</v>
      </c>
      <c r="N2314" t="s">
        <v>11269</v>
      </c>
      <c r="O2314" s="129"/>
      <c r="P2314" s="16"/>
    </row>
    <row r="2315" spans="1:16">
      <c r="A2315" t="s">
        <v>1155</v>
      </c>
      <c r="B2315" t="s">
        <v>317</v>
      </c>
      <c r="C2315" t="s">
        <v>11586</v>
      </c>
      <c r="D2315" t="s">
        <v>318</v>
      </c>
      <c r="E2315">
        <v>2460.48</v>
      </c>
      <c r="F2315" t="s">
        <v>1170</v>
      </c>
      <c r="G2315" t="s">
        <v>11587</v>
      </c>
      <c r="H2315" t="s">
        <v>529</v>
      </c>
      <c r="I2315" t="s">
        <v>11042</v>
      </c>
      <c r="J2315">
        <v>10068</v>
      </c>
      <c r="K2315">
        <v>111200</v>
      </c>
      <c r="L2315" t="s">
        <v>33</v>
      </c>
      <c r="M2315" t="s">
        <v>158</v>
      </c>
      <c r="N2315" t="s">
        <v>11270</v>
      </c>
      <c r="O2315" s="129"/>
      <c r="P2315" s="16"/>
    </row>
    <row r="2316" spans="1:16">
      <c r="A2316" t="s">
        <v>11583</v>
      </c>
      <c r="B2316" t="s">
        <v>317</v>
      </c>
      <c r="C2316" t="s">
        <v>11584</v>
      </c>
      <c r="D2316" t="s">
        <v>318</v>
      </c>
      <c r="E2316">
        <v>2485.21</v>
      </c>
      <c r="F2316" t="s">
        <v>1170</v>
      </c>
      <c r="G2316" t="s">
        <v>11585</v>
      </c>
      <c r="H2316" t="s">
        <v>526</v>
      </c>
      <c r="I2316" t="s">
        <v>11042</v>
      </c>
      <c r="J2316">
        <v>10068</v>
      </c>
      <c r="K2316">
        <v>111200</v>
      </c>
      <c r="L2316" t="s">
        <v>33</v>
      </c>
      <c r="M2316" t="s">
        <v>158</v>
      </c>
      <c r="N2316" t="s">
        <v>11271</v>
      </c>
      <c r="O2316" s="129"/>
      <c r="P2316" s="16"/>
    </row>
    <row r="2317" spans="1:16">
      <c r="A2317" t="s">
        <v>11588</v>
      </c>
      <c r="B2317" t="s">
        <v>317</v>
      </c>
      <c r="C2317" t="s">
        <v>11589</v>
      </c>
      <c r="D2317" t="s">
        <v>318</v>
      </c>
      <c r="E2317">
        <v>4326.59</v>
      </c>
      <c r="F2317" t="s">
        <v>1170</v>
      </c>
      <c r="G2317" t="s">
        <v>11590</v>
      </c>
      <c r="H2317" t="s">
        <v>534</v>
      </c>
      <c r="I2317" t="s">
        <v>11042</v>
      </c>
      <c r="J2317">
        <v>10068</v>
      </c>
      <c r="K2317">
        <v>111200</v>
      </c>
      <c r="L2317" t="s">
        <v>33</v>
      </c>
      <c r="M2317" t="s">
        <v>158</v>
      </c>
      <c r="N2317" t="s">
        <v>11272</v>
      </c>
      <c r="O2317" s="129"/>
      <c r="P2317" s="16"/>
    </row>
    <row r="2318" spans="1:16">
      <c r="A2318" t="s">
        <v>1161</v>
      </c>
      <c r="B2318" t="s">
        <v>317</v>
      </c>
      <c r="C2318" t="s">
        <v>11591</v>
      </c>
      <c r="D2318" t="s">
        <v>318</v>
      </c>
      <c r="E2318">
        <v>2581.5100000000002</v>
      </c>
      <c r="F2318" t="s">
        <v>1170</v>
      </c>
      <c r="G2318" t="s">
        <v>11592</v>
      </c>
      <c r="H2318" t="s">
        <v>531</v>
      </c>
      <c r="I2318" t="s">
        <v>11042</v>
      </c>
      <c r="J2318">
        <v>10068</v>
      </c>
      <c r="K2318">
        <v>111200</v>
      </c>
      <c r="L2318" t="s">
        <v>33</v>
      </c>
      <c r="M2318" t="s">
        <v>158</v>
      </c>
      <c r="N2318" t="s">
        <v>11273</v>
      </c>
      <c r="O2318" s="129"/>
      <c r="P2318" s="16"/>
    </row>
    <row r="2319" spans="1:16">
      <c r="A2319" t="s">
        <v>1160</v>
      </c>
      <c r="B2319" t="s">
        <v>317</v>
      </c>
      <c r="C2319" t="s">
        <v>11593</v>
      </c>
      <c r="D2319" t="s">
        <v>318</v>
      </c>
      <c r="E2319">
        <v>2670.6</v>
      </c>
      <c r="F2319" t="s">
        <v>1170</v>
      </c>
      <c r="G2319" t="s">
        <v>11594</v>
      </c>
      <c r="H2319" t="s">
        <v>531</v>
      </c>
      <c r="I2319" t="s">
        <v>11042</v>
      </c>
      <c r="J2319">
        <v>10068</v>
      </c>
      <c r="K2319">
        <v>111200</v>
      </c>
      <c r="L2319" t="s">
        <v>33</v>
      </c>
      <c r="M2319" t="s">
        <v>158</v>
      </c>
      <c r="N2319" t="s">
        <v>11274</v>
      </c>
      <c r="O2319" s="129"/>
      <c r="P2319" s="16"/>
    </row>
    <row r="2320" spans="1:16">
      <c r="A2320" t="s">
        <v>316</v>
      </c>
      <c r="B2320" t="s">
        <v>317</v>
      </c>
      <c r="C2320" t="s">
        <v>11569</v>
      </c>
      <c r="D2320" t="s">
        <v>318</v>
      </c>
      <c r="E2320">
        <v>52428.77</v>
      </c>
      <c r="F2320" t="s">
        <v>1170</v>
      </c>
      <c r="G2320" t="s">
        <v>11570</v>
      </c>
      <c r="H2320" t="s">
        <v>534</v>
      </c>
      <c r="I2320" t="s">
        <v>11041</v>
      </c>
      <c r="J2320">
        <v>10068</v>
      </c>
      <c r="K2320">
        <v>111400</v>
      </c>
      <c r="L2320" t="s">
        <v>27</v>
      </c>
      <c r="M2320" t="s">
        <v>158</v>
      </c>
      <c r="N2320" t="s">
        <v>11264</v>
      </c>
      <c r="O2320" s="129"/>
      <c r="P2320" s="16"/>
    </row>
    <row r="2321" spans="1:16">
      <c r="A2321" t="s">
        <v>320</v>
      </c>
      <c r="B2321" t="s">
        <v>317</v>
      </c>
      <c r="C2321" t="s">
        <v>11571</v>
      </c>
      <c r="D2321" t="s">
        <v>318</v>
      </c>
      <c r="E2321">
        <v>53478.61</v>
      </c>
      <c r="F2321" t="s">
        <v>1170</v>
      </c>
      <c r="G2321" t="s">
        <v>11572</v>
      </c>
      <c r="H2321" t="s">
        <v>531</v>
      </c>
      <c r="I2321" t="s">
        <v>11041</v>
      </c>
      <c r="J2321">
        <v>10068</v>
      </c>
      <c r="K2321">
        <v>111400</v>
      </c>
      <c r="L2321" t="s">
        <v>27</v>
      </c>
      <c r="M2321" t="s">
        <v>158</v>
      </c>
      <c r="N2321" t="s">
        <v>11265</v>
      </c>
      <c r="O2321" s="129"/>
      <c r="P2321" s="16"/>
    </row>
    <row r="2322" spans="1:16">
      <c r="A2322" t="s">
        <v>321</v>
      </c>
      <c r="B2322" t="s">
        <v>317</v>
      </c>
      <c r="C2322" t="s">
        <v>11573</v>
      </c>
      <c r="D2322" t="s">
        <v>318</v>
      </c>
      <c r="E2322">
        <v>50407.89</v>
      </c>
      <c r="F2322" t="s">
        <v>1170</v>
      </c>
      <c r="G2322" t="s">
        <v>11574</v>
      </c>
      <c r="H2322" t="s">
        <v>536</v>
      </c>
      <c r="I2322" t="s">
        <v>11041</v>
      </c>
      <c r="J2322">
        <v>10068</v>
      </c>
      <c r="K2322">
        <v>111400</v>
      </c>
      <c r="L2322" t="s">
        <v>27</v>
      </c>
      <c r="M2322" t="s">
        <v>158</v>
      </c>
      <c r="N2322" t="s">
        <v>11266</v>
      </c>
      <c r="O2322" s="129"/>
      <c r="P2322" s="16"/>
    </row>
    <row r="2323" spans="1:16">
      <c r="A2323" t="s">
        <v>1115</v>
      </c>
      <c r="B2323" t="s">
        <v>317</v>
      </c>
      <c r="C2323" t="s">
        <v>11575</v>
      </c>
      <c r="D2323" t="s">
        <v>318</v>
      </c>
      <c r="E2323">
        <v>50668.62</v>
      </c>
      <c r="F2323" t="s">
        <v>1170</v>
      </c>
      <c r="G2323" t="s">
        <v>11576</v>
      </c>
      <c r="H2323" t="s">
        <v>533</v>
      </c>
      <c r="I2323" t="s">
        <v>11041</v>
      </c>
      <c r="J2323">
        <v>10068</v>
      </c>
      <c r="K2323">
        <v>111400</v>
      </c>
      <c r="L2323" t="s">
        <v>27</v>
      </c>
      <c r="M2323" t="s">
        <v>158</v>
      </c>
      <c r="N2323" t="s">
        <v>11267</v>
      </c>
      <c r="O2323" s="129"/>
      <c r="P2323" s="16"/>
    </row>
    <row r="2324" spans="1:16">
      <c r="A2324" t="s">
        <v>11577</v>
      </c>
      <c r="B2324" t="s">
        <v>317</v>
      </c>
      <c r="C2324" t="s">
        <v>11578</v>
      </c>
      <c r="D2324" t="s">
        <v>318</v>
      </c>
      <c r="E2324">
        <v>50403.48</v>
      </c>
      <c r="F2324" t="s">
        <v>1170</v>
      </c>
      <c r="G2324" t="s">
        <v>11579</v>
      </c>
      <c r="H2324" t="s">
        <v>532</v>
      </c>
      <c r="I2324" t="s">
        <v>11041</v>
      </c>
      <c r="J2324">
        <v>10068</v>
      </c>
      <c r="K2324">
        <v>111400</v>
      </c>
      <c r="L2324" t="s">
        <v>27</v>
      </c>
      <c r="M2324" t="s">
        <v>158</v>
      </c>
      <c r="N2324" t="s">
        <v>11268</v>
      </c>
      <c r="O2324" s="129"/>
      <c r="P2324" s="16"/>
    </row>
    <row r="2325" spans="1:16">
      <c r="A2325" t="s">
        <v>11580</v>
      </c>
      <c r="B2325" t="s">
        <v>317</v>
      </c>
      <c r="C2325" t="s">
        <v>11581</v>
      </c>
      <c r="D2325" t="s">
        <v>318</v>
      </c>
      <c r="E2325">
        <v>48756.97</v>
      </c>
      <c r="F2325" t="s">
        <v>1170</v>
      </c>
      <c r="G2325" t="s">
        <v>11582</v>
      </c>
      <c r="H2325" t="s">
        <v>527</v>
      </c>
      <c r="I2325" t="s">
        <v>11041</v>
      </c>
      <c r="J2325">
        <v>10068</v>
      </c>
      <c r="K2325">
        <v>111400</v>
      </c>
      <c r="L2325" t="s">
        <v>27</v>
      </c>
      <c r="M2325" t="s">
        <v>158</v>
      </c>
      <c r="N2325" t="s">
        <v>11269</v>
      </c>
      <c r="O2325" s="129"/>
      <c r="P2325" s="16"/>
    </row>
    <row r="2326" spans="1:16">
      <c r="A2326" t="s">
        <v>1155</v>
      </c>
      <c r="B2326" t="s">
        <v>317</v>
      </c>
      <c r="C2326" t="s">
        <v>11586</v>
      </c>
      <c r="D2326" t="s">
        <v>318</v>
      </c>
      <c r="E2326">
        <v>50295.45</v>
      </c>
      <c r="F2326" t="s">
        <v>1170</v>
      </c>
      <c r="G2326" t="s">
        <v>11587</v>
      </c>
      <c r="H2326" t="s">
        <v>530</v>
      </c>
      <c r="I2326" t="s">
        <v>11041</v>
      </c>
      <c r="J2326">
        <v>10068</v>
      </c>
      <c r="K2326">
        <v>111400</v>
      </c>
      <c r="L2326" t="s">
        <v>27</v>
      </c>
      <c r="M2326" t="s">
        <v>158</v>
      </c>
      <c r="N2326" t="s">
        <v>11270</v>
      </c>
      <c r="O2326" s="129"/>
      <c r="P2326" s="16"/>
    </row>
    <row r="2327" spans="1:16">
      <c r="A2327" t="s">
        <v>11583</v>
      </c>
      <c r="B2327" t="s">
        <v>317</v>
      </c>
      <c r="C2327" t="s">
        <v>11584</v>
      </c>
      <c r="D2327" t="s">
        <v>318</v>
      </c>
      <c r="E2327">
        <v>57875.78</v>
      </c>
      <c r="F2327" t="s">
        <v>1170</v>
      </c>
      <c r="G2327" t="s">
        <v>11585</v>
      </c>
      <c r="H2327" t="s">
        <v>527</v>
      </c>
      <c r="I2327" t="s">
        <v>11041</v>
      </c>
      <c r="J2327">
        <v>10068</v>
      </c>
      <c r="K2327">
        <v>111400</v>
      </c>
      <c r="L2327" t="s">
        <v>27</v>
      </c>
      <c r="M2327" t="s">
        <v>158</v>
      </c>
      <c r="N2327" t="s">
        <v>11271</v>
      </c>
      <c r="O2327" s="129"/>
      <c r="P2327" s="16"/>
    </row>
    <row r="2328" spans="1:16">
      <c r="A2328" t="s">
        <v>11588</v>
      </c>
      <c r="B2328" t="s">
        <v>317</v>
      </c>
      <c r="C2328" t="s">
        <v>11589</v>
      </c>
      <c r="D2328" t="s">
        <v>318</v>
      </c>
      <c r="E2328">
        <v>49832.1</v>
      </c>
      <c r="F2328" t="s">
        <v>1170</v>
      </c>
      <c r="G2328" t="s">
        <v>11590</v>
      </c>
      <c r="H2328" t="s">
        <v>535</v>
      </c>
      <c r="I2328" t="s">
        <v>11041</v>
      </c>
      <c r="J2328">
        <v>10068</v>
      </c>
      <c r="K2328">
        <v>111400</v>
      </c>
      <c r="L2328" t="s">
        <v>27</v>
      </c>
      <c r="M2328" t="s">
        <v>158</v>
      </c>
      <c r="N2328" t="s">
        <v>11272</v>
      </c>
      <c r="O2328" s="129"/>
      <c r="P2328" s="16"/>
    </row>
    <row r="2329" spans="1:16">
      <c r="A2329" t="s">
        <v>1161</v>
      </c>
      <c r="B2329" t="s">
        <v>317</v>
      </c>
      <c r="C2329" t="s">
        <v>11591</v>
      </c>
      <c r="D2329" t="s">
        <v>318</v>
      </c>
      <c r="E2329">
        <v>60348.7</v>
      </c>
      <c r="F2329" t="s">
        <v>1170</v>
      </c>
      <c r="G2329" t="s">
        <v>11592</v>
      </c>
      <c r="H2329" t="s">
        <v>532</v>
      </c>
      <c r="I2329" t="s">
        <v>11041</v>
      </c>
      <c r="J2329">
        <v>10068</v>
      </c>
      <c r="K2329">
        <v>111400</v>
      </c>
      <c r="L2329" t="s">
        <v>27</v>
      </c>
      <c r="M2329" t="s">
        <v>158</v>
      </c>
      <c r="N2329" t="s">
        <v>11273</v>
      </c>
      <c r="O2329" s="129"/>
      <c r="P2329" s="16"/>
    </row>
    <row r="2330" spans="1:16">
      <c r="A2330" t="s">
        <v>1160</v>
      </c>
      <c r="B2330" t="s">
        <v>317</v>
      </c>
      <c r="C2330" t="s">
        <v>11593</v>
      </c>
      <c r="D2330" t="s">
        <v>318</v>
      </c>
      <c r="E2330">
        <v>49320.52</v>
      </c>
      <c r="F2330" t="s">
        <v>1170</v>
      </c>
      <c r="G2330" t="s">
        <v>11594</v>
      </c>
      <c r="H2330" t="s">
        <v>532</v>
      </c>
      <c r="I2330" t="s">
        <v>11041</v>
      </c>
      <c r="J2330">
        <v>10068</v>
      </c>
      <c r="K2330">
        <v>111400</v>
      </c>
      <c r="L2330" t="s">
        <v>27</v>
      </c>
      <c r="M2330" t="s">
        <v>158</v>
      </c>
      <c r="N2330" t="s">
        <v>11274</v>
      </c>
      <c r="O2330" s="129"/>
      <c r="P2330" s="16"/>
    </row>
    <row r="2331" spans="1:16">
      <c r="A2331" t="s">
        <v>11583</v>
      </c>
      <c r="B2331" t="s">
        <v>317</v>
      </c>
      <c r="C2331" t="s">
        <v>11584</v>
      </c>
      <c r="D2331" t="s">
        <v>318</v>
      </c>
      <c r="E2331">
        <v>28.94</v>
      </c>
      <c r="F2331" t="s">
        <v>1170</v>
      </c>
      <c r="G2331" t="s">
        <v>11585</v>
      </c>
      <c r="H2331" t="s">
        <v>528</v>
      </c>
      <c r="I2331" t="s">
        <v>11040</v>
      </c>
      <c r="J2331">
        <v>10068</v>
      </c>
      <c r="K2331">
        <v>111500</v>
      </c>
      <c r="L2331" t="s">
        <v>29</v>
      </c>
      <c r="M2331" t="s">
        <v>158</v>
      </c>
      <c r="N2331" t="s">
        <v>11271</v>
      </c>
      <c r="O2331" s="129"/>
      <c r="P2331" s="16"/>
    </row>
    <row r="2332" spans="1:16">
      <c r="A2332" t="s">
        <v>1155</v>
      </c>
      <c r="B2332" t="s">
        <v>317</v>
      </c>
      <c r="C2332" t="s">
        <v>11586</v>
      </c>
      <c r="D2332" t="s">
        <v>318</v>
      </c>
      <c r="E2332">
        <v>445.22</v>
      </c>
      <c r="F2332" t="s">
        <v>1170</v>
      </c>
      <c r="G2332" t="s">
        <v>11587</v>
      </c>
      <c r="H2332" t="s">
        <v>531</v>
      </c>
      <c r="I2332" t="s">
        <v>11040</v>
      </c>
      <c r="J2332">
        <v>10068</v>
      </c>
      <c r="K2332">
        <v>111500</v>
      </c>
      <c r="L2332" t="s">
        <v>29</v>
      </c>
      <c r="M2332" t="s">
        <v>158</v>
      </c>
      <c r="N2332" t="s">
        <v>11270</v>
      </c>
      <c r="O2332" s="129"/>
      <c r="P2332" s="16"/>
    </row>
    <row r="2333" spans="1:16">
      <c r="A2333" t="s">
        <v>316</v>
      </c>
      <c r="B2333" t="s">
        <v>317</v>
      </c>
      <c r="C2333" t="s">
        <v>11569</v>
      </c>
      <c r="D2333" t="s">
        <v>318</v>
      </c>
      <c r="E2333">
        <v>12531.15</v>
      </c>
      <c r="F2333" t="s">
        <v>1170</v>
      </c>
      <c r="G2333" t="s">
        <v>11570</v>
      </c>
      <c r="H2333" t="s">
        <v>535</v>
      </c>
      <c r="I2333" t="s">
        <v>11039</v>
      </c>
      <c r="J2333">
        <v>10068</v>
      </c>
      <c r="K2333">
        <v>111600</v>
      </c>
      <c r="L2333" t="s">
        <v>31</v>
      </c>
      <c r="M2333" t="s">
        <v>158</v>
      </c>
      <c r="N2333" t="s">
        <v>11264</v>
      </c>
      <c r="O2333" s="129"/>
      <c r="P2333" s="16"/>
    </row>
    <row r="2334" spans="1:16">
      <c r="A2334" t="s">
        <v>320</v>
      </c>
      <c r="B2334" t="s">
        <v>317</v>
      </c>
      <c r="C2334" t="s">
        <v>11571</v>
      </c>
      <c r="D2334" t="s">
        <v>318</v>
      </c>
      <c r="E2334">
        <v>12694.15</v>
      </c>
      <c r="F2334" t="s">
        <v>1170</v>
      </c>
      <c r="G2334" t="s">
        <v>11572</v>
      </c>
      <c r="H2334" t="s">
        <v>532</v>
      </c>
      <c r="I2334" t="s">
        <v>11039</v>
      </c>
      <c r="J2334">
        <v>10068</v>
      </c>
      <c r="K2334">
        <v>111600</v>
      </c>
      <c r="L2334" t="s">
        <v>31</v>
      </c>
      <c r="M2334" t="s">
        <v>158</v>
      </c>
      <c r="N2334" t="s">
        <v>11265</v>
      </c>
      <c r="O2334" s="129"/>
      <c r="P2334" s="16"/>
    </row>
    <row r="2335" spans="1:16">
      <c r="A2335" t="s">
        <v>321</v>
      </c>
      <c r="B2335" t="s">
        <v>317</v>
      </c>
      <c r="C2335" t="s">
        <v>11573</v>
      </c>
      <c r="D2335" t="s">
        <v>318</v>
      </c>
      <c r="E2335">
        <v>12913.43</v>
      </c>
      <c r="F2335" t="s">
        <v>1170</v>
      </c>
      <c r="G2335" t="s">
        <v>11574</v>
      </c>
      <c r="H2335" t="s">
        <v>537</v>
      </c>
      <c r="I2335" t="s">
        <v>11039</v>
      </c>
      <c r="J2335">
        <v>10068</v>
      </c>
      <c r="K2335">
        <v>111600</v>
      </c>
      <c r="L2335" t="s">
        <v>31</v>
      </c>
      <c r="M2335" t="s">
        <v>158</v>
      </c>
      <c r="N2335" t="s">
        <v>11266</v>
      </c>
      <c r="O2335" s="129"/>
      <c r="P2335" s="16"/>
    </row>
    <row r="2336" spans="1:16">
      <c r="A2336" t="s">
        <v>1115</v>
      </c>
      <c r="B2336" t="s">
        <v>317</v>
      </c>
      <c r="C2336" t="s">
        <v>11575</v>
      </c>
      <c r="D2336" t="s">
        <v>318</v>
      </c>
      <c r="E2336">
        <v>13044.25</v>
      </c>
      <c r="F2336" t="s">
        <v>1170</v>
      </c>
      <c r="G2336" t="s">
        <v>11576</v>
      </c>
      <c r="H2336" t="s">
        <v>534</v>
      </c>
      <c r="I2336" t="s">
        <v>11039</v>
      </c>
      <c r="J2336">
        <v>10068</v>
      </c>
      <c r="K2336">
        <v>111600</v>
      </c>
      <c r="L2336" t="s">
        <v>31</v>
      </c>
      <c r="M2336" t="s">
        <v>158</v>
      </c>
      <c r="N2336" t="s">
        <v>11267</v>
      </c>
      <c r="O2336" s="129"/>
      <c r="P2336" s="16"/>
    </row>
    <row r="2337" spans="1:16">
      <c r="A2337" t="s">
        <v>11577</v>
      </c>
      <c r="B2337" t="s">
        <v>317</v>
      </c>
      <c r="C2337" t="s">
        <v>11578</v>
      </c>
      <c r="D2337" t="s">
        <v>318</v>
      </c>
      <c r="E2337">
        <v>12166.87</v>
      </c>
      <c r="F2337" t="s">
        <v>1170</v>
      </c>
      <c r="G2337" t="s">
        <v>11579</v>
      </c>
      <c r="H2337" t="s">
        <v>533</v>
      </c>
      <c r="I2337" t="s">
        <v>11039</v>
      </c>
      <c r="J2337">
        <v>10068</v>
      </c>
      <c r="K2337">
        <v>111600</v>
      </c>
      <c r="L2337" t="s">
        <v>31</v>
      </c>
      <c r="M2337" t="s">
        <v>158</v>
      </c>
      <c r="N2337" t="s">
        <v>11268</v>
      </c>
      <c r="O2337" s="129"/>
      <c r="P2337" s="16"/>
    </row>
    <row r="2338" spans="1:16">
      <c r="A2338" t="s">
        <v>11580</v>
      </c>
      <c r="B2338" t="s">
        <v>317</v>
      </c>
      <c r="C2338" t="s">
        <v>11581</v>
      </c>
      <c r="D2338" t="s">
        <v>318</v>
      </c>
      <c r="E2338">
        <v>12410.61</v>
      </c>
      <c r="F2338" t="s">
        <v>1170</v>
      </c>
      <c r="G2338" t="s">
        <v>11582</v>
      </c>
      <c r="H2338" t="s">
        <v>528</v>
      </c>
      <c r="I2338" t="s">
        <v>11039</v>
      </c>
      <c r="J2338">
        <v>10068</v>
      </c>
      <c r="K2338">
        <v>111600</v>
      </c>
      <c r="L2338" t="s">
        <v>31</v>
      </c>
      <c r="M2338" t="s">
        <v>158</v>
      </c>
      <c r="N2338" t="s">
        <v>11269</v>
      </c>
      <c r="O2338" s="129"/>
      <c r="P2338" s="16"/>
    </row>
    <row r="2339" spans="1:16">
      <c r="A2339" t="s">
        <v>1155</v>
      </c>
      <c r="B2339" t="s">
        <v>317</v>
      </c>
      <c r="C2339" t="s">
        <v>11586</v>
      </c>
      <c r="D2339" t="s">
        <v>318</v>
      </c>
      <c r="E2339">
        <v>13017.79</v>
      </c>
      <c r="F2339" t="s">
        <v>1170</v>
      </c>
      <c r="G2339" t="s">
        <v>11587</v>
      </c>
      <c r="H2339" t="s">
        <v>532</v>
      </c>
      <c r="I2339" t="s">
        <v>11039</v>
      </c>
      <c r="J2339">
        <v>10068</v>
      </c>
      <c r="K2339">
        <v>111600</v>
      </c>
      <c r="L2339" t="s">
        <v>31</v>
      </c>
      <c r="M2339" t="s">
        <v>158</v>
      </c>
      <c r="N2339" t="s">
        <v>11270</v>
      </c>
      <c r="O2339" s="129"/>
      <c r="P2339" s="16"/>
    </row>
    <row r="2340" spans="1:16">
      <c r="A2340" t="s">
        <v>11583</v>
      </c>
      <c r="B2340" t="s">
        <v>317</v>
      </c>
      <c r="C2340" t="s">
        <v>11584</v>
      </c>
      <c r="D2340" t="s">
        <v>318</v>
      </c>
      <c r="E2340">
        <v>14294.22</v>
      </c>
      <c r="F2340" t="s">
        <v>1170</v>
      </c>
      <c r="G2340" t="s">
        <v>11585</v>
      </c>
      <c r="H2340" t="s">
        <v>529</v>
      </c>
      <c r="I2340" t="s">
        <v>11039</v>
      </c>
      <c r="J2340">
        <v>10068</v>
      </c>
      <c r="K2340">
        <v>111600</v>
      </c>
      <c r="L2340" t="s">
        <v>31</v>
      </c>
      <c r="M2340" t="s">
        <v>158</v>
      </c>
      <c r="N2340" t="s">
        <v>11271</v>
      </c>
      <c r="O2340" s="129"/>
      <c r="P2340" s="16"/>
    </row>
    <row r="2341" spans="1:16">
      <c r="A2341" t="s">
        <v>11588</v>
      </c>
      <c r="B2341" t="s">
        <v>317</v>
      </c>
      <c r="C2341" t="s">
        <v>11589</v>
      </c>
      <c r="D2341" t="s">
        <v>318</v>
      </c>
      <c r="E2341">
        <v>24030.16</v>
      </c>
      <c r="F2341" t="s">
        <v>1170</v>
      </c>
      <c r="G2341" t="s">
        <v>11590</v>
      </c>
      <c r="H2341" t="s">
        <v>536</v>
      </c>
      <c r="I2341" t="s">
        <v>11039</v>
      </c>
      <c r="J2341">
        <v>10068</v>
      </c>
      <c r="K2341">
        <v>111600</v>
      </c>
      <c r="L2341" t="s">
        <v>31</v>
      </c>
      <c r="M2341" t="s">
        <v>158</v>
      </c>
      <c r="N2341" t="s">
        <v>11272</v>
      </c>
      <c r="O2341" s="129"/>
      <c r="P2341" s="16"/>
    </row>
    <row r="2342" spans="1:16">
      <c r="A2342" t="s">
        <v>1161</v>
      </c>
      <c r="B2342" t="s">
        <v>317</v>
      </c>
      <c r="C2342" t="s">
        <v>11591</v>
      </c>
      <c r="D2342" t="s">
        <v>318</v>
      </c>
      <c r="E2342">
        <v>15431.46</v>
      </c>
      <c r="F2342" t="s">
        <v>1170</v>
      </c>
      <c r="G2342" t="s">
        <v>11592</v>
      </c>
      <c r="H2342" t="s">
        <v>533</v>
      </c>
      <c r="I2342" t="s">
        <v>11039</v>
      </c>
      <c r="J2342">
        <v>10068</v>
      </c>
      <c r="K2342">
        <v>111600</v>
      </c>
      <c r="L2342" t="s">
        <v>31</v>
      </c>
      <c r="M2342" t="s">
        <v>158</v>
      </c>
      <c r="N2342" t="s">
        <v>11273</v>
      </c>
      <c r="O2342" s="129"/>
      <c r="P2342" s="16"/>
    </row>
    <row r="2343" spans="1:16">
      <c r="A2343" t="s">
        <v>1160</v>
      </c>
      <c r="B2343" t="s">
        <v>317</v>
      </c>
      <c r="C2343" t="s">
        <v>11593</v>
      </c>
      <c r="D2343" t="s">
        <v>318</v>
      </c>
      <c r="E2343">
        <v>15443.14</v>
      </c>
      <c r="F2343" t="s">
        <v>1170</v>
      </c>
      <c r="G2343" t="s">
        <v>11594</v>
      </c>
      <c r="H2343" t="s">
        <v>533</v>
      </c>
      <c r="I2343" t="s">
        <v>11039</v>
      </c>
      <c r="J2343">
        <v>10068</v>
      </c>
      <c r="K2343">
        <v>111600</v>
      </c>
      <c r="L2343" t="s">
        <v>31</v>
      </c>
      <c r="M2343" t="s">
        <v>158</v>
      </c>
      <c r="N2343" t="s">
        <v>11274</v>
      </c>
      <c r="O2343" s="129"/>
      <c r="P2343" s="16"/>
    </row>
    <row r="2344" spans="1:16">
      <c r="A2344" t="s">
        <v>316</v>
      </c>
      <c r="B2344" t="s">
        <v>317</v>
      </c>
      <c r="C2344" t="s">
        <v>11569</v>
      </c>
      <c r="D2344" t="s">
        <v>318</v>
      </c>
      <c r="E2344">
        <v>2146.12</v>
      </c>
      <c r="F2344" t="s">
        <v>1170</v>
      </c>
      <c r="G2344" t="s">
        <v>11570</v>
      </c>
      <c r="H2344" t="s">
        <v>536</v>
      </c>
      <c r="I2344" t="s">
        <v>11038</v>
      </c>
      <c r="J2344">
        <v>10068</v>
      </c>
      <c r="K2344">
        <v>111700</v>
      </c>
      <c r="L2344" t="s">
        <v>39</v>
      </c>
      <c r="M2344" t="s">
        <v>158</v>
      </c>
      <c r="N2344" t="s">
        <v>11264</v>
      </c>
      <c r="O2344" s="129"/>
      <c r="P2344" s="16"/>
    </row>
    <row r="2345" spans="1:16">
      <c r="A2345" t="s">
        <v>320</v>
      </c>
      <c r="B2345" t="s">
        <v>317</v>
      </c>
      <c r="C2345" t="s">
        <v>11571</v>
      </c>
      <c r="D2345" t="s">
        <v>318</v>
      </c>
      <c r="E2345">
        <v>2174.9</v>
      </c>
      <c r="F2345" t="s">
        <v>1170</v>
      </c>
      <c r="G2345" t="s">
        <v>11572</v>
      </c>
      <c r="H2345" t="s">
        <v>533</v>
      </c>
      <c r="I2345" t="s">
        <v>11038</v>
      </c>
      <c r="J2345">
        <v>10068</v>
      </c>
      <c r="K2345">
        <v>111700</v>
      </c>
      <c r="L2345" t="s">
        <v>39</v>
      </c>
      <c r="M2345" t="s">
        <v>158</v>
      </c>
      <c r="N2345" t="s">
        <v>11265</v>
      </c>
      <c r="O2345" s="129"/>
      <c r="P2345" s="16"/>
    </row>
    <row r="2346" spans="1:16">
      <c r="A2346" t="s">
        <v>321</v>
      </c>
      <c r="B2346" t="s">
        <v>317</v>
      </c>
      <c r="C2346" t="s">
        <v>11573</v>
      </c>
      <c r="D2346" t="s">
        <v>318</v>
      </c>
      <c r="E2346">
        <v>2599.6</v>
      </c>
      <c r="F2346" t="s">
        <v>1170</v>
      </c>
      <c r="G2346" t="s">
        <v>11574</v>
      </c>
      <c r="H2346" t="s">
        <v>538</v>
      </c>
      <c r="I2346" t="s">
        <v>11038</v>
      </c>
      <c r="J2346">
        <v>10068</v>
      </c>
      <c r="K2346">
        <v>111700</v>
      </c>
      <c r="L2346" t="s">
        <v>39</v>
      </c>
      <c r="M2346" t="s">
        <v>158</v>
      </c>
      <c r="N2346" t="s">
        <v>11266</v>
      </c>
      <c r="O2346" s="129"/>
      <c r="P2346" s="16"/>
    </row>
    <row r="2347" spans="1:16">
      <c r="A2347" t="s">
        <v>1115</v>
      </c>
      <c r="B2347" t="s">
        <v>317</v>
      </c>
      <c r="C2347" t="s">
        <v>11575</v>
      </c>
      <c r="D2347" t="s">
        <v>318</v>
      </c>
      <c r="E2347">
        <v>2446.3000000000002</v>
      </c>
      <c r="F2347" t="s">
        <v>1170</v>
      </c>
      <c r="G2347" t="s">
        <v>11576</v>
      </c>
      <c r="H2347" t="s">
        <v>535</v>
      </c>
      <c r="I2347" t="s">
        <v>11038</v>
      </c>
      <c r="J2347">
        <v>10068</v>
      </c>
      <c r="K2347">
        <v>111700</v>
      </c>
      <c r="L2347" t="s">
        <v>39</v>
      </c>
      <c r="M2347" t="s">
        <v>158</v>
      </c>
      <c r="N2347" t="s">
        <v>11267</v>
      </c>
      <c r="O2347" s="129"/>
      <c r="P2347" s="16"/>
    </row>
    <row r="2348" spans="1:16">
      <c r="A2348" t="s">
        <v>11577</v>
      </c>
      <c r="B2348" t="s">
        <v>317</v>
      </c>
      <c r="C2348" t="s">
        <v>11578</v>
      </c>
      <c r="D2348" t="s">
        <v>318</v>
      </c>
      <c r="E2348">
        <v>2795.28</v>
      </c>
      <c r="F2348" t="s">
        <v>1170</v>
      </c>
      <c r="G2348" t="s">
        <v>11579</v>
      </c>
      <c r="H2348" t="s">
        <v>534</v>
      </c>
      <c r="I2348" t="s">
        <v>11038</v>
      </c>
      <c r="J2348">
        <v>10068</v>
      </c>
      <c r="K2348">
        <v>111700</v>
      </c>
      <c r="L2348" t="s">
        <v>39</v>
      </c>
      <c r="M2348" t="s">
        <v>158</v>
      </c>
      <c r="N2348" t="s">
        <v>11268</v>
      </c>
      <c r="O2348" s="129"/>
      <c r="P2348" s="16"/>
    </row>
    <row r="2349" spans="1:16">
      <c r="A2349" t="s">
        <v>11580</v>
      </c>
      <c r="B2349" t="s">
        <v>317</v>
      </c>
      <c r="C2349" t="s">
        <v>11581</v>
      </c>
      <c r="D2349" t="s">
        <v>318</v>
      </c>
      <c r="E2349">
        <v>2418.14</v>
      </c>
      <c r="F2349" t="s">
        <v>1170</v>
      </c>
      <c r="G2349" t="s">
        <v>11582</v>
      </c>
      <c r="H2349" t="s">
        <v>529</v>
      </c>
      <c r="I2349" t="s">
        <v>11038</v>
      </c>
      <c r="J2349">
        <v>10068</v>
      </c>
      <c r="K2349">
        <v>111700</v>
      </c>
      <c r="L2349" t="s">
        <v>39</v>
      </c>
      <c r="M2349" t="s">
        <v>158</v>
      </c>
      <c r="N2349" t="s">
        <v>11269</v>
      </c>
      <c r="O2349" s="129"/>
      <c r="P2349" s="16"/>
    </row>
    <row r="2350" spans="1:16">
      <c r="A2350" t="s">
        <v>11583</v>
      </c>
      <c r="B2350" t="s">
        <v>317</v>
      </c>
      <c r="C2350" t="s">
        <v>11584</v>
      </c>
      <c r="D2350" t="s">
        <v>318</v>
      </c>
      <c r="E2350">
        <v>2605.44</v>
      </c>
      <c r="F2350" t="s">
        <v>1170</v>
      </c>
      <c r="G2350" t="s">
        <v>11585</v>
      </c>
      <c r="H2350" t="s">
        <v>530</v>
      </c>
      <c r="I2350" t="s">
        <v>11038</v>
      </c>
      <c r="J2350">
        <v>10068</v>
      </c>
      <c r="K2350">
        <v>111700</v>
      </c>
      <c r="L2350" t="s">
        <v>39</v>
      </c>
      <c r="M2350" t="s">
        <v>158</v>
      </c>
      <c r="N2350" t="s">
        <v>11271</v>
      </c>
      <c r="O2350" s="129"/>
      <c r="P2350" s="16"/>
    </row>
    <row r="2351" spans="1:16">
      <c r="A2351" t="s">
        <v>1155</v>
      </c>
      <c r="B2351" t="s">
        <v>317</v>
      </c>
      <c r="C2351" t="s">
        <v>11586</v>
      </c>
      <c r="D2351" t="s">
        <v>318</v>
      </c>
      <c r="E2351">
        <v>2356.96</v>
      </c>
      <c r="F2351" t="s">
        <v>1170</v>
      </c>
      <c r="G2351" t="s">
        <v>11587</v>
      </c>
      <c r="H2351" t="s">
        <v>533</v>
      </c>
      <c r="I2351" t="s">
        <v>11038</v>
      </c>
      <c r="J2351">
        <v>10068</v>
      </c>
      <c r="K2351">
        <v>111700</v>
      </c>
      <c r="L2351" t="s">
        <v>39</v>
      </c>
      <c r="M2351" t="s">
        <v>158</v>
      </c>
      <c r="N2351" t="s">
        <v>11270</v>
      </c>
      <c r="O2351" s="129"/>
      <c r="P2351" s="16"/>
    </row>
    <row r="2352" spans="1:16">
      <c r="A2352" t="s">
        <v>11588</v>
      </c>
      <c r="B2352" t="s">
        <v>317</v>
      </c>
      <c r="C2352" t="s">
        <v>11589</v>
      </c>
      <c r="D2352" t="s">
        <v>318</v>
      </c>
      <c r="E2352">
        <v>4643.87</v>
      </c>
      <c r="F2352" t="s">
        <v>1170</v>
      </c>
      <c r="G2352" t="s">
        <v>11590</v>
      </c>
      <c r="H2352" t="s">
        <v>537</v>
      </c>
      <c r="I2352" t="s">
        <v>11038</v>
      </c>
      <c r="J2352">
        <v>10068</v>
      </c>
      <c r="K2352">
        <v>111700</v>
      </c>
      <c r="L2352" t="s">
        <v>39</v>
      </c>
      <c r="M2352" t="s">
        <v>158</v>
      </c>
      <c r="N2352" t="s">
        <v>11272</v>
      </c>
      <c r="O2352" s="129"/>
      <c r="P2352" s="16"/>
    </row>
    <row r="2353" spans="1:16">
      <c r="A2353" t="s">
        <v>1161</v>
      </c>
      <c r="B2353" t="s">
        <v>317</v>
      </c>
      <c r="C2353" t="s">
        <v>11591</v>
      </c>
      <c r="D2353" t="s">
        <v>318</v>
      </c>
      <c r="E2353">
        <v>2611.6799999999998</v>
      </c>
      <c r="F2353" t="s">
        <v>1170</v>
      </c>
      <c r="G2353" t="s">
        <v>11592</v>
      </c>
      <c r="H2353" t="s">
        <v>534</v>
      </c>
      <c r="I2353" t="s">
        <v>11038</v>
      </c>
      <c r="J2353">
        <v>10068</v>
      </c>
      <c r="K2353">
        <v>111700</v>
      </c>
      <c r="L2353" t="s">
        <v>39</v>
      </c>
      <c r="M2353" t="s">
        <v>158</v>
      </c>
      <c r="N2353" t="s">
        <v>11273</v>
      </c>
      <c r="O2353" s="129"/>
      <c r="P2353" s="16"/>
    </row>
    <row r="2354" spans="1:16">
      <c r="A2354" t="s">
        <v>1160</v>
      </c>
      <c r="B2354" t="s">
        <v>317</v>
      </c>
      <c r="C2354" t="s">
        <v>11593</v>
      </c>
      <c r="D2354" t="s">
        <v>318</v>
      </c>
      <c r="E2354">
        <v>2601.75</v>
      </c>
      <c r="F2354" t="s">
        <v>1170</v>
      </c>
      <c r="G2354" t="s">
        <v>11594</v>
      </c>
      <c r="H2354" t="s">
        <v>534</v>
      </c>
      <c r="I2354" t="s">
        <v>11038</v>
      </c>
      <c r="J2354">
        <v>10068</v>
      </c>
      <c r="K2354">
        <v>111700</v>
      </c>
      <c r="L2354" t="s">
        <v>39</v>
      </c>
      <c r="M2354" t="s">
        <v>158</v>
      </c>
      <c r="N2354" t="s">
        <v>11274</v>
      </c>
      <c r="O2354" s="129"/>
      <c r="P2354" s="16"/>
    </row>
    <row r="2355" spans="1:16">
      <c r="A2355" t="s">
        <v>316</v>
      </c>
      <c r="B2355" t="s">
        <v>317</v>
      </c>
      <c r="C2355" t="s">
        <v>11569</v>
      </c>
      <c r="D2355" t="s">
        <v>318</v>
      </c>
      <c r="E2355">
        <v>12.44</v>
      </c>
      <c r="F2355" t="s">
        <v>1170</v>
      </c>
      <c r="G2355" t="s">
        <v>11570</v>
      </c>
      <c r="H2355" t="s">
        <v>537</v>
      </c>
      <c r="I2355" t="s">
        <v>11037</v>
      </c>
      <c r="J2355">
        <v>10068</v>
      </c>
      <c r="K2355">
        <v>113000</v>
      </c>
      <c r="L2355" t="s">
        <v>39</v>
      </c>
      <c r="M2355" t="s">
        <v>158</v>
      </c>
      <c r="N2355" t="s">
        <v>11264</v>
      </c>
      <c r="O2355" s="129"/>
      <c r="P2355" s="16"/>
    </row>
    <row r="2356" spans="1:16">
      <c r="A2356" t="s">
        <v>1115</v>
      </c>
      <c r="B2356" t="s">
        <v>317</v>
      </c>
      <c r="C2356" t="s">
        <v>11575</v>
      </c>
      <c r="D2356" t="s">
        <v>318</v>
      </c>
      <c r="E2356">
        <v>4.97</v>
      </c>
      <c r="F2356" t="s">
        <v>1170</v>
      </c>
      <c r="G2356" t="s">
        <v>11576</v>
      </c>
      <c r="H2356" t="s">
        <v>536</v>
      </c>
      <c r="I2356" t="s">
        <v>11037</v>
      </c>
      <c r="J2356">
        <v>10068</v>
      </c>
      <c r="K2356">
        <v>113000</v>
      </c>
      <c r="L2356" t="s">
        <v>39</v>
      </c>
      <c r="M2356" t="s">
        <v>158</v>
      </c>
      <c r="N2356" t="s">
        <v>11267</v>
      </c>
      <c r="O2356" s="129"/>
      <c r="P2356" s="16"/>
    </row>
    <row r="2357" spans="1:16">
      <c r="A2357" t="s">
        <v>11577</v>
      </c>
      <c r="B2357" t="s">
        <v>317</v>
      </c>
      <c r="C2357" t="s">
        <v>11578</v>
      </c>
      <c r="D2357" t="s">
        <v>318</v>
      </c>
      <c r="E2357">
        <v>3.64</v>
      </c>
      <c r="F2357" t="s">
        <v>1170</v>
      </c>
      <c r="G2357" t="s">
        <v>11579</v>
      </c>
      <c r="H2357" t="s">
        <v>535</v>
      </c>
      <c r="I2357" t="s">
        <v>11037</v>
      </c>
      <c r="J2357">
        <v>10068</v>
      </c>
      <c r="K2357">
        <v>113000</v>
      </c>
      <c r="L2357" t="s">
        <v>39</v>
      </c>
      <c r="M2357" t="s">
        <v>158</v>
      </c>
      <c r="N2357" t="s">
        <v>11268</v>
      </c>
      <c r="O2357" s="129"/>
      <c r="P2357" s="16"/>
    </row>
    <row r="2358" spans="1:16">
      <c r="A2358" t="s">
        <v>11588</v>
      </c>
      <c r="B2358" t="s">
        <v>317</v>
      </c>
      <c r="C2358" t="s">
        <v>11589</v>
      </c>
      <c r="D2358" t="s">
        <v>318</v>
      </c>
      <c r="E2358">
        <v>39.5</v>
      </c>
      <c r="F2358" t="s">
        <v>1170</v>
      </c>
      <c r="G2358" t="s">
        <v>11590</v>
      </c>
      <c r="H2358" t="s">
        <v>538</v>
      </c>
      <c r="I2358" t="s">
        <v>11037</v>
      </c>
      <c r="J2358">
        <v>10068</v>
      </c>
      <c r="K2358">
        <v>113000</v>
      </c>
      <c r="L2358" t="s">
        <v>39</v>
      </c>
      <c r="M2358" t="s">
        <v>158</v>
      </c>
      <c r="N2358" t="s">
        <v>11272</v>
      </c>
      <c r="O2358" s="129"/>
      <c r="P2358" s="16"/>
    </row>
    <row r="2359" spans="1:16">
      <c r="A2359" t="s">
        <v>316</v>
      </c>
      <c r="B2359" t="s">
        <v>317</v>
      </c>
      <c r="C2359" t="s">
        <v>11569</v>
      </c>
      <c r="D2359" t="s">
        <v>318</v>
      </c>
      <c r="E2359">
        <v>544.52</v>
      </c>
      <c r="F2359" t="s">
        <v>1170</v>
      </c>
      <c r="G2359" t="s">
        <v>11570</v>
      </c>
      <c r="H2359" t="s">
        <v>538</v>
      </c>
      <c r="I2359" t="s">
        <v>11036</v>
      </c>
      <c r="J2359">
        <v>10068</v>
      </c>
      <c r="K2359">
        <v>113010</v>
      </c>
      <c r="L2359" t="s">
        <v>35</v>
      </c>
      <c r="M2359" t="s">
        <v>158</v>
      </c>
      <c r="N2359" t="s">
        <v>11264</v>
      </c>
      <c r="O2359" s="129"/>
      <c r="P2359" s="16"/>
    </row>
    <row r="2360" spans="1:16">
      <c r="A2360" t="s">
        <v>320</v>
      </c>
      <c r="B2360" t="s">
        <v>317</v>
      </c>
      <c r="C2360" t="s">
        <v>11571</v>
      </c>
      <c r="D2360" t="s">
        <v>318</v>
      </c>
      <c r="E2360">
        <v>542.27</v>
      </c>
      <c r="F2360" t="s">
        <v>1170</v>
      </c>
      <c r="G2360" t="s">
        <v>11572</v>
      </c>
      <c r="H2360" t="s">
        <v>534</v>
      </c>
      <c r="I2360" t="s">
        <v>11036</v>
      </c>
      <c r="J2360">
        <v>10068</v>
      </c>
      <c r="K2360">
        <v>113010</v>
      </c>
      <c r="L2360" t="s">
        <v>35</v>
      </c>
      <c r="M2360" t="s">
        <v>158</v>
      </c>
      <c r="N2360" t="s">
        <v>11265</v>
      </c>
      <c r="O2360" s="129"/>
      <c r="P2360" s="16"/>
    </row>
    <row r="2361" spans="1:16">
      <c r="A2361" t="s">
        <v>321</v>
      </c>
      <c r="B2361" t="s">
        <v>317</v>
      </c>
      <c r="C2361" t="s">
        <v>11573</v>
      </c>
      <c r="D2361" t="s">
        <v>318</v>
      </c>
      <c r="E2361">
        <v>570.91999999999996</v>
      </c>
      <c r="F2361" t="s">
        <v>1170</v>
      </c>
      <c r="G2361" t="s">
        <v>11574</v>
      </c>
      <c r="H2361" t="s">
        <v>539</v>
      </c>
      <c r="I2361" t="s">
        <v>11036</v>
      </c>
      <c r="J2361">
        <v>10068</v>
      </c>
      <c r="K2361">
        <v>113010</v>
      </c>
      <c r="L2361" t="s">
        <v>35</v>
      </c>
      <c r="M2361" t="s">
        <v>158</v>
      </c>
      <c r="N2361" t="s">
        <v>11266</v>
      </c>
      <c r="O2361" s="129"/>
      <c r="P2361" s="16"/>
    </row>
    <row r="2362" spans="1:16">
      <c r="A2362" t="s">
        <v>1115</v>
      </c>
      <c r="B2362" t="s">
        <v>317</v>
      </c>
      <c r="C2362" t="s">
        <v>11575</v>
      </c>
      <c r="D2362" t="s">
        <v>318</v>
      </c>
      <c r="E2362">
        <v>571.53</v>
      </c>
      <c r="F2362" t="s">
        <v>1170</v>
      </c>
      <c r="G2362" t="s">
        <v>11576</v>
      </c>
      <c r="H2362" t="s">
        <v>537</v>
      </c>
      <c r="I2362" t="s">
        <v>11036</v>
      </c>
      <c r="J2362">
        <v>10068</v>
      </c>
      <c r="K2362">
        <v>113010</v>
      </c>
      <c r="L2362" t="s">
        <v>35</v>
      </c>
      <c r="M2362" t="s">
        <v>158</v>
      </c>
      <c r="N2362" t="s">
        <v>11267</v>
      </c>
      <c r="O2362" s="129"/>
      <c r="P2362" s="16"/>
    </row>
    <row r="2363" spans="1:16">
      <c r="A2363" t="s">
        <v>11577</v>
      </c>
      <c r="B2363" t="s">
        <v>317</v>
      </c>
      <c r="C2363" t="s">
        <v>11578</v>
      </c>
      <c r="D2363" t="s">
        <v>318</v>
      </c>
      <c r="E2363">
        <v>595.82000000000005</v>
      </c>
      <c r="F2363" t="s">
        <v>1170</v>
      </c>
      <c r="G2363" t="s">
        <v>11579</v>
      </c>
      <c r="H2363" t="s">
        <v>536</v>
      </c>
      <c r="I2363" t="s">
        <v>11036</v>
      </c>
      <c r="J2363">
        <v>10068</v>
      </c>
      <c r="K2363">
        <v>113010</v>
      </c>
      <c r="L2363" t="s">
        <v>35</v>
      </c>
      <c r="M2363" t="s">
        <v>158</v>
      </c>
      <c r="N2363" t="s">
        <v>11268</v>
      </c>
      <c r="O2363" s="129"/>
      <c r="P2363" s="16"/>
    </row>
    <row r="2364" spans="1:16">
      <c r="A2364" t="s">
        <v>11580</v>
      </c>
      <c r="B2364" t="s">
        <v>317</v>
      </c>
      <c r="C2364" t="s">
        <v>11581</v>
      </c>
      <c r="D2364" t="s">
        <v>318</v>
      </c>
      <c r="E2364">
        <v>546.77</v>
      </c>
      <c r="F2364" t="s">
        <v>1170</v>
      </c>
      <c r="G2364" t="s">
        <v>11582</v>
      </c>
      <c r="H2364" t="s">
        <v>530</v>
      </c>
      <c r="I2364" t="s">
        <v>11036</v>
      </c>
      <c r="J2364">
        <v>10068</v>
      </c>
      <c r="K2364">
        <v>113010</v>
      </c>
      <c r="L2364" t="s">
        <v>35</v>
      </c>
      <c r="M2364" t="s">
        <v>158</v>
      </c>
      <c r="N2364" t="s">
        <v>11269</v>
      </c>
      <c r="O2364" s="129"/>
      <c r="P2364" s="16"/>
    </row>
    <row r="2365" spans="1:16">
      <c r="A2365" t="s">
        <v>11583</v>
      </c>
      <c r="B2365" t="s">
        <v>317</v>
      </c>
      <c r="C2365" t="s">
        <v>11584</v>
      </c>
      <c r="D2365" t="s">
        <v>318</v>
      </c>
      <c r="E2365">
        <v>664.35</v>
      </c>
      <c r="F2365" t="s">
        <v>1170</v>
      </c>
      <c r="G2365" t="s">
        <v>11585</v>
      </c>
      <c r="H2365" t="s">
        <v>531</v>
      </c>
      <c r="I2365" t="s">
        <v>11036</v>
      </c>
      <c r="J2365">
        <v>10068</v>
      </c>
      <c r="K2365">
        <v>113010</v>
      </c>
      <c r="L2365" t="s">
        <v>35</v>
      </c>
      <c r="M2365" t="s">
        <v>158</v>
      </c>
      <c r="N2365" t="s">
        <v>11271</v>
      </c>
      <c r="O2365" s="129"/>
      <c r="P2365" s="16"/>
    </row>
    <row r="2366" spans="1:16">
      <c r="A2366" t="s">
        <v>1155</v>
      </c>
      <c r="B2366" t="s">
        <v>317</v>
      </c>
      <c r="C2366" t="s">
        <v>11586</v>
      </c>
      <c r="D2366" t="s">
        <v>318</v>
      </c>
      <c r="E2366">
        <v>569.11</v>
      </c>
      <c r="F2366" t="s">
        <v>1170</v>
      </c>
      <c r="G2366" t="s">
        <v>11587</v>
      </c>
      <c r="H2366" t="s">
        <v>534</v>
      </c>
      <c r="I2366" t="s">
        <v>11036</v>
      </c>
      <c r="J2366">
        <v>10068</v>
      </c>
      <c r="K2366">
        <v>113010</v>
      </c>
      <c r="L2366" t="s">
        <v>35</v>
      </c>
      <c r="M2366" t="s">
        <v>158</v>
      </c>
      <c r="N2366" t="s">
        <v>11270</v>
      </c>
      <c r="O2366" s="129"/>
      <c r="P2366" s="16"/>
    </row>
    <row r="2367" spans="1:16">
      <c r="A2367" t="s">
        <v>11588</v>
      </c>
      <c r="B2367" t="s">
        <v>317</v>
      </c>
      <c r="C2367" t="s">
        <v>11589</v>
      </c>
      <c r="D2367" t="s">
        <v>318</v>
      </c>
      <c r="E2367">
        <v>1046.4000000000001</v>
      </c>
      <c r="F2367" t="s">
        <v>1170</v>
      </c>
      <c r="G2367" t="s">
        <v>11590</v>
      </c>
      <c r="H2367" t="s">
        <v>539</v>
      </c>
      <c r="I2367" t="s">
        <v>11036</v>
      </c>
      <c r="J2367">
        <v>10068</v>
      </c>
      <c r="K2367">
        <v>113010</v>
      </c>
      <c r="L2367" t="s">
        <v>35</v>
      </c>
      <c r="M2367" t="s">
        <v>158</v>
      </c>
      <c r="N2367" t="s">
        <v>11272</v>
      </c>
      <c r="O2367" s="129"/>
    </row>
    <row r="2368" spans="1:16">
      <c r="A2368" t="s">
        <v>1161</v>
      </c>
      <c r="B2368" t="s">
        <v>317</v>
      </c>
      <c r="C2368" t="s">
        <v>11591</v>
      </c>
      <c r="D2368" t="s">
        <v>318</v>
      </c>
      <c r="E2368">
        <v>606.63</v>
      </c>
      <c r="F2368" t="s">
        <v>1170</v>
      </c>
      <c r="G2368" t="s">
        <v>11592</v>
      </c>
      <c r="H2368" t="s">
        <v>535</v>
      </c>
      <c r="I2368" t="s">
        <v>11036</v>
      </c>
      <c r="J2368">
        <v>10068</v>
      </c>
      <c r="K2368">
        <v>113010</v>
      </c>
      <c r="L2368" t="s">
        <v>35</v>
      </c>
      <c r="M2368" t="s">
        <v>158</v>
      </c>
      <c r="N2368" t="s">
        <v>11273</v>
      </c>
      <c r="O2368" s="129"/>
      <c r="P2368" s="16"/>
    </row>
    <row r="2369" spans="1:16">
      <c r="A2369" t="s">
        <v>1160</v>
      </c>
      <c r="B2369" t="s">
        <v>317</v>
      </c>
      <c r="C2369" t="s">
        <v>11593</v>
      </c>
      <c r="D2369" t="s">
        <v>318</v>
      </c>
      <c r="E2369">
        <v>660.21</v>
      </c>
      <c r="F2369" t="s">
        <v>1170</v>
      </c>
      <c r="G2369" t="s">
        <v>11594</v>
      </c>
      <c r="H2369" t="s">
        <v>535</v>
      </c>
      <c r="I2369" t="s">
        <v>11036</v>
      </c>
      <c r="J2369">
        <v>10068</v>
      </c>
      <c r="K2369">
        <v>113010</v>
      </c>
      <c r="L2369" t="s">
        <v>35</v>
      </c>
      <c r="M2369" t="s">
        <v>158</v>
      </c>
      <c r="N2369" t="s">
        <v>11274</v>
      </c>
      <c r="O2369" s="129"/>
      <c r="P2369" s="16"/>
    </row>
    <row r="2370" spans="1:16">
      <c r="A2370" t="s">
        <v>316</v>
      </c>
      <c r="B2370" t="s">
        <v>317</v>
      </c>
      <c r="C2370" t="s">
        <v>11569</v>
      </c>
      <c r="D2370" t="s">
        <v>318</v>
      </c>
      <c r="E2370">
        <v>233.64</v>
      </c>
      <c r="F2370" t="s">
        <v>1170</v>
      </c>
      <c r="G2370" t="s">
        <v>11570</v>
      </c>
      <c r="H2370" t="s">
        <v>539</v>
      </c>
      <c r="I2370" t="s">
        <v>11035</v>
      </c>
      <c r="J2370">
        <v>10068</v>
      </c>
      <c r="K2370">
        <v>113020</v>
      </c>
      <c r="L2370" t="s">
        <v>33</v>
      </c>
      <c r="M2370" t="s">
        <v>158</v>
      </c>
      <c r="N2370" t="s">
        <v>11264</v>
      </c>
      <c r="O2370" s="129"/>
    </row>
    <row r="2371" spans="1:16">
      <c r="A2371" t="s">
        <v>320</v>
      </c>
      <c r="B2371" t="s">
        <v>317</v>
      </c>
      <c r="C2371" t="s">
        <v>11571</v>
      </c>
      <c r="D2371" t="s">
        <v>318</v>
      </c>
      <c r="E2371">
        <v>254.85</v>
      </c>
      <c r="F2371" t="s">
        <v>1170</v>
      </c>
      <c r="G2371" t="s">
        <v>11572</v>
      </c>
      <c r="H2371" t="s">
        <v>535</v>
      </c>
      <c r="I2371" t="s">
        <v>11035</v>
      </c>
      <c r="J2371">
        <v>10068</v>
      </c>
      <c r="K2371">
        <v>113020</v>
      </c>
      <c r="L2371" t="s">
        <v>33</v>
      </c>
      <c r="M2371" t="s">
        <v>158</v>
      </c>
      <c r="N2371" t="s">
        <v>11265</v>
      </c>
      <c r="O2371" s="129"/>
    </row>
    <row r="2372" spans="1:16">
      <c r="A2372" t="s">
        <v>321</v>
      </c>
      <c r="B2372" t="s">
        <v>317</v>
      </c>
      <c r="C2372" t="s">
        <v>11573</v>
      </c>
      <c r="D2372" t="s">
        <v>318</v>
      </c>
      <c r="E2372">
        <v>221.16</v>
      </c>
      <c r="F2372" t="s">
        <v>1170</v>
      </c>
      <c r="G2372" t="s">
        <v>11574</v>
      </c>
      <c r="H2372" t="s">
        <v>540</v>
      </c>
      <c r="I2372" t="s">
        <v>11035</v>
      </c>
      <c r="J2372">
        <v>10068</v>
      </c>
      <c r="K2372">
        <v>113020</v>
      </c>
      <c r="L2372" t="s">
        <v>33</v>
      </c>
      <c r="M2372" t="s">
        <v>158</v>
      </c>
      <c r="N2372" t="s">
        <v>11266</v>
      </c>
      <c r="O2372" s="129"/>
      <c r="P2372" s="16"/>
    </row>
    <row r="2373" spans="1:16">
      <c r="A2373" t="s">
        <v>1115</v>
      </c>
      <c r="B2373" t="s">
        <v>317</v>
      </c>
      <c r="C2373" t="s">
        <v>11575</v>
      </c>
      <c r="D2373" t="s">
        <v>318</v>
      </c>
      <c r="E2373">
        <v>286.01</v>
      </c>
      <c r="F2373" t="s">
        <v>1170</v>
      </c>
      <c r="G2373" t="s">
        <v>11576</v>
      </c>
      <c r="H2373" t="s">
        <v>538</v>
      </c>
      <c r="I2373" t="s">
        <v>11035</v>
      </c>
      <c r="J2373">
        <v>10068</v>
      </c>
      <c r="K2373">
        <v>113020</v>
      </c>
      <c r="L2373" t="s">
        <v>33</v>
      </c>
      <c r="M2373" t="s">
        <v>158</v>
      </c>
      <c r="N2373" t="s">
        <v>11267</v>
      </c>
      <c r="O2373" s="129"/>
    </row>
    <row r="2374" spans="1:16">
      <c r="A2374" t="s">
        <v>11577</v>
      </c>
      <c r="B2374" t="s">
        <v>317</v>
      </c>
      <c r="C2374" t="s">
        <v>11578</v>
      </c>
      <c r="D2374" t="s">
        <v>318</v>
      </c>
      <c r="E2374">
        <v>229.33</v>
      </c>
      <c r="F2374" t="s">
        <v>1170</v>
      </c>
      <c r="G2374" t="s">
        <v>11579</v>
      </c>
      <c r="H2374" t="s">
        <v>537</v>
      </c>
      <c r="I2374" t="s">
        <v>11035</v>
      </c>
      <c r="J2374">
        <v>10068</v>
      </c>
      <c r="K2374">
        <v>113020</v>
      </c>
      <c r="L2374" t="s">
        <v>33</v>
      </c>
      <c r="M2374" t="s">
        <v>158</v>
      </c>
      <c r="N2374" t="s">
        <v>11268</v>
      </c>
      <c r="O2374" s="129"/>
      <c r="P2374" s="16"/>
    </row>
    <row r="2375" spans="1:16">
      <c r="A2375" t="s">
        <v>11580</v>
      </c>
      <c r="B2375" t="s">
        <v>317</v>
      </c>
      <c r="C2375" t="s">
        <v>11581</v>
      </c>
      <c r="D2375" t="s">
        <v>318</v>
      </c>
      <c r="E2375">
        <v>276.82</v>
      </c>
      <c r="F2375" t="s">
        <v>1170</v>
      </c>
      <c r="G2375" t="s">
        <v>11582</v>
      </c>
      <c r="H2375" t="s">
        <v>531</v>
      </c>
      <c r="I2375" t="s">
        <v>11035</v>
      </c>
      <c r="J2375">
        <v>10068</v>
      </c>
      <c r="K2375">
        <v>113020</v>
      </c>
      <c r="L2375" t="s">
        <v>33</v>
      </c>
      <c r="M2375" t="s">
        <v>158</v>
      </c>
      <c r="N2375" t="s">
        <v>11269</v>
      </c>
      <c r="O2375" s="129"/>
      <c r="P2375" s="16"/>
    </row>
    <row r="2376" spans="1:16">
      <c r="A2376" t="s">
        <v>11583</v>
      </c>
      <c r="B2376" t="s">
        <v>317</v>
      </c>
      <c r="C2376" t="s">
        <v>11584</v>
      </c>
      <c r="D2376" t="s">
        <v>318</v>
      </c>
      <c r="E2376">
        <v>246.21</v>
      </c>
      <c r="F2376" t="s">
        <v>1170</v>
      </c>
      <c r="G2376" t="s">
        <v>11585</v>
      </c>
      <c r="H2376" t="s">
        <v>532</v>
      </c>
      <c r="I2376" t="s">
        <v>11035</v>
      </c>
      <c r="J2376">
        <v>10068</v>
      </c>
      <c r="K2376">
        <v>113020</v>
      </c>
      <c r="L2376" t="s">
        <v>33</v>
      </c>
      <c r="M2376" t="s">
        <v>158</v>
      </c>
      <c r="N2376" t="s">
        <v>11271</v>
      </c>
      <c r="O2376" s="129"/>
      <c r="P2376" s="16"/>
    </row>
    <row r="2377" spans="1:16">
      <c r="A2377" t="s">
        <v>1155</v>
      </c>
      <c r="B2377" t="s">
        <v>317</v>
      </c>
      <c r="C2377" t="s">
        <v>11586</v>
      </c>
      <c r="D2377" t="s">
        <v>318</v>
      </c>
      <c r="E2377">
        <v>242.92</v>
      </c>
      <c r="F2377" t="s">
        <v>1170</v>
      </c>
      <c r="G2377" t="s">
        <v>11587</v>
      </c>
      <c r="H2377" t="s">
        <v>535</v>
      </c>
      <c r="I2377" t="s">
        <v>11035</v>
      </c>
      <c r="J2377">
        <v>10068</v>
      </c>
      <c r="K2377">
        <v>113020</v>
      </c>
      <c r="L2377" t="s">
        <v>33</v>
      </c>
      <c r="M2377" t="s">
        <v>158</v>
      </c>
      <c r="N2377" t="s">
        <v>11270</v>
      </c>
      <c r="O2377" s="129"/>
      <c r="P2377" s="16"/>
    </row>
    <row r="2378" spans="1:16">
      <c r="A2378" t="s">
        <v>11588</v>
      </c>
      <c r="B2378" t="s">
        <v>317</v>
      </c>
      <c r="C2378" t="s">
        <v>11589</v>
      </c>
      <c r="D2378" t="s">
        <v>318</v>
      </c>
      <c r="E2378">
        <v>499.45</v>
      </c>
      <c r="F2378" t="s">
        <v>1170</v>
      </c>
      <c r="G2378" t="s">
        <v>11590</v>
      </c>
      <c r="H2378" t="s">
        <v>540</v>
      </c>
      <c r="I2378" t="s">
        <v>11035</v>
      </c>
      <c r="J2378">
        <v>10068</v>
      </c>
      <c r="K2378">
        <v>113020</v>
      </c>
      <c r="L2378" t="s">
        <v>33</v>
      </c>
      <c r="M2378" t="s">
        <v>158</v>
      </c>
      <c r="N2378" t="s">
        <v>11272</v>
      </c>
      <c r="O2378" s="129"/>
      <c r="P2378" s="16"/>
    </row>
    <row r="2379" spans="1:16">
      <c r="A2379" t="s">
        <v>1161</v>
      </c>
      <c r="B2379" t="s">
        <v>317</v>
      </c>
      <c r="C2379" t="s">
        <v>11591</v>
      </c>
      <c r="D2379" t="s">
        <v>318</v>
      </c>
      <c r="E2379">
        <v>259.89999999999998</v>
      </c>
      <c r="F2379" t="s">
        <v>1170</v>
      </c>
      <c r="G2379" t="s">
        <v>11592</v>
      </c>
      <c r="H2379" t="s">
        <v>536</v>
      </c>
      <c r="I2379" t="s">
        <v>11035</v>
      </c>
      <c r="J2379">
        <v>10068</v>
      </c>
      <c r="K2379">
        <v>113020</v>
      </c>
      <c r="L2379" t="s">
        <v>33</v>
      </c>
      <c r="M2379" t="s">
        <v>158</v>
      </c>
      <c r="N2379" t="s">
        <v>11273</v>
      </c>
      <c r="O2379" s="129"/>
      <c r="P2379" s="16"/>
    </row>
    <row r="2380" spans="1:16">
      <c r="A2380" t="s">
        <v>1160</v>
      </c>
      <c r="B2380" t="s">
        <v>317</v>
      </c>
      <c r="C2380" t="s">
        <v>11593</v>
      </c>
      <c r="D2380" t="s">
        <v>318</v>
      </c>
      <c r="E2380">
        <v>271.79000000000002</v>
      </c>
      <c r="F2380" t="s">
        <v>1170</v>
      </c>
      <c r="G2380" t="s">
        <v>11594</v>
      </c>
      <c r="H2380" t="s">
        <v>536</v>
      </c>
      <c r="I2380" t="s">
        <v>11035</v>
      </c>
      <c r="J2380">
        <v>10068</v>
      </c>
      <c r="K2380">
        <v>113020</v>
      </c>
      <c r="L2380" t="s">
        <v>33</v>
      </c>
      <c r="M2380" t="s">
        <v>158</v>
      </c>
      <c r="N2380" t="s">
        <v>11274</v>
      </c>
      <c r="O2380" s="129"/>
      <c r="P2380" s="16"/>
    </row>
    <row r="2381" spans="1:16">
      <c r="A2381" t="s">
        <v>316</v>
      </c>
      <c r="B2381" t="s">
        <v>317</v>
      </c>
      <c r="C2381" t="s">
        <v>11569</v>
      </c>
      <c r="D2381" t="s">
        <v>318</v>
      </c>
      <c r="E2381">
        <v>5586.81</v>
      </c>
      <c r="F2381" t="s">
        <v>1170</v>
      </c>
      <c r="G2381" t="s">
        <v>11570</v>
      </c>
      <c r="H2381" t="s">
        <v>540</v>
      </c>
      <c r="I2381" t="s">
        <v>11034</v>
      </c>
      <c r="J2381">
        <v>10068</v>
      </c>
      <c r="K2381">
        <v>113040</v>
      </c>
      <c r="L2381" t="s">
        <v>27</v>
      </c>
      <c r="M2381" t="s">
        <v>158</v>
      </c>
      <c r="N2381" t="s">
        <v>11264</v>
      </c>
      <c r="O2381" s="129"/>
      <c r="P2381" s="16"/>
    </row>
    <row r="2382" spans="1:16">
      <c r="A2382" t="s">
        <v>320</v>
      </c>
      <c r="B2382" t="s">
        <v>317</v>
      </c>
      <c r="C2382" t="s">
        <v>11571</v>
      </c>
      <c r="D2382" t="s">
        <v>318</v>
      </c>
      <c r="E2382">
        <v>5730.97</v>
      </c>
      <c r="F2382" t="s">
        <v>1170</v>
      </c>
      <c r="G2382" t="s">
        <v>11572</v>
      </c>
      <c r="H2382" t="s">
        <v>536</v>
      </c>
      <c r="I2382" t="s">
        <v>11034</v>
      </c>
      <c r="J2382">
        <v>10068</v>
      </c>
      <c r="K2382">
        <v>113040</v>
      </c>
      <c r="L2382" t="s">
        <v>27</v>
      </c>
      <c r="M2382" t="s">
        <v>158</v>
      </c>
      <c r="N2382" t="s">
        <v>11265</v>
      </c>
      <c r="O2382" s="129"/>
      <c r="P2382" s="16"/>
    </row>
    <row r="2383" spans="1:16">
      <c r="A2383" t="s">
        <v>321</v>
      </c>
      <c r="B2383" t="s">
        <v>317</v>
      </c>
      <c r="C2383" t="s">
        <v>11573</v>
      </c>
      <c r="D2383" t="s">
        <v>318</v>
      </c>
      <c r="E2383">
        <v>5413.91</v>
      </c>
      <c r="F2383" t="s">
        <v>1170</v>
      </c>
      <c r="G2383" t="s">
        <v>11574</v>
      </c>
      <c r="H2383" t="s">
        <v>541</v>
      </c>
      <c r="I2383" t="s">
        <v>11034</v>
      </c>
      <c r="J2383">
        <v>10068</v>
      </c>
      <c r="K2383">
        <v>113040</v>
      </c>
      <c r="L2383" t="s">
        <v>27</v>
      </c>
      <c r="M2383" t="s">
        <v>158</v>
      </c>
      <c r="N2383" t="s">
        <v>11266</v>
      </c>
      <c r="O2383" s="129"/>
      <c r="P2383" s="16"/>
    </row>
    <row r="2384" spans="1:16">
      <c r="A2384" t="s">
        <v>1115</v>
      </c>
      <c r="B2384" t="s">
        <v>317</v>
      </c>
      <c r="C2384" t="s">
        <v>11575</v>
      </c>
      <c r="D2384" t="s">
        <v>318</v>
      </c>
      <c r="E2384">
        <v>5449.71</v>
      </c>
      <c r="F2384" t="s">
        <v>1170</v>
      </c>
      <c r="G2384" t="s">
        <v>11576</v>
      </c>
      <c r="H2384" t="s">
        <v>539</v>
      </c>
      <c r="I2384" t="s">
        <v>11034</v>
      </c>
      <c r="J2384">
        <v>10068</v>
      </c>
      <c r="K2384">
        <v>113040</v>
      </c>
      <c r="L2384" t="s">
        <v>27</v>
      </c>
      <c r="M2384" t="s">
        <v>158</v>
      </c>
      <c r="N2384" t="s">
        <v>11267</v>
      </c>
      <c r="O2384" s="129"/>
      <c r="P2384" s="16"/>
    </row>
    <row r="2385" spans="1:16">
      <c r="A2385" t="s">
        <v>11577</v>
      </c>
      <c r="B2385" t="s">
        <v>317</v>
      </c>
      <c r="C2385" t="s">
        <v>11578</v>
      </c>
      <c r="D2385" t="s">
        <v>318</v>
      </c>
      <c r="E2385">
        <v>5413.3</v>
      </c>
      <c r="F2385" t="s">
        <v>1170</v>
      </c>
      <c r="G2385" t="s">
        <v>11579</v>
      </c>
      <c r="H2385" t="s">
        <v>538</v>
      </c>
      <c r="I2385" t="s">
        <v>11034</v>
      </c>
      <c r="J2385">
        <v>10068</v>
      </c>
      <c r="K2385">
        <v>113040</v>
      </c>
      <c r="L2385" t="s">
        <v>27</v>
      </c>
      <c r="M2385" t="s">
        <v>158</v>
      </c>
      <c r="N2385" t="s">
        <v>11268</v>
      </c>
      <c r="O2385" s="129"/>
      <c r="P2385" s="16"/>
    </row>
    <row r="2386" spans="1:16">
      <c r="A2386" t="s">
        <v>11580</v>
      </c>
      <c r="B2386" t="s">
        <v>317</v>
      </c>
      <c r="C2386" t="s">
        <v>11581</v>
      </c>
      <c r="D2386" t="s">
        <v>318</v>
      </c>
      <c r="E2386">
        <v>5291.82</v>
      </c>
      <c r="F2386" t="s">
        <v>1170</v>
      </c>
      <c r="G2386" t="s">
        <v>11582</v>
      </c>
      <c r="H2386" t="s">
        <v>532</v>
      </c>
      <c r="I2386" t="s">
        <v>11034</v>
      </c>
      <c r="J2386">
        <v>10068</v>
      </c>
      <c r="K2386">
        <v>113040</v>
      </c>
      <c r="L2386" t="s">
        <v>27</v>
      </c>
      <c r="M2386" t="s">
        <v>158</v>
      </c>
      <c r="N2386" t="s">
        <v>11269</v>
      </c>
      <c r="O2386" s="129"/>
      <c r="P2386" s="16"/>
    </row>
    <row r="2387" spans="1:16">
      <c r="A2387" t="s">
        <v>1155</v>
      </c>
      <c r="B2387" t="s">
        <v>317</v>
      </c>
      <c r="C2387" t="s">
        <v>11586</v>
      </c>
      <c r="D2387" t="s">
        <v>318</v>
      </c>
      <c r="E2387">
        <v>5503.07</v>
      </c>
      <c r="F2387" t="s">
        <v>1170</v>
      </c>
      <c r="G2387" t="s">
        <v>11587</v>
      </c>
      <c r="H2387" t="s">
        <v>536</v>
      </c>
      <c r="I2387" t="s">
        <v>11034</v>
      </c>
      <c r="J2387">
        <v>10068</v>
      </c>
      <c r="K2387">
        <v>113040</v>
      </c>
      <c r="L2387" t="s">
        <v>27</v>
      </c>
      <c r="M2387" t="s">
        <v>158</v>
      </c>
      <c r="N2387" t="s">
        <v>11270</v>
      </c>
      <c r="O2387" s="129"/>
      <c r="P2387" s="16"/>
    </row>
    <row r="2388" spans="1:16">
      <c r="A2388" t="s">
        <v>11583</v>
      </c>
      <c r="B2388" t="s">
        <v>317</v>
      </c>
      <c r="C2388" t="s">
        <v>11584</v>
      </c>
      <c r="D2388" t="s">
        <v>318</v>
      </c>
      <c r="E2388">
        <v>6690.06</v>
      </c>
      <c r="F2388" t="s">
        <v>1170</v>
      </c>
      <c r="G2388" t="s">
        <v>11585</v>
      </c>
      <c r="H2388" t="s">
        <v>533</v>
      </c>
      <c r="I2388" t="s">
        <v>11034</v>
      </c>
      <c r="J2388">
        <v>10068</v>
      </c>
      <c r="K2388">
        <v>113040</v>
      </c>
      <c r="L2388" t="s">
        <v>27</v>
      </c>
      <c r="M2388" t="s">
        <v>158</v>
      </c>
      <c r="N2388" t="s">
        <v>11271</v>
      </c>
      <c r="O2388" s="129"/>
      <c r="P2388" s="16"/>
    </row>
    <row r="2389" spans="1:16">
      <c r="A2389" t="s">
        <v>11588</v>
      </c>
      <c r="B2389" t="s">
        <v>317</v>
      </c>
      <c r="C2389" t="s">
        <v>11589</v>
      </c>
      <c r="D2389" t="s">
        <v>318</v>
      </c>
      <c r="E2389">
        <v>5769.6</v>
      </c>
      <c r="F2389" t="s">
        <v>1170</v>
      </c>
      <c r="G2389" t="s">
        <v>11590</v>
      </c>
      <c r="H2389" t="s">
        <v>541</v>
      </c>
      <c r="I2389" t="s">
        <v>11034</v>
      </c>
      <c r="J2389">
        <v>10068</v>
      </c>
      <c r="K2389">
        <v>113040</v>
      </c>
      <c r="L2389" t="s">
        <v>27</v>
      </c>
      <c r="M2389" t="s">
        <v>158</v>
      </c>
      <c r="N2389" t="s">
        <v>11272</v>
      </c>
      <c r="O2389" s="129"/>
      <c r="P2389" s="16"/>
    </row>
    <row r="2390" spans="1:16">
      <c r="A2390" t="s">
        <v>1161</v>
      </c>
      <c r="B2390" t="s">
        <v>317</v>
      </c>
      <c r="C2390" t="s">
        <v>11591</v>
      </c>
      <c r="D2390" t="s">
        <v>318</v>
      </c>
      <c r="E2390">
        <v>5243.02</v>
      </c>
      <c r="F2390" t="s">
        <v>1170</v>
      </c>
      <c r="G2390" t="s">
        <v>11592</v>
      </c>
      <c r="H2390" t="s">
        <v>537</v>
      </c>
      <c r="I2390" t="s">
        <v>11034</v>
      </c>
      <c r="J2390">
        <v>10068</v>
      </c>
      <c r="K2390">
        <v>113040</v>
      </c>
      <c r="L2390" t="s">
        <v>27</v>
      </c>
      <c r="M2390" t="s">
        <v>158</v>
      </c>
      <c r="N2390" t="s">
        <v>11273</v>
      </c>
      <c r="O2390" s="129"/>
      <c r="P2390" s="16"/>
    </row>
    <row r="2391" spans="1:16">
      <c r="A2391" t="s">
        <v>1160</v>
      </c>
      <c r="B2391" t="s">
        <v>317</v>
      </c>
      <c r="C2391" t="s">
        <v>11593</v>
      </c>
      <c r="D2391" t="s">
        <v>318</v>
      </c>
      <c r="E2391">
        <v>5689.39</v>
      </c>
      <c r="F2391" t="s">
        <v>1170</v>
      </c>
      <c r="G2391" t="s">
        <v>11594</v>
      </c>
      <c r="H2391" t="s">
        <v>537</v>
      </c>
      <c r="I2391" t="s">
        <v>11034</v>
      </c>
      <c r="J2391">
        <v>10068</v>
      </c>
      <c r="K2391">
        <v>113040</v>
      </c>
      <c r="L2391" t="s">
        <v>27</v>
      </c>
      <c r="M2391" t="s">
        <v>158</v>
      </c>
      <c r="N2391" t="s">
        <v>11274</v>
      </c>
      <c r="O2391" s="129"/>
      <c r="P2391" s="16"/>
    </row>
    <row r="2392" spans="1:16">
      <c r="A2392" t="s">
        <v>11583</v>
      </c>
      <c r="B2392" t="s">
        <v>317</v>
      </c>
      <c r="C2392" t="s">
        <v>11584</v>
      </c>
      <c r="D2392" t="s">
        <v>318</v>
      </c>
      <c r="E2392">
        <v>2.68</v>
      </c>
      <c r="F2392" t="s">
        <v>1170</v>
      </c>
      <c r="G2392" t="s">
        <v>11585</v>
      </c>
      <c r="H2392" t="s">
        <v>534</v>
      </c>
      <c r="I2392" t="s">
        <v>11033</v>
      </c>
      <c r="J2392">
        <v>10068</v>
      </c>
      <c r="K2392">
        <v>113050</v>
      </c>
      <c r="L2392" t="s">
        <v>29</v>
      </c>
      <c r="M2392" t="s">
        <v>158</v>
      </c>
      <c r="N2392" t="s">
        <v>11271</v>
      </c>
      <c r="O2392" s="129"/>
      <c r="P2392" s="16"/>
    </row>
    <row r="2393" spans="1:16">
      <c r="A2393" t="s">
        <v>316</v>
      </c>
      <c r="B2393" t="s">
        <v>317</v>
      </c>
      <c r="C2393" t="s">
        <v>11569</v>
      </c>
      <c r="D2393" t="s">
        <v>318</v>
      </c>
      <c r="E2393">
        <v>742.01</v>
      </c>
      <c r="F2393" t="s">
        <v>1170</v>
      </c>
      <c r="G2393" t="s">
        <v>11570</v>
      </c>
      <c r="H2393" t="s">
        <v>541</v>
      </c>
      <c r="I2393" t="s">
        <v>11032</v>
      </c>
      <c r="J2393">
        <v>10068</v>
      </c>
      <c r="K2393">
        <v>113060</v>
      </c>
      <c r="L2393" t="s">
        <v>31</v>
      </c>
      <c r="M2393" t="s">
        <v>158</v>
      </c>
      <c r="N2393" t="s">
        <v>11264</v>
      </c>
      <c r="O2393" s="129"/>
      <c r="P2393" s="16"/>
    </row>
    <row r="2394" spans="1:16">
      <c r="A2394" t="s">
        <v>320</v>
      </c>
      <c r="B2394" t="s">
        <v>317</v>
      </c>
      <c r="C2394" t="s">
        <v>11571</v>
      </c>
      <c r="D2394" t="s">
        <v>318</v>
      </c>
      <c r="E2394">
        <v>817.39</v>
      </c>
      <c r="F2394" t="s">
        <v>1170</v>
      </c>
      <c r="G2394" t="s">
        <v>11572</v>
      </c>
      <c r="H2394" t="s">
        <v>537</v>
      </c>
      <c r="I2394" t="s">
        <v>11032</v>
      </c>
      <c r="J2394">
        <v>10068</v>
      </c>
      <c r="K2394">
        <v>113060</v>
      </c>
      <c r="L2394" t="s">
        <v>31</v>
      </c>
      <c r="M2394" t="s">
        <v>158</v>
      </c>
      <c r="N2394" t="s">
        <v>11265</v>
      </c>
      <c r="O2394" s="129"/>
      <c r="P2394" s="16"/>
    </row>
    <row r="2395" spans="1:16">
      <c r="A2395" t="s">
        <v>321</v>
      </c>
      <c r="B2395" t="s">
        <v>317</v>
      </c>
      <c r="C2395" t="s">
        <v>11573</v>
      </c>
      <c r="D2395" t="s">
        <v>318</v>
      </c>
      <c r="E2395">
        <v>848.4</v>
      </c>
      <c r="F2395" t="s">
        <v>1170</v>
      </c>
      <c r="G2395" t="s">
        <v>11574</v>
      </c>
      <c r="H2395" t="s">
        <v>542</v>
      </c>
      <c r="I2395" t="s">
        <v>11032</v>
      </c>
      <c r="J2395">
        <v>10068</v>
      </c>
      <c r="K2395">
        <v>113060</v>
      </c>
      <c r="L2395" t="s">
        <v>31</v>
      </c>
      <c r="M2395" t="s">
        <v>158</v>
      </c>
      <c r="N2395" t="s">
        <v>11266</v>
      </c>
      <c r="O2395" s="129"/>
      <c r="P2395" s="16"/>
    </row>
    <row r="2396" spans="1:16">
      <c r="A2396" t="s">
        <v>1115</v>
      </c>
      <c r="B2396" t="s">
        <v>317</v>
      </c>
      <c r="C2396" t="s">
        <v>11575</v>
      </c>
      <c r="D2396" t="s">
        <v>318</v>
      </c>
      <c r="E2396">
        <v>875.93</v>
      </c>
      <c r="F2396" t="s">
        <v>1170</v>
      </c>
      <c r="G2396" t="s">
        <v>11576</v>
      </c>
      <c r="H2396" t="s">
        <v>540</v>
      </c>
      <c r="I2396" t="s">
        <v>11032</v>
      </c>
      <c r="J2396">
        <v>10068</v>
      </c>
      <c r="K2396">
        <v>113060</v>
      </c>
      <c r="L2396" t="s">
        <v>31</v>
      </c>
      <c r="M2396" t="s">
        <v>158</v>
      </c>
      <c r="N2396" t="s">
        <v>11267</v>
      </c>
      <c r="O2396" s="129"/>
      <c r="P2396" s="16"/>
    </row>
    <row r="2397" spans="1:16">
      <c r="A2397" t="s">
        <v>11577</v>
      </c>
      <c r="B2397" t="s">
        <v>317</v>
      </c>
      <c r="C2397" t="s">
        <v>11578</v>
      </c>
      <c r="D2397" t="s">
        <v>318</v>
      </c>
      <c r="E2397">
        <v>837.59</v>
      </c>
      <c r="F2397" t="s">
        <v>1170</v>
      </c>
      <c r="G2397" t="s">
        <v>11579</v>
      </c>
      <c r="H2397" t="s">
        <v>539</v>
      </c>
      <c r="I2397" t="s">
        <v>11032</v>
      </c>
      <c r="J2397">
        <v>10068</v>
      </c>
      <c r="K2397">
        <v>113060</v>
      </c>
      <c r="L2397" t="s">
        <v>31</v>
      </c>
      <c r="M2397" t="s">
        <v>158</v>
      </c>
      <c r="N2397" t="s">
        <v>11268</v>
      </c>
      <c r="O2397" s="129"/>
      <c r="P2397" s="16"/>
    </row>
    <row r="2398" spans="1:16">
      <c r="A2398" t="s">
        <v>11580</v>
      </c>
      <c r="B2398" t="s">
        <v>317</v>
      </c>
      <c r="C2398" t="s">
        <v>11581</v>
      </c>
      <c r="D2398" t="s">
        <v>318</v>
      </c>
      <c r="E2398">
        <v>823.8</v>
      </c>
      <c r="F2398" t="s">
        <v>1170</v>
      </c>
      <c r="G2398" t="s">
        <v>11582</v>
      </c>
      <c r="H2398" t="s">
        <v>533</v>
      </c>
      <c r="I2398" t="s">
        <v>11032</v>
      </c>
      <c r="J2398">
        <v>10068</v>
      </c>
      <c r="K2398">
        <v>113060</v>
      </c>
      <c r="L2398" t="s">
        <v>31</v>
      </c>
      <c r="M2398" t="s">
        <v>158</v>
      </c>
      <c r="N2398" t="s">
        <v>11269</v>
      </c>
      <c r="O2398" s="129"/>
      <c r="P2398" s="16"/>
    </row>
    <row r="2399" spans="1:16">
      <c r="A2399" t="s">
        <v>1155</v>
      </c>
      <c r="B2399" t="s">
        <v>317</v>
      </c>
      <c r="C2399" t="s">
        <v>11586</v>
      </c>
      <c r="D2399" t="s">
        <v>318</v>
      </c>
      <c r="E2399">
        <v>826.67</v>
      </c>
      <c r="F2399" t="s">
        <v>1170</v>
      </c>
      <c r="G2399" t="s">
        <v>11587</v>
      </c>
      <c r="H2399" t="s">
        <v>537</v>
      </c>
      <c r="I2399" t="s">
        <v>11032</v>
      </c>
      <c r="J2399">
        <v>10068</v>
      </c>
      <c r="K2399">
        <v>113060</v>
      </c>
      <c r="L2399" t="s">
        <v>31</v>
      </c>
      <c r="M2399" t="s">
        <v>158</v>
      </c>
      <c r="N2399" t="s">
        <v>11270</v>
      </c>
      <c r="O2399" s="129"/>
      <c r="P2399" s="16"/>
    </row>
    <row r="2400" spans="1:16">
      <c r="A2400" t="s">
        <v>11583</v>
      </c>
      <c r="B2400" t="s">
        <v>317</v>
      </c>
      <c r="C2400" t="s">
        <v>11584</v>
      </c>
      <c r="D2400" t="s">
        <v>318</v>
      </c>
      <c r="E2400">
        <v>973.53</v>
      </c>
      <c r="F2400" t="s">
        <v>1170</v>
      </c>
      <c r="G2400" t="s">
        <v>11585</v>
      </c>
      <c r="H2400" t="s">
        <v>535</v>
      </c>
      <c r="I2400" t="s">
        <v>11032</v>
      </c>
      <c r="J2400">
        <v>10068</v>
      </c>
      <c r="K2400">
        <v>113060</v>
      </c>
      <c r="L2400" t="s">
        <v>31</v>
      </c>
      <c r="M2400" t="s">
        <v>158</v>
      </c>
      <c r="N2400" t="s">
        <v>11271</v>
      </c>
      <c r="O2400" s="129"/>
      <c r="P2400" s="16"/>
    </row>
    <row r="2401" spans="1:16">
      <c r="A2401" t="s">
        <v>11588</v>
      </c>
      <c r="B2401" t="s">
        <v>317</v>
      </c>
      <c r="C2401" t="s">
        <v>11589</v>
      </c>
      <c r="D2401" t="s">
        <v>318</v>
      </c>
      <c r="E2401">
        <v>2300.87</v>
      </c>
      <c r="F2401" t="s">
        <v>1170</v>
      </c>
      <c r="G2401" t="s">
        <v>11590</v>
      </c>
      <c r="H2401" t="s">
        <v>542</v>
      </c>
      <c r="I2401" t="s">
        <v>11032</v>
      </c>
      <c r="J2401">
        <v>10068</v>
      </c>
      <c r="K2401">
        <v>113060</v>
      </c>
      <c r="L2401" t="s">
        <v>31</v>
      </c>
      <c r="M2401" t="s">
        <v>158</v>
      </c>
      <c r="N2401" t="s">
        <v>11272</v>
      </c>
      <c r="O2401" s="129"/>
      <c r="P2401" s="16"/>
    </row>
    <row r="2402" spans="1:16">
      <c r="A2402" t="s">
        <v>1161</v>
      </c>
      <c r="B2402" t="s">
        <v>317</v>
      </c>
      <c r="C2402" t="s">
        <v>11591</v>
      </c>
      <c r="D2402" t="s">
        <v>318</v>
      </c>
      <c r="E2402">
        <v>1131.8399999999999</v>
      </c>
      <c r="F2402" t="s">
        <v>1170</v>
      </c>
      <c r="G2402" t="s">
        <v>11592</v>
      </c>
      <c r="H2402" t="s">
        <v>538</v>
      </c>
      <c r="I2402" t="s">
        <v>11032</v>
      </c>
      <c r="J2402">
        <v>10068</v>
      </c>
      <c r="K2402">
        <v>113060</v>
      </c>
      <c r="L2402" t="s">
        <v>31</v>
      </c>
      <c r="M2402" t="s">
        <v>158</v>
      </c>
      <c r="N2402" t="s">
        <v>11273</v>
      </c>
      <c r="O2402" s="129"/>
      <c r="P2402" s="16"/>
    </row>
    <row r="2403" spans="1:16">
      <c r="A2403" t="s">
        <v>1160</v>
      </c>
      <c r="B2403" t="s">
        <v>317</v>
      </c>
      <c r="C2403" t="s">
        <v>11593</v>
      </c>
      <c r="D2403" t="s">
        <v>318</v>
      </c>
      <c r="E2403">
        <v>1123.8599999999999</v>
      </c>
      <c r="F2403" t="s">
        <v>1170</v>
      </c>
      <c r="G2403" t="s">
        <v>11594</v>
      </c>
      <c r="H2403" t="s">
        <v>538</v>
      </c>
      <c r="I2403" t="s">
        <v>11032</v>
      </c>
      <c r="J2403">
        <v>10068</v>
      </c>
      <c r="K2403">
        <v>113060</v>
      </c>
      <c r="L2403" t="s">
        <v>31</v>
      </c>
      <c r="M2403" t="s">
        <v>158</v>
      </c>
      <c r="N2403" t="s">
        <v>11274</v>
      </c>
      <c r="O2403" s="129"/>
      <c r="P2403" s="16"/>
    </row>
    <row r="2404" spans="1:16">
      <c r="A2404" t="s">
        <v>316</v>
      </c>
      <c r="B2404" t="s">
        <v>317</v>
      </c>
      <c r="C2404" t="s">
        <v>11569</v>
      </c>
      <c r="D2404" t="s">
        <v>318</v>
      </c>
      <c r="E2404">
        <v>388.01</v>
      </c>
      <c r="F2404" t="s">
        <v>1170</v>
      </c>
      <c r="G2404" t="s">
        <v>11570</v>
      </c>
      <c r="H2404" t="s">
        <v>542</v>
      </c>
      <c r="I2404" t="s">
        <v>11031</v>
      </c>
      <c r="J2404">
        <v>10068</v>
      </c>
      <c r="K2404">
        <v>114000</v>
      </c>
      <c r="L2404" t="s">
        <v>39</v>
      </c>
      <c r="M2404" t="s">
        <v>158</v>
      </c>
      <c r="N2404" t="s">
        <v>11264</v>
      </c>
      <c r="O2404" s="129"/>
      <c r="P2404" s="16"/>
    </row>
    <row r="2405" spans="1:16">
      <c r="A2405" t="s">
        <v>320</v>
      </c>
      <c r="B2405" t="s">
        <v>317</v>
      </c>
      <c r="C2405" t="s">
        <v>11571</v>
      </c>
      <c r="D2405" t="s">
        <v>318</v>
      </c>
      <c r="E2405">
        <v>371.86</v>
      </c>
      <c r="F2405" t="s">
        <v>1170</v>
      </c>
      <c r="G2405" t="s">
        <v>11572</v>
      </c>
      <c r="H2405" t="s">
        <v>538</v>
      </c>
      <c r="I2405" t="s">
        <v>11031</v>
      </c>
      <c r="J2405">
        <v>10068</v>
      </c>
      <c r="K2405">
        <v>114000</v>
      </c>
      <c r="L2405" t="s">
        <v>39</v>
      </c>
      <c r="M2405" t="s">
        <v>158</v>
      </c>
      <c r="N2405" t="s">
        <v>11265</v>
      </c>
      <c r="O2405" s="129"/>
      <c r="P2405" s="16"/>
    </row>
    <row r="2406" spans="1:16">
      <c r="A2406" t="s">
        <v>321</v>
      </c>
      <c r="B2406" t="s">
        <v>317</v>
      </c>
      <c r="C2406" t="s">
        <v>11573</v>
      </c>
      <c r="D2406" t="s">
        <v>318</v>
      </c>
      <c r="E2406">
        <v>491.87</v>
      </c>
      <c r="F2406" t="s">
        <v>1170</v>
      </c>
      <c r="G2406" t="s">
        <v>11574</v>
      </c>
      <c r="H2406" t="s">
        <v>543</v>
      </c>
      <c r="I2406" t="s">
        <v>11031</v>
      </c>
      <c r="J2406">
        <v>10068</v>
      </c>
      <c r="K2406">
        <v>114000</v>
      </c>
      <c r="L2406" t="s">
        <v>39</v>
      </c>
      <c r="M2406" t="s">
        <v>158</v>
      </c>
      <c r="N2406" t="s">
        <v>11266</v>
      </c>
      <c r="O2406" s="129"/>
      <c r="P2406" s="16"/>
    </row>
    <row r="2407" spans="1:16">
      <c r="A2407" t="s">
        <v>1115</v>
      </c>
      <c r="B2407" t="s">
        <v>317</v>
      </c>
      <c r="C2407" t="s">
        <v>11575</v>
      </c>
      <c r="D2407" t="s">
        <v>318</v>
      </c>
      <c r="E2407">
        <v>417.3</v>
      </c>
      <c r="F2407" t="s">
        <v>1170</v>
      </c>
      <c r="G2407" t="s">
        <v>11576</v>
      </c>
      <c r="H2407" t="s">
        <v>541</v>
      </c>
      <c r="I2407" t="s">
        <v>11031</v>
      </c>
      <c r="J2407">
        <v>10068</v>
      </c>
      <c r="K2407">
        <v>114000</v>
      </c>
      <c r="L2407" t="s">
        <v>39</v>
      </c>
      <c r="M2407" t="s">
        <v>158</v>
      </c>
      <c r="N2407" t="s">
        <v>11267</v>
      </c>
      <c r="O2407" s="129"/>
      <c r="P2407" s="16"/>
    </row>
    <row r="2408" spans="1:16">
      <c r="A2408" t="s">
        <v>11577</v>
      </c>
      <c r="B2408" t="s">
        <v>317</v>
      </c>
      <c r="C2408" t="s">
        <v>11578</v>
      </c>
      <c r="D2408" t="s">
        <v>318</v>
      </c>
      <c r="E2408">
        <v>528.04</v>
      </c>
      <c r="F2408" t="s">
        <v>1170</v>
      </c>
      <c r="G2408" t="s">
        <v>11579</v>
      </c>
      <c r="H2408" t="s">
        <v>540</v>
      </c>
      <c r="I2408" t="s">
        <v>11031</v>
      </c>
      <c r="J2408">
        <v>10068</v>
      </c>
      <c r="K2408">
        <v>114000</v>
      </c>
      <c r="L2408" t="s">
        <v>39</v>
      </c>
      <c r="M2408" t="s">
        <v>158</v>
      </c>
      <c r="N2408" t="s">
        <v>11268</v>
      </c>
      <c r="O2408" s="129"/>
      <c r="P2408" s="16"/>
    </row>
    <row r="2409" spans="1:16">
      <c r="A2409" t="s">
        <v>11580</v>
      </c>
      <c r="B2409" t="s">
        <v>317</v>
      </c>
      <c r="C2409" t="s">
        <v>11581</v>
      </c>
      <c r="D2409" t="s">
        <v>318</v>
      </c>
      <c r="E2409">
        <v>439.51</v>
      </c>
      <c r="F2409" t="s">
        <v>1170</v>
      </c>
      <c r="G2409" t="s">
        <v>11582</v>
      </c>
      <c r="H2409" t="s">
        <v>534</v>
      </c>
      <c r="I2409" t="s">
        <v>11031</v>
      </c>
      <c r="J2409">
        <v>10068</v>
      </c>
      <c r="K2409">
        <v>114000</v>
      </c>
      <c r="L2409" t="s">
        <v>39</v>
      </c>
      <c r="M2409" t="s">
        <v>158</v>
      </c>
      <c r="N2409" t="s">
        <v>11269</v>
      </c>
      <c r="O2409" s="129"/>
      <c r="P2409" s="16"/>
    </row>
    <row r="2410" spans="1:16">
      <c r="A2410" t="s">
        <v>11583</v>
      </c>
      <c r="B2410" t="s">
        <v>317</v>
      </c>
      <c r="C2410" t="s">
        <v>11584</v>
      </c>
      <c r="D2410" t="s">
        <v>318</v>
      </c>
      <c r="E2410">
        <v>511.04</v>
      </c>
      <c r="F2410" t="s">
        <v>1170</v>
      </c>
      <c r="G2410" t="s">
        <v>11585</v>
      </c>
      <c r="H2410" t="s">
        <v>536</v>
      </c>
      <c r="I2410" t="s">
        <v>11031</v>
      </c>
      <c r="J2410">
        <v>10068</v>
      </c>
      <c r="K2410">
        <v>114000</v>
      </c>
      <c r="L2410" t="s">
        <v>39</v>
      </c>
      <c r="M2410" t="s">
        <v>158</v>
      </c>
      <c r="N2410" t="s">
        <v>11271</v>
      </c>
      <c r="O2410" s="129"/>
      <c r="P2410" s="16"/>
    </row>
    <row r="2411" spans="1:16">
      <c r="A2411" t="s">
        <v>1155</v>
      </c>
      <c r="B2411" t="s">
        <v>317</v>
      </c>
      <c r="C2411" t="s">
        <v>11586</v>
      </c>
      <c r="D2411" t="s">
        <v>318</v>
      </c>
      <c r="E2411">
        <v>419.4</v>
      </c>
      <c r="F2411" t="s">
        <v>1170</v>
      </c>
      <c r="G2411" t="s">
        <v>11587</v>
      </c>
      <c r="H2411" t="s">
        <v>538</v>
      </c>
      <c r="I2411" t="s">
        <v>11031</v>
      </c>
      <c r="J2411">
        <v>10068</v>
      </c>
      <c r="K2411">
        <v>114000</v>
      </c>
      <c r="L2411" t="s">
        <v>39</v>
      </c>
      <c r="M2411" t="s">
        <v>158</v>
      </c>
      <c r="N2411" t="s">
        <v>11270</v>
      </c>
      <c r="O2411" s="129"/>
      <c r="P2411" s="16"/>
    </row>
    <row r="2412" spans="1:16">
      <c r="A2412" t="s">
        <v>11588</v>
      </c>
      <c r="B2412" t="s">
        <v>317</v>
      </c>
      <c r="C2412" t="s">
        <v>11589</v>
      </c>
      <c r="D2412" t="s">
        <v>318</v>
      </c>
      <c r="E2412">
        <v>904.86</v>
      </c>
      <c r="F2412" t="s">
        <v>1170</v>
      </c>
      <c r="G2412" t="s">
        <v>11590</v>
      </c>
      <c r="H2412" t="s">
        <v>543</v>
      </c>
      <c r="I2412" t="s">
        <v>11031</v>
      </c>
      <c r="J2412">
        <v>10068</v>
      </c>
      <c r="K2412">
        <v>114000</v>
      </c>
      <c r="L2412" t="s">
        <v>39</v>
      </c>
      <c r="M2412" t="s">
        <v>158</v>
      </c>
      <c r="N2412" t="s">
        <v>11272</v>
      </c>
      <c r="O2412" s="129"/>
      <c r="P2412" s="16"/>
    </row>
    <row r="2413" spans="1:16">
      <c r="A2413" t="s">
        <v>1161</v>
      </c>
      <c r="B2413" t="s">
        <v>317</v>
      </c>
      <c r="C2413" t="s">
        <v>11591</v>
      </c>
      <c r="D2413" t="s">
        <v>318</v>
      </c>
      <c r="E2413">
        <v>507.38</v>
      </c>
      <c r="F2413" t="s">
        <v>1170</v>
      </c>
      <c r="G2413" t="s">
        <v>11592</v>
      </c>
      <c r="H2413" t="s">
        <v>539</v>
      </c>
      <c r="I2413" t="s">
        <v>11031</v>
      </c>
      <c r="J2413">
        <v>10068</v>
      </c>
      <c r="K2413">
        <v>114000</v>
      </c>
      <c r="L2413" t="s">
        <v>39</v>
      </c>
      <c r="M2413" t="s">
        <v>158</v>
      </c>
      <c r="N2413" t="s">
        <v>11273</v>
      </c>
      <c r="O2413" s="129"/>
      <c r="P2413" s="16"/>
    </row>
    <row r="2414" spans="1:16">
      <c r="A2414" t="s">
        <v>1160</v>
      </c>
      <c r="B2414" t="s">
        <v>317</v>
      </c>
      <c r="C2414" t="s">
        <v>11593</v>
      </c>
      <c r="D2414" t="s">
        <v>318</v>
      </c>
      <c r="E2414">
        <v>503.41</v>
      </c>
      <c r="F2414" t="s">
        <v>1170</v>
      </c>
      <c r="G2414" t="s">
        <v>11594</v>
      </c>
      <c r="H2414" t="s">
        <v>539</v>
      </c>
      <c r="I2414" t="s">
        <v>11031</v>
      </c>
      <c r="J2414">
        <v>10068</v>
      </c>
      <c r="K2414">
        <v>114000</v>
      </c>
      <c r="L2414" t="s">
        <v>39</v>
      </c>
      <c r="M2414" t="s">
        <v>158</v>
      </c>
      <c r="N2414" t="s">
        <v>11274</v>
      </c>
      <c r="O2414" s="129"/>
      <c r="P2414" s="16"/>
    </row>
    <row r="2415" spans="1:16">
      <c r="A2415" t="s">
        <v>316</v>
      </c>
      <c r="B2415" t="s">
        <v>317</v>
      </c>
      <c r="C2415" t="s">
        <v>11569</v>
      </c>
      <c r="D2415" t="s">
        <v>318</v>
      </c>
      <c r="E2415">
        <v>1669.68</v>
      </c>
      <c r="F2415" t="s">
        <v>1170</v>
      </c>
      <c r="G2415" t="s">
        <v>11570</v>
      </c>
      <c r="H2415" t="s">
        <v>543</v>
      </c>
      <c r="I2415" t="s">
        <v>11030</v>
      </c>
      <c r="J2415">
        <v>10068</v>
      </c>
      <c r="K2415">
        <v>114010</v>
      </c>
      <c r="L2415" t="s">
        <v>35</v>
      </c>
      <c r="M2415" t="s">
        <v>158</v>
      </c>
      <c r="N2415" t="s">
        <v>11264</v>
      </c>
      <c r="O2415" s="129"/>
      <c r="P2415" s="16"/>
    </row>
    <row r="2416" spans="1:16">
      <c r="A2416" t="s">
        <v>320</v>
      </c>
      <c r="B2416" t="s">
        <v>317</v>
      </c>
      <c r="C2416" t="s">
        <v>11571</v>
      </c>
      <c r="D2416" t="s">
        <v>318</v>
      </c>
      <c r="E2416">
        <v>1669.68</v>
      </c>
      <c r="F2416" t="s">
        <v>1170</v>
      </c>
      <c r="G2416" t="s">
        <v>11572</v>
      </c>
      <c r="H2416" t="s">
        <v>539</v>
      </c>
      <c r="I2416" t="s">
        <v>11030</v>
      </c>
      <c r="J2416">
        <v>10068</v>
      </c>
      <c r="K2416">
        <v>114010</v>
      </c>
      <c r="L2416" t="s">
        <v>35</v>
      </c>
      <c r="M2416" t="s">
        <v>158</v>
      </c>
      <c r="N2416" t="s">
        <v>11265</v>
      </c>
      <c r="O2416" s="129"/>
      <c r="P2416" s="16"/>
    </row>
    <row r="2417" spans="1:16">
      <c r="A2417" t="s">
        <v>321</v>
      </c>
      <c r="B2417" t="s">
        <v>317</v>
      </c>
      <c r="C2417" t="s">
        <v>11573</v>
      </c>
      <c r="D2417" t="s">
        <v>318</v>
      </c>
      <c r="E2417">
        <v>1730.49</v>
      </c>
      <c r="F2417" t="s">
        <v>1170</v>
      </c>
      <c r="G2417" t="s">
        <v>11574</v>
      </c>
      <c r="H2417" t="s">
        <v>544</v>
      </c>
      <c r="I2417" t="s">
        <v>11030</v>
      </c>
      <c r="J2417">
        <v>10068</v>
      </c>
      <c r="K2417">
        <v>114010</v>
      </c>
      <c r="L2417" t="s">
        <v>35</v>
      </c>
      <c r="M2417" t="s">
        <v>158</v>
      </c>
      <c r="N2417" t="s">
        <v>11266</v>
      </c>
      <c r="O2417" s="129"/>
      <c r="P2417" s="16"/>
    </row>
    <row r="2418" spans="1:16">
      <c r="A2418" t="s">
        <v>1115</v>
      </c>
      <c r="B2418" t="s">
        <v>317</v>
      </c>
      <c r="C2418" t="s">
        <v>11575</v>
      </c>
      <c r="D2418" t="s">
        <v>318</v>
      </c>
      <c r="E2418">
        <v>1729.14</v>
      </c>
      <c r="F2418" t="s">
        <v>1170</v>
      </c>
      <c r="G2418" t="s">
        <v>11576</v>
      </c>
      <c r="H2418" t="s">
        <v>542</v>
      </c>
      <c r="I2418" t="s">
        <v>11030</v>
      </c>
      <c r="J2418">
        <v>10068</v>
      </c>
      <c r="K2418">
        <v>114010</v>
      </c>
      <c r="L2418" t="s">
        <v>35</v>
      </c>
      <c r="M2418" t="s">
        <v>158</v>
      </c>
      <c r="N2418" t="s">
        <v>11267</v>
      </c>
      <c r="O2418" s="129"/>
      <c r="P2418" s="16"/>
    </row>
    <row r="2419" spans="1:16">
      <c r="A2419" t="s">
        <v>11577</v>
      </c>
      <c r="B2419" t="s">
        <v>317</v>
      </c>
      <c r="C2419" t="s">
        <v>11578</v>
      </c>
      <c r="D2419" t="s">
        <v>318</v>
      </c>
      <c r="E2419">
        <v>1785.6</v>
      </c>
      <c r="F2419" t="s">
        <v>1170</v>
      </c>
      <c r="G2419" t="s">
        <v>11579</v>
      </c>
      <c r="H2419" t="s">
        <v>541</v>
      </c>
      <c r="I2419" t="s">
        <v>11030</v>
      </c>
      <c r="J2419">
        <v>10068</v>
      </c>
      <c r="K2419">
        <v>114010</v>
      </c>
      <c r="L2419" t="s">
        <v>35</v>
      </c>
      <c r="M2419" t="s">
        <v>158</v>
      </c>
      <c r="N2419" t="s">
        <v>11268</v>
      </c>
      <c r="O2419" s="129"/>
      <c r="P2419" s="16"/>
    </row>
    <row r="2420" spans="1:16">
      <c r="A2420" t="s">
        <v>11580</v>
      </c>
      <c r="B2420" t="s">
        <v>317</v>
      </c>
      <c r="C2420" t="s">
        <v>11581</v>
      </c>
      <c r="D2420" t="s">
        <v>318</v>
      </c>
      <c r="E2420">
        <v>1681.55</v>
      </c>
      <c r="F2420" t="s">
        <v>1170</v>
      </c>
      <c r="G2420" t="s">
        <v>11582</v>
      </c>
      <c r="H2420" t="s">
        <v>535</v>
      </c>
      <c r="I2420" t="s">
        <v>11030</v>
      </c>
      <c r="J2420">
        <v>10068</v>
      </c>
      <c r="K2420">
        <v>114010</v>
      </c>
      <c r="L2420" t="s">
        <v>35</v>
      </c>
      <c r="M2420" t="s">
        <v>158</v>
      </c>
      <c r="N2420" t="s">
        <v>11269</v>
      </c>
      <c r="O2420" s="129"/>
      <c r="P2420" s="16"/>
    </row>
    <row r="2421" spans="1:16">
      <c r="A2421" t="s">
        <v>11583</v>
      </c>
      <c r="B2421" t="s">
        <v>317</v>
      </c>
      <c r="C2421" t="s">
        <v>11584</v>
      </c>
      <c r="D2421" t="s">
        <v>318</v>
      </c>
      <c r="E2421">
        <v>1914.62</v>
      </c>
      <c r="F2421" t="s">
        <v>1170</v>
      </c>
      <c r="G2421" t="s">
        <v>11585</v>
      </c>
      <c r="H2421" t="s">
        <v>537</v>
      </c>
      <c r="I2421" t="s">
        <v>11030</v>
      </c>
      <c r="J2421">
        <v>10068</v>
      </c>
      <c r="K2421">
        <v>114010</v>
      </c>
      <c r="L2421" t="s">
        <v>35</v>
      </c>
      <c r="M2421" t="s">
        <v>158</v>
      </c>
      <c r="N2421" t="s">
        <v>11271</v>
      </c>
      <c r="O2421" s="129"/>
      <c r="P2421" s="16"/>
    </row>
    <row r="2422" spans="1:16">
      <c r="A2422" t="s">
        <v>1155</v>
      </c>
      <c r="B2422" t="s">
        <v>317</v>
      </c>
      <c r="C2422" t="s">
        <v>11586</v>
      </c>
      <c r="D2422" t="s">
        <v>318</v>
      </c>
      <c r="E2422">
        <v>1724.36</v>
      </c>
      <c r="F2422" t="s">
        <v>1170</v>
      </c>
      <c r="G2422" t="s">
        <v>11587</v>
      </c>
      <c r="H2422" t="s">
        <v>539</v>
      </c>
      <c r="I2422" t="s">
        <v>11030</v>
      </c>
      <c r="J2422">
        <v>10068</v>
      </c>
      <c r="K2422">
        <v>114010</v>
      </c>
      <c r="L2422" t="s">
        <v>35</v>
      </c>
      <c r="M2422" t="s">
        <v>158</v>
      </c>
      <c r="N2422" t="s">
        <v>11270</v>
      </c>
      <c r="O2422" s="129"/>
      <c r="P2422" s="16"/>
    </row>
    <row r="2423" spans="1:16">
      <c r="A2423" t="s">
        <v>11588</v>
      </c>
      <c r="B2423" t="s">
        <v>317</v>
      </c>
      <c r="C2423" t="s">
        <v>11589</v>
      </c>
      <c r="D2423" t="s">
        <v>318</v>
      </c>
      <c r="E2423">
        <v>2700.95</v>
      </c>
      <c r="F2423" t="s">
        <v>1170</v>
      </c>
      <c r="G2423" t="s">
        <v>11590</v>
      </c>
      <c r="H2423" t="s">
        <v>544</v>
      </c>
      <c r="I2423" t="s">
        <v>11030</v>
      </c>
      <c r="J2423">
        <v>10068</v>
      </c>
      <c r="K2423">
        <v>114010</v>
      </c>
      <c r="L2423" t="s">
        <v>35</v>
      </c>
      <c r="M2423" t="s">
        <v>158</v>
      </c>
      <c r="N2423" t="s">
        <v>11272</v>
      </c>
      <c r="O2423" s="129"/>
      <c r="P2423" s="16"/>
    </row>
    <row r="2424" spans="1:16">
      <c r="A2424" t="s">
        <v>1161</v>
      </c>
      <c r="B2424" t="s">
        <v>317</v>
      </c>
      <c r="C2424" t="s">
        <v>11591</v>
      </c>
      <c r="D2424" t="s">
        <v>318</v>
      </c>
      <c r="E2424">
        <v>1800.25</v>
      </c>
      <c r="F2424" t="s">
        <v>1170</v>
      </c>
      <c r="G2424" t="s">
        <v>11592</v>
      </c>
      <c r="H2424" t="s">
        <v>540</v>
      </c>
      <c r="I2424" t="s">
        <v>11030</v>
      </c>
      <c r="J2424">
        <v>10068</v>
      </c>
      <c r="K2424">
        <v>114010</v>
      </c>
      <c r="L2424" t="s">
        <v>35</v>
      </c>
      <c r="M2424" t="s">
        <v>158</v>
      </c>
      <c r="N2424" t="s">
        <v>11273</v>
      </c>
      <c r="O2424" s="129"/>
      <c r="P2424" s="16"/>
    </row>
    <row r="2425" spans="1:16">
      <c r="A2425" t="s">
        <v>1160</v>
      </c>
      <c r="B2425" t="s">
        <v>317</v>
      </c>
      <c r="C2425" t="s">
        <v>11593</v>
      </c>
      <c r="D2425" t="s">
        <v>318</v>
      </c>
      <c r="E2425">
        <v>2124.44</v>
      </c>
      <c r="F2425" t="s">
        <v>1170</v>
      </c>
      <c r="G2425" t="s">
        <v>11594</v>
      </c>
      <c r="H2425" t="s">
        <v>540</v>
      </c>
      <c r="I2425" t="s">
        <v>11030</v>
      </c>
      <c r="J2425">
        <v>10068</v>
      </c>
      <c r="K2425">
        <v>114010</v>
      </c>
      <c r="L2425" t="s">
        <v>35</v>
      </c>
      <c r="M2425" t="s">
        <v>158</v>
      </c>
      <c r="N2425" t="s">
        <v>11274</v>
      </c>
      <c r="O2425" s="129"/>
      <c r="P2425" s="16"/>
    </row>
    <row r="2426" spans="1:16">
      <c r="A2426" t="s">
        <v>316</v>
      </c>
      <c r="B2426" t="s">
        <v>317</v>
      </c>
      <c r="C2426" t="s">
        <v>11569</v>
      </c>
      <c r="D2426" t="s">
        <v>318</v>
      </c>
      <c r="E2426">
        <v>673.32</v>
      </c>
      <c r="F2426" t="s">
        <v>1170</v>
      </c>
      <c r="G2426" t="s">
        <v>11570</v>
      </c>
      <c r="H2426" t="s">
        <v>544</v>
      </c>
      <c r="I2426" t="s">
        <v>11029</v>
      </c>
      <c r="J2426">
        <v>10068</v>
      </c>
      <c r="K2426">
        <v>114020</v>
      </c>
      <c r="L2426" t="s">
        <v>33</v>
      </c>
      <c r="M2426" t="s">
        <v>158</v>
      </c>
      <c r="N2426" t="s">
        <v>11264</v>
      </c>
      <c r="O2426" s="129"/>
      <c r="P2426" s="16"/>
    </row>
    <row r="2427" spans="1:16">
      <c r="A2427" t="s">
        <v>320</v>
      </c>
      <c r="B2427" t="s">
        <v>317</v>
      </c>
      <c r="C2427" t="s">
        <v>11571</v>
      </c>
      <c r="D2427" t="s">
        <v>318</v>
      </c>
      <c r="E2427">
        <v>720.4</v>
      </c>
      <c r="F2427" t="s">
        <v>1170</v>
      </c>
      <c r="G2427" t="s">
        <v>11572</v>
      </c>
      <c r="H2427" t="s">
        <v>540</v>
      </c>
      <c r="I2427" t="s">
        <v>11029</v>
      </c>
      <c r="J2427">
        <v>10068</v>
      </c>
      <c r="K2427">
        <v>114020</v>
      </c>
      <c r="L2427" t="s">
        <v>33</v>
      </c>
      <c r="M2427" t="s">
        <v>158</v>
      </c>
      <c r="N2427" t="s">
        <v>11265</v>
      </c>
      <c r="O2427" s="129"/>
      <c r="P2427" s="16"/>
    </row>
    <row r="2428" spans="1:16">
      <c r="A2428" t="s">
        <v>321</v>
      </c>
      <c r="B2428" t="s">
        <v>317</v>
      </c>
      <c r="C2428" t="s">
        <v>11573</v>
      </c>
      <c r="D2428" t="s">
        <v>318</v>
      </c>
      <c r="E2428">
        <v>643.83000000000004</v>
      </c>
      <c r="F2428" t="s">
        <v>1170</v>
      </c>
      <c r="G2428" t="s">
        <v>11574</v>
      </c>
      <c r="H2428" t="s">
        <v>545</v>
      </c>
      <c r="I2428" t="s">
        <v>11029</v>
      </c>
      <c r="J2428">
        <v>10068</v>
      </c>
      <c r="K2428">
        <v>114020</v>
      </c>
      <c r="L2428" t="s">
        <v>33</v>
      </c>
      <c r="M2428" t="s">
        <v>158</v>
      </c>
      <c r="N2428" t="s">
        <v>11266</v>
      </c>
      <c r="O2428" s="129"/>
      <c r="P2428" s="16"/>
    </row>
    <row r="2429" spans="1:16">
      <c r="A2429" t="s">
        <v>1115</v>
      </c>
      <c r="B2429" t="s">
        <v>317</v>
      </c>
      <c r="C2429" t="s">
        <v>11575</v>
      </c>
      <c r="D2429" t="s">
        <v>318</v>
      </c>
      <c r="E2429">
        <v>785.84</v>
      </c>
      <c r="F2429" t="s">
        <v>1170</v>
      </c>
      <c r="G2429" t="s">
        <v>11576</v>
      </c>
      <c r="H2429" t="s">
        <v>543</v>
      </c>
      <c r="I2429" t="s">
        <v>11029</v>
      </c>
      <c r="J2429">
        <v>10068</v>
      </c>
      <c r="K2429">
        <v>114020</v>
      </c>
      <c r="L2429" t="s">
        <v>33</v>
      </c>
      <c r="M2429" t="s">
        <v>158</v>
      </c>
      <c r="N2429" t="s">
        <v>11267</v>
      </c>
      <c r="O2429" s="129"/>
      <c r="P2429" s="16"/>
    </row>
    <row r="2430" spans="1:16">
      <c r="A2430" t="s">
        <v>11577</v>
      </c>
      <c r="B2430" t="s">
        <v>317</v>
      </c>
      <c r="C2430" t="s">
        <v>11578</v>
      </c>
      <c r="D2430" t="s">
        <v>318</v>
      </c>
      <c r="E2430">
        <v>671.76</v>
      </c>
      <c r="F2430" t="s">
        <v>1170</v>
      </c>
      <c r="G2430" t="s">
        <v>11579</v>
      </c>
      <c r="H2430" t="s">
        <v>542</v>
      </c>
      <c r="I2430" t="s">
        <v>11029</v>
      </c>
      <c r="J2430">
        <v>10068</v>
      </c>
      <c r="K2430">
        <v>114020</v>
      </c>
      <c r="L2430" t="s">
        <v>33</v>
      </c>
      <c r="M2430" t="s">
        <v>158</v>
      </c>
      <c r="N2430" t="s">
        <v>11268</v>
      </c>
      <c r="O2430" s="129"/>
      <c r="P2430" s="16"/>
    </row>
    <row r="2431" spans="1:16">
      <c r="A2431" t="s">
        <v>11580</v>
      </c>
      <c r="B2431" t="s">
        <v>317</v>
      </c>
      <c r="C2431" t="s">
        <v>11581</v>
      </c>
      <c r="D2431" t="s">
        <v>318</v>
      </c>
      <c r="E2431">
        <v>766.97</v>
      </c>
      <c r="F2431" t="s">
        <v>1170</v>
      </c>
      <c r="G2431" t="s">
        <v>11582</v>
      </c>
      <c r="H2431" t="s">
        <v>536</v>
      </c>
      <c r="I2431" t="s">
        <v>11029</v>
      </c>
      <c r="J2431">
        <v>10068</v>
      </c>
      <c r="K2431">
        <v>114020</v>
      </c>
      <c r="L2431" t="s">
        <v>33</v>
      </c>
      <c r="M2431" t="s">
        <v>158</v>
      </c>
      <c r="N2431" t="s">
        <v>11269</v>
      </c>
      <c r="O2431" s="129"/>
      <c r="P2431" s="16"/>
    </row>
    <row r="2432" spans="1:16">
      <c r="A2432" t="s">
        <v>1155</v>
      </c>
      <c r="B2432" t="s">
        <v>317</v>
      </c>
      <c r="C2432" t="s">
        <v>11586</v>
      </c>
      <c r="D2432" t="s">
        <v>318</v>
      </c>
      <c r="E2432">
        <v>695.3</v>
      </c>
      <c r="F2432" t="s">
        <v>1170</v>
      </c>
      <c r="G2432" t="s">
        <v>11587</v>
      </c>
      <c r="H2432" t="s">
        <v>540</v>
      </c>
      <c r="I2432" t="s">
        <v>11029</v>
      </c>
      <c r="J2432">
        <v>10068</v>
      </c>
      <c r="K2432">
        <v>114020</v>
      </c>
      <c r="L2432" t="s">
        <v>33</v>
      </c>
      <c r="M2432" t="s">
        <v>158</v>
      </c>
      <c r="N2432" t="s">
        <v>11270</v>
      </c>
      <c r="O2432" s="129"/>
      <c r="P2432" s="16"/>
    </row>
    <row r="2433" spans="1:16">
      <c r="A2433" t="s">
        <v>11583</v>
      </c>
      <c r="B2433" t="s">
        <v>317</v>
      </c>
      <c r="C2433" t="s">
        <v>11584</v>
      </c>
      <c r="D2433" t="s">
        <v>318</v>
      </c>
      <c r="E2433">
        <v>702.29</v>
      </c>
      <c r="F2433" t="s">
        <v>1170</v>
      </c>
      <c r="G2433" t="s">
        <v>11585</v>
      </c>
      <c r="H2433" t="s">
        <v>538</v>
      </c>
      <c r="I2433" t="s">
        <v>11029</v>
      </c>
      <c r="J2433">
        <v>10068</v>
      </c>
      <c r="K2433">
        <v>114020</v>
      </c>
      <c r="L2433" t="s">
        <v>33</v>
      </c>
      <c r="M2433" t="s">
        <v>158</v>
      </c>
      <c r="N2433" t="s">
        <v>11271</v>
      </c>
      <c r="O2433" s="129"/>
      <c r="P2433" s="16"/>
    </row>
    <row r="2434" spans="1:16">
      <c r="A2434" t="s">
        <v>11588</v>
      </c>
      <c r="B2434" t="s">
        <v>317</v>
      </c>
      <c r="C2434" t="s">
        <v>11589</v>
      </c>
      <c r="D2434" t="s">
        <v>318</v>
      </c>
      <c r="E2434">
        <v>1222.6400000000001</v>
      </c>
      <c r="F2434" t="s">
        <v>1170</v>
      </c>
      <c r="G2434" t="s">
        <v>11590</v>
      </c>
      <c r="H2434" t="s">
        <v>545</v>
      </c>
      <c r="I2434" t="s">
        <v>11029</v>
      </c>
      <c r="J2434">
        <v>10068</v>
      </c>
      <c r="K2434">
        <v>114020</v>
      </c>
      <c r="L2434" t="s">
        <v>33</v>
      </c>
      <c r="M2434" t="s">
        <v>158</v>
      </c>
      <c r="N2434" t="s">
        <v>11272</v>
      </c>
      <c r="O2434" s="129"/>
      <c r="P2434" s="16"/>
    </row>
    <row r="2435" spans="1:16">
      <c r="A2435" t="s">
        <v>1161</v>
      </c>
      <c r="B2435" t="s">
        <v>317</v>
      </c>
      <c r="C2435" t="s">
        <v>11591</v>
      </c>
      <c r="D2435" t="s">
        <v>318</v>
      </c>
      <c r="E2435">
        <v>729.5</v>
      </c>
      <c r="F2435" t="s">
        <v>1170</v>
      </c>
      <c r="G2435" t="s">
        <v>11592</v>
      </c>
      <c r="H2435" t="s">
        <v>541</v>
      </c>
      <c r="I2435" t="s">
        <v>11029</v>
      </c>
      <c r="J2435">
        <v>10068</v>
      </c>
      <c r="K2435">
        <v>114020</v>
      </c>
      <c r="L2435" t="s">
        <v>33</v>
      </c>
      <c r="M2435" t="s">
        <v>158</v>
      </c>
      <c r="N2435" t="s">
        <v>11273</v>
      </c>
      <c r="O2435" s="129"/>
      <c r="P2435" s="16"/>
    </row>
    <row r="2436" spans="1:16">
      <c r="A2436" t="s">
        <v>1160</v>
      </c>
      <c r="B2436" t="s">
        <v>317</v>
      </c>
      <c r="C2436" t="s">
        <v>11593</v>
      </c>
      <c r="D2436" t="s">
        <v>318</v>
      </c>
      <c r="E2436">
        <v>754.68</v>
      </c>
      <c r="F2436" t="s">
        <v>1170</v>
      </c>
      <c r="G2436" t="s">
        <v>11594</v>
      </c>
      <c r="H2436" t="s">
        <v>541</v>
      </c>
      <c r="I2436" t="s">
        <v>11029</v>
      </c>
      <c r="J2436">
        <v>10068</v>
      </c>
      <c r="K2436">
        <v>114020</v>
      </c>
      <c r="L2436" t="s">
        <v>33</v>
      </c>
      <c r="M2436" t="s">
        <v>158</v>
      </c>
      <c r="N2436" t="s">
        <v>11274</v>
      </c>
      <c r="O2436" s="129"/>
      <c r="P2436" s="16"/>
    </row>
    <row r="2437" spans="1:16">
      <c r="A2437" t="s">
        <v>316</v>
      </c>
      <c r="B2437" t="s">
        <v>317</v>
      </c>
      <c r="C2437" t="s">
        <v>11569</v>
      </c>
      <c r="D2437" t="s">
        <v>318</v>
      </c>
      <c r="E2437">
        <v>12353.36</v>
      </c>
      <c r="F2437" t="s">
        <v>1170</v>
      </c>
      <c r="G2437" t="s">
        <v>11570</v>
      </c>
      <c r="H2437" t="s">
        <v>545</v>
      </c>
      <c r="I2437" t="s">
        <v>11028</v>
      </c>
      <c r="J2437">
        <v>10068</v>
      </c>
      <c r="K2437">
        <v>114040</v>
      </c>
      <c r="L2437" t="s">
        <v>27</v>
      </c>
      <c r="M2437" t="s">
        <v>158</v>
      </c>
      <c r="N2437" t="s">
        <v>11264</v>
      </c>
      <c r="O2437" s="129"/>
      <c r="P2437" s="16"/>
    </row>
    <row r="2438" spans="1:16">
      <c r="A2438" t="s">
        <v>320</v>
      </c>
      <c r="B2438" t="s">
        <v>317</v>
      </c>
      <c r="C2438" t="s">
        <v>11571</v>
      </c>
      <c r="D2438" t="s">
        <v>318</v>
      </c>
      <c r="E2438">
        <v>12600.73</v>
      </c>
      <c r="F2438" t="s">
        <v>1170</v>
      </c>
      <c r="G2438" t="s">
        <v>11572</v>
      </c>
      <c r="H2438" t="s">
        <v>541</v>
      </c>
      <c r="I2438" t="s">
        <v>11028</v>
      </c>
      <c r="J2438">
        <v>10068</v>
      </c>
      <c r="K2438">
        <v>114040</v>
      </c>
      <c r="L2438" t="s">
        <v>27</v>
      </c>
      <c r="M2438" t="s">
        <v>158</v>
      </c>
      <c r="N2438" t="s">
        <v>11265</v>
      </c>
      <c r="O2438" s="129"/>
      <c r="P2438" s="16"/>
    </row>
    <row r="2439" spans="1:16">
      <c r="A2439" t="s">
        <v>321</v>
      </c>
      <c r="B2439" t="s">
        <v>317</v>
      </c>
      <c r="C2439" t="s">
        <v>11573</v>
      </c>
      <c r="D2439" t="s">
        <v>318</v>
      </c>
      <c r="E2439">
        <v>11877.2</v>
      </c>
      <c r="F2439" t="s">
        <v>1170</v>
      </c>
      <c r="G2439" t="s">
        <v>11574</v>
      </c>
      <c r="H2439" t="s">
        <v>546</v>
      </c>
      <c r="I2439" t="s">
        <v>11028</v>
      </c>
      <c r="J2439">
        <v>10068</v>
      </c>
      <c r="K2439">
        <v>114040</v>
      </c>
      <c r="L2439" t="s">
        <v>27</v>
      </c>
      <c r="M2439" t="s">
        <v>158</v>
      </c>
      <c r="N2439" t="s">
        <v>11266</v>
      </c>
      <c r="O2439" s="129"/>
      <c r="P2439" s="16"/>
    </row>
    <row r="2440" spans="1:16">
      <c r="A2440" t="s">
        <v>1115</v>
      </c>
      <c r="B2440" t="s">
        <v>317</v>
      </c>
      <c r="C2440" t="s">
        <v>11575</v>
      </c>
      <c r="D2440" t="s">
        <v>318</v>
      </c>
      <c r="E2440">
        <v>11938.63</v>
      </c>
      <c r="F2440" t="s">
        <v>1170</v>
      </c>
      <c r="G2440" t="s">
        <v>11576</v>
      </c>
      <c r="H2440" t="s">
        <v>544</v>
      </c>
      <c r="I2440" t="s">
        <v>11028</v>
      </c>
      <c r="J2440">
        <v>10068</v>
      </c>
      <c r="K2440">
        <v>114040</v>
      </c>
      <c r="L2440" t="s">
        <v>27</v>
      </c>
      <c r="M2440" t="s">
        <v>158</v>
      </c>
      <c r="N2440" t="s">
        <v>11267</v>
      </c>
      <c r="O2440" s="129"/>
      <c r="P2440" s="16"/>
    </row>
    <row r="2441" spans="1:16">
      <c r="A2441" t="s">
        <v>11577</v>
      </c>
      <c r="B2441" t="s">
        <v>317</v>
      </c>
      <c r="C2441" t="s">
        <v>11578</v>
      </c>
      <c r="D2441" t="s">
        <v>318</v>
      </c>
      <c r="E2441">
        <v>11876.16</v>
      </c>
      <c r="F2441" t="s">
        <v>1170</v>
      </c>
      <c r="G2441" t="s">
        <v>11579</v>
      </c>
      <c r="H2441" t="s">
        <v>543</v>
      </c>
      <c r="I2441" t="s">
        <v>11028</v>
      </c>
      <c r="J2441">
        <v>10068</v>
      </c>
      <c r="K2441">
        <v>114040</v>
      </c>
      <c r="L2441" t="s">
        <v>27</v>
      </c>
      <c r="M2441" t="s">
        <v>158</v>
      </c>
      <c r="N2441" t="s">
        <v>11268</v>
      </c>
      <c r="O2441" s="129"/>
      <c r="P2441" s="16"/>
    </row>
    <row r="2442" spans="1:16">
      <c r="A2442" t="s">
        <v>11580</v>
      </c>
      <c r="B2442" t="s">
        <v>317</v>
      </c>
      <c r="C2442" t="s">
        <v>11581</v>
      </c>
      <c r="D2442" t="s">
        <v>318</v>
      </c>
      <c r="E2442">
        <v>11488.2</v>
      </c>
      <c r="F2442" t="s">
        <v>1170</v>
      </c>
      <c r="G2442" t="s">
        <v>11582</v>
      </c>
      <c r="H2442" t="s">
        <v>537</v>
      </c>
      <c r="I2442" t="s">
        <v>11028</v>
      </c>
      <c r="J2442">
        <v>10068</v>
      </c>
      <c r="K2442">
        <v>114040</v>
      </c>
      <c r="L2442" t="s">
        <v>27</v>
      </c>
      <c r="M2442" t="s">
        <v>158</v>
      </c>
      <c r="N2442" t="s">
        <v>11269</v>
      </c>
      <c r="O2442" s="129"/>
      <c r="P2442" s="16"/>
    </row>
    <row r="2443" spans="1:16">
      <c r="A2443" t="s">
        <v>11583</v>
      </c>
      <c r="B2443" t="s">
        <v>317</v>
      </c>
      <c r="C2443" t="s">
        <v>11584</v>
      </c>
      <c r="D2443" t="s">
        <v>318</v>
      </c>
      <c r="E2443">
        <v>13895.33</v>
      </c>
      <c r="F2443" t="s">
        <v>1170</v>
      </c>
      <c r="G2443" t="s">
        <v>11585</v>
      </c>
      <c r="H2443" t="s">
        <v>539</v>
      </c>
      <c r="I2443" t="s">
        <v>11028</v>
      </c>
      <c r="J2443">
        <v>10068</v>
      </c>
      <c r="K2443">
        <v>114040</v>
      </c>
      <c r="L2443" t="s">
        <v>27</v>
      </c>
      <c r="M2443" t="s">
        <v>158</v>
      </c>
      <c r="N2443" t="s">
        <v>11271</v>
      </c>
      <c r="O2443" s="129"/>
      <c r="P2443" s="16"/>
    </row>
    <row r="2444" spans="1:16">
      <c r="A2444" t="s">
        <v>1155</v>
      </c>
      <c r="B2444" t="s">
        <v>317</v>
      </c>
      <c r="C2444" t="s">
        <v>11586</v>
      </c>
      <c r="D2444" t="s">
        <v>318</v>
      </c>
      <c r="E2444">
        <v>11850.71</v>
      </c>
      <c r="F2444" t="s">
        <v>1170</v>
      </c>
      <c r="G2444" t="s">
        <v>11587</v>
      </c>
      <c r="H2444" t="s">
        <v>541</v>
      </c>
      <c r="I2444" t="s">
        <v>11028</v>
      </c>
      <c r="J2444">
        <v>10068</v>
      </c>
      <c r="K2444">
        <v>114040</v>
      </c>
      <c r="L2444" t="s">
        <v>27</v>
      </c>
      <c r="M2444" t="s">
        <v>158</v>
      </c>
      <c r="N2444" t="s">
        <v>11270</v>
      </c>
      <c r="O2444" s="129"/>
      <c r="P2444" s="16"/>
    </row>
    <row r="2445" spans="1:16">
      <c r="A2445" t="s">
        <v>11588</v>
      </c>
      <c r="B2445" t="s">
        <v>317</v>
      </c>
      <c r="C2445" t="s">
        <v>11589</v>
      </c>
      <c r="D2445" t="s">
        <v>318</v>
      </c>
      <c r="E2445">
        <v>12295.99</v>
      </c>
      <c r="F2445" t="s">
        <v>1170</v>
      </c>
      <c r="G2445" t="s">
        <v>11590</v>
      </c>
      <c r="H2445" t="s">
        <v>546</v>
      </c>
      <c r="I2445" t="s">
        <v>11028</v>
      </c>
      <c r="J2445">
        <v>10068</v>
      </c>
      <c r="K2445">
        <v>114040</v>
      </c>
      <c r="L2445" t="s">
        <v>27</v>
      </c>
      <c r="M2445" t="s">
        <v>158</v>
      </c>
      <c r="N2445" t="s">
        <v>11272</v>
      </c>
      <c r="O2445" s="129"/>
      <c r="P2445" s="16"/>
    </row>
    <row r="2446" spans="1:16">
      <c r="A2446" t="s">
        <v>1161</v>
      </c>
      <c r="B2446" t="s">
        <v>317</v>
      </c>
      <c r="C2446" t="s">
        <v>11591</v>
      </c>
      <c r="D2446" t="s">
        <v>318</v>
      </c>
      <c r="E2446">
        <v>11059.9</v>
      </c>
      <c r="F2446" t="s">
        <v>1170</v>
      </c>
      <c r="G2446" t="s">
        <v>11592</v>
      </c>
      <c r="H2446" t="s">
        <v>542</v>
      </c>
      <c r="I2446" t="s">
        <v>11028</v>
      </c>
      <c r="J2446">
        <v>10068</v>
      </c>
      <c r="K2446">
        <v>114040</v>
      </c>
      <c r="L2446" t="s">
        <v>27</v>
      </c>
      <c r="M2446" t="s">
        <v>158</v>
      </c>
      <c r="N2446" t="s">
        <v>11273</v>
      </c>
      <c r="O2446" s="129"/>
      <c r="P2446" s="16"/>
    </row>
    <row r="2447" spans="1:16">
      <c r="A2447" t="s">
        <v>1160</v>
      </c>
      <c r="B2447" t="s">
        <v>317</v>
      </c>
      <c r="C2447" t="s">
        <v>11593</v>
      </c>
      <c r="D2447" t="s">
        <v>318</v>
      </c>
      <c r="E2447">
        <v>12168.81</v>
      </c>
      <c r="F2447" t="s">
        <v>1170</v>
      </c>
      <c r="G2447" t="s">
        <v>11594</v>
      </c>
      <c r="H2447" t="s">
        <v>542</v>
      </c>
      <c r="I2447" t="s">
        <v>11028</v>
      </c>
      <c r="J2447">
        <v>10068</v>
      </c>
      <c r="K2447">
        <v>114040</v>
      </c>
      <c r="L2447" t="s">
        <v>27</v>
      </c>
      <c r="M2447" t="s">
        <v>158</v>
      </c>
      <c r="N2447" t="s">
        <v>11274</v>
      </c>
      <c r="O2447" s="129"/>
      <c r="P2447" s="16"/>
    </row>
    <row r="2448" spans="1:16">
      <c r="A2448" t="s">
        <v>1155</v>
      </c>
      <c r="B2448" t="s">
        <v>317</v>
      </c>
      <c r="C2448" t="s">
        <v>11586</v>
      </c>
      <c r="D2448" t="s">
        <v>318</v>
      </c>
      <c r="E2448">
        <v>104.9</v>
      </c>
      <c r="F2448" t="s">
        <v>1170</v>
      </c>
      <c r="G2448" t="s">
        <v>11587</v>
      </c>
      <c r="H2448" t="s">
        <v>542</v>
      </c>
      <c r="I2448" t="s">
        <v>11027</v>
      </c>
      <c r="J2448">
        <v>10068</v>
      </c>
      <c r="K2448">
        <v>114050</v>
      </c>
      <c r="L2448" t="s">
        <v>29</v>
      </c>
      <c r="M2448" t="s">
        <v>158</v>
      </c>
      <c r="N2448" t="s">
        <v>11270</v>
      </c>
      <c r="O2448" s="129"/>
      <c r="P2448" s="16"/>
    </row>
    <row r="2449" spans="1:16">
      <c r="A2449" t="s">
        <v>11583</v>
      </c>
      <c r="B2449" t="s">
        <v>317</v>
      </c>
      <c r="C2449" t="s">
        <v>11584</v>
      </c>
      <c r="D2449" t="s">
        <v>318</v>
      </c>
      <c r="E2449">
        <v>6.82</v>
      </c>
      <c r="F2449" t="s">
        <v>1170</v>
      </c>
      <c r="G2449" t="s">
        <v>11585</v>
      </c>
      <c r="H2449" t="s">
        <v>540</v>
      </c>
      <c r="I2449" t="s">
        <v>11027</v>
      </c>
      <c r="J2449">
        <v>10068</v>
      </c>
      <c r="K2449">
        <v>114050</v>
      </c>
      <c r="L2449" t="s">
        <v>29</v>
      </c>
      <c r="M2449" t="s">
        <v>158</v>
      </c>
      <c r="N2449" t="s">
        <v>11271</v>
      </c>
      <c r="O2449" s="129"/>
      <c r="P2449" s="16"/>
    </row>
    <row r="2450" spans="1:16">
      <c r="A2450" t="s">
        <v>316</v>
      </c>
      <c r="B2450" t="s">
        <v>317</v>
      </c>
      <c r="C2450" t="s">
        <v>11569</v>
      </c>
      <c r="D2450" t="s">
        <v>318</v>
      </c>
      <c r="E2450">
        <v>3462.73</v>
      </c>
      <c r="F2450" t="s">
        <v>1170</v>
      </c>
      <c r="G2450" t="s">
        <v>11570</v>
      </c>
      <c r="H2450" t="s">
        <v>546</v>
      </c>
      <c r="I2450" t="s">
        <v>11026</v>
      </c>
      <c r="J2450">
        <v>10068</v>
      </c>
      <c r="K2450">
        <v>114060</v>
      </c>
      <c r="L2450" t="s">
        <v>31</v>
      </c>
      <c r="M2450" t="s">
        <v>158</v>
      </c>
      <c r="N2450" t="s">
        <v>11264</v>
      </c>
      <c r="O2450" s="129"/>
      <c r="P2450" s="16"/>
    </row>
    <row r="2451" spans="1:16">
      <c r="A2451" t="s">
        <v>320</v>
      </c>
      <c r="B2451" t="s">
        <v>317</v>
      </c>
      <c r="C2451" t="s">
        <v>11571</v>
      </c>
      <c r="D2451" t="s">
        <v>318</v>
      </c>
      <c r="E2451">
        <v>3508.8</v>
      </c>
      <c r="F2451" t="s">
        <v>1170</v>
      </c>
      <c r="G2451" t="s">
        <v>11572</v>
      </c>
      <c r="H2451" t="s">
        <v>542</v>
      </c>
      <c r="I2451" t="s">
        <v>11026</v>
      </c>
      <c r="J2451">
        <v>10068</v>
      </c>
      <c r="K2451">
        <v>114060</v>
      </c>
      <c r="L2451" t="s">
        <v>31</v>
      </c>
      <c r="M2451" t="s">
        <v>158</v>
      </c>
      <c r="N2451" t="s">
        <v>11265</v>
      </c>
      <c r="O2451" s="129"/>
      <c r="P2451" s="16"/>
    </row>
    <row r="2452" spans="1:16">
      <c r="A2452" t="s">
        <v>321</v>
      </c>
      <c r="B2452" t="s">
        <v>317</v>
      </c>
      <c r="C2452" t="s">
        <v>11573</v>
      </c>
      <c r="D2452" t="s">
        <v>318</v>
      </c>
      <c r="E2452">
        <v>3649.16</v>
      </c>
      <c r="F2452" t="s">
        <v>1170</v>
      </c>
      <c r="G2452" t="s">
        <v>11574</v>
      </c>
      <c r="H2452" t="s">
        <v>547</v>
      </c>
      <c r="I2452" t="s">
        <v>11026</v>
      </c>
      <c r="J2452">
        <v>10068</v>
      </c>
      <c r="K2452">
        <v>114060</v>
      </c>
      <c r="L2452" t="s">
        <v>31</v>
      </c>
      <c r="M2452" t="s">
        <v>158</v>
      </c>
      <c r="N2452" t="s">
        <v>11266</v>
      </c>
      <c r="O2452" s="129"/>
      <c r="P2452" s="16"/>
    </row>
    <row r="2453" spans="1:16">
      <c r="A2453" t="s">
        <v>1115</v>
      </c>
      <c r="B2453" t="s">
        <v>317</v>
      </c>
      <c r="C2453" t="s">
        <v>11575</v>
      </c>
      <c r="D2453" t="s">
        <v>318</v>
      </c>
      <c r="E2453">
        <v>3929.61</v>
      </c>
      <c r="F2453" t="s">
        <v>1170</v>
      </c>
      <c r="G2453" t="s">
        <v>11576</v>
      </c>
      <c r="H2453" t="s">
        <v>545</v>
      </c>
      <c r="I2453" t="s">
        <v>11026</v>
      </c>
      <c r="J2453">
        <v>10068</v>
      </c>
      <c r="K2453">
        <v>114060</v>
      </c>
      <c r="L2453" t="s">
        <v>31</v>
      </c>
      <c r="M2453" t="s">
        <v>158</v>
      </c>
      <c r="N2453" t="s">
        <v>11267</v>
      </c>
      <c r="O2453" s="129"/>
      <c r="P2453" s="16"/>
    </row>
    <row r="2454" spans="1:16">
      <c r="A2454" t="s">
        <v>11577</v>
      </c>
      <c r="B2454" t="s">
        <v>317</v>
      </c>
      <c r="C2454" t="s">
        <v>11578</v>
      </c>
      <c r="D2454" t="s">
        <v>318</v>
      </c>
      <c r="E2454">
        <v>3438.21</v>
      </c>
      <c r="F2454" t="s">
        <v>1170</v>
      </c>
      <c r="G2454" t="s">
        <v>11579</v>
      </c>
      <c r="H2454" t="s">
        <v>544</v>
      </c>
      <c r="I2454" t="s">
        <v>11026</v>
      </c>
      <c r="J2454">
        <v>10068</v>
      </c>
      <c r="K2454">
        <v>114060</v>
      </c>
      <c r="L2454" t="s">
        <v>31</v>
      </c>
      <c r="M2454" t="s">
        <v>158</v>
      </c>
      <c r="N2454" t="s">
        <v>11268</v>
      </c>
      <c r="O2454" s="129"/>
      <c r="P2454" s="16"/>
    </row>
    <row r="2455" spans="1:16">
      <c r="A2455" t="s">
        <v>11580</v>
      </c>
      <c r="B2455" t="s">
        <v>317</v>
      </c>
      <c r="C2455" t="s">
        <v>11581</v>
      </c>
      <c r="D2455" t="s">
        <v>318</v>
      </c>
      <c r="E2455">
        <v>3507.07</v>
      </c>
      <c r="F2455" t="s">
        <v>1170</v>
      </c>
      <c r="G2455" t="s">
        <v>11582</v>
      </c>
      <c r="H2455" t="s">
        <v>538</v>
      </c>
      <c r="I2455" t="s">
        <v>11026</v>
      </c>
      <c r="J2455">
        <v>10068</v>
      </c>
      <c r="K2455">
        <v>114060</v>
      </c>
      <c r="L2455" t="s">
        <v>31</v>
      </c>
      <c r="M2455" t="s">
        <v>158</v>
      </c>
      <c r="N2455" t="s">
        <v>11269</v>
      </c>
      <c r="O2455" s="129"/>
      <c r="P2455" s="16"/>
    </row>
    <row r="2456" spans="1:16">
      <c r="A2456" t="s">
        <v>1155</v>
      </c>
      <c r="B2456" t="s">
        <v>317</v>
      </c>
      <c r="C2456" t="s">
        <v>11586</v>
      </c>
      <c r="D2456" t="s">
        <v>318</v>
      </c>
      <c r="E2456">
        <v>3516.15</v>
      </c>
      <c r="F2456" t="s">
        <v>1170</v>
      </c>
      <c r="G2456" t="s">
        <v>11587</v>
      </c>
      <c r="H2456" t="s">
        <v>543</v>
      </c>
      <c r="I2456" t="s">
        <v>11026</v>
      </c>
      <c r="J2456">
        <v>10068</v>
      </c>
      <c r="K2456">
        <v>114060</v>
      </c>
      <c r="L2456" t="s">
        <v>31</v>
      </c>
      <c r="M2456" t="s">
        <v>158</v>
      </c>
      <c r="N2456" t="s">
        <v>11270</v>
      </c>
      <c r="O2456" s="129"/>
      <c r="P2456" s="16"/>
    </row>
    <row r="2457" spans="1:16">
      <c r="A2457" t="s">
        <v>11583</v>
      </c>
      <c r="B2457" t="s">
        <v>317</v>
      </c>
      <c r="C2457" t="s">
        <v>11584</v>
      </c>
      <c r="D2457" t="s">
        <v>318</v>
      </c>
      <c r="E2457">
        <v>3549.25</v>
      </c>
      <c r="F2457" t="s">
        <v>1170</v>
      </c>
      <c r="G2457" t="s">
        <v>11585</v>
      </c>
      <c r="H2457" t="s">
        <v>541</v>
      </c>
      <c r="I2457" t="s">
        <v>11026</v>
      </c>
      <c r="J2457">
        <v>10068</v>
      </c>
      <c r="K2457">
        <v>114060</v>
      </c>
      <c r="L2457" t="s">
        <v>31</v>
      </c>
      <c r="M2457" t="s">
        <v>158</v>
      </c>
      <c r="N2457" t="s">
        <v>11271</v>
      </c>
      <c r="O2457" s="129"/>
      <c r="P2457" s="16"/>
    </row>
    <row r="2458" spans="1:16">
      <c r="A2458" t="s">
        <v>11588</v>
      </c>
      <c r="B2458" t="s">
        <v>317</v>
      </c>
      <c r="C2458" t="s">
        <v>11589</v>
      </c>
      <c r="D2458" t="s">
        <v>318</v>
      </c>
      <c r="E2458">
        <v>6205.31</v>
      </c>
      <c r="F2458" t="s">
        <v>1170</v>
      </c>
      <c r="G2458" t="s">
        <v>11590</v>
      </c>
      <c r="H2458" t="s">
        <v>547</v>
      </c>
      <c r="I2458" t="s">
        <v>11026</v>
      </c>
      <c r="J2458">
        <v>10068</v>
      </c>
      <c r="K2458">
        <v>114060</v>
      </c>
      <c r="L2458" t="s">
        <v>31</v>
      </c>
      <c r="M2458" t="s">
        <v>158</v>
      </c>
      <c r="N2458" t="s">
        <v>11272</v>
      </c>
      <c r="O2458" s="129"/>
      <c r="P2458" s="16"/>
    </row>
    <row r="2459" spans="1:16">
      <c r="A2459" t="s">
        <v>1161</v>
      </c>
      <c r="B2459" t="s">
        <v>317</v>
      </c>
      <c r="C2459" t="s">
        <v>11591</v>
      </c>
      <c r="D2459" t="s">
        <v>318</v>
      </c>
      <c r="E2459">
        <v>5524.64</v>
      </c>
      <c r="F2459" t="s">
        <v>1170</v>
      </c>
      <c r="G2459" t="s">
        <v>11592</v>
      </c>
      <c r="H2459" t="s">
        <v>543</v>
      </c>
      <c r="I2459" t="s">
        <v>11026</v>
      </c>
      <c r="J2459">
        <v>10068</v>
      </c>
      <c r="K2459">
        <v>114060</v>
      </c>
      <c r="L2459" t="s">
        <v>31</v>
      </c>
      <c r="M2459" t="s">
        <v>158</v>
      </c>
      <c r="N2459" t="s">
        <v>11273</v>
      </c>
      <c r="O2459" s="129"/>
      <c r="P2459" s="16"/>
    </row>
    <row r="2460" spans="1:16">
      <c r="A2460" t="s">
        <v>1160</v>
      </c>
      <c r="B2460" t="s">
        <v>317</v>
      </c>
      <c r="C2460" t="s">
        <v>11593</v>
      </c>
      <c r="D2460" t="s">
        <v>318</v>
      </c>
      <c r="E2460">
        <v>4072.01</v>
      </c>
      <c r="F2460" t="s">
        <v>1170</v>
      </c>
      <c r="G2460" t="s">
        <v>11594</v>
      </c>
      <c r="H2460" t="s">
        <v>543</v>
      </c>
      <c r="I2460" t="s">
        <v>11026</v>
      </c>
      <c r="J2460">
        <v>10068</v>
      </c>
      <c r="K2460">
        <v>114060</v>
      </c>
      <c r="L2460" t="s">
        <v>31</v>
      </c>
      <c r="M2460" t="s">
        <v>158</v>
      </c>
      <c r="N2460" t="s">
        <v>11274</v>
      </c>
      <c r="O2460" s="129"/>
      <c r="P2460" s="16"/>
    </row>
    <row r="2461" spans="1:16">
      <c r="A2461" t="s">
        <v>316</v>
      </c>
      <c r="B2461" t="s">
        <v>317</v>
      </c>
      <c r="C2461" t="s">
        <v>11569</v>
      </c>
      <c r="D2461" t="s">
        <v>318</v>
      </c>
      <c r="E2461">
        <v>5061.8900000000003</v>
      </c>
      <c r="F2461" t="s">
        <v>1170</v>
      </c>
      <c r="G2461" t="s">
        <v>11570</v>
      </c>
      <c r="H2461" t="s">
        <v>547</v>
      </c>
      <c r="I2461" t="s">
        <v>11025</v>
      </c>
      <c r="J2461">
        <v>10069</v>
      </c>
      <c r="K2461">
        <v>111100</v>
      </c>
      <c r="L2461" t="s">
        <v>35</v>
      </c>
      <c r="M2461" t="s">
        <v>160</v>
      </c>
      <c r="N2461" t="s">
        <v>11264</v>
      </c>
      <c r="O2461" s="129"/>
      <c r="P2461" s="16"/>
    </row>
    <row r="2462" spans="1:16">
      <c r="A2462" t="s">
        <v>320</v>
      </c>
      <c r="B2462" t="s">
        <v>317</v>
      </c>
      <c r="C2462" t="s">
        <v>11571</v>
      </c>
      <c r="D2462" t="s">
        <v>318</v>
      </c>
      <c r="E2462">
        <v>5061.8900000000003</v>
      </c>
      <c r="F2462" t="s">
        <v>1170</v>
      </c>
      <c r="G2462" t="s">
        <v>11572</v>
      </c>
      <c r="H2462" t="s">
        <v>543</v>
      </c>
      <c r="I2462" t="s">
        <v>11025</v>
      </c>
      <c r="J2462">
        <v>10069</v>
      </c>
      <c r="K2462">
        <v>111100</v>
      </c>
      <c r="L2462" t="s">
        <v>35</v>
      </c>
      <c r="M2462" t="s">
        <v>160</v>
      </c>
      <c r="N2462" t="s">
        <v>11265</v>
      </c>
      <c r="O2462" s="129"/>
    </row>
    <row r="2463" spans="1:16">
      <c r="A2463" t="s">
        <v>321</v>
      </c>
      <c r="B2463" t="s">
        <v>317</v>
      </c>
      <c r="C2463" t="s">
        <v>11573</v>
      </c>
      <c r="D2463" t="s">
        <v>318</v>
      </c>
      <c r="E2463">
        <v>5061.8900000000003</v>
      </c>
      <c r="F2463" t="s">
        <v>1170</v>
      </c>
      <c r="G2463" t="s">
        <v>11574</v>
      </c>
      <c r="H2463" t="s">
        <v>548</v>
      </c>
      <c r="I2463" t="s">
        <v>11025</v>
      </c>
      <c r="J2463">
        <v>10069</v>
      </c>
      <c r="K2463">
        <v>111100</v>
      </c>
      <c r="L2463" t="s">
        <v>35</v>
      </c>
      <c r="M2463" t="s">
        <v>160</v>
      </c>
      <c r="N2463" t="s">
        <v>11266</v>
      </c>
      <c r="O2463" s="129"/>
    </row>
    <row r="2464" spans="1:16">
      <c r="A2464" t="s">
        <v>1115</v>
      </c>
      <c r="B2464" t="s">
        <v>317</v>
      </c>
      <c r="C2464" t="s">
        <v>11575</v>
      </c>
      <c r="D2464" t="s">
        <v>318</v>
      </c>
      <c r="E2464">
        <v>5033.4399999999996</v>
      </c>
      <c r="F2464" t="s">
        <v>1170</v>
      </c>
      <c r="G2464" t="s">
        <v>11576</v>
      </c>
      <c r="H2464" t="s">
        <v>546</v>
      </c>
      <c r="I2464" t="s">
        <v>11025</v>
      </c>
      <c r="J2464">
        <v>10069</v>
      </c>
      <c r="K2464">
        <v>111100</v>
      </c>
      <c r="L2464" t="s">
        <v>35</v>
      </c>
      <c r="M2464" t="s">
        <v>160</v>
      </c>
      <c r="N2464" t="s">
        <v>11267</v>
      </c>
      <c r="O2464" s="129"/>
      <c r="P2464" s="16"/>
    </row>
    <row r="2465" spans="1:16">
      <c r="A2465" t="s">
        <v>11577</v>
      </c>
      <c r="B2465" t="s">
        <v>317</v>
      </c>
      <c r="C2465" t="s">
        <v>11578</v>
      </c>
      <c r="D2465" t="s">
        <v>318</v>
      </c>
      <c r="E2465">
        <v>5084.04</v>
      </c>
      <c r="F2465" t="s">
        <v>1170</v>
      </c>
      <c r="G2465" t="s">
        <v>11579</v>
      </c>
      <c r="H2465" t="s">
        <v>545</v>
      </c>
      <c r="I2465" t="s">
        <v>11025</v>
      </c>
      <c r="J2465">
        <v>10069</v>
      </c>
      <c r="K2465">
        <v>111100</v>
      </c>
      <c r="L2465" t="s">
        <v>35</v>
      </c>
      <c r="M2465" t="s">
        <v>160</v>
      </c>
      <c r="N2465" t="s">
        <v>11268</v>
      </c>
      <c r="O2465" s="129"/>
      <c r="P2465" s="16"/>
    </row>
    <row r="2466" spans="1:16">
      <c r="A2466" t="s">
        <v>11580</v>
      </c>
      <c r="B2466" t="s">
        <v>317</v>
      </c>
      <c r="C2466" t="s">
        <v>11581</v>
      </c>
      <c r="D2466" t="s">
        <v>318</v>
      </c>
      <c r="E2466">
        <v>5084.04</v>
      </c>
      <c r="F2466" t="s">
        <v>1170</v>
      </c>
      <c r="G2466" t="s">
        <v>11582</v>
      </c>
      <c r="H2466" t="s">
        <v>539</v>
      </c>
      <c r="I2466" t="s">
        <v>11025</v>
      </c>
      <c r="J2466">
        <v>10069</v>
      </c>
      <c r="K2466">
        <v>111100</v>
      </c>
      <c r="L2466" t="s">
        <v>35</v>
      </c>
      <c r="M2466" t="s">
        <v>160</v>
      </c>
      <c r="N2466" t="s">
        <v>11269</v>
      </c>
      <c r="O2466" s="129"/>
    </row>
    <row r="2467" spans="1:16">
      <c r="A2467" t="s">
        <v>1155</v>
      </c>
      <c r="B2467" t="s">
        <v>317</v>
      </c>
      <c r="C2467" t="s">
        <v>11586</v>
      </c>
      <c r="D2467" t="s">
        <v>318</v>
      </c>
      <c r="E2467">
        <v>5084.04</v>
      </c>
      <c r="F2467" t="s">
        <v>1170</v>
      </c>
      <c r="G2467" t="s">
        <v>11587</v>
      </c>
      <c r="H2467" t="s">
        <v>544</v>
      </c>
      <c r="I2467" t="s">
        <v>11025</v>
      </c>
      <c r="J2467">
        <v>10069</v>
      </c>
      <c r="K2467">
        <v>111100</v>
      </c>
      <c r="L2467" t="s">
        <v>35</v>
      </c>
      <c r="M2467" t="s">
        <v>160</v>
      </c>
      <c r="N2467" t="s">
        <v>11270</v>
      </c>
      <c r="O2467" s="129"/>
    </row>
    <row r="2468" spans="1:16">
      <c r="A2468" t="s">
        <v>11583</v>
      </c>
      <c r="B2468" t="s">
        <v>317</v>
      </c>
      <c r="C2468" t="s">
        <v>11584</v>
      </c>
      <c r="D2468" t="s">
        <v>318</v>
      </c>
      <c r="E2468">
        <v>5084.04</v>
      </c>
      <c r="F2468" t="s">
        <v>1170</v>
      </c>
      <c r="G2468" t="s">
        <v>11585</v>
      </c>
      <c r="H2468" t="s">
        <v>542</v>
      </c>
      <c r="I2468" t="s">
        <v>11025</v>
      </c>
      <c r="J2468">
        <v>10069</v>
      </c>
      <c r="K2468">
        <v>111100</v>
      </c>
      <c r="L2468" t="s">
        <v>35</v>
      </c>
      <c r="M2468" t="s">
        <v>160</v>
      </c>
      <c r="N2468" t="s">
        <v>11271</v>
      </c>
      <c r="O2468" s="129"/>
      <c r="P2468" s="16"/>
    </row>
    <row r="2469" spans="1:16">
      <c r="A2469" t="s">
        <v>11588</v>
      </c>
      <c r="B2469" t="s">
        <v>317</v>
      </c>
      <c r="C2469" t="s">
        <v>11589</v>
      </c>
      <c r="D2469" t="s">
        <v>318</v>
      </c>
      <c r="E2469">
        <v>9278.34</v>
      </c>
      <c r="F2469" t="s">
        <v>1170</v>
      </c>
      <c r="G2469" t="s">
        <v>11590</v>
      </c>
      <c r="H2469" t="s">
        <v>548</v>
      </c>
      <c r="I2469" t="s">
        <v>11025</v>
      </c>
      <c r="J2469">
        <v>10069</v>
      </c>
      <c r="K2469">
        <v>111100</v>
      </c>
      <c r="L2469" t="s">
        <v>35</v>
      </c>
      <c r="M2469" t="s">
        <v>160</v>
      </c>
      <c r="N2469" t="s">
        <v>11272</v>
      </c>
      <c r="O2469" s="129"/>
    </row>
    <row r="2470" spans="1:16">
      <c r="A2470" t="s">
        <v>1161</v>
      </c>
      <c r="B2470" t="s">
        <v>317</v>
      </c>
      <c r="C2470" t="s">
        <v>11591</v>
      </c>
      <c r="D2470" t="s">
        <v>318</v>
      </c>
      <c r="E2470">
        <v>5551.21</v>
      </c>
      <c r="F2470" t="s">
        <v>1170</v>
      </c>
      <c r="G2470" t="s">
        <v>11592</v>
      </c>
      <c r="H2470" t="s">
        <v>544</v>
      </c>
      <c r="I2470" t="s">
        <v>11025</v>
      </c>
      <c r="J2470">
        <v>10069</v>
      </c>
      <c r="K2470">
        <v>111100</v>
      </c>
      <c r="L2470" t="s">
        <v>35</v>
      </c>
      <c r="M2470" t="s">
        <v>160</v>
      </c>
      <c r="N2470" t="s">
        <v>11273</v>
      </c>
      <c r="O2470" s="129"/>
      <c r="P2470" s="16"/>
    </row>
    <row r="2471" spans="1:16">
      <c r="A2471" t="s">
        <v>1160</v>
      </c>
      <c r="B2471" t="s">
        <v>317</v>
      </c>
      <c r="C2471" t="s">
        <v>11593</v>
      </c>
      <c r="D2471" t="s">
        <v>318</v>
      </c>
      <c r="E2471">
        <v>5551.21</v>
      </c>
      <c r="F2471" t="s">
        <v>1170</v>
      </c>
      <c r="G2471" t="s">
        <v>11594</v>
      </c>
      <c r="H2471" t="s">
        <v>544</v>
      </c>
      <c r="I2471" t="s">
        <v>11025</v>
      </c>
      <c r="J2471">
        <v>10069</v>
      </c>
      <c r="K2471">
        <v>111100</v>
      </c>
      <c r="L2471" t="s">
        <v>35</v>
      </c>
      <c r="M2471" t="s">
        <v>160</v>
      </c>
      <c r="N2471" t="s">
        <v>11274</v>
      </c>
      <c r="O2471" s="129"/>
      <c r="P2471" s="16"/>
    </row>
    <row r="2472" spans="1:16">
      <c r="A2472" t="s">
        <v>316</v>
      </c>
      <c r="B2472" t="s">
        <v>317</v>
      </c>
      <c r="C2472" t="s">
        <v>11569</v>
      </c>
      <c r="D2472" t="s">
        <v>318</v>
      </c>
      <c r="E2472">
        <v>7835.45</v>
      </c>
      <c r="F2472" t="s">
        <v>1170</v>
      </c>
      <c r="G2472" t="s">
        <v>11570</v>
      </c>
      <c r="H2472" t="s">
        <v>548</v>
      </c>
      <c r="I2472" t="s">
        <v>11024</v>
      </c>
      <c r="J2472">
        <v>10069</v>
      </c>
      <c r="K2472">
        <v>111200</v>
      </c>
      <c r="L2472" t="s">
        <v>33</v>
      </c>
      <c r="M2472" t="s">
        <v>160</v>
      </c>
      <c r="N2472" t="s">
        <v>11264</v>
      </c>
      <c r="O2472" s="129"/>
      <c r="P2472" s="16"/>
    </row>
    <row r="2473" spans="1:16">
      <c r="A2473" t="s">
        <v>320</v>
      </c>
      <c r="B2473" t="s">
        <v>317</v>
      </c>
      <c r="C2473" t="s">
        <v>11571</v>
      </c>
      <c r="D2473" t="s">
        <v>318</v>
      </c>
      <c r="E2473">
        <v>7945.94</v>
      </c>
      <c r="F2473" t="s">
        <v>1170</v>
      </c>
      <c r="G2473" t="s">
        <v>11572</v>
      </c>
      <c r="H2473" t="s">
        <v>544</v>
      </c>
      <c r="I2473" t="s">
        <v>11024</v>
      </c>
      <c r="J2473">
        <v>10069</v>
      </c>
      <c r="K2473">
        <v>111200</v>
      </c>
      <c r="L2473" t="s">
        <v>33</v>
      </c>
      <c r="M2473" t="s">
        <v>160</v>
      </c>
      <c r="N2473" t="s">
        <v>11265</v>
      </c>
      <c r="O2473" s="129"/>
      <c r="P2473" s="16"/>
    </row>
    <row r="2474" spans="1:16">
      <c r="A2474" t="s">
        <v>321</v>
      </c>
      <c r="B2474" t="s">
        <v>317</v>
      </c>
      <c r="C2474" t="s">
        <v>11573</v>
      </c>
      <c r="D2474" t="s">
        <v>318</v>
      </c>
      <c r="E2474">
        <v>9766.56</v>
      </c>
      <c r="F2474" t="s">
        <v>1170</v>
      </c>
      <c r="G2474" t="s">
        <v>11574</v>
      </c>
      <c r="H2474" t="s">
        <v>549</v>
      </c>
      <c r="I2474" t="s">
        <v>11024</v>
      </c>
      <c r="J2474">
        <v>10069</v>
      </c>
      <c r="K2474">
        <v>111200</v>
      </c>
      <c r="L2474" t="s">
        <v>33</v>
      </c>
      <c r="M2474" t="s">
        <v>160</v>
      </c>
      <c r="N2474" t="s">
        <v>11266</v>
      </c>
      <c r="O2474" s="129"/>
      <c r="P2474" s="16"/>
    </row>
    <row r="2475" spans="1:16">
      <c r="A2475" t="s">
        <v>1115</v>
      </c>
      <c r="B2475" t="s">
        <v>317</v>
      </c>
      <c r="C2475" t="s">
        <v>11575</v>
      </c>
      <c r="D2475" t="s">
        <v>318</v>
      </c>
      <c r="E2475">
        <v>9813.86</v>
      </c>
      <c r="F2475" t="s">
        <v>1170</v>
      </c>
      <c r="G2475" t="s">
        <v>11576</v>
      </c>
      <c r="H2475" t="s">
        <v>547</v>
      </c>
      <c r="I2475" t="s">
        <v>11024</v>
      </c>
      <c r="J2475">
        <v>10069</v>
      </c>
      <c r="K2475">
        <v>111200</v>
      </c>
      <c r="L2475" t="s">
        <v>33</v>
      </c>
      <c r="M2475" t="s">
        <v>160</v>
      </c>
      <c r="N2475" t="s">
        <v>11267</v>
      </c>
      <c r="O2475" s="129"/>
      <c r="P2475" s="16"/>
    </row>
    <row r="2476" spans="1:16">
      <c r="A2476" t="s">
        <v>11577</v>
      </c>
      <c r="B2476" t="s">
        <v>317</v>
      </c>
      <c r="C2476" t="s">
        <v>11578</v>
      </c>
      <c r="D2476" t="s">
        <v>318</v>
      </c>
      <c r="E2476">
        <v>9752.2900000000009</v>
      </c>
      <c r="F2476" t="s">
        <v>1170</v>
      </c>
      <c r="G2476" t="s">
        <v>11579</v>
      </c>
      <c r="H2476" t="s">
        <v>546</v>
      </c>
      <c r="I2476" t="s">
        <v>11024</v>
      </c>
      <c r="J2476">
        <v>10069</v>
      </c>
      <c r="K2476">
        <v>111200</v>
      </c>
      <c r="L2476" t="s">
        <v>33</v>
      </c>
      <c r="M2476" t="s">
        <v>160</v>
      </c>
      <c r="N2476" t="s">
        <v>11268</v>
      </c>
      <c r="O2476" s="129"/>
      <c r="P2476" s="16"/>
    </row>
    <row r="2477" spans="1:16">
      <c r="A2477" t="s">
        <v>11580</v>
      </c>
      <c r="B2477" t="s">
        <v>317</v>
      </c>
      <c r="C2477" t="s">
        <v>11581</v>
      </c>
      <c r="D2477" t="s">
        <v>318</v>
      </c>
      <c r="E2477">
        <v>9670.59</v>
      </c>
      <c r="F2477" t="s">
        <v>1170</v>
      </c>
      <c r="G2477" t="s">
        <v>11582</v>
      </c>
      <c r="H2477" t="s">
        <v>540</v>
      </c>
      <c r="I2477" t="s">
        <v>11024</v>
      </c>
      <c r="J2477">
        <v>10069</v>
      </c>
      <c r="K2477">
        <v>111200</v>
      </c>
      <c r="L2477" t="s">
        <v>33</v>
      </c>
      <c r="M2477" t="s">
        <v>160</v>
      </c>
      <c r="N2477" t="s">
        <v>11269</v>
      </c>
      <c r="O2477" s="129"/>
      <c r="P2477" s="16"/>
    </row>
    <row r="2478" spans="1:16">
      <c r="A2478" t="s">
        <v>1155</v>
      </c>
      <c r="B2478" t="s">
        <v>317</v>
      </c>
      <c r="C2478" t="s">
        <v>11586</v>
      </c>
      <c r="D2478" t="s">
        <v>318</v>
      </c>
      <c r="E2478">
        <v>9785.65</v>
      </c>
      <c r="F2478" t="s">
        <v>1170</v>
      </c>
      <c r="G2478" t="s">
        <v>11587</v>
      </c>
      <c r="H2478" t="s">
        <v>545</v>
      </c>
      <c r="I2478" t="s">
        <v>11024</v>
      </c>
      <c r="J2478">
        <v>10069</v>
      </c>
      <c r="K2478">
        <v>111200</v>
      </c>
      <c r="L2478" t="s">
        <v>33</v>
      </c>
      <c r="M2478" t="s">
        <v>160</v>
      </c>
      <c r="N2478" t="s">
        <v>11270</v>
      </c>
      <c r="O2478" s="129"/>
      <c r="P2478" s="16"/>
    </row>
    <row r="2479" spans="1:16">
      <c r="A2479" t="s">
        <v>11583</v>
      </c>
      <c r="B2479" t="s">
        <v>317</v>
      </c>
      <c r="C2479" t="s">
        <v>11584</v>
      </c>
      <c r="D2479" t="s">
        <v>318</v>
      </c>
      <c r="E2479">
        <v>10295.4</v>
      </c>
      <c r="F2479" t="s">
        <v>1170</v>
      </c>
      <c r="G2479" t="s">
        <v>11585</v>
      </c>
      <c r="H2479" t="s">
        <v>543</v>
      </c>
      <c r="I2479" t="s">
        <v>11024</v>
      </c>
      <c r="J2479">
        <v>10069</v>
      </c>
      <c r="K2479">
        <v>111200</v>
      </c>
      <c r="L2479" t="s">
        <v>33</v>
      </c>
      <c r="M2479" t="s">
        <v>160</v>
      </c>
      <c r="N2479" t="s">
        <v>11271</v>
      </c>
      <c r="O2479" s="129"/>
      <c r="P2479" s="16"/>
    </row>
    <row r="2480" spans="1:16">
      <c r="A2480" t="s">
        <v>11588</v>
      </c>
      <c r="B2480" t="s">
        <v>317</v>
      </c>
      <c r="C2480" t="s">
        <v>11589</v>
      </c>
      <c r="D2480" t="s">
        <v>318</v>
      </c>
      <c r="E2480">
        <v>18347.43</v>
      </c>
      <c r="F2480" t="s">
        <v>1170</v>
      </c>
      <c r="G2480" t="s">
        <v>11590</v>
      </c>
      <c r="H2480" t="s">
        <v>549</v>
      </c>
      <c r="I2480" t="s">
        <v>11024</v>
      </c>
      <c r="J2480">
        <v>10069</v>
      </c>
      <c r="K2480">
        <v>111200</v>
      </c>
      <c r="L2480" t="s">
        <v>33</v>
      </c>
      <c r="M2480" t="s">
        <v>160</v>
      </c>
      <c r="N2480" t="s">
        <v>11272</v>
      </c>
      <c r="O2480" s="129"/>
      <c r="P2480" s="16"/>
    </row>
    <row r="2481" spans="1:16">
      <c r="A2481" t="s">
        <v>1161</v>
      </c>
      <c r="B2481" t="s">
        <v>317</v>
      </c>
      <c r="C2481" t="s">
        <v>11591</v>
      </c>
      <c r="D2481" t="s">
        <v>318</v>
      </c>
      <c r="E2481">
        <v>11135.48</v>
      </c>
      <c r="F2481" t="s">
        <v>1170</v>
      </c>
      <c r="G2481" t="s">
        <v>11592</v>
      </c>
      <c r="H2481" t="s">
        <v>545</v>
      </c>
      <c r="I2481" t="s">
        <v>11024</v>
      </c>
      <c r="J2481">
        <v>10069</v>
      </c>
      <c r="K2481">
        <v>111200</v>
      </c>
      <c r="L2481" t="s">
        <v>33</v>
      </c>
      <c r="M2481" t="s">
        <v>160</v>
      </c>
      <c r="N2481" t="s">
        <v>11273</v>
      </c>
      <c r="O2481" s="129"/>
      <c r="P2481" s="16"/>
    </row>
    <row r="2482" spans="1:16">
      <c r="A2482" t="s">
        <v>1160</v>
      </c>
      <c r="B2482" t="s">
        <v>317</v>
      </c>
      <c r="C2482" t="s">
        <v>11593</v>
      </c>
      <c r="D2482" t="s">
        <v>318</v>
      </c>
      <c r="E2482">
        <v>10737.69</v>
      </c>
      <c r="F2482" t="s">
        <v>1170</v>
      </c>
      <c r="G2482" t="s">
        <v>11594</v>
      </c>
      <c r="H2482" t="s">
        <v>545</v>
      </c>
      <c r="I2482" t="s">
        <v>11024</v>
      </c>
      <c r="J2482">
        <v>10069</v>
      </c>
      <c r="K2482">
        <v>111200</v>
      </c>
      <c r="L2482" t="s">
        <v>33</v>
      </c>
      <c r="M2482" t="s">
        <v>160</v>
      </c>
      <c r="N2482" t="s">
        <v>11274</v>
      </c>
      <c r="O2482" s="129"/>
      <c r="P2482" s="16"/>
    </row>
    <row r="2483" spans="1:16">
      <c r="A2483" t="s">
        <v>316</v>
      </c>
      <c r="B2483" t="s">
        <v>317</v>
      </c>
      <c r="C2483" t="s">
        <v>11569</v>
      </c>
      <c r="D2483" t="s">
        <v>318</v>
      </c>
      <c r="E2483">
        <v>6093.43</v>
      </c>
      <c r="F2483" t="s">
        <v>1170</v>
      </c>
      <c r="G2483" t="s">
        <v>11570</v>
      </c>
      <c r="H2483" t="s">
        <v>549</v>
      </c>
      <c r="I2483" t="s">
        <v>11023</v>
      </c>
      <c r="J2483">
        <v>10069</v>
      </c>
      <c r="K2483">
        <v>111300</v>
      </c>
      <c r="L2483" t="s">
        <v>37</v>
      </c>
      <c r="M2483" t="s">
        <v>160</v>
      </c>
      <c r="N2483" t="s">
        <v>11264</v>
      </c>
      <c r="O2483" s="129"/>
      <c r="P2483" s="16"/>
    </row>
    <row r="2484" spans="1:16">
      <c r="A2484" t="s">
        <v>320</v>
      </c>
      <c r="B2484" t="s">
        <v>317</v>
      </c>
      <c r="C2484" t="s">
        <v>11571</v>
      </c>
      <c r="D2484" t="s">
        <v>318</v>
      </c>
      <c r="E2484">
        <v>5731.03</v>
      </c>
      <c r="F2484" t="s">
        <v>1170</v>
      </c>
      <c r="G2484" t="s">
        <v>11572</v>
      </c>
      <c r="H2484" t="s">
        <v>545</v>
      </c>
      <c r="I2484" t="s">
        <v>11023</v>
      </c>
      <c r="J2484">
        <v>10069</v>
      </c>
      <c r="K2484">
        <v>111300</v>
      </c>
      <c r="L2484" t="s">
        <v>37</v>
      </c>
      <c r="M2484" t="s">
        <v>160</v>
      </c>
      <c r="N2484" t="s">
        <v>11265</v>
      </c>
      <c r="O2484" s="129"/>
      <c r="P2484" s="16"/>
    </row>
    <row r="2485" spans="1:16">
      <c r="A2485" t="s">
        <v>321</v>
      </c>
      <c r="B2485" t="s">
        <v>317</v>
      </c>
      <c r="C2485" t="s">
        <v>11573</v>
      </c>
      <c r="D2485" t="s">
        <v>318</v>
      </c>
      <c r="E2485">
        <v>4356.3599999999997</v>
      </c>
      <c r="F2485" t="s">
        <v>1170</v>
      </c>
      <c r="G2485" t="s">
        <v>11574</v>
      </c>
      <c r="H2485" t="s">
        <v>550</v>
      </c>
      <c r="I2485" t="s">
        <v>11023</v>
      </c>
      <c r="J2485">
        <v>10069</v>
      </c>
      <c r="K2485">
        <v>111300</v>
      </c>
      <c r="L2485" t="s">
        <v>37</v>
      </c>
      <c r="M2485" t="s">
        <v>160</v>
      </c>
      <c r="N2485" t="s">
        <v>11266</v>
      </c>
      <c r="O2485" s="129"/>
      <c r="P2485" s="16"/>
    </row>
    <row r="2486" spans="1:16">
      <c r="A2486" t="s">
        <v>1115</v>
      </c>
      <c r="B2486" t="s">
        <v>317</v>
      </c>
      <c r="C2486" t="s">
        <v>11575</v>
      </c>
      <c r="D2486" t="s">
        <v>318</v>
      </c>
      <c r="E2486">
        <v>6057.19</v>
      </c>
      <c r="F2486" t="s">
        <v>1170</v>
      </c>
      <c r="G2486" t="s">
        <v>11576</v>
      </c>
      <c r="H2486" t="s">
        <v>548</v>
      </c>
      <c r="I2486" t="s">
        <v>11023</v>
      </c>
      <c r="J2486">
        <v>10069</v>
      </c>
      <c r="K2486">
        <v>111300</v>
      </c>
      <c r="L2486" t="s">
        <v>37</v>
      </c>
      <c r="M2486" t="s">
        <v>160</v>
      </c>
      <c r="N2486" t="s">
        <v>11267</v>
      </c>
      <c r="O2486" s="129"/>
      <c r="P2486" s="16"/>
    </row>
    <row r="2487" spans="1:16">
      <c r="A2487" t="s">
        <v>11577</v>
      </c>
      <c r="B2487" t="s">
        <v>317</v>
      </c>
      <c r="C2487" t="s">
        <v>11578</v>
      </c>
      <c r="D2487" t="s">
        <v>318</v>
      </c>
      <c r="E2487">
        <v>6093.43</v>
      </c>
      <c r="F2487" t="s">
        <v>1170</v>
      </c>
      <c r="G2487" t="s">
        <v>11579</v>
      </c>
      <c r="H2487" t="s">
        <v>547</v>
      </c>
      <c r="I2487" t="s">
        <v>11023</v>
      </c>
      <c r="J2487">
        <v>10069</v>
      </c>
      <c r="K2487">
        <v>111300</v>
      </c>
      <c r="L2487" t="s">
        <v>37</v>
      </c>
      <c r="M2487" t="s">
        <v>160</v>
      </c>
      <c r="N2487" t="s">
        <v>11268</v>
      </c>
      <c r="O2487" s="129"/>
      <c r="P2487" s="16"/>
    </row>
    <row r="2488" spans="1:16">
      <c r="A2488" t="s">
        <v>11580</v>
      </c>
      <c r="B2488" t="s">
        <v>317</v>
      </c>
      <c r="C2488" t="s">
        <v>11581</v>
      </c>
      <c r="D2488" t="s">
        <v>318</v>
      </c>
      <c r="E2488">
        <v>3966.41</v>
      </c>
      <c r="F2488" t="s">
        <v>1170</v>
      </c>
      <c r="G2488" t="s">
        <v>11582</v>
      </c>
      <c r="H2488" t="s">
        <v>541</v>
      </c>
      <c r="I2488" t="s">
        <v>11023</v>
      </c>
      <c r="J2488">
        <v>10069</v>
      </c>
      <c r="K2488">
        <v>111300</v>
      </c>
      <c r="L2488" t="s">
        <v>37</v>
      </c>
      <c r="M2488" t="s">
        <v>160</v>
      </c>
      <c r="N2488" t="s">
        <v>11269</v>
      </c>
      <c r="O2488" s="129"/>
      <c r="P2488" s="16"/>
    </row>
    <row r="2489" spans="1:16">
      <c r="A2489" t="s">
        <v>1155</v>
      </c>
      <c r="B2489" t="s">
        <v>317</v>
      </c>
      <c r="C2489" t="s">
        <v>11586</v>
      </c>
      <c r="D2489" t="s">
        <v>318</v>
      </c>
      <c r="E2489">
        <v>6325.89</v>
      </c>
      <c r="F2489" t="s">
        <v>1170</v>
      </c>
      <c r="G2489" t="s">
        <v>11587</v>
      </c>
      <c r="H2489" t="s">
        <v>546</v>
      </c>
      <c r="I2489" t="s">
        <v>11023</v>
      </c>
      <c r="J2489">
        <v>10069</v>
      </c>
      <c r="K2489">
        <v>111300</v>
      </c>
      <c r="L2489" t="s">
        <v>37</v>
      </c>
      <c r="M2489" t="s">
        <v>160</v>
      </c>
      <c r="N2489" t="s">
        <v>11270</v>
      </c>
      <c r="O2489" s="129"/>
      <c r="P2489" s="16"/>
    </row>
    <row r="2490" spans="1:16">
      <c r="A2490" t="s">
        <v>11583</v>
      </c>
      <c r="B2490" t="s">
        <v>317</v>
      </c>
      <c r="C2490" t="s">
        <v>11584</v>
      </c>
      <c r="D2490" t="s">
        <v>318</v>
      </c>
      <c r="E2490">
        <v>5462.66</v>
      </c>
      <c r="F2490" t="s">
        <v>1170</v>
      </c>
      <c r="G2490" t="s">
        <v>11585</v>
      </c>
      <c r="H2490" t="s">
        <v>544</v>
      </c>
      <c r="I2490" t="s">
        <v>11023</v>
      </c>
      <c r="J2490">
        <v>10069</v>
      </c>
      <c r="K2490">
        <v>111300</v>
      </c>
      <c r="L2490" t="s">
        <v>37</v>
      </c>
      <c r="M2490" t="s">
        <v>160</v>
      </c>
      <c r="N2490" t="s">
        <v>11271</v>
      </c>
      <c r="O2490" s="129"/>
      <c r="P2490" s="16"/>
    </row>
    <row r="2491" spans="1:16">
      <c r="A2491" t="s">
        <v>11588</v>
      </c>
      <c r="B2491" t="s">
        <v>317</v>
      </c>
      <c r="C2491" t="s">
        <v>11589</v>
      </c>
      <c r="D2491" t="s">
        <v>318</v>
      </c>
      <c r="E2491">
        <v>10657.35</v>
      </c>
      <c r="F2491" t="s">
        <v>1170</v>
      </c>
      <c r="G2491" t="s">
        <v>11590</v>
      </c>
      <c r="H2491" t="s">
        <v>550</v>
      </c>
      <c r="I2491" t="s">
        <v>11023</v>
      </c>
      <c r="J2491">
        <v>10069</v>
      </c>
      <c r="K2491">
        <v>111300</v>
      </c>
      <c r="L2491" t="s">
        <v>37</v>
      </c>
      <c r="M2491" t="s">
        <v>160</v>
      </c>
      <c r="N2491" t="s">
        <v>11272</v>
      </c>
      <c r="O2491" s="129"/>
      <c r="P2491" s="16"/>
    </row>
    <row r="2492" spans="1:16">
      <c r="A2492" t="s">
        <v>1161</v>
      </c>
      <c r="B2492" t="s">
        <v>317</v>
      </c>
      <c r="C2492" t="s">
        <v>11591</v>
      </c>
      <c r="D2492" t="s">
        <v>318</v>
      </c>
      <c r="E2492">
        <v>6019.41</v>
      </c>
      <c r="F2492" t="s">
        <v>1170</v>
      </c>
      <c r="G2492" t="s">
        <v>11592</v>
      </c>
      <c r="H2492" t="s">
        <v>546</v>
      </c>
      <c r="I2492" t="s">
        <v>11023</v>
      </c>
      <c r="J2492">
        <v>10069</v>
      </c>
      <c r="K2492">
        <v>111300</v>
      </c>
      <c r="L2492" t="s">
        <v>37</v>
      </c>
      <c r="M2492" t="s">
        <v>160</v>
      </c>
      <c r="N2492" t="s">
        <v>11273</v>
      </c>
      <c r="O2492" s="129"/>
      <c r="P2492" s="16"/>
    </row>
    <row r="2493" spans="1:16">
      <c r="A2493" t="s">
        <v>1160</v>
      </c>
      <c r="B2493" t="s">
        <v>317</v>
      </c>
      <c r="C2493" t="s">
        <v>11593</v>
      </c>
      <c r="D2493" t="s">
        <v>318</v>
      </c>
      <c r="E2493">
        <v>5964.05</v>
      </c>
      <c r="F2493" t="s">
        <v>1170</v>
      </c>
      <c r="G2493" t="s">
        <v>11594</v>
      </c>
      <c r="H2493" t="s">
        <v>546</v>
      </c>
      <c r="I2493" t="s">
        <v>11023</v>
      </c>
      <c r="J2493">
        <v>10069</v>
      </c>
      <c r="K2493">
        <v>111300</v>
      </c>
      <c r="L2493" t="s">
        <v>37</v>
      </c>
      <c r="M2493" t="s">
        <v>160</v>
      </c>
      <c r="N2493" t="s">
        <v>11274</v>
      </c>
      <c r="O2493" s="129"/>
      <c r="P2493" s="16"/>
    </row>
    <row r="2494" spans="1:16">
      <c r="A2494" t="s">
        <v>316</v>
      </c>
      <c r="B2494" t="s">
        <v>317</v>
      </c>
      <c r="C2494" t="s">
        <v>11569</v>
      </c>
      <c r="D2494" t="s">
        <v>318</v>
      </c>
      <c r="E2494">
        <v>79801.509999999995</v>
      </c>
      <c r="F2494" t="s">
        <v>1170</v>
      </c>
      <c r="G2494" t="s">
        <v>11570</v>
      </c>
      <c r="H2494" t="s">
        <v>550</v>
      </c>
      <c r="I2494" t="s">
        <v>11022</v>
      </c>
      <c r="J2494">
        <v>10069</v>
      </c>
      <c r="K2494">
        <v>111400</v>
      </c>
      <c r="L2494" t="s">
        <v>27</v>
      </c>
      <c r="M2494" t="s">
        <v>160</v>
      </c>
      <c r="N2494" t="s">
        <v>11264</v>
      </c>
      <c r="O2494" s="129"/>
      <c r="P2494" s="16"/>
    </row>
    <row r="2495" spans="1:16">
      <c r="A2495" t="s">
        <v>320</v>
      </c>
      <c r="B2495" t="s">
        <v>317</v>
      </c>
      <c r="C2495" t="s">
        <v>11571</v>
      </c>
      <c r="D2495" t="s">
        <v>318</v>
      </c>
      <c r="E2495">
        <v>79715.94</v>
      </c>
      <c r="F2495" t="s">
        <v>1170</v>
      </c>
      <c r="G2495" t="s">
        <v>11572</v>
      </c>
      <c r="H2495" t="s">
        <v>546</v>
      </c>
      <c r="I2495" t="s">
        <v>11022</v>
      </c>
      <c r="J2495">
        <v>10069</v>
      </c>
      <c r="K2495">
        <v>111400</v>
      </c>
      <c r="L2495" t="s">
        <v>27</v>
      </c>
      <c r="M2495" t="s">
        <v>160</v>
      </c>
      <c r="N2495" t="s">
        <v>11265</v>
      </c>
      <c r="O2495" s="129"/>
      <c r="P2495" s="16"/>
    </row>
    <row r="2496" spans="1:16">
      <c r="A2496" t="s">
        <v>321</v>
      </c>
      <c r="B2496" t="s">
        <v>317</v>
      </c>
      <c r="C2496" t="s">
        <v>11573</v>
      </c>
      <c r="D2496" t="s">
        <v>318</v>
      </c>
      <c r="E2496">
        <v>78618.880000000005</v>
      </c>
      <c r="F2496" t="s">
        <v>1170</v>
      </c>
      <c r="G2496" t="s">
        <v>11574</v>
      </c>
      <c r="H2496" t="s">
        <v>551</v>
      </c>
      <c r="I2496" t="s">
        <v>11022</v>
      </c>
      <c r="J2496">
        <v>10069</v>
      </c>
      <c r="K2496">
        <v>111400</v>
      </c>
      <c r="L2496" t="s">
        <v>27</v>
      </c>
      <c r="M2496" t="s">
        <v>160</v>
      </c>
      <c r="N2496" t="s">
        <v>11266</v>
      </c>
      <c r="O2496" s="129"/>
      <c r="P2496" s="16"/>
    </row>
    <row r="2497" spans="1:16">
      <c r="A2497" t="s">
        <v>1115</v>
      </c>
      <c r="B2497" t="s">
        <v>317</v>
      </c>
      <c r="C2497" t="s">
        <v>11575</v>
      </c>
      <c r="D2497" t="s">
        <v>318</v>
      </c>
      <c r="E2497">
        <v>81812.479999999996</v>
      </c>
      <c r="F2497" t="s">
        <v>1170</v>
      </c>
      <c r="G2497" t="s">
        <v>11576</v>
      </c>
      <c r="H2497" t="s">
        <v>549</v>
      </c>
      <c r="I2497" t="s">
        <v>11022</v>
      </c>
      <c r="J2497">
        <v>10069</v>
      </c>
      <c r="K2497">
        <v>111400</v>
      </c>
      <c r="L2497" t="s">
        <v>27</v>
      </c>
      <c r="M2497" t="s">
        <v>160</v>
      </c>
      <c r="N2497" t="s">
        <v>11267</v>
      </c>
      <c r="O2497" s="129"/>
      <c r="P2497" s="16"/>
    </row>
    <row r="2498" spans="1:16">
      <c r="A2498" t="s">
        <v>11577</v>
      </c>
      <c r="B2498" t="s">
        <v>317</v>
      </c>
      <c r="C2498" t="s">
        <v>11578</v>
      </c>
      <c r="D2498" t="s">
        <v>318</v>
      </c>
      <c r="E2498">
        <v>85037.65</v>
      </c>
      <c r="F2498" t="s">
        <v>1170</v>
      </c>
      <c r="G2498" t="s">
        <v>11579</v>
      </c>
      <c r="H2498" t="s">
        <v>548</v>
      </c>
      <c r="I2498" t="s">
        <v>11022</v>
      </c>
      <c r="J2498">
        <v>10069</v>
      </c>
      <c r="K2498">
        <v>111400</v>
      </c>
      <c r="L2498" t="s">
        <v>27</v>
      </c>
      <c r="M2498" t="s">
        <v>160</v>
      </c>
      <c r="N2498" t="s">
        <v>11268</v>
      </c>
      <c r="O2498" s="129"/>
      <c r="P2498" s="16"/>
    </row>
    <row r="2499" spans="1:16">
      <c r="A2499" t="s">
        <v>11580</v>
      </c>
      <c r="B2499" t="s">
        <v>317</v>
      </c>
      <c r="C2499" t="s">
        <v>11581</v>
      </c>
      <c r="D2499" t="s">
        <v>318</v>
      </c>
      <c r="E2499">
        <v>74851.83</v>
      </c>
      <c r="F2499" t="s">
        <v>1170</v>
      </c>
      <c r="G2499" t="s">
        <v>11582</v>
      </c>
      <c r="H2499" t="s">
        <v>542</v>
      </c>
      <c r="I2499" t="s">
        <v>11022</v>
      </c>
      <c r="J2499">
        <v>10069</v>
      </c>
      <c r="K2499">
        <v>111400</v>
      </c>
      <c r="L2499" t="s">
        <v>27</v>
      </c>
      <c r="M2499" t="s">
        <v>160</v>
      </c>
      <c r="N2499" t="s">
        <v>11269</v>
      </c>
      <c r="O2499" s="129"/>
      <c r="P2499" s="16"/>
    </row>
    <row r="2500" spans="1:16">
      <c r="A2500" t="s">
        <v>1155</v>
      </c>
      <c r="B2500" t="s">
        <v>317</v>
      </c>
      <c r="C2500" t="s">
        <v>11586</v>
      </c>
      <c r="D2500" t="s">
        <v>318</v>
      </c>
      <c r="E2500">
        <v>77933</v>
      </c>
      <c r="F2500" t="s">
        <v>1170</v>
      </c>
      <c r="G2500" t="s">
        <v>11587</v>
      </c>
      <c r="H2500" t="s">
        <v>547</v>
      </c>
      <c r="I2500" t="s">
        <v>11022</v>
      </c>
      <c r="J2500">
        <v>10069</v>
      </c>
      <c r="K2500">
        <v>111400</v>
      </c>
      <c r="L2500" t="s">
        <v>27</v>
      </c>
      <c r="M2500" t="s">
        <v>160</v>
      </c>
      <c r="N2500" t="s">
        <v>11270</v>
      </c>
      <c r="O2500" s="129"/>
      <c r="P2500" s="16"/>
    </row>
    <row r="2501" spans="1:16">
      <c r="A2501" t="s">
        <v>11583</v>
      </c>
      <c r="B2501" t="s">
        <v>317</v>
      </c>
      <c r="C2501" t="s">
        <v>11584</v>
      </c>
      <c r="D2501" t="s">
        <v>318</v>
      </c>
      <c r="E2501">
        <v>91074.04</v>
      </c>
      <c r="F2501" t="s">
        <v>1170</v>
      </c>
      <c r="G2501" t="s">
        <v>11585</v>
      </c>
      <c r="H2501" t="s">
        <v>545</v>
      </c>
      <c r="I2501" t="s">
        <v>11022</v>
      </c>
      <c r="J2501">
        <v>10069</v>
      </c>
      <c r="K2501">
        <v>111400</v>
      </c>
      <c r="L2501" t="s">
        <v>27</v>
      </c>
      <c r="M2501" t="s">
        <v>160</v>
      </c>
      <c r="N2501" t="s">
        <v>11271</v>
      </c>
      <c r="O2501" s="129"/>
      <c r="P2501" s="16"/>
    </row>
    <row r="2502" spans="1:16">
      <c r="A2502" t="s">
        <v>11588</v>
      </c>
      <c r="B2502" t="s">
        <v>317</v>
      </c>
      <c r="C2502" t="s">
        <v>11589</v>
      </c>
      <c r="D2502" t="s">
        <v>318</v>
      </c>
      <c r="E2502">
        <v>81626.820000000007</v>
      </c>
      <c r="F2502" t="s">
        <v>1170</v>
      </c>
      <c r="G2502" t="s">
        <v>11590</v>
      </c>
      <c r="H2502" t="s">
        <v>551</v>
      </c>
      <c r="I2502" t="s">
        <v>11022</v>
      </c>
      <c r="J2502">
        <v>10069</v>
      </c>
      <c r="K2502">
        <v>111400</v>
      </c>
      <c r="L2502" t="s">
        <v>27</v>
      </c>
      <c r="M2502" t="s">
        <v>160</v>
      </c>
      <c r="N2502" t="s">
        <v>11272</v>
      </c>
      <c r="O2502" s="129"/>
      <c r="P2502" s="16"/>
    </row>
    <row r="2503" spans="1:16">
      <c r="A2503" t="s">
        <v>1161</v>
      </c>
      <c r="B2503" t="s">
        <v>317</v>
      </c>
      <c r="C2503" t="s">
        <v>11591</v>
      </c>
      <c r="D2503" t="s">
        <v>318</v>
      </c>
      <c r="E2503">
        <v>85029.57</v>
      </c>
      <c r="F2503" t="s">
        <v>1170</v>
      </c>
      <c r="G2503" t="s">
        <v>11592</v>
      </c>
      <c r="H2503" t="s">
        <v>547</v>
      </c>
      <c r="I2503" t="s">
        <v>11022</v>
      </c>
      <c r="J2503">
        <v>10069</v>
      </c>
      <c r="K2503">
        <v>111400</v>
      </c>
      <c r="L2503" t="s">
        <v>27</v>
      </c>
      <c r="M2503" t="s">
        <v>160</v>
      </c>
      <c r="N2503" t="s">
        <v>11273</v>
      </c>
      <c r="O2503" s="129"/>
      <c r="P2503" s="16"/>
    </row>
    <row r="2504" spans="1:16">
      <c r="A2504" t="s">
        <v>1160</v>
      </c>
      <c r="B2504" t="s">
        <v>317</v>
      </c>
      <c r="C2504" t="s">
        <v>11593</v>
      </c>
      <c r="D2504" t="s">
        <v>318</v>
      </c>
      <c r="E2504">
        <v>84598.83</v>
      </c>
      <c r="F2504" t="s">
        <v>1170</v>
      </c>
      <c r="G2504" t="s">
        <v>11594</v>
      </c>
      <c r="H2504" t="s">
        <v>547</v>
      </c>
      <c r="I2504" t="s">
        <v>11022</v>
      </c>
      <c r="J2504">
        <v>10069</v>
      </c>
      <c r="K2504">
        <v>111400</v>
      </c>
      <c r="L2504" t="s">
        <v>27</v>
      </c>
      <c r="M2504" t="s">
        <v>160</v>
      </c>
      <c r="N2504" t="s">
        <v>11274</v>
      </c>
      <c r="O2504" s="129"/>
      <c r="P2504" s="16"/>
    </row>
    <row r="2505" spans="1:16">
      <c r="A2505" t="s">
        <v>316</v>
      </c>
      <c r="B2505" t="s">
        <v>317</v>
      </c>
      <c r="C2505" t="s">
        <v>11569</v>
      </c>
      <c r="D2505" t="s">
        <v>318</v>
      </c>
      <c r="E2505">
        <v>49220.01</v>
      </c>
      <c r="F2505" t="s">
        <v>1170</v>
      </c>
      <c r="G2505" t="s">
        <v>11570</v>
      </c>
      <c r="H2505" t="s">
        <v>551</v>
      </c>
      <c r="I2505" t="s">
        <v>11021</v>
      </c>
      <c r="J2505">
        <v>10069</v>
      </c>
      <c r="K2505">
        <v>111600</v>
      </c>
      <c r="L2505" t="s">
        <v>31</v>
      </c>
      <c r="M2505" t="s">
        <v>160</v>
      </c>
      <c r="N2505" t="s">
        <v>11264</v>
      </c>
      <c r="O2505" s="129"/>
      <c r="P2505" s="16"/>
    </row>
    <row r="2506" spans="1:16">
      <c r="A2506" t="s">
        <v>320</v>
      </c>
      <c r="B2506" t="s">
        <v>317</v>
      </c>
      <c r="C2506" t="s">
        <v>11571</v>
      </c>
      <c r="D2506" t="s">
        <v>318</v>
      </c>
      <c r="E2506">
        <v>46667.24</v>
      </c>
      <c r="F2506" t="s">
        <v>1170</v>
      </c>
      <c r="G2506" t="s">
        <v>11572</v>
      </c>
      <c r="H2506" t="s">
        <v>547</v>
      </c>
      <c r="I2506" t="s">
        <v>11021</v>
      </c>
      <c r="J2506">
        <v>10069</v>
      </c>
      <c r="K2506">
        <v>111600</v>
      </c>
      <c r="L2506" t="s">
        <v>31</v>
      </c>
      <c r="M2506" t="s">
        <v>160</v>
      </c>
      <c r="N2506" t="s">
        <v>11265</v>
      </c>
      <c r="O2506" s="129"/>
      <c r="P2506" s="16"/>
    </row>
    <row r="2507" spans="1:16">
      <c r="A2507" t="s">
        <v>321</v>
      </c>
      <c r="B2507" t="s">
        <v>317</v>
      </c>
      <c r="C2507" t="s">
        <v>11573</v>
      </c>
      <c r="D2507" t="s">
        <v>318</v>
      </c>
      <c r="E2507">
        <v>46891.13</v>
      </c>
      <c r="F2507" t="s">
        <v>1170</v>
      </c>
      <c r="G2507" t="s">
        <v>11574</v>
      </c>
      <c r="H2507" t="s">
        <v>552</v>
      </c>
      <c r="I2507" t="s">
        <v>11021</v>
      </c>
      <c r="J2507">
        <v>10069</v>
      </c>
      <c r="K2507">
        <v>111600</v>
      </c>
      <c r="L2507" t="s">
        <v>31</v>
      </c>
      <c r="M2507" t="s">
        <v>160</v>
      </c>
      <c r="N2507" t="s">
        <v>11266</v>
      </c>
      <c r="O2507" s="129"/>
      <c r="P2507" s="16"/>
    </row>
    <row r="2508" spans="1:16">
      <c r="A2508" t="s">
        <v>1115</v>
      </c>
      <c r="B2508" t="s">
        <v>317</v>
      </c>
      <c r="C2508" t="s">
        <v>11575</v>
      </c>
      <c r="D2508" t="s">
        <v>318</v>
      </c>
      <c r="E2508">
        <v>51049.16</v>
      </c>
      <c r="F2508" t="s">
        <v>1170</v>
      </c>
      <c r="G2508" t="s">
        <v>11576</v>
      </c>
      <c r="H2508" t="s">
        <v>550</v>
      </c>
      <c r="I2508" t="s">
        <v>11021</v>
      </c>
      <c r="J2508">
        <v>10069</v>
      </c>
      <c r="K2508">
        <v>111600</v>
      </c>
      <c r="L2508" t="s">
        <v>31</v>
      </c>
      <c r="M2508" t="s">
        <v>160</v>
      </c>
      <c r="N2508" t="s">
        <v>11267</v>
      </c>
      <c r="O2508" s="129"/>
      <c r="P2508" s="16"/>
    </row>
    <row r="2509" spans="1:16">
      <c r="A2509" t="s">
        <v>11577</v>
      </c>
      <c r="B2509" t="s">
        <v>317</v>
      </c>
      <c r="C2509" t="s">
        <v>11578</v>
      </c>
      <c r="D2509" t="s">
        <v>318</v>
      </c>
      <c r="E2509">
        <v>49340.45</v>
      </c>
      <c r="F2509" t="s">
        <v>1170</v>
      </c>
      <c r="G2509" t="s">
        <v>11579</v>
      </c>
      <c r="H2509" t="s">
        <v>549</v>
      </c>
      <c r="I2509" t="s">
        <v>11021</v>
      </c>
      <c r="J2509">
        <v>10069</v>
      </c>
      <c r="K2509">
        <v>111600</v>
      </c>
      <c r="L2509" t="s">
        <v>31</v>
      </c>
      <c r="M2509" t="s">
        <v>160</v>
      </c>
      <c r="N2509" t="s">
        <v>11268</v>
      </c>
      <c r="O2509" s="129"/>
      <c r="P2509" s="16"/>
    </row>
    <row r="2510" spans="1:16">
      <c r="A2510" t="s">
        <v>11580</v>
      </c>
      <c r="B2510" t="s">
        <v>317</v>
      </c>
      <c r="C2510" t="s">
        <v>11581</v>
      </c>
      <c r="D2510" t="s">
        <v>318</v>
      </c>
      <c r="E2510">
        <v>50882.75</v>
      </c>
      <c r="F2510" t="s">
        <v>1170</v>
      </c>
      <c r="G2510" t="s">
        <v>11582</v>
      </c>
      <c r="H2510" t="s">
        <v>543</v>
      </c>
      <c r="I2510" t="s">
        <v>11021</v>
      </c>
      <c r="J2510">
        <v>10069</v>
      </c>
      <c r="K2510">
        <v>111600</v>
      </c>
      <c r="L2510" t="s">
        <v>31</v>
      </c>
      <c r="M2510" t="s">
        <v>160</v>
      </c>
      <c r="N2510" t="s">
        <v>11269</v>
      </c>
      <c r="O2510" s="129"/>
      <c r="P2510" s="16"/>
    </row>
    <row r="2511" spans="1:16">
      <c r="A2511" t="s">
        <v>11583</v>
      </c>
      <c r="B2511" t="s">
        <v>317</v>
      </c>
      <c r="C2511" t="s">
        <v>11584</v>
      </c>
      <c r="D2511" t="s">
        <v>318</v>
      </c>
      <c r="E2511">
        <v>51777.599999999999</v>
      </c>
      <c r="F2511" t="s">
        <v>1170</v>
      </c>
      <c r="G2511" t="s">
        <v>11585</v>
      </c>
      <c r="H2511" t="s">
        <v>546</v>
      </c>
      <c r="I2511" t="s">
        <v>11021</v>
      </c>
      <c r="J2511">
        <v>10069</v>
      </c>
      <c r="K2511">
        <v>111600</v>
      </c>
      <c r="L2511" t="s">
        <v>31</v>
      </c>
      <c r="M2511" t="s">
        <v>160</v>
      </c>
      <c r="N2511" t="s">
        <v>11271</v>
      </c>
      <c r="O2511" s="129"/>
      <c r="P2511" s="16"/>
    </row>
    <row r="2512" spans="1:16">
      <c r="A2512" t="s">
        <v>1155</v>
      </c>
      <c r="B2512" t="s">
        <v>317</v>
      </c>
      <c r="C2512" t="s">
        <v>11586</v>
      </c>
      <c r="D2512" t="s">
        <v>318</v>
      </c>
      <c r="E2512">
        <v>51288.59</v>
      </c>
      <c r="F2512" t="s">
        <v>1170</v>
      </c>
      <c r="G2512" t="s">
        <v>11587</v>
      </c>
      <c r="H2512" t="s">
        <v>548</v>
      </c>
      <c r="I2512" t="s">
        <v>11021</v>
      </c>
      <c r="J2512">
        <v>10069</v>
      </c>
      <c r="K2512">
        <v>111600</v>
      </c>
      <c r="L2512" t="s">
        <v>31</v>
      </c>
      <c r="M2512" t="s">
        <v>160</v>
      </c>
      <c r="N2512" t="s">
        <v>11270</v>
      </c>
      <c r="O2512" s="129"/>
      <c r="P2512" s="16"/>
    </row>
    <row r="2513" spans="1:16">
      <c r="A2513" t="s">
        <v>11588</v>
      </c>
      <c r="B2513" t="s">
        <v>317</v>
      </c>
      <c r="C2513" t="s">
        <v>11589</v>
      </c>
      <c r="D2513" t="s">
        <v>318</v>
      </c>
      <c r="E2513">
        <v>89988.38</v>
      </c>
      <c r="F2513" t="s">
        <v>1170</v>
      </c>
      <c r="G2513" t="s">
        <v>11590</v>
      </c>
      <c r="H2513" t="s">
        <v>552</v>
      </c>
      <c r="I2513" t="s">
        <v>11021</v>
      </c>
      <c r="J2513">
        <v>10069</v>
      </c>
      <c r="K2513">
        <v>111600</v>
      </c>
      <c r="L2513" t="s">
        <v>31</v>
      </c>
      <c r="M2513" t="s">
        <v>160</v>
      </c>
      <c r="N2513" t="s">
        <v>11272</v>
      </c>
      <c r="O2513" s="129"/>
      <c r="P2513" s="16"/>
    </row>
    <row r="2514" spans="1:16">
      <c r="A2514" t="s">
        <v>1161</v>
      </c>
      <c r="B2514" t="s">
        <v>317</v>
      </c>
      <c r="C2514" t="s">
        <v>11591</v>
      </c>
      <c r="D2514" t="s">
        <v>318</v>
      </c>
      <c r="E2514">
        <v>58013.78</v>
      </c>
      <c r="F2514" t="s">
        <v>1170</v>
      </c>
      <c r="G2514" t="s">
        <v>11592</v>
      </c>
      <c r="H2514" t="s">
        <v>548</v>
      </c>
      <c r="I2514" t="s">
        <v>11021</v>
      </c>
      <c r="J2514">
        <v>10069</v>
      </c>
      <c r="K2514">
        <v>111600</v>
      </c>
      <c r="L2514" t="s">
        <v>31</v>
      </c>
      <c r="M2514" t="s">
        <v>160</v>
      </c>
      <c r="N2514" t="s">
        <v>11273</v>
      </c>
      <c r="O2514" s="129"/>
      <c r="P2514" s="16"/>
    </row>
    <row r="2515" spans="1:16">
      <c r="A2515" t="s">
        <v>1160</v>
      </c>
      <c r="B2515" t="s">
        <v>317</v>
      </c>
      <c r="C2515" t="s">
        <v>11593</v>
      </c>
      <c r="D2515" t="s">
        <v>318</v>
      </c>
      <c r="E2515">
        <v>57091.7</v>
      </c>
      <c r="F2515" t="s">
        <v>1170</v>
      </c>
      <c r="G2515" t="s">
        <v>11594</v>
      </c>
      <c r="H2515" t="s">
        <v>548</v>
      </c>
      <c r="I2515" t="s">
        <v>11021</v>
      </c>
      <c r="J2515">
        <v>10069</v>
      </c>
      <c r="K2515">
        <v>111600</v>
      </c>
      <c r="L2515" t="s">
        <v>31</v>
      </c>
      <c r="M2515" t="s">
        <v>160</v>
      </c>
      <c r="N2515" t="s">
        <v>11274</v>
      </c>
      <c r="O2515" s="129"/>
      <c r="P2515" s="16"/>
    </row>
    <row r="2516" spans="1:16">
      <c r="A2516" t="s">
        <v>316</v>
      </c>
      <c r="B2516" t="s">
        <v>317</v>
      </c>
      <c r="C2516" t="s">
        <v>11569</v>
      </c>
      <c r="D2516" t="s">
        <v>318</v>
      </c>
      <c r="E2516">
        <v>13464.74</v>
      </c>
      <c r="F2516" t="s">
        <v>1170</v>
      </c>
      <c r="G2516" t="s">
        <v>11570</v>
      </c>
      <c r="H2516" t="s">
        <v>552</v>
      </c>
      <c r="I2516" t="s">
        <v>11020</v>
      </c>
      <c r="J2516">
        <v>10069</v>
      </c>
      <c r="K2516">
        <v>111700</v>
      </c>
      <c r="L2516" t="s">
        <v>39</v>
      </c>
      <c r="M2516" t="s">
        <v>160</v>
      </c>
      <c r="N2516" t="s">
        <v>11264</v>
      </c>
      <c r="O2516" s="129"/>
      <c r="P2516" s="16"/>
    </row>
    <row r="2517" spans="1:16">
      <c r="A2517" t="s">
        <v>320</v>
      </c>
      <c r="B2517" t="s">
        <v>317</v>
      </c>
      <c r="C2517" t="s">
        <v>11571</v>
      </c>
      <c r="D2517" t="s">
        <v>318</v>
      </c>
      <c r="E2517">
        <v>12143.02</v>
      </c>
      <c r="F2517" t="s">
        <v>1170</v>
      </c>
      <c r="G2517" t="s">
        <v>11572</v>
      </c>
      <c r="H2517" t="s">
        <v>548</v>
      </c>
      <c r="I2517" t="s">
        <v>11020</v>
      </c>
      <c r="J2517">
        <v>10069</v>
      </c>
      <c r="K2517">
        <v>111700</v>
      </c>
      <c r="L2517" t="s">
        <v>39</v>
      </c>
      <c r="M2517" t="s">
        <v>160</v>
      </c>
      <c r="N2517" t="s">
        <v>11265</v>
      </c>
      <c r="O2517" s="129"/>
      <c r="P2517" s="16"/>
    </row>
    <row r="2518" spans="1:16">
      <c r="A2518" t="s">
        <v>321</v>
      </c>
      <c r="B2518" t="s">
        <v>317</v>
      </c>
      <c r="C2518" t="s">
        <v>11573</v>
      </c>
      <c r="D2518" t="s">
        <v>318</v>
      </c>
      <c r="E2518">
        <v>13383.46</v>
      </c>
      <c r="F2518" t="s">
        <v>1170</v>
      </c>
      <c r="G2518" t="s">
        <v>11574</v>
      </c>
      <c r="H2518" t="s">
        <v>553</v>
      </c>
      <c r="I2518" t="s">
        <v>11020</v>
      </c>
      <c r="J2518">
        <v>10069</v>
      </c>
      <c r="K2518">
        <v>111700</v>
      </c>
      <c r="L2518" t="s">
        <v>39</v>
      </c>
      <c r="M2518" t="s">
        <v>160</v>
      </c>
      <c r="N2518" t="s">
        <v>11266</v>
      </c>
      <c r="O2518" s="129"/>
      <c r="P2518" s="16"/>
    </row>
    <row r="2519" spans="1:16">
      <c r="A2519" t="s">
        <v>1115</v>
      </c>
      <c r="B2519" t="s">
        <v>317</v>
      </c>
      <c r="C2519" t="s">
        <v>11575</v>
      </c>
      <c r="D2519" t="s">
        <v>318</v>
      </c>
      <c r="E2519">
        <v>14595.54</v>
      </c>
      <c r="F2519" t="s">
        <v>1170</v>
      </c>
      <c r="G2519" t="s">
        <v>11576</v>
      </c>
      <c r="H2519" t="s">
        <v>551</v>
      </c>
      <c r="I2519" t="s">
        <v>11020</v>
      </c>
      <c r="J2519">
        <v>10069</v>
      </c>
      <c r="K2519">
        <v>111700</v>
      </c>
      <c r="L2519" t="s">
        <v>39</v>
      </c>
      <c r="M2519" t="s">
        <v>160</v>
      </c>
      <c r="N2519" t="s">
        <v>11267</v>
      </c>
      <c r="O2519" s="129"/>
      <c r="P2519" s="16"/>
    </row>
    <row r="2520" spans="1:16">
      <c r="A2520" t="s">
        <v>11577</v>
      </c>
      <c r="B2520" t="s">
        <v>317</v>
      </c>
      <c r="C2520" t="s">
        <v>11578</v>
      </c>
      <c r="D2520" t="s">
        <v>318</v>
      </c>
      <c r="E2520">
        <v>13972.38</v>
      </c>
      <c r="F2520" t="s">
        <v>1170</v>
      </c>
      <c r="G2520" t="s">
        <v>11579</v>
      </c>
      <c r="H2520" t="s">
        <v>550</v>
      </c>
      <c r="I2520" t="s">
        <v>11020</v>
      </c>
      <c r="J2520">
        <v>10069</v>
      </c>
      <c r="K2520">
        <v>111700</v>
      </c>
      <c r="L2520" t="s">
        <v>39</v>
      </c>
      <c r="M2520" t="s">
        <v>160</v>
      </c>
      <c r="N2520" t="s">
        <v>11268</v>
      </c>
      <c r="O2520" s="129"/>
      <c r="P2520" s="16"/>
    </row>
    <row r="2521" spans="1:16">
      <c r="A2521" t="s">
        <v>11580</v>
      </c>
      <c r="B2521" t="s">
        <v>317</v>
      </c>
      <c r="C2521" t="s">
        <v>11581</v>
      </c>
      <c r="D2521" t="s">
        <v>318</v>
      </c>
      <c r="E2521">
        <v>10745.86</v>
      </c>
      <c r="F2521" t="s">
        <v>1170</v>
      </c>
      <c r="G2521" t="s">
        <v>11582</v>
      </c>
      <c r="H2521" t="s">
        <v>544</v>
      </c>
      <c r="I2521" t="s">
        <v>11020</v>
      </c>
      <c r="J2521">
        <v>10069</v>
      </c>
      <c r="K2521">
        <v>111700</v>
      </c>
      <c r="L2521" t="s">
        <v>39</v>
      </c>
      <c r="M2521" t="s">
        <v>160</v>
      </c>
      <c r="N2521" t="s">
        <v>11269</v>
      </c>
      <c r="O2521" s="129"/>
      <c r="P2521" s="16"/>
    </row>
    <row r="2522" spans="1:16">
      <c r="A2522" t="s">
        <v>1155</v>
      </c>
      <c r="B2522" t="s">
        <v>317</v>
      </c>
      <c r="C2522" t="s">
        <v>11586</v>
      </c>
      <c r="D2522" t="s">
        <v>318</v>
      </c>
      <c r="E2522">
        <v>13892.21</v>
      </c>
      <c r="F2522" t="s">
        <v>1170</v>
      </c>
      <c r="G2522" t="s">
        <v>11587</v>
      </c>
      <c r="H2522" t="s">
        <v>549</v>
      </c>
      <c r="I2522" t="s">
        <v>11020</v>
      </c>
      <c r="J2522">
        <v>10069</v>
      </c>
      <c r="K2522">
        <v>111700</v>
      </c>
      <c r="L2522" t="s">
        <v>39</v>
      </c>
      <c r="M2522" t="s">
        <v>160</v>
      </c>
      <c r="N2522" t="s">
        <v>11270</v>
      </c>
      <c r="O2522" s="129"/>
      <c r="P2522" s="16"/>
    </row>
    <row r="2523" spans="1:16">
      <c r="A2523" t="s">
        <v>11583</v>
      </c>
      <c r="B2523" t="s">
        <v>317</v>
      </c>
      <c r="C2523" t="s">
        <v>11584</v>
      </c>
      <c r="D2523" t="s">
        <v>318</v>
      </c>
      <c r="E2523">
        <v>14135.23</v>
      </c>
      <c r="F2523" t="s">
        <v>1170</v>
      </c>
      <c r="G2523" t="s">
        <v>11585</v>
      </c>
      <c r="H2523" t="s">
        <v>547</v>
      </c>
      <c r="I2523" t="s">
        <v>11020</v>
      </c>
      <c r="J2523">
        <v>10069</v>
      </c>
      <c r="K2523">
        <v>111700</v>
      </c>
      <c r="L2523" t="s">
        <v>39</v>
      </c>
      <c r="M2523" t="s">
        <v>160</v>
      </c>
      <c r="N2523" t="s">
        <v>11271</v>
      </c>
      <c r="O2523" s="129"/>
      <c r="P2523" s="16"/>
    </row>
    <row r="2524" spans="1:16">
      <c r="A2524" t="s">
        <v>11588</v>
      </c>
      <c r="B2524" t="s">
        <v>317</v>
      </c>
      <c r="C2524" t="s">
        <v>11589</v>
      </c>
      <c r="D2524" t="s">
        <v>318</v>
      </c>
      <c r="E2524">
        <v>24188.15</v>
      </c>
      <c r="F2524" t="s">
        <v>1170</v>
      </c>
      <c r="G2524" t="s">
        <v>11590</v>
      </c>
      <c r="H2524" t="s">
        <v>553</v>
      </c>
      <c r="I2524" t="s">
        <v>11020</v>
      </c>
      <c r="J2524">
        <v>10069</v>
      </c>
      <c r="K2524">
        <v>111700</v>
      </c>
      <c r="L2524" t="s">
        <v>39</v>
      </c>
      <c r="M2524" t="s">
        <v>160</v>
      </c>
      <c r="N2524" t="s">
        <v>11272</v>
      </c>
      <c r="O2524" s="129"/>
      <c r="P2524" s="16"/>
    </row>
    <row r="2525" spans="1:16">
      <c r="A2525" t="s">
        <v>1161</v>
      </c>
      <c r="B2525" t="s">
        <v>317</v>
      </c>
      <c r="C2525" t="s">
        <v>11591</v>
      </c>
      <c r="D2525" t="s">
        <v>318</v>
      </c>
      <c r="E2525">
        <v>15351.41</v>
      </c>
      <c r="F2525" t="s">
        <v>1170</v>
      </c>
      <c r="G2525" t="s">
        <v>11592</v>
      </c>
      <c r="H2525" t="s">
        <v>549</v>
      </c>
      <c r="I2525" t="s">
        <v>11020</v>
      </c>
      <c r="J2525">
        <v>10069</v>
      </c>
      <c r="K2525">
        <v>111700</v>
      </c>
      <c r="L2525" t="s">
        <v>39</v>
      </c>
      <c r="M2525" t="s">
        <v>160</v>
      </c>
      <c r="N2525" t="s">
        <v>11273</v>
      </c>
      <c r="O2525" s="129"/>
      <c r="P2525" s="16"/>
    </row>
    <row r="2526" spans="1:16">
      <c r="A2526" t="s">
        <v>1160</v>
      </c>
      <c r="B2526" t="s">
        <v>317</v>
      </c>
      <c r="C2526" t="s">
        <v>11593</v>
      </c>
      <c r="D2526" t="s">
        <v>318</v>
      </c>
      <c r="E2526">
        <v>16167.5</v>
      </c>
      <c r="F2526" t="s">
        <v>1170</v>
      </c>
      <c r="G2526" t="s">
        <v>11594</v>
      </c>
      <c r="H2526" t="s">
        <v>549</v>
      </c>
      <c r="I2526" t="s">
        <v>11020</v>
      </c>
      <c r="J2526">
        <v>10069</v>
      </c>
      <c r="K2526">
        <v>111700</v>
      </c>
      <c r="L2526" t="s">
        <v>39</v>
      </c>
      <c r="M2526" t="s">
        <v>160</v>
      </c>
      <c r="N2526" t="s">
        <v>11274</v>
      </c>
      <c r="O2526" s="129"/>
    </row>
    <row r="2527" spans="1:16">
      <c r="A2527" t="s">
        <v>316</v>
      </c>
      <c r="B2527" t="s">
        <v>317</v>
      </c>
      <c r="C2527" t="s">
        <v>11569</v>
      </c>
      <c r="D2527" t="s">
        <v>318</v>
      </c>
      <c r="E2527">
        <v>793.59</v>
      </c>
      <c r="F2527" t="s">
        <v>1170</v>
      </c>
      <c r="G2527" t="s">
        <v>11570</v>
      </c>
      <c r="H2527" t="s">
        <v>553</v>
      </c>
      <c r="I2527" t="s">
        <v>11019</v>
      </c>
      <c r="J2527">
        <v>10069</v>
      </c>
      <c r="K2527">
        <v>113000</v>
      </c>
      <c r="L2527" t="s">
        <v>39</v>
      </c>
      <c r="M2527" t="s">
        <v>160</v>
      </c>
      <c r="N2527" t="s">
        <v>11264</v>
      </c>
      <c r="O2527" s="129"/>
      <c r="P2527" s="16"/>
    </row>
    <row r="2528" spans="1:16">
      <c r="A2528" t="s">
        <v>320</v>
      </c>
      <c r="B2528" t="s">
        <v>317</v>
      </c>
      <c r="C2528" t="s">
        <v>11571</v>
      </c>
      <c r="D2528" t="s">
        <v>318</v>
      </c>
      <c r="E2528">
        <v>643.25</v>
      </c>
      <c r="F2528" t="s">
        <v>1170</v>
      </c>
      <c r="G2528" t="s">
        <v>11572</v>
      </c>
      <c r="H2528" t="s">
        <v>549</v>
      </c>
      <c r="I2528" t="s">
        <v>11019</v>
      </c>
      <c r="J2528">
        <v>10069</v>
      </c>
      <c r="K2528">
        <v>113000</v>
      </c>
      <c r="L2528" t="s">
        <v>39</v>
      </c>
      <c r="M2528" t="s">
        <v>160</v>
      </c>
      <c r="N2528" t="s">
        <v>11265</v>
      </c>
      <c r="O2528" s="129"/>
      <c r="P2528" s="16"/>
    </row>
    <row r="2529" spans="1:16">
      <c r="A2529" t="s">
        <v>321</v>
      </c>
      <c r="B2529" t="s">
        <v>317</v>
      </c>
      <c r="C2529" t="s">
        <v>11573</v>
      </c>
      <c r="D2529" t="s">
        <v>318</v>
      </c>
      <c r="E2529">
        <v>766.08</v>
      </c>
      <c r="F2529" t="s">
        <v>1170</v>
      </c>
      <c r="G2529" t="s">
        <v>11574</v>
      </c>
      <c r="H2529" t="s">
        <v>554</v>
      </c>
      <c r="I2529" t="s">
        <v>11019</v>
      </c>
      <c r="J2529">
        <v>10069</v>
      </c>
      <c r="K2529">
        <v>113000</v>
      </c>
      <c r="L2529" t="s">
        <v>39</v>
      </c>
      <c r="M2529" t="s">
        <v>160</v>
      </c>
      <c r="N2529" t="s">
        <v>11266</v>
      </c>
      <c r="O2529" s="129"/>
    </row>
    <row r="2530" spans="1:16">
      <c r="A2530" t="s">
        <v>1115</v>
      </c>
      <c r="B2530" t="s">
        <v>317</v>
      </c>
      <c r="C2530" t="s">
        <v>11575</v>
      </c>
      <c r="D2530" t="s">
        <v>318</v>
      </c>
      <c r="E2530">
        <v>923.05</v>
      </c>
      <c r="F2530" t="s">
        <v>1170</v>
      </c>
      <c r="G2530" t="s">
        <v>11576</v>
      </c>
      <c r="H2530" t="s">
        <v>552</v>
      </c>
      <c r="I2530" t="s">
        <v>11019</v>
      </c>
      <c r="J2530">
        <v>10069</v>
      </c>
      <c r="K2530">
        <v>113000</v>
      </c>
      <c r="L2530" t="s">
        <v>39</v>
      </c>
      <c r="M2530" t="s">
        <v>160</v>
      </c>
      <c r="N2530" t="s">
        <v>11267</v>
      </c>
      <c r="O2530" s="129"/>
    </row>
    <row r="2531" spans="1:16">
      <c r="A2531" t="s">
        <v>11577</v>
      </c>
      <c r="B2531" t="s">
        <v>317</v>
      </c>
      <c r="C2531" t="s">
        <v>11578</v>
      </c>
      <c r="D2531" t="s">
        <v>318</v>
      </c>
      <c r="E2531">
        <v>805.56</v>
      </c>
      <c r="F2531" t="s">
        <v>1170</v>
      </c>
      <c r="G2531" t="s">
        <v>11579</v>
      </c>
      <c r="H2531" t="s">
        <v>551</v>
      </c>
      <c r="I2531" t="s">
        <v>11019</v>
      </c>
      <c r="J2531">
        <v>10069</v>
      </c>
      <c r="K2531">
        <v>113000</v>
      </c>
      <c r="L2531" t="s">
        <v>39</v>
      </c>
      <c r="M2531" t="s">
        <v>160</v>
      </c>
      <c r="N2531" t="s">
        <v>11268</v>
      </c>
      <c r="O2531" s="129"/>
      <c r="P2531" s="16"/>
    </row>
    <row r="2532" spans="1:16">
      <c r="A2532" t="s">
        <v>11580</v>
      </c>
      <c r="B2532" t="s">
        <v>317</v>
      </c>
      <c r="C2532" t="s">
        <v>11581</v>
      </c>
      <c r="D2532" t="s">
        <v>318</v>
      </c>
      <c r="E2532">
        <v>568.42999999999995</v>
      </c>
      <c r="F2532" t="s">
        <v>1170</v>
      </c>
      <c r="G2532" t="s">
        <v>11582</v>
      </c>
      <c r="H2532" t="s">
        <v>545</v>
      </c>
      <c r="I2532" t="s">
        <v>11019</v>
      </c>
      <c r="J2532">
        <v>10069</v>
      </c>
      <c r="K2532">
        <v>113000</v>
      </c>
      <c r="L2532" t="s">
        <v>39</v>
      </c>
      <c r="M2532" t="s">
        <v>160</v>
      </c>
      <c r="N2532" t="s">
        <v>11269</v>
      </c>
      <c r="O2532" s="129"/>
      <c r="P2532" s="16"/>
    </row>
    <row r="2533" spans="1:16">
      <c r="A2533" t="s">
        <v>11583</v>
      </c>
      <c r="B2533" t="s">
        <v>317</v>
      </c>
      <c r="C2533" t="s">
        <v>11584</v>
      </c>
      <c r="D2533" t="s">
        <v>318</v>
      </c>
      <c r="E2533">
        <v>861.27</v>
      </c>
      <c r="F2533" t="s">
        <v>1170</v>
      </c>
      <c r="G2533" t="s">
        <v>11585</v>
      </c>
      <c r="H2533" t="s">
        <v>548</v>
      </c>
      <c r="I2533" t="s">
        <v>11019</v>
      </c>
      <c r="J2533">
        <v>10069</v>
      </c>
      <c r="K2533">
        <v>113000</v>
      </c>
      <c r="L2533" t="s">
        <v>39</v>
      </c>
      <c r="M2533" t="s">
        <v>160</v>
      </c>
      <c r="N2533" t="s">
        <v>11271</v>
      </c>
      <c r="O2533" s="129"/>
    </row>
    <row r="2534" spans="1:16">
      <c r="A2534" t="s">
        <v>1155</v>
      </c>
      <c r="B2534" t="s">
        <v>317</v>
      </c>
      <c r="C2534" t="s">
        <v>11586</v>
      </c>
      <c r="D2534" t="s">
        <v>318</v>
      </c>
      <c r="E2534">
        <v>789.25</v>
      </c>
      <c r="F2534" t="s">
        <v>1170</v>
      </c>
      <c r="G2534" t="s">
        <v>11587</v>
      </c>
      <c r="H2534" t="s">
        <v>550</v>
      </c>
      <c r="I2534" t="s">
        <v>11019</v>
      </c>
      <c r="J2534">
        <v>10069</v>
      </c>
      <c r="K2534">
        <v>113000</v>
      </c>
      <c r="L2534" t="s">
        <v>39</v>
      </c>
      <c r="M2534" t="s">
        <v>160</v>
      </c>
      <c r="N2534" t="s">
        <v>11270</v>
      </c>
      <c r="O2534" s="129"/>
      <c r="P2534" s="16"/>
    </row>
    <row r="2535" spans="1:16">
      <c r="A2535" t="s">
        <v>11588</v>
      </c>
      <c r="B2535" t="s">
        <v>317</v>
      </c>
      <c r="C2535" t="s">
        <v>11589</v>
      </c>
      <c r="D2535" t="s">
        <v>318</v>
      </c>
      <c r="E2535">
        <v>1987.96</v>
      </c>
      <c r="F2535" t="s">
        <v>1170</v>
      </c>
      <c r="G2535" t="s">
        <v>11590</v>
      </c>
      <c r="H2535" t="s">
        <v>554</v>
      </c>
      <c r="I2535" t="s">
        <v>11019</v>
      </c>
      <c r="J2535">
        <v>10069</v>
      </c>
      <c r="K2535">
        <v>113000</v>
      </c>
      <c r="L2535" t="s">
        <v>39</v>
      </c>
      <c r="M2535" t="s">
        <v>160</v>
      </c>
      <c r="N2535" t="s">
        <v>11272</v>
      </c>
      <c r="O2535" s="129"/>
      <c r="P2535" s="16"/>
    </row>
    <row r="2536" spans="1:16">
      <c r="A2536" t="s">
        <v>1161</v>
      </c>
      <c r="B2536" t="s">
        <v>317</v>
      </c>
      <c r="C2536" t="s">
        <v>11591</v>
      </c>
      <c r="D2536" t="s">
        <v>318</v>
      </c>
      <c r="E2536">
        <v>877.47</v>
      </c>
      <c r="F2536" t="s">
        <v>1170</v>
      </c>
      <c r="G2536" t="s">
        <v>11592</v>
      </c>
      <c r="H2536" t="s">
        <v>550</v>
      </c>
      <c r="I2536" t="s">
        <v>11019</v>
      </c>
      <c r="J2536">
        <v>10069</v>
      </c>
      <c r="K2536">
        <v>113000</v>
      </c>
      <c r="L2536" t="s">
        <v>39</v>
      </c>
      <c r="M2536" t="s">
        <v>160</v>
      </c>
      <c r="N2536" t="s">
        <v>11273</v>
      </c>
      <c r="O2536" s="129"/>
      <c r="P2536" s="16"/>
    </row>
    <row r="2537" spans="1:16">
      <c r="A2537" t="s">
        <v>1160</v>
      </c>
      <c r="B2537" t="s">
        <v>317</v>
      </c>
      <c r="C2537" t="s">
        <v>11593</v>
      </c>
      <c r="D2537" t="s">
        <v>318</v>
      </c>
      <c r="E2537">
        <v>993.7</v>
      </c>
      <c r="F2537" t="s">
        <v>1170</v>
      </c>
      <c r="G2537" t="s">
        <v>11594</v>
      </c>
      <c r="H2537" t="s">
        <v>550</v>
      </c>
      <c r="I2537" t="s">
        <v>11019</v>
      </c>
      <c r="J2537">
        <v>10069</v>
      </c>
      <c r="K2537">
        <v>113000</v>
      </c>
      <c r="L2537" t="s">
        <v>39</v>
      </c>
      <c r="M2537" t="s">
        <v>160</v>
      </c>
      <c r="N2537" t="s">
        <v>11274</v>
      </c>
      <c r="O2537" s="129"/>
      <c r="P2537" s="16"/>
    </row>
    <row r="2538" spans="1:16">
      <c r="A2538" t="s">
        <v>316</v>
      </c>
      <c r="B2538" t="s">
        <v>317</v>
      </c>
      <c r="C2538" t="s">
        <v>11569</v>
      </c>
      <c r="D2538" t="s">
        <v>318</v>
      </c>
      <c r="E2538">
        <v>485.86</v>
      </c>
      <c r="F2538" t="s">
        <v>1170</v>
      </c>
      <c r="G2538" t="s">
        <v>11570</v>
      </c>
      <c r="H2538" t="s">
        <v>554</v>
      </c>
      <c r="I2538" t="s">
        <v>11018</v>
      </c>
      <c r="J2538">
        <v>10069</v>
      </c>
      <c r="K2538">
        <v>113010</v>
      </c>
      <c r="L2538" t="s">
        <v>35</v>
      </c>
      <c r="M2538" t="s">
        <v>160</v>
      </c>
      <c r="N2538" t="s">
        <v>11264</v>
      </c>
      <c r="O2538" s="129"/>
      <c r="P2538" s="16"/>
    </row>
    <row r="2539" spans="1:16">
      <c r="A2539" t="s">
        <v>320</v>
      </c>
      <c r="B2539" t="s">
        <v>317</v>
      </c>
      <c r="C2539" t="s">
        <v>11571</v>
      </c>
      <c r="D2539" t="s">
        <v>318</v>
      </c>
      <c r="E2539">
        <v>485.86</v>
      </c>
      <c r="F2539" t="s">
        <v>1170</v>
      </c>
      <c r="G2539" t="s">
        <v>11572</v>
      </c>
      <c r="H2539" t="s">
        <v>550</v>
      </c>
      <c r="I2539" t="s">
        <v>11018</v>
      </c>
      <c r="J2539">
        <v>10069</v>
      </c>
      <c r="K2539">
        <v>113010</v>
      </c>
      <c r="L2539" t="s">
        <v>35</v>
      </c>
      <c r="M2539" t="s">
        <v>160</v>
      </c>
      <c r="N2539" t="s">
        <v>11265</v>
      </c>
      <c r="O2539" s="129"/>
      <c r="P2539" s="16"/>
    </row>
    <row r="2540" spans="1:16">
      <c r="A2540" t="s">
        <v>321</v>
      </c>
      <c r="B2540" t="s">
        <v>317</v>
      </c>
      <c r="C2540" t="s">
        <v>11573</v>
      </c>
      <c r="D2540" t="s">
        <v>318</v>
      </c>
      <c r="E2540">
        <v>485.86</v>
      </c>
      <c r="F2540" t="s">
        <v>1170</v>
      </c>
      <c r="G2540" t="s">
        <v>11574</v>
      </c>
      <c r="H2540" t="s">
        <v>555</v>
      </c>
      <c r="I2540" t="s">
        <v>11018</v>
      </c>
      <c r="J2540">
        <v>10069</v>
      </c>
      <c r="K2540">
        <v>113010</v>
      </c>
      <c r="L2540" t="s">
        <v>35</v>
      </c>
      <c r="M2540" t="s">
        <v>160</v>
      </c>
      <c r="N2540" t="s">
        <v>11266</v>
      </c>
      <c r="O2540" s="129"/>
      <c r="P2540" s="16"/>
    </row>
    <row r="2541" spans="1:16">
      <c r="A2541" t="s">
        <v>1115</v>
      </c>
      <c r="B2541" t="s">
        <v>317</v>
      </c>
      <c r="C2541" t="s">
        <v>11575</v>
      </c>
      <c r="D2541" t="s">
        <v>318</v>
      </c>
      <c r="E2541">
        <v>481.95</v>
      </c>
      <c r="F2541" t="s">
        <v>1170</v>
      </c>
      <c r="G2541" t="s">
        <v>11576</v>
      </c>
      <c r="H2541" t="s">
        <v>553</v>
      </c>
      <c r="I2541" t="s">
        <v>11018</v>
      </c>
      <c r="J2541">
        <v>10069</v>
      </c>
      <c r="K2541">
        <v>113010</v>
      </c>
      <c r="L2541" t="s">
        <v>35</v>
      </c>
      <c r="M2541" t="s">
        <v>160</v>
      </c>
      <c r="N2541" t="s">
        <v>11267</v>
      </c>
      <c r="O2541" s="129"/>
      <c r="P2541" s="16"/>
    </row>
    <row r="2542" spans="1:16">
      <c r="A2542" t="s">
        <v>11577</v>
      </c>
      <c r="B2542" t="s">
        <v>317</v>
      </c>
      <c r="C2542" t="s">
        <v>11578</v>
      </c>
      <c r="D2542" t="s">
        <v>318</v>
      </c>
      <c r="E2542">
        <v>488.89</v>
      </c>
      <c r="F2542" t="s">
        <v>1170</v>
      </c>
      <c r="G2542" t="s">
        <v>11579</v>
      </c>
      <c r="H2542" t="s">
        <v>552</v>
      </c>
      <c r="I2542" t="s">
        <v>11018</v>
      </c>
      <c r="J2542">
        <v>10069</v>
      </c>
      <c r="K2542">
        <v>113010</v>
      </c>
      <c r="L2542" t="s">
        <v>35</v>
      </c>
      <c r="M2542" t="s">
        <v>160</v>
      </c>
      <c r="N2542" t="s">
        <v>11268</v>
      </c>
      <c r="O2542" s="129"/>
      <c r="P2542" s="16"/>
    </row>
    <row r="2543" spans="1:16">
      <c r="A2543" t="s">
        <v>11580</v>
      </c>
      <c r="B2543" t="s">
        <v>317</v>
      </c>
      <c r="C2543" t="s">
        <v>11581</v>
      </c>
      <c r="D2543" t="s">
        <v>318</v>
      </c>
      <c r="E2543">
        <v>488.89</v>
      </c>
      <c r="F2543" t="s">
        <v>1170</v>
      </c>
      <c r="G2543" t="s">
        <v>11582</v>
      </c>
      <c r="H2543" t="s">
        <v>546</v>
      </c>
      <c r="I2543" t="s">
        <v>11018</v>
      </c>
      <c r="J2543">
        <v>10069</v>
      </c>
      <c r="K2543">
        <v>113010</v>
      </c>
      <c r="L2543" t="s">
        <v>35</v>
      </c>
      <c r="M2543" t="s">
        <v>160</v>
      </c>
      <c r="N2543" t="s">
        <v>11269</v>
      </c>
      <c r="O2543" s="129"/>
      <c r="P2543" s="16"/>
    </row>
    <row r="2544" spans="1:16">
      <c r="A2544" t="s">
        <v>11583</v>
      </c>
      <c r="B2544" t="s">
        <v>317</v>
      </c>
      <c r="C2544" t="s">
        <v>11584</v>
      </c>
      <c r="D2544" t="s">
        <v>318</v>
      </c>
      <c r="E2544">
        <v>488.89</v>
      </c>
      <c r="F2544" t="s">
        <v>1170</v>
      </c>
      <c r="G2544" t="s">
        <v>11585</v>
      </c>
      <c r="H2544" t="s">
        <v>549</v>
      </c>
      <c r="I2544" t="s">
        <v>11018</v>
      </c>
      <c r="J2544">
        <v>10069</v>
      </c>
      <c r="K2544">
        <v>113010</v>
      </c>
      <c r="L2544" t="s">
        <v>35</v>
      </c>
      <c r="M2544" t="s">
        <v>160</v>
      </c>
      <c r="N2544" t="s">
        <v>11271</v>
      </c>
      <c r="O2544" s="129"/>
      <c r="P2544" s="16"/>
    </row>
    <row r="2545" spans="1:16">
      <c r="A2545" t="s">
        <v>1155</v>
      </c>
      <c r="B2545" t="s">
        <v>317</v>
      </c>
      <c r="C2545" t="s">
        <v>11586</v>
      </c>
      <c r="D2545" t="s">
        <v>318</v>
      </c>
      <c r="E2545">
        <v>488.89</v>
      </c>
      <c r="F2545" t="s">
        <v>1170</v>
      </c>
      <c r="G2545" t="s">
        <v>11587</v>
      </c>
      <c r="H2545" t="s">
        <v>551</v>
      </c>
      <c r="I2545" t="s">
        <v>11018</v>
      </c>
      <c r="J2545">
        <v>10069</v>
      </c>
      <c r="K2545">
        <v>113010</v>
      </c>
      <c r="L2545" t="s">
        <v>35</v>
      </c>
      <c r="M2545" t="s">
        <v>160</v>
      </c>
      <c r="N2545" t="s">
        <v>11270</v>
      </c>
      <c r="O2545" s="129"/>
      <c r="P2545" s="16"/>
    </row>
    <row r="2546" spans="1:16">
      <c r="A2546" t="s">
        <v>11588</v>
      </c>
      <c r="B2546" t="s">
        <v>317</v>
      </c>
      <c r="C2546" t="s">
        <v>11589</v>
      </c>
      <c r="D2546" t="s">
        <v>318</v>
      </c>
      <c r="E2546">
        <v>1064.8399999999999</v>
      </c>
      <c r="F2546" t="s">
        <v>1170</v>
      </c>
      <c r="G2546" t="s">
        <v>11590</v>
      </c>
      <c r="H2546" t="s">
        <v>555</v>
      </c>
      <c r="I2546" t="s">
        <v>11018</v>
      </c>
      <c r="J2546">
        <v>10069</v>
      </c>
      <c r="K2546">
        <v>113010</v>
      </c>
      <c r="L2546" t="s">
        <v>35</v>
      </c>
      <c r="M2546" t="s">
        <v>160</v>
      </c>
      <c r="N2546" t="s">
        <v>11272</v>
      </c>
      <c r="O2546" s="129"/>
      <c r="P2546" s="16"/>
    </row>
    <row r="2547" spans="1:16">
      <c r="A2547" t="s">
        <v>1161</v>
      </c>
      <c r="B2547" t="s">
        <v>317</v>
      </c>
      <c r="C2547" t="s">
        <v>11591</v>
      </c>
      <c r="D2547" t="s">
        <v>318</v>
      </c>
      <c r="E2547">
        <v>553.04999999999995</v>
      </c>
      <c r="F2547" t="s">
        <v>1170</v>
      </c>
      <c r="G2547" t="s">
        <v>11592</v>
      </c>
      <c r="H2547" t="s">
        <v>551</v>
      </c>
      <c r="I2547" t="s">
        <v>11018</v>
      </c>
      <c r="J2547">
        <v>10069</v>
      </c>
      <c r="K2547">
        <v>113010</v>
      </c>
      <c r="L2547" t="s">
        <v>35</v>
      </c>
      <c r="M2547" t="s">
        <v>160</v>
      </c>
      <c r="N2547" t="s">
        <v>11273</v>
      </c>
      <c r="O2547" s="129"/>
      <c r="P2547" s="16"/>
    </row>
    <row r="2548" spans="1:16">
      <c r="A2548" t="s">
        <v>1160</v>
      </c>
      <c r="B2548" t="s">
        <v>317</v>
      </c>
      <c r="C2548" t="s">
        <v>11593</v>
      </c>
      <c r="D2548" t="s">
        <v>318</v>
      </c>
      <c r="E2548">
        <v>553.04999999999995</v>
      </c>
      <c r="F2548" t="s">
        <v>1170</v>
      </c>
      <c r="G2548" t="s">
        <v>11594</v>
      </c>
      <c r="H2548" t="s">
        <v>551</v>
      </c>
      <c r="I2548" t="s">
        <v>11018</v>
      </c>
      <c r="J2548">
        <v>10069</v>
      </c>
      <c r="K2548">
        <v>113010</v>
      </c>
      <c r="L2548" t="s">
        <v>35</v>
      </c>
      <c r="M2548" t="s">
        <v>160</v>
      </c>
      <c r="N2548" t="s">
        <v>11274</v>
      </c>
      <c r="O2548" s="129"/>
      <c r="P2548" s="16"/>
    </row>
    <row r="2549" spans="1:16">
      <c r="A2549" t="s">
        <v>316</v>
      </c>
      <c r="B2549" t="s">
        <v>317</v>
      </c>
      <c r="C2549" t="s">
        <v>11569</v>
      </c>
      <c r="D2549" t="s">
        <v>318</v>
      </c>
      <c r="E2549">
        <v>474.18</v>
      </c>
      <c r="F2549" t="s">
        <v>1170</v>
      </c>
      <c r="G2549" t="s">
        <v>11570</v>
      </c>
      <c r="H2549" t="s">
        <v>555</v>
      </c>
      <c r="I2549" t="s">
        <v>11017</v>
      </c>
      <c r="J2549">
        <v>10069</v>
      </c>
      <c r="K2549">
        <v>113020</v>
      </c>
      <c r="L2549" t="s">
        <v>33</v>
      </c>
      <c r="M2549" t="s">
        <v>160</v>
      </c>
      <c r="N2549" t="s">
        <v>11264</v>
      </c>
      <c r="O2549" s="129"/>
      <c r="P2549" s="16"/>
    </row>
    <row r="2550" spans="1:16">
      <c r="A2550" t="s">
        <v>320</v>
      </c>
      <c r="B2550" t="s">
        <v>317</v>
      </c>
      <c r="C2550" t="s">
        <v>11571</v>
      </c>
      <c r="D2550" t="s">
        <v>318</v>
      </c>
      <c r="E2550">
        <v>451.54</v>
      </c>
      <c r="F2550" t="s">
        <v>1170</v>
      </c>
      <c r="G2550" t="s">
        <v>11572</v>
      </c>
      <c r="H2550" t="s">
        <v>551</v>
      </c>
      <c r="I2550" t="s">
        <v>11017</v>
      </c>
      <c r="J2550">
        <v>10069</v>
      </c>
      <c r="K2550">
        <v>113020</v>
      </c>
      <c r="L2550" t="s">
        <v>33</v>
      </c>
      <c r="M2550" t="s">
        <v>160</v>
      </c>
      <c r="N2550" t="s">
        <v>11265</v>
      </c>
      <c r="O2550" s="129"/>
      <c r="P2550" s="16"/>
    </row>
    <row r="2551" spans="1:16">
      <c r="A2551" t="s">
        <v>321</v>
      </c>
      <c r="B2551" t="s">
        <v>317</v>
      </c>
      <c r="C2551" t="s">
        <v>11573</v>
      </c>
      <c r="D2551" t="s">
        <v>318</v>
      </c>
      <c r="E2551">
        <v>671.96</v>
      </c>
      <c r="F2551" t="s">
        <v>1170</v>
      </c>
      <c r="G2551" t="s">
        <v>11574</v>
      </c>
      <c r="H2551" t="s">
        <v>556</v>
      </c>
      <c r="I2551" t="s">
        <v>11017</v>
      </c>
      <c r="J2551">
        <v>10069</v>
      </c>
      <c r="K2551">
        <v>113020</v>
      </c>
      <c r="L2551" t="s">
        <v>33</v>
      </c>
      <c r="M2551" t="s">
        <v>160</v>
      </c>
      <c r="N2551" t="s">
        <v>11266</v>
      </c>
      <c r="O2551" s="129"/>
      <c r="P2551" s="16"/>
    </row>
    <row r="2552" spans="1:16">
      <c r="A2552" t="s">
        <v>1115</v>
      </c>
      <c r="B2552" t="s">
        <v>317</v>
      </c>
      <c r="C2552" t="s">
        <v>11575</v>
      </c>
      <c r="D2552" t="s">
        <v>318</v>
      </c>
      <c r="E2552">
        <v>662.28</v>
      </c>
      <c r="F2552" t="s">
        <v>1170</v>
      </c>
      <c r="G2552" t="s">
        <v>11576</v>
      </c>
      <c r="H2552" t="s">
        <v>554</v>
      </c>
      <c r="I2552" t="s">
        <v>11017</v>
      </c>
      <c r="J2552">
        <v>10069</v>
      </c>
      <c r="K2552">
        <v>113020</v>
      </c>
      <c r="L2552" t="s">
        <v>33</v>
      </c>
      <c r="M2552" t="s">
        <v>160</v>
      </c>
      <c r="N2552" t="s">
        <v>11267</v>
      </c>
      <c r="O2552" s="129"/>
      <c r="P2552" s="16"/>
    </row>
    <row r="2553" spans="1:16">
      <c r="A2553" t="s">
        <v>11577</v>
      </c>
      <c r="B2553" t="s">
        <v>317</v>
      </c>
      <c r="C2553" t="s">
        <v>11578</v>
      </c>
      <c r="D2553" t="s">
        <v>318</v>
      </c>
      <c r="E2553">
        <v>669.72</v>
      </c>
      <c r="F2553" t="s">
        <v>1170</v>
      </c>
      <c r="G2553" t="s">
        <v>11579</v>
      </c>
      <c r="H2553" t="s">
        <v>553</v>
      </c>
      <c r="I2553" t="s">
        <v>11017</v>
      </c>
      <c r="J2553">
        <v>10069</v>
      </c>
      <c r="K2553">
        <v>113020</v>
      </c>
      <c r="L2553" t="s">
        <v>33</v>
      </c>
      <c r="M2553" t="s">
        <v>160</v>
      </c>
      <c r="N2553" t="s">
        <v>11268</v>
      </c>
      <c r="O2553" s="129"/>
      <c r="P2553" s="16"/>
    </row>
    <row r="2554" spans="1:16">
      <c r="A2554" t="s">
        <v>11580</v>
      </c>
      <c r="B2554" t="s">
        <v>317</v>
      </c>
      <c r="C2554" t="s">
        <v>11581</v>
      </c>
      <c r="D2554" t="s">
        <v>318</v>
      </c>
      <c r="E2554">
        <v>623.51</v>
      </c>
      <c r="F2554" t="s">
        <v>1170</v>
      </c>
      <c r="G2554" t="s">
        <v>11582</v>
      </c>
      <c r="H2554" t="s">
        <v>547</v>
      </c>
      <c r="I2554" t="s">
        <v>11017</v>
      </c>
      <c r="J2554">
        <v>10069</v>
      </c>
      <c r="K2554">
        <v>113020</v>
      </c>
      <c r="L2554" t="s">
        <v>33</v>
      </c>
      <c r="M2554" t="s">
        <v>160</v>
      </c>
      <c r="N2554" t="s">
        <v>11269</v>
      </c>
      <c r="O2554" s="129"/>
      <c r="P2554" s="16"/>
    </row>
    <row r="2555" spans="1:16">
      <c r="A2555" t="s">
        <v>1155</v>
      </c>
      <c r="B2555" t="s">
        <v>317</v>
      </c>
      <c r="C2555" t="s">
        <v>11586</v>
      </c>
      <c r="D2555" t="s">
        <v>318</v>
      </c>
      <c r="E2555">
        <v>664.42</v>
      </c>
      <c r="F2555" t="s">
        <v>1170</v>
      </c>
      <c r="G2555" t="s">
        <v>11587</v>
      </c>
      <c r="H2555" t="s">
        <v>552</v>
      </c>
      <c r="I2555" t="s">
        <v>11017</v>
      </c>
      <c r="J2555">
        <v>10069</v>
      </c>
      <c r="K2555">
        <v>113020</v>
      </c>
      <c r="L2555" t="s">
        <v>33</v>
      </c>
      <c r="M2555" t="s">
        <v>160</v>
      </c>
      <c r="N2555" t="s">
        <v>11270</v>
      </c>
      <c r="O2555" s="129"/>
      <c r="P2555" s="16"/>
    </row>
    <row r="2556" spans="1:16">
      <c r="A2556" t="s">
        <v>11583</v>
      </c>
      <c r="B2556" t="s">
        <v>317</v>
      </c>
      <c r="C2556" t="s">
        <v>11584</v>
      </c>
      <c r="D2556" t="s">
        <v>318</v>
      </c>
      <c r="E2556">
        <v>718.62</v>
      </c>
      <c r="F2556" t="s">
        <v>1170</v>
      </c>
      <c r="G2556" t="s">
        <v>11585</v>
      </c>
      <c r="H2556" t="s">
        <v>550</v>
      </c>
      <c r="I2556" t="s">
        <v>11017</v>
      </c>
      <c r="J2556">
        <v>10069</v>
      </c>
      <c r="K2556">
        <v>113020</v>
      </c>
      <c r="L2556" t="s">
        <v>33</v>
      </c>
      <c r="M2556" t="s">
        <v>160</v>
      </c>
      <c r="N2556" t="s">
        <v>11271</v>
      </c>
      <c r="O2556" s="129"/>
      <c r="P2556" s="16"/>
    </row>
    <row r="2557" spans="1:16">
      <c r="A2557" t="s">
        <v>11588</v>
      </c>
      <c r="B2557" t="s">
        <v>317</v>
      </c>
      <c r="C2557" t="s">
        <v>11589</v>
      </c>
      <c r="D2557" t="s">
        <v>318</v>
      </c>
      <c r="E2557">
        <v>1835.13</v>
      </c>
      <c r="F2557" t="s">
        <v>1170</v>
      </c>
      <c r="G2557" t="s">
        <v>11590</v>
      </c>
      <c r="H2557" t="s">
        <v>556</v>
      </c>
      <c r="I2557" t="s">
        <v>11017</v>
      </c>
      <c r="J2557">
        <v>10069</v>
      </c>
      <c r="K2557">
        <v>113020</v>
      </c>
      <c r="L2557" t="s">
        <v>33</v>
      </c>
      <c r="M2557" t="s">
        <v>160</v>
      </c>
      <c r="N2557" t="s">
        <v>11272</v>
      </c>
      <c r="O2557" s="129"/>
      <c r="P2557" s="16"/>
    </row>
    <row r="2558" spans="1:16">
      <c r="A2558" t="s">
        <v>1161</v>
      </c>
      <c r="B2558" t="s">
        <v>317</v>
      </c>
      <c r="C2558" t="s">
        <v>11591</v>
      </c>
      <c r="D2558" t="s">
        <v>318</v>
      </c>
      <c r="E2558">
        <v>878.89</v>
      </c>
      <c r="F2558" t="s">
        <v>1170</v>
      </c>
      <c r="G2558" t="s">
        <v>11592</v>
      </c>
      <c r="H2558" t="s">
        <v>552</v>
      </c>
      <c r="I2558" t="s">
        <v>11017</v>
      </c>
      <c r="J2558">
        <v>10069</v>
      </c>
      <c r="K2558">
        <v>113020</v>
      </c>
      <c r="L2558" t="s">
        <v>33</v>
      </c>
      <c r="M2558" t="s">
        <v>160</v>
      </c>
      <c r="N2558" t="s">
        <v>11273</v>
      </c>
      <c r="O2558" s="129"/>
      <c r="P2558" s="16"/>
    </row>
    <row r="2559" spans="1:16">
      <c r="A2559" t="s">
        <v>1160</v>
      </c>
      <c r="B2559" t="s">
        <v>317</v>
      </c>
      <c r="C2559" t="s">
        <v>11593</v>
      </c>
      <c r="D2559" t="s">
        <v>318</v>
      </c>
      <c r="E2559">
        <v>828.11</v>
      </c>
      <c r="F2559" t="s">
        <v>1170</v>
      </c>
      <c r="G2559" t="s">
        <v>11594</v>
      </c>
      <c r="H2559" t="s">
        <v>552</v>
      </c>
      <c r="I2559" t="s">
        <v>11017</v>
      </c>
      <c r="J2559">
        <v>10069</v>
      </c>
      <c r="K2559">
        <v>113020</v>
      </c>
      <c r="L2559" t="s">
        <v>33</v>
      </c>
      <c r="M2559" t="s">
        <v>160</v>
      </c>
      <c r="N2559" t="s">
        <v>11274</v>
      </c>
      <c r="O2559" s="129"/>
      <c r="P2559" s="16"/>
    </row>
    <row r="2560" spans="1:16">
      <c r="A2560" t="s">
        <v>316</v>
      </c>
      <c r="B2560" t="s">
        <v>317</v>
      </c>
      <c r="C2560" t="s">
        <v>11569</v>
      </c>
      <c r="D2560" t="s">
        <v>318</v>
      </c>
      <c r="E2560">
        <v>451.53</v>
      </c>
      <c r="F2560" t="s">
        <v>1170</v>
      </c>
      <c r="G2560" t="s">
        <v>11570</v>
      </c>
      <c r="H2560" t="s">
        <v>556</v>
      </c>
      <c r="I2560" t="s">
        <v>11016</v>
      </c>
      <c r="J2560">
        <v>10069</v>
      </c>
      <c r="K2560">
        <v>113030</v>
      </c>
      <c r="L2560" t="s">
        <v>37</v>
      </c>
      <c r="M2560" t="s">
        <v>160</v>
      </c>
      <c r="N2560" t="s">
        <v>11264</v>
      </c>
      <c r="O2560" s="129"/>
      <c r="P2560" s="16"/>
    </row>
    <row r="2561" spans="1:16">
      <c r="A2561" t="s">
        <v>320</v>
      </c>
      <c r="B2561" t="s">
        <v>317</v>
      </c>
      <c r="C2561" t="s">
        <v>11571</v>
      </c>
      <c r="D2561" t="s">
        <v>318</v>
      </c>
      <c r="E2561">
        <v>407.42</v>
      </c>
      <c r="F2561" t="s">
        <v>1170</v>
      </c>
      <c r="G2561" t="s">
        <v>11572</v>
      </c>
      <c r="H2561" t="s">
        <v>552</v>
      </c>
      <c r="I2561" t="s">
        <v>11016</v>
      </c>
      <c r="J2561">
        <v>10069</v>
      </c>
      <c r="K2561">
        <v>113030</v>
      </c>
      <c r="L2561" t="s">
        <v>37</v>
      </c>
      <c r="M2561" t="s">
        <v>160</v>
      </c>
      <c r="N2561" t="s">
        <v>11265</v>
      </c>
      <c r="O2561" s="129"/>
      <c r="P2561" s="16"/>
    </row>
    <row r="2562" spans="1:16">
      <c r="A2562" t="s">
        <v>321</v>
      </c>
      <c r="B2562" t="s">
        <v>317</v>
      </c>
      <c r="C2562" t="s">
        <v>11573</v>
      </c>
      <c r="D2562" t="s">
        <v>318</v>
      </c>
      <c r="E2562">
        <v>299.55</v>
      </c>
      <c r="F2562" t="s">
        <v>1170</v>
      </c>
      <c r="G2562" t="s">
        <v>11574</v>
      </c>
      <c r="H2562" t="s">
        <v>557</v>
      </c>
      <c r="I2562" t="s">
        <v>11016</v>
      </c>
      <c r="J2562">
        <v>10069</v>
      </c>
      <c r="K2562">
        <v>113030</v>
      </c>
      <c r="L2562" t="s">
        <v>37</v>
      </c>
      <c r="M2562" t="s">
        <v>160</v>
      </c>
      <c r="N2562" t="s">
        <v>11266</v>
      </c>
      <c r="O2562" s="129"/>
      <c r="P2562" s="16"/>
    </row>
    <row r="2563" spans="1:16">
      <c r="A2563" t="s">
        <v>1115</v>
      </c>
      <c r="B2563" t="s">
        <v>317</v>
      </c>
      <c r="C2563" t="s">
        <v>11575</v>
      </c>
      <c r="D2563" t="s">
        <v>318</v>
      </c>
      <c r="E2563">
        <v>444.01</v>
      </c>
      <c r="F2563" t="s">
        <v>1170</v>
      </c>
      <c r="G2563" t="s">
        <v>11576</v>
      </c>
      <c r="H2563" t="s">
        <v>555</v>
      </c>
      <c r="I2563" t="s">
        <v>11016</v>
      </c>
      <c r="J2563">
        <v>10069</v>
      </c>
      <c r="K2563">
        <v>113030</v>
      </c>
      <c r="L2563" t="s">
        <v>37</v>
      </c>
      <c r="M2563" t="s">
        <v>160</v>
      </c>
      <c r="N2563" t="s">
        <v>11267</v>
      </c>
      <c r="O2563" s="129"/>
      <c r="P2563" s="16"/>
    </row>
    <row r="2564" spans="1:16">
      <c r="A2564" t="s">
        <v>11577</v>
      </c>
      <c r="B2564" t="s">
        <v>317</v>
      </c>
      <c r="C2564" t="s">
        <v>11578</v>
      </c>
      <c r="D2564" t="s">
        <v>318</v>
      </c>
      <c r="E2564">
        <v>442.27</v>
      </c>
      <c r="F2564" t="s">
        <v>1170</v>
      </c>
      <c r="G2564" t="s">
        <v>11579</v>
      </c>
      <c r="H2564" t="s">
        <v>554</v>
      </c>
      <c r="I2564" t="s">
        <v>11016</v>
      </c>
      <c r="J2564">
        <v>10069</v>
      </c>
      <c r="K2564">
        <v>113030</v>
      </c>
      <c r="L2564" t="s">
        <v>37</v>
      </c>
      <c r="M2564" t="s">
        <v>160</v>
      </c>
      <c r="N2564" t="s">
        <v>11268</v>
      </c>
      <c r="O2564" s="129"/>
      <c r="P2564" s="16"/>
    </row>
    <row r="2565" spans="1:16">
      <c r="A2565" t="s">
        <v>11580</v>
      </c>
      <c r="B2565" t="s">
        <v>317</v>
      </c>
      <c r="C2565" t="s">
        <v>11581</v>
      </c>
      <c r="D2565" t="s">
        <v>318</v>
      </c>
      <c r="E2565">
        <v>194.26</v>
      </c>
      <c r="F2565" t="s">
        <v>1170</v>
      </c>
      <c r="G2565" t="s">
        <v>11582</v>
      </c>
      <c r="H2565" t="s">
        <v>548</v>
      </c>
      <c r="I2565" t="s">
        <v>11016</v>
      </c>
      <c r="J2565">
        <v>10069</v>
      </c>
      <c r="K2565">
        <v>113030</v>
      </c>
      <c r="L2565" t="s">
        <v>37</v>
      </c>
      <c r="M2565" t="s">
        <v>160</v>
      </c>
      <c r="N2565" t="s">
        <v>11269</v>
      </c>
      <c r="O2565" s="129"/>
      <c r="P2565" s="16"/>
    </row>
    <row r="2566" spans="1:16">
      <c r="A2566" t="s">
        <v>11583</v>
      </c>
      <c r="B2566" t="s">
        <v>317</v>
      </c>
      <c r="C2566" t="s">
        <v>11584</v>
      </c>
      <c r="D2566" t="s">
        <v>318</v>
      </c>
      <c r="E2566">
        <v>444.17</v>
      </c>
      <c r="F2566" t="s">
        <v>1170</v>
      </c>
      <c r="G2566" t="s">
        <v>11585</v>
      </c>
      <c r="H2566" t="s">
        <v>551</v>
      </c>
      <c r="I2566" t="s">
        <v>11016</v>
      </c>
      <c r="J2566">
        <v>10069</v>
      </c>
      <c r="K2566">
        <v>113030</v>
      </c>
      <c r="L2566" t="s">
        <v>37</v>
      </c>
      <c r="M2566" t="s">
        <v>160</v>
      </c>
      <c r="N2566" t="s">
        <v>11271</v>
      </c>
      <c r="O2566" s="129"/>
      <c r="P2566" s="16"/>
    </row>
    <row r="2567" spans="1:16">
      <c r="A2567" t="s">
        <v>1155</v>
      </c>
      <c r="B2567" t="s">
        <v>317</v>
      </c>
      <c r="C2567" t="s">
        <v>11586</v>
      </c>
      <c r="D2567" t="s">
        <v>318</v>
      </c>
      <c r="E2567">
        <v>479.72</v>
      </c>
      <c r="F2567" t="s">
        <v>1170</v>
      </c>
      <c r="G2567" t="s">
        <v>11587</v>
      </c>
      <c r="H2567" t="s">
        <v>553</v>
      </c>
      <c r="I2567" t="s">
        <v>11016</v>
      </c>
      <c r="J2567">
        <v>10069</v>
      </c>
      <c r="K2567">
        <v>113030</v>
      </c>
      <c r="L2567" t="s">
        <v>37</v>
      </c>
      <c r="M2567" t="s">
        <v>160</v>
      </c>
      <c r="N2567" t="s">
        <v>11270</v>
      </c>
      <c r="O2567" s="129"/>
      <c r="P2567" s="16"/>
    </row>
    <row r="2568" spans="1:16">
      <c r="A2568" t="s">
        <v>11588</v>
      </c>
      <c r="B2568" t="s">
        <v>317</v>
      </c>
      <c r="C2568" t="s">
        <v>11589</v>
      </c>
      <c r="D2568" t="s">
        <v>318</v>
      </c>
      <c r="E2568">
        <v>1171.69</v>
      </c>
      <c r="F2568" t="s">
        <v>1170</v>
      </c>
      <c r="G2568" t="s">
        <v>11590</v>
      </c>
      <c r="H2568" t="s">
        <v>557</v>
      </c>
      <c r="I2568" t="s">
        <v>11016</v>
      </c>
      <c r="J2568">
        <v>10069</v>
      </c>
      <c r="K2568">
        <v>113030</v>
      </c>
      <c r="L2568" t="s">
        <v>37</v>
      </c>
      <c r="M2568" t="s">
        <v>160</v>
      </c>
      <c r="N2568" t="s">
        <v>11272</v>
      </c>
      <c r="O2568" s="129"/>
      <c r="P2568" s="16"/>
    </row>
    <row r="2569" spans="1:16">
      <c r="A2569" t="s">
        <v>1161</v>
      </c>
      <c r="B2569" t="s">
        <v>317</v>
      </c>
      <c r="C2569" t="s">
        <v>11591</v>
      </c>
      <c r="D2569" t="s">
        <v>318</v>
      </c>
      <c r="E2569">
        <v>534.41</v>
      </c>
      <c r="F2569" t="s">
        <v>1170</v>
      </c>
      <c r="G2569" t="s">
        <v>11592</v>
      </c>
      <c r="H2569" t="s">
        <v>553</v>
      </c>
      <c r="I2569" t="s">
        <v>11016</v>
      </c>
      <c r="J2569">
        <v>10069</v>
      </c>
      <c r="K2569">
        <v>113030</v>
      </c>
      <c r="L2569" t="s">
        <v>37</v>
      </c>
      <c r="M2569" t="s">
        <v>160</v>
      </c>
      <c r="N2569" t="s">
        <v>11273</v>
      </c>
      <c r="O2569" s="129"/>
      <c r="P2569" s="16"/>
    </row>
    <row r="2570" spans="1:16">
      <c r="A2570" t="s">
        <v>1160</v>
      </c>
      <c r="B2570" t="s">
        <v>317</v>
      </c>
      <c r="C2570" t="s">
        <v>11593</v>
      </c>
      <c r="D2570" t="s">
        <v>318</v>
      </c>
      <c r="E2570">
        <v>531.15</v>
      </c>
      <c r="F2570" t="s">
        <v>1170</v>
      </c>
      <c r="G2570" t="s">
        <v>11594</v>
      </c>
      <c r="H2570" t="s">
        <v>553</v>
      </c>
      <c r="I2570" t="s">
        <v>11016</v>
      </c>
      <c r="J2570">
        <v>10069</v>
      </c>
      <c r="K2570">
        <v>113030</v>
      </c>
      <c r="L2570" t="s">
        <v>37</v>
      </c>
      <c r="M2570" t="s">
        <v>160</v>
      </c>
      <c r="N2570" t="s">
        <v>11274</v>
      </c>
      <c r="O2570" s="129"/>
      <c r="P2570" s="16"/>
    </row>
    <row r="2571" spans="1:16">
      <c r="A2571" t="s">
        <v>316</v>
      </c>
      <c r="B2571" t="s">
        <v>317</v>
      </c>
      <c r="C2571" t="s">
        <v>11569</v>
      </c>
      <c r="D2571" t="s">
        <v>318</v>
      </c>
      <c r="E2571">
        <v>9008.11</v>
      </c>
      <c r="F2571" t="s">
        <v>1170</v>
      </c>
      <c r="G2571" t="s">
        <v>11570</v>
      </c>
      <c r="H2571" t="s">
        <v>557</v>
      </c>
      <c r="I2571" t="s">
        <v>11015</v>
      </c>
      <c r="J2571">
        <v>10069</v>
      </c>
      <c r="K2571">
        <v>113040</v>
      </c>
      <c r="L2571" t="s">
        <v>27</v>
      </c>
      <c r="M2571" t="s">
        <v>160</v>
      </c>
      <c r="N2571" t="s">
        <v>11264</v>
      </c>
      <c r="O2571" s="129"/>
      <c r="P2571" s="16"/>
    </row>
    <row r="2572" spans="1:16">
      <c r="A2572" t="s">
        <v>320</v>
      </c>
      <c r="B2572" t="s">
        <v>317</v>
      </c>
      <c r="C2572" t="s">
        <v>11571</v>
      </c>
      <c r="D2572" t="s">
        <v>318</v>
      </c>
      <c r="E2572">
        <v>8948.2099999999991</v>
      </c>
      <c r="F2572" t="s">
        <v>1170</v>
      </c>
      <c r="G2572" t="s">
        <v>11572</v>
      </c>
      <c r="H2572" t="s">
        <v>553</v>
      </c>
      <c r="I2572" t="s">
        <v>11015</v>
      </c>
      <c r="J2572">
        <v>10069</v>
      </c>
      <c r="K2572">
        <v>113040</v>
      </c>
      <c r="L2572" t="s">
        <v>27</v>
      </c>
      <c r="M2572" t="s">
        <v>160</v>
      </c>
      <c r="N2572" t="s">
        <v>11265</v>
      </c>
      <c r="O2572" s="129"/>
      <c r="P2572" s="16"/>
    </row>
    <row r="2573" spans="1:16">
      <c r="A2573" t="s">
        <v>321</v>
      </c>
      <c r="B2573" t="s">
        <v>317</v>
      </c>
      <c r="C2573" t="s">
        <v>11573</v>
      </c>
      <c r="D2573" t="s">
        <v>318</v>
      </c>
      <c r="E2573">
        <v>8780.99</v>
      </c>
      <c r="F2573" t="s">
        <v>1170</v>
      </c>
      <c r="G2573" t="s">
        <v>11574</v>
      </c>
      <c r="H2573" t="s">
        <v>558</v>
      </c>
      <c r="I2573" t="s">
        <v>11015</v>
      </c>
      <c r="J2573">
        <v>10069</v>
      </c>
      <c r="K2573">
        <v>113040</v>
      </c>
      <c r="L2573" t="s">
        <v>27</v>
      </c>
      <c r="M2573" t="s">
        <v>160</v>
      </c>
      <c r="N2573" t="s">
        <v>11266</v>
      </c>
      <c r="O2573" s="129"/>
      <c r="P2573" s="16"/>
    </row>
    <row r="2574" spans="1:16">
      <c r="A2574" t="s">
        <v>1115</v>
      </c>
      <c r="B2574" t="s">
        <v>317</v>
      </c>
      <c r="C2574" t="s">
        <v>11575</v>
      </c>
      <c r="D2574" t="s">
        <v>318</v>
      </c>
      <c r="E2574">
        <v>9072.07</v>
      </c>
      <c r="F2574" t="s">
        <v>1170</v>
      </c>
      <c r="G2574" t="s">
        <v>11576</v>
      </c>
      <c r="H2574" t="s">
        <v>556</v>
      </c>
      <c r="I2574" t="s">
        <v>11015</v>
      </c>
      <c r="J2574">
        <v>10069</v>
      </c>
      <c r="K2574">
        <v>113040</v>
      </c>
      <c r="L2574" t="s">
        <v>27</v>
      </c>
      <c r="M2574" t="s">
        <v>160</v>
      </c>
      <c r="N2574" t="s">
        <v>11267</v>
      </c>
      <c r="O2574" s="129"/>
      <c r="P2574" s="16"/>
    </row>
    <row r="2575" spans="1:16">
      <c r="A2575" t="s">
        <v>11577</v>
      </c>
      <c r="B2575" t="s">
        <v>317</v>
      </c>
      <c r="C2575" t="s">
        <v>11578</v>
      </c>
      <c r="D2575" t="s">
        <v>318</v>
      </c>
      <c r="E2575">
        <v>9468.26</v>
      </c>
      <c r="F2575" t="s">
        <v>1170</v>
      </c>
      <c r="G2575" t="s">
        <v>11579</v>
      </c>
      <c r="H2575" t="s">
        <v>555</v>
      </c>
      <c r="I2575" t="s">
        <v>11015</v>
      </c>
      <c r="J2575">
        <v>10069</v>
      </c>
      <c r="K2575">
        <v>113040</v>
      </c>
      <c r="L2575" t="s">
        <v>27</v>
      </c>
      <c r="M2575" t="s">
        <v>160</v>
      </c>
      <c r="N2575" t="s">
        <v>11268</v>
      </c>
      <c r="O2575" s="129"/>
      <c r="P2575" s="16"/>
    </row>
    <row r="2576" spans="1:16">
      <c r="A2576" t="s">
        <v>11580</v>
      </c>
      <c r="B2576" t="s">
        <v>317</v>
      </c>
      <c r="C2576" t="s">
        <v>11581</v>
      </c>
      <c r="D2576" t="s">
        <v>318</v>
      </c>
      <c r="E2576">
        <v>8374.44</v>
      </c>
      <c r="F2576" t="s">
        <v>1170</v>
      </c>
      <c r="G2576" t="s">
        <v>11582</v>
      </c>
      <c r="H2576" t="s">
        <v>549</v>
      </c>
      <c r="I2576" t="s">
        <v>11015</v>
      </c>
      <c r="J2576">
        <v>10069</v>
      </c>
      <c r="K2576">
        <v>113040</v>
      </c>
      <c r="L2576" t="s">
        <v>27</v>
      </c>
      <c r="M2576" t="s">
        <v>160</v>
      </c>
      <c r="N2576" t="s">
        <v>11269</v>
      </c>
      <c r="O2576" s="129"/>
      <c r="P2576" s="16"/>
    </row>
    <row r="2577" spans="1:16">
      <c r="A2577" t="s">
        <v>1155</v>
      </c>
      <c r="B2577" t="s">
        <v>317</v>
      </c>
      <c r="C2577" t="s">
        <v>11586</v>
      </c>
      <c r="D2577" t="s">
        <v>318</v>
      </c>
      <c r="E2577">
        <v>8702.5</v>
      </c>
      <c r="F2577" t="s">
        <v>1170</v>
      </c>
      <c r="G2577" t="s">
        <v>11587</v>
      </c>
      <c r="H2577" t="s">
        <v>554</v>
      </c>
      <c r="I2577" t="s">
        <v>11015</v>
      </c>
      <c r="J2577">
        <v>10069</v>
      </c>
      <c r="K2577">
        <v>113040</v>
      </c>
      <c r="L2577" t="s">
        <v>27</v>
      </c>
      <c r="M2577" t="s">
        <v>160</v>
      </c>
      <c r="N2577" t="s">
        <v>11270</v>
      </c>
      <c r="O2577" s="129"/>
      <c r="P2577" s="16"/>
    </row>
    <row r="2578" spans="1:16">
      <c r="A2578" t="s">
        <v>11583</v>
      </c>
      <c r="B2578" t="s">
        <v>317</v>
      </c>
      <c r="C2578" t="s">
        <v>11584</v>
      </c>
      <c r="D2578" t="s">
        <v>318</v>
      </c>
      <c r="E2578">
        <v>10502.33</v>
      </c>
      <c r="F2578" t="s">
        <v>1170</v>
      </c>
      <c r="G2578" t="s">
        <v>11585</v>
      </c>
      <c r="H2578" t="s">
        <v>552</v>
      </c>
      <c r="I2578" t="s">
        <v>11015</v>
      </c>
      <c r="J2578">
        <v>10069</v>
      </c>
      <c r="K2578">
        <v>113040</v>
      </c>
      <c r="L2578" t="s">
        <v>27</v>
      </c>
      <c r="M2578" t="s">
        <v>160</v>
      </c>
      <c r="N2578" t="s">
        <v>11271</v>
      </c>
      <c r="O2578" s="129"/>
      <c r="P2578" s="16"/>
    </row>
    <row r="2579" spans="1:16">
      <c r="A2579" t="s">
        <v>11588</v>
      </c>
      <c r="B2579" t="s">
        <v>317</v>
      </c>
      <c r="C2579" t="s">
        <v>11589</v>
      </c>
      <c r="D2579" t="s">
        <v>318</v>
      </c>
      <c r="E2579">
        <v>9218.14</v>
      </c>
      <c r="F2579" t="s">
        <v>1170</v>
      </c>
      <c r="G2579" t="s">
        <v>11590</v>
      </c>
      <c r="H2579" t="s">
        <v>558</v>
      </c>
      <c r="I2579" t="s">
        <v>11015</v>
      </c>
      <c r="J2579">
        <v>10069</v>
      </c>
      <c r="K2579">
        <v>113040</v>
      </c>
      <c r="L2579" t="s">
        <v>27</v>
      </c>
      <c r="M2579" t="s">
        <v>160</v>
      </c>
      <c r="N2579" t="s">
        <v>11272</v>
      </c>
      <c r="O2579" s="129"/>
      <c r="P2579" s="16"/>
    </row>
    <row r="2580" spans="1:16">
      <c r="A2580" t="s">
        <v>1161</v>
      </c>
      <c r="B2580" t="s">
        <v>317</v>
      </c>
      <c r="C2580" t="s">
        <v>11591</v>
      </c>
      <c r="D2580" t="s">
        <v>318</v>
      </c>
      <c r="E2580">
        <v>9466.93</v>
      </c>
      <c r="F2580" t="s">
        <v>1170</v>
      </c>
      <c r="G2580" t="s">
        <v>11592</v>
      </c>
      <c r="H2580" t="s">
        <v>554</v>
      </c>
      <c r="I2580" t="s">
        <v>11015</v>
      </c>
      <c r="J2580">
        <v>10069</v>
      </c>
      <c r="K2580">
        <v>113040</v>
      </c>
      <c r="L2580" t="s">
        <v>27</v>
      </c>
      <c r="M2580" t="s">
        <v>160</v>
      </c>
      <c r="N2580" t="s">
        <v>11273</v>
      </c>
      <c r="O2580" s="129"/>
      <c r="P2580" s="16"/>
    </row>
    <row r="2581" spans="1:16">
      <c r="A2581" t="s">
        <v>1160</v>
      </c>
      <c r="B2581" t="s">
        <v>317</v>
      </c>
      <c r="C2581" t="s">
        <v>11593</v>
      </c>
      <c r="D2581" t="s">
        <v>318</v>
      </c>
      <c r="E2581">
        <v>9512.3799999999992</v>
      </c>
      <c r="F2581" t="s">
        <v>1170</v>
      </c>
      <c r="G2581" t="s">
        <v>11594</v>
      </c>
      <c r="H2581" t="s">
        <v>554</v>
      </c>
      <c r="I2581" t="s">
        <v>11015</v>
      </c>
      <c r="J2581">
        <v>10069</v>
      </c>
      <c r="K2581">
        <v>113040</v>
      </c>
      <c r="L2581" t="s">
        <v>27</v>
      </c>
      <c r="M2581" t="s">
        <v>160</v>
      </c>
      <c r="N2581" t="s">
        <v>11274</v>
      </c>
      <c r="O2581" s="129"/>
      <c r="P2581" s="16"/>
    </row>
    <row r="2582" spans="1:16">
      <c r="A2582" t="s">
        <v>316</v>
      </c>
      <c r="B2582" t="s">
        <v>317</v>
      </c>
      <c r="C2582" t="s">
        <v>11569</v>
      </c>
      <c r="D2582" t="s">
        <v>318</v>
      </c>
      <c r="E2582">
        <v>3933.34</v>
      </c>
      <c r="F2582" t="s">
        <v>1170</v>
      </c>
      <c r="G2582" t="s">
        <v>11570</v>
      </c>
      <c r="H2582" t="s">
        <v>558</v>
      </c>
      <c r="I2582" t="s">
        <v>11014</v>
      </c>
      <c r="J2582">
        <v>10069</v>
      </c>
      <c r="K2582">
        <v>113060</v>
      </c>
      <c r="L2582" t="s">
        <v>31</v>
      </c>
      <c r="M2582" t="s">
        <v>160</v>
      </c>
      <c r="N2582" t="s">
        <v>11264</v>
      </c>
      <c r="O2582" s="129"/>
      <c r="P2582" s="16"/>
    </row>
    <row r="2583" spans="1:16">
      <c r="A2583" t="s">
        <v>320</v>
      </c>
      <c r="B2583" t="s">
        <v>317</v>
      </c>
      <c r="C2583" t="s">
        <v>11571</v>
      </c>
      <c r="D2583" t="s">
        <v>318</v>
      </c>
      <c r="E2583">
        <v>3702.91</v>
      </c>
      <c r="F2583" t="s">
        <v>1170</v>
      </c>
      <c r="G2583" t="s">
        <v>11572</v>
      </c>
      <c r="H2583" t="s">
        <v>554</v>
      </c>
      <c r="I2583" t="s">
        <v>11014</v>
      </c>
      <c r="J2583">
        <v>10069</v>
      </c>
      <c r="K2583">
        <v>113060</v>
      </c>
      <c r="L2583" t="s">
        <v>31</v>
      </c>
      <c r="M2583" t="s">
        <v>160</v>
      </c>
      <c r="N2583" t="s">
        <v>11265</v>
      </c>
      <c r="O2583" s="129"/>
      <c r="P2583" s="16"/>
    </row>
    <row r="2584" spans="1:16">
      <c r="A2584" t="s">
        <v>321</v>
      </c>
      <c r="B2584" t="s">
        <v>317</v>
      </c>
      <c r="C2584" t="s">
        <v>11573</v>
      </c>
      <c r="D2584" t="s">
        <v>318</v>
      </c>
      <c r="E2584">
        <v>3722.85</v>
      </c>
      <c r="F2584" t="s">
        <v>1170</v>
      </c>
      <c r="G2584" t="s">
        <v>11574</v>
      </c>
      <c r="H2584" t="s">
        <v>559</v>
      </c>
      <c r="I2584" t="s">
        <v>11014</v>
      </c>
      <c r="J2584">
        <v>10069</v>
      </c>
      <c r="K2584">
        <v>113060</v>
      </c>
      <c r="L2584" t="s">
        <v>31</v>
      </c>
      <c r="M2584" t="s">
        <v>160</v>
      </c>
      <c r="N2584" t="s">
        <v>11266</v>
      </c>
      <c r="O2584" s="129"/>
      <c r="P2584" s="16"/>
    </row>
    <row r="2585" spans="1:16">
      <c r="A2585" t="s">
        <v>1115</v>
      </c>
      <c r="B2585" t="s">
        <v>317</v>
      </c>
      <c r="C2585" t="s">
        <v>11575</v>
      </c>
      <c r="D2585" t="s">
        <v>318</v>
      </c>
      <c r="E2585">
        <v>4255.87</v>
      </c>
      <c r="F2585" t="s">
        <v>1170</v>
      </c>
      <c r="G2585" t="s">
        <v>11576</v>
      </c>
      <c r="H2585" t="s">
        <v>557</v>
      </c>
      <c r="I2585" t="s">
        <v>11014</v>
      </c>
      <c r="J2585">
        <v>10069</v>
      </c>
      <c r="K2585">
        <v>113060</v>
      </c>
      <c r="L2585" t="s">
        <v>31</v>
      </c>
      <c r="M2585" t="s">
        <v>160</v>
      </c>
      <c r="N2585" t="s">
        <v>11267</v>
      </c>
      <c r="O2585" s="129"/>
      <c r="P2585" s="16"/>
    </row>
    <row r="2586" spans="1:16">
      <c r="A2586" t="s">
        <v>11577</v>
      </c>
      <c r="B2586" t="s">
        <v>317</v>
      </c>
      <c r="C2586" t="s">
        <v>11578</v>
      </c>
      <c r="D2586" t="s">
        <v>318</v>
      </c>
      <c r="E2586">
        <v>4051.85</v>
      </c>
      <c r="F2586" t="s">
        <v>1170</v>
      </c>
      <c r="G2586" t="s">
        <v>11579</v>
      </c>
      <c r="H2586" t="s">
        <v>556</v>
      </c>
      <c r="I2586" t="s">
        <v>11014</v>
      </c>
      <c r="J2586">
        <v>10069</v>
      </c>
      <c r="K2586">
        <v>113060</v>
      </c>
      <c r="L2586" t="s">
        <v>31</v>
      </c>
      <c r="M2586" t="s">
        <v>160</v>
      </c>
      <c r="N2586" t="s">
        <v>11268</v>
      </c>
      <c r="O2586" s="129"/>
      <c r="P2586" s="16"/>
    </row>
    <row r="2587" spans="1:16">
      <c r="A2587" t="s">
        <v>11580</v>
      </c>
      <c r="B2587" t="s">
        <v>317</v>
      </c>
      <c r="C2587" t="s">
        <v>11581</v>
      </c>
      <c r="D2587" t="s">
        <v>318</v>
      </c>
      <c r="E2587">
        <v>4119.97</v>
      </c>
      <c r="F2587" t="s">
        <v>1170</v>
      </c>
      <c r="G2587" t="s">
        <v>11582</v>
      </c>
      <c r="H2587" t="s">
        <v>550</v>
      </c>
      <c r="I2587" t="s">
        <v>11014</v>
      </c>
      <c r="J2587">
        <v>10069</v>
      </c>
      <c r="K2587">
        <v>113060</v>
      </c>
      <c r="L2587" t="s">
        <v>31</v>
      </c>
      <c r="M2587" t="s">
        <v>160</v>
      </c>
      <c r="N2587" t="s">
        <v>11269</v>
      </c>
      <c r="O2587" s="129"/>
      <c r="P2587" s="16"/>
    </row>
    <row r="2588" spans="1:16">
      <c r="A2588" t="s">
        <v>11583</v>
      </c>
      <c r="B2588" t="s">
        <v>317</v>
      </c>
      <c r="C2588" t="s">
        <v>11584</v>
      </c>
      <c r="D2588" t="s">
        <v>318</v>
      </c>
      <c r="E2588">
        <v>4223.55</v>
      </c>
      <c r="F2588" t="s">
        <v>1170</v>
      </c>
      <c r="G2588" t="s">
        <v>11585</v>
      </c>
      <c r="H2588" t="s">
        <v>553</v>
      </c>
      <c r="I2588" t="s">
        <v>11014</v>
      </c>
      <c r="J2588">
        <v>10069</v>
      </c>
      <c r="K2588">
        <v>113060</v>
      </c>
      <c r="L2588" t="s">
        <v>31</v>
      </c>
      <c r="M2588" t="s">
        <v>160</v>
      </c>
      <c r="N2588" t="s">
        <v>11271</v>
      </c>
      <c r="O2588" s="129"/>
      <c r="P2588" s="16"/>
    </row>
    <row r="2589" spans="1:16">
      <c r="A2589" t="s">
        <v>1155</v>
      </c>
      <c r="B2589" t="s">
        <v>317</v>
      </c>
      <c r="C2589" t="s">
        <v>11586</v>
      </c>
      <c r="D2589" t="s">
        <v>318</v>
      </c>
      <c r="E2589">
        <v>4148.96</v>
      </c>
      <c r="F2589" t="s">
        <v>1170</v>
      </c>
      <c r="G2589" t="s">
        <v>11587</v>
      </c>
      <c r="H2589" t="s">
        <v>555</v>
      </c>
      <c r="I2589" t="s">
        <v>11014</v>
      </c>
      <c r="J2589">
        <v>10069</v>
      </c>
      <c r="K2589">
        <v>113060</v>
      </c>
      <c r="L2589" t="s">
        <v>31</v>
      </c>
      <c r="M2589" t="s">
        <v>160</v>
      </c>
      <c r="N2589" t="s">
        <v>11270</v>
      </c>
      <c r="O2589" s="129"/>
      <c r="P2589" s="16"/>
    </row>
    <row r="2590" spans="1:16">
      <c r="A2590" t="s">
        <v>11588</v>
      </c>
      <c r="B2590" t="s">
        <v>317</v>
      </c>
      <c r="C2590" t="s">
        <v>11589</v>
      </c>
      <c r="D2590" t="s">
        <v>318</v>
      </c>
      <c r="E2590">
        <v>9549.1299999999992</v>
      </c>
      <c r="F2590" t="s">
        <v>1170</v>
      </c>
      <c r="G2590" t="s">
        <v>11590</v>
      </c>
      <c r="H2590" t="s">
        <v>559</v>
      </c>
      <c r="I2590" t="s">
        <v>11014</v>
      </c>
      <c r="J2590">
        <v>10069</v>
      </c>
      <c r="K2590">
        <v>113060</v>
      </c>
      <c r="L2590" t="s">
        <v>31</v>
      </c>
      <c r="M2590" t="s">
        <v>160</v>
      </c>
      <c r="N2590" t="s">
        <v>11272</v>
      </c>
      <c r="O2590" s="129"/>
      <c r="P2590" s="16"/>
    </row>
    <row r="2591" spans="1:16">
      <c r="A2591" t="s">
        <v>1161</v>
      </c>
      <c r="B2591" t="s">
        <v>317</v>
      </c>
      <c r="C2591" t="s">
        <v>11591</v>
      </c>
      <c r="D2591" t="s">
        <v>318</v>
      </c>
      <c r="E2591">
        <v>4968.66</v>
      </c>
      <c r="F2591" t="s">
        <v>1170</v>
      </c>
      <c r="G2591" t="s">
        <v>11592</v>
      </c>
      <c r="H2591" t="s">
        <v>555</v>
      </c>
      <c r="I2591" t="s">
        <v>11014</v>
      </c>
      <c r="J2591">
        <v>10069</v>
      </c>
      <c r="K2591">
        <v>113060</v>
      </c>
      <c r="L2591" t="s">
        <v>31</v>
      </c>
      <c r="M2591" t="s">
        <v>160</v>
      </c>
      <c r="N2591" t="s">
        <v>11273</v>
      </c>
      <c r="O2591" s="129"/>
      <c r="P2591" s="16"/>
    </row>
    <row r="2592" spans="1:16">
      <c r="A2592" t="s">
        <v>1160</v>
      </c>
      <c r="B2592" t="s">
        <v>317</v>
      </c>
      <c r="C2592" t="s">
        <v>11593</v>
      </c>
      <c r="D2592" t="s">
        <v>318</v>
      </c>
      <c r="E2592">
        <v>4926.4799999999996</v>
      </c>
      <c r="F2592" t="s">
        <v>1170</v>
      </c>
      <c r="G2592" t="s">
        <v>11594</v>
      </c>
      <c r="H2592" t="s">
        <v>555</v>
      </c>
      <c r="I2592" t="s">
        <v>11014</v>
      </c>
      <c r="J2592">
        <v>10069</v>
      </c>
      <c r="K2592">
        <v>113060</v>
      </c>
      <c r="L2592" t="s">
        <v>31</v>
      </c>
      <c r="M2592" t="s">
        <v>160</v>
      </c>
      <c r="N2592" t="s">
        <v>11274</v>
      </c>
      <c r="O2592" s="129"/>
      <c r="P2592" s="16"/>
    </row>
    <row r="2593" spans="1:16">
      <c r="A2593" t="s">
        <v>316</v>
      </c>
      <c r="B2593" t="s">
        <v>317</v>
      </c>
      <c r="C2593" t="s">
        <v>11569</v>
      </c>
      <c r="D2593" t="s">
        <v>318</v>
      </c>
      <c r="E2593">
        <v>3069.6</v>
      </c>
      <c r="F2593" t="s">
        <v>1170</v>
      </c>
      <c r="G2593" t="s">
        <v>11570</v>
      </c>
      <c r="H2593" t="s">
        <v>559</v>
      </c>
      <c r="I2593" t="s">
        <v>11013</v>
      </c>
      <c r="J2593">
        <v>10069</v>
      </c>
      <c r="K2593">
        <v>114000</v>
      </c>
      <c r="L2593" t="s">
        <v>39</v>
      </c>
      <c r="M2593" t="s">
        <v>160</v>
      </c>
      <c r="N2593" t="s">
        <v>11264</v>
      </c>
      <c r="O2593" s="129"/>
      <c r="P2593" s="16"/>
    </row>
    <row r="2594" spans="1:16">
      <c r="A2594" t="s">
        <v>320</v>
      </c>
      <c r="B2594" t="s">
        <v>317</v>
      </c>
      <c r="C2594" t="s">
        <v>11571</v>
      </c>
      <c r="D2594" t="s">
        <v>318</v>
      </c>
      <c r="E2594">
        <v>2860.44</v>
      </c>
      <c r="F2594" t="s">
        <v>1170</v>
      </c>
      <c r="G2594" t="s">
        <v>11572</v>
      </c>
      <c r="H2594" t="s">
        <v>555</v>
      </c>
      <c r="I2594" t="s">
        <v>11013</v>
      </c>
      <c r="J2594">
        <v>10069</v>
      </c>
      <c r="K2594">
        <v>114000</v>
      </c>
      <c r="L2594" t="s">
        <v>39</v>
      </c>
      <c r="M2594" t="s">
        <v>160</v>
      </c>
      <c r="N2594" t="s">
        <v>11265</v>
      </c>
      <c r="O2594" s="129"/>
      <c r="P2594" s="16"/>
    </row>
    <row r="2595" spans="1:16">
      <c r="A2595" t="s">
        <v>321</v>
      </c>
      <c r="B2595" t="s">
        <v>317</v>
      </c>
      <c r="C2595" t="s">
        <v>11573</v>
      </c>
      <c r="D2595" t="s">
        <v>318</v>
      </c>
      <c r="E2595">
        <v>3083.97</v>
      </c>
      <c r="F2595" t="s">
        <v>1170</v>
      </c>
      <c r="G2595" t="s">
        <v>11574</v>
      </c>
      <c r="H2595" t="s">
        <v>560</v>
      </c>
      <c r="I2595" t="s">
        <v>11013</v>
      </c>
      <c r="J2595">
        <v>10069</v>
      </c>
      <c r="K2595">
        <v>114000</v>
      </c>
      <c r="L2595" t="s">
        <v>39</v>
      </c>
      <c r="M2595" t="s">
        <v>160</v>
      </c>
      <c r="N2595" t="s">
        <v>11266</v>
      </c>
      <c r="O2595" s="129"/>
      <c r="P2595" s="16"/>
    </row>
    <row r="2596" spans="1:16">
      <c r="A2596" t="s">
        <v>1115</v>
      </c>
      <c r="B2596" t="s">
        <v>317</v>
      </c>
      <c r="C2596" t="s">
        <v>11575</v>
      </c>
      <c r="D2596" t="s">
        <v>318</v>
      </c>
      <c r="E2596">
        <v>3568.48</v>
      </c>
      <c r="F2596" t="s">
        <v>1170</v>
      </c>
      <c r="G2596" t="s">
        <v>11576</v>
      </c>
      <c r="H2596" t="s">
        <v>558</v>
      </c>
      <c r="I2596" t="s">
        <v>11013</v>
      </c>
      <c r="J2596">
        <v>10069</v>
      </c>
      <c r="K2596">
        <v>114000</v>
      </c>
      <c r="L2596" t="s">
        <v>39</v>
      </c>
      <c r="M2596" t="s">
        <v>160</v>
      </c>
      <c r="N2596" t="s">
        <v>11267</v>
      </c>
      <c r="O2596" s="129"/>
      <c r="P2596" s="16"/>
    </row>
    <row r="2597" spans="1:16">
      <c r="A2597" t="s">
        <v>11577</v>
      </c>
      <c r="B2597" t="s">
        <v>317</v>
      </c>
      <c r="C2597" t="s">
        <v>11578</v>
      </c>
      <c r="D2597" t="s">
        <v>318</v>
      </c>
      <c r="E2597">
        <v>3330.45</v>
      </c>
      <c r="F2597" t="s">
        <v>1170</v>
      </c>
      <c r="G2597" t="s">
        <v>11579</v>
      </c>
      <c r="H2597" t="s">
        <v>557</v>
      </c>
      <c r="I2597" t="s">
        <v>11013</v>
      </c>
      <c r="J2597">
        <v>10069</v>
      </c>
      <c r="K2597">
        <v>114000</v>
      </c>
      <c r="L2597" t="s">
        <v>39</v>
      </c>
      <c r="M2597" t="s">
        <v>160</v>
      </c>
      <c r="N2597" t="s">
        <v>11268</v>
      </c>
      <c r="O2597" s="129"/>
      <c r="P2597" s="16"/>
    </row>
    <row r="2598" spans="1:16">
      <c r="A2598" t="s">
        <v>11580</v>
      </c>
      <c r="B2598" t="s">
        <v>317</v>
      </c>
      <c r="C2598" t="s">
        <v>11581</v>
      </c>
      <c r="D2598" t="s">
        <v>318</v>
      </c>
      <c r="E2598">
        <v>2709.66</v>
      </c>
      <c r="F2598" t="s">
        <v>1170</v>
      </c>
      <c r="G2598" t="s">
        <v>11582</v>
      </c>
      <c r="H2598" t="s">
        <v>551</v>
      </c>
      <c r="I2598" t="s">
        <v>11013</v>
      </c>
      <c r="J2598">
        <v>10069</v>
      </c>
      <c r="K2598">
        <v>114000</v>
      </c>
      <c r="L2598" t="s">
        <v>39</v>
      </c>
      <c r="M2598" t="s">
        <v>160</v>
      </c>
      <c r="N2598" t="s">
        <v>11269</v>
      </c>
      <c r="O2598" s="129"/>
      <c r="P2598" s="16"/>
    </row>
    <row r="2599" spans="1:16">
      <c r="A2599" t="s">
        <v>1155</v>
      </c>
      <c r="B2599" t="s">
        <v>317</v>
      </c>
      <c r="C2599" t="s">
        <v>11586</v>
      </c>
      <c r="D2599" t="s">
        <v>318</v>
      </c>
      <c r="E2599">
        <v>3398.59</v>
      </c>
      <c r="F2599" t="s">
        <v>1170</v>
      </c>
      <c r="G2599" t="s">
        <v>11587</v>
      </c>
      <c r="H2599" t="s">
        <v>556</v>
      </c>
      <c r="I2599" t="s">
        <v>11013</v>
      </c>
      <c r="J2599">
        <v>10069</v>
      </c>
      <c r="K2599">
        <v>114000</v>
      </c>
      <c r="L2599" t="s">
        <v>39</v>
      </c>
      <c r="M2599" t="s">
        <v>160</v>
      </c>
      <c r="N2599" t="s">
        <v>11270</v>
      </c>
      <c r="O2599" s="129"/>
      <c r="P2599" s="16"/>
    </row>
    <row r="2600" spans="1:16">
      <c r="A2600" t="s">
        <v>11583</v>
      </c>
      <c r="B2600" t="s">
        <v>317</v>
      </c>
      <c r="C2600" t="s">
        <v>11584</v>
      </c>
      <c r="D2600" t="s">
        <v>318</v>
      </c>
      <c r="E2600">
        <v>3481.18</v>
      </c>
      <c r="F2600" t="s">
        <v>1170</v>
      </c>
      <c r="G2600" t="s">
        <v>11585</v>
      </c>
      <c r="H2600" t="s">
        <v>554</v>
      </c>
      <c r="I2600" t="s">
        <v>11013</v>
      </c>
      <c r="J2600">
        <v>10069</v>
      </c>
      <c r="K2600">
        <v>114000</v>
      </c>
      <c r="L2600" t="s">
        <v>39</v>
      </c>
      <c r="M2600" t="s">
        <v>160</v>
      </c>
      <c r="N2600" t="s">
        <v>11271</v>
      </c>
      <c r="O2600" s="129"/>
      <c r="P2600" s="16"/>
    </row>
    <row r="2601" spans="1:16">
      <c r="A2601" t="s">
        <v>11588</v>
      </c>
      <c r="B2601" t="s">
        <v>317</v>
      </c>
      <c r="C2601" t="s">
        <v>11589</v>
      </c>
      <c r="D2601" t="s">
        <v>318</v>
      </c>
      <c r="E2601">
        <v>6558.7</v>
      </c>
      <c r="F2601" t="s">
        <v>1170</v>
      </c>
      <c r="G2601" t="s">
        <v>11590</v>
      </c>
      <c r="H2601" t="s">
        <v>560</v>
      </c>
      <c r="I2601" t="s">
        <v>11013</v>
      </c>
      <c r="J2601">
        <v>10069</v>
      </c>
      <c r="K2601">
        <v>114000</v>
      </c>
      <c r="L2601" t="s">
        <v>39</v>
      </c>
      <c r="M2601" t="s">
        <v>160</v>
      </c>
      <c r="N2601" t="s">
        <v>11272</v>
      </c>
      <c r="O2601" s="129"/>
      <c r="P2601" s="16"/>
    </row>
    <row r="2602" spans="1:16">
      <c r="A2602" t="s">
        <v>1161</v>
      </c>
      <c r="B2602" t="s">
        <v>317</v>
      </c>
      <c r="C2602" t="s">
        <v>11591</v>
      </c>
      <c r="D2602" t="s">
        <v>318</v>
      </c>
      <c r="E2602">
        <v>4180.43</v>
      </c>
      <c r="F2602" t="s">
        <v>1170</v>
      </c>
      <c r="G2602" t="s">
        <v>11592</v>
      </c>
      <c r="H2602" t="s">
        <v>556</v>
      </c>
      <c r="I2602" t="s">
        <v>11013</v>
      </c>
      <c r="J2602">
        <v>10069</v>
      </c>
      <c r="K2602">
        <v>114000</v>
      </c>
      <c r="L2602" t="s">
        <v>39</v>
      </c>
      <c r="M2602" t="s">
        <v>160</v>
      </c>
      <c r="N2602" t="s">
        <v>11273</v>
      </c>
      <c r="O2602" s="129"/>
      <c r="P2602" s="16"/>
    </row>
    <row r="2603" spans="1:16">
      <c r="A2603" t="s">
        <v>1160</v>
      </c>
      <c r="B2603" t="s">
        <v>317</v>
      </c>
      <c r="C2603" t="s">
        <v>11593</v>
      </c>
      <c r="D2603" t="s">
        <v>318</v>
      </c>
      <c r="E2603">
        <v>4414.29</v>
      </c>
      <c r="F2603" t="s">
        <v>1170</v>
      </c>
      <c r="G2603" t="s">
        <v>11594</v>
      </c>
      <c r="H2603" t="s">
        <v>556</v>
      </c>
      <c r="I2603" t="s">
        <v>11013</v>
      </c>
      <c r="J2603">
        <v>10069</v>
      </c>
      <c r="K2603">
        <v>114000</v>
      </c>
      <c r="L2603" t="s">
        <v>39</v>
      </c>
      <c r="M2603" t="s">
        <v>160</v>
      </c>
      <c r="N2603" t="s">
        <v>11274</v>
      </c>
      <c r="O2603" s="129"/>
      <c r="P2603" s="16"/>
    </row>
    <row r="2604" spans="1:16">
      <c r="A2604" t="s">
        <v>316</v>
      </c>
      <c r="B2604" t="s">
        <v>317</v>
      </c>
      <c r="C2604" t="s">
        <v>11569</v>
      </c>
      <c r="D2604" t="s">
        <v>318</v>
      </c>
      <c r="E2604">
        <v>2214.19</v>
      </c>
      <c r="F2604" t="s">
        <v>1170</v>
      </c>
      <c r="G2604" t="s">
        <v>11570</v>
      </c>
      <c r="H2604" t="s">
        <v>560</v>
      </c>
      <c r="I2604" t="s">
        <v>11012</v>
      </c>
      <c r="J2604">
        <v>10069</v>
      </c>
      <c r="K2604">
        <v>114020</v>
      </c>
      <c r="L2604" t="s">
        <v>33</v>
      </c>
      <c r="M2604" t="s">
        <v>160</v>
      </c>
      <c r="N2604" t="s">
        <v>11264</v>
      </c>
      <c r="O2604" s="129"/>
      <c r="P2604" s="16"/>
    </row>
    <row r="2605" spans="1:16">
      <c r="A2605" t="s">
        <v>320</v>
      </c>
      <c r="B2605" t="s">
        <v>317</v>
      </c>
      <c r="C2605" t="s">
        <v>11571</v>
      </c>
      <c r="D2605" t="s">
        <v>318</v>
      </c>
      <c r="E2605">
        <v>2245.4499999999998</v>
      </c>
      <c r="F2605" t="s">
        <v>1170</v>
      </c>
      <c r="G2605" t="s">
        <v>11572</v>
      </c>
      <c r="H2605" t="s">
        <v>556</v>
      </c>
      <c r="I2605" t="s">
        <v>11012</v>
      </c>
      <c r="J2605">
        <v>10069</v>
      </c>
      <c r="K2605">
        <v>114020</v>
      </c>
      <c r="L2605" t="s">
        <v>33</v>
      </c>
      <c r="M2605" t="s">
        <v>160</v>
      </c>
      <c r="N2605" t="s">
        <v>11265</v>
      </c>
      <c r="O2605" s="129"/>
      <c r="P2605" s="16"/>
    </row>
    <row r="2606" spans="1:16">
      <c r="A2606" t="s">
        <v>321</v>
      </c>
      <c r="B2606" t="s">
        <v>317</v>
      </c>
      <c r="C2606" t="s">
        <v>11573</v>
      </c>
      <c r="D2606" t="s">
        <v>318</v>
      </c>
      <c r="E2606">
        <v>2759.9</v>
      </c>
      <c r="F2606" t="s">
        <v>1170</v>
      </c>
      <c r="G2606" t="s">
        <v>11574</v>
      </c>
      <c r="H2606" t="s">
        <v>561</v>
      </c>
      <c r="I2606" t="s">
        <v>11012</v>
      </c>
      <c r="J2606">
        <v>10069</v>
      </c>
      <c r="K2606">
        <v>114020</v>
      </c>
      <c r="L2606" t="s">
        <v>33</v>
      </c>
      <c r="M2606" t="s">
        <v>160</v>
      </c>
      <c r="N2606" t="s">
        <v>11266</v>
      </c>
      <c r="O2606" s="129"/>
    </row>
    <row r="2607" spans="1:16">
      <c r="A2607" t="s">
        <v>1115</v>
      </c>
      <c r="B2607" t="s">
        <v>317</v>
      </c>
      <c r="C2607" t="s">
        <v>11575</v>
      </c>
      <c r="D2607" t="s">
        <v>318</v>
      </c>
      <c r="E2607">
        <v>2773.26</v>
      </c>
      <c r="F2607" t="s">
        <v>1170</v>
      </c>
      <c r="G2607" t="s">
        <v>11576</v>
      </c>
      <c r="H2607" t="s">
        <v>559</v>
      </c>
      <c r="I2607" t="s">
        <v>11012</v>
      </c>
      <c r="J2607">
        <v>10069</v>
      </c>
      <c r="K2607">
        <v>114020</v>
      </c>
      <c r="L2607" t="s">
        <v>33</v>
      </c>
      <c r="M2607" t="s">
        <v>160</v>
      </c>
      <c r="N2607" t="s">
        <v>11267</v>
      </c>
      <c r="O2607" s="129"/>
    </row>
    <row r="2608" spans="1:16">
      <c r="A2608" t="s">
        <v>11577</v>
      </c>
      <c r="B2608" t="s">
        <v>317</v>
      </c>
      <c r="C2608" t="s">
        <v>11578</v>
      </c>
      <c r="D2608" t="s">
        <v>318</v>
      </c>
      <c r="E2608">
        <v>2755.86</v>
      </c>
      <c r="F2608" t="s">
        <v>1170</v>
      </c>
      <c r="G2608" t="s">
        <v>11579</v>
      </c>
      <c r="H2608" t="s">
        <v>558</v>
      </c>
      <c r="I2608" t="s">
        <v>11012</v>
      </c>
      <c r="J2608">
        <v>10069</v>
      </c>
      <c r="K2608">
        <v>114020</v>
      </c>
      <c r="L2608" t="s">
        <v>33</v>
      </c>
      <c r="M2608" t="s">
        <v>160</v>
      </c>
      <c r="N2608" t="s">
        <v>11268</v>
      </c>
      <c r="O2608" s="129"/>
      <c r="P2608" s="16"/>
    </row>
    <row r="2609" spans="1:16">
      <c r="A2609" t="s">
        <v>11580</v>
      </c>
      <c r="B2609" t="s">
        <v>317</v>
      </c>
      <c r="C2609" t="s">
        <v>11581</v>
      </c>
      <c r="D2609" t="s">
        <v>318</v>
      </c>
      <c r="E2609">
        <v>2732.79</v>
      </c>
      <c r="F2609" t="s">
        <v>1170</v>
      </c>
      <c r="G2609" t="s">
        <v>11582</v>
      </c>
      <c r="H2609" t="s">
        <v>552</v>
      </c>
      <c r="I2609" t="s">
        <v>11012</v>
      </c>
      <c r="J2609">
        <v>10069</v>
      </c>
      <c r="K2609">
        <v>114020</v>
      </c>
      <c r="L2609" t="s">
        <v>33</v>
      </c>
      <c r="M2609" t="s">
        <v>160</v>
      </c>
      <c r="N2609" t="s">
        <v>11269</v>
      </c>
      <c r="O2609" s="129"/>
    </row>
    <row r="2610" spans="1:16">
      <c r="A2610" t="s">
        <v>1155</v>
      </c>
      <c r="B2610" t="s">
        <v>317</v>
      </c>
      <c r="C2610" t="s">
        <v>11586</v>
      </c>
      <c r="D2610" t="s">
        <v>318</v>
      </c>
      <c r="E2610">
        <v>2765.29</v>
      </c>
      <c r="F2610" t="s">
        <v>1170</v>
      </c>
      <c r="G2610" t="s">
        <v>11587</v>
      </c>
      <c r="H2610" t="s">
        <v>557</v>
      </c>
      <c r="I2610" t="s">
        <v>11012</v>
      </c>
      <c r="J2610">
        <v>10069</v>
      </c>
      <c r="K2610">
        <v>114020</v>
      </c>
      <c r="L2610" t="s">
        <v>33</v>
      </c>
      <c r="M2610" t="s">
        <v>160</v>
      </c>
      <c r="N2610" t="s">
        <v>11270</v>
      </c>
      <c r="O2610" s="129"/>
      <c r="P2610" s="16"/>
    </row>
    <row r="2611" spans="1:16">
      <c r="A2611" t="s">
        <v>11583</v>
      </c>
      <c r="B2611" t="s">
        <v>317</v>
      </c>
      <c r="C2611" t="s">
        <v>11584</v>
      </c>
      <c r="D2611" t="s">
        <v>318</v>
      </c>
      <c r="E2611">
        <v>2909.34</v>
      </c>
      <c r="F2611" t="s">
        <v>1170</v>
      </c>
      <c r="G2611" t="s">
        <v>11585</v>
      </c>
      <c r="H2611" t="s">
        <v>555</v>
      </c>
      <c r="I2611" t="s">
        <v>11012</v>
      </c>
      <c r="J2611">
        <v>10069</v>
      </c>
      <c r="K2611">
        <v>114020</v>
      </c>
      <c r="L2611" t="s">
        <v>33</v>
      </c>
      <c r="M2611" t="s">
        <v>160</v>
      </c>
      <c r="N2611" t="s">
        <v>11271</v>
      </c>
      <c r="O2611" s="129"/>
      <c r="P2611" s="16"/>
    </row>
    <row r="2612" spans="1:16">
      <c r="A2612" t="s">
        <v>11588</v>
      </c>
      <c r="B2612" t="s">
        <v>317</v>
      </c>
      <c r="C2612" t="s">
        <v>11589</v>
      </c>
      <c r="D2612" t="s">
        <v>318</v>
      </c>
      <c r="E2612">
        <v>5184.74</v>
      </c>
      <c r="F2612" t="s">
        <v>1170</v>
      </c>
      <c r="G2612" t="s">
        <v>11590</v>
      </c>
      <c r="H2612" t="s">
        <v>561</v>
      </c>
      <c r="I2612" t="s">
        <v>11012</v>
      </c>
      <c r="J2612">
        <v>10069</v>
      </c>
      <c r="K2612">
        <v>114020</v>
      </c>
      <c r="L2612" t="s">
        <v>33</v>
      </c>
      <c r="M2612" t="s">
        <v>160</v>
      </c>
      <c r="N2612" t="s">
        <v>11272</v>
      </c>
      <c r="O2612" s="129"/>
    </row>
    <row r="2613" spans="1:16">
      <c r="A2613" t="s">
        <v>1161</v>
      </c>
      <c r="B2613" t="s">
        <v>317</v>
      </c>
      <c r="C2613" t="s">
        <v>11591</v>
      </c>
      <c r="D2613" t="s">
        <v>318</v>
      </c>
      <c r="E2613">
        <v>3146.76</v>
      </c>
      <c r="F2613" t="s">
        <v>1170</v>
      </c>
      <c r="G2613" t="s">
        <v>11592</v>
      </c>
      <c r="H2613" t="s">
        <v>557</v>
      </c>
      <c r="I2613" t="s">
        <v>11012</v>
      </c>
      <c r="J2613">
        <v>10069</v>
      </c>
      <c r="K2613">
        <v>114020</v>
      </c>
      <c r="L2613" t="s">
        <v>33</v>
      </c>
      <c r="M2613" t="s">
        <v>160</v>
      </c>
      <c r="N2613" t="s">
        <v>11273</v>
      </c>
      <c r="O2613" s="129"/>
      <c r="P2613" s="16"/>
    </row>
    <row r="2614" spans="1:16">
      <c r="A2614" t="s">
        <v>1160</v>
      </c>
      <c r="B2614" t="s">
        <v>317</v>
      </c>
      <c r="C2614" t="s">
        <v>11593</v>
      </c>
      <c r="D2614" t="s">
        <v>318</v>
      </c>
      <c r="E2614">
        <v>3034.33</v>
      </c>
      <c r="F2614" t="s">
        <v>1170</v>
      </c>
      <c r="G2614" t="s">
        <v>11594</v>
      </c>
      <c r="H2614" t="s">
        <v>557</v>
      </c>
      <c r="I2614" t="s">
        <v>11012</v>
      </c>
      <c r="J2614">
        <v>10069</v>
      </c>
      <c r="K2614">
        <v>114020</v>
      </c>
      <c r="L2614" t="s">
        <v>33</v>
      </c>
      <c r="M2614" t="s">
        <v>160</v>
      </c>
      <c r="N2614" t="s">
        <v>11274</v>
      </c>
      <c r="O2614" s="129"/>
      <c r="P2614" s="16"/>
    </row>
    <row r="2615" spans="1:16">
      <c r="A2615" t="s">
        <v>316</v>
      </c>
      <c r="B2615" t="s">
        <v>317</v>
      </c>
      <c r="C2615" t="s">
        <v>11569</v>
      </c>
      <c r="D2615" t="s">
        <v>318</v>
      </c>
      <c r="E2615">
        <v>1721.92</v>
      </c>
      <c r="F2615" t="s">
        <v>1170</v>
      </c>
      <c r="G2615" t="s">
        <v>11570</v>
      </c>
      <c r="H2615" t="s">
        <v>561</v>
      </c>
      <c r="I2615" t="s">
        <v>11011</v>
      </c>
      <c r="J2615">
        <v>10069</v>
      </c>
      <c r="K2615">
        <v>114030</v>
      </c>
      <c r="L2615" t="s">
        <v>37</v>
      </c>
      <c r="M2615" t="s">
        <v>160</v>
      </c>
      <c r="N2615" t="s">
        <v>11264</v>
      </c>
      <c r="O2615" s="129"/>
      <c r="P2615" s="16"/>
    </row>
    <row r="2616" spans="1:16">
      <c r="A2616" t="s">
        <v>320</v>
      </c>
      <c r="B2616" t="s">
        <v>317</v>
      </c>
      <c r="C2616" t="s">
        <v>11571</v>
      </c>
      <c r="D2616" t="s">
        <v>318</v>
      </c>
      <c r="E2616">
        <v>1619.52</v>
      </c>
      <c r="F2616" t="s">
        <v>1170</v>
      </c>
      <c r="G2616" t="s">
        <v>11572</v>
      </c>
      <c r="H2616" t="s">
        <v>557</v>
      </c>
      <c r="I2616" t="s">
        <v>11011</v>
      </c>
      <c r="J2616">
        <v>10069</v>
      </c>
      <c r="K2616">
        <v>114030</v>
      </c>
      <c r="L2616" t="s">
        <v>37</v>
      </c>
      <c r="M2616" t="s">
        <v>160</v>
      </c>
      <c r="N2616" t="s">
        <v>11265</v>
      </c>
      <c r="O2616" s="129"/>
      <c r="P2616" s="16"/>
    </row>
    <row r="2617" spans="1:16">
      <c r="A2617" t="s">
        <v>321</v>
      </c>
      <c r="B2617" t="s">
        <v>317</v>
      </c>
      <c r="C2617" t="s">
        <v>11573</v>
      </c>
      <c r="D2617" t="s">
        <v>318</v>
      </c>
      <c r="E2617">
        <v>1231.06</v>
      </c>
      <c r="F2617" t="s">
        <v>1170</v>
      </c>
      <c r="G2617" t="s">
        <v>11574</v>
      </c>
      <c r="H2617" t="s">
        <v>562</v>
      </c>
      <c r="I2617" t="s">
        <v>11011</v>
      </c>
      <c r="J2617">
        <v>10069</v>
      </c>
      <c r="K2617">
        <v>114030</v>
      </c>
      <c r="L2617" t="s">
        <v>37</v>
      </c>
      <c r="M2617" t="s">
        <v>160</v>
      </c>
      <c r="N2617" t="s">
        <v>11266</v>
      </c>
      <c r="O2617" s="129"/>
      <c r="P2617" s="16"/>
    </row>
    <row r="2618" spans="1:16">
      <c r="A2618" t="s">
        <v>1115</v>
      </c>
      <c r="B2618" t="s">
        <v>317</v>
      </c>
      <c r="C2618" t="s">
        <v>11575</v>
      </c>
      <c r="D2618" t="s">
        <v>318</v>
      </c>
      <c r="E2618">
        <v>1711.68</v>
      </c>
      <c r="F2618" t="s">
        <v>1170</v>
      </c>
      <c r="G2618" t="s">
        <v>11576</v>
      </c>
      <c r="H2618" t="s">
        <v>560</v>
      </c>
      <c r="I2618" t="s">
        <v>11011</v>
      </c>
      <c r="J2618">
        <v>10069</v>
      </c>
      <c r="K2618">
        <v>114030</v>
      </c>
      <c r="L2618" t="s">
        <v>37</v>
      </c>
      <c r="M2618" t="s">
        <v>160</v>
      </c>
      <c r="N2618" t="s">
        <v>11267</v>
      </c>
      <c r="O2618" s="129"/>
      <c r="P2618" s="16"/>
    </row>
    <row r="2619" spans="1:16">
      <c r="A2619" t="s">
        <v>11577</v>
      </c>
      <c r="B2619" t="s">
        <v>317</v>
      </c>
      <c r="C2619" t="s">
        <v>11578</v>
      </c>
      <c r="D2619" t="s">
        <v>318</v>
      </c>
      <c r="E2619">
        <v>1721.93</v>
      </c>
      <c r="F2619" t="s">
        <v>1170</v>
      </c>
      <c r="G2619" t="s">
        <v>11579</v>
      </c>
      <c r="H2619" t="s">
        <v>559</v>
      </c>
      <c r="I2619" t="s">
        <v>11011</v>
      </c>
      <c r="J2619">
        <v>10069</v>
      </c>
      <c r="K2619">
        <v>114030</v>
      </c>
      <c r="L2619" t="s">
        <v>37</v>
      </c>
      <c r="M2619" t="s">
        <v>160</v>
      </c>
      <c r="N2619" t="s">
        <v>11268</v>
      </c>
      <c r="O2619" s="129"/>
      <c r="P2619" s="16"/>
    </row>
    <row r="2620" spans="1:16">
      <c r="A2620" t="s">
        <v>11580</v>
      </c>
      <c r="B2620" t="s">
        <v>317</v>
      </c>
      <c r="C2620" t="s">
        <v>11581</v>
      </c>
      <c r="D2620" t="s">
        <v>318</v>
      </c>
      <c r="E2620">
        <v>1120.8599999999999</v>
      </c>
      <c r="F2620" t="s">
        <v>1170</v>
      </c>
      <c r="G2620" t="s">
        <v>11582</v>
      </c>
      <c r="H2620" t="s">
        <v>553</v>
      </c>
      <c r="I2620" t="s">
        <v>11011</v>
      </c>
      <c r="J2620">
        <v>10069</v>
      </c>
      <c r="K2620">
        <v>114030</v>
      </c>
      <c r="L2620" t="s">
        <v>37</v>
      </c>
      <c r="M2620" t="s">
        <v>160</v>
      </c>
      <c r="N2620" t="s">
        <v>11269</v>
      </c>
      <c r="O2620" s="129"/>
      <c r="P2620" s="16"/>
    </row>
    <row r="2621" spans="1:16">
      <c r="A2621" t="s">
        <v>11583</v>
      </c>
      <c r="B2621" t="s">
        <v>317</v>
      </c>
      <c r="C2621" t="s">
        <v>11584</v>
      </c>
      <c r="D2621" t="s">
        <v>318</v>
      </c>
      <c r="E2621">
        <v>1543.67</v>
      </c>
      <c r="F2621" t="s">
        <v>1170</v>
      </c>
      <c r="G2621" t="s">
        <v>11585</v>
      </c>
      <c r="H2621" t="s">
        <v>556</v>
      </c>
      <c r="I2621" t="s">
        <v>11011</v>
      </c>
      <c r="J2621">
        <v>10069</v>
      </c>
      <c r="K2621">
        <v>114030</v>
      </c>
      <c r="L2621" t="s">
        <v>37</v>
      </c>
      <c r="M2621" t="s">
        <v>160</v>
      </c>
      <c r="N2621" t="s">
        <v>11271</v>
      </c>
      <c r="O2621" s="129"/>
      <c r="P2621" s="16"/>
    </row>
    <row r="2622" spans="1:16">
      <c r="A2622" t="s">
        <v>1155</v>
      </c>
      <c r="B2622" t="s">
        <v>317</v>
      </c>
      <c r="C2622" t="s">
        <v>11586</v>
      </c>
      <c r="D2622" t="s">
        <v>318</v>
      </c>
      <c r="E2622">
        <v>1787.62</v>
      </c>
      <c r="F2622" t="s">
        <v>1170</v>
      </c>
      <c r="G2622" t="s">
        <v>11587</v>
      </c>
      <c r="H2622" t="s">
        <v>558</v>
      </c>
      <c r="I2622" t="s">
        <v>11011</v>
      </c>
      <c r="J2622">
        <v>10069</v>
      </c>
      <c r="K2622">
        <v>114030</v>
      </c>
      <c r="L2622" t="s">
        <v>37</v>
      </c>
      <c r="M2622" t="s">
        <v>160</v>
      </c>
      <c r="N2622" t="s">
        <v>11270</v>
      </c>
      <c r="O2622" s="129"/>
      <c r="P2622" s="16"/>
    </row>
    <row r="2623" spans="1:16">
      <c r="A2623" t="s">
        <v>11588</v>
      </c>
      <c r="B2623" t="s">
        <v>317</v>
      </c>
      <c r="C2623" t="s">
        <v>11589</v>
      </c>
      <c r="D2623" t="s">
        <v>318</v>
      </c>
      <c r="E2623">
        <v>3011.63</v>
      </c>
      <c r="F2623" t="s">
        <v>1170</v>
      </c>
      <c r="G2623" t="s">
        <v>11590</v>
      </c>
      <c r="H2623" t="s">
        <v>562</v>
      </c>
      <c r="I2623" t="s">
        <v>11011</v>
      </c>
      <c r="J2623">
        <v>10069</v>
      </c>
      <c r="K2623">
        <v>114030</v>
      </c>
      <c r="L2623" t="s">
        <v>37</v>
      </c>
      <c r="M2623" t="s">
        <v>160</v>
      </c>
      <c r="N2623" t="s">
        <v>11272</v>
      </c>
      <c r="O2623" s="129"/>
      <c r="P2623" s="16"/>
    </row>
    <row r="2624" spans="1:16">
      <c r="A2624" t="s">
        <v>1161</v>
      </c>
      <c r="B2624" t="s">
        <v>317</v>
      </c>
      <c r="C2624" t="s">
        <v>11591</v>
      </c>
      <c r="D2624" t="s">
        <v>318</v>
      </c>
      <c r="E2624">
        <v>1701.01</v>
      </c>
      <c r="F2624" t="s">
        <v>1170</v>
      </c>
      <c r="G2624" t="s">
        <v>11592</v>
      </c>
      <c r="H2624" t="s">
        <v>558</v>
      </c>
      <c r="I2624" t="s">
        <v>11011</v>
      </c>
      <c r="J2624">
        <v>10069</v>
      </c>
      <c r="K2624">
        <v>114030</v>
      </c>
      <c r="L2624" t="s">
        <v>37</v>
      </c>
      <c r="M2624" t="s">
        <v>160</v>
      </c>
      <c r="N2624" t="s">
        <v>11273</v>
      </c>
      <c r="O2624" s="129"/>
      <c r="P2624" s="16"/>
    </row>
    <row r="2625" spans="1:16">
      <c r="A2625" t="s">
        <v>1160</v>
      </c>
      <c r="B2625" t="s">
        <v>317</v>
      </c>
      <c r="C2625" t="s">
        <v>11593</v>
      </c>
      <c r="D2625" t="s">
        <v>318</v>
      </c>
      <c r="E2625">
        <v>1685.36</v>
      </c>
      <c r="F2625" t="s">
        <v>1170</v>
      </c>
      <c r="G2625" t="s">
        <v>11594</v>
      </c>
      <c r="H2625" t="s">
        <v>558</v>
      </c>
      <c r="I2625" t="s">
        <v>11011</v>
      </c>
      <c r="J2625">
        <v>10069</v>
      </c>
      <c r="K2625">
        <v>114030</v>
      </c>
      <c r="L2625" t="s">
        <v>37</v>
      </c>
      <c r="M2625" t="s">
        <v>160</v>
      </c>
      <c r="N2625" t="s">
        <v>11274</v>
      </c>
      <c r="O2625" s="129"/>
      <c r="P2625" s="16"/>
    </row>
    <row r="2626" spans="1:16">
      <c r="A2626" t="s">
        <v>316</v>
      </c>
      <c r="B2626" t="s">
        <v>317</v>
      </c>
      <c r="C2626" t="s">
        <v>11569</v>
      </c>
      <c r="D2626" t="s">
        <v>318</v>
      </c>
      <c r="E2626">
        <v>18216.37</v>
      </c>
      <c r="F2626" t="s">
        <v>1170</v>
      </c>
      <c r="G2626" t="s">
        <v>11570</v>
      </c>
      <c r="H2626" t="s">
        <v>562</v>
      </c>
      <c r="I2626" t="s">
        <v>11010</v>
      </c>
      <c r="J2626">
        <v>10069</v>
      </c>
      <c r="K2626">
        <v>114040</v>
      </c>
      <c r="L2626" t="s">
        <v>27</v>
      </c>
      <c r="M2626" t="s">
        <v>160</v>
      </c>
      <c r="N2626" t="s">
        <v>11264</v>
      </c>
      <c r="O2626" s="129"/>
      <c r="P2626" s="16"/>
    </row>
    <row r="2627" spans="1:16">
      <c r="A2627" t="s">
        <v>320</v>
      </c>
      <c r="B2627" t="s">
        <v>317</v>
      </c>
      <c r="C2627" t="s">
        <v>11571</v>
      </c>
      <c r="D2627" t="s">
        <v>318</v>
      </c>
      <c r="E2627">
        <v>18261.71</v>
      </c>
      <c r="F2627" t="s">
        <v>1170</v>
      </c>
      <c r="G2627" t="s">
        <v>11572</v>
      </c>
      <c r="H2627" t="s">
        <v>558</v>
      </c>
      <c r="I2627" t="s">
        <v>11010</v>
      </c>
      <c r="J2627">
        <v>10069</v>
      </c>
      <c r="K2627">
        <v>114040</v>
      </c>
      <c r="L2627" t="s">
        <v>27</v>
      </c>
      <c r="M2627" t="s">
        <v>160</v>
      </c>
      <c r="N2627" t="s">
        <v>11265</v>
      </c>
      <c r="O2627" s="129"/>
      <c r="P2627" s="16"/>
    </row>
    <row r="2628" spans="1:16">
      <c r="A2628" t="s">
        <v>321</v>
      </c>
      <c r="B2628" t="s">
        <v>317</v>
      </c>
      <c r="C2628" t="s">
        <v>11573</v>
      </c>
      <c r="D2628" t="s">
        <v>318</v>
      </c>
      <c r="E2628">
        <v>18149.11</v>
      </c>
      <c r="F2628" t="s">
        <v>1170</v>
      </c>
      <c r="G2628" t="s">
        <v>11574</v>
      </c>
      <c r="H2628" t="s">
        <v>563</v>
      </c>
      <c r="I2628" t="s">
        <v>11010</v>
      </c>
      <c r="J2628">
        <v>10069</v>
      </c>
      <c r="K2628">
        <v>114040</v>
      </c>
      <c r="L2628" t="s">
        <v>27</v>
      </c>
      <c r="M2628" t="s">
        <v>160</v>
      </c>
      <c r="N2628" t="s">
        <v>11266</v>
      </c>
      <c r="O2628" s="129"/>
      <c r="P2628" s="16"/>
    </row>
    <row r="2629" spans="1:16">
      <c r="A2629" t="s">
        <v>1115</v>
      </c>
      <c r="B2629" t="s">
        <v>317</v>
      </c>
      <c r="C2629" t="s">
        <v>11575</v>
      </c>
      <c r="D2629" t="s">
        <v>318</v>
      </c>
      <c r="E2629">
        <v>18870.560000000001</v>
      </c>
      <c r="F2629" t="s">
        <v>1170</v>
      </c>
      <c r="G2629" t="s">
        <v>11576</v>
      </c>
      <c r="H2629" t="s">
        <v>561</v>
      </c>
      <c r="I2629" t="s">
        <v>11010</v>
      </c>
      <c r="J2629">
        <v>10069</v>
      </c>
      <c r="K2629">
        <v>114040</v>
      </c>
      <c r="L2629" t="s">
        <v>27</v>
      </c>
      <c r="M2629" t="s">
        <v>160</v>
      </c>
      <c r="N2629" t="s">
        <v>11267</v>
      </c>
      <c r="O2629" s="129"/>
      <c r="P2629" s="16"/>
    </row>
    <row r="2630" spans="1:16">
      <c r="A2630" t="s">
        <v>11577</v>
      </c>
      <c r="B2630" t="s">
        <v>317</v>
      </c>
      <c r="C2630" t="s">
        <v>11578</v>
      </c>
      <c r="D2630" t="s">
        <v>318</v>
      </c>
      <c r="E2630">
        <v>19074.84</v>
      </c>
      <c r="F2630" t="s">
        <v>1170</v>
      </c>
      <c r="G2630" t="s">
        <v>11579</v>
      </c>
      <c r="H2630" t="s">
        <v>560</v>
      </c>
      <c r="I2630" t="s">
        <v>11010</v>
      </c>
      <c r="J2630">
        <v>10069</v>
      </c>
      <c r="K2630">
        <v>114040</v>
      </c>
      <c r="L2630" t="s">
        <v>27</v>
      </c>
      <c r="M2630" t="s">
        <v>160</v>
      </c>
      <c r="N2630" t="s">
        <v>11268</v>
      </c>
      <c r="O2630" s="129"/>
      <c r="P2630" s="16"/>
    </row>
    <row r="2631" spans="1:16">
      <c r="A2631" t="s">
        <v>11580</v>
      </c>
      <c r="B2631" t="s">
        <v>317</v>
      </c>
      <c r="C2631" t="s">
        <v>11581</v>
      </c>
      <c r="D2631" t="s">
        <v>318</v>
      </c>
      <c r="E2631">
        <v>17636.740000000002</v>
      </c>
      <c r="F2631" t="s">
        <v>1170</v>
      </c>
      <c r="G2631" t="s">
        <v>11582</v>
      </c>
      <c r="H2631" t="s">
        <v>554</v>
      </c>
      <c r="I2631" t="s">
        <v>11010</v>
      </c>
      <c r="J2631">
        <v>10069</v>
      </c>
      <c r="K2631">
        <v>114040</v>
      </c>
      <c r="L2631" t="s">
        <v>27</v>
      </c>
      <c r="M2631" t="s">
        <v>160</v>
      </c>
      <c r="N2631" t="s">
        <v>11269</v>
      </c>
      <c r="O2631" s="129"/>
      <c r="P2631" s="16"/>
    </row>
    <row r="2632" spans="1:16">
      <c r="A2632" t="s">
        <v>11583</v>
      </c>
      <c r="B2632" t="s">
        <v>317</v>
      </c>
      <c r="C2632" t="s">
        <v>11584</v>
      </c>
      <c r="D2632" t="s">
        <v>318</v>
      </c>
      <c r="E2632">
        <v>20200.18</v>
      </c>
      <c r="F2632" t="s">
        <v>1170</v>
      </c>
      <c r="G2632" t="s">
        <v>11585</v>
      </c>
      <c r="H2632" t="s">
        <v>557</v>
      </c>
      <c r="I2632" t="s">
        <v>11010</v>
      </c>
      <c r="J2632">
        <v>10069</v>
      </c>
      <c r="K2632">
        <v>114040</v>
      </c>
      <c r="L2632" t="s">
        <v>27</v>
      </c>
      <c r="M2632" t="s">
        <v>160</v>
      </c>
      <c r="N2632" t="s">
        <v>11271</v>
      </c>
      <c r="O2632" s="129"/>
      <c r="P2632" s="16"/>
    </row>
    <row r="2633" spans="1:16">
      <c r="A2633" t="s">
        <v>1155</v>
      </c>
      <c r="B2633" t="s">
        <v>317</v>
      </c>
      <c r="C2633" t="s">
        <v>11586</v>
      </c>
      <c r="D2633" t="s">
        <v>318</v>
      </c>
      <c r="E2633">
        <v>17628.400000000001</v>
      </c>
      <c r="F2633" t="s">
        <v>1170</v>
      </c>
      <c r="G2633" t="s">
        <v>11587</v>
      </c>
      <c r="H2633" t="s">
        <v>559</v>
      </c>
      <c r="I2633" t="s">
        <v>11010</v>
      </c>
      <c r="J2633">
        <v>10069</v>
      </c>
      <c r="K2633">
        <v>114040</v>
      </c>
      <c r="L2633" t="s">
        <v>27</v>
      </c>
      <c r="M2633" t="s">
        <v>160</v>
      </c>
      <c r="N2633" t="s">
        <v>11270</v>
      </c>
      <c r="O2633" s="129"/>
      <c r="P2633" s="16"/>
    </row>
    <row r="2634" spans="1:16">
      <c r="A2634" t="s">
        <v>11588</v>
      </c>
      <c r="B2634" t="s">
        <v>317</v>
      </c>
      <c r="C2634" t="s">
        <v>11589</v>
      </c>
      <c r="D2634" t="s">
        <v>318</v>
      </c>
      <c r="E2634">
        <v>17993.39</v>
      </c>
      <c r="F2634" t="s">
        <v>1170</v>
      </c>
      <c r="G2634" t="s">
        <v>11590</v>
      </c>
      <c r="H2634" t="s">
        <v>563</v>
      </c>
      <c r="I2634" t="s">
        <v>11010</v>
      </c>
      <c r="J2634">
        <v>10069</v>
      </c>
      <c r="K2634">
        <v>114040</v>
      </c>
      <c r="L2634" t="s">
        <v>27</v>
      </c>
      <c r="M2634" t="s">
        <v>160</v>
      </c>
      <c r="N2634" t="s">
        <v>11272</v>
      </c>
      <c r="O2634" s="129"/>
      <c r="P2634" s="16"/>
    </row>
    <row r="2635" spans="1:16">
      <c r="A2635" t="s">
        <v>1161</v>
      </c>
      <c r="B2635" t="s">
        <v>317</v>
      </c>
      <c r="C2635" t="s">
        <v>11591</v>
      </c>
      <c r="D2635" t="s">
        <v>318</v>
      </c>
      <c r="E2635">
        <v>19017.04</v>
      </c>
      <c r="F2635" t="s">
        <v>1170</v>
      </c>
      <c r="G2635" t="s">
        <v>11592</v>
      </c>
      <c r="H2635" t="s">
        <v>559</v>
      </c>
      <c r="I2635" t="s">
        <v>11010</v>
      </c>
      <c r="J2635">
        <v>10069</v>
      </c>
      <c r="K2635">
        <v>114040</v>
      </c>
      <c r="L2635" t="s">
        <v>27</v>
      </c>
      <c r="M2635" t="s">
        <v>160</v>
      </c>
      <c r="N2635" t="s">
        <v>11273</v>
      </c>
      <c r="O2635" s="129"/>
      <c r="P2635" s="16"/>
    </row>
    <row r="2636" spans="1:16">
      <c r="A2636" t="s">
        <v>1160</v>
      </c>
      <c r="B2636" t="s">
        <v>317</v>
      </c>
      <c r="C2636" t="s">
        <v>11593</v>
      </c>
      <c r="D2636" t="s">
        <v>318</v>
      </c>
      <c r="E2636">
        <v>18861.240000000002</v>
      </c>
      <c r="F2636" t="s">
        <v>1170</v>
      </c>
      <c r="G2636" t="s">
        <v>11594</v>
      </c>
      <c r="H2636" t="s">
        <v>559</v>
      </c>
      <c r="I2636" t="s">
        <v>11010</v>
      </c>
      <c r="J2636">
        <v>10069</v>
      </c>
      <c r="K2636">
        <v>114040</v>
      </c>
      <c r="L2636" t="s">
        <v>27</v>
      </c>
      <c r="M2636" t="s">
        <v>160</v>
      </c>
      <c r="N2636" t="s">
        <v>11274</v>
      </c>
      <c r="O2636" s="129"/>
      <c r="P2636" s="16"/>
    </row>
    <row r="2637" spans="1:16">
      <c r="A2637" t="s">
        <v>316</v>
      </c>
      <c r="B2637" t="s">
        <v>317</v>
      </c>
      <c r="C2637" t="s">
        <v>11569</v>
      </c>
      <c r="D2637" t="s">
        <v>318</v>
      </c>
      <c r="E2637">
        <v>11673.73</v>
      </c>
      <c r="F2637" t="s">
        <v>1170</v>
      </c>
      <c r="G2637" t="s">
        <v>11570</v>
      </c>
      <c r="H2637" t="s">
        <v>563</v>
      </c>
      <c r="I2637" t="s">
        <v>11009</v>
      </c>
      <c r="J2637">
        <v>10069</v>
      </c>
      <c r="K2637">
        <v>114060</v>
      </c>
      <c r="L2637" t="s">
        <v>31</v>
      </c>
      <c r="M2637" t="s">
        <v>160</v>
      </c>
      <c r="N2637" t="s">
        <v>11264</v>
      </c>
      <c r="O2637" s="129"/>
      <c r="P2637" s="16"/>
    </row>
    <row r="2638" spans="1:16">
      <c r="A2638" t="s">
        <v>320</v>
      </c>
      <c r="B2638" t="s">
        <v>317</v>
      </c>
      <c r="C2638" t="s">
        <v>11571</v>
      </c>
      <c r="D2638" t="s">
        <v>318</v>
      </c>
      <c r="E2638">
        <v>12030.93</v>
      </c>
      <c r="F2638" t="s">
        <v>1170</v>
      </c>
      <c r="G2638" t="s">
        <v>11572</v>
      </c>
      <c r="H2638" t="s">
        <v>559</v>
      </c>
      <c r="I2638" t="s">
        <v>11009</v>
      </c>
      <c r="J2638">
        <v>10069</v>
      </c>
      <c r="K2638">
        <v>114060</v>
      </c>
      <c r="L2638" t="s">
        <v>31</v>
      </c>
      <c r="M2638" t="s">
        <v>160</v>
      </c>
      <c r="N2638" t="s">
        <v>11265</v>
      </c>
      <c r="O2638" s="129"/>
      <c r="P2638" s="16"/>
    </row>
    <row r="2639" spans="1:16">
      <c r="A2639" t="s">
        <v>321</v>
      </c>
      <c r="B2639" t="s">
        <v>317</v>
      </c>
      <c r="C2639" t="s">
        <v>11573</v>
      </c>
      <c r="D2639" t="s">
        <v>318</v>
      </c>
      <c r="E2639">
        <v>11314.8</v>
      </c>
      <c r="F2639" t="s">
        <v>1170</v>
      </c>
      <c r="G2639" t="s">
        <v>11574</v>
      </c>
      <c r="H2639" t="s">
        <v>564</v>
      </c>
      <c r="I2639" t="s">
        <v>11009</v>
      </c>
      <c r="J2639">
        <v>10069</v>
      </c>
      <c r="K2639">
        <v>114060</v>
      </c>
      <c r="L2639" t="s">
        <v>31</v>
      </c>
      <c r="M2639" t="s">
        <v>160</v>
      </c>
      <c r="N2639" t="s">
        <v>11266</v>
      </c>
      <c r="O2639" s="129"/>
      <c r="P2639" s="16"/>
    </row>
    <row r="2640" spans="1:16">
      <c r="A2640" t="s">
        <v>1115</v>
      </c>
      <c r="B2640" t="s">
        <v>317</v>
      </c>
      <c r="C2640" t="s">
        <v>11575</v>
      </c>
      <c r="D2640" t="s">
        <v>318</v>
      </c>
      <c r="E2640">
        <v>12408.83</v>
      </c>
      <c r="F2640" t="s">
        <v>1170</v>
      </c>
      <c r="G2640" t="s">
        <v>11576</v>
      </c>
      <c r="H2640" t="s">
        <v>562</v>
      </c>
      <c r="I2640" t="s">
        <v>11009</v>
      </c>
      <c r="J2640">
        <v>10069</v>
      </c>
      <c r="K2640">
        <v>114060</v>
      </c>
      <c r="L2640" t="s">
        <v>31</v>
      </c>
      <c r="M2640" t="s">
        <v>160</v>
      </c>
      <c r="N2640" t="s">
        <v>11267</v>
      </c>
      <c r="O2640" s="129"/>
      <c r="P2640" s="16"/>
    </row>
    <row r="2641" spans="1:16">
      <c r="A2641" t="s">
        <v>11577</v>
      </c>
      <c r="B2641" t="s">
        <v>317</v>
      </c>
      <c r="C2641" t="s">
        <v>11578</v>
      </c>
      <c r="D2641" t="s">
        <v>318</v>
      </c>
      <c r="E2641">
        <v>11358.18</v>
      </c>
      <c r="F2641" t="s">
        <v>1170</v>
      </c>
      <c r="G2641" t="s">
        <v>11579</v>
      </c>
      <c r="H2641" t="s">
        <v>561</v>
      </c>
      <c r="I2641" t="s">
        <v>11009</v>
      </c>
      <c r="J2641">
        <v>10069</v>
      </c>
      <c r="K2641">
        <v>114060</v>
      </c>
      <c r="L2641" t="s">
        <v>31</v>
      </c>
      <c r="M2641" t="s">
        <v>160</v>
      </c>
      <c r="N2641" t="s">
        <v>11268</v>
      </c>
      <c r="O2641" s="129"/>
      <c r="P2641" s="16"/>
    </row>
    <row r="2642" spans="1:16">
      <c r="A2642" t="s">
        <v>11580</v>
      </c>
      <c r="B2642" t="s">
        <v>317</v>
      </c>
      <c r="C2642" t="s">
        <v>11581</v>
      </c>
      <c r="D2642" t="s">
        <v>318</v>
      </c>
      <c r="E2642">
        <v>12216.47</v>
      </c>
      <c r="F2642" t="s">
        <v>1170</v>
      </c>
      <c r="G2642" t="s">
        <v>11582</v>
      </c>
      <c r="H2642" t="s">
        <v>555</v>
      </c>
      <c r="I2642" t="s">
        <v>11009</v>
      </c>
      <c r="J2642">
        <v>10069</v>
      </c>
      <c r="K2642">
        <v>114060</v>
      </c>
      <c r="L2642" t="s">
        <v>31</v>
      </c>
      <c r="M2642" t="s">
        <v>160</v>
      </c>
      <c r="N2642" t="s">
        <v>11269</v>
      </c>
      <c r="O2642" s="129"/>
      <c r="P2642" s="16"/>
    </row>
    <row r="2643" spans="1:16">
      <c r="A2643" t="s">
        <v>1155</v>
      </c>
      <c r="B2643" t="s">
        <v>317</v>
      </c>
      <c r="C2643" t="s">
        <v>11586</v>
      </c>
      <c r="D2643" t="s">
        <v>318</v>
      </c>
      <c r="E2643">
        <v>12307.05</v>
      </c>
      <c r="F2643" t="s">
        <v>1170</v>
      </c>
      <c r="G2643" t="s">
        <v>11587</v>
      </c>
      <c r="H2643" t="s">
        <v>560</v>
      </c>
      <c r="I2643" t="s">
        <v>11009</v>
      </c>
      <c r="J2643">
        <v>10069</v>
      </c>
      <c r="K2643">
        <v>114060</v>
      </c>
      <c r="L2643" t="s">
        <v>31</v>
      </c>
      <c r="M2643" t="s">
        <v>160</v>
      </c>
      <c r="N2643" t="s">
        <v>11270</v>
      </c>
      <c r="O2643" s="129"/>
      <c r="P2643" s="16"/>
    </row>
    <row r="2644" spans="1:16">
      <c r="A2644" t="s">
        <v>11583</v>
      </c>
      <c r="B2644" t="s">
        <v>317</v>
      </c>
      <c r="C2644" t="s">
        <v>11584</v>
      </c>
      <c r="D2644" t="s">
        <v>318</v>
      </c>
      <c r="E2644">
        <v>12415.33</v>
      </c>
      <c r="F2644" t="s">
        <v>1170</v>
      </c>
      <c r="G2644" t="s">
        <v>11585</v>
      </c>
      <c r="H2644" t="s">
        <v>558</v>
      </c>
      <c r="I2644" t="s">
        <v>11009</v>
      </c>
      <c r="J2644">
        <v>10069</v>
      </c>
      <c r="K2644">
        <v>114060</v>
      </c>
      <c r="L2644" t="s">
        <v>31</v>
      </c>
      <c r="M2644" t="s">
        <v>160</v>
      </c>
      <c r="N2644" t="s">
        <v>11271</v>
      </c>
      <c r="O2644" s="129"/>
      <c r="P2644" s="16"/>
    </row>
    <row r="2645" spans="1:16">
      <c r="A2645" t="s">
        <v>11588</v>
      </c>
      <c r="B2645" t="s">
        <v>317</v>
      </c>
      <c r="C2645" t="s">
        <v>11589</v>
      </c>
      <c r="D2645" t="s">
        <v>318</v>
      </c>
      <c r="E2645">
        <v>21797.64</v>
      </c>
      <c r="F2645" t="s">
        <v>1170</v>
      </c>
      <c r="G2645" t="s">
        <v>11590</v>
      </c>
      <c r="H2645" t="s">
        <v>564</v>
      </c>
      <c r="I2645" t="s">
        <v>11009</v>
      </c>
      <c r="J2645">
        <v>10069</v>
      </c>
      <c r="K2645">
        <v>114060</v>
      </c>
      <c r="L2645" t="s">
        <v>31</v>
      </c>
      <c r="M2645" t="s">
        <v>160</v>
      </c>
      <c r="N2645" t="s">
        <v>11272</v>
      </c>
      <c r="O2645" s="129"/>
      <c r="P2645" s="16"/>
    </row>
    <row r="2646" spans="1:16">
      <c r="A2646" t="s">
        <v>1161</v>
      </c>
      <c r="B2646" t="s">
        <v>317</v>
      </c>
      <c r="C2646" t="s">
        <v>11591</v>
      </c>
      <c r="D2646" t="s">
        <v>318</v>
      </c>
      <c r="E2646">
        <v>14179.82</v>
      </c>
      <c r="F2646" t="s">
        <v>1170</v>
      </c>
      <c r="G2646" t="s">
        <v>11592</v>
      </c>
      <c r="H2646" t="s">
        <v>560</v>
      </c>
      <c r="I2646" t="s">
        <v>11009</v>
      </c>
      <c r="J2646">
        <v>10069</v>
      </c>
      <c r="K2646">
        <v>114060</v>
      </c>
      <c r="L2646" t="s">
        <v>31</v>
      </c>
      <c r="M2646" t="s">
        <v>160</v>
      </c>
      <c r="N2646" t="s">
        <v>11273</v>
      </c>
      <c r="O2646" s="129"/>
      <c r="P2646" s="16"/>
    </row>
    <row r="2647" spans="1:16">
      <c r="A2647" t="s">
        <v>1160</v>
      </c>
      <c r="B2647" t="s">
        <v>317</v>
      </c>
      <c r="C2647" t="s">
        <v>11593</v>
      </c>
      <c r="D2647" t="s">
        <v>318</v>
      </c>
      <c r="E2647">
        <v>13969.52</v>
      </c>
      <c r="F2647" t="s">
        <v>1170</v>
      </c>
      <c r="G2647" t="s">
        <v>11594</v>
      </c>
      <c r="H2647" t="s">
        <v>560</v>
      </c>
      <c r="I2647" t="s">
        <v>11009</v>
      </c>
      <c r="J2647">
        <v>10069</v>
      </c>
      <c r="K2647">
        <v>114060</v>
      </c>
      <c r="L2647" t="s">
        <v>31</v>
      </c>
      <c r="M2647" t="s">
        <v>160</v>
      </c>
      <c r="N2647" t="s">
        <v>11274</v>
      </c>
      <c r="O2647" s="129"/>
      <c r="P2647" s="16"/>
    </row>
    <row r="2648" spans="1:16">
      <c r="A2648" t="s">
        <v>316</v>
      </c>
      <c r="B2648" t="s">
        <v>317</v>
      </c>
      <c r="C2648" t="s">
        <v>11569</v>
      </c>
      <c r="D2648" t="s">
        <v>318</v>
      </c>
      <c r="E2648">
        <v>5366.23</v>
      </c>
      <c r="F2648" t="s">
        <v>1170</v>
      </c>
      <c r="G2648" t="s">
        <v>11570</v>
      </c>
      <c r="H2648" t="s">
        <v>564</v>
      </c>
      <c r="I2648" t="s">
        <v>11008</v>
      </c>
      <c r="J2648">
        <v>10071</v>
      </c>
      <c r="K2648">
        <v>111100</v>
      </c>
      <c r="L2648" t="s">
        <v>35</v>
      </c>
      <c r="M2648" t="s">
        <v>162</v>
      </c>
      <c r="N2648" t="s">
        <v>11264</v>
      </c>
      <c r="O2648" s="129"/>
      <c r="P2648" s="16"/>
    </row>
    <row r="2649" spans="1:16">
      <c r="A2649" t="s">
        <v>320</v>
      </c>
      <c r="B2649" t="s">
        <v>317</v>
      </c>
      <c r="C2649" t="s">
        <v>11571</v>
      </c>
      <c r="D2649" t="s">
        <v>318</v>
      </c>
      <c r="E2649">
        <v>5866.23</v>
      </c>
      <c r="F2649" t="s">
        <v>1170</v>
      </c>
      <c r="G2649" t="s">
        <v>11572</v>
      </c>
      <c r="H2649" t="s">
        <v>560</v>
      </c>
      <c r="I2649" t="s">
        <v>11008</v>
      </c>
      <c r="J2649">
        <v>10071</v>
      </c>
      <c r="K2649">
        <v>111100</v>
      </c>
      <c r="L2649" t="s">
        <v>35</v>
      </c>
      <c r="M2649" t="s">
        <v>162</v>
      </c>
      <c r="N2649" t="s">
        <v>11265</v>
      </c>
      <c r="O2649" s="129"/>
      <c r="P2649" s="16"/>
    </row>
    <row r="2650" spans="1:16">
      <c r="A2650" t="s">
        <v>321</v>
      </c>
      <c r="B2650" t="s">
        <v>317</v>
      </c>
      <c r="C2650" t="s">
        <v>11573</v>
      </c>
      <c r="D2650" t="s">
        <v>318</v>
      </c>
      <c r="E2650">
        <v>5643.55</v>
      </c>
      <c r="F2650" t="s">
        <v>1170</v>
      </c>
      <c r="G2650" t="s">
        <v>11574</v>
      </c>
      <c r="H2650" t="s">
        <v>565</v>
      </c>
      <c r="I2650" t="s">
        <v>11008</v>
      </c>
      <c r="J2650">
        <v>10071</v>
      </c>
      <c r="K2650">
        <v>111100</v>
      </c>
      <c r="L2650" t="s">
        <v>35</v>
      </c>
      <c r="M2650" t="s">
        <v>162</v>
      </c>
      <c r="N2650" t="s">
        <v>11266</v>
      </c>
      <c r="O2650" s="129"/>
      <c r="P2650" s="16"/>
    </row>
    <row r="2651" spans="1:16">
      <c r="A2651" t="s">
        <v>1115</v>
      </c>
      <c r="B2651" t="s">
        <v>317</v>
      </c>
      <c r="C2651" t="s">
        <v>11575</v>
      </c>
      <c r="D2651" t="s">
        <v>318</v>
      </c>
      <c r="E2651">
        <v>5765.63</v>
      </c>
      <c r="F2651" t="s">
        <v>1170</v>
      </c>
      <c r="G2651" t="s">
        <v>11576</v>
      </c>
      <c r="H2651" t="s">
        <v>563</v>
      </c>
      <c r="I2651" t="s">
        <v>11008</v>
      </c>
      <c r="J2651">
        <v>10071</v>
      </c>
      <c r="K2651">
        <v>111100</v>
      </c>
      <c r="L2651" t="s">
        <v>35</v>
      </c>
      <c r="M2651" t="s">
        <v>162</v>
      </c>
      <c r="N2651" t="s">
        <v>11267</v>
      </c>
      <c r="O2651" s="129"/>
      <c r="P2651" s="16"/>
    </row>
    <row r="2652" spans="1:16">
      <c r="A2652" t="s">
        <v>11577</v>
      </c>
      <c r="B2652" t="s">
        <v>317</v>
      </c>
      <c r="C2652" t="s">
        <v>11578</v>
      </c>
      <c r="D2652" t="s">
        <v>318</v>
      </c>
      <c r="E2652">
        <v>5094.28</v>
      </c>
      <c r="F2652" t="s">
        <v>1170</v>
      </c>
      <c r="G2652" t="s">
        <v>11579</v>
      </c>
      <c r="H2652" t="s">
        <v>562</v>
      </c>
      <c r="I2652" t="s">
        <v>11008</v>
      </c>
      <c r="J2652">
        <v>10071</v>
      </c>
      <c r="K2652">
        <v>111100</v>
      </c>
      <c r="L2652" t="s">
        <v>35</v>
      </c>
      <c r="M2652" t="s">
        <v>162</v>
      </c>
      <c r="N2652" t="s">
        <v>11268</v>
      </c>
      <c r="O2652" s="129"/>
      <c r="P2652" s="16"/>
    </row>
    <row r="2653" spans="1:16">
      <c r="A2653" t="s">
        <v>11580</v>
      </c>
      <c r="B2653" t="s">
        <v>317</v>
      </c>
      <c r="C2653" t="s">
        <v>11581</v>
      </c>
      <c r="D2653" t="s">
        <v>318</v>
      </c>
      <c r="E2653">
        <v>6140.44</v>
      </c>
      <c r="F2653" t="s">
        <v>1170</v>
      </c>
      <c r="G2653" t="s">
        <v>11582</v>
      </c>
      <c r="H2653" t="s">
        <v>556</v>
      </c>
      <c r="I2653" t="s">
        <v>11008</v>
      </c>
      <c r="J2653">
        <v>10071</v>
      </c>
      <c r="K2653">
        <v>111100</v>
      </c>
      <c r="L2653" t="s">
        <v>35</v>
      </c>
      <c r="M2653" t="s">
        <v>162</v>
      </c>
      <c r="N2653" t="s">
        <v>11269</v>
      </c>
      <c r="O2653" s="129"/>
      <c r="P2653" s="16"/>
    </row>
    <row r="2654" spans="1:16">
      <c r="A2654" t="s">
        <v>11583</v>
      </c>
      <c r="B2654" t="s">
        <v>317</v>
      </c>
      <c r="C2654" t="s">
        <v>11584</v>
      </c>
      <c r="D2654" t="s">
        <v>318</v>
      </c>
      <c r="E2654">
        <v>5890.4</v>
      </c>
      <c r="F2654" t="s">
        <v>1170</v>
      </c>
      <c r="G2654" t="s">
        <v>11585</v>
      </c>
      <c r="H2654" t="s">
        <v>559</v>
      </c>
      <c r="I2654" t="s">
        <v>11008</v>
      </c>
      <c r="J2654">
        <v>10071</v>
      </c>
      <c r="K2654">
        <v>111100</v>
      </c>
      <c r="L2654" t="s">
        <v>35</v>
      </c>
      <c r="M2654" t="s">
        <v>162</v>
      </c>
      <c r="N2654" t="s">
        <v>11271</v>
      </c>
      <c r="O2654" s="129"/>
      <c r="P2654" s="16"/>
    </row>
    <row r="2655" spans="1:16">
      <c r="A2655" t="s">
        <v>1155</v>
      </c>
      <c r="B2655" t="s">
        <v>317</v>
      </c>
      <c r="C2655" t="s">
        <v>11586</v>
      </c>
      <c r="D2655" t="s">
        <v>318</v>
      </c>
      <c r="E2655">
        <v>5890.4</v>
      </c>
      <c r="F2655" t="s">
        <v>1170</v>
      </c>
      <c r="G2655" t="s">
        <v>11587</v>
      </c>
      <c r="H2655" t="s">
        <v>561</v>
      </c>
      <c r="I2655" t="s">
        <v>11008</v>
      </c>
      <c r="J2655">
        <v>10071</v>
      </c>
      <c r="K2655">
        <v>111100</v>
      </c>
      <c r="L2655" t="s">
        <v>35</v>
      </c>
      <c r="M2655" t="s">
        <v>162</v>
      </c>
      <c r="N2655" t="s">
        <v>11270</v>
      </c>
      <c r="O2655" s="129"/>
      <c r="P2655" s="16"/>
    </row>
    <row r="2656" spans="1:16">
      <c r="A2656" t="s">
        <v>11588</v>
      </c>
      <c r="B2656" t="s">
        <v>317</v>
      </c>
      <c r="C2656" t="s">
        <v>11589</v>
      </c>
      <c r="D2656" t="s">
        <v>318</v>
      </c>
      <c r="E2656">
        <v>6987.65</v>
      </c>
      <c r="F2656" t="s">
        <v>1170</v>
      </c>
      <c r="G2656" t="s">
        <v>11590</v>
      </c>
      <c r="H2656" t="s">
        <v>565</v>
      </c>
      <c r="I2656" t="s">
        <v>11008</v>
      </c>
      <c r="J2656">
        <v>10071</v>
      </c>
      <c r="K2656">
        <v>111100</v>
      </c>
      <c r="L2656" t="s">
        <v>35</v>
      </c>
      <c r="M2656" t="s">
        <v>162</v>
      </c>
      <c r="N2656" t="s">
        <v>11272</v>
      </c>
      <c r="O2656" s="129"/>
      <c r="P2656" s="16"/>
    </row>
    <row r="2657" spans="1:16">
      <c r="A2657" t="s">
        <v>1161</v>
      </c>
      <c r="B2657" t="s">
        <v>317</v>
      </c>
      <c r="C2657" t="s">
        <v>11591</v>
      </c>
      <c r="D2657" t="s">
        <v>318</v>
      </c>
      <c r="E2657">
        <v>4167.16</v>
      </c>
      <c r="F2657" t="s">
        <v>1170</v>
      </c>
      <c r="G2657" t="s">
        <v>11592</v>
      </c>
      <c r="H2657" t="s">
        <v>561</v>
      </c>
      <c r="I2657" t="s">
        <v>11008</v>
      </c>
      <c r="J2657">
        <v>10071</v>
      </c>
      <c r="K2657">
        <v>111100</v>
      </c>
      <c r="L2657" t="s">
        <v>35</v>
      </c>
      <c r="M2657" t="s">
        <v>162</v>
      </c>
      <c r="N2657" t="s">
        <v>11273</v>
      </c>
      <c r="O2657" s="129"/>
      <c r="P2657" s="16"/>
    </row>
    <row r="2658" spans="1:16">
      <c r="A2658" t="s">
        <v>1160</v>
      </c>
      <c r="B2658" t="s">
        <v>317</v>
      </c>
      <c r="C2658" t="s">
        <v>11593</v>
      </c>
      <c r="D2658" t="s">
        <v>318</v>
      </c>
      <c r="E2658">
        <v>4167.16</v>
      </c>
      <c r="F2658" t="s">
        <v>1170</v>
      </c>
      <c r="G2658" t="s">
        <v>11594</v>
      </c>
      <c r="H2658" t="s">
        <v>561</v>
      </c>
      <c r="I2658" t="s">
        <v>11008</v>
      </c>
      <c r="J2658">
        <v>10071</v>
      </c>
      <c r="K2658">
        <v>111100</v>
      </c>
      <c r="L2658" t="s">
        <v>35</v>
      </c>
      <c r="M2658" t="s">
        <v>162</v>
      </c>
      <c r="N2658" t="s">
        <v>11274</v>
      </c>
      <c r="O2658" s="129"/>
      <c r="P2658" s="16"/>
    </row>
    <row r="2659" spans="1:16">
      <c r="A2659" t="s">
        <v>316</v>
      </c>
      <c r="B2659" t="s">
        <v>317</v>
      </c>
      <c r="C2659" t="s">
        <v>11569</v>
      </c>
      <c r="D2659" t="s">
        <v>318</v>
      </c>
      <c r="E2659">
        <v>2316.19</v>
      </c>
      <c r="F2659" t="s">
        <v>1170</v>
      </c>
      <c r="G2659" t="s">
        <v>11570</v>
      </c>
      <c r="H2659" t="s">
        <v>565</v>
      </c>
      <c r="I2659" t="s">
        <v>11007</v>
      </c>
      <c r="J2659">
        <v>10071</v>
      </c>
      <c r="K2659">
        <v>111200</v>
      </c>
      <c r="L2659" t="s">
        <v>33</v>
      </c>
      <c r="M2659" t="s">
        <v>162</v>
      </c>
      <c r="N2659" t="s">
        <v>11264</v>
      </c>
      <c r="O2659" s="129"/>
      <c r="P2659" s="16"/>
    </row>
    <row r="2660" spans="1:16">
      <c r="A2660" t="s">
        <v>320</v>
      </c>
      <c r="B2660" t="s">
        <v>317</v>
      </c>
      <c r="C2660" t="s">
        <v>11571</v>
      </c>
      <c r="D2660" t="s">
        <v>318</v>
      </c>
      <c r="E2660">
        <v>2480.15</v>
      </c>
      <c r="F2660" t="s">
        <v>1170</v>
      </c>
      <c r="G2660" t="s">
        <v>11572</v>
      </c>
      <c r="H2660" t="s">
        <v>561</v>
      </c>
      <c r="I2660" t="s">
        <v>11007</v>
      </c>
      <c r="J2660">
        <v>10071</v>
      </c>
      <c r="K2660">
        <v>111200</v>
      </c>
      <c r="L2660" t="s">
        <v>33</v>
      </c>
      <c r="M2660" t="s">
        <v>162</v>
      </c>
      <c r="N2660" t="s">
        <v>11265</v>
      </c>
      <c r="O2660" s="129"/>
      <c r="P2660" s="16"/>
    </row>
    <row r="2661" spans="1:16">
      <c r="A2661" t="s">
        <v>321</v>
      </c>
      <c r="B2661" t="s">
        <v>317</v>
      </c>
      <c r="C2661" t="s">
        <v>11573</v>
      </c>
      <c r="D2661" t="s">
        <v>318</v>
      </c>
      <c r="E2661">
        <v>2279.75</v>
      </c>
      <c r="F2661" t="s">
        <v>1170</v>
      </c>
      <c r="G2661" t="s">
        <v>11574</v>
      </c>
      <c r="H2661" t="s">
        <v>566</v>
      </c>
      <c r="I2661" t="s">
        <v>11007</v>
      </c>
      <c r="J2661">
        <v>10071</v>
      </c>
      <c r="K2661">
        <v>111200</v>
      </c>
      <c r="L2661" t="s">
        <v>33</v>
      </c>
      <c r="M2661" t="s">
        <v>162</v>
      </c>
      <c r="N2661" t="s">
        <v>11266</v>
      </c>
      <c r="O2661" s="129"/>
      <c r="P2661" s="16"/>
    </row>
    <row r="2662" spans="1:16">
      <c r="A2662" t="s">
        <v>1115</v>
      </c>
      <c r="B2662" t="s">
        <v>317</v>
      </c>
      <c r="C2662" t="s">
        <v>11575</v>
      </c>
      <c r="D2662" t="s">
        <v>318</v>
      </c>
      <c r="E2662">
        <v>3007.48</v>
      </c>
      <c r="F2662" t="s">
        <v>1170</v>
      </c>
      <c r="G2662" t="s">
        <v>11576</v>
      </c>
      <c r="H2662" t="s">
        <v>564</v>
      </c>
      <c r="I2662" t="s">
        <v>11007</v>
      </c>
      <c r="J2662">
        <v>10071</v>
      </c>
      <c r="K2662">
        <v>111200</v>
      </c>
      <c r="L2662" t="s">
        <v>33</v>
      </c>
      <c r="M2662" t="s">
        <v>162</v>
      </c>
      <c r="N2662" t="s">
        <v>11267</v>
      </c>
      <c r="O2662" s="129"/>
      <c r="P2662" s="16"/>
    </row>
    <row r="2663" spans="1:16">
      <c r="A2663" t="s">
        <v>11577</v>
      </c>
      <c r="B2663" t="s">
        <v>317</v>
      </c>
      <c r="C2663" t="s">
        <v>11578</v>
      </c>
      <c r="D2663" t="s">
        <v>318</v>
      </c>
      <c r="E2663">
        <v>2779.75</v>
      </c>
      <c r="F2663" t="s">
        <v>1170</v>
      </c>
      <c r="G2663" t="s">
        <v>11579</v>
      </c>
      <c r="H2663" t="s">
        <v>563</v>
      </c>
      <c r="I2663" t="s">
        <v>11007</v>
      </c>
      <c r="J2663">
        <v>10071</v>
      </c>
      <c r="K2663">
        <v>111200</v>
      </c>
      <c r="L2663" t="s">
        <v>33</v>
      </c>
      <c r="M2663" t="s">
        <v>162</v>
      </c>
      <c r="N2663" t="s">
        <v>11268</v>
      </c>
      <c r="O2663" s="129"/>
      <c r="P2663" s="16"/>
    </row>
    <row r="2664" spans="1:16">
      <c r="A2664" t="s">
        <v>11580</v>
      </c>
      <c r="B2664" t="s">
        <v>317</v>
      </c>
      <c r="C2664" t="s">
        <v>11581</v>
      </c>
      <c r="D2664" t="s">
        <v>318</v>
      </c>
      <c r="E2664">
        <v>2779.75</v>
      </c>
      <c r="F2664" t="s">
        <v>1170</v>
      </c>
      <c r="G2664" t="s">
        <v>11582</v>
      </c>
      <c r="H2664" t="s">
        <v>557</v>
      </c>
      <c r="I2664" t="s">
        <v>11007</v>
      </c>
      <c r="J2664">
        <v>10071</v>
      </c>
      <c r="K2664">
        <v>111200</v>
      </c>
      <c r="L2664" t="s">
        <v>33</v>
      </c>
      <c r="M2664" t="s">
        <v>162</v>
      </c>
      <c r="N2664" t="s">
        <v>11269</v>
      </c>
      <c r="O2664" s="129"/>
      <c r="P2664" s="16"/>
    </row>
    <row r="2665" spans="1:16">
      <c r="A2665" t="s">
        <v>1155</v>
      </c>
      <c r="B2665" t="s">
        <v>317</v>
      </c>
      <c r="C2665" t="s">
        <v>11586</v>
      </c>
      <c r="D2665" t="s">
        <v>318</v>
      </c>
      <c r="E2665">
        <v>2279.75</v>
      </c>
      <c r="F2665" t="s">
        <v>1170</v>
      </c>
      <c r="G2665" t="s">
        <v>11587</v>
      </c>
      <c r="H2665" t="s">
        <v>562</v>
      </c>
      <c r="I2665" t="s">
        <v>11007</v>
      </c>
      <c r="J2665">
        <v>10071</v>
      </c>
      <c r="K2665">
        <v>111200</v>
      </c>
      <c r="L2665" t="s">
        <v>33</v>
      </c>
      <c r="M2665" t="s">
        <v>162</v>
      </c>
      <c r="N2665" t="s">
        <v>11270</v>
      </c>
      <c r="O2665" s="129"/>
      <c r="P2665" s="16"/>
    </row>
    <row r="2666" spans="1:16">
      <c r="A2666" t="s">
        <v>11583</v>
      </c>
      <c r="B2666" t="s">
        <v>317</v>
      </c>
      <c r="C2666" t="s">
        <v>11584</v>
      </c>
      <c r="D2666" t="s">
        <v>318</v>
      </c>
      <c r="E2666">
        <v>3279.75</v>
      </c>
      <c r="F2666" t="s">
        <v>1170</v>
      </c>
      <c r="G2666" t="s">
        <v>11585</v>
      </c>
      <c r="H2666" t="s">
        <v>560</v>
      </c>
      <c r="I2666" t="s">
        <v>11007</v>
      </c>
      <c r="J2666">
        <v>10071</v>
      </c>
      <c r="K2666">
        <v>111200</v>
      </c>
      <c r="L2666" t="s">
        <v>33</v>
      </c>
      <c r="M2666" t="s">
        <v>162</v>
      </c>
      <c r="N2666" t="s">
        <v>11271</v>
      </c>
      <c r="O2666" s="129"/>
      <c r="P2666" s="16"/>
    </row>
    <row r="2667" spans="1:16">
      <c r="A2667" t="s">
        <v>11588</v>
      </c>
      <c r="B2667" t="s">
        <v>317</v>
      </c>
      <c r="C2667" t="s">
        <v>11589</v>
      </c>
      <c r="D2667" t="s">
        <v>318</v>
      </c>
      <c r="E2667">
        <v>3984.09</v>
      </c>
      <c r="F2667" t="s">
        <v>1170</v>
      </c>
      <c r="G2667" t="s">
        <v>11590</v>
      </c>
      <c r="H2667" t="s">
        <v>566</v>
      </c>
      <c r="I2667" t="s">
        <v>11007</v>
      </c>
      <c r="J2667">
        <v>10071</v>
      </c>
      <c r="K2667">
        <v>111200</v>
      </c>
      <c r="L2667" t="s">
        <v>33</v>
      </c>
      <c r="M2667" t="s">
        <v>162</v>
      </c>
      <c r="N2667" t="s">
        <v>11272</v>
      </c>
      <c r="O2667" s="129"/>
      <c r="P2667" s="16"/>
    </row>
    <row r="2668" spans="1:16">
      <c r="A2668" t="s">
        <v>1161</v>
      </c>
      <c r="B2668" t="s">
        <v>317</v>
      </c>
      <c r="C2668" t="s">
        <v>11591</v>
      </c>
      <c r="D2668" t="s">
        <v>318</v>
      </c>
      <c r="E2668">
        <v>2465.25</v>
      </c>
      <c r="F2668" t="s">
        <v>1170</v>
      </c>
      <c r="G2668" t="s">
        <v>11592</v>
      </c>
      <c r="H2668" t="s">
        <v>562</v>
      </c>
      <c r="I2668" t="s">
        <v>11007</v>
      </c>
      <c r="J2668">
        <v>10071</v>
      </c>
      <c r="K2668">
        <v>111200</v>
      </c>
      <c r="L2668" t="s">
        <v>33</v>
      </c>
      <c r="M2668" t="s">
        <v>162</v>
      </c>
      <c r="N2668" t="s">
        <v>11273</v>
      </c>
      <c r="O2668" s="129"/>
      <c r="P2668" s="16"/>
    </row>
    <row r="2669" spans="1:16">
      <c r="A2669" t="s">
        <v>1160</v>
      </c>
      <c r="B2669" t="s">
        <v>317</v>
      </c>
      <c r="C2669" t="s">
        <v>11593</v>
      </c>
      <c r="D2669" t="s">
        <v>318</v>
      </c>
      <c r="E2669">
        <v>2790.31</v>
      </c>
      <c r="F2669" t="s">
        <v>1170</v>
      </c>
      <c r="G2669" t="s">
        <v>11594</v>
      </c>
      <c r="H2669" t="s">
        <v>562</v>
      </c>
      <c r="I2669" t="s">
        <v>11007</v>
      </c>
      <c r="J2669">
        <v>10071</v>
      </c>
      <c r="K2669">
        <v>111200</v>
      </c>
      <c r="L2669" t="s">
        <v>33</v>
      </c>
      <c r="M2669" t="s">
        <v>162</v>
      </c>
      <c r="N2669" t="s">
        <v>11274</v>
      </c>
      <c r="O2669" s="129"/>
      <c r="P2669" s="16"/>
    </row>
    <row r="2670" spans="1:16">
      <c r="A2670" t="s">
        <v>316</v>
      </c>
      <c r="B2670" t="s">
        <v>317</v>
      </c>
      <c r="C2670" t="s">
        <v>11569</v>
      </c>
      <c r="D2670" t="s">
        <v>318</v>
      </c>
      <c r="E2670">
        <v>26973.84</v>
      </c>
      <c r="F2670" t="s">
        <v>1170</v>
      </c>
      <c r="G2670" t="s">
        <v>11570</v>
      </c>
      <c r="H2670" t="s">
        <v>566</v>
      </c>
      <c r="I2670" t="s">
        <v>11006</v>
      </c>
      <c r="J2670">
        <v>10071</v>
      </c>
      <c r="K2670">
        <v>111400</v>
      </c>
      <c r="L2670" t="s">
        <v>27</v>
      </c>
      <c r="M2670" t="s">
        <v>162</v>
      </c>
      <c r="N2670" t="s">
        <v>11264</v>
      </c>
      <c r="O2670" s="129"/>
      <c r="P2670" s="16"/>
    </row>
    <row r="2671" spans="1:16">
      <c r="A2671" t="s">
        <v>320</v>
      </c>
      <c r="B2671" t="s">
        <v>317</v>
      </c>
      <c r="C2671" t="s">
        <v>11571</v>
      </c>
      <c r="D2671" t="s">
        <v>318</v>
      </c>
      <c r="E2671">
        <v>27100.37</v>
      </c>
      <c r="F2671" t="s">
        <v>1170</v>
      </c>
      <c r="G2671" t="s">
        <v>11572</v>
      </c>
      <c r="H2671" t="s">
        <v>562</v>
      </c>
      <c r="I2671" t="s">
        <v>11006</v>
      </c>
      <c r="J2671">
        <v>10071</v>
      </c>
      <c r="K2671">
        <v>111400</v>
      </c>
      <c r="L2671" t="s">
        <v>27</v>
      </c>
      <c r="M2671" t="s">
        <v>162</v>
      </c>
      <c r="N2671" t="s">
        <v>11265</v>
      </c>
      <c r="O2671" s="129"/>
      <c r="P2671" s="16"/>
    </row>
    <row r="2672" spans="1:16">
      <c r="A2672" t="s">
        <v>321</v>
      </c>
      <c r="B2672" t="s">
        <v>317</v>
      </c>
      <c r="C2672" t="s">
        <v>11573</v>
      </c>
      <c r="D2672" t="s">
        <v>318</v>
      </c>
      <c r="E2672">
        <v>27959.599999999999</v>
      </c>
      <c r="F2672" t="s">
        <v>1170</v>
      </c>
      <c r="G2672" t="s">
        <v>11574</v>
      </c>
      <c r="H2672" t="s">
        <v>567</v>
      </c>
      <c r="I2672" t="s">
        <v>11006</v>
      </c>
      <c r="J2672">
        <v>10071</v>
      </c>
      <c r="K2672">
        <v>111400</v>
      </c>
      <c r="L2672" t="s">
        <v>27</v>
      </c>
      <c r="M2672" t="s">
        <v>162</v>
      </c>
      <c r="N2672" t="s">
        <v>11266</v>
      </c>
      <c r="O2672" s="129"/>
      <c r="P2672" s="16"/>
    </row>
    <row r="2673" spans="1:16">
      <c r="A2673" t="s">
        <v>1115</v>
      </c>
      <c r="B2673" t="s">
        <v>317</v>
      </c>
      <c r="C2673" t="s">
        <v>11575</v>
      </c>
      <c r="D2673" t="s">
        <v>318</v>
      </c>
      <c r="E2673">
        <v>27002.05</v>
      </c>
      <c r="F2673" t="s">
        <v>1170</v>
      </c>
      <c r="G2673" t="s">
        <v>11576</v>
      </c>
      <c r="H2673" t="s">
        <v>565</v>
      </c>
      <c r="I2673" t="s">
        <v>11006</v>
      </c>
      <c r="J2673">
        <v>10071</v>
      </c>
      <c r="K2673">
        <v>111400</v>
      </c>
      <c r="L2673" t="s">
        <v>27</v>
      </c>
      <c r="M2673" t="s">
        <v>162</v>
      </c>
      <c r="N2673" t="s">
        <v>11267</v>
      </c>
      <c r="O2673" s="129"/>
      <c r="P2673" s="16"/>
    </row>
    <row r="2674" spans="1:16">
      <c r="A2674" t="s">
        <v>11577</v>
      </c>
      <c r="B2674" t="s">
        <v>317</v>
      </c>
      <c r="C2674" t="s">
        <v>11578</v>
      </c>
      <c r="D2674" t="s">
        <v>318</v>
      </c>
      <c r="E2674">
        <v>27153.81</v>
      </c>
      <c r="F2674" t="s">
        <v>1170</v>
      </c>
      <c r="G2674" t="s">
        <v>11579</v>
      </c>
      <c r="H2674" t="s">
        <v>564</v>
      </c>
      <c r="I2674" t="s">
        <v>11006</v>
      </c>
      <c r="J2674">
        <v>10071</v>
      </c>
      <c r="K2674">
        <v>111400</v>
      </c>
      <c r="L2674" t="s">
        <v>27</v>
      </c>
      <c r="M2674" t="s">
        <v>162</v>
      </c>
      <c r="N2674" t="s">
        <v>11268</v>
      </c>
      <c r="O2674" s="129"/>
      <c r="P2674" s="16"/>
    </row>
    <row r="2675" spans="1:16">
      <c r="A2675" t="s">
        <v>11580</v>
      </c>
      <c r="B2675" t="s">
        <v>317</v>
      </c>
      <c r="C2675" t="s">
        <v>11581</v>
      </c>
      <c r="D2675" t="s">
        <v>318</v>
      </c>
      <c r="E2675">
        <v>24442.16</v>
      </c>
      <c r="F2675" t="s">
        <v>1170</v>
      </c>
      <c r="G2675" t="s">
        <v>11582</v>
      </c>
      <c r="H2675" t="s">
        <v>558</v>
      </c>
      <c r="I2675" t="s">
        <v>11006</v>
      </c>
      <c r="J2675">
        <v>10071</v>
      </c>
      <c r="K2675">
        <v>111400</v>
      </c>
      <c r="L2675" t="s">
        <v>27</v>
      </c>
      <c r="M2675" t="s">
        <v>162</v>
      </c>
      <c r="N2675" t="s">
        <v>11269</v>
      </c>
      <c r="O2675" s="129"/>
      <c r="P2675" s="16"/>
    </row>
    <row r="2676" spans="1:16">
      <c r="A2676" t="s">
        <v>11583</v>
      </c>
      <c r="B2676" t="s">
        <v>317</v>
      </c>
      <c r="C2676" t="s">
        <v>11584</v>
      </c>
      <c r="D2676" t="s">
        <v>318</v>
      </c>
      <c r="E2676">
        <v>29843.200000000001</v>
      </c>
      <c r="F2676" t="s">
        <v>1170</v>
      </c>
      <c r="G2676" t="s">
        <v>11585</v>
      </c>
      <c r="H2676" t="s">
        <v>561</v>
      </c>
      <c r="I2676" t="s">
        <v>11006</v>
      </c>
      <c r="J2676">
        <v>10071</v>
      </c>
      <c r="K2676">
        <v>111400</v>
      </c>
      <c r="L2676" t="s">
        <v>27</v>
      </c>
      <c r="M2676" t="s">
        <v>162</v>
      </c>
      <c r="N2676" t="s">
        <v>11271</v>
      </c>
      <c r="O2676" s="129"/>
      <c r="P2676" s="16"/>
    </row>
    <row r="2677" spans="1:16">
      <c r="A2677" t="s">
        <v>1155</v>
      </c>
      <c r="B2677" t="s">
        <v>317</v>
      </c>
      <c r="C2677" t="s">
        <v>11586</v>
      </c>
      <c r="D2677" t="s">
        <v>318</v>
      </c>
      <c r="E2677">
        <v>25423.65</v>
      </c>
      <c r="F2677" t="s">
        <v>1170</v>
      </c>
      <c r="G2677" t="s">
        <v>11587</v>
      </c>
      <c r="H2677" t="s">
        <v>563</v>
      </c>
      <c r="I2677" t="s">
        <v>11006</v>
      </c>
      <c r="J2677">
        <v>10071</v>
      </c>
      <c r="K2677">
        <v>111400</v>
      </c>
      <c r="L2677" t="s">
        <v>27</v>
      </c>
      <c r="M2677" t="s">
        <v>162</v>
      </c>
      <c r="N2677" t="s">
        <v>11270</v>
      </c>
      <c r="O2677" s="129"/>
      <c r="P2677" s="16"/>
    </row>
    <row r="2678" spans="1:16">
      <c r="A2678" t="s">
        <v>11588</v>
      </c>
      <c r="B2678" t="s">
        <v>317</v>
      </c>
      <c r="C2678" t="s">
        <v>11589</v>
      </c>
      <c r="D2678" t="s">
        <v>318</v>
      </c>
      <c r="E2678">
        <v>26820.5</v>
      </c>
      <c r="F2678" t="s">
        <v>1170</v>
      </c>
      <c r="G2678" t="s">
        <v>11590</v>
      </c>
      <c r="H2678" t="s">
        <v>567</v>
      </c>
      <c r="I2678" t="s">
        <v>11006</v>
      </c>
      <c r="J2678">
        <v>10071</v>
      </c>
      <c r="K2678">
        <v>111400</v>
      </c>
      <c r="L2678" t="s">
        <v>27</v>
      </c>
      <c r="M2678" t="s">
        <v>162</v>
      </c>
      <c r="N2678" t="s">
        <v>11272</v>
      </c>
      <c r="O2678" s="129"/>
      <c r="P2678" s="16"/>
    </row>
    <row r="2679" spans="1:16">
      <c r="A2679" t="s">
        <v>1161</v>
      </c>
      <c r="B2679" t="s">
        <v>317</v>
      </c>
      <c r="C2679" t="s">
        <v>11591</v>
      </c>
      <c r="D2679" t="s">
        <v>318</v>
      </c>
      <c r="E2679">
        <v>34115.97</v>
      </c>
      <c r="F2679" t="s">
        <v>1170</v>
      </c>
      <c r="G2679" t="s">
        <v>11592</v>
      </c>
      <c r="H2679" t="s">
        <v>563</v>
      </c>
      <c r="I2679" t="s">
        <v>11006</v>
      </c>
      <c r="J2679">
        <v>10071</v>
      </c>
      <c r="K2679">
        <v>111400</v>
      </c>
      <c r="L2679" t="s">
        <v>27</v>
      </c>
      <c r="M2679" t="s">
        <v>162</v>
      </c>
      <c r="N2679" t="s">
        <v>11273</v>
      </c>
      <c r="O2679" s="129"/>
      <c r="P2679" s="16"/>
    </row>
    <row r="2680" spans="1:16">
      <c r="A2680" t="s">
        <v>1160</v>
      </c>
      <c r="B2680" t="s">
        <v>317</v>
      </c>
      <c r="C2680" t="s">
        <v>11593</v>
      </c>
      <c r="D2680" t="s">
        <v>318</v>
      </c>
      <c r="E2680">
        <v>34322.78</v>
      </c>
      <c r="F2680" t="s">
        <v>1170</v>
      </c>
      <c r="G2680" t="s">
        <v>11594</v>
      </c>
      <c r="H2680" t="s">
        <v>563</v>
      </c>
      <c r="I2680" t="s">
        <v>11006</v>
      </c>
      <c r="J2680">
        <v>10071</v>
      </c>
      <c r="K2680">
        <v>111400</v>
      </c>
      <c r="L2680" t="s">
        <v>27</v>
      </c>
      <c r="M2680" t="s">
        <v>162</v>
      </c>
      <c r="N2680" t="s">
        <v>11274</v>
      </c>
      <c r="O2680" s="129"/>
      <c r="P2680" s="16"/>
    </row>
    <row r="2681" spans="1:16">
      <c r="A2681" t="s">
        <v>316</v>
      </c>
      <c r="B2681" t="s">
        <v>317</v>
      </c>
      <c r="C2681" t="s">
        <v>11569</v>
      </c>
      <c r="D2681" t="s">
        <v>318</v>
      </c>
      <c r="E2681">
        <v>25767.31</v>
      </c>
      <c r="F2681" t="s">
        <v>1170</v>
      </c>
      <c r="G2681" t="s">
        <v>11570</v>
      </c>
      <c r="H2681" t="s">
        <v>567</v>
      </c>
      <c r="I2681" t="s">
        <v>11005</v>
      </c>
      <c r="J2681">
        <v>10071</v>
      </c>
      <c r="K2681">
        <v>111600</v>
      </c>
      <c r="L2681" t="s">
        <v>31</v>
      </c>
      <c r="M2681" t="s">
        <v>162</v>
      </c>
      <c r="N2681" t="s">
        <v>11264</v>
      </c>
      <c r="O2681" s="129"/>
      <c r="P2681" s="16"/>
    </row>
    <row r="2682" spans="1:16">
      <c r="A2682" t="s">
        <v>320</v>
      </c>
      <c r="B2682" t="s">
        <v>317</v>
      </c>
      <c r="C2682" t="s">
        <v>11571</v>
      </c>
      <c r="D2682" t="s">
        <v>318</v>
      </c>
      <c r="E2682">
        <v>24406.54</v>
      </c>
      <c r="F2682" t="s">
        <v>1170</v>
      </c>
      <c r="G2682" t="s">
        <v>11572</v>
      </c>
      <c r="H2682" t="s">
        <v>563</v>
      </c>
      <c r="I2682" t="s">
        <v>11005</v>
      </c>
      <c r="J2682">
        <v>10071</v>
      </c>
      <c r="K2682">
        <v>111600</v>
      </c>
      <c r="L2682" t="s">
        <v>31</v>
      </c>
      <c r="M2682" t="s">
        <v>162</v>
      </c>
      <c r="N2682" t="s">
        <v>11265</v>
      </c>
      <c r="O2682" s="129"/>
      <c r="P2682" s="16"/>
    </row>
    <row r="2683" spans="1:16">
      <c r="A2683" t="s">
        <v>321</v>
      </c>
      <c r="B2683" t="s">
        <v>317</v>
      </c>
      <c r="C2683" t="s">
        <v>11573</v>
      </c>
      <c r="D2683" t="s">
        <v>318</v>
      </c>
      <c r="E2683">
        <v>27386.99</v>
      </c>
      <c r="F2683" t="s">
        <v>1170</v>
      </c>
      <c r="G2683" t="s">
        <v>11574</v>
      </c>
      <c r="H2683" t="s">
        <v>568</v>
      </c>
      <c r="I2683" t="s">
        <v>11005</v>
      </c>
      <c r="J2683">
        <v>10071</v>
      </c>
      <c r="K2683">
        <v>111600</v>
      </c>
      <c r="L2683" t="s">
        <v>31</v>
      </c>
      <c r="M2683" t="s">
        <v>162</v>
      </c>
      <c r="N2683" t="s">
        <v>11266</v>
      </c>
      <c r="O2683" s="129"/>
      <c r="P2683" s="16"/>
    </row>
    <row r="2684" spans="1:16">
      <c r="A2684" t="s">
        <v>1115</v>
      </c>
      <c r="B2684" t="s">
        <v>317</v>
      </c>
      <c r="C2684" t="s">
        <v>11575</v>
      </c>
      <c r="D2684" t="s">
        <v>318</v>
      </c>
      <c r="E2684">
        <v>28543</v>
      </c>
      <c r="F2684" t="s">
        <v>1170</v>
      </c>
      <c r="G2684" t="s">
        <v>11576</v>
      </c>
      <c r="H2684" t="s">
        <v>566</v>
      </c>
      <c r="I2684" t="s">
        <v>11005</v>
      </c>
      <c r="J2684">
        <v>10071</v>
      </c>
      <c r="K2684">
        <v>111600</v>
      </c>
      <c r="L2684" t="s">
        <v>31</v>
      </c>
      <c r="M2684" t="s">
        <v>162</v>
      </c>
      <c r="N2684" t="s">
        <v>11267</v>
      </c>
      <c r="O2684" s="129"/>
    </row>
    <row r="2685" spans="1:16">
      <c r="A2685" t="s">
        <v>11577</v>
      </c>
      <c r="B2685" t="s">
        <v>317</v>
      </c>
      <c r="C2685" t="s">
        <v>11578</v>
      </c>
      <c r="D2685" t="s">
        <v>318</v>
      </c>
      <c r="E2685">
        <v>24910.43</v>
      </c>
      <c r="F2685" t="s">
        <v>1170</v>
      </c>
      <c r="G2685" t="s">
        <v>11579</v>
      </c>
      <c r="H2685" t="s">
        <v>565</v>
      </c>
      <c r="I2685" t="s">
        <v>11005</v>
      </c>
      <c r="J2685">
        <v>10071</v>
      </c>
      <c r="K2685">
        <v>111600</v>
      </c>
      <c r="L2685" t="s">
        <v>31</v>
      </c>
      <c r="M2685" t="s">
        <v>162</v>
      </c>
      <c r="N2685" t="s">
        <v>11268</v>
      </c>
      <c r="O2685" s="129"/>
      <c r="P2685" s="16"/>
    </row>
    <row r="2686" spans="1:16">
      <c r="A2686" t="s">
        <v>11580</v>
      </c>
      <c r="B2686" t="s">
        <v>317</v>
      </c>
      <c r="C2686" t="s">
        <v>11581</v>
      </c>
      <c r="D2686" t="s">
        <v>318</v>
      </c>
      <c r="E2686">
        <v>24770.35</v>
      </c>
      <c r="F2686" t="s">
        <v>1170</v>
      </c>
      <c r="G2686" t="s">
        <v>11582</v>
      </c>
      <c r="H2686" t="s">
        <v>559</v>
      </c>
      <c r="I2686" t="s">
        <v>11005</v>
      </c>
      <c r="J2686">
        <v>10071</v>
      </c>
      <c r="K2686">
        <v>111600</v>
      </c>
      <c r="L2686" t="s">
        <v>31</v>
      </c>
      <c r="M2686" t="s">
        <v>162</v>
      </c>
      <c r="N2686" t="s">
        <v>11269</v>
      </c>
      <c r="O2686" s="129"/>
      <c r="P2686" s="16"/>
    </row>
    <row r="2687" spans="1:16">
      <c r="A2687" t="s">
        <v>1155</v>
      </c>
      <c r="B2687" t="s">
        <v>317</v>
      </c>
      <c r="C2687" t="s">
        <v>11586</v>
      </c>
      <c r="D2687" t="s">
        <v>318</v>
      </c>
      <c r="E2687">
        <v>29078.85</v>
      </c>
      <c r="F2687" t="s">
        <v>1170</v>
      </c>
      <c r="G2687" t="s">
        <v>11587</v>
      </c>
      <c r="H2687" t="s">
        <v>564</v>
      </c>
      <c r="I2687" t="s">
        <v>11005</v>
      </c>
      <c r="J2687">
        <v>10071</v>
      </c>
      <c r="K2687">
        <v>111600</v>
      </c>
      <c r="L2687" t="s">
        <v>31</v>
      </c>
      <c r="M2687" t="s">
        <v>162</v>
      </c>
      <c r="N2687" t="s">
        <v>11270</v>
      </c>
      <c r="O2687" s="129"/>
    </row>
    <row r="2688" spans="1:16">
      <c r="A2688" t="s">
        <v>11583</v>
      </c>
      <c r="B2688" t="s">
        <v>317</v>
      </c>
      <c r="C2688" t="s">
        <v>11584</v>
      </c>
      <c r="D2688" t="s">
        <v>318</v>
      </c>
      <c r="E2688">
        <v>30393.9</v>
      </c>
      <c r="F2688" t="s">
        <v>1170</v>
      </c>
      <c r="G2688" t="s">
        <v>11585</v>
      </c>
      <c r="H2688" t="s">
        <v>562</v>
      </c>
      <c r="I2688" t="s">
        <v>11005</v>
      </c>
      <c r="J2688">
        <v>10071</v>
      </c>
      <c r="K2688">
        <v>111600</v>
      </c>
      <c r="L2688" t="s">
        <v>31</v>
      </c>
      <c r="M2688" t="s">
        <v>162</v>
      </c>
      <c r="N2688" t="s">
        <v>11271</v>
      </c>
      <c r="O2688" s="129"/>
    </row>
    <row r="2689" spans="1:16">
      <c r="A2689" t="s">
        <v>11588</v>
      </c>
      <c r="B2689" t="s">
        <v>317</v>
      </c>
      <c r="C2689" t="s">
        <v>11589</v>
      </c>
      <c r="D2689" t="s">
        <v>318</v>
      </c>
      <c r="E2689">
        <v>49387.69</v>
      </c>
      <c r="F2689" t="s">
        <v>1170</v>
      </c>
      <c r="G2689" t="s">
        <v>11590</v>
      </c>
      <c r="H2689" t="s">
        <v>568</v>
      </c>
      <c r="I2689" t="s">
        <v>11005</v>
      </c>
      <c r="J2689">
        <v>10071</v>
      </c>
      <c r="K2689">
        <v>111600</v>
      </c>
      <c r="L2689" t="s">
        <v>31</v>
      </c>
      <c r="M2689" t="s">
        <v>162</v>
      </c>
      <c r="N2689" t="s">
        <v>11272</v>
      </c>
      <c r="O2689" s="129"/>
      <c r="P2689" s="16"/>
    </row>
    <row r="2690" spans="1:16">
      <c r="A2690" t="s">
        <v>1161</v>
      </c>
      <c r="B2690" t="s">
        <v>317</v>
      </c>
      <c r="C2690" t="s">
        <v>11591</v>
      </c>
      <c r="D2690" t="s">
        <v>318</v>
      </c>
      <c r="E2690">
        <v>32685.49</v>
      </c>
      <c r="F2690" t="s">
        <v>1170</v>
      </c>
      <c r="G2690" t="s">
        <v>11592</v>
      </c>
      <c r="H2690" t="s">
        <v>564</v>
      </c>
      <c r="I2690" t="s">
        <v>11005</v>
      </c>
      <c r="J2690">
        <v>10071</v>
      </c>
      <c r="K2690">
        <v>111600</v>
      </c>
      <c r="L2690" t="s">
        <v>31</v>
      </c>
      <c r="M2690" t="s">
        <v>162</v>
      </c>
      <c r="N2690" t="s">
        <v>11273</v>
      </c>
      <c r="O2690" s="129"/>
      <c r="P2690" s="16"/>
    </row>
    <row r="2691" spans="1:16">
      <c r="A2691" t="s">
        <v>1160</v>
      </c>
      <c r="B2691" t="s">
        <v>317</v>
      </c>
      <c r="C2691" t="s">
        <v>11593</v>
      </c>
      <c r="D2691" t="s">
        <v>318</v>
      </c>
      <c r="E2691">
        <v>33273.5</v>
      </c>
      <c r="F2691" t="s">
        <v>1170</v>
      </c>
      <c r="G2691" t="s">
        <v>11594</v>
      </c>
      <c r="H2691" t="s">
        <v>564</v>
      </c>
      <c r="I2691" t="s">
        <v>11005</v>
      </c>
      <c r="J2691">
        <v>10071</v>
      </c>
      <c r="K2691">
        <v>111600</v>
      </c>
      <c r="L2691" t="s">
        <v>31</v>
      </c>
      <c r="M2691" t="s">
        <v>162</v>
      </c>
      <c r="N2691" t="s">
        <v>11274</v>
      </c>
      <c r="O2691" s="129"/>
    </row>
    <row r="2692" spans="1:16">
      <c r="A2692" t="s">
        <v>316</v>
      </c>
      <c r="B2692" t="s">
        <v>317</v>
      </c>
      <c r="C2692" t="s">
        <v>11569</v>
      </c>
      <c r="D2692" t="s">
        <v>318</v>
      </c>
      <c r="E2692">
        <v>2346</v>
      </c>
      <c r="F2692" t="s">
        <v>1170</v>
      </c>
      <c r="G2692" t="s">
        <v>11570</v>
      </c>
      <c r="H2692" t="s">
        <v>568</v>
      </c>
      <c r="I2692" t="s">
        <v>11004</v>
      </c>
      <c r="J2692">
        <v>10071</v>
      </c>
      <c r="K2692">
        <v>111700</v>
      </c>
      <c r="L2692" t="s">
        <v>39</v>
      </c>
      <c r="M2692" t="s">
        <v>162</v>
      </c>
      <c r="N2692" t="s">
        <v>11264</v>
      </c>
      <c r="O2692" s="129"/>
    </row>
    <row r="2693" spans="1:16">
      <c r="A2693" t="s">
        <v>320</v>
      </c>
      <c r="B2693" t="s">
        <v>317</v>
      </c>
      <c r="C2693" t="s">
        <v>11571</v>
      </c>
      <c r="D2693" t="s">
        <v>318</v>
      </c>
      <c r="E2693">
        <v>2059.67</v>
      </c>
      <c r="F2693" t="s">
        <v>1170</v>
      </c>
      <c r="G2693" t="s">
        <v>11572</v>
      </c>
      <c r="H2693" t="s">
        <v>564</v>
      </c>
      <c r="I2693" t="s">
        <v>11004</v>
      </c>
      <c r="J2693">
        <v>10071</v>
      </c>
      <c r="K2693">
        <v>111700</v>
      </c>
      <c r="L2693" t="s">
        <v>39</v>
      </c>
      <c r="M2693" t="s">
        <v>162</v>
      </c>
      <c r="N2693" t="s">
        <v>11265</v>
      </c>
      <c r="O2693" s="129"/>
    </row>
    <row r="2694" spans="1:16">
      <c r="A2694" t="s">
        <v>321</v>
      </c>
      <c r="B2694" t="s">
        <v>317</v>
      </c>
      <c r="C2694" t="s">
        <v>11573</v>
      </c>
      <c r="D2694" t="s">
        <v>318</v>
      </c>
      <c r="E2694">
        <v>2079.13</v>
      </c>
      <c r="F2694" t="s">
        <v>1170</v>
      </c>
      <c r="G2694" t="s">
        <v>11574</v>
      </c>
      <c r="H2694" t="s">
        <v>569</v>
      </c>
      <c r="I2694" t="s">
        <v>11004</v>
      </c>
      <c r="J2694">
        <v>10071</v>
      </c>
      <c r="K2694">
        <v>111700</v>
      </c>
      <c r="L2694" t="s">
        <v>39</v>
      </c>
      <c r="M2694" t="s">
        <v>162</v>
      </c>
      <c r="N2694" t="s">
        <v>11266</v>
      </c>
      <c r="O2694" s="129"/>
      <c r="P2694" s="16"/>
    </row>
    <row r="2695" spans="1:16">
      <c r="A2695" t="s">
        <v>1115</v>
      </c>
      <c r="B2695" t="s">
        <v>317</v>
      </c>
      <c r="C2695" t="s">
        <v>11575</v>
      </c>
      <c r="D2695" t="s">
        <v>318</v>
      </c>
      <c r="E2695">
        <v>2224.7800000000002</v>
      </c>
      <c r="F2695" t="s">
        <v>1170</v>
      </c>
      <c r="G2695" t="s">
        <v>11576</v>
      </c>
      <c r="H2695" t="s">
        <v>567</v>
      </c>
      <c r="I2695" t="s">
        <v>11004</v>
      </c>
      <c r="J2695">
        <v>10071</v>
      </c>
      <c r="K2695">
        <v>111700</v>
      </c>
      <c r="L2695" t="s">
        <v>39</v>
      </c>
      <c r="M2695" t="s">
        <v>162</v>
      </c>
      <c r="N2695" t="s">
        <v>11267</v>
      </c>
      <c r="O2695" s="129"/>
      <c r="P2695" s="16"/>
    </row>
    <row r="2696" spans="1:16">
      <c r="A2696" t="s">
        <v>11577</v>
      </c>
      <c r="B2696" t="s">
        <v>317</v>
      </c>
      <c r="C2696" t="s">
        <v>11578</v>
      </c>
      <c r="D2696" t="s">
        <v>318</v>
      </c>
      <c r="E2696">
        <v>2141.04</v>
      </c>
      <c r="F2696" t="s">
        <v>1170</v>
      </c>
      <c r="G2696" t="s">
        <v>11579</v>
      </c>
      <c r="H2696" t="s">
        <v>566</v>
      </c>
      <c r="I2696" t="s">
        <v>11004</v>
      </c>
      <c r="J2696">
        <v>10071</v>
      </c>
      <c r="K2696">
        <v>111700</v>
      </c>
      <c r="L2696" t="s">
        <v>39</v>
      </c>
      <c r="M2696" t="s">
        <v>162</v>
      </c>
      <c r="N2696" t="s">
        <v>11268</v>
      </c>
      <c r="O2696" s="129"/>
      <c r="P2696" s="16"/>
    </row>
    <row r="2697" spans="1:16">
      <c r="A2697" t="s">
        <v>11580</v>
      </c>
      <c r="B2697" t="s">
        <v>317</v>
      </c>
      <c r="C2697" t="s">
        <v>11581</v>
      </c>
      <c r="D2697" t="s">
        <v>318</v>
      </c>
      <c r="E2697">
        <v>2167.46</v>
      </c>
      <c r="F2697" t="s">
        <v>1170</v>
      </c>
      <c r="G2697" t="s">
        <v>11582</v>
      </c>
      <c r="H2697" t="s">
        <v>560</v>
      </c>
      <c r="I2697" t="s">
        <v>11004</v>
      </c>
      <c r="J2697">
        <v>10071</v>
      </c>
      <c r="K2697">
        <v>111700</v>
      </c>
      <c r="L2697" t="s">
        <v>39</v>
      </c>
      <c r="M2697" t="s">
        <v>162</v>
      </c>
      <c r="N2697" t="s">
        <v>11269</v>
      </c>
      <c r="O2697" s="129"/>
      <c r="P2697" s="16"/>
    </row>
    <row r="2698" spans="1:16">
      <c r="A2698" t="s">
        <v>1155</v>
      </c>
      <c r="B2698" t="s">
        <v>317</v>
      </c>
      <c r="C2698" t="s">
        <v>11586</v>
      </c>
      <c r="D2698" t="s">
        <v>318</v>
      </c>
      <c r="E2698">
        <v>1942.52</v>
      </c>
      <c r="F2698" t="s">
        <v>1170</v>
      </c>
      <c r="G2698" t="s">
        <v>11587</v>
      </c>
      <c r="H2698" t="s">
        <v>565</v>
      </c>
      <c r="I2698" t="s">
        <v>11004</v>
      </c>
      <c r="J2698">
        <v>10071</v>
      </c>
      <c r="K2698">
        <v>111700</v>
      </c>
      <c r="L2698" t="s">
        <v>39</v>
      </c>
      <c r="M2698" t="s">
        <v>162</v>
      </c>
      <c r="N2698" t="s">
        <v>11270</v>
      </c>
      <c r="O2698" s="129"/>
      <c r="P2698" s="16"/>
    </row>
    <row r="2699" spans="1:16">
      <c r="A2699" t="s">
        <v>11583</v>
      </c>
      <c r="B2699" t="s">
        <v>317</v>
      </c>
      <c r="C2699" t="s">
        <v>11584</v>
      </c>
      <c r="D2699" t="s">
        <v>318</v>
      </c>
      <c r="E2699">
        <v>2167.46</v>
      </c>
      <c r="F2699" t="s">
        <v>1170</v>
      </c>
      <c r="G2699" t="s">
        <v>11585</v>
      </c>
      <c r="H2699" t="s">
        <v>563</v>
      </c>
      <c r="I2699" t="s">
        <v>11004</v>
      </c>
      <c r="J2699">
        <v>10071</v>
      </c>
      <c r="K2699">
        <v>111700</v>
      </c>
      <c r="L2699" t="s">
        <v>39</v>
      </c>
      <c r="M2699" t="s">
        <v>162</v>
      </c>
      <c r="N2699" t="s">
        <v>11271</v>
      </c>
      <c r="O2699" s="129"/>
      <c r="P2699" s="16"/>
    </row>
    <row r="2700" spans="1:16">
      <c r="A2700" t="s">
        <v>11588</v>
      </c>
      <c r="B2700" t="s">
        <v>317</v>
      </c>
      <c r="C2700" t="s">
        <v>11589</v>
      </c>
      <c r="D2700" t="s">
        <v>318</v>
      </c>
      <c r="E2700">
        <v>4119.59</v>
      </c>
      <c r="F2700" t="s">
        <v>1170</v>
      </c>
      <c r="G2700" t="s">
        <v>11590</v>
      </c>
      <c r="H2700" t="s">
        <v>569</v>
      </c>
      <c r="I2700" t="s">
        <v>11004</v>
      </c>
      <c r="J2700">
        <v>10071</v>
      </c>
      <c r="K2700">
        <v>111700</v>
      </c>
      <c r="L2700" t="s">
        <v>39</v>
      </c>
      <c r="M2700" t="s">
        <v>162</v>
      </c>
      <c r="N2700" t="s">
        <v>11272</v>
      </c>
      <c r="O2700" s="129"/>
      <c r="P2700" s="16"/>
    </row>
    <row r="2701" spans="1:16">
      <c r="A2701" t="s">
        <v>1161</v>
      </c>
      <c r="B2701" t="s">
        <v>317</v>
      </c>
      <c r="C2701" t="s">
        <v>11591</v>
      </c>
      <c r="D2701" t="s">
        <v>318</v>
      </c>
      <c r="E2701">
        <v>2370.13</v>
      </c>
      <c r="F2701" t="s">
        <v>1170</v>
      </c>
      <c r="G2701" t="s">
        <v>11592</v>
      </c>
      <c r="H2701" t="s">
        <v>565</v>
      </c>
      <c r="I2701" t="s">
        <v>11004</v>
      </c>
      <c r="J2701">
        <v>10071</v>
      </c>
      <c r="K2701">
        <v>111700</v>
      </c>
      <c r="L2701" t="s">
        <v>39</v>
      </c>
      <c r="M2701" t="s">
        <v>162</v>
      </c>
      <c r="N2701" t="s">
        <v>11273</v>
      </c>
      <c r="O2701" s="129"/>
      <c r="P2701" s="16"/>
    </row>
    <row r="2702" spans="1:16">
      <c r="A2702" t="s">
        <v>1160</v>
      </c>
      <c r="B2702" t="s">
        <v>317</v>
      </c>
      <c r="C2702" t="s">
        <v>11593</v>
      </c>
      <c r="D2702" t="s">
        <v>318</v>
      </c>
      <c r="E2702">
        <v>2413.31</v>
      </c>
      <c r="F2702" t="s">
        <v>1170</v>
      </c>
      <c r="G2702" t="s">
        <v>11594</v>
      </c>
      <c r="H2702" t="s">
        <v>565</v>
      </c>
      <c r="I2702" t="s">
        <v>11004</v>
      </c>
      <c r="J2702">
        <v>10071</v>
      </c>
      <c r="K2702">
        <v>111700</v>
      </c>
      <c r="L2702" t="s">
        <v>39</v>
      </c>
      <c r="M2702" t="s">
        <v>162</v>
      </c>
      <c r="N2702" t="s">
        <v>11274</v>
      </c>
      <c r="O2702" s="129"/>
      <c r="P2702" s="16"/>
    </row>
    <row r="2703" spans="1:16">
      <c r="A2703" t="s">
        <v>316</v>
      </c>
      <c r="B2703" t="s">
        <v>317</v>
      </c>
      <c r="C2703" t="s">
        <v>11569</v>
      </c>
      <c r="D2703" t="s">
        <v>318</v>
      </c>
      <c r="E2703">
        <v>51.92</v>
      </c>
      <c r="F2703" t="s">
        <v>1170</v>
      </c>
      <c r="G2703" t="s">
        <v>11570</v>
      </c>
      <c r="H2703" t="s">
        <v>569</v>
      </c>
      <c r="I2703" t="s">
        <v>11003</v>
      </c>
      <c r="J2703">
        <v>10071</v>
      </c>
      <c r="K2703">
        <v>113000</v>
      </c>
      <c r="L2703" t="s">
        <v>39</v>
      </c>
      <c r="M2703" t="s">
        <v>162</v>
      </c>
      <c r="N2703" t="s">
        <v>11264</v>
      </c>
      <c r="O2703" s="129"/>
      <c r="P2703" s="16"/>
    </row>
    <row r="2704" spans="1:16">
      <c r="A2704" t="s">
        <v>320</v>
      </c>
      <c r="B2704" t="s">
        <v>317</v>
      </c>
      <c r="C2704" t="s">
        <v>11571</v>
      </c>
      <c r="D2704" t="s">
        <v>318</v>
      </c>
      <c r="E2704">
        <v>36.93</v>
      </c>
      <c r="F2704" t="s">
        <v>1170</v>
      </c>
      <c r="G2704" t="s">
        <v>11572</v>
      </c>
      <c r="H2704" t="s">
        <v>565</v>
      </c>
      <c r="I2704" t="s">
        <v>11003</v>
      </c>
      <c r="J2704">
        <v>10071</v>
      </c>
      <c r="K2704">
        <v>113000</v>
      </c>
      <c r="L2704" t="s">
        <v>39</v>
      </c>
      <c r="M2704" t="s">
        <v>162</v>
      </c>
      <c r="N2704" t="s">
        <v>11265</v>
      </c>
      <c r="O2704" s="129"/>
      <c r="P2704" s="16"/>
    </row>
    <row r="2705" spans="1:16">
      <c r="A2705" t="s">
        <v>321</v>
      </c>
      <c r="B2705" t="s">
        <v>317</v>
      </c>
      <c r="C2705" t="s">
        <v>11573</v>
      </c>
      <c r="D2705" t="s">
        <v>318</v>
      </c>
      <c r="E2705">
        <v>55</v>
      </c>
      <c r="F2705" t="s">
        <v>1170</v>
      </c>
      <c r="G2705" t="s">
        <v>11574</v>
      </c>
      <c r="H2705" t="s">
        <v>570</v>
      </c>
      <c r="I2705" t="s">
        <v>11003</v>
      </c>
      <c r="J2705">
        <v>10071</v>
      </c>
      <c r="K2705">
        <v>113000</v>
      </c>
      <c r="L2705" t="s">
        <v>39</v>
      </c>
      <c r="M2705" t="s">
        <v>162</v>
      </c>
      <c r="N2705" t="s">
        <v>11266</v>
      </c>
      <c r="O2705" s="129"/>
      <c r="P2705" s="16"/>
    </row>
    <row r="2706" spans="1:16">
      <c r="A2706" t="s">
        <v>1115</v>
      </c>
      <c r="B2706" t="s">
        <v>317</v>
      </c>
      <c r="C2706" t="s">
        <v>11575</v>
      </c>
      <c r="D2706" t="s">
        <v>318</v>
      </c>
      <c r="E2706">
        <v>62.48</v>
      </c>
      <c r="F2706" t="s">
        <v>1170</v>
      </c>
      <c r="G2706" t="s">
        <v>11576</v>
      </c>
      <c r="H2706" t="s">
        <v>568</v>
      </c>
      <c r="I2706" t="s">
        <v>11003</v>
      </c>
      <c r="J2706">
        <v>10071</v>
      </c>
      <c r="K2706">
        <v>113000</v>
      </c>
      <c r="L2706" t="s">
        <v>39</v>
      </c>
      <c r="M2706" t="s">
        <v>162</v>
      </c>
      <c r="N2706" t="s">
        <v>11267</v>
      </c>
      <c r="O2706" s="129"/>
      <c r="P2706" s="16"/>
    </row>
    <row r="2707" spans="1:16">
      <c r="A2707" t="s">
        <v>11577</v>
      </c>
      <c r="B2707" t="s">
        <v>317</v>
      </c>
      <c r="C2707" t="s">
        <v>11578</v>
      </c>
      <c r="D2707" t="s">
        <v>318</v>
      </c>
      <c r="E2707">
        <v>47.25</v>
      </c>
      <c r="F2707" t="s">
        <v>1170</v>
      </c>
      <c r="G2707" t="s">
        <v>11579</v>
      </c>
      <c r="H2707" t="s">
        <v>567</v>
      </c>
      <c r="I2707" t="s">
        <v>11003</v>
      </c>
      <c r="J2707">
        <v>10071</v>
      </c>
      <c r="K2707">
        <v>113000</v>
      </c>
      <c r="L2707" t="s">
        <v>39</v>
      </c>
      <c r="M2707" t="s">
        <v>162</v>
      </c>
      <c r="N2707" t="s">
        <v>11268</v>
      </c>
      <c r="O2707" s="129"/>
      <c r="P2707" s="16"/>
    </row>
    <row r="2708" spans="1:16">
      <c r="A2708" t="s">
        <v>11580</v>
      </c>
      <c r="B2708" t="s">
        <v>317</v>
      </c>
      <c r="C2708" t="s">
        <v>11581</v>
      </c>
      <c r="D2708" t="s">
        <v>318</v>
      </c>
      <c r="E2708">
        <v>38.549999999999997</v>
      </c>
      <c r="F2708" t="s">
        <v>1170</v>
      </c>
      <c r="G2708" t="s">
        <v>11582</v>
      </c>
      <c r="H2708" t="s">
        <v>561</v>
      </c>
      <c r="I2708" t="s">
        <v>11003</v>
      </c>
      <c r="J2708">
        <v>10071</v>
      </c>
      <c r="K2708">
        <v>113000</v>
      </c>
      <c r="L2708" t="s">
        <v>39</v>
      </c>
      <c r="M2708" t="s">
        <v>162</v>
      </c>
      <c r="N2708" t="s">
        <v>11269</v>
      </c>
      <c r="O2708" s="129"/>
      <c r="P2708" s="16"/>
    </row>
    <row r="2709" spans="1:16">
      <c r="A2709" t="s">
        <v>1155</v>
      </c>
      <c r="B2709" t="s">
        <v>317</v>
      </c>
      <c r="C2709" t="s">
        <v>11586</v>
      </c>
      <c r="D2709" t="s">
        <v>318</v>
      </c>
      <c r="E2709">
        <v>50.02</v>
      </c>
      <c r="F2709" t="s">
        <v>1170</v>
      </c>
      <c r="G2709" t="s">
        <v>11587</v>
      </c>
      <c r="H2709" t="s">
        <v>566</v>
      </c>
      <c r="I2709" t="s">
        <v>11003</v>
      </c>
      <c r="J2709">
        <v>10071</v>
      </c>
      <c r="K2709">
        <v>113000</v>
      </c>
      <c r="L2709" t="s">
        <v>39</v>
      </c>
      <c r="M2709" t="s">
        <v>162</v>
      </c>
      <c r="N2709" t="s">
        <v>11270</v>
      </c>
      <c r="O2709" s="129"/>
      <c r="P2709" s="16"/>
    </row>
    <row r="2710" spans="1:16">
      <c r="A2710" t="s">
        <v>11583</v>
      </c>
      <c r="B2710" t="s">
        <v>317</v>
      </c>
      <c r="C2710" t="s">
        <v>11584</v>
      </c>
      <c r="D2710" t="s">
        <v>318</v>
      </c>
      <c r="E2710">
        <v>67.67</v>
      </c>
      <c r="F2710" t="s">
        <v>1170</v>
      </c>
      <c r="G2710" t="s">
        <v>11585</v>
      </c>
      <c r="H2710" t="s">
        <v>564</v>
      </c>
      <c r="I2710" t="s">
        <v>11003</v>
      </c>
      <c r="J2710">
        <v>10071</v>
      </c>
      <c r="K2710">
        <v>113000</v>
      </c>
      <c r="L2710" t="s">
        <v>39</v>
      </c>
      <c r="M2710" t="s">
        <v>162</v>
      </c>
      <c r="N2710" t="s">
        <v>11271</v>
      </c>
      <c r="O2710" s="129"/>
      <c r="P2710" s="16"/>
    </row>
    <row r="2711" spans="1:16">
      <c r="A2711" t="s">
        <v>11588</v>
      </c>
      <c r="B2711" t="s">
        <v>317</v>
      </c>
      <c r="C2711" t="s">
        <v>11589</v>
      </c>
      <c r="D2711" t="s">
        <v>318</v>
      </c>
      <c r="E2711">
        <v>263.98</v>
      </c>
      <c r="F2711" t="s">
        <v>1170</v>
      </c>
      <c r="G2711" t="s">
        <v>11590</v>
      </c>
      <c r="H2711" t="s">
        <v>570</v>
      </c>
      <c r="I2711" t="s">
        <v>11003</v>
      </c>
      <c r="J2711">
        <v>10071</v>
      </c>
      <c r="K2711">
        <v>113000</v>
      </c>
      <c r="L2711" t="s">
        <v>39</v>
      </c>
      <c r="M2711" t="s">
        <v>162</v>
      </c>
      <c r="N2711" t="s">
        <v>11272</v>
      </c>
      <c r="O2711" s="129"/>
      <c r="P2711" s="16"/>
    </row>
    <row r="2712" spans="1:16">
      <c r="A2712" t="s">
        <v>1161</v>
      </c>
      <c r="B2712" t="s">
        <v>317</v>
      </c>
      <c r="C2712" t="s">
        <v>11591</v>
      </c>
      <c r="D2712" t="s">
        <v>318</v>
      </c>
      <c r="E2712">
        <v>79.3</v>
      </c>
      <c r="F2712" t="s">
        <v>1170</v>
      </c>
      <c r="G2712" t="s">
        <v>11592</v>
      </c>
      <c r="H2712" t="s">
        <v>566</v>
      </c>
      <c r="I2712" t="s">
        <v>11003</v>
      </c>
      <c r="J2712">
        <v>10071</v>
      </c>
      <c r="K2712">
        <v>113000</v>
      </c>
      <c r="L2712" t="s">
        <v>39</v>
      </c>
      <c r="M2712" t="s">
        <v>162</v>
      </c>
      <c r="N2712" t="s">
        <v>11273</v>
      </c>
      <c r="O2712" s="129"/>
      <c r="P2712" s="16"/>
    </row>
    <row r="2713" spans="1:16">
      <c r="A2713" t="s">
        <v>1160</v>
      </c>
      <c r="B2713" t="s">
        <v>317</v>
      </c>
      <c r="C2713" t="s">
        <v>11593</v>
      </c>
      <c r="D2713" t="s">
        <v>318</v>
      </c>
      <c r="E2713">
        <v>87.58</v>
      </c>
      <c r="F2713" t="s">
        <v>1170</v>
      </c>
      <c r="G2713" t="s">
        <v>11594</v>
      </c>
      <c r="H2713" t="s">
        <v>566</v>
      </c>
      <c r="I2713" t="s">
        <v>11003</v>
      </c>
      <c r="J2713">
        <v>10071</v>
      </c>
      <c r="K2713">
        <v>113000</v>
      </c>
      <c r="L2713" t="s">
        <v>39</v>
      </c>
      <c r="M2713" t="s">
        <v>162</v>
      </c>
      <c r="N2713" t="s">
        <v>11274</v>
      </c>
      <c r="O2713" s="129"/>
      <c r="P2713" s="16"/>
    </row>
    <row r="2714" spans="1:16">
      <c r="A2714" t="s">
        <v>316</v>
      </c>
      <c r="B2714" t="s">
        <v>317</v>
      </c>
      <c r="C2714" t="s">
        <v>11569</v>
      </c>
      <c r="D2714" t="s">
        <v>318</v>
      </c>
      <c r="E2714">
        <v>531.32000000000005</v>
      </c>
      <c r="F2714" t="s">
        <v>1170</v>
      </c>
      <c r="G2714" t="s">
        <v>11570</v>
      </c>
      <c r="H2714" t="s">
        <v>570</v>
      </c>
      <c r="I2714" t="s">
        <v>11002</v>
      </c>
      <c r="J2714">
        <v>10071</v>
      </c>
      <c r="K2714">
        <v>113010</v>
      </c>
      <c r="L2714" t="s">
        <v>35</v>
      </c>
      <c r="M2714" t="s">
        <v>162</v>
      </c>
      <c r="N2714" t="s">
        <v>11264</v>
      </c>
      <c r="O2714" s="129"/>
      <c r="P2714" s="16"/>
    </row>
    <row r="2715" spans="1:16">
      <c r="A2715" t="s">
        <v>320</v>
      </c>
      <c r="B2715" t="s">
        <v>317</v>
      </c>
      <c r="C2715" t="s">
        <v>11571</v>
      </c>
      <c r="D2715" t="s">
        <v>318</v>
      </c>
      <c r="E2715">
        <v>569.85</v>
      </c>
      <c r="F2715" t="s">
        <v>1170</v>
      </c>
      <c r="G2715" t="s">
        <v>11572</v>
      </c>
      <c r="H2715" t="s">
        <v>566</v>
      </c>
      <c r="I2715" t="s">
        <v>11002</v>
      </c>
      <c r="J2715">
        <v>10071</v>
      </c>
      <c r="K2715">
        <v>113010</v>
      </c>
      <c r="L2715" t="s">
        <v>35</v>
      </c>
      <c r="M2715" t="s">
        <v>162</v>
      </c>
      <c r="N2715" t="s">
        <v>11265</v>
      </c>
      <c r="O2715" s="129"/>
      <c r="P2715" s="16"/>
    </row>
    <row r="2716" spans="1:16">
      <c r="A2716" t="s">
        <v>321</v>
      </c>
      <c r="B2716" t="s">
        <v>317</v>
      </c>
      <c r="C2716" t="s">
        <v>11573</v>
      </c>
      <c r="D2716" t="s">
        <v>318</v>
      </c>
      <c r="E2716">
        <v>553.59</v>
      </c>
      <c r="F2716" t="s">
        <v>1170</v>
      </c>
      <c r="G2716" t="s">
        <v>11574</v>
      </c>
      <c r="H2716" t="s">
        <v>571</v>
      </c>
      <c r="I2716" t="s">
        <v>11002</v>
      </c>
      <c r="J2716">
        <v>10071</v>
      </c>
      <c r="K2716">
        <v>113010</v>
      </c>
      <c r="L2716" t="s">
        <v>35</v>
      </c>
      <c r="M2716" t="s">
        <v>162</v>
      </c>
      <c r="N2716" t="s">
        <v>11266</v>
      </c>
      <c r="O2716" s="129"/>
      <c r="P2716" s="16"/>
    </row>
    <row r="2717" spans="1:16">
      <c r="A2717" t="s">
        <v>1115</v>
      </c>
      <c r="B2717" t="s">
        <v>317</v>
      </c>
      <c r="C2717" t="s">
        <v>11575</v>
      </c>
      <c r="D2717" t="s">
        <v>318</v>
      </c>
      <c r="E2717">
        <v>558.66</v>
      </c>
      <c r="F2717" t="s">
        <v>1170</v>
      </c>
      <c r="G2717" t="s">
        <v>11576</v>
      </c>
      <c r="H2717" t="s">
        <v>569</v>
      </c>
      <c r="I2717" t="s">
        <v>11002</v>
      </c>
      <c r="J2717">
        <v>10071</v>
      </c>
      <c r="K2717">
        <v>113010</v>
      </c>
      <c r="L2717" t="s">
        <v>35</v>
      </c>
      <c r="M2717" t="s">
        <v>162</v>
      </c>
      <c r="N2717" t="s">
        <v>11267</v>
      </c>
      <c r="O2717" s="129"/>
      <c r="P2717" s="16"/>
    </row>
    <row r="2718" spans="1:16">
      <c r="A2718" t="s">
        <v>11577</v>
      </c>
      <c r="B2718" t="s">
        <v>317</v>
      </c>
      <c r="C2718" t="s">
        <v>11578</v>
      </c>
      <c r="D2718" t="s">
        <v>318</v>
      </c>
      <c r="E2718">
        <v>493.8</v>
      </c>
      <c r="F2718" t="s">
        <v>1170</v>
      </c>
      <c r="G2718" t="s">
        <v>11579</v>
      </c>
      <c r="H2718" t="s">
        <v>568</v>
      </c>
      <c r="I2718" t="s">
        <v>11002</v>
      </c>
      <c r="J2718">
        <v>10071</v>
      </c>
      <c r="K2718">
        <v>113010</v>
      </c>
      <c r="L2718" t="s">
        <v>35</v>
      </c>
      <c r="M2718" t="s">
        <v>162</v>
      </c>
      <c r="N2718" t="s">
        <v>11268</v>
      </c>
      <c r="O2718" s="129"/>
      <c r="P2718" s="16"/>
    </row>
    <row r="2719" spans="1:16">
      <c r="A2719" t="s">
        <v>11580</v>
      </c>
      <c r="B2719" t="s">
        <v>317</v>
      </c>
      <c r="C2719" t="s">
        <v>11581</v>
      </c>
      <c r="D2719" t="s">
        <v>318</v>
      </c>
      <c r="E2719">
        <v>594.57000000000005</v>
      </c>
      <c r="F2719" t="s">
        <v>1170</v>
      </c>
      <c r="G2719" t="s">
        <v>11582</v>
      </c>
      <c r="H2719" t="s">
        <v>562</v>
      </c>
      <c r="I2719" t="s">
        <v>11002</v>
      </c>
      <c r="J2719">
        <v>10071</v>
      </c>
      <c r="K2719">
        <v>113010</v>
      </c>
      <c r="L2719" t="s">
        <v>35</v>
      </c>
      <c r="M2719" t="s">
        <v>162</v>
      </c>
      <c r="N2719" t="s">
        <v>11269</v>
      </c>
      <c r="O2719" s="129"/>
      <c r="P2719" s="16"/>
    </row>
    <row r="2720" spans="1:16">
      <c r="A2720" t="s">
        <v>11583</v>
      </c>
      <c r="B2720" t="s">
        <v>317</v>
      </c>
      <c r="C2720" t="s">
        <v>11584</v>
      </c>
      <c r="D2720" t="s">
        <v>318</v>
      </c>
      <c r="E2720">
        <v>569.6</v>
      </c>
      <c r="F2720" t="s">
        <v>1170</v>
      </c>
      <c r="G2720" t="s">
        <v>11585</v>
      </c>
      <c r="H2720" t="s">
        <v>565</v>
      </c>
      <c r="I2720" t="s">
        <v>11002</v>
      </c>
      <c r="J2720">
        <v>10071</v>
      </c>
      <c r="K2720">
        <v>113010</v>
      </c>
      <c r="L2720" t="s">
        <v>35</v>
      </c>
      <c r="M2720" t="s">
        <v>162</v>
      </c>
      <c r="N2720" t="s">
        <v>11271</v>
      </c>
      <c r="O2720" s="129"/>
      <c r="P2720" s="16"/>
    </row>
    <row r="2721" spans="1:16">
      <c r="A2721" t="s">
        <v>1155</v>
      </c>
      <c r="B2721" t="s">
        <v>317</v>
      </c>
      <c r="C2721" t="s">
        <v>11586</v>
      </c>
      <c r="D2721" t="s">
        <v>318</v>
      </c>
      <c r="E2721">
        <v>588.21</v>
      </c>
      <c r="F2721" t="s">
        <v>1170</v>
      </c>
      <c r="G2721" t="s">
        <v>11587</v>
      </c>
      <c r="H2721" t="s">
        <v>567</v>
      </c>
      <c r="I2721" t="s">
        <v>11002</v>
      </c>
      <c r="J2721">
        <v>10071</v>
      </c>
      <c r="K2721">
        <v>113010</v>
      </c>
      <c r="L2721" t="s">
        <v>35</v>
      </c>
      <c r="M2721" t="s">
        <v>162</v>
      </c>
      <c r="N2721" t="s">
        <v>11270</v>
      </c>
      <c r="O2721" s="129"/>
      <c r="P2721" s="16"/>
    </row>
    <row r="2722" spans="1:16">
      <c r="A2722" t="s">
        <v>11588</v>
      </c>
      <c r="B2722" t="s">
        <v>317</v>
      </c>
      <c r="C2722" t="s">
        <v>11589</v>
      </c>
      <c r="D2722" t="s">
        <v>318</v>
      </c>
      <c r="E2722">
        <v>742.51</v>
      </c>
      <c r="F2722" t="s">
        <v>1170</v>
      </c>
      <c r="G2722" t="s">
        <v>11590</v>
      </c>
      <c r="H2722" t="s">
        <v>571</v>
      </c>
      <c r="I2722" t="s">
        <v>11002</v>
      </c>
      <c r="J2722">
        <v>10071</v>
      </c>
      <c r="K2722">
        <v>113010</v>
      </c>
      <c r="L2722" t="s">
        <v>35</v>
      </c>
      <c r="M2722" t="s">
        <v>162</v>
      </c>
      <c r="N2722" t="s">
        <v>11272</v>
      </c>
      <c r="O2722" s="129"/>
      <c r="P2722" s="16"/>
    </row>
    <row r="2723" spans="1:16">
      <c r="A2723" t="s">
        <v>1161</v>
      </c>
      <c r="B2723" t="s">
        <v>317</v>
      </c>
      <c r="C2723" t="s">
        <v>11591</v>
      </c>
      <c r="D2723" t="s">
        <v>318</v>
      </c>
      <c r="E2723">
        <v>438.5</v>
      </c>
      <c r="F2723" t="s">
        <v>1170</v>
      </c>
      <c r="G2723" t="s">
        <v>11592</v>
      </c>
      <c r="H2723" t="s">
        <v>567</v>
      </c>
      <c r="I2723" t="s">
        <v>11002</v>
      </c>
      <c r="J2723">
        <v>10071</v>
      </c>
      <c r="K2723">
        <v>113010</v>
      </c>
      <c r="L2723" t="s">
        <v>35</v>
      </c>
      <c r="M2723" t="s">
        <v>162</v>
      </c>
      <c r="N2723" t="s">
        <v>11273</v>
      </c>
      <c r="O2723" s="129"/>
      <c r="P2723" s="16"/>
    </row>
    <row r="2724" spans="1:16">
      <c r="A2724" t="s">
        <v>1160</v>
      </c>
      <c r="B2724" t="s">
        <v>317</v>
      </c>
      <c r="C2724" t="s">
        <v>11593</v>
      </c>
      <c r="D2724" t="s">
        <v>318</v>
      </c>
      <c r="E2724">
        <v>443.91</v>
      </c>
      <c r="F2724" t="s">
        <v>1170</v>
      </c>
      <c r="G2724" t="s">
        <v>11594</v>
      </c>
      <c r="H2724" t="s">
        <v>567</v>
      </c>
      <c r="I2724" t="s">
        <v>11002</v>
      </c>
      <c r="J2724">
        <v>10071</v>
      </c>
      <c r="K2724">
        <v>113010</v>
      </c>
      <c r="L2724" t="s">
        <v>35</v>
      </c>
      <c r="M2724" t="s">
        <v>162</v>
      </c>
      <c r="N2724" t="s">
        <v>11274</v>
      </c>
      <c r="O2724" s="129"/>
      <c r="P2724" s="16"/>
    </row>
    <row r="2725" spans="1:16">
      <c r="A2725" t="s">
        <v>316</v>
      </c>
      <c r="B2725" t="s">
        <v>317</v>
      </c>
      <c r="C2725" t="s">
        <v>11569</v>
      </c>
      <c r="D2725" t="s">
        <v>318</v>
      </c>
      <c r="E2725">
        <v>215.03</v>
      </c>
      <c r="F2725" t="s">
        <v>1170</v>
      </c>
      <c r="G2725" t="s">
        <v>11570</v>
      </c>
      <c r="H2725" t="s">
        <v>571</v>
      </c>
      <c r="I2725" t="s">
        <v>11001</v>
      </c>
      <c r="J2725">
        <v>10071</v>
      </c>
      <c r="K2725">
        <v>113020</v>
      </c>
      <c r="L2725" t="s">
        <v>33</v>
      </c>
      <c r="M2725" t="s">
        <v>162</v>
      </c>
      <c r="N2725" t="s">
        <v>11264</v>
      </c>
      <c r="O2725" s="129"/>
      <c r="P2725" s="16"/>
    </row>
    <row r="2726" spans="1:16">
      <c r="A2726" t="s">
        <v>320</v>
      </c>
      <c r="B2726" t="s">
        <v>317</v>
      </c>
      <c r="C2726" t="s">
        <v>11571</v>
      </c>
      <c r="D2726" t="s">
        <v>318</v>
      </c>
      <c r="E2726">
        <v>237.66</v>
      </c>
      <c r="F2726" t="s">
        <v>1170</v>
      </c>
      <c r="G2726" t="s">
        <v>11572</v>
      </c>
      <c r="H2726" t="s">
        <v>567</v>
      </c>
      <c r="I2726" t="s">
        <v>11001</v>
      </c>
      <c r="J2726">
        <v>10071</v>
      </c>
      <c r="K2726">
        <v>113020</v>
      </c>
      <c r="L2726" t="s">
        <v>33</v>
      </c>
      <c r="M2726" t="s">
        <v>162</v>
      </c>
      <c r="N2726" t="s">
        <v>11265</v>
      </c>
      <c r="O2726" s="129"/>
      <c r="P2726" s="16"/>
    </row>
    <row r="2727" spans="1:16">
      <c r="A2727" t="s">
        <v>321</v>
      </c>
      <c r="B2727" t="s">
        <v>317</v>
      </c>
      <c r="C2727" t="s">
        <v>11573</v>
      </c>
      <c r="D2727" t="s">
        <v>318</v>
      </c>
      <c r="E2727">
        <v>210</v>
      </c>
      <c r="F2727" t="s">
        <v>1170</v>
      </c>
      <c r="G2727" t="s">
        <v>11574</v>
      </c>
      <c r="H2727" t="s">
        <v>572</v>
      </c>
      <c r="I2727" t="s">
        <v>11001</v>
      </c>
      <c r="J2727">
        <v>10071</v>
      </c>
      <c r="K2727">
        <v>113020</v>
      </c>
      <c r="L2727" t="s">
        <v>33</v>
      </c>
      <c r="M2727" t="s">
        <v>162</v>
      </c>
      <c r="N2727" t="s">
        <v>11266</v>
      </c>
      <c r="O2727" s="129"/>
      <c r="P2727" s="16"/>
    </row>
    <row r="2728" spans="1:16">
      <c r="A2728" t="s">
        <v>1115</v>
      </c>
      <c r="B2728" t="s">
        <v>317</v>
      </c>
      <c r="C2728" t="s">
        <v>11575</v>
      </c>
      <c r="D2728" t="s">
        <v>318</v>
      </c>
      <c r="E2728">
        <v>310.43</v>
      </c>
      <c r="F2728" t="s">
        <v>1170</v>
      </c>
      <c r="G2728" t="s">
        <v>11576</v>
      </c>
      <c r="H2728" t="s">
        <v>570</v>
      </c>
      <c r="I2728" t="s">
        <v>11001</v>
      </c>
      <c r="J2728">
        <v>10071</v>
      </c>
      <c r="K2728">
        <v>113020</v>
      </c>
      <c r="L2728" t="s">
        <v>33</v>
      </c>
      <c r="M2728" t="s">
        <v>162</v>
      </c>
      <c r="N2728" t="s">
        <v>11267</v>
      </c>
      <c r="O2728" s="129"/>
      <c r="P2728" s="16"/>
    </row>
    <row r="2729" spans="1:16">
      <c r="A2729" t="s">
        <v>11577</v>
      </c>
      <c r="B2729" t="s">
        <v>317</v>
      </c>
      <c r="C2729" t="s">
        <v>11578</v>
      </c>
      <c r="D2729" t="s">
        <v>318</v>
      </c>
      <c r="E2729">
        <v>279</v>
      </c>
      <c r="F2729" t="s">
        <v>1170</v>
      </c>
      <c r="G2729" t="s">
        <v>11579</v>
      </c>
      <c r="H2729" t="s">
        <v>569</v>
      </c>
      <c r="I2729" t="s">
        <v>11001</v>
      </c>
      <c r="J2729">
        <v>10071</v>
      </c>
      <c r="K2729">
        <v>113020</v>
      </c>
      <c r="L2729" t="s">
        <v>33</v>
      </c>
      <c r="M2729" t="s">
        <v>162</v>
      </c>
      <c r="N2729" t="s">
        <v>11268</v>
      </c>
      <c r="O2729" s="129"/>
      <c r="P2729" s="16"/>
    </row>
    <row r="2730" spans="1:16">
      <c r="A2730" t="s">
        <v>11580</v>
      </c>
      <c r="B2730" t="s">
        <v>317</v>
      </c>
      <c r="C2730" t="s">
        <v>11581</v>
      </c>
      <c r="D2730" t="s">
        <v>318</v>
      </c>
      <c r="E2730">
        <v>279</v>
      </c>
      <c r="F2730" t="s">
        <v>1170</v>
      </c>
      <c r="G2730" t="s">
        <v>11582</v>
      </c>
      <c r="H2730" t="s">
        <v>563</v>
      </c>
      <c r="I2730" t="s">
        <v>11001</v>
      </c>
      <c r="J2730">
        <v>10071</v>
      </c>
      <c r="K2730">
        <v>113020</v>
      </c>
      <c r="L2730" t="s">
        <v>33</v>
      </c>
      <c r="M2730" t="s">
        <v>162</v>
      </c>
      <c r="N2730" t="s">
        <v>11269</v>
      </c>
      <c r="O2730" s="129"/>
      <c r="P2730" s="16"/>
    </row>
    <row r="2731" spans="1:16">
      <c r="A2731" t="s">
        <v>11583</v>
      </c>
      <c r="B2731" t="s">
        <v>317</v>
      </c>
      <c r="C2731" t="s">
        <v>11584</v>
      </c>
      <c r="D2731" t="s">
        <v>318</v>
      </c>
      <c r="E2731">
        <v>348</v>
      </c>
      <c r="F2731" t="s">
        <v>1170</v>
      </c>
      <c r="G2731" t="s">
        <v>11585</v>
      </c>
      <c r="H2731" t="s">
        <v>566</v>
      </c>
      <c r="I2731" t="s">
        <v>11001</v>
      </c>
      <c r="J2731">
        <v>10071</v>
      </c>
      <c r="K2731">
        <v>113020</v>
      </c>
      <c r="L2731" t="s">
        <v>33</v>
      </c>
      <c r="M2731" t="s">
        <v>162</v>
      </c>
      <c r="N2731" t="s">
        <v>11271</v>
      </c>
      <c r="O2731" s="129"/>
      <c r="P2731" s="16"/>
    </row>
    <row r="2732" spans="1:16">
      <c r="A2732" t="s">
        <v>1155</v>
      </c>
      <c r="B2732" t="s">
        <v>317</v>
      </c>
      <c r="C2732" t="s">
        <v>11586</v>
      </c>
      <c r="D2732" t="s">
        <v>318</v>
      </c>
      <c r="E2732">
        <v>210</v>
      </c>
      <c r="F2732" t="s">
        <v>1170</v>
      </c>
      <c r="G2732" t="s">
        <v>11587</v>
      </c>
      <c r="H2732" t="s">
        <v>568</v>
      </c>
      <c r="I2732" t="s">
        <v>11001</v>
      </c>
      <c r="J2732">
        <v>10071</v>
      </c>
      <c r="K2732">
        <v>113020</v>
      </c>
      <c r="L2732" t="s">
        <v>33</v>
      </c>
      <c r="M2732" t="s">
        <v>162</v>
      </c>
      <c r="N2732" t="s">
        <v>11270</v>
      </c>
      <c r="O2732" s="129"/>
      <c r="P2732" s="16"/>
    </row>
    <row r="2733" spans="1:16">
      <c r="A2733" t="s">
        <v>11588</v>
      </c>
      <c r="B2733" t="s">
        <v>317</v>
      </c>
      <c r="C2733" t="s">
        <v>11589</v>
      </c>
      <c r="D2733" t="s">
        <v>318</v>
      </c>
      <c r="E2733">
        <v>445.2</v>
      </c>
      <c r="F2733" t="s">
        <v>1170</v>
      </c>
      <c r="G2733" t="s">
        <v>11590</v>
      </c>
      <c r="H2733" t="s">
        <v>572</v>
      </c>
      <c r="I2733" t="s">
        <v>11001</v>
      </c>
      <c r="J2733">
        <v>10071</v>
      </c>
      <c r="K2733">
        <v>113020</v>
      </c>
      <c r="L2733" t="s">
        <v>33</v>
      </c>
      <c r="M2733" t="s">
        <v>162</v>
      </c>
      <c r="N2733" t="s">
        <v>11272</v>
      </c>
      <c r="O2733" s="129"/>
      <c r="P2733" s="16"/>
    </row>
    <row r="2734" spans="1:16">
      <c r="A2734" t="s">
        <v>1161</v>
      </c>
      <c r="B2734" t="s">
        <v>317</v>
      </c>
      <c r="C2734" t="s">
        <v>11591</v>
      </c>
      <c r="D2734" t="s">
        <v>318</v>
      </c>
      <c r="E2734">
        <v>235.6</v>
      </c>
      <c r="F2734" t="s">
        <v>1170</v>
      </c>
      <c r="G2734" t="s">
        <v>11592</v>
      </c>
      <c r="H2734" t="s">
        <v>568</v>
      </c>
      <c r="I2734" t="s">
        <v>11001</v>
      </c>
      <c r="J2734">
        <v>10071</v>
      </c>
      <c r="K2734">
        <v>113020</v>
      </c>
      <c r="L2734" t="s">
        <v>33</v>
      </c>
      <c r="M2734" t="s">
        <v>162</v>
      </c>
      <c r="N2734" t="s">
        <v>11273</v>
      </c>
      <c r="O2734" s="129"/>
      <c r="P2734" s="16"/>
    </row>
    <row r="2735" spans="1:16">
      <c r="A2735" t="s">
        <v>1160</v>
      </c>
      <c r="B2735" t="s">
        <v>317</v>
      </c>
      <c r="C2735" t="s">
        <v>11593</v>
      </c>
      <c r="D2735" t="s">
        <v>318</v>
      </c>
      <c r="E2735">
        <v>280.45999999999998</v>
      </c>
      <c r="F2735" t="s">
        <v>1170</v>
      </c>
      <c r="G2735" t="s">
        <v>11594</v>
      </c>
      <c r="H2735" t="s">
        <v>568</v>
      </c>
      <c r="I2735" t="s">
        <v>11001</v>
      </c>
      <c r="J2735">
        <v>10071</v>
      </c>
      <c r="K2735">
        <v>113020</v>
      </c>
      <c r="L2735" t="s">
        <v>33</v>
      </c>
      <c r="M2735" t="s">
        <v>162</v>
      </c>
      <c r="N2735" t="s">
        <v>11274</v>
      </c>
      <c r="O2735" s="129"/>
      <c r="P2735" s="16"/>
    </row>
    <row r="2736" spans="1:16">
      <c r="A2736" t="s">
        <v>316</v>
      </c>
      <c r="B2736" t="s">
        <v>317</v>
      </c>
      <c r="C2736" t="s">
        <v>11569</v>
      </c>
      <c r="D2736" t="s">
        <v>318</v>
      </c>
      <c r="E2736">
        <v>2790.07</v>
      </c>
      <c r="F2736" t="s">
        <v>1170</v>
      </c>
      <c r="G2736" t="s">
        <v>11570</v>
      </c>
      <c r="H2736" t="s">
        <v>572</v>
      </c>
      <c r="I2736" t="s">
        <v>11000</v>
      </c>
      <c r="J2736">
        <v>10071</v>
      </c>
      <c r="K2736">
        <v>113040</v>
      </c>
      <c r="L2736" t="s">
        <v>27</v>
      </c>
      <c r="M2736" t="s">
        <v>162</v>
      </c>
      <c r="N2736" t="s">
        <v>11264</v>
      </c>
      <c r="O2736" s="129"/>
      <c r="P2736" s="16"/>
    </row>
    <row r="2737" spans="1:16">
      <c r="A2737" t="s">
        <v>320</v>
      </c>
      <c r="B2737" t="s">
        <v>317</v>
      </c>
      <c r="C2737" t="s">
        <v>11571</v>
      </c>
      <c r="D2737" t="s">
        <v>318</v>
      </c>
      <c r="E2737">
        <v>2807.52</v>
      </c>
      <c r="F2737" t="s">
        <v>1170</v>
      </c>
      <c r="G2737" t="s">
        <v>11572</v>
      </c>
      <c r="H2737" t="s">
        <v>568</v>
      </c>
      <c r="I2737" t="s">
        <v>11000</v>
      </c>
      <c r="J2737">
        <v>10071</v>
      </c>
      <c r="K2737">
        <v>113040</v>
      </c>
      <c r="L2737" t="s">
        <v>27</v>
      </c>
      <c r="M2737" t="s">
        <v>162</v>
      </c>
      <c r="N2737" t="s">
        <v>11265</v>
      </c>
      <c r="O2737" s="129"/>
      <c r="P2737" s="16"/>
    </row>
    <row r="2738" spans="1:16">
      <c r="A2738" t="s">
        <v>321</v>
      </c>
      <c r="B2738" t="s">
        <v>317</v>
      </c>
      <c r="C2738" t="s">
        <v>11573</v>
      </c>
      <c r="D2738" t="s">
        <v>318</v>
      </c>
      <c r="E2738">
        <v>2926.1</v>
      </c>
      <c r="F2738" t="s">
        <v>1170</v>
      </c>
      <c r="G2738" t="s">
        <v>11574</v>
      </c>
      <c r="H2738" t="s">
        <v>573</v>
      </c>
      <c r="I2738" t="s">
        <v>11000</v>
      </c>
      <c r="J2738">
        <v>10071</v>
      </c>
      <c r="K2738">
        <v>113040</v>
      </c>
      <c r="L2738" t="s">
        <v>27</v>
      </c>
      <c r="M2738" t="s">
        <v>162</v>
      </c>
      <c r="N2738" t="s">
        <v>11266</v>
      </c>
      <c r="O2738" s="129"/>
      <c r="P2738" s="16"/>
    </row>
    <row r="2739" spans="1:16">
      <c r="A2739" t="s">
        <v>1115</v>
      </c>
      <c r="B2739" t="s">
        <v>317</v>
      </c>
      <c r="C2739" t="s">
        <v>11575</v>
      </c>
      <c r="D2739" t="s">
        <v>318</v>
      </c>
      <c r="E2739">
        <v>2794.11</v>
      </c>
      <c r="F2739" t="s">
        <v>1170</v>
      </c>
      <c r="G2739" t="s">
        <v>11576</v>
      </c>
      <c r="H2739" t="s">
        <v>571</v>
      </c>
      <c r="I2739" t="s">
        <v>11000</v>
      </c>
      <c r="J2739">
        <v>10071</v>
      </c>
      <c r="K2739">
        <v>113040</v>
      </c>
      <c r="L2739" t="s">
        <v>27</v>
      </c>
      <c r="M2739" t="s">
        <v>162</v>
      </c>
      <c r="N2739" t="s">
        <v>11267</v>
      </c>
      <c r="O2739" s="129"/>
      <c r="P2739" s="16"/>
    </row>
    <row r="2740" spans="1:16">
      <c r="A2740" t="s">
        <v>11577</v>
      </c>
      <c r="B2740" t="s">
        <v>317</v>
      </c>
      <c r="C2740" t="s">
        <v>11578</v>
      </c>
      <c r="D2740" t="s">
        <v>318</v>
      </c>
      <c r="E2740">
        <v>2814.93</v>
      </c>
      <c r="F2740" t="s">
        <v>1170</v>
      </c>
      <c r="G2740" t="s">
        <v>11579</v>
      </c>
      <c r="H2740" t="s">
        <v>570</v>
      </c>
      <c r="I2740" t="s">
        <v>11000</v>
      </c>
      <c r="J2740">
        <v>10071</v>
      </c>
      <c r="K2740">
        <v>113040</v>
      </c>
      <c r="L2740" t="s">
        <v>27</v>
      </c>
      <c r="M2740" t="s">
        <v>162</v>
      </c>
      <c r="N2740" t="s">
        <v>11268</v>
      </c>
      <c r="O2740" s="129"/>
      <c r="P2740" s="16"/>
    </row>
    <row r="2741" spans="1:16">
      <c r="A2741" t="s">
        <v>11580</v>
      </c>
      <c r="B2741" t="s">
        <v>317</v>
      </c>
      <c r="C2741" t="s">
        <v>11581</v>
      </c>
      <c r="D2741" t="s">
        <v>318</v>
      </c>
      <c r="E2741">
        <v>2545.33</v>
      </c>
      <c r="F2741" t="s">
        <v>1170</v>
      </c>
      <c r="G2741" t="s">
        <v>11582</v>
      </c>
      <c r="H2741" t="s">
        <v>564</v>
      </c>
      <c r="I2741" t="s">
        <v>11000</v>
      </c>
      <c r="J2741">
        <v>10071</v>
      </c>
      <c r="K2741">
        <v>113040</v>
      </c>
      <c r="L2741" t="s">
        <v>27</v>
      </c>
      <c r="M2741" t="s">
        <v>162</v>
      </c>
      <c r="N2741" t="s">
        <v>11269</v>
      </c>
      <c r="O2741" s="129"/>
      <c r="P2741" s="16"/>
    </row>
    <row r="2742" spans="1:16">
      <c r="A2742" t="s">
        <v>1155</v>
      </c>
      <c r="B2742" t="s">
        <v>317</v>
      </c>
      <c r="C2742" t="s">
        <v>11586</v>
      </c>
      <c r="D2742" t="s">
        <v>318</v>
      </c>
      <c r="E2742">
        <v>2680.77</v>
      </c>
      <c r="F2742" t="s">
        <v>1170</v>
      </c>
      <c r="G2742" t="s">
        <v>11587</v>
      </c>
      <c r="H2742" t="s">
        <v>569</v>
      </c>
      <c r="I2742" t="s">
        <v>11000</v>
      </c>
      <c r="J2742">
        <v>10071</v>
      </c>
      <c r="K2742">
        <v>113040</v>
      </c>
      <c r="L2742" t="s">
        <v>27</v>
      </c>
      <c r="M2742" t="s">
        <v>162</v>
      </c>
      <c r="N2742" t="s">
        <v>11270</v>
      </c>
      <c r="O2742" s="129"/>
      <c r="P2742" s="16"/>
    </row>
    <row r="2743" spans="1:16">
      <c r="A2743" t="s">
        <v>11583</v>
      </c>
      <c r="B2743" t="s">
        <v>317</v>
      </c>
      <c r="C2743" t="s">
        <v>11584</v>
      </c>
      <c r="D2743" t="s">
        <v>318</v>
      </c>
      <c r="E2743">
        <v>3289.28</v>
      </c>
      <c r="F2743" t="s">
        <v>1170</v>
      </c>
      <c r="G2743" t="s">
        <v>11585</v>
      </c>
      <c r="H2743" t="s">
        <v>567</v>
      </c>
      <c r="I2743" t="s">
        <v>11000</v>
      </c>
      <c r="J2743">
        <v>10071</v>
      </c>
      <c r="K2743">
        <v>113040</v>
      </c>
      <c r="L2743" t="s">
        <v>27</v>
      </c>
      <c r="M2743" t="s">
        <v>162</v>
      </c>
      <c r="N2743" t="s">
        <v>11271</v>
      </c>
      <c r="O2743" s="129"/>
      <c r="P2743" s="16"/>
    </row>
    <row r="2744" spans="1:16">
      <c r="A2744" t="s">
        <v>11588</v>
      </c>
      <c r="B2744" t="s">
        <v>317</v>
      </c>
      <c r="C2744" t="s">
        <v>11589</v>
      </c>
      <c r="D2744" t="s">
        <v>318</v>
      </c>
      <c r="E2744">
        <v>2878.67</v>
      </c>
      <c r="F2744" t="s">
        <v>1170</v>
      </c>
      <c r="G2744" t="s">
        <v>11590</v>
      </c>
      <c r="H2744" t="s">
        <v>573</v>
      </c>
      <c r="I2744" t="s">
        <v>11000</v>
      </c>
      <c r="J2744">
        <v>10071</v>
      </c>
      <c r="K2744">
        <v>113040</v>
      </c>
      <c r="L2744" t="s">
        <v>27</v>
      </c>
      <c r="M2744" t="s">
        <v>162</v>
      </c>
      <c r="N2744" t="s">
        <v>11272</v>
      </c>
      <c r="O2744" s="129"/>
      <c r="P2744" s="16"/>
    </row>
    <row r="2745" spans="1:16">
      <c r="A2745" t="s">
        <v>1161</v>
      </c>
      <c r="B2745" t="s">
        <v>317</v>
      </c>
      <c r="C2745" t="s">
        <v>11591</v>
      </c>
      <c r="D2745" t="s">
        <v>318</v>
      </c>
      <c r="E2745">
        <v>3775.86</v>
      </c>
      <c r="F2745" t="s">
        <v>1170</v>
      </c>
      <c r="G2745" t="s">
        <v>11592</v>
      </c>
      <c r="H2745" t="s">
        <v>569</v>
      </c>
      <c r="I2745" t="s">
        <v>11000</v>
      </c>
      <c r="J2745">
        <v>10071</v>
      </c>
      <c r="K2745">
        <v>113040</v>
      </c>
      <c r="L2745" t="s">
        <v>27</v>
      </c>
      <c r="M2745" t="s">
        <v>162</v>
      </c>
      <c r="N2745" t="s">
        <v>11273</v>
      </c>
      <c r="O2745" s="129"/>
      <c r="P2745" s="16"/>
    </row>
    <row r="2746" spans="1:16">
      <c r="A2746" t="s">
        <v>1160</v>
      </c>
      <c r="B2746" t="s">
        <v>317</v>
      </c>
      <c r="C2746" t="s">
        <v>11593</v>
      </c>
      <c r="D2746" t="s">
        <v>318</v>
      </c>
      <c r="E2746">
        <v>3804.4</v>
      </c>
      <c r="F2746" t="s">
        <v>1170</v>
      </c>
      <c r="G2746" t="s">
        <v>11594</v>
      </c>
      <c r="H2746" t="s">
        <v>569</v>
      </c>
      <c r="I2746" t="s">
        <v>11000</v>
      </c>
      <c r="J2746">
        <v>10071</v>
      </c>
      <c r="K2746">
        <v>113040</v>
      </c>
      <c r="L2746" t="s">
        <v>27</v>
      </c>
      <c r="M2746" t="s">
        <v>162</v>
      </c>
      <c r="N2746" t="s">
        <v>11274</v>
      </c>
      <c r="O2746" s="129"/>
      <c r="P2746" s="16"/>
    </row>
    <row r="2747" spans="1:16">
      <c r="A2747" t="s">
        <v>316</v>
      </c>
      <c r="B2747" t="s">
        <v>317</v>
      </c>
      <c r="C2747" t="s">
        <v>11569</v>
      </c>
      <c r="D2747" t="s">
        <v>318</v>
      </c>
      <c r="E2747">
        <v>1727.95</v>
      </c>
      <c r="F2747" t="s">
        <v>1170</v>
      </c>
      <c r="G2747" t="s">
        <v>11570</v>
      </c>
      <c r="H2747" t="s">
        <v>573</v>
      </c>
      <c r="I2747" t="s">
        <v>10999</v>
      </c>
      <c r="J2747">
        <v>10071</v>
      </c>
      <c r="K2747">
        <v>113060</v>
      </c>
      <c r="L2747" t="s">
        <v>31</v>
      </c>
      <c r="M2747" t="s">
        <v>162</v>
      </c>
      <c r="N2747" t="s">
        <v>11264</v>
      </c>
      <c r="O2747" s="129"/>
      <c r="P2747" s="16"/>
    </row>
    <row r="2748" spans="1:16">
      <c r="A2748" t="s">
        <v>320</v>
      </c>
      <c r="B2748" t="s">
        <v>317</v>
      </c>
      <c r="C2748" t="s">
        <v>11571</v>
      </c>
      <c r="D2748" t="s">
        <v>318</v>
      </c>
      <c r="E2748">
        <v>1641.52</v>
      </c>
      <c r="F2748" t="s">
        <v>1170</v>
      </c>
      <c r="G2748" t="s">
        <v>11572</v>
      </c>
      <c r="H2748" t="s">
        <v>569</v>
      </c>
      <c r="I2748" t="s">
        <v>10999</v>
      </c>
      <c r="J2748">
        <v>10071</v>
      </c>
      <c r="K2748">
        <v>113060</v>
      </c>
      <c r="L2748" t="s">
        <v>31</v>
      </c>
      <c r="M2748" t="s">
        <v>162</v>
      </c>
      <c r="N2748" t="s">
        <v>11265</v>
      </c>
      <c r="O2748" s="129"/>
      <c r="P2748" s="16"/>
    </row>
    <row r="2749" spans="1:16">
      <c r="A2749" t="s">
        <v>321</v>
      </c>
      <c r="B2749" t="s">
        <v>317</v>
      </c>
      <c r="C2749" t="s">
        <v>11573</v>
      </c>
      <c r="D2749" t="s">
        <v>318</v>
      </c>
      <c r="E2749">
        <v>1939.34</v>
      </c>
      <c r="F2749" t="s">
        <v>1170</v>
      </c>
      <c r="G2749" t="s">
        <v>11574</v>
      </c>
      <c r="H2749" t="s">
        <v>574</v>
      </c>
      <c r="I2749" t="s">
        <v>10999</v>
      </c>
      <c r="J2749">
        <v>10071</v>
      </c>
      <c r="K2749">
        <v>113060</v>
      </c>
      <c r="L2749" t="s">
        <v>31</v>
      </c>
      <c r="M2749" t="s">
        <v>162</v>
      </c>
      <c r="N2749" t="s">
        <v>11266</v>
      </c>
      <c r="O2749" s="129"/>
      <c r="P2749" s="16"/>
    </row>
    <row r="2750" spans="1:16">
      <c r="A2750" t="s">
        <v>1115</v>
      </c>
      <c r="B2750" t="s">
        <v>317</v>
      </c>
      <c r="C2750" t="s">
        <v>11575</v>
      </c>
      <c r="D2750" t="s">
        <v>318</v>
      </c>
      <c r="E2750">
        <v>2016.77</v>
      </c>
      <c r="F2750" t="s">
        <v>1170</v>
      </c>
      <c r="G2750" t="s">
        <v>11576</v>
      </c>
      <c r="H2750" t="s">
        <v>572</v>
      </c>
      <c r="I2750" t="s">
        <v>10999</v>
      </c>
      <c r="J2750">
        <v>10071</v>
      </c>
      <c r="K2750">
        <v>113060</v>
      </c>
      <c r="L2750" t="s">
        <v>31</v>
      </c>
      <c r="M2750" t="s">
        <v>162</v>
      </c>
      <c r="N2750" t="s">
        <v>11267</v>
      </c>
      <c r="O2750" s="129"/>
      <c r="P2750" s="16"/>
    </row>
    <row r="2751" spans="1:16">
      <c r="A2751" t="s">
        <v>11577</v>
      </c>
      <c r="B2751" t="s">
        <v>317</v>
      </c>
      <c r="C2751" t="s">
        <v>11578</v>
      </c>
      <c r="D2751" t="s">
        <v>318</v>
      </c>
      <c r="E2751">
        <v>1728.77</v>
      </c>
      <c r="F2751" t="s">
        <v>1170</v>
      </c>
      <c r="G2751" t="s">
        <v>11579</v>
      </c>
      <c r="H2751" t="s">
        <v>571</v>
      </c>
      <c r="I2751" t="s">
        <v>10999</v>
      </c>
      <c r="J2751">
        <v>10071</v>
      </c>
      <c r="K2751">
        <v>113060</v>
      </c>
      <c r="L2751" t="s">
        <v>31</v>
      </c>
      <c r="M2751" t="s">
        <v>162</v>
      </c>
      <c r="N2751" t="s">
        <v>11268</v>
      </c>
      <c r="O2751" s="129"/>
      <c r="P2751" s="16"/>
    </row>
    <row r="2752" spans="1:16">
      <c r="A2752" t="s">
        <v>11580</v>
      </c>
      <c r="B2752" t="s">
        <v>317</v>
      </c>
      <c r="C2752" t="s">
        <v>11581</v>
      </c>
      <c r="D2752" t="s">
        <v>318</v>
      </c>
      <c r="E2752">
        <v>1750.75</v>
      </c>
      <c r="F2752" t="s">
        <v>1170</v>
      </c>
      <c r="G2752" t="s">
        <v>11582</v>
      </c>
      <c r="H2752" t="s">
        <v>565</v>
      </c>
      <c r="I2752" t="s">
        <v>10999</v>
      </c>
      <c r="J2752">
        <v>10071</v>
      </c>
      <c r="K2752">
        <v>113060</v>
      </c>
      <c r="L2752" t="s">
        <v>31</v>
      </c>
      <c r="M2752" t="s">
        <v>162</v>
      </c>
      <c r="N2752" t="s">
        <v>11269</v>
      </c>
      <c r="O2752" s="129"/>
      <c r="P2752" s="16"/>
    </row>
    <row r="2753" spans="1:16">
      <c r="A2753" t="s">
        <v>1155</v>
      </c>
      <c r="B2753" t="s">
        <v>317</v>
      </c>
      <c r="C2753" t="s">
        <v>11586</v>
      </c>
      <c r="D2753" t="s">
        <v>318</v>
      </c>
      <c r="E2753">
        <v>2154.6999999999998</v>
      </c>
      <c r="F2753" t="s">
        <v>1170</v>
      </c>
      <c r="G2753" t="s">
        <v>11587</v>
      </c>
      <c r="H2753" t="s">
        <v>570</v>
      </c>
      <c r="I2753" t="s">
        <v>10999</v>
      </c>
      <c r="J2753">
        <v>10071</v>
      </c>
      <c r="K2753">
        <v>113060</v>
      </c>
      <c r="L2753" t="s">
        <v>31</v>
      </c>
      <c r="M2753" t="s">
        <v>162</v>
      </c>
      <c r="N2753" t="s">
        <v>11270</v>
      </c>
      <c r="O2753" s="129"/>
      <c r="P2753" s="16"/>
    </row>
    <row r="2754" spans="1:16">
      <c r="A2754" t="s">
        <v>11583</v>
      </c>
      <c r="B2754" t="s">
        <v>317</v>
      </c>
      <c r="C2754" t="s">
        <v>11584</v>
      </c>
      <c r="D2754" t="s">
        <v>318</v>
      </c>
      <c r="E2754">
        <v>2248.08</v>
      </c>
      <c r="F2754" t="s">
        <v>1170</v>
      </c>
      <c r="G2754" t="s">
        <v>11585</v>
      </c>
      <c r="H2754" t="s">
        <v>568</v>
      </c>
      <c r="I2754" t="s">
        <v>10999</v>
      </c>
      <c r="J2754">
        <v>10071</v>
      </c>
      <c r="K2754">
        <v>113060</v>
      </c>
      <c r="L2754" t="s">
        <v>31</v>
      </c>
      <c r="M2754" t="s">
        <v>162</v>
      </c>
      <c r="N2754" t="s">
        <v>11271</v>
      </c>
      <c r="O2754" s="129"/>
      <c r="P2754" s="16"/>
    </row>
    <row r="2755" spans="1:16">
      <c r="A2755" t="s">
        <v>11588</v>
      </c>
      <c r="B2755" t="s">
        <v>317</v>
      </c>
      <c r="C2755" t="s">
        <v>11589</v>
      </c>
      <c r="D2755" t="s">
        <v>318</v>
      </c>
      <c r="E2755">
        <v>4805.82</v>
      </c>
      <c r="F2755" t="s">
        <v>1170</v>
      </c>
      <c r="G2755" t="s">
        <v>11590</v>
      </c>
      <c r="H2755" t="s">
        <v>574</v>
      </c>
      <c r="I2755" t="s">
        <v>10999</v>
      </c>
      <c r="J2755">
        <v>10071</v>
      </c>
      <c r="K2755">
        <v>113060</v>
      </c>
      <c r="L2755" t="s">
        <v>31</v>
      </c>
      <c r="M2755" t="s">
        <v>162</v>
      </c>
      <c r="N2755" t="s">
        <v>11272</v>
      </c>
      <c r="O2755" s="129"/>
      <c r="P2755" s="16"/>
    </row>
    <row r="2756" spans="1:16">
      <c r="A2756" t="s">
        <v>1161</v>
      </c>
      <c r="B2756" t="s">
        <v>317</v>
      </c>
      <c r="C2756" t="s">
        <v>11591</v>
      </c>
      <c r="D2756" t="s">
        <v>318</v>
      </c>
      <c r="E2756">
        <v>2565.46</v>
      </c>
      <c r="F2756" t="s">
        <v>1170</v>
      </c>
      <c r="G2756" t="s">
        <v>11592</v>
      </c>
      <c r="H2756" t="s">
        <v>570</v>
      </c>
      <c r="I2756" t="s">
        <v>10999</v>
      </c>
      <c r="J2756">
        <v>10071</v>
      </c>
      <c r="K2756">
        <v>113060</v>
      </c>
      <c r="L2756" t="s">
        <v>31</v>
      </c>
      <c r="M2756" t="s">
        <v>162</v>
      </c>
      <c r="N2756" t="s">
        <v>11273</v>
      </c>
      <c r="O2756" s="129"/>
      <c r="P2756" s="16"/>
    </row>
    <row r="2757" spans="1:16">
      <c r="A2757" t="s">
        <v>1160</v>
      </c>
      <c r="B2757" t="s">
        <v>317</v>
      </c>
      <c r="C2757" t="s">
        <v>11593</v>
      </c>
      <c r="D2757" t="s">
        <v>318</v>
      </c>
      <c r="E2757">
        <v>2632.08</v>
      </c>
      <c r="F2757" t="s">
        <v>1170</v>
      </c>
      <c r="G2757" t="s">
        <v>11594</v>
      </c>
      <c r="H2757" t="s">
        <v>570</v>
      </c>
      <c r="I2757" t="s">
        <v>10999</v>
      </c>
      <c r="J2757">
        <v>10071</v>
      </c>
      <c r="K2757">
        <v>113060</v>
      </c>
      <c r="L2757" t="s">
        <v>31</v>
      </c>
      <c r="M2757" t="s">
        <v>162</v>
      </c>
      <c r="N2757" t="s">
        <v>11274</v>
      </c>
      <c r="O2757" s="129"/>
      <c r="P2757" s="16"/>
    </row>
    <row r="2758" spans="1:16">
      <c r="A2758" t="s">
        <v>316</v>
      </c>
      <c r="B2758" t="s">
        <v>317</v>
      </c>
      <c r="C2758" t="s">
        <v>11569</v>
      </c>
      <c r="D2758" t="s">
        <v>318</v>
      </c>
      <c r="E2758">
        <v>667.72</v>
      </c>
      <c r="F2758" t="s">
        <v>1170</v>
      </c>
      <c r="G2758" t="s">
        <v>11570</v>
      </c>
      <c r="H2758" t="s">
        <v>574</v>
      </c>
      <c r="I2758" t="s">
        <v>10998</v>
      </c>
      <c r="J2758">
        <v>10071</v>
      </c>
      <c r="K2758">
        <v>114000</v>
      </c>
      <c r="L2758" t="s">
        <v>39</v>
      </c>
      <c r="M2758" t="s">
        <v>162</v>
      </c>
      <c r="N2758" t="s">
        <v>11264</v>
      </c>
      <c r="O2758" s="129"/>
      <c r="P2758" s="16"/>
    </row>
    <row r="2759" spans="1:16">
      <c r="A2759" t="s">
        <v>320</v>
      </c>
      <c r="B2759" t="s">
        <v>317</v>
      </c>
      <c r="C2759" t="s">
        <v>11571</v>
      </c>
      <c r="D2759" t="s">
        <v>318</v>
      </c>
      <c r="E2759">
        <v>584.94000000000005</v>
      </c>
      <c r="F2759" t="s">
        <v>1170</v>
      </c>
      <c r="G2759" t="s">
        <v>11572</v>
      </c>
      <c r="H2759" t="s">
        <v>570</v>
      </c>
      <c r="I2759" t="s">
        <v>10998</v>
      </c>
      <c r="J2759">
        <v>10071</v>
      </c>
      <c r="K2759">
        <v>114000</v>
      </c>
      <c r="L2759" t="s">
        <v>39</v>
      </c>
      <c r="M2759" t="s">
        <v>162</v>
      </c>
      <c r="N2759" t="s">
        <v>11265</v>
      </c>
      <c r="O2759" s="129"/>
      <c r="P2759" s="16"/>
    </row>
    <row r="2760" spans="1:16">
      <c r="A2760" t="s">
        <v>321</v>
      </c>
      <c r="B2760" t="s">
        <v>317</v>
      </c>
      <c r="C2760" t="s">
        <v>11573</v>
      </c>
      <c r="D2760" t="s">
        <v>318</v>
      </c>
      <c r="E2760">
        <v>590.47</v>
      </c>
      <c r="F2760" t="s">
        <v>1170</v>
      </c>
      <c r="G2760" t="s">
        <v>11574</v>
      </c>
      <c r="H2760" t="s">
        <v>575</v>
      </c>
      <c r="I2760" t="s">
        <v>10998</v>
      </c>
      <c r="J2760">
        <v>10071</v>
      </c>
      <c r="K2760">
        <v>114000</v>
      </c>
      <c r="L2760" t="s">
        <v>39</v>
      </c>
      <c r="M2760" t="s">
        <v>162</v>
      </c>
      <c r="N2760" t="s">
        <v>11266</v>
      </c>
      <c r="O2760" s="129"/>
      <c r="P2760" s="16"/>
    </row>
    <row r="2761" spans="1:16">
      <c r="A2761" t="s">
        <v>1115</v>
      </c>
      <c r="B2761" t="s">
        <v>317</v>
      </c>
      <c r="C2761" t="s">
        <v>11575</v>
      </c>
      <c r="D2761" t="s">
        <v>318</v>
      </c>
      <c r="E2761">
        <v>631.83000000000004</v>
      </c>
      <c r="F2761" t="s">
        <v>1170</v>
      </c>
      <c r="G2761" t="s">
        <v>11576</v>
      </c>
      <c r="H2761" t="s">
        <v>573</v>
      </c>
      <c r="I2761" t="s">
        <v>10998</v>
      </c>
      <c r="J2761">
        <v>10071</v>
      </c>
      <c r="K2761">
        <v>114000</v>
      </c>
      <c r="L2761" t="s">
        <v>39</v>
      </c>
      <c r="M2761" t="s">
        <v>162</v>
      </c>
      <c r="N2761" t="s">
        <v>11267</v>
      </c>
      <c r="O2761" s="129"/>
      <c r="P2761" s="16"/>
    </row>
    <row r="2762" spans="1:16">
      <c r="A2762" t="s">
        <v>11577</v>
      </c>
      <c r="B2762" t="s">
        <v>317</v>
      </c>
      <c r="C2762" t="s">
        <v>11578</v>
      </c>
      <c r="D2762" t="s">
        <v>318</v>
      </c>
      <c r="E2762">
        <v>608.04999999999995</v>
      </c>
      <c r="F2762" t="s">
        <v>1170</v>
      </c>
      <c r="G2762" t="s">
        <v>11579</v>
      </c>
      <c r="H2762" t="s">
        <v>572</v>
      </c>
      <c r="I2762" t="s">
        <v>10998</v>
      </c>
      <c r="J2762">
        <v>10071</v>
      </c>
      <c r="K2762">
        <v>114000</v>
      </c>
      <c r="L2762" t="s">
        <v>39</v>
      </c>
      <c r="M2762" t="s">
        <v>162</v>
      </c>
      <c r="N2762" t="s">
        <v>11268</v>
      </c>
      <c r="O2762" s="129"/>
      <c r="P2762" s="16"/>
    </row>
    <row r="2763" spans="1:16">
      <c r="A2763" t="s">
        <v>11580</v>
      </c>
      <c r="B2763" t="s">
        <v>317</v>
      </c>
      <c r="C2763" t="s">
        <v>11581</v>
      </c>
      <c r="D2763" t="s">
        <v>318</v>
      </c>
      <c r="E2763">
        <v>615.54999999999995</v>
      </c>
      <c r="F2763" t="s">
        <v>1170</v>
      </c>
      <c r="G2763" t="s">
        <v>11582</v>
      </c>
      <c r="H2763" t="s">
        <v>566</v>
      </c>
      <c r="I2763" t="s">
        <v>10998</v>
      </c>
      <c r="J2763">
        <v>10071</v>
      </c>
      <c r="K2763">
        <v>114000</v>
      </c>
      <c r="L2763" t="s">
        <v>39</v>
      </c>
      <c r="M2763" t="s">
        <v>162</v>
      </c>
      <c r="N2763" t="s">
        <v>11269</v>
      </c>
      <c r="O2763" s="129"/>
      <c r="P2763" s="16"/>
    </row>
    <row r="2764" spans="1:16">
      <c r="A2764" t="s">
        <v>11583</v>
      </c>
      <c r="B2764" t="s">
        <v>317</v>
      </c>
      <c r="C2764" t="s">
        <v>11584</v>
      </c>
      <c r="D2764" t="s">
        <v>318</v>
      </c>
      <c r="E2764">
        <v>615.54999999999995</v>
      </c>
      <c r="F2764" t="s">
        <v>1170</v>
      </c>
      <c r="G2764" t="s">
        <v>11585</v>
      </c>
      <c r="H2764" t="s">
        <v>569</v>
      </c>
      <c r="I2764" t="s">
        <v>10998</v>
      </c>
      <c r="J2764">
        <v>10071</v>
      </c>
      <c r="K2764">
        <v>114000</v>
      </c>
      <c r="L2764" t="s">
        <v>39</v>
      </c>
      <c r="M2764" t="s">
        <v>162</v>
      </c>
      <c r="N2764" t="s">
        <v>11271</v>
      </c>
      <c r="O2764" s="129"/>
      <c r="P2764" s="16"/>
    </row>
    <row r="2765" spans="1:16">
      <c r="A2765" t="s">
        <v>1155</v>
      </c>
      <c r="B2765" t="s">
        <v>317</v>
      </c>
      <c r="C2765" t="s">
        <v>11586</v>
      </c>
      <c r="D2765" t="s">
        <v>318</v>
      </c>
      <c r="E2765">
        <v>551.66999999999996</v>
      </c>
      <c r="F2765" t="s">
        <v>1170</v>
      </c>
      <c r="G2765" t="s">
        <v>11587</v>
      </c>
      <c r="H2765" t="s">
        <v>571</v>
      </c>
      <c r="I2765" t="s">
        <v>10998</v>
      </c>
      <c r="J2765">
        <v>10071</v>
      </c>
      <c r="K2765">
        <v>114000</v>
      </c>
      <c r="L2765" t="s">
        <v>39</v>
      </c>
      <c r="M2765" t="s">
        <v>162</v>
      </c>
      <c r="N2765" t="s">
        <v>11270</v>
      </c>
      <c r="O2765" s="129"/>
      <c r="P2765" s="16"/>
    </row>
    <row r="2766" spans="1:16">
      <c r="A2766" t="s">
        <v>11588</v>
      </c>
      <c r="B2766" t="s">
        <v>317</v>
      </c>
      <c r="C2766" t="s">
        <v>11589</v>
      </c>
      <c r="D2766" t="s">
        <v>318</v>
      </c>
      <c r="E2766">
        <v>1169.95</v>
      </c>
      <c r="F2766" t="s">
        <v>1170</v>
      </c>
      <c r="G2766" t="s">
        <v>11590</v>
      </c>
      <c r="H2766" t="s">
        <v>575</v>
      </c>
      <c r="I2766" t="s">
        <v>10998</v>
      </c>
      <c r="J2766">
        <v>10071</v>
      </c>
      <c r="K2766">
        <v>114000</v>
      </c>
      <c r="L2766" t="s">
        <v>39</v>
      </c>
      <c r="M2766" t="s">
        <v>162</v>
      </c>
      <c r="N2766" t="s">
        <v>11272</v>
      </c>
      <c r="O2766" s="129"/>
    </row>
    <row r="2767" spans="1:16">
      <c r="A2767" t="s">
        <v>1161</v>
      </c>
      <c r="B2767" t="s">
        <v>317</v>
      </c>
      <c r="C2767" t="s">
        <v>11591</v>
      </c>
      <c r="D2767" t="s">
        <v>318</v>
      </c>
      <c r="E2767">
        <v>673.12</v>
      </c>
      <c r="F2767" t="s">
        <v>1170</v>
      </c>
      <c r="G2767" t="s">
        <v>11592</v>
      </c>
      <c r="H2767" t="s">
        <v>571</v>
      </c>
      <c r="I2767" t="s">
        <v>10998</v>
      </c>
      <c r="J2767">
        <v>10071</v>
      </c>
      <c r="K2767">
        <v>114000</v>
      </c>
      <c r="L2767" t="s">
        <v>39</v>
      </c>
      <c r="M2767" t="s">
        <v>162</v>
      </c>
      <c r="N2767" t="s">
        <v>11273</v>
      </c>
      <c r="O2767" s="129"/>
      <c r="P2767" s="16"/>
    </row>
    <row r="2768" spans="1:16">
      <c r="A2768" t="s">
        <v>1160</v>
      </c>
      <c r="B2768" t="s">
        <v>317</v>
      </c>
      <c r="C2768" t="s">
        <v>11593</v>
      </c>
      <c r="D2768" t="s">
        <v>318</v>
      </c>
      <c r="E2768">
        <v>685.38</v>
      </c>
      <c r="F2768" t="s">
        <v>1170</v>
      </c>
      <c r="G2768" t="s">
        <v>11594</v>
      </c>
      <c r="H2768" t="s">
        <v>571</v>
      </c>
      <c r="I2768" t="s">
        <v>10998</v>
      </c>
      <c r="J2768">
        <v>10071</v>
      </c>
      <c r="K2768">
        <v>114000</v>
      </c>
      <c r="L2768" t="s">
        <v>39</v>
      </c>
      <c r="M2768" t="s">
        <v>162</v>
      </c>
      <c r="N2768" t="s">
        <v>11274</v>
      </c>
      <c r="O2768" s="129"/>
    </row>
    <row r="2769" spans="1:16">
      <c r="A2769" t="s">
        <v>316</v>
      </c>
      <c r="B2769" t="s">
        <v>317</v>
      </c>
      <c r="C2769" t="s">
        <v>11569</v>
      </c>
      <c r="D2769" t="s">
        <v>318</v>
      </c>
      <c r="E2769">
        <v>1524.01</v>
      </c>
      <c r="F2769" t="s">
        <v>1170</v>
      </c>
      <c r="G2769" t="s">
        <v>11570</v>
      </c>
      <c r="H2769" t="s">
        <v>575</v>
      </c>
      <c r="I2769" t="s">
        <v>10997</v>
      </c>
      <c r="J2769">
        <v>10071</v>
      </c>
      <c r="K2769">
        <v>114010</v>
      </c>
      <c r="L2769" t="s">
        <v>35</v>
      </c>
      <c r="M2769" t="s">
        <v>162</v>
      </c>
      <c r="N2769" t="s">
        <v>11264</v>
      </c>
      <c r="O2769" s="129"/>
      <c r="P2769" s="16"/>
    </row>
    <row r="2770" spans="1:16">
      <c r="A2770" t="s">
        <v>320</v>
      </c>
      <c r="B2770" t="s">
        <v>317</v>
      </c>
      <c r="C2770" t="s">
        <v>11571</v>
      </c>
      <c r="D2770" t="s">
        <v>318</v>
      </c>
      <c r="E2770">
        <v>1524.01</v>
      </c>
      <c r="F2770" t="s">
        <v>1170</v>
      </c>
      <c r="G2770" t="s">
        <v>11572</v>
      </c>
      <c r="H2770" t="s">
        <v>571</v>
      </c>
      <c r="I2770" t="s">
        <v>10997</v>
      </c>
      <c r="J2770">
        <v>10071</v>
      </c>
      <c r="K2770">
        <v>114010</v>
      </c>
      <c r="L2770" t="s">
        <v>35</v>
      </c>
      <c r="M2770" t="s">
        <v>162</v>
      </c>
      <c r="N2770" t="s">
        <v>11265</v>
      </c>
      <c r="O2770" s="129"/>
    </row>
    <row r="2771" spans="1:16">
      <c r="A2771" t="s">
        <v>321</v>
      </c>
      <c r="B2771" t="s">
        <v>317</v>
      </c>
      <c r="C2771" t="s">
        <v>11573</v>
      </c>
      <c r="D2771" t="s">
        <v>318</v>
      </c>
      <c r="E2771">
        <v>1531.77</v>
      </c>
      <c r="F2771" t="s">
        <v>1170</v>
      </c>
      <c r="G2771" t="s">
        <v>11574</v>
      </c>
      <c r="H2771" t="s">
        <v>576</v>
      </c>
      <c r="I2771" t="s">
        <v>10997</v>
      </c>
      <c r="J2771">
        <v>10071</v>
      </c>
      <c r="K2771">
        <v>114010</v>
      </c>
      <c r="L2771" t="s">
        <v>35</v>
      </c>
      <c r="M2771" t="s">
        <v>162</v>
      </c>
      <c r="N2771" t="s">
        <v>11266</v>
      </c>
      <c r="O2771" s="129"/>
      <c r="P2771" s="16"/>
    </row>
    <row r="2772" spans="1:16">
      <c r="A2772" t="s">
        <v>1115</v>
      </c>
      <c r="B2772" t="s">
        <v>317</v>
      </c>
      <c r="C2772" t="s">
        <v>11575</v>
      </c>
      <c r="D2772" t="s">
        <v>318</v>
      </c>
      <c r="E2772">
        <v>1495.44</v>
      </c>
      <c r="F2772" t="s">
        <v>1170</v>
      </c>
      <c r="G2772" t="s">
        <v>11576</v>
      </c>
      <c r="H2772" t="s">
        <v>574</v>
      </c>
      <c r="I2772" t="s">
        <v>10997</v>
      </c>
      <c r="J2772">
        <v>10071</v>
      </c>
      <c r="K2772">
        <v>114010</v>
      </c>
      <c r="L2772" t="s">
        <v>35</v>
      </c>
      <c r="M2772" t="s">
        <v>162</v>
      </c>
      <c r="N2772" t="s">
        <v>11267</v>
      </c>
      <c r="O2772" s="129"/>
    </row>
    <row r="2773" spans="1:16">
      <c r="A2773" t="s">
        <v>11577</v>
      </c>
      <c r="B2773" t="s">
        <v>317</v>
      </c>
      <c r="C2773" t="s">
        <v>11578</v>
      </c>
      <c r="D2773" t="s">
        <v>318</v>
      </c>
      <c r="E2773">
        <v>1446.78</v>
      </c>
      <c r="F2773" t="s">
        <v>1170</v>
      </c>
      <c r="G2773" t="s">
        <v>11579</v>
      </c>
      <c r="H2773" t="s">
        <v>573</v>
      </c>
      <c r="I2773" t="s">
        <v>10997</v>
      </c>
      <c r="J2773">
        <v>10071</v>
      </c>
      <c r="K2773">
        <v>114010</v>
      </c>
      <c r="L2773" t="s">
        <v>35</v>
      </c>
      <c r="M2773" t="s">
        <v>162</v>
      </c>
      <c r="N2773" t="s">
        <v>11268</v>
      </c>
      <c r="O2773" s="129"/>
      <c r="P2773" s="16"/>
    </row>
    <row r="2774" spans="1:16">
      <c r="A2774" t="s">
        <v>11580</v>
      </c>
      <c r="B2774" t="s">
        <v>317</v>
      </c>
      <c r="C2774" t="s">
        <v>11581</v>
      </c>
      <c r="D2774" t="s">
        <v>318</v>
      </c>
      <c r="E2774">
        <v>1530.89</v>
      </c>
      <c r="F2774" t="s">
        <v>1170</v>
      </c>
      <c r="G2774" t="s">
        <v>11582</v>
      </c>
      <c r="H2774" t="s">
        <v>567</v>
      </c>
      <c r="I2774" t="s">
        <v>10997</v>
      </c>
      <c r="J2774">
        <v>10071</v>
      </c>
      <c r="K2774">
        <v>114010</v>
      </c>
      <c r="L2774" t="s">
        <v>35</v>
      </c>
      <c r="M2774" t="s">
        <v>162</v>
      </c>
      <c r="N2774" t="s">
        <v>11269</v>
      </c>
      <c r="O2774" s="129"/>
      <c r="P2774" s="16"/>
    </row>
    <row r="2775" spans="1:16">
      <c r="A2775" t="s">
        <v>1155</v>
      </c>
      <c r="B2775" t="s">
        <v>317</v>
      </c>
      <c r="C2775" t="s">
        <v>11586</v>
      </c>
      <c r="D2775" t="s">
        <v>318</v>
      </c>
      <c r="E2775">
        <v>1530.88</v>
      </c>
      <c r="F2775" t="s">
        <v>1170</v>
      </c>
      <c r="G2775" t="s">
        <v>11587</v>
      </c>
      <c r="H2775" t="s">
        <v>572</v>
      </c>
      <c r="I2775" t="s">
        <v>10997</v>
      </c>
      <c r="J2775">
        <v>10071</v>
      </c>
      <c r="K2775">
        <v>114010</v>
      </c>
      <c r="L2775" t="s">
        <v>35</v>
      </c>
      <c r="M2775" t="s">
        <v>162</v>
      </c>
      <c r="N2775" t="s">
        <v>11270</v>
      </c>
      <c r="O2775" s="129"/>
      <c r="P2775" s="16"/>
    </row>
    <row r="2776" spans="1:16">
      <c r="A2776" t="s">
        <v>11583</v>
      </c>
      <c r="B2776" t="s">
        <v>317</v>
      </c>
      <c r="C2776" t="s">
        <v>11584</v>
      </c>
      <c r="D2776" t="s">
        <v>318</v>
      </c>
      <c r="E2776">
        <v>1530.88</v>
      </c>
      <c r="F2776" t="s">
        <v>1170</v>
      </c>
      <c r="G2776" t="s">
        <v>11585</v>
      </c>
      <c r="H2776" t="s">
        <v>570</v>
      </c>
      <c r="I2776" t="s">
        <v>10997</v>
      </c>
      <c r="J2776">
        <v>10071</v>
      </c>
      <c r="K2776">
        <v>114010</v>
      </c>
      <c r="L2776" t="s">
        <v>35</v>
      </c>
      <c r="M2776" t="s">
        <v>162</v>
      </c>
      <c r="N2776" t="s">
        <v>11271</v>
      </c>
      <c r="O2776" s="129"/>
      <c r="P2776" s="16"/>
    </row>
    <row r="2777" spans="1:16">
      <c r="A2777" t="s">
        <v>11588</v>
      </c>
      <c r="B2777" t="s">
        <v>317</v>
      </c>
      <c r="C2777" t="s">
        <v>11589</v>
      </c>
      <c r="D2777" t="s">
        <v>318</v>
      </c>
      <c r="E2777">
        <v>1913.49</v>
      </c>
      <c r="F2777" t="s">
        <v>1170</v>
      </c>
      <c r="G2777" t="s">
        <v>11590</v>
      </c>
      <c r="H2777" t="s">
        <v>576</v>
      </c>
      <c r="I2777" t="s">
        <v>10997</v>
      </c>
      <c r="J2777">
        <v>10071</v>
      </c>
      <c r="K2777">
        <v>114010</v>
      </c>
      <c r="L2777" t="s">
        <v>35</v>
      </c>
      <c r="M2777" t="s">
        <v>162</v>
      </c>
      <c r="N2777" t="s">
        <v>11272</v>
      </c>
      <c r="O2777" s="129"/>
      <c r="P2777" s="16"/>
    </row>
    <row r="2778" spans="1:16">
      <c r="A2778" t="s">
        <v>1161</v>
      </c>
      <c r="B2778" t="s">
        <v>317</v>
      </c>
      <c r="C2778" t="s">
        <v>11591</v>
      </c>
      <c r="D2778" t="s">
        <v>318</v>
      </c>
      <c r="E2778">
        <v>1041.47</v>
      </c>
      <c r="F2778" t="s">
        <v>1170</v>
      </c>
      <c r="G2778" t="s">
        <v>11592</v>
      </c>
      <c r="H2778" t="s">
        <v>572</v>
      </c>
      <c r="I2778" t="s">
        <v>10997</v>
      </c>
      <c r="J2778">
        <v>10071</v>
      </c>
      <c r="K2778">
        <v>114010</v>
      </c>
      <c r="L2778" t="s">
        <v>35</v>
      </c>
      <c r="M2778" t="s">
        <v>162</v>
      </c>
      <c r="N2778" t="s">
        <v>11273</v>
      </c>
      <c r="O2778" s="129"/>
      <c r="P2778" s="16"/>
    </row>
    <row r="2779" spans="1:16">
      <c r="A2779" t="s">
        <v>1160</v>
      </c>
      <c r="B2779" t="s">
        <v>317</v>
      </c>
      <c r="C2779" t="s">
        <v>11593</v>
      </c>
      <c r="D2779" t="s">
        <v>318</v>
      </c>
      <c r="E2779">
        <v>1041.47</v>
      </c>
      <c r="F2779" t="s">
        <v>1170</v>
      </c>
      <c r="G2779" t="s">
        <v>11594</v>
      </c>
      <c r="H2779" t="s">
        <v>572</v>
      </c>
      <c r="I2779" t="s">
        <v>10997</v>
      </c>
      <c r="J2779">
        <v>10071</v>
      </c>
      <c r="K2779">
        <v>114010</v>
      </c>
      <c r="L2779" t="s">
        <v>35</v>
      </c>
      <c r="M2779" t="s">
        <v>162</v>
      </c>
      <c r="N2779" t="s">
        <v>11274</v>
      </c>
      <c r="O2779" s="129"/>
      <c r="P2779" s="16"/>
    </row>
    <row r="2780" spans="1:16">
      <c r="A2780" t="s">
        <v>316</v>
      </c>
      <c r="B2780" t="s">
        <v>317</v>
      </c>
      <c r="C2780" t="s">
        <v>11569</v>
      </c>
      <c r="D2780" t="s">
        <v>318</v>
      </c>
      <c r="E2780">
        <v>657.8</v>
      </c>
      <c r="F2780" t="s">
        <v>1170</v>
      </c>
      <c r="G2780" t="s">
        <v>11570</v>
      </c>
      <c r="H2780" t="s">
        <v>576</v>
      </c>
      <c r="I2780" t="s">
        <v>10996</v>
      </c>
      <c r="J2780">
        <v>10071</v>
      </c>
      <c r="K2780">
        <v>114020</v>
      </c>
      <c r="L2780" t="s">
        <v>33</v>
      </c>
      <c r="M2780" t="s">
        <v>162</v>
      </c>
      <c r="N2780" t="s">
        <v>11264</v>
      </c>
      <c r="O2780" s="129"/>
      <c r="P2780" s="16"/>
    </row>
    <row r="2781" spans="1:16">
      <c r="A2781" t="s">
        <v>320</v>
      </c>
      <c r="B2781" t="s">
        <v>317</v>
      </c>
      <c r="C2781" t="s">
        <v>11571</v>
      </c>
      <c r="D2781" t="s">
        <v>318</v>
      </c>
      <c r="E2781">
        <v>704.36</v>
      </c>
      <c r="F2781" t="s">
        <v>1170</v>
      </c>
      <c r="G2781" t="s">
        <v>11572</v>
      </c>
      <c r="H2781" t="s">
        <v>572</v>
      </c>
      <c r="I2781" t="s">
        <v>10996</v>
      </c>
      <c r="J2781">
        <v>10071</v>
      </c>
      <c r="K2781">
        <v>114020</v>
      </c>
      <c r="L2781" t="s">
        <v>33</v>
      </c>
      <c r="M2781" t="s">
        <v>162</v>
      </c>
      <c r="N2781" t="s">
        <v>11265</v>
      </c>
      <c r="O2781" s="129"/>
      <c r="P2781" s="16"/>
    </row>
    <row r="2782" spans="1:16">
      <c r="A2782" t="s">
        <v>321</v>
      </c>
      <c r="B2782" t="s">
        <v>317</v>
      </c>
      <c r="C2782" t="s">
        <v>11573</v>
      </c>
      <c r="D2782" t="s">
        <v>318</v>
      </c>
      <c r="E2782">
        <v>647.45000000000005</v>
      </c>
      <c r="F2782" t="s">
        <v>1170</v>
      </c>
      <c r="G2782" t="s">
        <v>11574</v>
      </c>
      <c r="H2782" t="s">
        <v>577</v>
      </c>
      <c r="I2782" t="s">
        <v>10996</v>
      </c>
      <c r="J2782">
        <v>10071</v>
      </c>
      <c r="K2782">
        <v>114020</v>
      </c>
      <c r="L2782" t="s">
        <v>33</v>
      </c>
      <c r="M2782" t="s">
        <v>162</v>
      </c>
      <c r="N2782" t="s">
        <v>11266</v>
      </c>
      <c r="O2782" s="129"/>
      <c r="P2782" s="16"/>
    </row>
    <row r="2783" spans="1:16">
      <c r="A2783" t="s">
        <v>1115</v>
      </c>
      <c r="B2783" t="s">
        <v>317</v>
      </c>
      <c r="C2783" t="s">
        <v>11575</v>
      </c>
      <c r="D2783" t="s">
        <v>318</v>
      </c>
      <c r="E2783">
        <v>854.12</v>
      </c>
      <c r="F2783" t="s">
        <v>1170</v>
      </c>
      <c r="G2783" t="s">
        <v>11576</v>
      </c>
      <c r="H2783" t="s">
        <v>575</v>
      </c>
      <c r="I2783" t="s">
        <v>10996</v>
      </c>
      <c r="J2783">
        <v>10071</v>
      </c>
      <c r="K2783">
        <v>114020</v>
      </c>
      <c r="L2783" t="s">
        <v>33</v>
      </c>
      <c r="M2783" t="s">
        <v>162</v>
      </c>
      <c r="N2783" t="s">
        <v>11267</v>
      </c>
      <c r="O2783" s="129"/>
      <c r="P2783" s="16"/>
    </row>
    <row r="2784" spans="1:16">
      <c r="A2784" t="s">
        <v>11577</v>
      </c>
      <c r="B2784" t="s">
        <v>317</v>
      </c>
      <c r="C2784" t="s">
        <v>11578</v>
      </c>
      <c r="D2784" t="s">
        <v>318</v>
      </c>
      <c r="E2784">
        <v>789.45</v>
      </c>
      <c r="F2784" t="s">
        <v>1170</v>
      </c>
      <c r="G2784" t="s">
        <v>11579</v>
      </c>
      <c r="H2784" t="s">
        <v>574</v>
      </c>
      <c r="I2784" t="s">
        <v>10996</v>
      </c>
      <c r="J2784">
        <v>10071</v>
      </c>
      <c r="K2784">
        <v>114020</v>
      </c>
      <c r="L2784" t="s">
        <v>33</v>
      </c>
      <c r="M2784" t="s">
        <v>162</v>
      </c>
      <c r="N2784" t="s">
        <v>11268</v>
      </c>
      <c r="O2784" s="129"/>
      <c r="P2784" s="16"/>
    </row>
    <row r="2785" spans="1:16">
      <c r="A2785" t="s">
        <v>11580</v>
      </c>
      <c r="B2785" t="s">
        <v>317</v>
      </c>
      <c r="C2785" t="s">
        <v>11581</v>
      </c>
      <c r="D2785" t="s">
        <v>318</v>
      </c>
      <c r="E2785">
        <v>789.45</v>
      </c>
      <c r="F2785" t="s">
        <v>1170</v>
      </c>
      <c r="G2785" t="s">
        <v>11582</v>
      </c>
      <c r="H2785" t="s">
        <v>568</v>
      </c>
      <c r="I2785" t="s">
        <v>10996</v>
      </c>
      <c r="J2785">
        <v>10071</v>
      </c>
      <c r="K2785">
        <v>114020</v>
      </c>
      <c r="L2785" t="s">
        <v>33</v>
      </c>
      <c r="M2785" t="s">
        <v>162</v>
      </c>
      <c r="N2785" t="s">
        <v>11269</v>
      </c>
      <c r="O2785" s="129"/>
      <c r="P2785" s="16"/>
    </row>
    <row r="2786" spans="1:16">
      <c r="A2786" t="s">
        <v>11583</v>
      </c>
      <c r="B2786" t="s">
        <v>317</v>
      </c>
      <c r="C2786" t="s">
        <v>11584</v>
      </c>
      <c r="D2786" t="s">
        <v>318</v>
      </c>
      <c r="E2786">
        <v>931.45</v>
      </c>
      <c r="F2786" t="s">
        <v>1170</v>
      </c>
      <c r="G2786" t="s">
        <v>11585</v>
      </c>
      <c r="H2786" t="s">
        <v>571</v>
      </c>
      <c r="I2786" t="s">
        <v>10996</v>
      </c>
      <c r="J2786">
        <v>10071</v>
      </c>
      <c r="K2786">
        <v>114020</v>
      </c>
      <c r="L2786" t="s">
        <v>33</v>
      </c>
      <c r="M2786" t="s">
        <v>162</v>
      </c>
      <c r="N2786" t="s">
        <v>11271</v>
      </c>
      <c r="O2786" s="129"/>
      <c r="P2786" s="16"/>
    </row>
    <row r="2787" spans="1:16">
      <c r="A2787" t="s">
        <v>1155</v>
      </c>
      <c r="B2787" t="s">
        <v>317</v>
      </c>
      <c r="C2787" t="s">
        <v>11586</v>
      </c>
      <c r="D2787" t="s">
        <v>318</v>
      </c>
      <c r="E2787">
        <v>647.45000000000005</v>
      </c>
      <c r="F2787" t="s">
        <v>1170</v>
      </c>
      <c r="G2787" t="s">
        <v>11587</v>
      </c>
      <c r="H2787" t="s">
        <v>573</v>
      </c>
      <c r="I2787" t="s">
        <v>10996</v>
      </c>
      <c r="J2787">
        <v>10071</v>
      </c>
      <c r="K2787">
        <v>114020</v>
      </c>
      <c r="L2787" t="s">
        <v>33</v>
      </c>
      <c r="M2787" t="s">
        <v>162</v>
      </c>
      <c r="N2787" t="s">
        <v>11270</v>
      </c>
      <c r="O2787" s="129"/>
      <c r="P2787" s="16"/>
    </row>
    <row r="2788" spans="1:16">
      <c r="A2788" t="s">
        <v>11588</v>
      </c>
      <c r="B2788" t="s">
        <v>317</v>
      </c>
      <c r="C2788" t="s">
        <v>11589</v>
      </c>
      <c r="D2788" t="s">
        <v>318</v>
      </c>
      <c r="E2788">
        <v>1131.48</v>
      </c>
      <c r="F2788" t="s">
        <v>1170</v>
      </c>
      <c r="G2788" t="s">
        <v>11590</v>
      </c>
      <c r="H2788" t="s">
        <v>577</v>
      </c>
      <c r="I2788" t="s">
        <v>10996</v>
      </c>
      <c r="J2788">
        <v>10071</v>
      </c>
      <c r="K2788">
        <v>114020</v>
      </c>
      <c r="L2788" t="s">
        <v>33</v>
      </c>
      <c r="M2788" t="s">
        <v>162</v>
      </c>
      <c r="N2788" t="s">
        <v>11272</v>
      </c>
      <c r="O2788" s="129"/>
      <c r="P2788" s="16"/>
    </row>
    <row r="2789" spans="1:16">
      <c r="A2789" t="s">
        <v>1161</v>
      </c>
      <c r="B2789" t="s">
        <v>317</v>
      </c>
      <c r="C2789" t="s">
        <v>11591</v>
      </c>
      <c r="D2789" t="s">
        <v>318</v>
      </c>
      <c r="E2789">
        <v>700.13</v>
      </c>
      <c r="F2789" t="s">
        <v>1170</v>
      </c>
      <c r="G2789" t="s">
        <v>11592</v>
      </c>
      <c r="H2789" t="s">
        <v>573</v>
      </c>
      <c r="I2789" t="s">
        <v>10996</v>
      </c>
      <c r="J2789">
        <v>10071</v>
      </c>
      <c r="K2789">
        <v>114020</v>
      </c>
      <c r="L2789" t="s">
        <v>33</v>
      </c>
      <c r="M2789" t="s">
        <v>162</v>
      </c>
      <c r="N2789" t="s">
        <v>11273</v>
      </c>
      <c r="O2789" s="129"/>
      <c r="P2789" s="16"/>
    </row>
    <row r="2790" spans="1:16">
      <c r="A2790" t="s">
        <v>1160</v>
      </c>
      <c r="B2790" t="s">
        <v>317</v>
      </c>
      <c r="C2790" t="s">
        <v>11593</v>
      </c>
      <c r="D2790" t="s">
        <v>318</v>
      </c>
      <c r="E2790">
        <v>792.45</v>
      </c>
      <c r="F2790" t="s">
        <v>1170</v>
      </c>
      <c r="G2790" t="s">
        <v>11594</v>
      </c>
      <c r="H2790" t="s">
        <v>573</v>
      </c>
      <c r="I2790" t="s">
        <v>10996</v>
      </c>
      <c r="J2790">
        <v>10071</v>
      </c>
      <c r="K2790">
        <v>114020</v>
      </c>
      <c r="L2790" t="s">
        <v>33</v>
      </c>
      <c r="M2790" t="s">
        <v>162</v>
      </c>
      <c r="N2790" t="s">
        <v>11274</v>
      </c>
      <c r="O2790" s="129"/>
      <c r="P2790" s="16"/>
    </row>
    <row r="2791" spans="1:16">
      <c r="A2791" t="s">
        <v>316</v>
      </c>
      <c r="B2791" t="s">
        <v>317</v>
      </c>
      <c r="C2791" t="s">
        <v>11569</v>
      </c>
      <c r="D2791" t="s">
        <v>318</v>
      </c>
      <c r="E2791">
        <v>6387.41</v>
      </c>
      <c r="F2791" t="s">
        <v>1170</v>
      </c>
      <c r="G2791" t="s">
        <v>11570</v>
      </c>
      <c r="H2791" t="s">
        <v>577</v>
      </c>
      <c r="I2791" t="s">
        <v>10995</v>
      </c>
      <c r="J2791">
        <v>10071</v>
      </c>
      <c r="K2791">
        <v>114040</v>
      </c>
      <c r="L2791" t="s">
        <v>27</v>
      </c>
      <c r="M2791" t="s">
        <v>162</v>
      </c>
      <c r="N2791" t="s">
        <v>11264</v>
      </c>
      <c r="O2791" s="129"/>
      <c r="P2791" s="16"/>
    </row>
    <row r="2792" spans="1:16">
      <c r="A2792" t="s">
        <v>320</v>
      </c>
      <c r="B2792" t="s">
        <v>317</v>
      </c>
      <c r="C2792" t="s">
        <v>11571</v>
      </c>
      <c r="D2792" t="s">
        <v>318</v>
      </c>
      <c r="E2792">
        <v>6417.36</v>
      </c>
      <c r="F2792" t="s">
        <v>1170</v>
      </c>
      <c r="G2792" t="s">
        <v>11572</v>
      </c>
      <c r="H2792" t="s">
        <v>573</v>
      </c>
      <c r="I2792" t="s">
        <v>10995</v>
      </c>
      <c r="J2792">
        <v>10071</v>
      </c>
      <c r="K2792">
        <v>114040</v>
      </c>
      <c r="L2792" t="s">
        <v>27</v>
      </c>
      <c r="M2792" t="s">
        <v>162</v>
      </c>
      <c r="N2792" t="s">
        <v>11265</v>
      </c>
      <c r="O2792" s="129"/>
      <c r="P2792" s="16"/>
    </row>
    <row r="2793" spans="1:16">
      <c r="A2793" t="s">
        <v>321</v>
      </c>
      <c r="B2793" t="s">
        <v>317</v>
      </c>
      <c r="C2793" t="s">
        <v>11573</v>
      </c>
      <c r="D2793" t="s">
        <v>318</v>
      </c>
      <c r="E2793">
        <v>6562.48</v>
      </c>
      <c r="F2793" t="s">
        <v>1170</v>
      </c>
      <c r="G2793" t="s">
        <v>11574</v>
      </c>
      <c r="H2793" t="s">
        <v>578</v>
      </c>
      <c r="I2793" t="s">
        <v>10995</v>
      </c>
      <c r="J2793">
        <v>10071</v>
      </c>
      <c r="K2793">
        <v>114040</v>
      </c>
      <c r="L2793" t="s">
        <v>27</v>
      </c>
      <c r="M2793" t="s">
        <v>162</v>
      </c>
      <c r="N2793" t="s">
        <v>11266</v>
      </c>
      <c r="O2793" s="129"/>
      <c r="P2793" s="16"/>
    </row>
    <row r="2794" spans="1:16">
      <c r="A2794" t="s">
        <v>1115</v>
      </c>
      <c r="B2794" t="s">
        <v>317</v>
      </c>
      <c r="C2794" t="s">
        <v>11575</v>
      </c>
      <c r="D2794" t="s">
        <v>318</v>
      </c>
      <c r="E2794">
        <v>6394.08</v>
      </c>
      <c r="F2794" t="s">
        <v>1170</v>
      </c>
      <c r="G2794" t="s">
        <v>11576</v>
      </c>
      <c r="H2794" t="s">
        <v>576</v>
      </c>
      <c r="I2794" t="s">
        <v>10995</v>
      </c>
      <c r="J2794">
        <v>10071</v>
      </c>
      <c r="K2794">
        <v>114040</v>
      </c>
      <c r="L2794" t="s">
        <v>27</v>
      </c>
      <c r="M2794" t="s">
        <v>162</v>
      </c>
      <c r="N2794" t="s">
        <v>11267</v>
      </c>
      <c r="O2794" s="129"/>
      <c r="P2794" s="16"/>
    </row>
    <row r="2795" spans="1:16">
      <c r="A2795" t="s">
        <v>11577</v>
      </c>
      <c r="B2795" t="s">
        <v>317</v>
      </c>
      <c r="C2795" t="s">
        <v>11578</v>
      </c>
      <c r="D2795" t="s">
        <v>318</v>
      </c>
      <c r="E2795">
        <v>6430.03</v>
      </c>
      <c r="F2795" t="s">
        <v>1170</v>
      </c>
      <c r="G2795" t="s">
        <v>11579</v>
      </c>
      <c r="H2795" t="s">
        <v>575</v>
      </c>
      <c r="I2795" t="s">
        <v>10995</v>
      </c>
      <c r="J2795">
        <v>10071</v>
      </c>
      <c r="K2795">
        <v>114040</v>
      </c>
      <c r="L2795" t="s">
        <v>27</v>
      </c>
      <c r="M2795" t="s">
        <v>162</v>
      </c>
      <c r="N2795" t="s">
        <v>11268</v>
      </c>
      <c r="O2795" s="129"/>
      <c r="P2795" s="16"/>
    </row>
    <row r="2796" spans="1:16">
      <c r="A2796" t="s">
        <v>11580</v>
      </c>
      <c r="B2796" t="s">
        <v>317</v>
      </c>
      <c r="C2796" t="s">
        <v>11581</v>
      </c>
      <c r="D2796" t="s">
        <v>318</v>
      </c>
      <c r="E2796">
        <v>5729.54</v>
      </c>
      <c r="F2796" t="s">
        <v>1170</v>
      </c>
      <c r="G2796" t="s">
        <v>11582</v>
      </c>
      <c r="H2796" t="s">
        <v>569</v>
      </c>
      <c r="I2796" t="s">
        <v>10995</v>
      </c>
      <c r="J2796">
        <v>10071</v>
      </c>
      <c r="K2796">
        <v>114040</v>
      </c>
      <c r="L2796" t="s">
        <v>27</v>
      </c>
      <c r="M2796" t="s">
        <v>162</v>
      </c>
      <c r="N2796" t="s">
        <v>11269</v>
      </c>
      <c r="O2796" s="129"/>
      <c r="P2796" s="16"/>
    </row>
    <row r="2797" spans="1:16">
      <c r="A2797" t="s">
        <v>1155</v>
      </c>
      <c r="B2797" t="s">
        <v>317</v>
      </c>
      <c r="C2797" t="s">
        <v>11586</v>
      </c>
      <c r="D2797" t="s">
        <v>318</v>
      </c>
      <c r="E2797">
        <v>6020.31</v>
      </c>
      <c r="F2797" t="s">
        <v>1170</v>
      </c>
      <c r="G2797" t="s">
        <v>11587</v>
      </c>
      <c r="H2797" t="s">
        <v>574</v>
      </c>
      <c r="I2797" t="s">
        <v>10995</v>
      </c>
      <c r="J2797">
        <v>10071</v>
      </c>
      <c r="K2797">
        <v>114040</v>
      </c>
      <c r="L2797" t="s">
        <v>27</v>
      </c>
      <c r="M2797" t="s">
        <v>162</v>
      </c>
      <c r="N2797" t="s">
        <v>11270</v>
      </c>
      <c r="O2797" s="129"/>
      <c r="P2797" s="16"/>
    </row>
    <row r="2798" spans="1:16">
      <c r="A2798" t="s">
        <v>11583</v>
      </c>
      <c r="B2798" t="s">
        <v>317</v>
      </c>
      <c r="C2798" t="s">
        <v>11584</v>
      </c>
      <c r="D2798" t="s">
        <v>318</v>
      </c>
      <c r="E2798">
        <v>7066.86</v>
      </c>
      <c r="F2798" t="s">
        <v>1170</v>
      </c>
      <c r="G2798" t="s">
        <v>11585</v>
      </c>
      <c r="H2798" t="s">
        <v>572</v>
      </c>
      <c r="I2798" t="s">
        <v>10995</v>
      </c>
      <c r="J2798">
        <v>10071</v>
      </c>
      <c r="K2798">
        <v>114040</v>
      </c>
      <c r="L2798" t="s">
        <v>27</v>
      </c>
      <c r="M2798" t="s">
        <v>162</v>
      </c>
      <c r="N2798" t="s">
        <v>11271</v>
      </c>
      <c r="O2798" s="129"/>
      <c r="P2798" s="16"/>
    </row>
    <row r="2799" spans="1:16">
      <c r="A2799" t="s">
        <v>11588</v>
      </c>
      <c r="B2799" t="s">
        <v>317</v>
      </c>
      <c r="C2799" t="s">
        <v>11589</v>
      </c>
      <c r="D2799" t="s">
        <v>318</v>
      </c>
      <c r="E2799">
        <v>6351.09</v>
      </c>
      <c r="F2799" t="s">
        <v>1170</v>
      </c>
      <c r="G2799" t="s">
        <v>11590</v>
      </c>
      <c r="H2799" t="s">
        <v>578</v>
      </c>
      <c r="I2799" t="s">
        <v>10995</v>
      </c>
      <c r="J2799">
        <v>10071</v>
      </c>
      <c r="K2799">
        <v>114040</v>
      </c>
      <c r="L2799" t="s">
        <v>27</v>
      </c>
      <c r="M2799" t="s">
        <v>162</v>
      </c>
      <c r="N2799" t="s">
        <v>11272</v>
      </c>
      <c r="O2799" s="129"/>
      <c r="P2799" s="16"/>
    </row>
    <row r="2800" spans="1:16">
      <c r="A2800" t="s">
        <v>1161</v>
      </c>
      <c r="B2800" t="s">
        <v>317</v>
      </c>
      <c r="C2800" t="s">
        <v>11591</v>
      </c>
      <c r="D2800" t="s">
        <v>318</v>
      </c>
      <c r="E2800">
        <v>7998.18</v>
      </c>
      <c r="F2800" t="s">
        <v>1170</v>
      </c>
      <c r="G2800" t="s">
        <v>11592</v>
      </c>
      <c r="H2800" t="s">
        <v>574</v>
      </c>
      <c r="I2800" t="s">
        <v>10995</v>
      </c>
      <c r="J2800">
        <v>10071</v>
      </c>
      <c r="K2800">
        <v>114040</v>
      </c>
      <c r="L2800" t="s">
        <v>27</v>
      </c>
      <c r="M2800" t="s">
        <v>162</v>
      </c>
      <c r="N2800" t="s">
        <v>11273</v>
      </c>
      <c r="O2800" s="129"/>
      <c r="P2800" s="16"/>
    </row>
    <row r="2801" spans="1:16">
      <c r="A2801" t="s">
        <v>1160</v>
      </c>
      <c r="B2801" t="s">
        <v>317</v>
      </c>
      <c r="C2801" t="s">
        <v>11593</v>
      </c>
      <c r="D2801" t="s">
        <v>318</v>
      </c>
      <c r="E2801">
        <v>8047.15</v>
      </c>
      <c r="F2801" t="s">
        <v>1170</v>
      </c>
      <c r="G2801" t="s">
        <v>11594</v>
      </c>
      <c r="H2801" t="s">
        <v>574</v>
      </c>
      <c r="I2801" t="s">
        <v>10995</v>
      </c>
      <c r="J2801">
        <v>10071</v>
      </c>
      <c r="K2801">
        <v>114040</v>
      </c>
      <c r="L2801" t="s">
        <v>27</v>
      </c>
      <c r="M2801" t="s">
        <v>162</v>
      </c>
      <c r="N2801" t="s">
        <v>11274</v>
      </c>
      <c r="O2801" s="129"/>
      <c r="P2801" s="16"/>
    </row>
    <row r="2802" spans="1:16">
      <c r="A2802" t="s">
        <v>316</v>
      </c>
      <c r="B2802" t="s">
        <v>317</v>
      </c>
      <c r="C2802" t="s">
        <v>11569</v>
      </c>
      <c r="D2802" t="s">
        <v>318</v>
      </c>
      <c r="E2802">
        <v>7864.04</v>
      </c>
      <c r="F2802" t="s">
        <v>1170</v>
      </c>
      <c r="G2802" t="s">
        <v>11570</v>
      </c>
      <c r="H2802" t="s">
        <v>578</v>
      </c>
      <c r="I2802" t="s">
        <v>10994</v>
      </c>
      <c r="J2802">
        <v>10071</v>
      </c>
      <c r="K2802">
        <v>114060</v>
      </c>
      <c r="L2802" t="s">
        <v>31</v>
      </c>
      <c r="M2802" t="s">
        <v>162</v>
      </c>
      <c r="N2802" t="s">
        <v>11264</v>
      </c>
      <c r="O2802" s="129"/>
      <c r="P2802" s="16"/>
    </row>
    <row r="2803" spans="1:16">
      <c r="A2803" t="s">
        <v>320</v>
      </c>
      <c r="B2803" t="s">
        <v>317</v>
      </c>
      <c r="C2803" t="s">
        <v>11571</v>
      </c>
      <c r="D2803" t="s">
        <v>318</v>
      </c>
      <c r="E2803">
        <v>7476.69</v>
      </c>
      <c r="F2803" t="s">
        <v>1170</v>
      </c>
      <c r="G2803" t="s">
        <v>11572</v>
      </c>
      <c r="H2803" t="s">
        <v>574</v>
      </c>
      <c r="I2803" t="s">
        <v>10994</v>
      </c>
      <c r="J2803">
        <v>10071</v>
      </c>
      <c r="K2803">
        <v>114060</v>
      </c>
      <c r="L2803" t="s">
        <v>31</v>
      </c>
      <c r="M2803" t="s">
        <v>162</v>
      </c>
      <c r="N2803" t="s">
        <v>11265</v>
      </c>
      <c r="O2803" s="129"/>
      <c r="P2803" s="16"/>
    </row>
    <row r="2804" spans="1:16">
      <c r="A2804" t="s">
        <v>321</v>
      </c>
      <c r="B2804" t="s">
        <v>317</v>
      </c>
      <c r="C2804" t="s">
        <v>11573</v>
      </c>
      <c r="D2804" t="s">
        <v>318</v>
      </c>
      <c r="E2804">
        <v>8323.08</v>
      </c>
      <c r="F2804" t="s">
        <v>1170</v>
      </c>
      <c r="G2804" t="s">
        <v>11574</v>
      </c>
      <c r="H2804" t="s">
        <v>579</v>
      </c>
      <c r="I2804" t="s">
        <v>10994</v>
      </c>
      <c r="J2804">
        <v>10071</v>
      </c>
      <c r="K2804">
        <v>114060</v>
      </c>
      <c r="L2804" t="s">
        <v>31</v>
      </c>
      <c r="M2804" t="s">
        <v>162</v>
      </c>
      <c r="N2804" t="s">
        <v>11266</v>
      </c>
      <c r="O2804" s="129"/>
      <c r="P2804" s="16"/>
    </row>
    <row r="2805" spans="1:16">
      <c r="A2805" t="s">
        <v>1115</v>
      </c>
      <c r="B2805" t="s">
        <v>317</v>
      </c>
      <c r="C2805" t="s">
        <v>11575</v>
      </c>
      <c r="D2805" t="s">
        <v>318</v>
      </c>
      <c r="E2805">
        <v>8650.0400000000009</v>
      </c>
      <c r="F2805" t="s">
        <v>1170</v>
      </c>
      <c r="G2805" t="s">
        <v>11576</v>
      </c>
      <c r="H2805" t="s">
        <v>577</v>
      </c>
      <c r="I2805" t="s">
        <v>10994</v>
      </c>
      <c r="J2805">
        <v>10071</v>
      </c>
      <c r="K2805">
        <v>114060</v>
      </c>
      <c r="L2805" t="s">
        <v>31</v>
      </c>
      <c r="M2805" t="s">
        <v>162</v>
      </c>
      <c r="N2805" t="s">
        <v>11267</v>
      </c>
      <c r="O2805" s="129"/>
      <c r="P2805" s="16"/>
    </row>
    <row r="2806" spans="1:16">
      <c r="A2806" t="s">
        <v>11577</v>
      </c>
      <c r="B2806" t="s">
        <v>317</v>
      </c>
      <c r="C2806" t="s">
        <v>11578</v>
      </c>
      <c r="D2806" t="s">
        <v>318</v>
      </c>
      <c r="E2806">
        <v>7619.41</v>
      </c>
      <c r="F2806" t="s">
        <v>1170</v>
      </c>
      <c r="G2806" t="s">
        <v>11579</v>
      </c>
      <c r="H2806" t="s">
        <v>576</v>
      </c>
      <c r="I2806" t="s">
        <v>10994</v>
      </c>
      <c r="J2806">
        <v>10071</v>
      </c>
      <c r="K2806">
        <v>114060</v>
      </c>
      <c r="L2806" t="s">
        <v>31</v>
      </c>
      <c r="M2806" t="s">
        <v>162</v>
      </c>
      <c r="N2806" t="s">
        <v>11268</v>
      </c>
      <c r="O2806" s="129"/>
      <c r="P2806" s="16"/>
    </row>
    <row r="2807" spans="1:16">
      <c r="A2807" t="s">
        <v>11580</v>
      </c>
      <c r="B2807" t="s">
        <v>317</v>
      </c>
      <c r="C2807" t="s">
        <v>11581</v>
      </c>
      <c r="D2807" t="s">
        <v>318</v>
      </c>
      <c r="E2807">
        <v>7579.6</v>
      </c>
      <c r="F2807" t="s">
        <v>1170</v>
      </c>
      <c r="G2807" t="s">
        <v>11582</v>
      </c>
      <c r="H2807" t="s">
        <v>570</v>
      </c>
      <c r="I2807" t="s">
        <v>10994</v>
      </c>
      <c r="J2807">
        <v>10071</v>
      </c>
      <c r="K2807">
        <v>114060</v>
      </c>
      <c r="L2807" t="s">
        <v>31</v>
      </c>
      <c r="M2807" t="s">
        <v>162</v>
      </c>
      <c r="N2807" t="s">
        <v>11269</v>
      </c>
      <c r="O2807" s="129"/>
      <c r="P2807" s="16"/>
    </row>
    <row r="2808" spans="1:16">
      <c r="A2808" t="s">
        <v>1155</v>
      </c>
      <c r="B2808" t="s">
        <v>317</v>
      </c>
      <c r="C2808" t="s">
        <v>11586</v>
      </c>
      <c r="D2808" t="s">
        <v>318</v>
      </c>
      <c r="E2808">
        <v>8803.27</v>
      </c>
      <c r="F2808" t="s">
        <v>1170</v>
      </c>
      <c r="G2808" t="s">
        <v>11587</v>
      </c>
      <c r="H2808" t="s">
        <v>575</v>
      </c>
      <c r="I2808" t="s">
        <v>10994</v>
      </c>
      <c r="J2808">
        <v>10071</v>
      </c>
      <c r="K2808">
        <v>114060</v>
      </c>
      <c r="L2808" t="s">
        <v>31</v>
      </c>
      <c r="M2808" t="s">
        <v>162</v>
      </c>
      <c r="N2808" t="s">
        <v>11270</v>
      </c>
      <c r="O2808" s="129"/>
      <c r="P2808" s="16"/>
    </row>
    <row r="2809" spans="1:16">
      <c r="A2809" t="s">
        <v>11583</v>
      </c>
      <c r="B2809" t="s">
        <v>317</v>
      </c>
      <c r="C2809" t="s">
        <v>11584</v>
      </c>
      <c r="D2809" t="s">
        <v>318</v>
      </c>
      <c r="E2809">
        <v>9176.7000000000007</v>
      </c>
      <c r="F2809" t="s">
        <v>1170</v>
      </c>
      <c r="G2809" t="s">
        <v>11585</v>
      </c>
      <c r="H2809" t="s">
        <v>573</v>
      </c>
      <c r="I2809" t="s">
        <v>10994</v>
      </c>
      <c r="J2809">
        <v>10071</v>
      </c>
      <c r="K2809">
        <v>114060</v>
      </c>
      <c r="L2809" t="s">
        <v>31</v>
      </c>
      <c r="M2809" t="s">
        <v>162</v>
      </c>
      <c r="N2809" t="s">
        <v>11271</v>
      </c>
      <c r="O2809" s="129"/>
      <c r="P2809" s="16"/>
    </row>
    <row r="2810" spans="1:16">
      <c r="A2810" t="s">
        <v>11588</v>
      </c>
      <c r="B2810" t="s">
        <v>317</v>
      </c>
      <c r="C2810" t="s">
        <v>11589</v>
      </c>
      <c r="D2810" t="s">
        <v>318</v>
      </c>
      <c r="E2810">
        <v>14513.02</v>
      </c>
      <c r="F2810" t="s">
        <v>1170</v>
      </c>
      <c r="G2810" t="s">
        <v>11590</v>
      </c>
      <c r="H2810" t="s">
        <v>579</v>
      </c>
      <c r="I2810" t="s">
        <v>10994</v>
      </c>
      <c r="J2810">
        <v>10071</v>
      </c>
      <c r="K2810">
        <v>114060</v>
      </c>
      <c r="L2810" t="s">
        <v>31</v>
      </c>
      <c r="M2810" t="s">
        <v>162</v>
      </c>
      <c r="N2810" t="s">
        <v>11272</v>
      </c>
      <c r="O2810" s="129"/>
      <c r="P2810" s="16"/>
    </row>
    <row r="2811" spans="1:16">
      <c r="A2811" t="s">
        <v>1161</v>
      </c>
      <c r="B2811" t="s">
        <v>317</v>
      </c>
      <c r="C2811" t="s">
        <v>11591</v>
      </c>
      <c r="D2811" t="s">
        <v>318</v>
      </c>
      <c r="E2811">
        <v>9886.34</v>
      </c>
      <c r="F2811" t="s">
        <v>1170</v>
      </c>
      <c r="G2811" t="s">
        <v>11592</v>
      </c>
      <c r="H2811" t="s">
        <v>575</v>
      </c>
      <c r="I2811" t="s">
        <v>10994</v>
      </c>
      <c r="J2811">
        <v>10071</v>
      </c>
      <c r="K2811">
        <v>114060</v>
      </c>
      <c r="L2811" t="s">
        <v>31</v>
      </c>
      <c r="M2811" t="s">
        <v>162</v>
      </c>
      <c r="N2811" t="s">
        <v>11273</v>
      </c>
      <c r="O2811" s="129"/>
      <c r="P2811" s="16"/>
    </row>
    <row r="2812" spans="1:16">
      <c r="A2812" t="s">
        <v>1160</v>
      </c>
      <c r="B2812" t="s">
        <v>317</v>
      </c>
      <c r="C2812" t="s">
        <v>11593</v>
      </c>
      <c r="D2812" t="s">
        <v>318</v>
      </c>
      <c r="E2812">
        <v>10010.719999999999</v>
      </c>
      <c r="F2812" t="s">
        <v>1170</v>
      </c>
      <c r="G2812" t="s">
        <v>11594</v>
      </c>
      <c r="H2812" t="s">
        <v>575</v>
      </c>
      <c r="I2812" t="s">
        <v>10994</v>
      </c>
      <c r="J2812">
        <v>10071</v>
      </c>
      <c r="K2812">
        <v>114060</v>
      </c>
      <c r="L2812" t="s">
        <v>31</v>
      </c>
      <c r="M2812" t="s">
        <v>162</v>
      </c>
      <c r="N2812" t="s">
        <v>11274</v>
      </c>
      <c r="O2812" s="129"/>
      <c r="P2812" s="16"/>
    </row>
    <row r="2813" spans="1:16">
      <c r="A2813" t="s">
        <v>316</v>
      </c>
      <c r="B2813" t="s">
        <v>317</v>
      </c>
      <c r="C2813" t="s">
        <v>11569</v>
      </c>
      <c r="D2813" t="s">
        <v>318</v>
      </c>
      <c r="E2813">
        <v>2975.04</v>
      </c>
      <c r="F2813" t="s">
        <v>1170</v>
      </c>
      <c r="G2813" t="s">
        <v>11570</v>
      </c>
      <c r="H2813" t="s">
        <v>579</v>
      </c>
      <c r="I2813" t="s">
        <v>10993</v>
      </c>
      <c r="J2813">
        <v>10072</v>
      </c>
      <c r="K2813">
        <v>111100</v>
      </c>
      <c r="L2813" t="s">
        <v>35</v>
      </c>
      <c r="M2813" t="s">
        <v>163</v>
      </c>
      <c r="N2813" t="s">
        <v>11264</v>
      </c>
      <c r="O2813" s="129"/>
      <c r="P2813" s="16"/>
    </row>
    <row r="2814" spans="1:16">
      <c r="A2814" t="s">
        <v>320</v>
      </c>
      <c r="B2814" t="s">
        <v>317</v>
      </c>
      <c r="C2814" t="s">
        <v>11571</v>
      </c>
      <c r="D2814" t="s">
        <v>318</v>
      </c>
      <c r="E2814">
        <v>2975.04</v>
      </c>
      <c r="F2814" t="s">
        <v>1170</v>
      </c>
      <c r="G2814" t="s">
        <v>11572</v>
      </c>
      <c r="H2814" t="s">
        <v>575</v>
      </c>
      <c r="I2814" t="s">
        <v>10993</v>
      </c>
      <c r="J2814">
        <v>10072</v>
      </c>
      <c r="K2814">
        <v>111100</v>
      </c>
      <c r="L2814" t="s">
        <v>35</v>
      </c>
      <c r="M2814" t="s">
        <v>163</v>
      </c>
      <c r="N2814" t="s">
        <v>11265</v>
      </c>
      <c r="O2814" s="129"/>
      <c r="P2814" s="16"/>
    </row>
    <row r="2815" spans="1:16">
      <c r="A2815" t="s">
        <v>321</v>
      </c>
      <c r="B2815" t="s">
        <v>317</v>
      </c>
      <c r="C2815" t="s">
        <v>11573</v>
      </c>
      <c r="D2815" t="s">
        <v>318</v>
      </c>
      <c r="E2815">
        <v>2975.04</v>
      </c>
      <c r="F2815" t="s">
        <v>1170</v>
      </c>
      <c r="G2815" t="s">
        <v>11574</v>
      </c>
      <c r="H2815" t="s">
        <v>580</v>
      </c>
      <c r="I2815" t="s">
        <v>10993</v>
      </c>
      <c r="J2815">
        <v>10072</v>
      </c>
      <c r="K2815">
        <v>111100</v>
      </c>
      <c r="L2815" t="s">
        <v>35</v>
      </c>
      <c r="M2815" t="s">
        <v>163</v>
      </c>
      <c r="N2815" t="s">
        <v>11266</v>
      </c>
      <c r="O2815" s="129"/>
      <c r="P2815" s="16"/>
    </row>
    <row r="2816" spans="1:16">
      <c r="A2816" t="s">
        <v>1115</v>
      </c>
      <c r="B2816" t="s">
        <v>317</v>
      </c>
      <c r="C2816" t="s">
        <v>11575</v>
      </c>
      <c r="D2816" t="s">
        <v>318</v>
      </c>
      <c r="E2816">
        <v>3028.71</v>
      </c>
      <c r="F2816" t="s">
        <v>1170</v>
      </c>
      <c r="G2816" t="s">
        <v>11576</v>
      </c>
      <c r="H2816" t="s">
        <v>578</v>
      </c>
      <c r="I2816" t="s">
        <v>10993</v>
      </c>
      <c r="J2816">
        <v>10072</v>
      </c>
      <c r="K2816">
        <v>111100</v>
      </c>
      <c r="L2816" t="s">
        <v>35</v>
      </c>
      <c r="M2816" t="s">
        <v>163</v>
      </c>
      <c r="N2816" t="s">
        <v>11267</v>
      </c>
      <c r="O2816" s="129"/>
      <c r="P2816" s="16"/>
    </row>
    <row r="2817" spans="1:16">
      <c r="A2817" t="s">
        <v>11577</v>
      </c>
      <c r="B2817" t="s">
        <v>317</v>
      </c>
      <c r="C2817" t="s">
        <v>11578</v>
      </c>
      <c r="D2817" t="s">
        <v>318</v>
      </c>
      <c r="E2817">
        <v>2988.46</v>
      </c>
      <c r="F2817" t="s">
        <v>1170</v>
      </c>
      <c r="G2817" t="s">
        <v>11579</v>
      </c>
      <c r="H2817" t="s">
        <v>577</v>
      </c>
      <c r="I2817" t="s">
        <v>10993</v>
      </c>
      <c r="J2817">
        <v>10072</v>
      </c>
      <c r="K2817">
        <v>111100</v>
      </c>
      <c r="L2817" t="s">
        <v>35</v>
      </c>
      <c r="M2817" t="s">
        <v>163</v>
      </c>
      <c r="N2817" t="s">
        <v>11268</v>
      </c>
      <c r="O2817" s="129"/>
      <c r="P2817" s="16"/>
    </row>
    <row r="2818" spans="1:16">
      <c r="A2818" t="s">
        <v>11580</v>
      </c>
      <c r="B2818" t="s">
        <v>317</v>
      </c>
      <c r="C2818" t="s">
        <v>11581</v>
      </c>
      <c r="D2818" t="s">
        <v>318</v>
      </c>
      <c r="E2818">
        <v>2988.46</v>
      </c>
      <c r="F2818" t="s">
        <v>1170</v>
      </c>
      <c r="G2818" t="s">
        <v>11582</v>
      </c>
      <c r="H2818" t="s">
        <v>571</v>
      </c>
      <c r="I2818" t="s">
        <v>10993</v>
      </c>
      <c r="J2818">
        <v>10072</v>
      </c>
      <c r="K2818">
        <v>111100</v>
      </c>
      <c r="L2818" t="s">
        <v>35</v>
      </c>
      <c r="M2818" t="s">
        <v>163</v>
      </c>
      <c r="N2818" t="s">
        <v>11269</v>
      </c>
      <c r="O2818" s="129"/>
      <c r="P2818" s="16"/>
    </row>
    <row r="2819" spans="1:16">
      <c r="A2819" t="s">
        <v>11583</v>
      </c>
      <c r="B2819" t="s">
        <v>317</v>
      </c>
      <c r="C2819" t="s">
        <v>11584</v>
      </c>
      <c r="D2819" t="s">
        <v>318</v>
      </c>
      <c r="E2819">
        <v>2988.46</v>
      </c>
      <c r="F2819" t="s">
        <v>1170</v>
      </c>
      <c r="G2819" t="s">
        <v>11585</v>
      </c>
      <c r="H2819" t="s">
        <v>574</v>
      </c>
      <c r="I2819" t="s">
        <v>10993</v>
      </c>
      <c r="J2819">
        <v>10072</v>
      </c>
      <c r="K2819">
        <v>111100</v>
      </c>
      <c r="L2819" t="s">
        <v>35</v>
      </c>
      <c r="M2819" t="s">
        <v>163</v>
      </c>
      <c r="N2819" t="s">
        <v>11271</v>
      </c>
      <c r="O2819" s="129"/>
      <c r="P2819" s="16"/>
    </row>
    <row r="2820" spans="1:16">
      <c r="A2820" t="s">
        <v>1155</v>
      </c>
      <c r="B2820" t="s">
        <v>317</v>
      </c>
      <c r="C2820" t="s">
        <v>11586</v>
      </c>
      <c r="D2820" t="s">
        <v>318</v>
      </c>
      <c r="E2820">
        <v>2988.46</v>
      </c>
      <c r="F2820" t="s">
        <v>1170</v>
      </c>
      <c r="G2820" t="s">
        <v>11587</v>
      </c>
      <c r="H2820" t="s">
        <v>576</v>
      </c>
      <c r="I2820" t="s">
        <v>10993</v>
      </c>
      <c r="J2820">
        <v>10072</v>
      </c>
      <c r="K2820">
        <v>111100</v>
      </c>
      <c r="L2820" t="s">
        <v>35</v>
      </c>
      <c r="M2820" t="s">
        <v>163</v>
      </c>
      <c r="N2820" t="s">
        <v>11270</v>
      </c>
      <c r="O2820" s="129"/>
      <c r="P2820" s="16"/>
    </row>
    <row r="2821" spans="1:16">
      <c r="A2821" t="s">
        <v>11588</v>
      </c>
      <c r="B2821" t="s">
        <v>317</v>
      </c>
      <c r="C2821" t="s">
        <v>11589</v>
      </c>
      <c r="D2821" t="s">
        <v>318</v>
      </c>
      <c r="E2821">
        <v>5526.49</v>
      </c>
      <c r="F2821" t="s">
        <v>1170</v>
      </c>
      <c r="G2821" t="s">
        <v>11590</v>
      </c>
      <c r="H2821" t="s">
        <v>580</v>
      </c>
      <c r="I2821" t="s">
        <v>10993</v>
      </c>
      <c r="J2821">
        <v>10072</v>
      </c>
      <c r="K2821">
        <v>111100</v>
      </c>
      <c r="L2821" t="s">
        <v>35</v>
      </c>
      <c r="M2821" t="s">
        <v>163</v>
      </c>
      <c r="N2821" t="s">
        <v>11272</v>
      </c>
      <c r="O2821" s="129"/>
      <c r="P2821" s="16"/>
    </row>
    <row r="2822" spans="1:16">
      <c r="A2822" t="s">
        <v>1161</v>
      </c>
      <c r="B2822" t="s">
        <v>317</v>
      </c>
      <c r="C2822" t="s">
        <v>11591</v>
      </c>
      <c r="D2822" t="s">
        <v>318</v>
      </c>
      <c r="E2822">
        <v>3270.46</v>
      </c>
      <c r="F2822" t="s">
        <v>1170</v>
      </c>
      <c r="G2822" t="s">
        <v>11592</v>
      </c>
      <c r="H2822" t="s">
        <v>576</v>
      </c>
      <c r="I2822" t="s">
        <v>10993</v>
      </c>
      <c r="J2822">
        <v>10072</v>
      </c>
      <c r="K2822">
        <v>111100</v>
      </c>
      <c r="L2822" t="s">
        <v>35</v>
      </c>
      <c r="M2822" t="s">
        <v>163</v>
      </c>
      <c r="N2822" t="s">
        <v>11273</v>
      </c>
      <c r="O2822" s="129"/>
      <c r="P2822" s="16"/>
    </row>
    <row r="2823" spans="1:16">
      <c r="A2823" t="s">
        <v>1160</v>
      </c>
      <c r="B2823" t="s">
        <v>317</v>
      </c>
      <c r="C2823" t="s">
        <v>11593</v>
      </c>
      <c r="D2823" t="s">
        <v>318</v>
      </c>
      <c r="E2823">
        <v>3188.2</v>
      </c>
      <c r="F2823" t="s">
        <v>1170</v>
      </c>
      <c r="G2823" t="s">
        <v>11594</v>
      </c>
      <c r="H2823" t="s">
        <v>576</v>
      </c>
      <c r="I2823" t="s">
        <v>10993</v>
      </c>
      <c r="J2823">
        <v>10072</v>
      </c>
      <c r="K2823">
        <v>111100</v>
      </c>
      <c r="L2823" t="s">
        <v>35</v>
      </c>
      <c r="M2823" t="s">
        <v>163</v>
      </c>
      <c r="N2823" t="s">
        <v>11274</v>
      </c>
      <c r="O2823" s="129"/>
      <c r="P2823" s="16"/>
    </row>
    <row r="2824" spans="1:16">
      <c r="A2824" t="s">
        <v>316</v>
      </c>
      <c r="B2824" t="s">
        <v>317</v>
      </c>
      <c r="C2824" t="s">
        <v>11569</v>
      </c>
      <c r="D2824" t="s">
        <v>318</v>
      </c>
      <c r="E2824">
        <v>2637.95</v>
      </c>
      <c r="F2824" t="s">
        <v>1170</v>
      </c>
      <c r="G2824" t="s">
        <v>11570</v>
      </c>
      <c r="H2824" t="s">
        <v>580</v>
      </c>
      <c r="I2824" t="s">
        <v>10992</v>
      </c>
      <c r="J2824">
        <v>10072</v>
      </c>
      <c r="K2824">
        <v>111200</v>
      </c>
      <c r="L2824" t="s">
        <v>33</v>
      </c>
      <c r="M2824" t="s">
        <v>163</v>
      </c>
      <c r="N2824" t="s">
        <v>11264</v>
      </c>
      <c r="O2824" s="129"/>
      <c r="P2824" s="16"/>
    </row>
    <row r="2825" spans="1:16">
      <c r="A2825" t="s">
        <v>320</v>
      </c>
      <c r="B2825" t="s">
        <v>317</v>
      </c>
      <c r="C2825" t="s">
        <v>11571</v>
      </c>
      <c r="D2825" t="s">
        <v>318</v>
      </c>
      <c r="E2825">
        <v>2631.88</v>
      </c>
      <c r="F2825" t="s">
        <v>1170</v>
      </c>
      <c r="G2825" t="s">
        <v>11572</v>
      </c>
      <c r="H2825" t="s">
        <v>576</v>
      </c>
      <c r="I2825" t="s">
        <v>10992</v>
      </c>
      <c r="J2825">
        <v>10072</v>
      </c>
      <c r="K2825">
        <v>111200</v>
      </c>
      <c r="L2825" t="s">
        <v>33</v>
      </c>
      <c r="M2825" t="s">
        <v>163</v>
      </c>
      <c r="N2825" t="s">
        <v>11265</v>
      </c>
      <c r="O2825" s="129"/>
      <c r="P2825" s="16"/>
    </row>
    <row r="2826" spans="1:16">
      <c r="A2826" t="s">
        <v>321</v>
      </c>
      <c r="B2826" t="s">
        <v>317</v>
      </c>
      <c r="C2826" t="s">
        <v>11573</v>
      </c>
      <c r="D2826" t="s">
        <v>318</v>
      </c>
      <c r="E2826">
        <v>2773.3</v>
      </c>
      <c r="F2826" t="s">
        <v>1170</v>
      </c>
      <c r="G2826" t="s">
        <v>11574</v>
      </c>
      <c r="H2826" t="s">
        <v>581</v>
      </c>
      <c r="I2826" t="s">
        <v>10992</v>
      </c>
      <c r="J2826">
        <v>10072</v>
      </c>
      <c r="K2826">
        <v>111200</v>
      </c>
      <c r="L2826" t="s">
        <v>33</v>
      </c>
      <c r="M2826" t="s">
        <v>163</v>
      </c>
      <c r="N2826" t="s">
        <v>11266</v>
      </c>
      <c r="O2826" s="129"/>
      <c r="P2826" s="16"/>
    </row>
    <row r="2827" spans="1:16">
      <c r="A2827" t="s">
        <v>1115</v>
      </c>
      <c r="B2827" t="s">
        <v>317</v>
      </c>
      <c r="C2827" t="s">
        <v>11575</v>
      </c>
      <c r="D2827" t="s">
        <v>318</v>
      </c>
      <c r="E2827">
        <v>2621.6</v>
      </c>
      <c r="F2827" t="s">
        <v>1170</v>
      </c>
      <c r="G2827" t="s">
        <v>11576</v>
      </c>
      <c r="H2827" t="s">
        <v>579</v>
      </c>
      <c r="I2827" t="s">
        <v>10992</v>
      </c>
      <c r="J2827">
        <v>10072</v>
      </c>
      <c r="K2827">
        <v>111200</v>
      </c>
      <c r="L2827" t="s">
        <v>33</v>
      </c>
      <c r="M2827" t="s">
        <v>163</v>
      </c>
      <c r="N2827" t="s">
        <v>11267</v>
      </c>
      <c r="O2827" s="129"/>
      <c r="P2827" s="16"/>
    </row>
    <row r="2828" spans="1:16">
      <c r="A2828" t="s">
        <v>11577</v>
      </c>
      <c r="B2828" t="s">
        <v>317</v>
      </c>
      <c r="C2828" t="s">
        <v>11578</v>
      </c>
      <c r="D2828" t="s">
        <v>318</v>
      </c>
      <c r="E2828">
        <v>2561.38</v>
      </c>
      <c r="F2828" t="s">
        <v>1170</v>
      </c>
      <c r="G2828" t="s">
        <v>11579</v>
      </c>
      <c r="H2828" t="s">
        <v>578</v>
      </c>
      <c r="I2828" t="s">
        <v>10992</v>
      </c>
      <c r="J2828">
        <v>10072</v>
      </c>
      <c r="K2828">
        <v>111200</v>
      </c>
      <c r="L2828" t="s">
        <v>33</v>
      </c>
      <c r="M2828" t="s">
        <v>163</v>
      </c>
      <c r="N2828" t="s">
        <v>11268</v>
      </c>
      <c r="O2828" s="129"/>
      <c r="P2828" s="16"/>
    </row>
    <row r="2829" spans="1:16">
      <c r="A2829" t="s">
        <v>11580</v>
      </c>
      <c r="B2829" t="s">
        <v>317</v>
      </c>
      <c r="C2829" t="s">
        <v>11581</v>
      </c>
      <c r="D2829" t="s">
        <v>318</v>
      </c>
      <c r="E2829">
        <v>2561.38</v>
      </c>
      <c r="F2829" t="s">
        <v>1170</v>
      </c>
      <c r="G2829" t="s">
        <v>11582</v>
      </c>
      <c r="H2829" t="s">
        <v>572</v>
      </c>
      <c r="I2829" t="s">
        <v>10992</v>
      </c>
      <c r="J2829">
        <v>10072</v>
      </c>
      <c r="K2829">
        <v>111200</v>
      </c>
      <c r="L2829" t="s">
        <v>33</v>
      </c>
      <c r="M2829" t="s">
        <v>163</v>
      </c>
      <c r="N2829" t="s">
        <v>11269</v>
      </c>
      <c r="O2829" s="129"/>
      <c r="P2829" s="16"/>
    </row>
    <row r="2830" spans="1:16">
      <c r="A2830" t="s">
        <v>11583</v>
      </c>
      <c r="B2830" t="s">
        <v>317</v>
      </c>
      <c r="C2830" t="s">
        <v>11584</v>
      </c>
      <c r="D2830" t="s">
        <v>318</v>
      </c>
      <c r="E2830">
        <v>2633.61</v>
      </c>
      <c r="F2830" t="s">
        <v>1170</v>
      </c>
      <c r="G2830" t="s">
        <v>11585</v>
      </c>
      <c r="H2830" t="s">
        <v>575</v>
      </c>
      <c r="I2830" t="s">
        <v>10992</v>
      </c>
      <c r="J2830">
        <v>10072</v>
      </c>
      <c r="K2830">
        <v>111200</v>
      </c>
      <c r="L2830" t="s">
        <v>33</v>
      </c>
      <c r="M2830" t="s">
        <v>163</v>
      </c>
      <c r="N2830" t="s">
        <v>11271</v>
      </c>
      <c r="O2830" s="129"/>
      <c r="P2830" s="16"/>
    </row>
    <row r="2831" spans="1:16">
      <c r="A2831" t="s">
        <v>1155</v>
      </c>
      <c r="B2831" t="s">
        <v>317</v>
      </c>
      <c r="C2831" t="s">
        <v>11586</v>
      </c>
      <c r="D2831" t="s">
        <v>318</v>
      </c>
      <c r="E2831">
        <v>3040.52</v>
      </c>
      <c r="F2831" t="s">
        <v>1170</v>
      </c>
      <c r="G2831" t="s">
        <v>11587</v>
      </c>
      <c r="H2831" t="s">
        <v>577</v>
      </c>
      <c r="I2831" t="s">
        <v>10992</v>
      </c>
      <c r="J2831">
        <v>10072</v>
      </c>
      <c r="K2831">
        <v>111200</v>
      </c>
      <c r="L2831" t="s">
        <v>33</v>
      </c>
      <c r="M2831" t="s">
        <v>163</v>
      </c>
      <c r="N2831" t="s">
        <v>11270</v>
      </c>
      <c r="O2831" s="129"/>
      <c r="P2831" s="16"/>
    </row>
    <row r="2832" spans="1:16">
      <c r="A2832" t="s">
        <v>11588</v>
      </c>
      <c r="B2832" t="s">
        <v>317</v>
      </c>
      <c r="C2832" t="s">
        <v>11589</v>
      </c>
      <c r="D2832" t="s">
        <v>318</v>
      </c>
      <c r="E2832">
        <v>4710.8500000000004</v>
      </c>
      <c r="F2832" t="s">
        <v>1170</v>
      </c>
      <c r="G2832" t="s">
        <v>11590</v>
      </c>
      <c r="H2832" t="s">
        <v>581</v>
      </c>
      <c r="I2832" t="s">
        <v>10992</v>
      </c>
      <c r="J2832">
        <v>10072</v>
      </c>
      <c r="K2832">
        <v>111200</v>
      </c>
      <c r="L2832" t="s">
        <v>33</v>
      </c>
      <c r="M2832" t="s">
        <v>163</v>
      </c>
      <c r="N2832" t="s">
        <v>11272</v>
      </c>
      <c r="O2832" s="129"/>
      <c r="P2832" s="16"/>
    </row>
    <row r="2833" spans="1:16">
      <c r="A2833" t="s">
        <v>1161</v>
      </c>
      <c r="B2833" t="s">
        <v>317</v>
      </c>
      <c r="C2833" t="s">
        <v>11591</v>
      </c>
      <c r="D2833" t="s">
        <v>318</v>
      </c>
      <c r="E2833">
        <v>2772.06</v>
      </c>
      <c r="F2833" t="s">
        <v>1170</v>
      </c>
      <c r="G2833" t="s">
        <v>11592</v>
      </c>
      <c r="H2833" t="s">
        <v>577</v>
      </c>
      <c r="I2833" t="s">
        <v>10992</v>
      </c>
      <c r="J2833">
        <v>10072</v>
      </c>
      <c r="K2833">
        <v>111200</v>
      </c>
      <c r="L2833" t="s">
        <v>33</v>
      </c>
      <c r="M2833" t="s">
        <v>163</v>
      </c>
      <c r="N2833" t="s">
        <v>11273</v>
      </c>
      <c r="O2833" s="129"/>
      <c r="P2833" s="16"/>
    </row>
    <row r="2834" spans="1:16">
      <c r="A2834" t="s">
        <v>1160</v>
      </c>
      <c r="B2834" t="s">
        <v>317</v>
      </c>
      <c r="C2834" t="s">
        <v>11593</v>
      </c>
      <c r="D2834" t="s">
        <v>318</v>
      </c>
      <c r="E2834">
        <v>2882.93</v>
      </c>
      <c r="F2834" t="s">
        <v>1170</v>
      </c>
      <c r="G2834" t="s">
        <v>11594</v>
      </c>
      <c r="H2834" t="s">
        <v>577</v>
      </c>
      <c r="I2834" t="s">
        <v>10992</v>
      </c>
      <c r="J2834">
        <v>10072</v>
      </c>
      <c r="K2834">
        <v>111200</v>
      </c>
      <c r="L2834" t="s">
        <v>33</v>
      </c>
      <c r="M2834" t="s">
        <v>163</v>
      </c>
      <c r="N2834" t="s">
        <v>11274</v>
      </c>
      <c r="O2834" s="129"/>
      <c r="P2834" s="16"/>
    </row>
    <row r="2835" spans="1:16">
      <c r="A2835" t="s">
        <v>316</v>
      </c>
      <c r="B2835" t="s">
        <v>317</v>
      </c>
      <c r="C2835" t="s">
        <v>11569</v>
      </c>
      <c r="D2835" t="s">
        <v>318</v>
      </c>
      <c r="E2835">
        <v>83438.8</v>
      </c>
      <c r="F2835" t="s">
        <v>1170</v>
      </c>
      <c r="G2835" t="s">
        <v>11570</v>
      </c>
      <c r="H2835" t="s">
        <v>581</v>
      </c>
      <c r="I2835" t="s">
        <v>10991</v>
      </c>
      <c r="J2835">
        <v>10072</v>
      </c>
      <c r="K2835">
        <v>111400</v>
      </c>
      <c r="L2835" t="s">
        <v>27</v>
      </c>
      <c r="M2835" t="s">
        <v>163</v>
      </c>
      <c r="N2835" t="s">
        <v>11264</v>
      </c>
      <c r="O2835" s="129"/>
      <c r="P2835" s="16"/>
    </row>
    <row r="2836" spans="1:16">
      <c r="A2836" t="s">
        <v>320</v>
      </c>
      <c r="B2836" t="s">
        <v>317</v>
      </c>
      <c r="C2836" t="s">
        <v>11571</v>
      </c>
      <c r="D2836" t="s">
        <v>318</v>
      </c>
      <c r="E2836">
        <v>83516.259999999995</v>
      </c>
      <c r="F2836" t="s">
        <v>1170</v>
      </c>
      <c r="G2836" t="s">
        <v>11572</v>
      </c>
      <c r="H2836" t="s">
        <v>577</v>
      </c>
      <c r="I2836" t="s">
        <v>10991</v>
      </c>
      <c r="J2836">
        <v>10072</v>
      </c>
      <c r="K2836">
        <v>111400</v>
      </c>
      <c r="L2836" t="s">
        <v>27</v>
      </c>
      <c r="M2836" t="s">
        <v>163</v>
      </c>
      <c r="N2836" t="s">
        <v>11265</v>
      </c>
      <c r="O2836" s="129"/>
      <c r="P2836" s="16"/>
    </row>
    <row r="2837" spans="1:16">
      <c r="A2837" t="s">
        <v>321</v>
      </c>
      <c r="B2837" t="s">
        <v>317</v>
      </c>
      <c r="C2837" t="s">
        <v>11573</v>
      </c>
      <c r="D2837" t="s">
        <v>318</v>
      </c>
      <c r="E2837">
        <v>84651.28</v>
      </c>
      <c r="F2837" t="s">
        <v>1170</v>
      </c>
      <c r="G2837" t="s">
        <v>11574</v>
      </c>
      <c r="H2837" t="s">
        <v>582</v>
      </c>
      <c r="I2837" t="s">
        <v>10991</v>
      </c>
      <c r="J2837">
        <v>10072</v>
      </c>
      <c r="K2837">
        <v>111400</v>
      </c>
      <c r="L2837" t="s">
        <v>27</v>
      </c>
      <c r="M2837" t="s">
        <v>163</v>
      </c>
      <c r="N2837" t="s">
        <v>11266</v>
      </c>
      <c r="O2837" s="129"/>
      <c r="P2837" s="16"/>
    </row>
    <row r="2838" spans="1:16">
      <c r="A2838" t="s">
        <v>1115</v>
      </c>
      <c r="B2838" t="s">
        <v>317</v>
      </c>
      <c r="C2838" t="s">
        <v>11575</v>
      </c>
      <c r="D2838" t="s">
        <v>318</v>
      </c>
      <c r="E2838">
        <v>83871</v>
      </c>
      <c r="F2838" t="s">
        <v>1170</v>
      </c>
      <c r="G2838" t="s">
        <v>11576</v>
      </c>
      <c r="H2838" t="s">
        <v>580</v>
      </c>
      <c r="I2838" t="s">
        <v>10991</v>
      </c>
      <c r="J2838">
        <v>10072</v>
      </c>
      <c r="K2838">
        <v>111400</v>
      </c>
      <c r="L2838" t="s">
        <v>27</v>
      </c>
      <c r="M2838" t="s">
        <v>163</v>
      </c>
      <c r="N2838" t="s">
        <v>11267</v>
      </c>
      <c r="O2838" s="129"/>
      <c r="P2838" s="16"/>
    </row>
    <row r="2839" spans="1:16">
      <c r="A2839" t="s">
        <v>11577</v>
      </c>
      <c r="B2839" t="s">
        <v>317</v>
      </c>
      <c r="C2839" t="s">
        <v>11578</v>
      </c>
      <c r="D2839" t="s">
        <v>318</v>
      </c>
      <c r="E2839">
        <v>89748.88</v>
      </c>
      <c r="F2839" t="s">
        <v>1170</v>
      </c>
      <c r="G2839" t="s">
        <v>11579</v>
      </c>
      <c r="H2839" t="s">
        <v>579</v>
      </c>
      <c r="I2839" t="s">
        <v>10991</v>
      </c>
      <c r="J2839">
        <v>10072</v>
      </c>
      <c r="K2839">
        <v>111400</v>
      </c>
      <c r="L2839" t="s">
        <v>27</v>
      </c>
      <c r="M2839" t="s">
        <v>163</v>
      </c>
      <c r="N2839" t="s">
        <v>11268</v>
      </c>
      <c r="O2839" s="129"/>
      <c r="P2839" s="16"/>
    </row>
    <row r="2840" spans="1:16">
      <c r="A2840" t="s">
        <v>11580</v>
      </c>
      <c r="B2840" t="s">
        <v>317</v>
      </c>
      <c r="C2840" t="s">
        <v>11581</v>
      </c>
      <c r="D2840" t="s">
        <v>318</v>
      </c>
      <c r="E2840">
        <v>83611.62</v>
      </c>
      <c r="F2840" t="s">
        <v>1170</v>
      </c>
      <c r="G2840" t="s">
        <v>11582</v>
      </c>
      <c r="H2840" t="s">
        <v>573</v>
      </c>
      <c r="I2840" t="s">
        <v>10991</v>
      </c>
      <c r="J2840">
        <v>10072</v>
      </c>
      <c r="K2840">
        <v>111400</v>
      </c>
      <c r="L2840" t="s">
        <v>27</v>
      </c>
      <c r="M2840" t="s">
        <v>163</v>
      </c>
      <c r="N2840" t="s">
        <v>11269</v>
      </c>
      <c r="O2840" s="129"/>
      <c r="P2840" s="16"/>
    </row>
    <row r="2841" spans="1:16">
      <c r="A2841" t="s">
        <v>1155</v>
      </c>
      <c r="B2841" t="s">
        <v>317</v>
      </c>
      <c r="C2841" t="s">
        <v>11586</v>
      </c>
      <c r="D2841" t="s">
        <v>318</v>
      </c>
      <c r="E2841">
        <v>84440.92</v>
      </c>
      <c r="F2841" t="s">
        <v>1170</v>
      </c>
      <c r="G2841" t="s">
        <v>11587</v>
      </c>
      <c r="H2841" t="s">
        <v>578</v>
      </c>
      <c r="I2841" t="s">
        <v>10991</v>
      </c>
      <c r="J2841">
        <v>10072</v>
      </c>
      <c r="K2841">
        <v>111400</v>
      </c>
      <c r="L2841" t="s">
        <v>27</v>
      </c>
      <c r="M2841" t="s">
        <v>163</v>
      </c>
      <c r="N2841" t="s">
        <v>11270</v>
      </c>
      <c r="O2841" s="129"/>
      <c r="P2841" s="16"/>
    </row>
    <row r="2842" spans="1:16">
      <c r="A2842" t="s">
        <v>11583</v>
      </c>
      <c r="B2842" t="s">
        <v>317</v>
      </c>
      <c r="C2842" t="s">
        <v>11584</v>
      </c>
      <c r="D2842" t="s">
        <v>318</v>
      </c>
      <c r="E2842">
        <v>101833.63</v>
      </c>
      <c r="F2842" t="s">
        <v>1170</v>
      </c>
      <c r="G2842" t="s">
        <v>11585</v>
      </c>
      <c r="H2842" t="s">
        <v>576</v>
      </c>
      <c r="I2842" t="s">
        <v>10991</v>
      </c>
      <c r="J2842">
        <v>10072</v>
      </c>
      <c r="K2842">
        <v>111400</v>
      </c>
      <c r="L2842" t="s">
        <v>27</v>
      </c>
      <c r="M2842" t="s">
        <v>163</v>
      </c>
      <c r="N2842" t="s">
        <v>11271</v>
      </c>
      <c r="O2842" s="129"/>
      <c r="P2842" s="16"/>
    </row>
    <row r="2843" spans="1:16">
      <c r="A2843" t="s">
        <v>11588</v>
      </c>
      <c r="B2843" t="s">
        <v>317</v>
      </c>
      <c r="C2843" t="s">
        <v>11589</v>
      </c>
      <c r="D2843" t="s">
        <v>318</v>
      </c>
      <c r="E2843">
        <v>89569.51</v>
      </c>
      <c r="F2843" t="s">
        <v>1170</v>
      </c>
      <c r="G2843" t="s">
        <v>11590</v>
      </c>
      <c r="H2843" t="s">
        <v>582</v>
      </c>
      <c r="I2843" t="s">
        <v>10991</v>
      </c>
      <c r="J2843">
        <v>10072</v>
      </c>
      <c r="K2843">
        <v>111400</v>
      </c>
      <c r="L2843" t="s">
        <v>27</v>
      </c>
      <c r="M2843" t="s">
        <v>163</v>
      </c>
      <c r="N2843" t="s">
        <v>11272</v>
      </c>
      <c r="O2843" s="129"/>
      <c r="P2843" s="16"/>
    </row>
    <row r="2844" spans="1:16">
      <c r="A2844" t="s">
        <v>1161</v>
      </c>
      <c r="B2844" t="s">
        <v>317</v>
      </c>
      <c r="C2844" t="s">
        <v>11591</v>
      </c>
      <c r="D2844" t="s">
        <v>318</v>
      </c>
      <c r="E2844">
        <v>88670.74</v>
      </c>
      <c r="F2844" t="s">
        <v>1170</v>
      </c>
      <c r="G2844" t="s">
        <v>11592</v>
      </c>
      <c r="H2844" t="s">
        <v>578</v>
      </c>
      <c r="I2844" t="s">
        <v>10991</v>
      </c>
      <c r="J2844">
        <v>10072</v>
      </c>
      <c r="K2844">
        <v>111400</v>
      </c>
      <c r="L2844" t="s">
        <v>27</v>
      </c>
      <c r="M2844" t="s">
        <v>163</v>
      </c>
      <c r="N2844" t="s">
        <v>11273</v>
      </c>
      <c r="O2844" s="129"/>
    </row>
    <row r="2845" spans="1:16">
      <c r="A2845" t="s">
        <v>1160</v>
      </c>
      <c r="B2845" t="s">
        <v>317</v>
      </c>
      <c r="C2845" t="s">
        <v>11593</v>
      </c>
      <c r="D2845" t="s">
        <v>318</v>
      </c>
      <c r="E2845">
        <v>90039.01</v>
      </c>
      <c r="F2845" t="s">
        <v>1170</v>
      </c>
      <c r="G2845" t="s">
        <v>11594</v>
      </c>
      <c r="H2845" t="s">
        <v>578</v>
      </c>
      <c r="I2845" t="s">
        <v>10991</v>
      </c>
      <c r="J2845">
        <v>10072</v>
      </c>
      <c r="K2845">
        <v>111400</v>
      </c>
      <c r="L2845" t="s">
        <v>27</v>
      </c>
      <c r="M2845" t="s">
        <v>163</v>
      </c>
      <c r="N2845" t="s">
        <v>11274</v>
      </c>
      <c r="O2845" s="129"/>
      <c r="P2845" s="16"/>
    </row>
    <row r="2846" spans="1:16">
      <c r="A2846" t="s">
        <v>316</v>
      </c>
      <c r="B2846" t="s">
        <v>317</v>
      </c>
      <c r="C2846" t="s">
        <v>11569</v>
      </c>
      <c r="D2846" t="s">
        <v>318</v>
      </c>
      <c r="E2846">
        <v>2364.69</v>
      </c>
      <c r="F2846" t="s">
        <v>1170</v>
      </c>
      <c r="G2846" t="s">
        <v>11570</v>
      </c>
      <c r="H2846" t="s">
        <v>582</v>
      </c>
      <c r="I2846" t="s">
        <v>10990</v>
      </c>
      <c r="J2846">
        <v>10072</v>
      </c>
      <c r="K2846">
        <v>111500</v>
      </c>
      <c r="L2846" t="s">
        <v>29</v>
      </c>
      <c r="M2846" t="s">
        <v>163</v>
      </c>
      <c r="N2846" t="s">
        <v>11264</v>
      </c>
      <c r="O2846" s="129"/>
    </row>
    <row r="2847" spans="1:16">
      <c r="A2847" t="s">
        <v>320</v>
      </c>
      <c r="B2847" t="s">
        <v>317</v>
      </c>
      <c r="C2847" t="s">
        <v>11571</v>
      </c>
      <c r="D2847" t="s">
        <v>318</v>
      </c>
      <c r="E2847">
        <v>2773.85</v>
      </c>
      <c r="F2847" t="s">
        <v>1170</v>
      </c>
      <c r="G2847" t="s">
        <v>11572</v>
      </c>
      <c r="H2847" t="s">
        <v>578</v>
      </c>
      <c r="I2847" t="s">
        <v>10990</v>
      </c>
      <c r="J2847">
        <v>10072</v>
      </c>
      <c r="K2847">
        <v>111500</v>
      </c>
      <c r="L2847" t="s">
        <v>29</v>
      </c>
      <c r="M2847" t="s">
        <v>163</v>
      </c>
      <c r="N2847" t="s">
        <v>11265</v>
      </c>
      <c r="O2847" s="129"/>
      <c r="P2847" s="16"/>
    </row>
    <row r="2848" spans="1:16">
      <c r="A2848" t="s">
        <v>321</v>
      </c>
      <c r="B2848" t="s">
        <v>317</v>
      </c>
      <c r="C2848" t="s">
        <v>11573</v>
      </c>
      <c r="D2848" t="s">
        <v>318</v>
      </c>
      <c r="E2848">
        <v>3269.2</v>
      </c>
      <c r="F2848" t="s">
        <v>1170</v>
      </c>
      <c r="G2848" t="s">
        <v>11574</v>
      </c>
      <c r="H2848" t="s">
        <v>583</v>
      </c>
      <c r="I2848" t="s">
        <v>10990</v>
      </c>
      <c r="J2848">
        <v>10072</v>
      </c>
      <c r="K2848">
        <v>111500</v>
      </c>
      <c r="L2848" t="s">
        <v>29</v>
      </c>
      <c r="M2848" t="s">
        <v>163</v>
      </c>
      <c r="N2848" t="s">
        <v>11266</v>
      </c>
      <c r="O2848" s="129"/>
    </row>
    <row r="2849" spans="1:16">
      <c r="A2849" t="s">
        <v>1115</v>
      </c>
      <c r="B2849" t="s">
        <v>317</v>
      </c>
      <c r="C2849" t="s">
        <v>11575</v>
      </c>
      <c r="D2849" t="s">
        <v>318</v>
      </c>
      <c r="E2849">
        <v>4124.18</v>
      </c>
      <c r="F2849" t="s">
        <v>1170</v>
      </c>
      <c r="G2849" t="s">
        <v>11576</v>
      </c>
      <c r="H2849" t="s">
        <v>581</v>
      </c>
      <c r="I2849" t="s">
        <v>10990</v>
      </c>
      <c r="J2849">
        <v>10072</v>
      </c>
      <c r="K2849">
        <v>111500</v>
      </c>
      <c r="L2849" t="s">
        <v>29</v>
      </c>
      <c r="M2849" t="s">
        <v>163</v>
      </c>
      <c r="N2849" t="s">
        <v>11267</v>
      </c>
      <c r="O2849" s="129"/>
      <c r="P2849" s="16"/>
    </row>
    <row r="2850" spans="1:16">
      <c r="A2850" t="s">
        <v>11577</v>
      </c>
      <c r="B2850" t="s">
        <v>317</v>
      </c>
      <c r="C2850" t="s">
        <v>11578</v>
      </c>
      <c r="D2850" t="s">
        <v>318</v>
      </c>
      <c r="E2850">
        <v>1936.31</v>
      </c>
      <c r="F2850" t="s">
        <v>1170</v>
      </c>
      <c r="G2850" t="s">
        <v>11579</v>
      </c>
      <c r="H2850" t="s">
        <v>580</v>
      </c>
      <c r="I2850" t="s">
        <v>10990</v>
      </c>
      <c r="J2850">
        <v>10072</v>
      </c>
      <c r="K2850">
        <v>111500</v>
      </c>
      <c r="L2850" t="s">
        <v>29</v>
      </c>
      <c r="M2850" t="s">
        <v>163</v>
      </c>
      <c r="N2850" t="s">
        <v>11268</v>
      </c>
      <c r="O2850" s="129"/>
      <c r="P2850" s="16"/>
    </row>
    <row r="2851" spans="1:16">
      <c r="A2851" t="s">
        <v>1155</v>
      </c>
      <c r="B2851" t="s">
        <v>317</v>
      </c>
      <c r="C2851" t="s">
        <v>11586</v>
      </c>
      <c r="D2851" t="s">
        <v>318</v>
      </c>
      <c r="E2851">
        <v>4885.82</v>
      </c>
      <c r="F2851" t="s">
        <v>1170</v>
      </c>
      <c r="G2851" t="s">
        <v>11587</v>
      </c>
      <c r="H2851" t="s">
        <v>579</v>
      </c>
      <c r="I2851" t="s">
        <v>10990</v>
      </c>
      <c r="J2851">
        <v>10072</v>
      </c>
      <c r="K2851">
        <v>111500</v>
      </c>
      <c r="L2851" t="s">
        <v>29</v>
      </c>
      <c r="M2851" t="s">
        <v>163</v>
      </c>
      <c r="N2851" t="s">
        <v>11270</v>
      </c>
      <c r="O2851" s="129"/>
    </row>
    <row r="2852" spans="1:16">
      <c r="A2852" t="s">
        <v>11583</v>
      </c>
      <c r="B2852" t="s">
        <v>317</v>
      </c>
      <c r="C2852" t="s">
        <v>11584</v>
      </c>
      <c r="D2852" t="s">
        <v>318</v>
      </c>
      <c r="E2852">
        <v>3386.93</v>
      </c>
      <c r="F2852" t="s">
        <v>1170</v>
      </c>
      <c r="G2852" t="s">
        <v>11585</v>
      </c>
      <c r="H2852" t="s">
        <v>577</v>
      </c>
      <c r="I2852" t="s">
        <v>10990</v>
      </c>
      <c r="J2852">
        <v>10072</v>
      </c>
      <c r="K2852">
        <v>111500</v>
      </c>
      <c r="L2852" t="s">
        <v>29</v>
      </c>
      <c r="M2852" t="s">
        <v>163</v>
      </c>
      <c r="N2852" t="s">
        <v>11271</v>
      </c>
      <c r="O2852" s="129"/>
      <c r="P2852" s="16"/>
    </row>
    <row r="2853" spans="1:16">
      <c r="A2853" t="s">
        <v>11588</v>
      </c>
      <c r="B2853" t="s">
        <v>317</v>
      </c>
      <c r="C2853" t="s">
        <v>11589</v>
      </c>
      <c r="D2853" t="s">
        <v>318</v>
      </c>
      <c r="E2853">
        <v>2709.62</v>
      </c>
      <c r="F2853" t="s">
        <v>1170</v>
      </c>
      <c r="G2853" t="s">
        <v>11590</v>
      </c>
      <c r="H2853" t="s">
        <v>583</v>
      </c>
      <c r="I2853" t="s">
        <v>10990</v>
      </c>
      <c r="J2853">
        <v>10072</v>
      </c>
      <c r="K2853">
        <v>111500</v>
      </c>
      <c r="L2853" t="s">
        <v>29</v>
      </c>
      <c r="M2853" t="s">
        <v>163</v>
      </c>
      <c r="N2853" t="s">
        <v>11272</v>
      </c>
      <c r="O2853" s="129"/>
      <c r="P2853" s="16"/>
    </row>
    <row r="2854" spans="1:16">
      <c r="A2854" t="s">
        <v>1161</v>
      </c>
      <c r="B2854" t="s">
        <v>317</v>
      </c>
      <c r="C2854" t="s">
        <v>11591</v>
      </c>
      <c r="D2854" t="s">
        <v>318</v>
      </c>
      <c r="E2854">
        <v>1055.08</v>
      </c>
      <c r="F2854" t="s">
        <v>1170</v>
      </c>
      <c r="G2854" t="s">
        <v>11592</v>
      </c>
      <c r="H2854" t="s">
        <v>579</v>
      </c>
      <c r="I2854" t="s">
        <v>10990</v>
      </c>
      <c r="J2854">
        <v>10072</v>
      </c>
      <c r="K2854">
        <v>111500</v>
      </c>
      <c r="L2854" t="s">
        <v>29</v>
      </c>
      <c r="M2854" t="s">
        <v>163</v>
      </c>
      <c r="N2854" t="s">
        <v>11273</v>
      </c>
      <c r="O2854" s="129"/>
      <c r="P2854" s="16"/>
    </row>
    <row r="2855" spans="1:16">
      <c r="A2855" t="s">
        <v>1160</v>
      </c>
      <c r="B2855" t="s">
        <v>317</v>
      </c>
      <c r="C2855" t="s">
        <v>11593</v>
      </c>
      <c r="D2855" t="s">
        <v>318</v>
      </c>
      <c r="E2855">
        <v>2493.8200000000002</v>
      </c>
      <c r="F2855" t="s">
        <v>1170</v>
      </c>
      <c r="G2855" t="s">
        <v>11594</v>
      </c>
      <c r="H2855" t="s">
        <v>579</v>
      </c>
      <c r="I2855" t="s">
        <v>10990</v>
      </c>
      <c r="J2855">
        <v>10072</v>
      </c>
      <c r="K2855">
        <v>111500</v>
      </c>
      <c r="L2855" t="s">
        <v>29</v>
      </c>
      <c r="M2855" t="s">
        <v>163</v>
      </c>
      <c r="N2855" t="s">
        <v>11274</v>
      </c>
      <c r="O2855" s="129"/>
      <c r="P2855" s="16"/>
    </row>
    <row r="2856" spans="1:16">
      <c r="A2856" t="s">
        <v>316</v>
      </c>
      <c r="B2856" t="s">
        <v>317</v>
      </c>
      <c r="C2856" t="s">
        <v>11569</v>
      </c>
      <c r="D2856" t="s">
        <v>318</v>
      </c>
      <c r="E2856">
        <v>40800.07</v>
      </c>
      <c r="F2856" t="s">
        <v>1170</v>
      </c>
      <c r="G2856" t="s">
        <v>11570</v>
      </c>
      <c r="H2856" t="s">
        <v>583</v>
      </c>
      <c r="I2856" t="s">
        <v>10989</v>
      </c>
      <c r="J2856">
        <v>10072</v>
      </c>
      <c r="K2856">
        <v>111600</v>
      </c>
      <c r="L2856" t="s">
        <v>31</v>
      </c>
      <c r="M2856" t="s">
        <v>163</v>
      </c>
      <c r="N2856" t="s">
        <v>11264</v>
      </c>
      <c r="O2856" s="129"/>
      <c r="P2856" s="16"/>
    </row>
    <row r="2857" spans="1:16">
      <c r="A2857" t="s">
        <v>320</v>
      </c>
      <c r="B2857" t="s">
        <v>317</v>
      </c>
      <c r="C2857" t="s">
        <v>11571</v>
      </c>
      <c r="D2857" t="s">
        <v>318</v>
      </c>
      <c r="E2857">
        <v>39854.33</v>
      </c>
      <c r="F2857" t="s">
        <v>1170</v>
      </c>
      <c r="G2857" t="s">
        <v>11572</v>
      </c>
      <c r="H2857" t="s">
        <v>579</v>
      </c>
      <c r="I2857" t="s">
        <v>10989</v>
      </c>
      <c r="J2857">
        <v>10072</v>
      </c>
      <c r="K2857">
        <v>111600</v>
      </c>
      <c r="L2857" t="s">
        <v>31</v>
      </c>
      <c r="M2857" t="s">
        <v>163</v>
      </c>
      <c r="N2857" t="s">
        <v>11265</v>
      </c>
      <c r="O2857" s="129"/>
      <c r="P2857" s="16"/>
    </row>
    <row r="2858" spans="1:16">
      <c r="A2858" t="s">
        <v>321</v>
      </c>
      <c r="B2858" t="s">
        <v>317</v>
      </c>
      <c r="C2858" t="s">
        <v>11573</v>
      </c>
      <c r="D2858" t="s">
        <v>318</v>
      </c>
      <c r="E2858">
        <v>40213.949999999997</v>
      </c>
      <c r="F2858" t="s">
        <v>1170</v>
      </c>
      <c r="G2858" t="s">
        <v>11574</v>
      </c>
      <c r="H2858" t="s">
        <v>584</v>
      </c>
      <c r="I2858" t="s">
        <v>10989</v>
      </c>
      <c r="J2858">
        <v>10072</v>
      </c>
      <c r="K2858">
        <v>111600</v>
      </c>
      <c r="L2858" t="s">
        <v>31</v>
      </c>
      <c r="M2858" t="s">
        <v>163</v>
      </c>
      <c r="N2858" t="s">
        <v>11266</v>
      </c>
      <c r="O2858" s="129"/>
      <c r="P2858" s="16"/>
    </row>
    <row r="2859" spans="1:16">
      <c r="A2859" t="s">
        <v>1115</v>
      </c>
      <c r="B2859" t="s">
        <v>317</v>
      </c>
      <c r="C2859" t="s">
        <v>11575</v>
      </c>
      <c r="D2859" t="s">
        <v>318</v>
      </c>
      <c r="E2859">
        <v>41253.93</v>
      </c>
      <c r="F2859" t="s">
        <v>1170</v>
      </c>
      <c r="G2859" t="s">
        <v>11576</v>
      </c>
      <c r="H2859" t="s">
        <v>582</v>
      </c>
      <c r="I2859" t="s">
        <v>10989</v>
      </c>
      <c r="J2859">
        <v>10072</v>
      </c>
      <c r="K2859">
        <v>111600</v>
      </c>
      <c r="L2859" t="s">
        <v>31</v>
      </c>
      <c r="M2859" t="s">
        <v>163</v>
      </c>
      <c r="N2859" t="s">
        <v>11267</v>
      </c>
      <c r="O2859" s="129"/>
      <c r="P2859" s="16"/>
    </row>
    <row r="2860" spans="1:16">
      <c r="A2860" t="s">
        <v>11577</v>
      </c>
      <c r="B2860" t="s">
        <v>317</v>
      </c>
      <c r="C2860" t="s">
        <v>11578</v>
      </c>
      <c r="D2860" t="s">
        <v>318</v>
      </c>
      <c r="E2860">
        <v>39065.31</v>
      </c>
      <c r="F2860" t="s">
        <v>1170</v>
      </c>
      <c r="G2860" t="s">
        <v>11579</v>
      </c>
      <c r="H2860" t="s">
        <v>581</v>
      </c>
      <c r="I2860" t="s">
        <v>10989</v>
      </c>
      <c r="J2860">
        <v>10072</v>
      </c>
      <c r="K2860">
        <v>111600</v>
      </c>
      <c r="L2860" t="s">
        <v>31</v>
      </c>
      <c r="M2860" t="s">
        <v>163</v>
      </c>
      <c r="N2860" t="s">
        <v>11268</v>
      </c>
      <c r="O2860" s="129"/>
      <c r="P2860" s="16"/>
    </row>
    <row r="2861" spans="1:16">
      <c r="A2861" t="s">
        <v>11580</v>
      </c>
      <c r="B2861" t="s">
        <v>317</v>
      </c>
      <c r="C2861" t="s">
        <v>11581</v>
      </c>
      <c r="D2861" t="s">
        <v>318</v>
      </c>
      <c r="E2861">
        <v>40710.01</v>
      </c>
      <c r="F2861" t="s">
        <v>1170</v>
      </c>
      <c r="G2861" t="s">
        <v>11582</v>
      </c>
      <c r="H2861" t="s">
        <v>574</v>
      </c>
      <c r="I2861" t="s">
        <v>10989</v>
      </c>
      <c r="J2861">
        <v>10072</v>
      </c>
      <c r="K2861">
        <v>111600</v>
      </c>
      <c r="L2861" t="s">
        <v>31</v>
      </c>
      <c r="M2861" t="s">
        <v>163</v>
      </c>
      <c r="N2861" t="s">
        <v>11269</v>
      </c>
      <c r="O2861" s="129"/>
      <c r="P2861" s="16"/>
    </row>
    <row r="2862" spans="1:16">
      <c r="A2862" t="s">
        <v>11583</v>
      </c>
      <c r="B2862" t="s">
        <v>317</v>
      </c>
      <c r="C2862" t="s">
        <v>11584</v>
      </c>
      <c r="D2862" t="s">
        <v>318</v>
      </c>
      <c r="E2862">
        <v>42919.79</v>
      </c>
      <c r="F2862" t="s">
        <v>1170</v>
      </c>
      <c r="G2862" t="s">
        <v>11585</v>
      </c>
      <c r="H2862" t="s">
        <v>578</v>
      </c>
      <c r="I2862" t="s">
        <v>10989</v>
      </c>
      <c r="J2862">
        <v>10072</v>
      </c>
      <c r="K2862">
        <v>111600</v>
      </c>
      <c r="L2862" t="s">
        <v>31</v>
      </c>
      <c r="M2862" t="s">
        <v>163</v>
      </c>
      <c r="N2862" t="s">
        <v>11271</v>
      </c>
      <c r="O2862" s="129"/>
      <c r="P2862" s="16"/>
    </row>
    <row r="2863" spans="1:16">
      <c r="A2863" t="s">
        <v>1155</v>
      </c>
      <c r="B2863" t="s">
        <v>317</v>
      </c>
      <c r="C2863" t="s">
        <v>11586</v>
      </c>
      <c r="D2863" t="s">
        <v>318</v>
      </c>
      <c r="E2863">
        <v>43568.66</v>
      </c>
      <c r="F2863" t="s">
        <v>1170</v>
      </c>
      <c r="G2863" t="s">
        <v>11587</v>
      </c>
      <c r="H2863" t="s">
        <v>580</v>
      </c>
      <c r="I2863" t="s">
        <v>10989</v>
      </c>
      <c r="J2863">
        <v>10072</v>
      </c>
      <c r="K2863">
        <v>111600</v>
      </c>
      <c r="L2863" t="s">
        <v>31</v>
      </c>
      <c r="M2863" t="s">
        <v>163</v>
      </c>
      <c r="N2863" t="s">
        <v>11270</v>
      </c>
      <c r="O2863" s="129"/>
      <c r="P2863" s="16"/>
    </row>
    <row r="2864" spans="1:16">
      <c r="A2864" t="s">
        <v>11588</v>
      </c>
      <c r="B2864" t="s">
        <v>317</v>
      </c>
      <c r="C2864" t="s">
        <v>11589</v>
      </c>
      <c r="D2864" t="s">
        <v>318</v>
      </c>
      <c r="E2864">
        <v>71705.61</v>
      </c>
      <c r="F2864" t="s">
        <v>1170</v>
      </c>
      <c r="G2864" t="s">
        <v>11590</v>
      </c>
      <c r="H2864" t="s">
        <v>584</v>
      </c>
      <c r="I2864" t="s">
        <v>10989</v>
      </c>
      <c r="J2864">
        <v>10072</v>
      </c>
      <c r="K2864">
        <v>111600</v>
      </c>
      <c r="L2864" t="s">
        <v>31</v>
      </c>
      <c r="M2864" t="s">
        <v>163</v>
      </c>
      <c r="N2864" t="s">
        <v>11272</v>
      </c>
      <c r="O2864" s="129"/>
      <c r="P2864" s="16"/>
    </row>
    <row r="2865" spans="1:16">
      <c r="A2865" t="s">
        <v>1161</v>
      </c>
      <c r="B2865" t="s">
        <v>317</v>
      </c>
      <c r="C2865" t="s">
        <v>11591</v>
      </c>
      <c r="D2865" t="s">
        <v>318</v>
      </c>
      <c r="E2865">
        <v>45756.02</v>
      </c>
      <c r="F2865" t="s">
        <v>1170</v>
      </c>
      <c r="G2865" t="s">
        <v>11592</v>
      </c>
      <c r="H2865" t="s">
        <v>580</v>
      </c>
      <c r="I2865" t="s">
        <v>10989</v>
      </c>
      <c r="J2865">
        <v>10072</v>
      </c>
      <c r="K2865">
        <v>111600</v>
      </c>
      <c r="L2865" t="s">
        <v>31</v>
      </c>
      <c r="M2865" t="s">
        <v>163</v>
      </c>
      <c r="N2865" t="s">
        <v>11273</v>
      </c>
      <c r="O2865" s="129"/>
      <c r="P2865" s="16"/>
    </row>
    <row r="2866" spans="1:16">
      <c r="A2866" t="s">
        <v>1160</v>
      </c>
      <c r="B2866" t="s">
        <v>317</v>
      </c>
      <c r="C2866" t="s">
        <v>11593</v>
      </c>
      <c r="D2866" t="s">
        <v>318</v>
      </c>
      <c r="E2866">
        <v>46639.16</v>
      </c>
      <c r="F2866" t="s">
        <v>1170</v>
      </c>
      <c r="G2866" t="s">
        <v>11594</v>
      </c>
      <c r="H2866" t="s">
        <v>580</v>
      </c>
      <c r="I2866" t="s">
        <v>10989</v>
      </c>
      <c r="J2866">
        <v>10072</v>
      </c>
      <c r="K2866">
        <v>111600</v>
      </c>
      <c r="L2866" t="s">
        <v>31</v>
      </c>
      <c r="M2866" t="s">
        <v>163</v>
      </c>
      <c r="N2866" t="s">
        <v>11274</v>
      </c>
      <c r="O2866" s="129"/>
      <c r="P2866" s="16"/>
    </row>
    <row r="2867" spans="1:16">
      <c r="A2867" t="s">
        <v>316</v>
      </c>
      <c r="B2867" t="s">
        <v>317</v>
      </c>
      <c r="C2867" t="s">
        <v>11569</v>
      </c>
      <c r="D2867" t="s">
        <v>318</v>
      </c>
      <c r="E2867">
        <v>3952.5</v>
      </c>
      <c r="F2867" t="s">
        <v>1170</v>
      </c>
      <c r="G2867" t="s">
        <v>11570</v>
      </c>
      <c r="H2867" t="s">
        <v>584</v>
      </c>
      <c r="I2867" t="s">
        <v>10988</v>
      </c>
      <c r="J2867">
        <v>10072</v>
      </c>
      <c r="K2867">
        <v>111700</v>
      </c>
      <c r="L2867" t="s">
        <v>39</v>
      </c>
      <c r="M2867" t="s">
        <v>163</v>
      </c>
      <c r="N2867" t="s">
        <v>11264</v>
      </c>
      <c r="O2867" s="129"/>
      <c r="P2867" s="16"/>
    </row>
    <row r="2868" spans="1:16">
      <c r="A2868" t="s">
        <v>320</v>
      </c>
      <c r="B2868" t="s">
        <v>317</v>
      </c>
      <c r="C2868" t="s">
        <v>11571</v>
      </c>
      <c r="D2868" t="s">
        <v>318</v>
      </c>
      <c r="E2868">
        <v>3655.89</v>
      </c>
      <c r="F2868" t="s">
        <v>1170</v>
      </c>
      <c r="G2868" t="s">
        <v>11572</v>
      </c>
      <c r="H2868" t="s">
        <v>580</v>
      </c>
      <c r="I2868" t="s">
        <v>10988</v>
      </c>
      <c r="J2868">
        <v>10072</v>
      </c>
      <c r="K2868">
        <v>111700</v>
      </c>
      <c r="L2868" t="s">
        <v>39</v>
      </c>
      <c r="M2868" t="s">
        <v>163</v>
      </c>
      <c r="N2868" t="s">
        <v>11265</v>
      </c>
      <c r="O2868" s="129"/>
      <c r="P2868" s="16"/>
    </row>
    <row r="2869" spans="1:16">
      <c r="A2869" t="s">
        <v>321</v>
      </c>
      <c r="B2869" t="s">
        <v>317</v>
      </c>
      <c r="C2869" t="s">
        <v>11573</v>
      </c>
      <c r="D2869" t="s">
        <v>318</v>
      </c>
      <c r="E2869">
        <v>3801.04</v>
      </c>
      <c r="F2869" t="s">
        <v>1170</v>
      </c>
      <c r="G2869" t="s">
        <v>11574</v>
      </c>
      <c r="H2869" t="s">
        <v>585</v>
      </c>
      <c r="I2869" t="s">
        <v>10988</v>
      </c>
      <c r="J2869">
        <v>10072</v>
      </c>
      <c r="K2869">
        <v>111700</v>
      </c>
      <c r="L2869" t="s">
        <v>39</v>
      </c>
      <c r="M2869" t="s">
        <v>163</v>
      </c>
      <c r="N2869" t="s">
        <v>11266</v>
      </c>
      <c r="O2869" s="129"/>
      <c r="P2869" s="16"/>
    </row>
    <row r="2870" spans="1:16">
      <c r="A2870" t="s">
        <v>1115</v>
      </c>
      <c r="B2870" t="s">
        <v>317</v>
      </c>
      <c r="C2870" t="s">
        <v>11575</v>
      </c>
      <c r="D2870" t="s">
        <v>318</v>
      </c>
      <c r="E2870">
        <v>3987.18</v>
      </c>
      <c r="F2870" t="s">
        <v>1170</v>
      </c>
      <c r="G2870" t="s">
        <v>11576</v>
      </c>
      <c r="H2870" t="s">
        <v>583</v>
      </c>
      <c r="I2870" t="s">
        <v>10988</v>
      </c>
      <c r="J2870">
        <v>10072</v>
      </c>
      <c r="K2870">
        <v>111700</v>
      </c>
      <c r="L2870" t="s">
        <v>39</v>
      </c>
      <c r="M2870" t="s">
        <v>163</v>
      </c>
      <c r="N2870" t="s">
        <v>11267</v>
      </c>
      <c r="O2870" s="129"/>
      <c r="P2870" s="16"/>
    </row>
    <row r="2871" spans="1:16">
      <c r="A2871" t="s">
        <v>11577</v>
      </c>
      <c r="B2871" t="s">
        <v>317</v>
      </c>
      <c r="C2871" t="s">
        <v>11578</v>
      </c>
      <c r="D2871" t="s">
        <v>318</v>
      </c>
      <c r="E2871">
        <v>2496.2399999999998</v>
      </c>
      <c r="F2871" t="s">
        <v>1170</v>
      </c>
      <c r="G2871" t="s">
        <v>11579</v>
      </c>
      <c r="H2871" t="s">
        <v>582</v>
      </c>
      <c r="I2871" t="s">
        <v>10988</v>
      </c>
      <c r="J2871">
        <v>10072</v>
      </c>
      <c r="K2871">
        <v>111700</v>
      </c>
      <c r="L2871" t="s">
        <v>39</v>
      </c>
      <c r="M2871" t="s">
        <v>163</v>
      </c>
      <c r="N2871" t="s">
        <v>11268</v>
      </c>
      <c r="O2871" s="129"/>
      <c r="P2871" s="16"/>
    </row>
    <row r="2872" spans="1:16">
      <c r="A2872" t="s">
        <v>11580</v>
      </c>
      <c r="B2872" t="s">
        <v>317</v>
      </c>
      <c r="C2872" t="s">
        <v>11581</v>
      </c>
      <c r="D2872" t="s">
        <v>318</v>
      </c>
      <c r="E2872">
        <v>1966.12</v>
      </c>
      <c r="F2872" t="s">
        <v>1170</v>
      </c>
      <c r="G2872" t="s">
        <v>11582</v>
      </c>
      <c r="H2872" t="s">
        <v>575</v>
      </c>
      <c r="I2872" t="s">
        <v>10988</v>
      </c>
      <c r="J2872">
        <v>10072</v>
      </c>
      <c r="K2872">
        <v>111700</v>
      </c>
      <c r="L2872" t="s">
        <v>39</v>
      </c>
      <c r="M2872" t="s">
        <v>163</v>
      </c>
      <c r="N2872" t="s">
        <v>11269</v>
      </c>
      <c r="O2872" s="129"/>
      <c r="P2872" s="16"/>
    </row>
    <row r="2873" spans="1:16">
      <c r="A2873" t="s">
        <v>1155</v>
      </c>
      <c r="B2873" t="s">
        <v>317</v>
      </c>
      <c r="C2873" t="s">
        <v>11586</v>
      </c>
      <c r="D2873" t="s">
        <v>318</v>
      </c>
      <c r="E2873">
        <v>1966.12</v>
      </c>
      <c r="F2873" t="s">
        <v>1170</v>
      </c>
      <c r="G2873" t="s">
        <v>11587</v>
      </c>
      <c r="H2873" t="s">
        <v>581</v>
      </c>
      <c r="I2873" t="s">
        <v>10988</v>
      </c>
      <c r="J2873">
        <v>10072</v>
      </c>
      <c r="K2873">
        <v>111700</v>
      </c>
      <c r="L2873" t="s">
        <v>39</v>
      </c>
      <c r="M2873" t="s">
        <v>163</v>
      </c>
      <c r="N2873" t="s">
        <v>11270</v>
      </c>
      <c r="O2873" s="129"/>
      <c r="P2873" s="16"/>
    </row>
    <row r="2874" spans="1:16">
      <c r="A2874" t="s">
        <v>11583</v>
      </c>
      <c r="B2874" t="s">
        <v>317</v>
      </c>
      <c r="C2874" t="s">
        <v>11584</v>
      </c>
      <c r="D2874" t="s">
        <v>318</v>
      </c>
      <c r="E2874">
        <v>2242.87</v>
      </c>
      <c r="F2874" t="s">
        <v>1170</v>
      </c>
      <c r="G2874" t="s">
        <v>11585</v>
      </c>
      <c r="H2874" t="s">
        <v>579</v>
      </c>
      <c r="I2874" t="s">
        <v>10988</v>
      </c>
      <c r="J2874">
        <v>10072</v>
      </c>
      <c r="K2874">
        <v>111700</v>
      </c>
      <c r="L2874" t="s">
        <v>39</v>
      </c>
      <c r="M2874" t="s">
        <v>163</v>
      </c>
      <c r="N2874" t="s">
        <v>11271</v>
      </c>
      <c r="O2874" s="129"/>
      <c r="P2874" s="16"/>
    </row>
    <row r="2875" spans="1:16">
      <c r="A2875" t="s">
        <v>11588</v>
      </c>
      <c r="B2875" t="s">
        <v>317</v>
      </c>
      <c r="C2875" t="s">
        <v>11589</v>
      </c>
      <c r="D2875" t="s">
        <v>318</v>
      </c>
      <c r="E2875">
        <v>5251.9</v>
      </c>
      <c r="F2875" t="s">
        <v>1170</v>
      </c>
      <c r="G2875" t="s">
        <v>11590</v>
      </c>
      <c r="H2875" t="s">
        <v>585</v>
      </c>
      <c r="I2875" t="s">
        <v>10988</v>
      </c>
      <c r="J2875">
        <v>10072</v>
      </c>
      <c r="K2875">
        <v>111700</v>
      </c>
      <c r="L2875" t="s">
        <v>39</v>
      </c>
      <c r="M2875" t="s">
        <v>163</v>
      </c>
      <c r="N2875" t="s">
        <v>11272</v>
      </c>
      <c r="O2875" s="129"/>
      <c r="P2875" s="16"/>
    </row>
    <row r="2876" spans="1:16">
      <c r="A2876" t="s">
        <v>1161</v>
      </c>
      <c r="B2876" t="s">
        <v>317</v>
      </c>
      <c r="C2876" t="s">
        <v>11591</v>
      </c>
      <c r="D2876" t="s">
        <v>318</v>
      </c>
      <c r="E2876">
        <v>2649.64</v>
      </c>
      <c r="F2876" t="s">
        <v>1170</v>
      </c>
      <c r="G2876" t="s">
        <v>11592</v>
      </c>
      <c r="H2876" t="s">
        <v>581</v>
      </c>
      <c r="I2876" t="s">
        <v>10988</v>
      </c>
      <c r="J2876">
        <v>10072</v>
      </c>
      <c r="K2876">
        <v>111700</v>
      </c>
      <c r="L2876" t="s">
        <v>39</v>
      </c>
      <c r="M2876" t="s">
        <v>163</v>
      </c>
      <c r="N2876" t="s">
        <v>11273</v>
      </c>
      <c r="O2876" s="129"/>
      <c r="P2876" s="16"/>
    </row>
    <row r="2877" spans="1:16">
      <c r="A2877" t="s">
        <v>1160</v>
      </c>
      <c r="B2877" t="s">
        <v>317</v>
      </c>
      <c r="C2877" t="s">
        <v>11593</v>
      </c>
      <c r="D2877" t="s">
        <v>318</v>
      </c>
      <c r="E2877">
        <v>2970.77</v>
      </c>
      <c r="F2877" t="s">
        <v>1170</v>
      </c>
      <c r="G2877" t="s">
        <v>11594</v>
      </c>
      <c r="H2877" t="s">
        <v>581</v>
      </c>
      <c r="I2877" t="s">
        <v>10988</v>
      </c>
      <c r="J2877">
        <v>10072</v>
      </c>
      <c r="K2877">
        <v>111700</v>
      </c>
      <c r="L2877" t="s">
        <v>39</v>
      </c>
      <c r="M2877" t="s">
        <v>163</v>
      </c>
      <c r="N2877" t="s">
        <v>11274</v>
      </c>
      <c r="O2877" s="129"/>
      <c r="P2877" s="16"/>
    </row>
    <row r="2878" spans="1:16">
      <c r="A2878" t="s">
        <v>316</v>
      </c>
      <c r="B2878" t="s">
        <v>317</v>
      </c>
      <c r="C2878" t="s">
        <v>11569</v>
      </c>
      <c r="D2878" t="s">
        <v>318</v>
      </c>
      <c r="E2878">
        <v>160.15</v>
      </c>
      <c r="F2878" t="s">
        <v>1170</v>
      </c>
      <c r="G2878" t="s">
        <v>11570</v>
      </c>
      <c r="H2878" t="s">
        <v>585</v>
      </c>
      <c r="I2878" t="s">
        <v>10987</v>
      </c>
      <c r="J2878">
        <v>10072</v>
      </c>
      <c r="K2878">
        <v>113000</v>
      </c>
      <c r="L2878" t="s">
        <v>39</v>
      </c>
      <c r="M2878" t="s">
        <v>163</v>
      </c>
      <c r="N2878" t="s">
        <v>11264</v>
      </c>
      <c r="O2878" s="129"/>
      <c r="P2878" s="16"/>
    </row>
    <row r="2879" spans="1:16">
      <c r="A2879" t="s">
        <v>320</v>
      </c>
      <c r="B2879" t="s">
        <v>317</v>
      </c>
      <c r="C2879" t="s">
        <v>11571</v>
      </c>
      <c r="D2879" t="s">
        <v>318</v>
      </c>
      <c r="E2879">
        <v>114.4</v>
      </c>
      <c r="F2879" t="s">
        <v>1170</v>
      </c>
      <c r="G2879" t="s">
        <v>11572</v>
      </c>
      <c r="H2879" t="s">
        <v>581</v>
      </c>
      <c r="I2879" t="s">
        <v>10987</v>
      </c>
      <c r="J2879">
        <v>10072</v>
      </c>
      <c r="K2879">
        <v>113000</v>
      </c>
      <c r="L2879" t="s">
        <v>39</v>
      </c>
      <c r="M2879" t="s">
        <v>163</v>
      </c>
      <c r="N2879" t="s">
        <v>11265</v>
      </c>
      <c r="O2879" s="129"/>
      <c r="P2879" s="16"/>
    </row>
    <row r="2880" spans="1:16">
      <c r="A2880" t="s">
        <v>321</v>
      </c>
      <c r="B2880" t="s">
        <v>317</v>
      </c>
      <c r="C2880" t="s">
        <v>11573</v>
      </c>
      <c r="D2880" t="s">
        <v>318</v>
      </c>
      <c r="E2880">
        <v>136.35</v>
      </c>
      <c r="F2880" t="s">
        <v>1170</v>
      </c>
      <c r="G2880" t="s">
        <v>11574</v>
      </c>
      <c r="H2880" t="s">
        <v>586</v>
      </c>
      <c r="I2880" t="s">
        <v>10987</v>
      </c>
      <c r="J2880">
        <v>10072</v>
      </c>
      <c r="K2880">
        <v>113000</v>
      </c>
      <c r="L2880" t="s">
        <v>39</v>
      </c>
      <c r="M2880" t="s">
        <v>163</v>
      </c>
      <c r="N2880" t="s">
        <v>11266</v>
      </c>
      <c r="O2880" s="129"/>
      <c r="P2880" s="16"/>
    </row>
    <row r="2881" spans="1:16">
      <c r="A2881" t="s">
        <v>1115</v>
      </c>
      <c r="B2881" t="s">
        <v>317</v>
      </c>
      <c r="C2881" t="s">
        <v>11575</v>
      </c>
      <c r="D2881" t="s">
        <v>318</v>
      </c>
      <c r="E2881">
        <v>175.6</v>
      </c>
      <c r="F2881" t="s">
        <v>1170</v>
      </c>
      <c r="G2881" t="s">
        <v>11576</v>
      </c>
      <c r="H2881" t="s">
        <v>584</v>
      </c>
      <c r="I2881" t="s">
        <v>10987</v>
      </c>
      <c r="J2881">
        <v>10072</v>
      </c>
      <c r="K2881">
        <v>113000</v>
      </c>
      <c r="L2881" t="s">
        <v>39</v>
      </c>
      <c r="M2881" t="s">
        <v>163</v>
      </c>
      <c r="N2881" t="s">
        <v>11267</v>
      </c>
      <c r="O2881" s="129"/>
      <c r="P2881" s="16"/>
    </row>
    <row r="2882" spans="1:16">
      <c r="A2882" t="s">
        <v>11577</v>
      </c>
      <c r="B2882" t="s">
        <v>317</v>
      </c>
      <c r="C2882" t="s">
        <v>11578</v>
      </c>
      <c r="D2882" t="s">
        <v>318</v>
      </c>
      <c r="E2882">
        <v>37.9</v>
      </c>
      <c r="F2882" t="s">
        <v>1170</v>
      </c>
      <c r="G2882" t="s">
        <v>11579</v>
      </c>
      <c r="H2882" t="s">
        <v>583</v>
      </c>
      <c r="I2882" t="s">
        <v>10987</v>
      </c>
      <c r="J2882">
        <v>10072</v>
      </c>
      <c r="K2882">
        <v>113000</v>
      </c>
      <c r="L2882" t="s">
        <v>39</v>
      </c>
      <c r="M2882" t="s">
        <v>163</v>
      </c>
      <c r="N2882" t="s">
        <v>11268</v>
      </c>
      <c r="O2882" s="129"/>
      <c r="P2882" s="16"/>
    </row>
    <row r="2883" spans="1:16">
      <c r="A2883" t="s">
        <v>11580</v>
      </c>
      <c r="B2883" t="s">
        <v>317</v>
      </c>
      <c r="C2883" t="s">
        <v>11581</v>
      </c>
      <c r="D2883" t="s">
        <v>318</v>
      </c>
      <c r="E2883">
        <v>37.9</v>
      </c>
      <c r="F2883" t="s">
        <v>1170</v>
      </c>
      <c r="G2883" t="s">
        <v>11582</v>
      </c>
      <c r="H2883" t="s">
        <v>576</v>
      </c>
      <c r="I2883" t="s">
        <v>10987</v>
      </c>
      <c r="J2883">
        <v>10072</v>
      </c>
      <c r="K2883">
        <v>113000</v>
      </c>
      <c r="L2883" t="s">
        <v>39</v>
      </c>
      <c r="M2883" t="s">
        <v>163</v>
      </c>
      <c r="N2883" t="s">
        <v>11269</v>
      </c>
      <c r="O2883" s="129"/>
      <c r="P2883" s="16"/>
    </row>
    <row r="2884" spans="1:16">
      <c r="A2884" t="s">
        <v>11583</v>
      </c>
      <c r="B2884" t="s">
        <v>317</v>
      </c>
      <c r="C2884" t="s">
        <v>11584</v>
      </c>
      <c r="D2884" t="s">
        <v>318</v>
      </c>
      <c r="E2884">
        <v>37.9</v>
      </c>
      <c r="F2884" t="s">
        <v>1170</v>
      </c>
      <c r="G2884" t="s">
        <v>11585</v>
      </c>
      <c r="H2884" t="s">
        <v>580</v>
      </c>
      <c r="I2884" t="s">
        <v>10987</v>
      </c>
      <c r="J2884">
        <v>10072</v>
      </c>
      <c r="K2884">
        <v>113000</v>
      </c>
      <c r="L2884" t="s">
        <v>39</v>
      </c>
      <c r="M2884" t="s">
        <v>163</v>
      </c>
      <c r="N2884" t="s">
        <v>11271</v>
      </c>
      <c r="O2884" s="129"/>
      <c r="P2884" s="16"/>
    </row>
    <row r="2885" spans="1:16">
      <c r="A2885" t="s">
        <v>1155</v>
      </c>
      <c r="B2885" t="s">
        <v>317</v>
      </c>
      <c r="C2885" t="s">
        <v>11586</v>
      </c>
      <c r="D2885" t="s">
        <v>318</v>
      </c>
      <c r="E2885">
        <v>37.9</v>
      </c>
      <c r="F2885" t="s">
        <v>1170</v>
      </c>
      <c r="G2885" t="s">
        <v>11587</v>
      </c>
      <c r="H2885" t="s">
        <v>582</v>
      </c>
      <c r="I2885" t="s">
        <v>10987</v>
      </c>
      <c r="J2885">
        <v>10072</v>
      </c>
      <c r="K2885">
        <v>113000</v>
      </c>
      <c r="L2885" t="s">
        <v>39</v>
      </c>
      <c r="M2885" t="s">
        <v>163</v>
      </c>
      <c r="N2885" t="s">
        <v>11270</v>
      </c>
      <c r="O2885" s="129"/>
      <c r="P2885" s="16"/>
    </row>
    <row r="2886" spans="1:16">
      <c r="A2886" t="s">
        <v>11588</v>
      </c>
      <c r="B2886" t="s">
        <v>317</v>
      </c>
      <c r="C2886" t="s">
        <v>11589</v>
      </c>
      <c r="D2886" t="s">
        <v>318</v>
      </c>
      <c r="E2886">
        <v>164.42</v>
      </c>
      <c r="F2886" t="s">
        <v>1170</v>
      </c>
      <c r="G2886" t="s">
        <v>11590</v>
      </c>
      <c r="H2886" t="s">
        <v>586</v>
      </c>
      <c r="I2886" t="s">
        <v>10987</v>
      </c>
      <c r="J2886">
        <v>10072</v>
      </c>
      <c r="K2886">
        <v>113000</v>
      </c>
      <c r="L2886" t="s">
        <v>39</v>
      </c>
      <c r="M2886" t="s">
        <v>163</v>
      </c>
      <c r="N2886" t="s">
        <v>11272</v>
      </c>
      <c r="O2886" s="129"/>
      <c r="P2886" s="16"/>
    </row>
    <row r="2887" spans="1:16">
      <c r="A2887" t="s">
        <v>1161</v>
      </c>
      <c r="B2887" t="s">
        <v>317</v>
      </c>
      <c r="C2887" t="s">
        <v>11591</v>
      </c>
      <c r="D2887" t="s">
        <v>318</v>
      </c>
      <c r="E2887">
        <v>44.52</v>
      </c>
      <c r="F2887" t="s">
        <v>1170</v>
      </c>
      <c r="G2887" t="s">
        <v>11592</v>
      </c>
      <c r="H2887" t="s">
        <v>582</v>
      </c>
      <c r="I2887" t="s">
        <v>10987</v>
      </c>
      <c r="J2887">
        <v>10072</v>
      </c>
      <c r="K2887">
        <v>113000</v>
      </c>
      <c r="L2887" t="s">
        <v>39</v>
      </c>
      <c r="M2887" t="s">
        <v>163</v>
      </c>
      <c r="N2887" t="s">
        <v>11273</v>
      </c>
      <c r="O2887" s="129"/>
      <c r="P2887" s="16"/>
    </row>
    <row r="2888" spans="1:16">
      <c r="A2888" t="s">
        <v>1160</v>
      </c>
      <c r="B2888" t="s">
        <v>317</v>
      </c>
      <c r="C2888" t="s">
        <v>11593</v>
      </c>
      <c r="D2888" t="s">
        <v>318</v>
      </c>
      <c r="E2888">
        <v>36.340000000000003</v>
      </c>
      <c r="F2888" t="s">
        <v>1170</v>
      </c>
      <c r="G2888" t="s">
        <v>11594</v>
      </c>
      <c r="H2888" t="s">
        <v>582</v>
      </c>
      <c r="I2888" t="s">
        <v>10987</v>
      </c>
      <c r="J2888">
        <v>10072</v>
      </c>
      <c r="K2888">
        <v>113000</v>
      </c>
      <c r="L2888" t="s">
        <v>39</v>
      </c>
      <c r="M2888" t="s">
        <v>163</v>
      </c>
      <c r="N2888" t="s">
        <v>11274</v>
      </c>
      <c r="O2888" s="129"/>
      <c r="P2888" s="16"/>
    </row>
    <row r="2889" spans="1:16">
      <c r="A2889" t="s">
        <v>316</v>
      </c>
      <c r="B2889" t="s">
        <v>317</v>
      </c>
      <c r="C2889" t="s">
        <v>11569</v>
      </c>
      <c r="D2889" t="s">
        <v>318</v>
      </c>
      <c r="E2889">
        <v>257.48</v>
      </c>
      <c r="F2889" t="s">
        <v>1170</v>
      </c>
      <c r="G2889" t="s">
        <v>11570</v>
      </c>
      <c r="H2889" t="s">
        <v>586</v>
      </c>
      <c r="I2889" t="s">
        <v>10986</v>
      </c>
      <c r="J2889">
        <v>10072</v>
      </c>
      <c r="K2889">
        <v>113010</v>
      </c>
      <c r="L2889" t="s">
        <v>35</v>
      </c>
      <c r="M2889" t="s">
        <v>163</v>
      </c>
      <c r="N2889" t="s">
        <v>11264</v>
      </c>
      <c r="O2889" s="129"/>
      <c r="P2889" s="16"/>
    </row>
    <row r="2890" spans="1:16">
      <c r="A2890" t="s">
        <v>320</v>
      </c>
      <c r="B2890" t="s">
        <v>317</v>
      </c>
      <c r="C2890" t="s">
        <v>11571</v>
      </c>
      <c r="D2890" t="s">
        <v>318</v>
      </c>
      <c r="E2890">
        <v>257.48</v>
      </c>
      <c r="F2890" t="s">
        <v>1170</v>
      </c>
      <c r="G2890" t="s">
        <v>11572</v>
      </c>
      <c r="H2890" t="s">
        <v>582</v>
      </c>
      <c r="I2890" t="s">
        <v>10986</v>
      </c>
      <c r="J2890">
        <v>10072</v>
      </c>
      <c r="K2890">
        <v>113010</v>
      </c>
      <c r="L2890" t="s">
        <v>35</v>
      </c>
      <c r="M2890" t="s">
        <v>163</v>
      </c>
      <c r="N2890" t="s">
        <v>11265</v>
      </c>
      <c r="O2890" s="129"/>
      <c r="P2890" s="16"/>
    </row>
    <row r="2891" spans="1:16">
      <c r="A2891" t="s">
        <v>321</v>
      </c>
      <c r="B2891" t="s">
        <v>317</v>
      </c>
      <c r="C2891" t="s">
        <v>11573</v>
      </c>
      <c r="D2891" t="s">
        <v>318</v>
      </c>
      <c r="E2891">
        <v>257.48</v>
      </c>
      <c r="F2891" t="s">
        <v>1170</v>
      </c>
      <c r="G2891" t="s">
        <v>11574</v>
      </c>
      <c r="H2891" t="s">
        <v>587</v>
      </c>
      <c r="I2891" t="s">
        <v>10986</v>
      </c>
      <c r="J2891">
        <v>10072</v>
      </c>
      <c r="K2891">
        <v>113010</v>
      </c>
      <c r="L2891" t="s">
        <v>35</v>
      </c>
      <c r="M2891" t="s">
        <v>163</v>
      </c>
      <c r="N2891" t="s">
        <v>11266</v>
      </c>
      <c r="O2891" s="129"/>
      <c r="P2891" s="16"/>
    </row>
    <row r="2892" spans="1:16">
      <c r="A2892" t="s">
        <v>1115</v>
      </c>
      <c r="B2892" t="s">
        <v>317</v>
      </c>
      <c r="C2892" t="s">
        <v>11575</v>
      </c>
      <c r="D2892" t="s">
        <v>318</v>
      </c>
      <c r="E2892">
        <v>264.85000000000002</v>
      </c>
      <c r="F2892" t="s">
        <v>1170</v>
      </c>
      <c r="G2892" t="s">
        <v>11576</v>
      </c>
      <c r="H2892" t="s">
        <v>585</v>
      </c>
      <c r="I2892" t="s">
        <v>10986</v>
      </c>
      <c r="J2892">
        <v>10072</v>
      </c>
      <c r="K2892">
        <v>113010</v>
      </c>
      <c r="L2892" t="s">
        <v>35</v>
      </c>
      <c r="M2892" t="s">
        <v>163</v>
      </c>
      <c r="N2892" t="s">
        <v>11267</v>
      </c>
      <c r="O2892" s="129"/>
      <c r="P2892" s="16"/>
    </row>
    <row r="2893" spans="1:16">
      <c r="A2893" t="s">
        <v>11577</v>
      </c>
      <c r="B2893" t="s">
        <v>317</v>
      </c>
      <c r="C2893" t="s">
        <v>11578</v>
      </c>
      <c r="D2893" t="s">
        <v>318</v>
      </c>
      <c r="E2893">
        <v>259.32</v>
      </c>
      <c r="F2893" t="s">
        <v>1170</v>
      </c>
      <c r="G2893" t="s">
        <v>11579</v>
      </c>
      <c r="H2893" t="s">
        <v>584</v>
      </c>
      <c r="I2893" t="s">
        <v>10986</v>
      </c>
      <c r="J2893">
        <v>10072</v>
      </c>
      <c r="K2893">
        <v>113010</v>
      </c>
      <c r="L2893" t="s">
        <v>35</v>
      </c>
      <c r="M2893" t="s">
        <v>163</v>
      </c>
      <c r="N2893" t="s">
        <v>11268</v>
      </c>
      <c r="O2893" s="129"/>
      <c r="P2893" s="16"/>
    </row>
    <row r="2894" spans="1:16">
      <c r="A2894" t="s">
        <v>11580</v>
      </c>
      <c r="B2894" t="s">
        <v>317</v>
      </c>
      <c r="C2894" t="s">
        <v>11581</v>
      </c>
      <c r="D2894" t="s">
        <v>318</v>
      </c>
      <c r="E2894">
        <v>259.32</v>
      </c>
      <c r="F2894" t="s">
        <v>1170</v>
      </c>
      <c r="G2894" t="s">
        <v>11582</v>
      </c>
      <c r="H2894" t="s">
        <v>577</v>
      </c>
      <c r="I2894" t="s">
        <v>10986</v>
      </c>
      <c r="J2894">
        <v>10072</v>
      </c>
      <c r="K2894">
        <v>113010</v>
      </c>
      <c r="L2894" t="s">
        <v>35</v>
      </c>
      <c r="M2894" t="s">
        <v>163</v>
      </c>
      <c r="N2894" t="s">
        <v>11269</v>
      </c>
      <c r="O2894" s="129"/>
      <c r="P2894" s="16"/>
    </row>
    <row r="2895" spans="1:16">
      <c r="A2895" t="s">
        <v>1155</v>
      </c>
      <c r="B2895" t="s">
        <v>317</v>
      </c>
      <c r="C2895" t="s">
        <v>11586</v>
      </c>
      <c r="D2895" t="s">
        <v>318</v>
      </c>
      <c r="E2895">
        <v>259.32</v>
      </c>
      <c r="F2895" t="s">
        <v>1170</v>
      </c>
      <c r="G2895" t="s">
        <v>11587</v>
      </c>
      <c r="H2895" t="s">
        <v>583</v>
      </c>
      <c r="I2895" t="s">
        <v>10986</v>
      </c>
      <c r="J2895">
        <v>10072</v>
      </c>
      <c r="K2895">
        <v>113010</v>
      </c>
      <c r="L2895" t="s">
        <v>35</v>
      </c>
      <c r="M2895" t="s">
        <v>163</v>
      </c>
      <c r="N2895" t="s">
        <v>11270</v>
      </c>
      <c r="O2895" s="129"/>
      <c r="P2895" s="16"/>
    </row>
    <row r="2896" spans="1:16">
      <c r="A2896" t="s">
        <v>11583</v>
      </c>
      <c r="B2896" t="s">
        <v>317</v>
      </c>
      <c r="C2896" t="s">
        <v>11584</v>
      </c>
      <c r="D2896" t="s">
        <v>318</v>
      </c>
      <c r="E2896">
        <v>259.32</v>
      </c>
      <c r="F2896" t="s">
        <v>1170</v>
      </c>
      <c r="G2896" t="s">
        <v>11585</v>
      </c>
      <c r="H2896" t="s">
        <v>581</v>
      </c>
      <c r="I2896" t="s">
        <v>10986</v>
      </c>
      <c r="J2896">
        <v>10072</v>
      </c>
      <c r="K2896">
        <v>113010</v>
      </c>
      <c r="L2896" t="s">
        <v>35</v>
      </c>
      <c r="M2896" t="s">
        <v>163</v>
      </c>
      <c r="N2896" t="s">
        <v>11271</v>
      </c>
      <c r="O2896" s="129"/>
      <c r="P2896" s="16"/>
    </row>
    <row r="2897" spans="1:16">
      <c r="A2897" t="s">
        <v>11588</v>
      </c>
      <c r="B2897" t="s">
        <v>317</v>
      </c>
      <c r="C2897" t="s">
        <v>11589</v>
      </c>
      <c r="D2897" t="s">
        <v>318</v>
      </c>
      <c r="E2897">
        <v>607.71</v>
      </c>
      <c r="F2897" t="s">
        <v>1170</v>
      </c>
      <c r="G2897" t="s">
        <v>11590</v>
      </c>
      <c r="H2897" t="s">
        <v>587</v>
      </c>
      <c r="I2897" t="s">
        <v>10986</v>
      </c>
      <c r="J2897">
        <v>10072</v>
      </c>
      <c r="K2897">
        <v>113010</v>
      </c>
      <c r="L2897" t="s">
        <v>35</v>
      </c>
      <c r="M2897" t="s">
        <v>163</v>
      </c>
      <c r="N2897" t="s">
        <v>11272</v>
      </c>
      <c r="O2897" s="129"/>
      <c r="P2897" s="16"/>
    </row>
    <row r="2898" spans="1:16">
      <c r="A2898" t="s">
        <v>1161</v>
      </c>
      <c r="B2898" t="s">
        <v>317</v>
      </c>
      <c r="C2898" t="s">
        <v>11591</v>
      </c>
      <c r="D2898" t="s">
        <v>318</v>
      </c>
      <c r="E2898">
        <v>298.02999999999997</v>
      </c>
      <c r="F2898" t="s">
        <v>1170</v>
      </c>
      <c r="G2898" t="s">
        <v>11592</v>
      </c>
      <c r="H2898" t="s">
        <v>583</v>
      </c>
      <c r="I2898" t="s">
        <v>10986</v>
      </c>
      <c r="J2898">
        <v>10072</v>
      </c>
      <c r="K2898">
        <v>113010</v>
      </c>
      <c r="L2898" t="s">
        <v>35</v>
      </c>
      <c r="M2898" t="s">
        <v>163</v>
      </c>
      <c r="N2898" t="s">
        <v>11273</v>
      </c>
      <c r="O2898" s="129"/>
      <c r="P2898" s="16"/>
    </row>
    <row r="2899" spans="1:16">
      <c r="A2899" t="s">
        <v>1160</v>
      </c>
      <c r="B2899" t="s">
        <v>317</v>
      </c>
      <c r="C2899" t="s">
        <v>11593</v>
      </c>
      <c r="D2899" t="s">
        <v>318</v>
      </c>
      <c r="E2899">
        <v>286.73</v>
      </c>
      <c r="F2899" t="s">
        <v>1170</v>
      </c>
      <c r="G2899" t="s">
        <v>11594</v>
      </c>
      <c r="H2899" t="s">
        <v>583</v>
      </c>
      <c r="I2899" t="s">
        <v>10986</v>
      </c>
      <c r="J2899">
        <v>10072</v>
      </c>
      <c r="K2899">
        <v>113010</v>
      </c>
      <c r="L2899" t="s">
        <v>35</v>
      </c>
      <c r="M2899" t="s">
        <v>163</v>
      </c>
      <c r="N2899" t="s">
        <v>11274</v>
      </c>
      <c r="O2899" s="129"/>
      <c r="P2899" s="16"/>
    </row>
    <row r="2900" spans="1:16">
      <c r="A2900" t="s">
        <v>316</v>
      </c>
      <c r="B2900" t="s">
        <v>317</v>
      </c>
      <c r="C2900" t="s">
        <v>11569</v>
      </c>
      <c r="D2900" t="s">
        <v>318</v>
      </c>
      <c r="E2900">
        <v>210</v>
      </c>
      <c r="F2900" t="s">
        <v>1170</v>
      </c>
      <c r="G2900" t="s">
        <v>11570</v>
      </c>
      <c r="H2900" t="s">
        <v>587</v>
      </c>
      <c r="I2900" t="s">
        <v>10985</v>
      </c>
      <c r="J2900">
        <v>10072</v>
      </c>
      <c r="K2900">
        <v>113020</v>
      </c>
      <c r="L2900" t="s">
        <v>33</v>
      </c>
      <c r="M2900" t="s">
        <v>163</v>
      </c>
      <c r="N2900" t="s">
        <v>11264</v>
      </c>
      <c r="O2900" s="129"/>
      <c r="P2900" s="16"/>
    </row>
    <row r="2901" spans="1:16">
      <c r="A2901" t="s">
        <v>320</v>
      </c>
      <c r="B2901" t="s">
        <v>317</v>
      </c>
      <c r="C2901" t="s">
        <v>11571</v>
      </c>
      <c r="D2901" t="s">
        <v>318</v>
      </c>
      <c r="E2901">
        <v>214.02</v>
      </c>
      <c r="F2901" t="s">
        <v>1170</v>
      </c>
      <c r="G2901" t="s">
        <v>11572</v>
      </c>
      <c r="H2901" t="s">
        <v>583</v>
      </c>
      <c r="I2901" t="s">
        <v>10985</v>
      </c>
      <c r="J2901">
        <v>10072</v>
      </c>
      <c r="K2901">
        <v>113020</v>
      </c>
      <c r="L2901" t="s">
        <v>33</v>
      </c>
      <c r="M2901" t="s">
        <v>163</v>
      </c>
      <c r="N2901" t="s">
        <v>11265</v>
      </c>
      <c r="O2901" s="129"/>
      <c r="P2901" s="16"/>
    </row>
    <row r="2902" spans="1:16">
      <c r="A2902" t="s">
        <v>321</v>
      </c>
      <c r="B2902" t="s">
        <v>317</v>
      </c>
      <c r="C2902" t="s">
        <v>11573</v>
      </c>
      <c r="D2902" t="s">
        <v>318</v>
      </c>
      <c r="E2902">
        <v>214.02</v>
      </c>
      <c r="F2902" t="s">
        <v>1170</v>
      </c>
      <c r="G2902" t="s">
        <v>11574</v>
      </c>
      <c r="H2902" t="s">
        <v>588</v>
      </c>
      <c r="I2902" t="s">
        <v>10985</v>
      </c>
      <c r="J2902">
        <v>10072</v>
      </c>
      <c r="K2902">
        <v>113020</v>
      </c>
      <c r="L2902" t="s">
        <v>33</v>
      </c>
      <c r="M2902" t="s">
        <v>163</v>
      </c>
      <c r="N2902" t="s">
        <v>11266</v>
      </c>
      <c r="O2902" s="129"/>
      <c r="P2902" s="16"/>
    </row>
    <row r="2903" spans="1:16">
      <c r="A2903" t="s">
        <v>1115</v>
      </c>
      <c r="B2903" t="s">
        <v>317</v>
      </c>
      <c r="C2903" t="s">
        <v>11575</v>
      </c>
      <c r="D2903" t="s">
        <v>318</v>
      </c>
      <c r="E2903">
        <v>210</v>
      </c>
      <c r="F2903" t="s">
        <v>1170</v>
      </c>
      <c r="G2903" t="s">
        <v>11576</v>
      </c>
      <c r="H2903" t="s">
        <v>586</v>
      </c>
      <c r="I2903" t="s">
        <v>10985</v>
      </c>
      <c r="J2903">
        <v>10072</v>
      </c>
      <c r="K2903">
        <v>113020</v>
      </c>
      <c r="L2903" t="s">
        <v>33</v>
      </c>
      <c r="M2903" t="s">
        <v>163</v>
      </c>
      <c r="N2903" t="s">
        <v>11267</v>
      </c>
      <c r="O2903" s="129"/>
      <c r="P2903" s="16"/>
    </row>
    <row r="2904" spans="1:16">
      <c r="A2904" t="s">
        <v>11577</v>
      </c>
      <c r="B2904" t="s">
        <v>317</v>
      </c>
      <c r="C2904" t="s">
        <v>11578</v>
      </c>
      <c r="D2904" t="s">
        <v>318</v>
      </c>
      <c r="E2904">
        <v>210</v>
      </c>
      <c r="F2904" t="s">
        <v>1170</v>
      </c>
      <c r="G2904" t="s">
        <v>11579</v>
      </c>
      <c r="H2904" t="s">
        <v>585</v>
      </c>
      <c r="I2904" t="s">
        <v>10985</v>
      </c>
      <c r="J2904">
        <v>10072</v>
      </c>
      <c r="K2904">
        <v>113020</v>
      </c>
      <c r="L2904" t="s">
        <v>33</v>
      </c>
      <c r="M2904" t="s">
        <v>163</v>
      </c>
      <c r="N2904" t="s">
        <v>11268</v>
      </c>
      <c r="O2904" s="129"/>
      <c r="P2904" s="16"/>
    </row>
    <row r="2905" spans="1:16">
      <c r="A2905" t="s">
        <v>11580</v>
      </c>
      <c r="B2905" t="s">
        <v>317</v>
      </c>
      <c r="C2905" t="s">
        <v>11581</v>
      </c>
      <c r="D2905" t="s">
        <v>318</v>
      </c>
      <c r="E2905">
        <v>210</v>
      </c>
      <c r="F2905" t="s">
        <v>1170</v>
      </c>
      <c r="G2905" t="s">
        <v>11582</v>
      </c>
      <c r="H2905" t="s">
        <v>578</v>
      </c>
      <c r="I2905" t="s">
        <v>10985</v>
      </c>
      <c r="J2905">
        <v>10072</v>
      </c>
      <c r="K2905">
        <v>113020</v>
      </c>
      <c r="L2905" t="s">
        <v>33</v>
      </c>
      <c r="M2905" t="s">
        <v>163</v>
      </c>
      <c r="N2905" t="s">
        <v>11269</v>
      </c>
      <c r="O2905" s="129"/>
      <c r="P2905" s="16"/>
    </row>
    <row r="2906" spans="1:16">
      <c r="A2906" t="s">
        <v>11583</v>
      </c>
      <c r="B2906" t="s">
        <v>317</v>
      </c>
      <c r="C2906" t="s">
        <v>11584</v>
      </c>
      <c r="D2906" t="s">
        <v>318</v>
      </c>
      <c r="E2906">
        <v>216.03</v>
      </c>
      <c r="F2906" t="s">
        <v>1170</v>
      </c>
      <c r="G2906" t="s">
        <v>11585</v>
      </c>
      <c r="H2906" t="s">
        <v>582</v>
      </c>
      <c r="I2906" t="s">
        <v>10985</v>
      </c>
      <c r="J2906">
        <v>10072</v>
      </c>
      <c r="K2906">
        <v>113020</v>
      </c>
      <c r="L2906" t="s">
        <v>33</v>
      </c>
      <c r="M2906" t="s">
        <v>163</v>
      </c>
      <c r="N2906" t="s">
        <v>11271</v>
      </c>
      <c r="O2906" s="129"/>
      <c r="P2906" s="16"/>
    </row>
    <row r="2907" spans="1:16">
      <c r="A2907" t="s">
        <v>1155</v>
      </c>
      <c r="B2907" t="s">
        <v>317</v>
      </c>
      <c r="C2907" t="s">
        <v>11586</v>
      </c>
      <c r="D2907" t="s">
        <v>318</v>
      </c>
      <c r="E2907">
        <v>210</v>
      </c>
      <c r="F2907" t="s">
        <v>1170</v>
      </c>
      <c r="G2907" t="s">
        <v>11587</v>
      </c>
      <c r="H2907" t="s">
        <v>584</v>
      </c>
      <c r="I2907" t="s">
        <v>10985</v>
      </c>
      <c r="J2907">
        <v>10072</v>
      </c>
      <c r="K2907">
        <v>113020</v>
      </c>
      <c r="L2907" t="s">
        <v>33</v>
      </c>
      <c r="M2907" t="s">
        <v>163</v>
      </c>
      <c r="N2907" t="s">
        <v>11270</v>
      </c>
      <c r="O2907" s="129"/>
      <c r="P2907" s="16"/>
    </row>
    <row r="2908" spans="1:16">
      <c r="A2908" t="s">
        <v>11588</v>
      </c>
      <c r="B2908" t="s">
        <v>317</v>
      </c>
      <c r="C2908" t="s">
        <v>11589</v>
      </c>
      <c r="D2908" t="s">
        <v>318</v>
      </c>
      <c r="E2908">
        <v>465.46</v>
      </c>
      <c r="F2908" t="s">
        <v>1170</v>
      </c>
      <c r="G2908" t="s">
        <v>11590</v>
      </c>
      <c r="H2908" t="s">
        <v>588</v>
      </c>
      <c r="I2908" t="s">
        <v>10985</v>
      </c>
      <c r="J2908">
        <v>10072</v>
      </c>
      <c r="K2908">
        <v>113020</v>
      </c>
      <c r="L2908" t="s">
        <v>33</v>
      </c>
      <c r="M2908" t="s">
        <v>163</v>
      </c>
      <c r="N2908" t="s">
        <v>11272</v>
      </c>
      <c r="O2908" s="129"/>
      <c r="P2908" s="16"/>
    </row>
    <row r="2909" spans="1:16">
      <c r="A2909" t="s">
        <v>1161</v>
      </c>
      <c r="B2909" t="s">
        <v>317</v>
      </c>
      <c r="C2909" t="s">
        <v>11591</v>
      </c>
      <c r="D2909" t="s">
        <v>318</v>
      </c>
      <c r="E2909">
        <v>235.6</v>
      </c>
      <c r="F2909" t="s">
        <v>1170</v>
      </c>
      <c r="G2909" t="s">
        <v>11592</v>
      </c>
      <c r="H2909" t="s">
        <v>584</v>
      </c>
      <c r="I2909" t="s">
        <v>10985</v>
      </c>
      <c r="J2909">
        <v>10072</v>
      </c>
      <c r="K2909">
        <v>113020</v>
      </c>
      <c r="L2909" t="s">
        <v>33</v>
      </c>
      <c r="M2909" t="s">
        <v>163</v>
      </c>
      <c r="N2909" t="s">
        <v>11273</v>
      </c>
      <c r="O2909" s="129"/>
      <c r="P2909" s="16"/>
    </row>
    <row r="2910" spans="1:16">
      <c r="A2910" t="s">
        <v>1160</v>
      </c>
      <c r="B2910" t="s">
        <v>317</v>
      </c>
      <c r="C2910" t="s">
        <v>11593</v>
      </c>
      <c r="D2910" t="s">
        <v>318</v>
      </c>
      <c r="E2910">
        <v>250.82</v>
      </c>
      <c r="F2910" t="s">
        <v>1170</v>
      </c>
      <c r="G2910" t="s">
        <v>11594</v>
      </c>
      <c r="H2910" t="s">
        <v>584</v>
      </c>
      <c r="I2910" t="s">
        <v>10985</v>
      </c>
      <c r="J2910">
        <v>10072</v>
      </c>
      <c r="K2910">
        <v>113020</v>
      </c>
      <c r="L2910" t="s">
        <v>33</v>
      </c>
      <c r="M2910" t="s">
        <v>163</v>
      </c>
      <c r="N2910" t="s">
        <v>11274</v>
      </c>
      <c r="O2910" s="129"/>
      <c r="P2910" s="16"/>
    </row>
    <row r="2911" spans="1:16">
      <c r="A2911" t="s">
        <v>316</v>
      </c>
      <c r="B2911" t="s">
        <v>317</v>
      </c>
      <c r="C2911" t="s">
        <v>11569</v>
      </c>
      <c r="D2911" t="s">
        <v>318</v>
      </c>
      <c r="E2911">
        <v>8942.19</v>
      </c>
      <c r="F2911" t="s">
        <v>1170</v>
      </c>
      <c r="G2911" t="s">
        <v>11570</v>
      </c>
      <c r="H2911" t="s">
        <v>588</v>
      </c>
      <c r="I2911" t="s">
        <v>10984</v>
      </c>
      <c r="J2911">
        <v>10072</v>
      </c>
      <c r="K2911">
        <v>113040</v>
      </c>
      <c r="L2911" t="s">
        <v>27</v>
      </c>
      <c r="M2911" t="s">
        <v>163</v>
      </c>
      <c r="N2911" t="s">
        <v>11264</v>
      </c>
      <c r="O2911" s="129"/>
      <c r="P2911" s="16"/>
    </row>
    <row r="2912" spans="1:16">
      <c r="A2912" t="s">
        <v>320</v>
      </c>
      <c r="B2912" t="s">
        <v>317</v>
      </c>
      <c r="C2912" t="s">
        <v>11571</v>
      </c>
      <c r="D2912" t="s">
        <v>318</v>
      </c>
      <c r="E2912">
        <v>8942.4500000000007</v>
      </c>
      <c r="F2912" t="s">
        <v>1170</v>
      </c>
      <c r="G2912" t="s">
        <v>11572</v>
      </c>
      <c r="H2912" t="s">
        <v>584</v>
      </c>
      <c r="I2912" t="s">
        <v>10984</v>
      </c>
      <c r="J2912">
        <v>10072</v>
      </c>
      <c r="K2912">
        <v>113040</v>
      </c>
      <c r="L2912" t="s">
        <v>27</v>
      </c>
      <c r="M2912" t="s">
        <v>163</v>
      </c>
      <c r="N2912" t="s">
        <v>11265</v>
      </c>
      <c r="O2912" s="129"/>
      <c r="P2912" s="16"/>
    </row>
    <row r="2913" spans="1:16">
      <c r="A2913" t="s">
        <v>321</v>
      </c>
      <c r="B2913" t="s">
        <v>317</v>
      </c>
      <c r="C2913" t="s">
        <v>11573</v>
      </c>
      <c r="D2913" t="s">
        <v>318</v>
      </c>
      <c r="E2913">
        <v>9100.2999999999993</v>
      </c>
      <c r="F2913" t="s">
        <v>1170</v>
      </c>
      <c r="G2913" t="s">
        <v>11574</v>
      </c>
      <c r="H2913" t="s">
        <v>589</v>
      </c>
      <c r="I2913" t="s">
        <v>10984</v>
      </c>
      <c r="J2913">
        <v>10072</v>
      </c>
      <c r="K2913">
        <v>113040</v>
      </c>
      <c r="L2913" t="s">
        <v>27</v>
      </c>
      <c r="M2913" t="s">
        <v>163</v>
      </c>
      <c r="N2913" t="s">
        <v>11266</v>
      </c>
      <c r="O2913" s="129"/>
      <c r="P2913" s="16"/>
    </row>
    <row r="2914" spans="1:16">
      <c r="A2914" t="s">
        <v>1115</v>
      </c>
      <c r="B2914" t="s">
        <v>317</v>
      </c>
      <c r="C2914" t="s">
        <v>11575</v>
      </c>
      <c r="D2914" t="s">
        <v>318</v>
      </c>
      <c r="E2914">
        <v>8894.59</v>
      </c>
      <c r="F2914" t="s">
        <v>1170</v>
      </c>
      <c r="G2914" t="s">
        <v>11576</v>
      </c>
      <c r="H2914" t="s">
        <v>587</v>
      </c>
      <c r="I2914" t="s">
        <v>10984</v>
      </c>
      <c r="J2914">
        <v>10072</v>
      </c>
      <c r="K2914">
        <v>113040</v>
      </c>
      <c r="L2914" t="s">
        <v>27</v>
      </c>
      <c r="M2914" t="s">
        <v>163</v>
      </c>
      <c r="N2914" t="s">
        <v>11267</v>
      </c>
      <c r="O2914" s="129"/>
      <c r="P2914" s="16"/>
    </row>
    <row r="2915" spans="1:16">
      <c r="A2915" t="s">
        <v>11577</v>
      </c>
      <c r="B2915" t="s">
        <v>317</v>
      </c>
      <c r="C2915" t="s">
        <v>11578</v>
      </c>
      <c r="D2915" t="s">
        <v>318</v>
      </c>
      <c r="E2915">
        <v>9701.74</v>
      </c>
      <c r="F2915" t="s">
        <v>1170</v>
      </c>
      <c r="G2915" t="s">
        <v>11579</v>
      </c>
      <c r="H2915" t="s">
        <v>586</v>
      </c>
      <c r="I2915" t="s">
        <v>10984</v>
      </c>
      <c r="J2915">
        <v>10072</v>
      </c>
      <c r="K2915">
        <v>113040</v>
      </c>
      <c r="L2915" t="s">
        <v>27</v>
      </c>
      <c r="M2915" t="s">
        <v>163</v>
      </c>
      <c r="N2915" t="s">
        <v>11268</v>
      </c>
      <c r="O2915" s="129"/>
      <c r="P2915" s="16"/>
    </row>
    <row r="2916" spans="1:16">
      <c r="A2916" t="s">
        <v>11580</v>
      </c>
      <c r="B2916" t="s">
        <v>317</v>
      </c>
      <c r="C2916" t="s">
        <v>11581</v>
      </c>
      <c r="D2916" t="s">
        <v>318</v>
      </c>
      <c r="E2916">
        <v>9172.82</v>
      </c>
      <c r="F2916" t="s">
        <v>1170</v>
      </c>
      <c r="G2916" t="s">
        <v>11582</v>
      </c>
      <c r="H2916" t="s">
        <v>579</v>
      </c>
      <c r="I2916" t="s">
        <v>10984</v>
      </c>
      <c r="J2916">
        <v>10072</v>
      </c>
      <c r="K2916">
        <v>113040</v>
      </c>
      <c r="L2916" t="s">
        <v>27</v>
      </c>
      <c r="M2916" t="s">
        <v>163</v>
      </c>
      <c r="N2916" t="s">
        <v>11269</v>
      </c>
      <c r="O2916" s="129"/>
      <c r="P2916" s="16"/>
    </row>
    <row r="2917" spans="1:16">
      <c r="A2917" t="s">
        <v>1155</v>
      </c>
      <c r="B2917" t="s">
        <v>317</v>
      </c>
      <c r="C2917" t="s">
        <v>11586</v>
      </c>
      <c r="D2917" t="s">
        <v>318</v>
      </c>
      <c r="E2917">
        <v>9286.7000000000007</v>
      </c>
      <c r="F2917" t="s">
        <v>1170</v>
      </c>
      <c r="G2917" t="s">
        <v>11587</v>
      </c>
      <c r="H2917" t="s">
        <v>585</v>
      </c>
      <c r="I2917" t="s">
        <v>10984</v>
      </c>
      <c r="J2917">
        <v>10072</v>
      </c>
      <c r="K2917">
        <v>113040</v>
      </c>
      <c r="L2917" t="s">
        <v>27</v>
      </c>
      <c r="M2917" t="s">
        <v>163</v>
      </c>
      <c r="N2917" t="s">
        <v>11270</v>
      </c>
      <c r="O2917" s="129"/>
      <c r="P2917" s="16"/>
    </row>
    <row r="2918" spans="1:16">
      <c r="A2918" t="s">
        <v>11583</v>
      </c>
      <c r="B2918" t="s">
        <v>317</v>
      </c>
      <c r="C2918" t="s">
        <v>11584</v>
      </c>
      <c r="D2918" t="s">
        <v>318</v>
      </c>
      <c r="E2918">
        <v>11674.96</v>
      </c>
      <c r="F2918" t="s">
        <v>1170</v>
      </c>
      <c r="G2918" t="s">
        <v>11585</v>
      </c>
      <c r="H2918" t="s">
        <v>583</v>
      </c>
      <c r="I2918" t="s">
        <v>10984</v>
      </c>
      <c r="J2918">
        <v>10072</v>
      </c>
      <c r="K2918">
        <v>113040</v>
      </c>
      <c r="L2918" t="s">
        <v>27</v>
      </c>
      <c r="M2918" t="s">
        <v>163</v>
      </c>
      <c r="N2918" t="s">
        <v>11271</v>
      </c>
      <c r="O2918" s="129"/>
    </row>
    <row r="2919" spans="1:16">
      <c r="A2919" t="s">
        <v>11588</v>
      </c>
      <c r="B2919" t="s">
        <v>317</v>
      </c>
      <c r="C2919" t="s">
        <v>11589</v>
      </c>
      <c r="D2919" t="s">
        <v>318</v>
      </c>
      <c r="E2919">
        <v>9990.94</v>
      </c>
      <c r="F2919" t="s">
        <v>1170</v>
      </c>
      <c r="G2919" t="s">
        <v>11590</v>
      </c>
      <c r="H2919" t="s">
        <v>589</v>
      </c>
      <c r="I2919" t="s">
        <v>10984</v>
      </c>
      <c r="J2919">
        <v>10072</v>
      </c>
      <c r="K2919">
        <v>113040</v>
      </c>
      <c r="L2919" t="s">
        <v>27</v>
      </c>
      <c r="M2919" t="s">
        <v>163</v>
      </c>
      <c r="N2919" t="s">
        <v>11272</v>
      </c>
      <c r="O2919" s="129"/>
      <c r="P2919" s="16"/>
    </row>
    <row r="2920" spans="1:16">
      <c r="A2920" t="s">
        <v>1161</v>
      </c>
      <c r="B2920" t="s">
        <v>317</v>
      </c>
      <c r="C2920" t="s">
        <v>11591</v>
      </c>
      <c r="D2920" t="s">
        <v>318</v>
      </c>
      <c r="E2920">
        <v>9867.52</v>
      </c>
      <c r="F2920" t="s">
        <v>1170</v>
      </c>
      <c r="G2920" t="s">
        <v>11592</v>
      </c>
      <c r="H2920" t="s">
        <v>585</v>
      </c>
      <c r="I2920" t="s">
        <v>10984</v>
      </c>
      <c r="J2920">
        <v>10072</v>
      </c>
      <c r="K2920">
        <v>113040</v>
      </c>
      <c r="L2920" t="s">
        <v>27</v>
      </c>
      <c r="M2920" t="s">
        <v>163</v>
      </c>
      <c r="N2920" t="s">
        <v>11273</v>
      </c>
      <c r="O2920" s="129"/>
    </row>
    <row r="2921" spans="1:16">
      <c r="A2921" t="s">
        <v>1160</v>
      </c>
      <c r="B2921" t="s">
        <v>317</v>
      </c>
      <c r="C2921" t="s">
        <v>11593</v>
      </c>
      <c r="D2921" t="s">
        <v>318</v>
      </c>
      <c r="E2921">
        <v>9990.94</v>
      </c>
      <c r="F2921" t="s">
        <v>1170</v>
      </c>
      <c r="G2921" t="s">
        <v>11594</v>
      </c>
      <c r="H2921" t="s">
        <v>585</v>
      </c>
      <c r="I2921" t="s">
        <v>10984</v>
      </c>
      <c r="J2921">
        <v>10072</v>
      </c>
      <c r="K2921">
        <v>113040</v>
      </c>
      <c r="L2921" t="s">
        <v>27</v>
      </c>
      <c r="M2921" t="s">
        <v>163</v>
      </c>
      <c r="N2921" t="s">
        <v>11274</v>
      </c>
      <c r="O2921" s="129"/>
      <c r="P2921" s="16"/>
    </row>
    <row r="2922" spans="1:16">
      <c r="A2922" t="s">
        <v>316</v>
      </c>
      <c r="B2922" t="s">
        <v>317</v>
      </c>
      <c r="C2922" t="s">
        <v>11569</v>
      </c>
      <c r="D2922" t="s">
        <v>318</v>
      </c>
      <c r="E2922">
        <v>118.07</v>
      </c>
      <c r="F2922" t="s">
        <v>1170</v>
      </c>
      <c r="G2922" t="s">
        <v>11570</v>
      </c>
      <c r="H2922" t="s">
        <v>589</v>
      </c>
      <c r="I2922" t="s">
        <v>10983</v>
      </c>
      <c r="J2922">
        <v>10072</v>
      </c>
      <c r="K2922">
        <v>113050</v>
      </c>
      <c r="L2922" t="s">
        <v>29</v>
      </c>
      <c r="M2922" t="s">
        <v>163</v>
      </c>
      <c r="N2922" t="s">
        <v>11264</v>
      </c>
      <c r="O2922" s="129"/>
      <c r="P2922" s="16"/>
    </row>
    <row r="2923" spans="1:16">
      <c r="A2923" t="s">
        <v>320</v>
      </c>
      <c r="B2923" t="s">
        <v>317</v>
      </c>
      <c r="C2923" t="s">
        <v>11571</v>
      </c>
      <c r="D2923" t="s">
        <v>318</v>
      </c>
      <c r="E2923">
        <v>171.68</v>
      </c>
      <c r="F2923" t="s">
        <v>1170</v>
      </c>
      <c r="G2923" t="s">
        <v>11572</v>
      </c>
      <c r="H2923" t="s">
        <v>585</v>
      </c>
      <c r="I2923" t="s">
        <v>10983</v>
      </c>
      <c r="J2923">
        <v>10072</v>
      </c>
      <c r="K2923">
        <v>113050</v>
      </c>
      <c r="L2923" t="s">
        <v>29</v>
      </c>
      <c r="M2923" t="s">
        <v>163</v>
      </c>
      <c r="N2923" t="s">
        <v>11265</v>
      </c>
      <c r="O2923" s="129"/>
    </row>
    <row r="2924" spans="1:16">
      <c r="A2924" t="s">
        <v>321</v>
      </c>
      <c r="B2924" t="s">
        <v>317</v>
      </c>
      <c r="C2924" t="s">
        <v>11573</v>
      </c>
      <c r="D2924" t="s">
        <v>318</v>
      </c>
      <c r="E2924">
        <v>239.69</v>
      </c>
      <c r="F2924" t="s">
        <v>1170</v>
      </c>
      <c r="G2924" t="s">
        <v>11574</v>
      </c>
      <c r="H2924" t="s">
        <v>590</v>
      </c>
      <c r="I2924" t="s">
        <v>10983</v>
      </c>
      <c r="J2924">
        <v>10072</v>
      </c>
      <c r="K2924">
        <v>113050</v>
      </c>
      <c r="L2924" t="s">
        <v>29</v>
      </c>
      <c r="M2924" t="s">
        <v>163</v>
      </c>
      <c r="N2924" t="s">
        <v>11266</v>
      </c>
      <c r="O2924" s="129"/>
      <c r="P2924" s="16"/>
    </row>
    <row r="2925" spans="1:16">
      <c r="A2925" t="s">
        <v>1115</v>
      </c>
      <c r="B2925" t="s">
        <v>317</v>
      </c>
      <c r="C2925" t="s">
        <v>11575</v>
      </c>
      <c r="D2925" t="s">
        <v>318</v>
      </c>
      <c r="E2925">
        <v>357.1</v>
      </c>
      <c r="F2925" t="s">
        <v>1170</v>
      </c>
      <c r="G2925" t="s">
        <v>11576</v>
      </c>
      <c r="H2925" t="s">
        <v>588</v>
      </c>
      <c r="I2925" t="s">
        <v>10983</v>
      </c>
      <c r="J2925">
        <v>10072</v>
      </c>
      <c r="K2925">
        <v>113050</v>
      </c>
      <c r="L2925" t="s">
        <v>29</v>
      </c>
      <c r="M2925" t="s">
        <v>163</v>
      </c>
      <c r="N2925" t="s">
        <v>11267</v>
      </c>
      <c r="O2925" s="129"/>
    </row>
    <row r="2926" spans="1:16">
      <c r="A2926" t="s">
        <v>11577</v>
      </c>
      <c r="B2926" t="s">
        <v>317</v>
      </c>
      <c r="C2926" t="s">
        <v>11578</v>
      </c>
      <c r="D2926" t="s">
        <v>318</v>
      </c>
      <c r="E2926">
        <v>93.26</v>
      </c>
      <c r="F2926" t="s">
        <v>1170</v>
      </c>
      <c r="G2926" t="s">
        <v>11579</v>
      </c>
      <c r="H2926" t="s">
        <v>587</v>
      </c>
      <c r="I2926" t="s">
        <v>10983</v>
      </c>
      <c r="J2926">
        <v>10072</v>
      </c>
      <c r="K2926">
        <v>113050</v>
      </c>
      <c r="L2926" t="s">
        <v>29</v>
      </c>
      <c r="M2926" t="s">
        <v>163</v>
      </c>
      <c r="N2926" t="s">
        <v>11268</v>
      </c>
      <c r="O2926" s="129"/>
      <c r="P2926" s="16"/>
    </row>
    <row r="2927" spans="1:16">
      <c r="A2927" t="s">
        <v>1155</v>
      </c>
      <c r="B2927" t="s">
        <v>317</v>
      </c>
      <c r="C2927" t="s">
        <v>11586</v>
      </c>
      <c r="D2927" t="s">
        <v>318</v>
      </c>
      <c r="E2927">
        <v>461.68</v>
      </c>
      <c r="F2927" t="s">
        <v>1170</v>
      </c>
      <c r="G2927" t="s">
        <v>11587</v>
      </c>
      <c r="H2927" t="s">
        <v>586</v>
      </c>
      <c r="I2927" t="s">
        <v>10983</v>
      </c>
      <c r="J2927">
        <v>10072</v>
      </c>
      <c r="K2927">
        <v>113050</v>
      </c>
      <c r="L2927" t="s">
        <v>29</v>
      </c>
      <c r="M2927" t="s">
        <v>163</v>
      </c>
      <c r="N2927" t="s">
        <v>11270</v>
      </c>
      <c r="O2927" s="129"/>
      <c r="P2927" s="16"/>
    </row>
    <row r="2928" spans="1:16">
      <c r="A2928" t="s">
        <v>11583</v>
      </c>
      <c r="B2928" t="s">
        <v>317</v>
      </c>
      <c r="C2928" t="s">
        <v>11584</v>
      </c>
      <c r="D2928" t="s">
        <v>318</v>
      </c>
      <c r="E2928">
        <v>255.86</v>
      </c>
      <c r="F2928" t="s">
        <v>1170</v>
      </c>
      <c r="G2928" t="s">
        <v>11585</v>
      </c>
      <c r="H2928" t="s">
        <v>584</v>
      </c>
      <c r="I2928" t="s">
        <v>10983</v>
      </c>
      <c r="J2928">
        <v>10072</v>
      </c>
      <c r="K2928">
        <v>113050</v>
      </c>
      <c r="L2928" t="s">
        <v>29</v>
      </c>
      <c r="M2928" t="s">
        <v>163</v>
      </c>
      <c r="N2928" t="s">
        <v>11271</v>
      </c>
      <c r="O2928" s="129"/>
      <c r="P2928" s="16"/>
    </row>
    <row r="2929" spans="1:16">
      <c r="A2929" t="s">
        <v>11588</v>
      </c>
      <c r="B2929" t="s">
        <v>317</v>
      </c>
      <c r="C2929" t="s">
        <v>11589</v>
      </c>
      <c r="D2929" t="s">
        <v>318</v>
      </c>
      <c r="E2929">
        <v>267.45999999999998</v>
      </c>
      <c r="F2929" t="s">
        <v>1170</v>
      </c>
      <c r="G2929" t="s">
        <v>11590</v>
      </c>
      <c r="H2929" t="s">
        <v>590</v>
      </c>
      <c r="I2929" t="s">
        <v>10983</v>
      </c>
      <c r="J2929">
        <v>10072</v>
      </c>
      <c r="K2929">
        <v>113050</v>
      </c>
      <c r="L2929" t="s">
        <v>29</v>
      </c>
      <c r="M2929" t="s">
        <v>163</v>
      </c>
      <c r="N2929" t="s">
        <v>11272</v>
      </c>
      <c r="O2929" s="129"/>
      <c r="P2929" s="16"/>
    </row>
    <row r="2930" spans="1:16">
      <c r="A2930" t="s">
        <v>1161</v>
      </c>
      <c r="B2930" t="s">
        <v>317</v>
      </c>
      <c r="C2930" t="s">
        <v>11591</v>
      </c>
      <c r="D2930" t="s">
        <v>318</v>
      </c>
      <c r="E2930">
        <v>40.270000000000003</v>
      </c>
      <c r="F2930" t="s">
        <v>1170</v>
      </c>
      <c r="G2930" t="s">
        <v>11592</v>
      </c>
      <c r="H2930" t="s">
        <v>586</v>
      </c>
      <c r="I2930" t="s">
        <v>10983</v>
      </c>
      <c r="J2930">
        <v>10072</v>
      </c>
      <c r="K2930">
        <v>113050</v>
      </c>
      <c r="L2930" t="s">
        <v>29</v>
      </c>
      <c r="M2930" t="s">
        <v>163</v>
      </c>
      <c r="N2930" t="s">
        <v>11273</v>
      </c>
      <c r="O2930" s="129"/>
      <c r="P2930" s="16"/>
    </row>
    <row r="2931" spans="1:16">
      <c r="A2931" t="s">
        <v>1160</v>
      </c>
      <c r="B2931" t="s">
        <v>317</v>
      </c>
      <c r="C2931" t="s">
        <v>11593</v>
      </c>
      <c r="D2931" t="s">
        <v>318</v>
      </c>
      <c r="E2931">
        <v>237.83</v>
      </c>
      <c r="F2931" t="s">
        <v>1170</v>
      </c>
      <c r="G2931" t="s">
        <v>11594</v>
      </c>
      <c r="H2931" t="s">
        <v>586</v>
      </c>
      <c r="I2931" t="s">
        <v>10983</v>
      </c>
      <c r="J2931">
        <v>10072</v>
      </c>
      <c r="K2931">
        <v>113050</v>
      </c>
      <c r="L2931" t="s">
        <v>29</v>
      </c>
      <c r="M2931" t="s">
        <v>163</v>
      </c>
      <c r="N2931" t="s">
        <v>11274</v>
      </c>
      <c r="O2931" s="129"/>
      <c r="P2931" s="16"/>
    </row>
    <row r="2932" spans="1:16">
      <c r="A2932" t="s">
        <v>316</v>
      </c>
      <c r="B2932" t="s">
        <v>317</v>
      </c>
      <c r="C2932" t="s">
        <v>11569</v>
      </c>
      <c r="D2932" t="s">
        <v>318</v>
      </c>
      <c r="E2932">
        <v>3400.52</v>
      </c>
      <c r="F2932" t="s">
        <v>1170</v>
      </c>
      <c r="G2932" t="s">
        <v>11570</v>
      </c>
      <c r="H2932" t="s">
        <v>590</v>
      </c>
      <c r="I2932" t="s">
        <v>10982</v>
      </c>
      <c r="J2932">
        <v>10072</v>
      </c>
      <c r="K2932">
        <v>113060</v>
      </c>
      <c r="L2932" t="s">
        <v>31</v>
      </c>
      <c r="M2932" t="s">
        <v>163</v>
      </c>
      <c r="N2932" t="s">
        <v>11264</v>
      </c>
      <c r="O2932" s="129"/>
      <c r="P2932" s="16"/>
    </row>
    <row r="2933" spans="1:16">
      <c r="A2933" t="s">
        <v>320</v>
      </c>
      <c r="B2933" t="s">
        <v>317</v>
      </c>
      <c r="C2933" t="s">
        <v>11571</v>
      </c>
      <c r="D2933" t="s">
        <v>318</v>
      </c>
      <c r="E2933">
        <v>3315.75</v>
      </c>
      <c r="F2933" t="s">
        <v>1170</v>
      </c>
      <c r="G2933" t="s">
        <v>11572</v>
      </c>
      <c r="H2933" t="s">
        <v>586</v>
      </c>
      <c r="I2933" t="s">
        <v>10982</v>
      </c>
      <c r="J2933">
        <v>10072</v>
      </c>
      <c r="K2933">
        <v>113060</v>
      </c>
      <c r="L2933" t="s">
        <v>31</v>
      </c>
      <c r="M2933" t="s">
        <v>163</v>
      </c>
      <c r="N2933" t="s">
        <v>11265</v>
      </c>
      <c r="O2933" s="129"/>
      <c r="P2933" s="16"/>
    </row>
    <row r="2934" spans="1:16">
      <c r="A2934" t="s">
        <v>321</v>
      </c>
      <c r="B2934" t="s">
        <v>317</v>
      </c>
      <c r="C2934" t="s">
        <v>11573</v>
      </c>
      <c r="D2934" t="s">
        <v>318</v>
      </c>
      <c r="E2934">
        <v>3414.91</v>
      </c>
      <c r="F2934" t="s">
        <v>1170</v>
      </c>
      <c r="G2934" t="s">
        <v>11574</v>
      </c>
      <c r="H2934" t="s">
        <v>591</v>
      </c>
      <c r="I2934" t="s">
        <v>10982</v>
      </c>
      <c r="J2934">
        <v>10072</v>
      </c>
      <c r="K2934">
        <v>113060</v>
      </c>
      <c r="L2934" t="s">
        <v>31</v>
      </c>
      <c r="M2934" t="s">
        <v>163</v>
      </c>
      <c r="N2934" t="s">
        <v>11266</v>
      </c>
      <c r="O2934" s="129"/>
      <c r="P2934" s="16"/>
    </row>
    <row r="2935" spans="1:16">
      <c r="A2935" t="s">
        <v>1115</v>
      </c>
      <c r="B2935" t="s">
        <v>317</v>
      </c>
      <c r="C2935" t="s">
        <v>11575</v>
      </c>
      <c r="D2935" t="s">
        <v>318</v>
      </c>
      <c r="E2935">
        <v>3476</v>
      </c>
      <c r="F2935" t="s">
        <v>1170</v>
      </c>
      <c r="G2935" t="s">
        <v>11576</v>
      </c>
      <c r="H2935" t="s">
        <v>589</v>
      </c>
      <c r="I2935" t="s">
        <v>10982</v>
      </c>
      <c r="J2935">
        <v>10072</v>
      </c>
      <c r="K2935">
        <v>113060</v>
      </c>
      <c r="L2935" t="s">
        <v>31</v>
      </c>
      <c r="M2935" t="s">
        <v>163</v>
      </c>
      <c r="N2935" t="s">
        <v>11267</v>
      </c>
      <c r="O2935" s="129"/>
      <c r="P2935" s="16"/>
    </row>
    <row r="2936" spans="1:16">
      <c r="A2936" t="s">
        <v>11577</v>
      </c>
      <c r="B2936" t="s">
        <v>317</v>
      </c>
      <c r="C2936" t="s">
        <v>11578</v>
      </c>
      <c r="D2936" t="s">
        <v>318</v>
      </c>
      <c r="E2936">
        <v>3142.92</v>
      </c>
      <c r="F2936" t="s">
        <v>1170</v>
      </c>
      <c r="G2936" t="s">
        <v>11579</v>
      </c>
      <c r="H2936" t="s">
        <v>588</v>
      </c>
      <c r="I2936" t="s">
        <v>10982</v>
      </c>
      <c r="J2936">
        <v>10072</v>
      </c>
      <c r="K2936">
        <v>113060</v>
      </c>
      <c r="L2936" t="s">
        <v>31</v>
      </c>
      <c r="M2936" t="s">
        <v>163</v>
      </c>
      <c r="N2936" t="s">
        <v>11268</v>
      </c>
      <c r="O2936" s="129"/>
      <c r="P2936" s="16"/>
    </row>
    <row r="2937" spans="1:16">
      <c r="A2937" t="s">
        <v>11580</v>
      </c>
      <c r="B2937" t="s">
        <v>317</v>
      </c>
      <c r="C2937" t="s">
        <v>11581</v>
      </c>
      <c r="D2937" t="s">
        <v>318</v>
      </c>
      <c r="E2937">
        <v>3264.17</v>
      </c>
      <c r="F2937" t="s">
        <v>1170</v>
      </c>
      <c r="G2937" t="s">
        <v>11582</v>
      </c>
      <c r="H2937" t="s">
        <v>580</v>
      </c>
      <c r="I2937" t="s">
        <v>10982</v>
      </c>
      <c r="J2937">
        <v>10072</v>
      </c>
      <c r="K2937">
        <v>113060</v>
      </c>
      <c r="L2937" t="s">
        <v>31</v>
      </c>
      <c r="M2937" t="s">
        <v>163</v>
      </c>
      <c r="N2937" t="s">
        <v>11269</v>
      </c>
      <c r="O2937" s="129"/>
      <c r="P2937" s="16"/>
    </row>
    <row r="2938" spans="1:16">
      <c r="A2938" t="s">
        <v>11583</v>
      </c>
      <c r="B2938" t="s">
        <v>317</v>
      </c>
      <c r="C2938" t="s">
        <v>11584</v>
      </c>
      <c r="D2938" t="s">
        <v>318</v>
      </c>
      <c r="E2938">
        <v>3577.43</v>
      </c>
      <c r="F2938" t="s">
        <v>1170</v>
      </c>
      <c r="G2938" t="s">
        <v>11585</v>
      </c>
      <c r="H2938" t="s">
        <v>585</v>
      </c>
      <c r="I2938" t="s">
        <v>10982</v>
      </c>
      <c r="J2938">
        <v>10072</v>
      </c>
      <c r="K2938">
        <v>113060</v>
      </c>
      <c r="L2938" t="s">
        <v>31</v>
      </c>
      <c r="M2938" t="s">
        <v>163</v>
      </c>
      <c r="N2938" t="s">
        <v>11271</v>
      </c>
      <c r="O2938" s="129"/>
      <c r="P2938" s="16"/>
    </row>
    <row r="2939" spans="1:16">
      <c r="A2939" t="s">
        <v>1155</v>
      </c>
      <c r="B2939" t="s">
        <v>317</v>
      </c>
      <c r="C2939" t="s">
        <v>11586</v>
      </c>
      <c r="D2939" t="s">
        <v>318</v>
      </c>
      <c r="E2939">
        <v>3693.24</v>
      </c>
      <c r="F2939" t="s">
        <v>1170</v>
      </c>
      <c r="G2939" t="s">
        <v>11587</v>
      </c>
      <c r="H2939" t="s">
        <v>587</v>
      </c>
      <c r="I2939" t="s">
        <v>10982</v>
      </c>
      <c r="J2939">
        <v>10072</v>
      </c>
      <c r="K2939">
        <v>113060</v>
      </c>
      <c r="L2939" t="s">
        <v>31</v>
      </c>
      <c r="M2939" t="s">
        <v>163</v>
      </c>
      <c r="N2939" t="s">
        <v>11270</v>
      </c>
      <c r="O2939" s="129"/>
      <c r="P2939" s="16"/>
    </row>
    <row r="2940" spans="1:16">
      <c r="A2940" t="s">
        <v>11588</v>
      </c>
      <c r="B2940" t="s">
        <v>317</v>
      </c>
      <c r="C2940" t="s">
        <v>11589</v>
      </c>
      <c r="D2940" t="s">
        <v>318</v>
      </c>
      <c r="E2940">
        <v>7552.37</v>
      </c>
      <c r="F2940" t="s">
        <v>1170</v>
      </c>
      <c r="G2940" t="s">
        <v>11590</v>
      </c>
      <c r="H2940" t="s">
        <v>591</v>
      </c>
      <c r="I2940" t="s">
        <v>10982</v>
      </c>
      <c r="J2940">
        <v>10072</v>
      </c>
      <c r="K2940">
        <v>113060</v>
      </c>
      <c r="L2940" t="s">
        <v>31</v>
      </c>
      <c r="M2940" t="s">
        <v>163</v>
      </c>
      <c r="N2940" t="s">
        <v>11272</v>
      </c>
      <c r="O2940" s="129"/>
      <c r="P2940" s="16"/>
    </row>
    <row r="2941" spans="1:16">
      <c r="A2941" t="s">
        <v>1161</v>
      </c>
      <c r="B2941" t="s">
        <v>317</v>
      </c>
      <c r="C2941" t="s">
        <v>11591</v>
      </c>
      <c r="D2941" t="s">
        <v>318</v>
      </c>
      <c r="E2941">
        <v>3957.06</v>
      </c>
      <c r="F2941" t="s">
        <v>1170</v>
      </c>
      <c r="G2941" t="s">
        <v>11592</v>
      </c>
      <c r="H2941" t="s">
        <v>587</v>
      </c>
      <c r="I2941" t="s">
        <v>10982</v>
      </c>
      <c r="J2941">
        <v>10072</v>
      </c>
      <c r="K2941">
        <v>113060</v>
      </c>
      <c r="L2941" t="s">
        <v>31</v>
      </c>
      <c r="M2941" t="s">
        <v>163</v>
      </c>
      <c r="N2941" t="s">
        <v>11273</v>
      </c>
      <c r="O2941" s="129"/>
      <c r="P2941" s="16"/>
    </row>
    <row r="2942" spans="1:16">
      <c r="A2942" t="s">
        <v>1160</v>
      </c>
      <c r="B2942" t="s">
        <v>317</v>
      </c>
      <c r="C2942" t="s">
        <v>11593</v>
      </c>
      <c r="D2942" t="s">
        <v>318</v>
      </c>
      <c r="E2942">
        <v>4078.33</v>
      </c>
      <c r="F2942" t="s">
        <v>1170</v>
      </c>
      <c r="G2942" t="s">
        <v>11594</v>
      </c>
      <c r="H2942" t="s">
        <v>587</v>
      </c>
      <c r="I2942" t="s">
        <v>10982</v>
      </c>
      <c r="J2942">
        <v>10072</v>
      </c>
      <c r="K2942">
        <v>113060</v>
      </c>
      <c r="L2942" t="s">
        <v>31</v>
      </c>
      <c r="M2942" t="s">
        <v>163</v>
      </c>
      <c r="N2942" t="s">
        <v>11274</v>
      </c>
      <c r="O2942" s="129"/>
      <c r="P2942" s="16"/>
    </row>
    <row r="2943" spans="1:16">
      <c r="A2943" t="s">
        <v>316</v>
      </c>
      <c r="B2943" t="s">
        <v>317</v>
      </c>
      <c r="C2943" t="s">
        <v>11569</v>
      </c>
      <c r="D2943" t="s">
        <v>318</v>
      </c>
      <c r="E2943">
        <v>1009.85</v>
      </c>
      <c r="F2943" t="s">
        <v>1170</v>
      </c>
      <c r="G2943" t="s">
        <v>11570</v>
      </c>
      <c r="H2943" t="s">
        <v>591</v>
      </c>
      <c r="I2943" t="s">
        <v>10981</v>
      </c>
      <c r="J2943">
        <v>10072</v>
      </c>
      <c r="K2943">
        <v>114000</v>
      </c>
      <c r="L2943" t="s">
        <v>39</v>
      </c>
      <c r="M2943" t="s">
        <v>163</v>
      </c>
      <c r="N2943" t="s">
        <v>11264</v>
      </c>
      <c r="O2943" s="129"/>
      <c r="P2943" s="16"/>
    </row>
    <row r="2944" spans="1:16">
      <c r="A2944" t="s">
        <v>320</v>
      </c>
      <c r="B2944" t="s">
        <v>317</v>
      </c>
      <c r="C2944" t="s">
        <v>11571</v>
      </c>
      <c r="D2944" t="s">
        <v>318</v>
      </c>
      <c r="E2944">
        <v>926.03</v>
      </c>
      <c r="F2944" t="s">
        <v>1170</v>
      </c>
      <c r="G2944" t="s">
        <v>11572</v>
      </c>
      <c r="H2944" t="s">
        <v>587</v>
      </c>
      <c r="I2944" t="s">
        <v>10981</v>
      </c>
      <c r="J2944">
        <v>10072</v>
      </c>
      <c r="K2944">
        <v>114000</v>
      </c>
      <c r="L2944" t="s">
        <v>39</v>
      </c>
      <c r="M2944" t="s">
        <v>163</v>
      </c>
      <c r="N2944" t="s">
        <v>11265</v>
      </c>
      <c r="O2944" s="129"/>
      <c r="P2944" s="16"/>
    </row>
    <row r="2945" spans="1:16">
      <c r="A2945" t="s">
        <v>321</v>
      </c>
      <c r="B2945" t="s">
        <v>317</v>
      </c>
      <c r="C2945" t="s">
        <v>11573</v>
      </c>
      <c r="D2945" t="s">
        <v>318</v>
      </c>
      <c r="E2945">
        <v>967.05</v>
      </c>
      <c r="F2945" t="s">
        <v>1170</v>
      </c>
      <c r="G2945" t="s">
        <v>11574</v>
      </c>
      <c r="H2945" t="s">
        <v>592</v>
      </c>
      <c r="I2945" t="s">
        <v>10981</v>
      </c>
      <c r="J2945">
        <v>10072</v>
      </c>
      <c r="K2945">
        <v>114000</v>
      </c>
      <c r="L2945" t="s">
        <v>39</v>
      </c>
      <c r="M2945" t="s">
        <v>163</v>
      </c>
      <c r="N2945" t="s">
        <v>11266</v>
      </c>
      <c r="O2945" s="129"/>
      <c r="P2945" s="16"/>
    </row>
    <row r="2946" spans="1:16">
      <c r="A2946" t="s">
        <v>1115</v>
      </c>
      <c r="B2946" t="s">
        <v>317</v>
      </c>
      <c r="C2946" t="s">
        <v>11575</v>
      </c>
      <c r="D2946" t="s">
        <v>318</v>
      </c>
      <c r="E2946">
        <v>1052.4100000000001</v>
      </c>
      <c r="F2946" t="s">
        <v>1170</v>
      </c>
      <c r="G2946" t="s">
        <v>11576</v>
      </c>
      <c r="H2946" t="s">
        <v>590</v>
      </c>
      <c r="I2946" t="s">
        <v>10981</v>
      </c>
      <c r="J2946">
        <v>10072</v>
      </c>
      <c r="K2946">
        <v>114000</v>
      </c>
      <c r="L2946" t="s">
        <v>39</v>
      </c>
      <c r="M2946" t="s">
        <v>163</v>
      </c>
      <c r="N2946" t="s">
        <v>11267</v>
      </c>
      <c r="O2946" s="129"/>
      <c r="P2946" s="16"/>
    </row>
    <row r="2947" spans="1:16">
      <c r="A2947" t="s">
        <v>11577</v>
      </c>
      <c r="B2947" t="s">
        <v>317</v>
      </c>
      <c r="C2947" t="s">
        <v>11578</v>
      </c>
      <c r="D2947" t="s">
        <v>318</v>
      </c>
      <c r="E2947">
        <v>705.39</v>
      </c>
      <c r="F2947" t="s">
        <v>1170</v>
      </c>
      <c r="G2947" t="s">
        <v>11579</v>
      </c>
      <c r="H2947" t="s">
        <v>589</v>
      </c>
      <c r="I2947" t="s">
        <v>10981</v>
      </c>
      <c r="J2947">
        <v>10072</v>
      </c>
      <c r="K2947">
        <v>114000</v>
      </c>
      <c r="L2947" t="s">
        <v>39</v>
      </c>
      <c r="M2947" t="s">
        <v>163</v>
      </c>
      <c r="N2947" t="s">
        <v>11268</v>
      </c>
      <c r="O2947" s="129"/>
      <c r="P2947" s="16"/>
    </row>
    <row r="2948" spans="1:16">
      <c r="A2948" t="s">
        <v>11580</v>
      </c>
      <c r="B2948" t="s">
        <v>317</v>
      </c>
      <c r="C2948" t="s">
        <v>11581</v>
      </c>
      <c r="D2948" t="s">
        <v>318</v>
      </c>
      <c r="E2948">
        <v>555.59</v>
      </c>
      <c r="F2948" t="s">
        <v>1170</v>
      </c>
      <c r="G2948" t="s">
        <v>11582</v>
      </c>
      <c r="H2948" t="s">
        <v>581</v>
      </c>
      <c r="I2948" t="s">
        <v>10981</v>
      </c>
      <c r="J2948">
        <v>10072</v>
      </c>
      <c r="K2948">
        <v>114000</v>
      </c>
      <c r="L2948" t="s">
        <v>39</v>
      </c>
      <c r="M2948" t="s">
        <v>163</v>
      </c>
      <c r="N2948" t="s">
        <v>11269</v>
      </c>
      <c r="O2948" s="129"/>
      <c r="P2948" s="16"/>
    </row>
    <row r="2949" spans="1:16">
      <c r="A2949" t="s">
        <v>1155</v>
      </c>
      <c r="B2949" t="s">
        <v>317</v>
      </c>
      <c r="C2949" t="s">
        <v>11586</v>
      </c>
      <c r="D2949" t="s">
        <v>318</v>
      </c>
      <c r="E2949">
        <v>555.59</v>
      </c>
      <c r="F2949" t="s">
        <v>1170</v>
      </c>
      <c r="G2949" t="s">
        <v>11587</v>
      </c>
      <c r="H2949" t="s">
        <v>588</v>
      </c>
      <c r="I2949" t="s">
        <v>10981</v>
      </c>
      <c r="J2949">
        <v>10072</v>
      </c>
      <c r="K2949">
        <v>114000</v>
      </c>
      <c r="L2949" t="s">
        <v>39</v>
      </c>
      <c r="M2949" t="s">
        <v>163</v>
      </c>
      <c r="N2949" t="s">
        <v>11270</v>
      </c>
      <c r="O2949" s="129"/>
      <c r="P2949" s="16"/>
    </row>
    <row r="2950" spans="1:16">
      <c r="A2950" t="s">
        <v>11583</v>
      </c>
      <c r="B2950" t="s">
        <v>317</v>
      </c>
      <c r="C2950" t="s">
        <v>11584</v>
      </c>
      <c r="D2950" t="s">
        <v>318</v>
      </c>
      <c r="E2950">
        <v>555.59</v>
      </c>
      <c r="F2950" t="s">
        <v>1170</v>
      </c>
      <c r="G2950" t="s">
        <v>11585</v>
      </c>
      <c r="H2950" t="s">
        <v>586</v>
      </c>
      <c r="I2950" t="s">
        <v>10981</v>
      </c>
      <c r="J2950">
        <v>10072</v>
      </c>
      <c r="K2950">
        <v>114000</v>
      </c>
      <c r="L2950" t="s">
        <v>39</v>
      </c>
      <c r="M2950" t="s">
        <v>163</v>
      </c>
      <c r="N2950" t="s">
        <v>11271</v>
      </c>
      <c r="O2950" s="129"/>
      <c r="P2950" s="16"/>
    </row>
    <row r="2951" spans="1:16">
      <c r="A2951" t="s">
        <v>11588</v>
      </c>
      <c r="B2951" t="s">
        <v>317</v>
      </c>
      <c r="C2951" t="s">
        <v>11589</v>
      </c>
      <c r="D2951" t="s">
        <v>318</v>
      </c>
      <c r="E2951">
        <v>1208.57</v>
      </c>
      <c r="F2951" t="s">
        <v>1170</v>
      </c>
      <c r="G2951" t="s">
        <v>11590</v>
      </c>
      <c r="H2951" t="s">
        <v>592</v>
      </c>
      <c r="I2951" t="s">
        <v>10981</v>
      </c>
      <c r="J2951">
        <v>10072</v>
      </c>
      <c r="K2951">
        <v>114000</v>
      </c>
      <c r="L2951" t="s">
        <v>39</v>
      </c>
      <c r="M2951" t="s">
        <v>163</v>
      </c>
      <c r="N2951" t="s">
        <v>11272</v>
      </c>
      <c r="O2951" s="129"/>
      <c r="P2951" s="16"/>
    </row>
    <row r="2952" spans="1:16">
      <c r="A2952" t="s">
        <v>1161</v>
      </c>
      <c r="B2952" t="s">
        <v>317</v>
      </c>
      <c r="C2952" t="s">
        <v>11591</v>
      </c>
      <c r="D2952" t="s">
        <v>318</v>
      </c>
      <c r="E2952">
        <v>569.72</v>
      </c>
      <c r="F2952" t="s">
        <v>1170</v>
      </c>
      <c r="G2952" t="s">
        <v>11592</v>
      </c>
      <c r="H2952" t="s">
        <v>588</v>
      </c>
      <c r="I2952" t="s">
        <v>10981</v>
      </c>
      <c r="J2952">
        <v>10072</v>
      </c>
      <c r="K2952">
        <v>114000</v>
      </c>
      <c r="L2952" t="s">
        <v>39</v>
      </c>
      <c r="M2952" t="s">
        <v>163</v>
      </c>
      <c r="N2952" t="s">
        <v>11273</v>
      </c>
      <c r="O2952" s="129"/>
      <c r="P2952" s="16"/>
    </row>
    <row r="2953" spans="1:16">
      <c r="A2953" t="s">
        <v>1160</v>
      </c>
      <c r="B2953" t="s">
        <v>317</v>
      </c>
      <c r="C2953" t="s">
        <v>11593</v>
      </c>
      <c r="D2953" t="s">
        <v>318</v>
      </c>
      <c r="E2953">
        <v>594.16999999999996</v>
      </c>
      <c r="F2953" t="s">
        <v>1170</v>
      </c>
      <c r="G2953" t="s">
        <v>11594</v>
      </c>
      <c r="H2953" t="s">
        <v>588</v>
      </c>
      <c r="I2953" t="s">
        <v>10981</v>
      </c>
      <c r="J2953">
        <v>10072</v>
      </c>
      <c r="K2953">
        <v>114000</v>
      </c>
      <c r="L2953" t="s">
        <v>39</v>
      </c>
      <c r="M2953" t="s">
        <v>163</v>
      </c>
      <c r="N2953" t="s">
        <v>11274</v>
      </c>
      <c r="O2953" s="129"/>
      <c r="P2953" s="16"/>
    </row>
    <row r="2954" spans="1:16">
      <c r="A2954" t="s">
        <v>316</v>
      </c>
      <c r="B2954" t="s">
        <v>317</v>
      </c>
      <c r="C2954" t="s">
        <v>11569</v>
      </c>
      <c r="D2954" t="s">
        <v>318</v>
      </c>
      <c r="E2954">
        <v>840.71</v>
      </c>
      <c r="F2954" t="s">
        <v>1170</v>
      </c>
      <c r="G2954" t="s">
        <v>11570</v>
      </c>
      <c r="H2954" t="s">
        <v>592</v>
      </c>
      <c r="I2954" t="s">
        <v>10980</v>
      </c>
      <c r="J2954">
        <v>10072</v>
      </c>
      <c r="K2954">
        <v>114010</v>
      </c>
      <c r="L2954" t="s">
        <v>35</v>
      </c>
      <c r="M2954" t="s">
        <v>163</v>
      </c>
      <c r="N2954" t="s">
        <v>11264</v>
      </c>
      <c r="O2954" s="129"/>
      <c r="P2954" s="16"/>
    </row>
    <row r="2955" spans="1:16">
      <c r="A2955" t="s">
        <v>320</v>
      </c>
      <c r="B2955" t="s">
        <v>317</v>
      </c>
      <c r="C2955" t="s">
        <v>11571</v>
      </c>
      <c r="D2955" t="s">
        <v>318</v>
      </c>
      <c r="E2955">
        <v>840.71</v>
      </c>
      <c r="F2955" t="s">
        <v>1170</v>
      </c>
      <c r="G2955" t="s">
        <v>11572</v>
      </c>
      <c r="H2955" t="s">
        <v>588</v>
      </c>
      <c r="I2955" t="s">
        <v>10980</v>
      </c>
      <c r="J2955">
        <v>10072</v>
      </c>
      <c r="K2955">
        <v>114010</v>
      </c>
      <c r="L2955" t="s">
        <v>35</v>
      </c>
      <c r="M2955" t="s">
        <v>163</v>
      </c>
      <c r="N2955" t="s">
        <v>11265</v>
      </c>
      <c r="O2955" s="129"/>
      <c r="P2955" s="16"/>
    </row>
    <row r="2956" spans="1:16">
      <c r="A2956" t="s">
        <v>321</v>
      </c>
      <c r="B2956" t="s">
        <v>317</v>
      </c>
      <c r="C2956" t="s">
        <v>11573</v>
      </c>
      <c r="D2956" t="s">
        <v>318</v>
      </c>
      <c r="E2956">
        <v>840.71</v>
      </c>
      <c r="F2956" t="s">
        <v>1170</v>
      </c>
      <c r="G2956" t="s">
        <v>11574</v>
      </c>
      <c r="H2956" t="s">
        <v>593</v>
      </c>
      <c r="I2956" t="s">
        <v>10980</v>
      </c>
      <c r="J2956">
        <v>10072</v>
      </c>
      <c r="K2956">
        <v>114010</v>
      </c>
      <c r="L2956" t="s">
        <v>35</v>
      </c>
      <c r="M2956" t="s">
        <v>163</v>
      </c>
      <c r="N2956" t="s">
        <v>11266</v>
      </c>
      <c r="O2956" s="129"/>
      <c r="P2956" s="16"/>
    </row>
    <row r="2957" spans="1:16">
      <c r="A2957" t="s">
        <v>1115</v>
      </c>
      <c r="B2957" t="s">
        <v>317</v>
      </c>
      <c r="C2957" t="s">
        <v>11575</v>
      </c>
      <c r="D2957" t="s">
        <v>318</v>
      </c>
      <c r="E2957">
        <v>855.87</v>
      </c>
      <c r="F2957" t="s">
        <v>1170</v>
      </c>
      <c r="G2957" t="s">
        <v>11576</v>
      </c>
      <c r="H2957" t="s">
        <v>591</v>
      </c>
      <c r="I2957" t="s">
        <v>10980</v>
      </c>
      <c r="J2957">
        <v>10072</v>
      </c>
      <c r="K2957">
        <v>114010</v>
      </c>
      <c r="L2957" t="s">
        <v>35</v>
      </c>
      <c r="M2957" t="s">
        <v>163</v>
      </c>
      <c r="N2957" t="s">
        <v>11267</v>
      </c>
      <c r="O2957" s="129"/>
      <c r="P2957" s="16"/>
    </row>
    <row r="2958" spans="1:16">
      <c r="A2958" t="s">
        <v>11577</v>
      </c>
      <c r="B2958" t="s">
        <v>317</v>
      </c>
      <c r="C2958" t="s">
        <v>11578</v>
      </c>
      <c r="D2958" t="s">
        <v>318</v>
      </c>
      <c r="E2958">
        <v>844.5</v>
      </c>
      <c r="F2958" t="s">
        <v>1170</v>
      </c>
      <c r="G2958" t="s">
        <v>11579</v>
      </c>
      <c r="H2958" t="s">
        <v>590</v>
      </c>
      <c r="I2958" t="s">
        <v>10980</v>
      </c>
      <c r="J2958">
        <v>10072</v>
      </c>
      <c r="K2958">
        <v>114010</v>
      </c>
      <c r="L2958" t="s">
        <v>35</v>
      </c>
      <c r="M2958" t="s">
        <v>163</v>
      </c>
      <c r="N2958" t="s">
        <v>11268</v>
      </c>
      <c r="O2958" s="129"/>
      <c r="P2958" s="16"/>
    </row>
    <row r="2959" spans="1:16">
      <c r="A2959" t="s">
        <v>11580</v>
      </c>
      <c r="B2959" t="s">
        <v>317</v>
      </c>
      <c r="C2959" t="s">
        <v>11581</v>
      </c>
      <c r="D2959" t="s">
        <v>318</v>
      </c>
      <c r="E2959">
        <v>844.5</v>
      </c>
      <c r="F2959" t="s">
        <v>1170</v>
      </c>
      <c r="G2959" t="s">
        <v>11582</v>
      </c>
      <c r="H2959" t="s">
        <v>582</v>
      </c>
      <c r="I2959" t="s">
        <v>10980</v>
      </c>
      <c r="J2959">
        <v>10072</v>
      </c>
      <c r="K2959">
        <v>114010</v>
      </c>
      <c r="L2959" t="s">
        <v>35</v>
      </c>
      <c r="M2959" t="s">
        <v>163</v>
      </c>
      <c r="N2959" t="s">
        <v>11269</v>
      </c>
      <c r="O2959" s="129"/>
      <c r="P2959" s="16"/>
    </row>
    <row r="2960" spans="1:16">
      <c r="A2960" t="s">
        <v>11583</v>
      </c>
      <c r="B2960" t="s">
        <v>317</v>
      </c>
      <c r="C2960" t="s">
        <v>11584</v>
      </c>
      <c r="D2960" t="s">
        <v>318</v>
      </c>
      <c r="E2960">
        <v>844.5</v>
      </c>
      <c r="F2960" t="s">
        <v>1170</v>
      </c>
      <c r="G2960" t="s">
        <v>11585</v>
      </c>
      <c r="H2960" t="s">
        <v>587</v>
      </c>
      <c r="I2960" t="s">
        <v>10980</v>
      </c>
      <c r="J2960">
        <v>10072</v>
      </c>
      <c r="K2960">
        <v>114010</v>
      </c>
      <c r="L2960" t="s">
        <v>35</v>
      </c>
      <c r="M2960" t="s">
        <v>163</v>
      </c>
      <c r="N2960" t="s">
        <v>11271</v>
      </c>
      <c r="O2960" s="129"/>
      <c r="P2960" s="16"/>
    </row>
    <row r="2961" spans="1:16">
      <c r="A2961" t="s">
        <v>1155</v>
      </c>
      <c r="B2961" t="s">
        <v>317</v>
      </c>
      <c r="C2961" t="s">
        <v>11586</v>
      </c>
      <c r="D2961" t="s">
        <v>318</v>
      </c>
      <c r="E2961">
        <v>844.5</v>
      </c>
      <c r="F2961" t="s">
        <v>1170</v>
      </c>
      <c r="G2961" t="s">
        <v>11587</v>
      </c>
      <c r="H2961" t="s">
        <v>589</v>
      </c>
      <c r="I2961" t="s">
        <v>10980</v>
      </c>
      <c r="J2961">
        <v>10072</v>
      </c>
      <c r="K2961">
        <v>114010</v>
      </c>
      <c r="L2961" t="s">
        <v>35</v>
      </c>
      <c r="M2961" t="s">
        <v>163</v>
      </c>
      <c r="N2961" t="s">
        <v>11270</v>
      </c>
      <c r="O2961" s="129"/>
      <c r="P2961" s="16"/>
    </row>
    <row r="2962" spans="1:16">
      <c r="A2962" t="s">
        <v>11588</v>
      </c>
      <c r="B2962" t="s">
        <v>317</v>
      </c>
      <c r="C2962" t="s">
        <v>11589</v>
      </c>
      <c r="D2962" t="s">
        <v>318</v>
      </c>
      <c r="E2962">
        <v>1561.72</v>
      </c>
      <c r="F2962" t="s">
        <v>1170</v>
      </c>
      <c r="G2962" t="s">
        <v>11590</v>
      </c>
      <c r="H2962" t="s">
        <v>593</v>
      </c>
      <c r="I2962" t="s">
        <v>10980</v>
      </c>
      <c r="J2962">
        <v>10072</v>
      </c>
      <c r="K2962">
        <v>114010</v>
      </c>
      <c r="L2962" t="s">
        <v>35</v>
      </c>
      <c r="M2962" t="s">
        <v>163</v>
      </c>
      <c r="N2962" t="s">
        <v>11272</v>
      </c>
      <c r="O2962" s="129"/>
      <c r="P2962" s="16"/>
    </row>
    <row r="2963" spans="1:16">
      <c r="A2963" t="s">
        <v>1161</v>
      </c>
      <c r="B2963" t="s">
        <v>317</v>
      </c>
      <c r="C2963" t="s">
        <v>11591</v>
      </c>
      <c r="D2963" t="s">
        <v>318</v>
      </c>
      <c r="E2963">
        <v>924.19</v>
      </c>
      <c r="F2963" t="s">
        <v>1170</v>
      </c>
      <c r="G2963" t="s">
        <v>11592</v>
      </c>
      <c r="H2963" t="s">
        <v>589</v>
      </c>
      <c r="I2963" t="s">
        <v>10980</v>
      </c>
      <c r="J2963">
        <v>10072</v>
      </c>
      <c r="K2963">
        <v>114010</v>
      </c>
      <c r="L2963" t="s">
        <v>35</v>
      </c>
      <c r="M2963" t="s">
        <v>163</v>
      </c>
      <c r="N2963" t="s">
        <v>11273</v>
      </c>
      <c r="O2963" s="129"/>
      <c r="P2963" s="16"/>
    </row>
    <row r="2964" spans="1:16">
      <c r="A2964" t="s">
        <v>1160</v>
      </c>
      <c r="B2964" t="s">
        <v>317</v>
      </c>
      <c r="C2964" t="s">
        <v>11593</v>
      </c>
      <c r="D2964" t="s">
        <v>318</v>
      </c>
      <c r="E2964">
        <v>900.94</v>
      </c>
      <c r="F2964" t="s">
        <v>1170</v>
      </c>
      <c r="G2964" t="s">
        <v>11594</v>
      </c>
      <c r="H2964" t="s">
        <v>589</v>
      </c>
      <c r="I2964" t="s">
        <v>10980</v>
      </c>
      <c r="J2964">
        <v>10072</v>
      </c>
      <c r="K2964">
        <v>114010</v>
      </c>
      <c r="L2964" t="s">
        <v>35</v>
      </c>
      <c r="M2964" t="s">
        <v>163</v>
      </c>
      <c r="N2964" t="s">
        <v>11274</v>
      </c>
      <c r="O2964" s="129"/>
      <c r="P2964" s="16"/>
    </row>
    <row r="2965" spans="1:16">
      <c r="A2965" t="s">
        <v>316</v>
      </c>
      <c r="B2965" t="s">
        <v>317</v>
      </c>
      <c r="C2965" t="s">
        <v>11569</v>
      </c>
      <c r="D2965" t="s">
        <v>318</v>
      </c>
      <c r="E2965">
        <v>745.45</v>
      </c>
      <c r="F2965" t="s">
        <v>1170</v>
      </c>
      <c r="G2965" t="s">
        <v>11570</v>
      </c>
      <c r="H2965" t="s">
        <v>593</v>
      </c>
      <c r="I2965" t="s">
        <v>10979</v>
      </c>
      <c r="J2965">
        <v>10072</v>
      </c>
      <c r="K2965">
        <v>114020</v>
      </c>
      <c r="L2965" t="s">
        <v>33</v>
      </c>
      <c r="M2965" t="s">
        <v>163</v>
      </c>
      <c r="N2965" t="s">
        <v>11264</v>
      </c>
      <c r="O2965" s="129"/>
      <c r="P2965" s="16"/>
    </row>
    <row r="2966" spans="1:16">
      <c r="A2966" t="s">
        <v>320</v>
      </c>
      <c r="B2966" t="s">
        <v>317</v>
      </c>
      <c r="C2966" t="s">
        <v>11571</v>
      </c>
      <c r="D2966" t="s">
        <v>318</v>
      </c>
      <c r="E2966">
        <v>743.74</v>
      </c>
      <c r="F2966" t="s">
        <v>1170</v>
      </c>
      <c r="G2966" t="s">
        <v>11572</v>
      </c>
      <c r="H2966" t="s">
        <v>589</v>
      </c>
      <c r="I2966" t="s">
        <v>10979</v>
      </c>
      <c r="J2966">
        <v>10072</v>
      </c>
      <c r="K2966">
        <v>114020</v>
      </c>
      <c r="L2966" t="s">
        <v>33</v>
      </c>
      <c r="M2966" t="s">
        <v>163</v>
      </c>
      <c r="N2966" t="s">
        <v>11265</v>
      </c>
      <c r="O2966" s="129"/>
      <c r="P2966" s="16"/>
    </row>
    <row r="2967" spans="1:16">
      <c r="A2967" t="s">
        <v>321</v>
      </c>
      <c r="B2967" t="s">
        <v>317</v>
      </c>
      <c r="C2967" t="s">
        <v>11573</v>
      </c>
      <c r="D2967" t="s">
        <v>318</v>
      </c>
      <c r="E2967">
        <v>783.7</v>
      </c>
      <c r="F2967" t="s">
        <v>1170</v>
      </c>
      <c r="G2967" t="s">
        <v>11574</v>
      </c>
      <c r="H2967" t="s">
        <v>594</v>
      </c>
      <c r="I2967" t="s">
        <v>10979</v>
      </c>
      <c r="J2967">
        <v>10072</v>
      </c>
      <c r="K2967">
        <v>114020</v>
      </c>
      <c r="L2967" t="s">
        <v>33</v>
      </c>
      <c r="M2967" t="s">
        <v>163</v>
      </c>
      <c r="N2967" t="s">
        <v>11266</v>
      </c>
      <c r="O2967" s="129"/>
      <c r="P2967" s="16"/>
    </row>
    <row r="2968" spans="1:16">
      <c r="A2968" t="s">
        <v>1115</v>
      </c>
      <c r="B2968" t="s">
        <v>317</v>
      </c>
      <c r="C2968" t="s">
        <v>11575</v>
      </c>
      <c r="D2968" t="s">
        <v>318</v>
      </c>
      <c r="E2968">
        <v>740.83</v>
      </c>
      <c r="F2968" t="s">
        <v>1170</v>
      </c>
      <c r="G2968" t="s">
        <v>11576</v>
      </c>
      <c r="H2968" t="s">
        <v>592</v>
      </c>
      <c r="I2968" t="s">
        <v>10979</v>
      </c>
      <c r="J2968">
        <v>10072</v>
      </c>
      <c r="K2968">
        <v>114020</v>
      </c>
      <c r="L2968" t="s">
        <v>33</v>
      </c>
      <c r="M2968" t="s">
        <v>163</v>
      </c>
      <c r="N2968" t="s">
        <v>11267</v>
      </c>
      <c r="O2968" s="129"/>
      <c r="P2968" s="16"/>
    </row>
    <row r="2969" spans="1:16">
      <c r="A2969" t="s">
        <v>11577</v>
      </c>
      <c r="B2969" t="s">
        <v>317</v>
      </c>
      <c r="C2969" t="s">
        <v>11578</v>
      </c>
      <c r="D2969" t="s">
        <v>318</v>
      </c>
      <c r="E2969">
        <v>723.81</v>
      </c>
      <c r="F2969" t="s">
        <v>1170</v>
      </c>
      <c r="G2969" t="s">
        <v>11579</v>
      </c>
      <c r="H2969" t="s">
        <v>591</v>
      </c>
      <c r="I2969" t="s">
        <v>10979</v>
      </c>
      <c r="J2969">
        <v>10072</v>
      </c>
      <c r="K2969">
        <v>114020</v>
      </c>
      <c r="L2969" t="s">
        <v>33</v>
      </c>
      <c r="M2969" t="s">
        <v>163</v>
      </c>
      <c r="N2969" t="s">
        <v>11268</v>
      </c>
      <c r="O2969" s="129"/>
      <c r="P2969" s="16"/>
    </row>
    <row r="2970" spans="1:16">
      <c r="A2970" t="s">
        <v>11580</v>
      </c>
      <c r="B2970" t="s">
        <v>317</v>
      </c>
      <c r="C2970" t="s">
        <v>11581</v>
      </c>
      <c r="D2970" t="s">
        <v>318</v>
      </c>
      <c r="E2970">
        <v>723.81</v>
      </c>
      <c r="F2970" t="s">
        <v>1170</v>
      </c>
      <c r="G2970" t="s">
        <v>11582</v>
      </c>
      <c r="H2970" t="s">
        <v>583</v>
      </c>
      <c r="I2970" t="s">
        <v>10979</v>
      </c>
      <c r="J2970">
        <v>10072</v>
      </c>
      <c r="K2970">
        <v>114020</v>
      </c>
      <c r="L2970" t="s">
        <v>33</v>
      </c>
      <c r="M2970" t="s">
        <v>163</v>
      </c>
      <c r="N2970" t="s">
        <v>11269</v>
      </c>
      <c r="O2970" s="129"/>
      <c r="P2970" s="16"/>
    </row>
    <row r="2971" spans="1:16">
      <c r="A2971" t="s">
        <v>11583</v>
      </c>
      <c r="B2971" t="s">
        <v>317</v>
      </c>
      <c r="C2971" t="s">
        <v>11584</v>
      </c>
      <c r="D2971" t="s">
        <v>318</v>
      </c>
      <c r="E2971">
        <v>744.23</v>
      </c>
      <c r="F2971" t="s">
        <v>1170</v>
      </c>
      <c r="G2971" t="s">
        <v>11585</v>
      </c>
      <c r="H2971" t="s">
        <v>588</v>
      </c>
      <c r="I2971" t="s">
        <v>10979</v>
      </c>
      <c r="J2971">
        <v>10072</v>
      </c>
      <c r="K2971">
        <v>114020</v>
      </c>
      <c r="L2971" t="s">
        <v>33</v>
      </c>
      <c r="M2971" t="s">
        <v>163</v>
      </c>
      <c r="N2971" t="s">
        <v>11271</v>
      </c>
      <c r="O2971" s="129"/>
      <c r="P2971" s="16"/>
    </row>
    <row r="2972" spans="1:16">
      <c r="A2972" t="s">
        <v>1155</v>
      </c>
      <c r="B2972" t="s">
        <v>317</v>
      </c>
      <c r="C2972" t="s">
        <v>11586</v>
      </c>
      <c r="D2972" t="s">
        <v>318</v>
      </c>
      <c r="E2972">
        <v>859.21</v>
      </c>
      <c r="F2972" t="s">
        <v>1170</v>
      </c>
      <c r="G2972" t="s">
        <v>11587</v>
      </c>
      <c r="H2972" t="s">
        <v>590</v>
      </c>
      <c r="I2972" t="s">
        <v>10979</v>
      </c>
      <c r="J2972">
        <v>10072</v>
      </c>
      <c r="K2972">
        <v>114020</v>
      </c>
      <c r="L2972" t="s">
        <v>33</v>
      </c>
      <c r="M2972" t="s">
        <v>163</v>
      </c>
      <c r="N2972" t="s">
        <v>11270</v>
      </c>
      <c r="O2972" s="129"/>
      <c r="P2972" s="16"/>
    </row>
    <row r="2973" spans="1:16">
      <c r="A2973" t="s">
        <v>11588</v>
      </c>
      <c r="B2973" t="s">
        <v>317</v>
      </c>
      <c r="C2973" t="s">
        <v>11589</v>
      </c>
      <c r="D2973" t="s">
        <v>318</v>
      </c>
      <c r="E2973">
        <v>1331.23</v>
      </c>
      <c r="F2973" t="s">
        <v>1170</v>
      </c>
      <c r="G2973" t="s">
        <v>11590</v>
      </c>
      <c r="H2973" t="s">
        <v>594</v>
      </c>
      <c r="I2973" t="s">
        <v>10979</v>
      </c>
      <c r="J2973">
        <v>10072</v>
      </c>
      <c r="K2973">
        <v>114020</v>
      </c>
      <c r="L2973" t="s">
        <v>33</v>
      </c>
      <c r="M2973" t="s">
        <v>163</v>
      </c>
      <c r="N2973" t="s">
        <v>11272</v>
      </c>
      <c r="O2973" s="129"/>
      <c r="P2973" s="16"/>
    </row>
    <row r="2974" spans="1:16">
      <c r="A2974" t="s">
        <v>1161</v>
      </c>
      <c r="B2974" t="s">
        <v>317</v>
      </c>
      <c r="C2974" t="s">
        <v>11591</v>
      </c>
      <c r="D2974" t="s">
        <v>318</v>
      </c>
      <c r="E2974">
        <v>783.34</v>
      </c>
      <c r="F2974" t="s">
        <v>1170</v>
      </c>
      <c r="G2974" t="s">
        <v>11592</v>
      </c>
      <c r="H2974" t="s">
        <v>590</v>
      </c>
      <c r="I2974" t="s">
        <v>10979</v>
      </c>
      <c r="J2974">
        <v>10072</v>
      </c>
      <c r="K2974">
        <v>114020</v>
      </c>
      <c r="L2974" t="s">
        <v>33</v>
      </c>
      <c r="M2974" t="s">
        <v>163</v>
      </c>
      <c r="N2974" t="s">
        <v>11273</v>
      </c>
      <c r="O2974" s="129"/>
      <c r="P2974" s="16"/>
    </row>
    <row r="2975" spans="1:16">
      <c r="A2975" t="s">
        <v>1160</v>
      </c>
      <c r="B2975" t="s">
        <v>317</v>
      </c>
      <c r="C2975" t="s">
        <v>11593</v>
      </c>
      <c r="D2975" t="s">
        <v>318</v>
      </c>
      <c r="E2975">
        <v>814.67</v>
      </c>
      <c r="F2975" t="s">
        <v>1170</v>
      </c>
      <c r="G2975" t="s">
        <v>11594</v>
      </c>
      <c r="H2975" t="s">
        <v>590</v>
      </c>
      <c r="I2975" t="s">
        <v>10979</v>
      </c>
      <c r="J2975">
        <v>10072</v>
      </c>
      <c r="K2975">
        <v>114020</v>
      </c>
      <c r="L2975" t="s">
        <v>33</v>
      </c>
      <c r="M2975" t="s">
        <v>163</v>
      </c>
      <c r="N2975" t="s">
        <v>11274</v>
      </c>
      <c r="O2975" s="129"/>
      <c r="P2975" s="16"/>
    </row>
    <row r="2976" spans="1:16">
      <c r="A2976" t="s">
        <v>316</v>
      </c>
      <c r="B2976" t="s">
        <v>317</v>
      </c>
      <c r="C2976" t="s">
        <v>11569</v>
      </c>
      <c r="D2976" t="s">
        <v>318</v>
      </c>
      <c r="E2976">
        <v>18584.48</v>
      </c>
      <c r="F2976" t="s">
        <v>1170</v>
      </c>
      <c r="G2976" t="s">
        <v>11570</v>
      </c>
      <c r="H2976" t="s">
        <v>594</v>
      </c>
      <c r="I2976" t="s">
        <v>10978</v>
      </c>
      <c r="J2976">
        <v>10072</v>
      </c>
      <c r="K2976">
        <v>114040</v>
      </c>
      <c r="L2976" t="s">
        <v>27</v>
      </c>
      <c r="M2976" t="s">
        <v>163</v>
      </c>
      <c r="N2976" t="s">
        <v>11264</v>
      </c>
      <c r="O2976" s="129"/>
      <c r="P2976" s="16"/>
    </row>
    <row r="2977" spans="1:16">
      <c r="A2977" t="s">
        <v>320</v>
      </c>
      <c r="B2977" t="s">
        <v>317</v>
      </c>
      <c r="C2977" t="s">
        <v>11571</v>
      </c>
      <c r="D2977" t="s">
        <v>318</v>
      </c>
      <c r="E2977">
        <v>18568.77</v>
      </c>
      <c r="F2977" t="s">
        <v>1170</v>
      </c>
      <c r="G2977" t="s">
        <v>11572</v>
      </c>
      <c r="H2977" t="s">
        <v>590</v>
      </c>
      <c r="I2977" t="s">
        <v>10978</v>
      </c>
      <c r="J2977">
        <v>10072</v>
      </c>
      <c r="K2977">
        <v>114040</v>
      </c>
      <c r="L2977" t="s">
        <v>27</v>
      </c>
      <c r="M2977" t="s">
        <v>163</v>
      </c>
      <c r="N2977" t="s">
        <v>11265</v>
      </c>
      <c r="O2977" s="129"/>
      <c r="P2977" s="16"/>
    </row>
    <row r="2978" spans="1:16">
      <c r="A2978" t="s">
        <v>321</v>
      </c>
      <c r="B2978" t="s">
        <v>317</v>
      </c>
      <c r="C2978" t="s">
        <v>11573</v>
      </c>
      <c r="D2978" t="s">
        <v>318</v>
      </c>
      <c r="E2978">
        <v>18754.54</v>
      </c>
      <c r="F2978" t="s">
        <v>1170</v>
      </c>
      <c r="G2978" t="s">
        <v>11574</v>
      </c>
      <c r="H2978" t="s">
        <v>595</v>
      </c>
      <c r="I2978" t="s">
        <v>10978</v>
      </c>
      <c r="J2978">
        <v>10072</v>
      </c>
      <c r="K2978">
        <v>114040</v>
      </c>
      <c r="L2978" t="s">
        <v>27</v>
      </c>
      <c r="M2978" t="s">
        <v>163</v>
      </c>
      <c r="N2978" t="s">
        <v>11266</v>
      </c>
      <c r="O2978" s="129"/>
      <c r="P2978" s="16"/>
    </row>
    <row r="2979" spans="1:16">
      <c r="A2979" t="s">
        <v>1115</v>
      </c>
      <c r="B2979" t="s">
        <v>317</v>
      </c>
      <c r="C2979" t="s">
        <v>11575</v>
      </c>
      <c r="D2979" t="s">
        <v>318</v>
      </c>
      <c r="E2979">
        <v>18502.78</v>
      </c>
      <c r="F2979" t="s">
        <v>1170</v>
      </c>
      <c r="G2979" t="s">
        <v>11576</v>
      </c>
      <c r="H2979" t="s">
        <v>593</v>
      </c>
      <c r="I2979" t="s">
        <v>10978</v>
      </c>
      <c r="J2979">
        <v>10072</v>
      </c>
      <c r="K2979">
        <v>114040</v>
      </c>
      <c r="L2979" t="s">
        <v>27</v>
      </c>
      <c r="M2979" t="s">
        <v>163</v>
      </c>
      <c r="N2979" t="s">
        <v>11267</v>
      </c>
      <c r="O2979" s="129"/>
      <c r="P2979" s="16"/>
    </row>
    <row r="2980" spans="1:16">
      <c r="A2980" t="s">
        <v>11577</v>
      </c>
      <c r="B2980" t="s">
        <v>317</v>
      </c>
      <c r="C2980" t="s">
        <v>11578</v>
      </c>
      <c r="D2980" t="s">
        <v>318</v>
      </c>
      <c r="E2980">
        <v>19799.150000000001</v>
      </c>
      <c r="F2980" t="s">
        <v>1170</v>
      </c>
      <c r="G2980" t="s">
        <v>11579</v>
      </c>
      <c r="H2980" t="s">
        <v>592</v>
      </c>
      <c r="I2980" t="s">
        <v>10978</v>
      </c>
      <c r="J2980">
        <v>10072</v>
      </c>
      <c r="K2980">
        <v>114040</v>
      </c>
      <c r="L2980" t="s">
        <v>27</v>
      </c>
      <c r="M2980" t="s">
        <v>163</v>
      </c>
      <c r="N2980" t="s">
        <v>11268</v>
      </c>
      <c r="O2980" s="129"/>
      <c r="P2980" s="16"/>
    </row>
    <row r="2981" spans="1:16">
      <c r="A2981" t="s">
        <v>11580</v>
      </c>
      <c r="B2981" t="s">
        <v>317</v>
      </c>
      <c r="C2981" t="s">
        <v>11581</v>
      </c>
      <c r="D2981" t="s">
        <v>318</v>
      </c>
      <c r="E2981">
        <v>19061.22</v>
      </c>
      <c r="F2981" t="s">
        <v>1170</v>
      </c>
      <c r="G2981" t="s">
        <v>11582</v>
      </c>
      <c r="H2981" t="s">
        <v>584</v>
      </c>
      <c r="I2981" t="s">
        <v>10978</v>
      </c>
      <c r="J2981">
        <v>10072</v>
      </c>
      <c r="K2981">
        <v>114040</v>
      </c>
      <c r="L2981" t="s">
        <v>27</v>
      </c>
      <c r="M2981" t="s">
        <v>163</v>
      </c>
      <c r="N2981" t="s">
        <v>11269</v>
      </c>
      <c r="O2981" s="129"/>
      <c r="P2981" s="16"/>
    </row>
    <row r="2982" spans="1:16">
      <c r="A2982" t="s">
        <v>1155</v>
      </c>
      <c r="B2982" t="s">
        <v>317</v>
      </c>
      <c r="C2982" t="s">
        <v>11586</v>
      </c>
      <c r="D2982" t="s">
        <v>318</v>
      </c>
      <c r="E2982">
        <v>19256.62</v>
      </c>
      <c r="F2982" t="s">
        <v>1170</v>
      </c>
      <c r="G2982" t="s">
        <v>11587</v>
      </c>
      <c r="H2982" t="s">
        <v>591</v>
      </c>
      <c r="I2982" t="s">
        <v>10978</v>
      </c>
      <c r="J2982">
        <v>10072</v>
      </c>
      <c r="K2982">
        <v>114040</v>
      </c>
      <c r="L2982" t="s">
        <v>27</v>
      </c>
      <c r="M2982" t="s">
        <v>163</v>
      </c>
      <c r="N2982" t="s">
        <v>11270</v>
      </c>
      <c r="O2982" s="129"/>
      <c r="P2982" s="16"/>
    </row>
    <row r="2983" spans="1:16">
      <c r="A2983" t="s">
        <v>11583</v>
      </c>
      <c r="B2983" t="s">
        <v>317</v>
      </c>
      <c r="C2983" t="s">
        <v>11584</v>
      </c>
      <c r="D2983" t="s">
        <v>318</v>
      </c>
      <c r="E2983">
        <v>23123.08</v>
      </c>
      <c r="F2983" t="s">
        <v>1170</v>
      </c>
      <c r="G2983" t="s">
        <v>11585</v>
      </c>
      <c r="H2983" t="s">
        <v>589</v>
      </c>
      <c r="I2983" t="s">
        <v>10978</v>
      </c>
      <c r="J2983">
        <v>10072</v>
      </c>
      <c r="K2983">
        <v>114040</v>
      </c>
      <c r="L2983" t="s">
        <v>27</v>
      </c>
      <c r="M2983" t="s">
        <v>163</v>
      </c>
      <c r="N2983" t="s">
        <v>11271</v>
      </c>
      <c r="O2983" s="129"/>
      <c r="P2983" s="16"/>
    </row>
    <row r="2984" spans="1:16">
      <c r="A2984" t="s">
        <v>11588</v>
      </c>
      <c r="B2984" t="s">
        <v>317</v>
      </c>
      <c r="C2984" t="s">
        <v>11589</v>
      </c>
      <c r="D2984" t="s">
        <v>318</v>
      </c>
      <c r="E2984">
        <v>20387.830000000002</v>
      </c>
      <c r="F2984" t="s">
        <v>1170</v>
      </c>
      <c r="G2984" t="s">
        <v>11590</v>
      </c>
      <c r="H2984" t="s">
        <v>595</v>
      </c>
      <c r="I2984" t="s">
        <v>10978</v>
      </c>
      <c r="J2984">
        <v>10072</v>
      </c>
      <c r="K2984">
        <v>114040</v>
      </c>
      <c r="L2984" t="s">
        <v>27</v>
      </c>
      <c r="M2984" t="s">
        <v>163</v>
      </c>
      <c r="N2984" t="s">
        <v>11272</v>
      </c>
      <c r="O2984" s="129"/>
      <c r="P2984" s="16"/>
    </row>
    <row r="2985" spans="1:16">
      <c r="A2985" t="s">
        <v>1161</v>
      </c>
      <c r="B2985" t="s">
        <v>317</v>
      </c>
      <c r="C2985" t="s">
        <v>11591</v>
      </c>
      <c r="D2985" t="s">
        <v>318</v>
      </c>
      <c r="E2985">
        <v>20176.060000000001</v>
      </c>
      <c r="F2985" t="s">
        <v>1170</v>
      </c>
      <c r="G2985" t="s">
        <v>11592</v>
      </c>
      <c r="H2985" t="s">
        <v>591</v>
      </c>
      <c r="I2985" t="s">
        <v>10978</v>
      </c>
      <c r="J2985">
        <v>10072</v>
      </c>
      <c r="K2985">
        <v>114040</v>
      </c>
      <c r="L2985" t="s">
        <v>27</v>
      </c>
      <c r="M2985" t="s">
        <v>163</v>
      </c>
      <c r="N2985" t="s">
        <v>11273</v>
      </c>
      <c r="O2985" s="129"/>
      <c r="P2985" s="16"/>
    </row>
    <row r="2986" spans="1:16">
      <c r="A2986" t="s">
        <v>1160</v>
      </c>
      <c r="B2986" t="s">
        <v>317</v>
      </c>
      <c r="C2986" t="s">
        <v>11593</v>
      </c>
      <c r="D2986" t="s">
        <v>318</v>
      </c>
      <c r="E2986">
        <v>20498.45</v>
      </c>
      <c r="F2986" t="s">
        <v>1170</v>
      </c>
      <c r="G2986" t="s">
        <v>11594</v>
      </c>
      <c r="H2986" t="s">
        <v>591</v>
      </c>
      <c r="I2986" t="s">
        <v>10978</v>
      </c>
      <c r="J2986">
        <v>10072</v>
      </c>
      <c r="K2986">
        <v>114040</v>
      </c>
      <c r="L2986" t="s">
        <v>27</v>
      </c>
      <c r="M2986" t="s">
        <v>163</v>
      </c>
      <c r="N2986" t="s">
        <v>11274</v>
      </c>
      <c r="O2986" s="129"/>
      <c r="P2986" s="16"/>
    </row>
    <row r="2987" spans="1:16">
      <c r="A2987" t="s">
        <v>316</v>
      </c>
      <c r="B2987" t="s">
        <v>317</v>
      </c>
      <c r="C2987" t="s">
        <v>11569</v>
      </c>
      <c r="D2987" t="s">
        <v>318</v>
      </c>
      <c r="E2987">
        <v>557.16999999999996</v>
      </c>
      <c r="F2987" t="s">
        <v>1170</v>
      </c>
      <c r="G2987" t="s">
        <v>11570</v>
      </c>
      <c r="H2987" t="s">
        <v>595</v>
      </c>
      <c r="I2987" t="s">
        <v>10977</v>
      </c>
      <c r="J2987">
        <v>10072</v>
      </c>
      <c r="K2987">
        <v>114050</v>
      </c>
      <c r="L2987" t="s">
        <v>29</v>
      </c>
      <c r="M2987" t="s">
        <v>163</v>
      </c>
      <c r="N2987" t="s">
        <v>11264</v>
      </c>
      <c r="O2987" s="129"/>
      <c r="P2987" s="16"/>
    </row>
    <row r="2988" spans="1:16">
      <c r="A2988" t="s">
        <v>320</v>
      </c>
      <c r="B2988" t="s">
        <v>317</v>
      </c>
      <c r="C2988" t="s">
        <v>11571</v>
      </c>
      <c r="D2988" t="s">
        <v>318</v>
      </c>
      <c r="E2988">
        <v>653.58000000000004</v>
      </c>
      <c r="F2988" t="s">
        <v>1170</v>
      </c>
      <c r="G2988" t="s">
        <v>11572</v>
      </c>
      <c r="H2988" t="s">
        <v>591</v>
      </c>
      <c r="I2988" t="s">
        <v>10977</v>
      </c>
      <c r="J2988">
        <v>10072</v>
      </c>
      <c r="K2988">
        <v>114050</v>
      </c>
      <c r="L2988" t="s">
        <v>29</v>
      </c>
      <c r="M2988" t="s">
        <v>163</v>
      </c>
      <c r="N2988" t="s">
        <v>11265</v>
      </c>
      <c r="O2988" s="129"/>
      <c r="P2988" s="16"/>
    </row>
    <row r="2989" spans="1:16">
      <c r="A2989" t="s">
        <v>321</v>
      </c>
      <c r="B2989" t="s">
        <v>317</v>
      </c>
      <c r="C2989" t="s">
        <v>11573</v>
      </c>
      <c r="D2989" t="s">
        <v>318</v>
      </c>
      <c r="E2989">
        <v>770.3</v>
      </c>
      <c r="F2989" t="s">
        <v>1170</v>
      </c>
      <c r="G2989" t="s">
        <v>11574</v>
      </c>
      <c r="H2989" t="s">
        <v>596</v>
      </c>
      <c r="I2989" t="s">
        <v>10977</v>
      </c>
      <c r="J2989">
        <v>10072</v>
      </c>
      <c r="K2989">
        <v>114050</v>
      </c>
      <c r="L2989" t="s">
        <v>29</v>
      </c>
      <c r="M2989" t="s">
        <v>163</v>
      </c>
      <c r="N2989" t="s">
        <v>11266</v>
      </c>
      <c r="O2989" s="129"/>
      <c r="P2989" s="16"/>
    </row>
    <row r="2990" spans="1:16">
      <c r="A2990" t="s">
        <v>1115</v>
      </c>
      <c r="B2990" t="s">
        <v>317</v>
      </c>
      <c r="C2990" t="s">
        <v>11575</v>
      </c>
      <c r="D2990" t="s">
        <v>318</v>
      </c>
      <c r="E2990">
        <v>971.74</v>
      </c>
      <c r="F2990" t="s">
        <v>1170</v>
      </c>
      <c r="G2990" t="s">
        <v>11576</v>
      </c>
      <c r="H2990" t="s">
        <v>594</v>
      </c>
      <c r="I2990" t="s">
        <v>10977</v>
      </c>
      <c r="J2990">
        <v>10072</v>
      </c>
      <c r="K2990">
        <v>114050</v>
      </c>
      <c r="L2990" t="s">
        <v>29</v>
      </c>
      <c r="M2990" t="s">
        <v>163</v>
      </c>
      <c r="N2990" t="s">
        <v>11267</v>
      </c>
      <c r="O2990" s="129"/>
      <c r="P2990" s="16"/>
    </row>
    <row r="2991" spans="1:16">
      <c r="A2991" t="s">
        <v>11577</v>
      </c>
      <c r="B2991" t="s">
        <v>317</v>
      </c>
      <c r="C2991" t="s">
        <v>11578</v>
      </c>
      <c r="D2991" t="s">
        <v>318</v>
      </c>
      <c r="E2991">
        <v>456.24</v>
      </c>
      <c r="F2991" t="s">
        <v>1170</v>
      </c>
      <c r="G2991" t="s">
        <v>11579</v>
      </c>
      <c r="H2991" t="s">
        <v>593</v>
      </c>
      <c r="I2991" t="s">
        <v>10977</v>
      </c>
      <c r="J2991">
        <v>10072</v>
      </c>
      <c r="K2991">
        <v>114050</v>
      </c>
      <c r="L2991" t="s">
        <v>29</v>
      </c>
      <c r="M2991" t="s">
        <v>163</v>
      </c>
      <c r="N2991" t="s">
        <v>11268</v>
      </c>
      <c r="O2991" s="129"/>
      <c r="P2991" s="16"/>
    </row>
    <row r="2992" spans="1:16">
      <c r="A2992" t="s">
        <v>11583</v>
      </c>
      <c r="B2992" t="s">
        <v>317</v>
      </c>
      <c r="C2992" t="s">
        <v>11584</v>
      </c>
      <c r="D2992" t="s">
        <v>318</v>
      </c>
      <c r="E2992">
        <v>798.03</v>
      </c>
      <c r="F2992" t="s">
        <v>1170</v>
      </c>
      <c r="G2992" t="s">
        <v>11585</v>
      </c>
      <c r="H2992" t="s">
        <v>590</v>
      </c>
      <c r="I2992" t="s">
        <v>10977</v>
      </c>
      <c r="J2992">
        <v>10072</v>
      </c>
      <c r="K2992">
        <v>114050</v>
      </c>
      <c r="L2992" t="s">
        <v>29</v>
      </c>
      <c r="M2992" t="s">
        <v>163</v>
      </c>
      <c r="N2992" t="s">
        <v>11271</v>
      </c>
      <c r="O2992" s="129"/>
      <c r="P2992" s="16"/>
    </row>
    <row r="2993" spans="1:16">
      <c r="A2993" t="s">
        <v>1155</v>
      </c>
      <c r="B2993" t="s">
        <v>317</v>
      </c>
      <c r="C2993" t="s">
        <v>11586</v>
      </c>
      <c r="D2993" t="s">
        <v>318</v>
      </c>
      <c r="E2993">
        <v>1151.21</v>
      </c>
      <c r="F2993" t="s">
        <v>1170</v>
      </c>
      <c r="G2993" t="s">
        <v>11587</v>
      </c>
      <c r="H2993" t="s">
        <v>592</v>
      </c>
      <c r="I2993" t="s">
        <v>10977</v>
      </c>
      <c r="J2993">
        <v>10072</v>
      </c>
      <c r="K2993">
        <v>114050</v>
      </c>
      <c r="L2993" t="s">
        <v>29</v>
      </c>
      <c r="M2993" t="s">
        <v>163</v>
      </c>
      <c r="N2993" t="s">
        <v>11270</v>
      </c>
      <c r="O2993" s="129"/>
      <c r="P2993" s="16"/>
    </row>
    <row r="2994" spans="1:16">
      <c r="A2994" t="s">
        <v>11588</v>
      </c>
      <c r="B2994" t="s">
        <v>317</v>
      </c>
      <c r="C2994" t="s">
        <v>11589</v>
      </c>
      <c r="D2994" t="s">
        <v>318</v>
      </c>
      <c r="E2994">
        <v>638.45000000000005</v>
      </c>
      <c r="F2994" t="s">
        <v>1170</v>
      </c>
      <c r="G2994" t="s">
        <v>11590</v>
      </c>
      <c r="H2994" t="s">
        <v>596</v>
      </c>
      <c r="I2994" t="s">
        <v>10977</v>
      </c>
      <c r="J2994">
        <v>10072</v>
      </c>
      <c r="K2994">
        <v>114050</v>
      </c>
      <c r="L2994" t="s">
        <v>29</v>
      </c>
      <c r="M2994" t="s">
        <v>163</v>
      </c>
      <c r="N2994" t="s">
        <v>11272</v>
      </c>
      <c r="O2994" s="129"/>
      <c r="P2994" s="16"/>
    </row>
    <row r="2995" spans="1:16">
      <c r="A2995" t="s">
        <v>1161</v>
      </c>
      <c r="B2995" t="s">
        <v>317</v>
      </c>
      <c r="C2995" t="s">
        <v>11591</v>
      </c>
      <c r="D2995" t="s">
        <v>318</v>
      </c>
      <c r="E2995">
        <v>248.6</v>
      </c>
      <c r="F2995" t="s">
        <v>1170</v>
      </c>
      <c r="G2995" t="s">
        <v>11592</v>
      </c>
      <c r="H2995" t="s">
        <v>592</v>
      </c>
      <c r="I2995" t="s">
        <v>10977</v>
      </c>
      <c r="J2995">
        <v>10072</v>
      </c>
      <c r="K2995">
        <v>114050</v>
      </c>
      <c r="L2995" t="s">
        <v>29</v>
      </c>
      <c r="M2995" t="s">
        <v>163</v>
      </c>
      <c r="N2995" t="s">
        <v>11273</v>
      </c>
      <c r="O2995" s="129"/>
      <c r="P2995" s="16"/>
    </row>
    <row r="2996" spans="1:16">
      <c r="A2996" t="s">
        <v>1160</v>
      </c>
      <c r="B2996" t="s">
        <v>317</v>
      </c>
      <c r="C2996" t="s">
        <v>11593</v>
      </c>
      <c r="D2996" t="s">
        <v>318</v>
      </c>
      <c r="E2996">
        <v>587.6</v>
      </c>
      <c r="F2996" t="s">
        <v>1170</v>
      </c>
      <c r="G2996" t="s">
        <v>11594</v>
      </c>
      <c r="H2996" t="s">
        <v>592</v>
      </c>
      <c r="I2996" t="s">
        <v>10977</v>
      </c>
      <c r="J2996">
        <v>10072</v>
      </c>
      <c r="K2996">
        <v>114050</v>
      </c>
      <c r="L2996" t="s">
        <v>29</v>
      </c>
      <c r="M2996" t="s">
        <v>163</v>
      </c>
      <c r="N2996" t="s">
        <v>11274</v>
      </c>
      <c r="O2996" s="129"/>
      <c r="P2996" s="16"/>
    </row>
    <row r="2997" spans="1:16">
      <c r="A2997" t="s">
        <v>316</v>
      </c>
      <c r="B2997" t="s">
        <v>317</v>
      </c>
      <c r="C2997" t="s">
        <v>11569</v>
      </c>
      <c r="D2997" t="s">
        <v>318</v>
      </c>
      <c r="E2997">
        <v>11280.82</v>
      </c>
      <c r="F2997" t="s">
        <v>1170</v>
      </c>
      <c r="G2997" t="s">
        <v>11570</v>
      </c>
      <c r="H2997" t="s">
        <v>596</v>
      </c>
      <c r="I2997" t="s">
        <v>10976</v>
      </c>
      <c r="J2997">
        <v>10072</v>
      </c>
      <c r="K2997">
        <v>114060</v>
      </c>
      <c r="L2997" t="s">
        <v>31</v>
      </c>
      <c r="M2997" t="s">
        <v>163</v>
      </c>
      <c r="N2997" t="s">
        <v>11264</v>
      </c>
      <c r="O2997" s="129"/>
      <c r="P2997" s="16"/>
    </row>
    <row r="2998" spans="1:16">
      <c r="A2998" t="s">
        <v>320</v>
      </c>
      <c r="B2998" t="s">
        <v>317</v>
      </c>
      <c r="C2998" t="s">
        <v>11571</v>
      </c>
      <c r="D2998" t="s">
        <v>318</v>
      </c>
      <c r="E2998">
        <v>10862.69</v>
      </c>
      <c r="F2998" t="s">
        <v>1170</v>
      </c>
      <c r="G2998" t="s">
        <v>11572</v>
      </c>
      <c r="H2998" t="s">
        <v>592</v>
      </c>
      <c r="I2998" t="s">
        <v>10976</v>
      </c>
      <c r="J2998">
        <v>10072</v>
      </c>
      <c r="K2998">
        <v>114060</v>
      </c>
      <c r="L2998" t="s">
        <v>31</v>
      </c>
      <c r="M2998" t="s">
        <v>163</v>
      </c>
      <c r="N2998" t="s">
        <v>11265</v>
      </c>
      <c r="O2998" s="129"/>
      <c r="P2998" s="16"/>
    </row>
    <row r="2999" spans="1:16">
      <c r="A2999" t="s">
        <v>321</v>
      </c>
      <c r="B2999" t="s">
        <v>317</v>
      </c>
      <c r="C2999" t="s">
        <v>11573</v>
      </c>
      <c r="D2999" t="s">
        <v>318</v>
      </c>
      <c r="E2999">
        <v>10860.66</v>
      </c>
      <c r="F2999" t="s">
        <v>1170</v>
      </c>
      <c r="G2999" t="s">
        <v>11574</v>
      </c>
      <c r="H2999" t="s">
        <v>597</v>
      </c>
      <c r="I2999" t="s">
        <v>10976</v>
      </c>
      <c r="J2999">
        <v>10072</v>
      </c>
      <c r="K2999">
        <v>114060</v>
      </c>
      <c r="L2999" t="s">
        <v>31</v>
      </c>
      <c r="M2999" t="s">
        <v>163</v>
      </c>
      <c r="N2999" t="s">
        <v>11266</v>
      </c>
      <c r="O2999" s="129"/>
    </row>
    <row r="3000" spans="1:16">
      <c r="A3000" t="s">
        <v>1115</v>
      </c>
      <c r="B3000" t="s">
        <v>317</v>
      </c>
      <c r="C3000" t="s">
        <v>11575</v>
      </c>
      <c r="D3000" t="s">
        <v>318</v>
      </c>
      <c r="E3000">
        <v>11145.42</v>
      </c>
      <c r="F3000" t="s">
        <v>1170</v>
      </c>
      <c r="G3000" t="s">
        <v>11576</v>
      </c>
      <c r="H3000" t="s">
        <v>595</v>
      </c>
      <c r="I3000" t="s">
        <v>10976</v>
      </c>
      <c r="J3000">
        <v>10072</v>
      </c>
      <c r="K3000">
        <v>114060</v>
      </c>
      <c r="L3000" t="s">
        <v>31</v>
      </c>
      <c r="M3000" t="s">
        <v>163</v>
      </c>
      <c r="N3000" t="s">
        <v>11267</v>
      </c>
      <c r="O3000" s="129"/>
      <c r="P3000" s="16"/>
    </row>
    <row r="3001" spans="1:16">
      <c r="A3001" t="s">
        <v>11577</v>
      </c>
      <c r="B3001" t="s">
        <v>317</v>
      </c>
      <c r="C3001" t="s">
        <v>11578</v>
      </c>
      <c r="D3001" t="s">
        <v>318</v>
      </c>
      <c r="E3001">
        <v>10533.77</v>
      </c>
      <c r="F3001" t="s">
        <v>1170</v>
      </c>
      <c r="G3001" t="s">
        <v>11579</v>
      </c>
      <c r="H3001" t="s">
        <v>594</v>
      </c>
      <c r="I3001" t="s">
        <v>10976</v>
      </c>
      <c r="J3001">
        <v>10072</v>
      </c>
      <c r="K3001">
        <v>114060</v>
      </c>
      <c r="L3001" t="s">
        <v>31</v>
      </c>
      <c r="M3001" t="s">
        <v>163</v>
      </c>
      <c r="N3001" t="s">
        <v>11268</v>
      </c>
      <c r="O3001" s="129"/>
    </row>
    <row r="3002" spans="1:16">
      <c r="A3002" t="s">
        <v>11580</v>
      </c>
      <c r="B3002" t="s">
        <v>317</v>
      </c>
      <c r="C3002" t="s">
        <v>11581</v>
      </c>
      <c r="D3002" t="s">
        <v>318</v>
      </c>
      <c r="E3002">
        <v>10998.55</v>
      </c>
      <c r="F3002" t="s">
        <v>1170</v>
      </c>
      <c r="G3002" t="s">
        <v>11582</v>
      </c>
      <c r="H3002" t="s">
        <v>585</v>
      </c>
      <c r="I3002" t="s">
        <v>10976</v>
      </c>
      <c r="J3002">
        <v>10072</v>
      </c>
      <c r="K3002">
        <v>114060</v>
      </c>
      <c r="L3002" t="s">
        <v>31</v>
      </c>
      <c r="M3002" t="s">
        <v>163</v>
      </c>
      <c r="N3002" t="s">
        <v>11269</v>
      </c>
      <c r="O3002" s="129"/>
    </row>
    <row r="3003" spans="1:16">
      <c r="A3003" t="s">
        <v>11583</v>
      </c>
      <c r="B3003" t="s">
        <v>317</v>
      </c>
      <c r="C3003" t="s">
        <v>11584</v>
      </c>
      <c r="D3003" t="s">
        <v>318</v>
      </c>
      <c r="E3003">
        <v>11623.01</v>
      </c>
      <c r="F3003" t="s">
        <v>1170</v>
      </c>
      <c r="G3003" t="s">
        <v>11585</v>
      </c>
      <c r="H3003" t="s">
        <v>591</v>
      </c>
      <c r="I3003" t="s">
        <v>10976</v>
      </c>
      <c r="J3003">
        <v>10072</v>
      </c>
      <c r="K3003">
        <v>114060</v>
      </c>
      <c r="L3003" t="s">
        <v>31</v>
      </c>
      <c r="M3003" t="s">
        <v>163</v>
      </c>
      <c r="N3003" t="s">
        <v>11271</v>
      </c>
      <c r="O3003" s="129"/>
      <c r="P3003" s="16"/>
    </row>
    <row r="3004" spans="1:16">
      <c r="A3004" t="s">
        <v>1155</v>
      </c>
      <c r="B3004" t="s">
        <v>317</v>
      </c>
      <c r="C3004" t="s">
        <v>11586</v>
      </c>
      <c r="D3004" t="s">
        <v>318</v>
      </c>
      <c r="E3004">
        <v>11806.35</v>
      </c>
      <c r="F3004" t="s">
        <v>1170</v>
      </c>
      <c r="G3004" t="s">
        <v>11587</v>
      </c>
      <c r="H3004" t="s">
        <v>593</v>
      </c>
      <c r="I3004" t="s">
        <v>10976</v>
      </c>
      <c r="J3004">
        <v>10072</v>
      </c>
      <c r="K3004">
        <v>114060</v>
      </c>
      <c r="L3004" t="s">
        <v>31</v>
      </c>
      <c r="M3004" t="s">
        <v>163</v>
      </c>
      <c r="N3004" t="s">
        <v>11270</v>
      </c>
      <c r="O3004" s="129"/>
      <c r="P3004" s="16"/>
    </row>
    <row r="3005" spans="1:16">
      <c r="A3005" t="s">
        <v>11588</v>
      </c>
      <c r="B3005" t="s">
        <v>317</v>
      </c>
      <c r="C3005" t="s">
        <v>11589</v>
      </c>
      <c r="D3005" t="s">
        <v>318</v>
      </c>
      <c r="E3005">
        <v>19385.62</v>
      </c>
      <c r="F3005" t="s">
        <v>1170</v>
      </c>
      <c r="G3005" t="s">
        <v>11590</v>
      </c>
      <c r="H3005" t="s">
        <v>597</v>
      </c>
      <c r="I3005" t="s">
        <v>10976</v>
      </c>
      <c r="J3005">
        <v>10072</v>
      </c>
      <c r="K3005">
        <v>114060</v>
      </c>
      <c r="L3005" t="s">
        <v>31</v>
      </c>
      <c r="M3005" t="s">
        <v>163</v>
      </c>
      <c r="N3005" t="s">
        <v>11272</v>
      </c>
      <c r="O3005" s="129"/>
    </row>
    <row r="3006" spans="1:16">
      <c r="A3006" t="s">
        <v>1161</v>
      </c>
      <c r="B3006" t="s">
        <v>317</v>
      </c>
      <c r="C3006" t="s">
        <v>11591</v>
      </c>
      <c r="D3006" t="s">
        <v>318</v>
      </c>
      <c r="E3006">
        <v>12383.16</v>
      </c>
      <c r="F3006" t="s">
        <v>1170</v>
      </c>
      <c r="G3006" t="s">
        <v>11592</v>
      </c>
      <c r="H3006" t="s">
        <v>593</v>
      </c>
      <c r="I3006" t="s">
        <v>10976</v>
      </c>
      <c r="J3006">
        <v>10072</v>
      </c>
      <c r="K3006">
        <v>114060</v>
      </c>
      <c r="L3006" t="s">
        <v>31</v>
      </c>
      <c r="M3006" t="s">
        <v>163</v>
      </c>
      <c r="N3006" t="s">
        <v>11273</v>
      </c>
      <c r="O3006" s="129"/>
      <c r="P3006" s="16"/>
    </row>
    <row r="3007" spans="1:16">
      <c r="A3007" t="s">
        <v>1160</v>
      </c>
      <c r="B3007" t="s">
        <v>317</v>
      </c>
      <c r="C3007" t="s">
        <v>11593</v>
      </c>
      <c r="D3007" t="s">
        <v>318</v>
      </c>
      <c r="E3007">
        <v>12632.72</v>
      </c>
      <c r="F3007" t="s">
        <v>1170</v>
      </c>
      <c r="G3007" t="s">
        <v>11594</v>
      </c>
      <c r="H3007" t="s">
        <v>593</v>
      </c>
      <c r="I3007" t="s">
        <v>10976</v>
      </c>
      <c r="J3007">
        <v>10072</v>
      </c>
      <c r="K3007">
        <v>114060</v>
      </c>
      <c r="L3007" t="s">
        <v>31</v>
      </c>
      <c r="M3007" t="s">
        <v>163</v>
      </c>
      <c r="N3007" t="s">
        <v>11274</v>
      </c>
      <c r="O3007" s="129"/>
      <c r="P3007" s="16"/>
    </row>
    <row r="3008" spans="1:16">
      <c r="A3008" t="s">
        <v>316</v>
      </c>
      <c r="B3008" t="s">
        <v>317</v>
      </c>
      <c r="C3008" t="s">
        <v>11569</v>
      </c>
      <c r="D3008" t="s">
        <v>318</v>
      </c>
      <c r="E3008">
        <v>6027.7</v>
      </c>
      <c r="F3008" t="s">
        <v>1170</v>
      </c>
      <c r="G3008" t="s">
        <v>11570</v>
      </c>
      <c r="H3008" t="s">
        <v>597</v>
      </c>
      <c r="I3008" t="s">
        <v>10975</v>
      </c>
      <c r="J3008">
        <v>10073</v>
      </c>
      <c r="K3008">
        <v>111100</v>
      </c>
      <c r="L3008" t="s">
        <v>35</v>
      </c>
      <c r="M3008" t="s">
        <v>164</v>
      </c>
      <c r="N3008" t="s">
        <v>11264</v>
      </c>
      <c r="O3008" s="129"/>
      <c r="P3008" s="16"/>
    </row>
    <row r="3009" spans="1:16">
      <c r="A3009" t="s">
        <v>320</v>
      </c>
      <c r="B3009" t="s">
        <v>317</v>
      </c>
      <c r="C3009" t="s">
        <v>11571</v>
      </c>
      <c r="D3009" t="s">
        <v>318</v>
      </c>
      <c r="E3009">
        <v>14967.05</v>
      </c>
      <c r="F3009" t="s">
        <v>1170</v>
      </c>
      <c r="G3009" t="s">
        <v>11572</v>
      </c>
      <c r="H3009" t="s">
        <v>593</v>
      </c>
      <c r="I3009" t="s">
        <v>10975</v>
      </c>
      <c r="J3009">
        <v>10073</v>
      </c>
      <c r="K3009">
        <v>111100</v>
      </c>
      <c r="L3009" t="s">
        <v>35</v>
      </c>
      <c r="M3009" t="s">
        <v>164</v>
      </c>
      <c r="N3009" t="s">
        <v>11265</v>
      </c>
      <c r="O3009" s="129"/>
      <c r="P3009" s="16"/>
    </row>
    <row r="3010" spans="1:16">
      <c r="A3010" t="s">
        <v>321</v>
      </c>
      <c r="B3010" t="s">
        <v>317</v>
      </c>
      <c r="C3010" t="s">
        <v>11573</v>
      </c>
      <c r="D3010" t="s">
        <v>318</v>
      </c>
      <c r="E3010">
        <v>2623.78</v>
      </c>
      <c r="F3010" t="s">
        <v>1170</v>
      </c>
      <c r="G3010" t="s">
        <v>11574</v>
      </c>
      <c r="H3010" t="s">
        <v>598</v>
      </c>
      <c r="I3010" t="s">
        <v>10975</v>
      </c>
      <c r="J3010">
        <v>10073</v>
      </c>
      <c r="K3010">
        <v>111100</v>
      </c>
      <c r="L3010" t="s">
        <v>35</v>
      </c>
      <c r="M3010" t="s">
        <v>164</v>
      </c>
      <c r="N3010" t="s">
        <v>11266</v>
      </c>
      <c r="O3010" s="129"/>
      <c r="P3010" s="16"/>
    </row>
    <row r="3011" spans="1:16">
      <c r="A3011" t="s">
        <v>1115</v>
      </c>
      <c r="B3011" t="s">
        <v>317</v>
      </c>
      <c r="C3011" t="s">
        <v>11575</v>
      </c>
      <c r="D3011" t="s">
        <v>318</v>
      </c>
      <c r="E3011">
        <v>2623.78</v>
      </c>
      <c r="F3011" t="s">
        <v>1170</v>
      </c>
      <c r="G3011" t="s">
        <v>11576</v>
      </c>
      <c r="H3011" t="s">
        <v>596</v>
      </c>
      <c r="I3011" t="s">
        <v>10975</v>
      </c>
      <c r="J3011">
        <v>10073</v>
      </c>
      <c r="K3011">
        <v>111100</v>
      </c>
      <c r="L3011" t="s">
        <v>35</v>
      </c>
      <c r="M3011" t="s">
        <v>164</v>
      </c>
      <c r="N3011" t="s">
        <v>11267</v>
      </c>
      <c r="O3011" s="129"/>
      <c r="P3011" s="16"/>
    </row>
    <row r="3012" spans="1:16">
      <c r="A3012" t="s">
        <v>11577</v>
      </c>
      <c r="B3012" t="s">
        <v>317</v>
      </c>
      <c r="C3012" t="s">
        <v>11578</v>
      </c>
      <c r="D3012" t="s">
        <v>318</v>
      </c>
      <c r="E3012">
        <v>2623.78</v>
      </c>
      <c r="F3012" t="s">
        <v>1170</v>
      </c>
      <c r="G3012" t="s">
        <v>11579</v>
      </c>
      <c r="H3012" t="s">
        <v>595</v>
      </c>
      <c r="I3012" t="s">
        <v>10975</v>
      </c>
      <c r="J3012">
        <v>10073</v>
      </c>
      <c r="K3012">
        <v>111100</v>
      </c>
      <c r="L3012" t="s">
        <v>35</v>
      </c>
      <c r="M3012" t="s">
        <v>164</v>
      </c>
      <c r="N3012" t="s">
        <v>11268</v>
      </c>
      <c r="O3012" s="129"/>
      <c r="P3012" s="16"/>
    </row>
    <row r="3013" spans="1:16">
      <c r="A3013" t="s">
        <v>11580</v>
      </c>
      <c r="B3013" t="s">
        <v>317</v>
      </c>
      <c r="C3013" t="s">
        <v>11581</v>
      </c>
      <c r="D3013" t="s">
        <v>318</v>
      </c>
      <c r="E3013">
        <v>5041.51</v>
      </c>
      <c r="F3013" t="s">
        <v>1170</v>
      </c>
      <c r="G3013" t="s">
        <v>11582</v>
      </c>
      <c r="H3013" t="s">
        <v>586</v>
      </c>
      <c r="I3013" t="s">
        <v>10975</v>
      </c>
      <c r="J3013">
        <v>10073</v>
      </c>
      <c r="K3013">
        <v>111100</v>
      </c>
      <c r="L3013" t="s">
        <v>35</v>
      </c>
      <c r="M3013" t="s">
        <v>164</v>
      </c>
      <c r="N3013" t="s">
        <v>11269</v>
      </c>
      <c r="O3013" s="129"/>
      <c r="P3013" s="16"/>
    </row>
    <row r="3014" spans="1:16">
      <c r="A3014" t="s">
        <v>11583</v>
      </c>
      <c r="B3014" t="s">
        <v>317</v>
      </c>
      <c r="C3014" t="s">
        <v>11584</v>
      </c>
      <c r="D3014" t="s">
        <v>318</v>
      </c>
      <c r="E3014">
        <v>4951.82</v>
      </c>
      <c r="F3014" t="s">
        <v>1170</v>
      </c>
      <c r="G3014" t="s">
        <v>11585</v>
      </c>
      <c r="H3014" t="s">
        <v>592</v>
      </c>
      <c r="I3014" t="s">
        <v>10975</v>
      </c>
      <c r="J3014">
        <v>10073</v>
      </c>
      <c r="K3014">
        <v>111100</v>
      </c>
      <c r="L3014" t="s">
        <v>35</v>
      </c>
      <c r="M3014" t="s">
        <v>164</v>
      </c>
      <c r="N3014" t="s">
        <v>11271</v>
      </c>
      <c r="O3014" s="129"/>
      <c r="P3014" s="16"/>
    </row>
    <row r="3015" spans="1:16">
      <c r="A3015" t="s">
        <v>1155</v>
      </c>
      <c r="B3015" t="s">
        <v>317</v>
      </c>
      <c r="C3015" t="s">
        <v>11586</v>
      </c>
      <c r="D3015" t="s">
        <v>318</v>
      </c>
      <c r="E3015">
        <v>5041.51</v>
      </c>
      <c r="F3015" t="s">
        <v>1170</v>
      </c>
      <c r="G3015" t="s">
        <v>11587</v>
      </c>
      <c r="H3015" t="s">
        <v>594</v>
      </c>
      <c r="I3015" t="s">
        <v>10975</v>
      </c>
      <c r="J3015">
        <v>10073</v>
      </c>
      <c r="K3015">
        <v>111100</v>
      </c>
      <c r="L3015" t="s">
        <v>35</v>
      </c>
      <c r="M3015" t="s">
        <v>164</v>
      </c>
      <c r="N3015" t="s">
        <v>11270</v>
      </c>
      <c r="O3015" s="129"/>
      <c r="P3015" s="16"/>
    </row>
    <row r="3016" spans="1:16">
      <c r="A3016" t="s">
        <v>11588</v>
      </c>
      <c r="B3016" t="s">
        <v>317</v>
      </c>
      <c r="C3016" t="s">
        <v>11589</v>
      </c>
      <c r="D3016" t="s">
        <v>318</v>
      </c>
      <c r="E3016">
        <v>7047.81</v>
      </c>
      <c r="F3016" t="s">
        <v>1170</v>
      </c>
      <c r="G3016" t="s">
        <v>11590</v>
      </c>
      <c r="H3016" t="s">
        <v>598</v>
      </c>
      <c r="I3016" t="s">
        <v>10975</v>
      </c>
      <c r="J3016">
        <v>10073</v>
      </c>
      <c r="K3016">
        <v>111100</v>
      </c>
      <c r="L3016" t="s">
        <v>35</v>
      </c>
      <c r="M3016" t="s">
        <v>164</v>
      </c>
      <c r="N3016" t="s">
        <v>11272</v>
      </c>
      <c r="O3016" s="129"/>
      <c r="P3016" s="16"/>
    </row>
    <row r="3017" spans="1:16">
      <c r="A3017" t="s">
        <v>1161</v>
      </c>
      <c r="B3017" t="s">
        <v>317</v>
      </c>
      <c r="C3017" t="s">
        <v>11591</v>
      </c>
      <c r="D3017" t="s">
        <v>318</v>
      </c>
      <c r="E3017">
        <v>4771.2299999999996</v>
      </c>
      <c r="F3017" t="s">
        <v>1170</v>
      </c>
      <c r="G3017" t="s">
        <v>11592</v>
      </c>
      <c r="H3017" t="s">
        <v>594</v>
      </c>
      <c r="I3017" t="s">
        <v>10975</v>
      </c>
      <c r="J3017">
        <v>10073</v>
      </c>
      <c r="K3017">
        <v>111100</v>
      </c>
      <c r="L3017" t="s">
        <v>35</v>
      </c>
      <c r="M3017" t="s">
        <v>164</v>
      </c>
      <c r="N3017" t="s">
        <v>11273</v>
      </c>
      <c r="O3017" s="129"/>
      <c r="P3017" s="16"/>
    </row>
    <row r="3018" spans="1:16">
      <c r="A3018" t="s">
        <v>1160</v>
      </c>
      <c r="B3018" t="s">
        <v>317</v>
      </c>
      <c r="C3018" t="s">
        <v>11593</v>
      </c>
      <c r="D3018" t="s">
        <v>318</v>
      </c>
      <c r="E3018">
        <v>4771.2299999999996</v>
      </c>
      <c r="F3018" t="s">
        <v>1170</v>
      </c>
      <c r="G3018" t="s">
        <v>11594</v>
      </c>
      <c r="H3018" t="s">
        <v>594</v>
      </c>
      <c r="I3018" t="s">
        <v>10975</v>
      </c>
      <c r="J3018">
        <v>10073</v>
      </c>
      <c r="K3018">
        <v>111100</v>
      </c>
      <c r="L3018" t="s">
        <v>35</v>
      </c>
      <c r="M3018" t="s">
        <v>164</v>
      </c>
      <c r="N3018" t="s">
        <v>11274</v>
      </c>
      <c r="O3018" s="129"/>
      <c r="P3018" s="16"/>
    </row>
    <row r="3019" spans="1:16">
      <c r="A3019" t="s">
        <v>316</v>
      </c>
      <c r="B3019" t="s">
        <v>317</v>
      </c>
      <c r="C3019" t="s">
        <v>11569</v>
      </c>
      <c r="D3019" t="s">
        <v>318</v>
      </c>
      <c r="E3019">
        <v>2263.44</v>
      </c>
      <c r="F3019" t="s">
        <v>1170</v>
      </c>
      <c r="G3019" t="s">
        <v>11570</v>
      </c>
      <c r="H3019" t="s">
        <v>598</v>
      </c>
      <c r="I3019" t="s">
        <v>10974</v>
      </c>
      <c r="J3019">
        <v>10073</v>
      </c>
      <c r="K3019">
        <v>111200</v>
      </c>
      <c r="L3019" t="s">
        <v>33</v>
      </c>
      <c r="M3019" t="s">
        <v>164</v>
      </c>
      <c r="N3019" t="s">
        <v>11264</v>
      </c>
      <c r="O3019" s="129"/>
      <c r="P3019" s="16"/>
    </row>
    <row r="3020" spans="1:16">
      <c r="A3020" t="s">
        <v>320</v>
      </c>
      <c r="B3020" t="s">
        <v>317</v>
      </c>
      <c r="C3020" t="s">
        <v>11571</v>
      </c>
      <c r="D3020" t="s">
        <v>318</v>
      </c>
      <c r="E3020">
        <v>2344.98</v>
      </c>
      <c r="F3020" t="s">
        <v>1170</v>
      </c>
      <c r="G3020" t="s">
        <v>11572</v>
      </c>
      <c r="H3020" t="s">
        <v>594</v>
      </c>
      <c r="I3020" t="s">
        <v>10974</v>
      </c>
      <c r="J3020">
        <v>10073</v>
      </c>
      <c r="K3020">
        <v>111200</v>
      </c>
      <c r="L3020" t="s">
        <v>33</v>
      </c>
      <c r="M3020" t="s">
        <v>164</v>
      </c>
      <c r="N3020" t="s">
        <v>11265</v>
      </c>
      <c r="O3020" s="129"/>
      <c r="P3020" s="16"/>
    </row>
    <row r="3021" spans="1:16">
      <c r="A3021" t="s">
        <v>321</v>
      </c>
      <c r="B3021" t="s">
        <v>317</v>
      </c>
      <c r="C3021" t="s">
        <v>11573</v>
      </c>
      <c r="D3021" t="s">
        <v>318</v>
      </c>
      <c r="E3021">
        <v>2077.39</v>
      </c>
      <c r="F3021" t="s">
        <v>1170</v>
      </c>
      <c r="G3021" t="s">
        <v>11574</v>
      </c>
      <c r="H3021" t="s">
        <v>599</v>
      </c>
      <c r="I3021" t="s">
        <v>10974</v>
      </c>
      <c r="J3021">
        <v>10073</v>
      </c>
      <c r="K3021">
        <v>111200</v>
      </c>
      <c r="L3021" t="s">
        <v>33</v>
      </c>
      <c r="M3021" t="s">
        <v>164</v>
      </c>
      <c r="N3021" t="s">
        <v>11266</v>
      </c>
      <c r="O3021" s="129"/>
      <c r="P3021" s="16"/>
    </row>
    <row r="3022" spans="1:16">
      <c r="A3022" t="s">
        <v>1115</v>
      </c>
      <c r="B3022" t="s">
        <v>317</v>
      </c>
      <c r="C3022" t="s">
        <v>11575</v>
      </c>
      <c r="D3022" t="s">
        <v>318</v>
      </c>
      <c r="E3022">
        <v>2424.27</v>
      </c>
      <c r="F3022" t="s">
        <v>1170</v>
      </c>
      <c r="G3022" t="s">
        <v>11576</v>
      </c>
      <c r="H3022" t="s">
        <v>597</v>
      </c>
      <c r="I3022" t="s">
        <v>10974</v>
      </c>
      <c r="J3022">
        <v>10073</v>
      </c>
      <c r="K3022">
        <v>111200</v>
      </c>
      <c r="L3022" t="s">
        <v>33</v>
      </c>
      <c r="M3022" t="s">
        <v>164</v>
      </c>
      <c r="N3022" t="s">
        <v>11267</v>
      </c>
      <c r="O3022" s="129"/>
      <c r="P3022" s="16"/>
    </row>
    <row r="3023" spans="1:16">
      <c r="A3023" t="s">
        <v>11577</v>
      </c>
      <c r="B3023" t="s">
        <v>317</v>
      </c>
      <c r="C3023" t="s">
        <v>11578</v>
      </c>
      <c r="D3023" t="s">
        <v>318</v>
      </c>
      <c r="E3023">
        <v>2245.87</v>
      </c>
      <c r="F3023" t="s">
        <v>1170</v>
      </c>
      <c r="G3023" t="s">
        <v>11579</v>
      </c>
      <c r="H3023" t="s">
        <v>596</v>
      </c>
      <c r="I3023" t="s">
        <v>10974</v>
      </c>
      <c r="J3023">
        <v>10073</v>
      </c>
      <c r="K3023">
        <v>111200</v>
      </c>
      <c r="L3023" t="s">
        <v>33</v>
      </c>
      <c r="M3023" t="s">
        <v>164</v>
      </c>
      <c r="N3023" t="s">
        <v>11268</v>
      </c>
      <c r="O3023" s="129"/>
      <c r="P3023" s="16"/>
    </row>
    <row r="3024" spans="1:16">
      <c r="A3024" t="s">
        <v>11580</v>
      </c>
      <c r="B3024" t="s">
        <v>317</v>
      </c>
      <c r="C3024" t="s">
        <v>11581</v>
      </c>
      <c r="D3024" t="s">
        <v>318</v>
      </c>
      <c r="E3024">
        <v>2434.1799999999998</v>
      </c>
      <c r="F3024" t="s">
        <v>1170</v>
      </c>
      <c r="G3024" t="s">
        <v>11582</v>
      </c>
      <c r="H3024" t="s">
        <v>587</v>
      </c>
      <c r="I3024" t="s">
        <v>10974</v>
      </c>
      <c r="J3024">
        <v>10073</v>
      </c>
      <c r="K3024">
        <v>111200</v>
      </c>
      <c r="L3024" t="s">
        <v>33</v>
      </c>
      <c r="M3024" t="s">
        <v>164</v>
      </c>
      <c r="N3024" t="s">
        <v>11269</v>
      </c>
      <c r="O3024" s="129"/>
      <c r="P3024" s="16"/>
    </row>
    <row r="3025" spans="1:16">
      <c r="A3025" t="s">
        <v>11583</v>
      </c>
      <c r="B3025" t="s">
        <v>317</v>
      </c>
      <c r="C3025" t="s">
        <v>11584</v>
      </c>
      <c r="D3025" t="s">
        <v>318</v>
      </c>
      <c r="E3025">
        <v>2409.87</v>
      </c>
      <c r="F3025" t="s">
        <v>1170</v>
      </c>
      <c r="G3025" t="s">
        <v>11585</v>
      </c>
      <c r="H3025" t="s">
        <v>593</v>
      </c>
      <c r="I3025" t="s">
        <v>10974</v>
      </c>
      <c r="J3025">
        <v>10073</v>
      </c>
      <c r="K3025">
        <v>111200</v>
      </c>
      <c r="L3025" t="s">
        <v>33</v>
      </c>
      <c r="M3025" t="s">
        <v>164</v>
      </c>
      <c r="N3025" t="s">
        <v>11271</v>
      </c>
      <c r="O3025" s="129"/>
      <c r="P3025" s="16"/>
    </row>
    <row r="3026" spans="1:16">
      <c r="A3026" t="s">
        <v>1155</v>
      </c>
      <c r="B3026" t="s">
        <v>317</v>
      </c>
      <c r="C3026" t="s">
        <v>11586</v>
      </c>
      <c r="D3026" t="s">
        <v>318</v>
      </c>
      <c r="E3026">
        <v>2343.7800000000002</v>
      </c>
      <c r="F3026" t="s">
        <v>1170</v>
      </c>
      <c r="G3026" t="s">
        <v>11587</v>
      </c>
      <c r="H3026" t="s">
        <v>595</v>
      </c>
      <c r="I3026" t="s">
        <v>10974</v>
      </c>
      <c r="J3026">
        <v>10073</v>
      </c>
      <c r="K3026">
        <v>111200</v>
      </c>
      <c r="L3026" t="s">
        <v>33</v>
      </c>
      <c r="M3026" t="s">
        <v>164</v>
      </c>
      <c r="N3026" t="s">
        <v>11270</v>
      </c>
      <c r="O3026" s="129"/>
      <c r="P3026" s="16"/>
    </row>
    <row r="3027" spans="1:16">
      <c r="A3027" t="s">
        <v>11588</v>
      </c>
      <c r="B3027" t="s">
        <v>317</v>
      </c>
      <c r="C3027" t="s">
        <v>11589</v>
      </c>
      <c r="D3027" t="s">
        <v>318</v>
      </c>
      <c r="E3027">
        <v>4408.6499999999996</v>
      </c>
      <c r="F3027" t="s">
        <v>1170</v>
      </c>
      <c r="G3027" t="s">
        <v>11590</v>
      </c>
      <c r="H3027" t="s">
        <v>599</v>
      </c>
      <c r="I3027" t="s">
        <v>10974</v>
      </c>
      <c r="J3027">
        <v>10073</v>
      </c>
      <c r="K3027">
        <v>111200</v>
      </c>
      <c r="L3027" t="s">
        <v>33</v>
      </c>
      <c r="M3027" t="s">
        <v>164</v>
      </c>
      <c r="N3027" t="s">
        <v>11272</v>
      </c>
      <c r="O3027" s="129"/>
      <c r="P3027" s="16"/>
    </row>
    <row r="3028" spans="1:16">
      <c r="A3028" t="s">
        <v>1161</v>
      </c>
      <c r="B3028" t="s">
        <v>317</v>
      </c>
      <c r="C3028" t="s">
        <v>11591</v>
      </c>
      <c r="D3028" t="s">
        <v>318</v>
      </c>
      <c r="E3028">
        <v>2262.89</v>
      </c>
      <c r="F3028" t="s">
        <v>1170</v>
      </c>
      <c r="G3028" t="s">
        <v>11592</v>
      </c>
      <c r="H3028" t="s">
        <v>595</v>
      </c>
      <c r="I3028" t="s">
        <v>10974</v>
      </c>
      <c r="J3028">
        <v>10073</v>
      </c>
      <c r="K3028">
        <v>111200</v>
      </c>
      <c r="L3028" t="s">
        <v>33</v>
      </c>
      <c r="M3028" t="s">
        <v>164</v>
      </c>
      <c r="N3028" t="s">
        <v>11273</v>
      </c>
      <c r="O3028" s="129"/>
      <c r="P3028" s="16"/>
    </row>
    <row r="3029" spans="1:16">
      <c r="A3029" t="s">
        <v>1160</v>
      </c>
      <c r="B3029" t="s">
        <v>317</v>
      </c>
      <c r="C3029" t="s">
        <v>11593</v>
      </c>
      <c r="D3029" t="s">
        <v>318</v>
      </c>
      <c r="E3029">
        <v>2262.89</v>
      </c>
      <c r="F3029" t="s">
        <v>1170</v>
      </c>
      <c r="G3029" t="s">
        <v>11594</v>
      </c>
      <c r="H3029" t="s">
        <v>595</v>
      </c>
      <c r="I3029" t="s">
        <v>10974</v>
      </c>
      <c r="J3029">
        <v>10073</v>
      </c>
      <c r="K3029">
        <v>111200</v>
      </c>
      <c r="L3029" t="s">
        <v>33</v>
      </c>
      <c r="M3029" t="s">
        <v>164</v>
      </c>
      <c r="N3029" t="s">
        <v>11274</v>
      </c>
      <c r="O3029" s="129"/>
      <c r="P3029" s="16"/>
    </row>
    <row r="3030" spans="1:16">
      <c r="A3030" t="s">
        <v>316</v>
      </c>
      <c r="B3030" t="s">
        <v>317</v>
      </c>
      <c r="C3030" t="s">
        <v>11569</v>
      </c>
      <c r="D3030" t="s">
        <v>318</v>
      </c>
      <c r="E3030">
        <v>35612.39</v>
      </c>
      <c r="F3030" t="s">
        <v>1170</v>
      </c>
      <c r="G3030" t="s">
        <v>11570</v>
      </c>
      <c r="H3030" t="s">
        <v>599</v>
      </c>
      <c r="I3030" t="s">
        <v>10973</v>
      </c>
      <c r="J3030">
        <v>10073</v>
      </c>
      <c r="K3030">
        <v>111400</v>
      </c>
      <c r="L3030" t="s">
        <v>27</v>
      </c>
      <c r="M3030" t="s">
        <v>164</v>
      </c>
      <c r="N3030" t="s">
        <v>11264</v>
      </c>
      <c r="O3030" s="129"/>
      <c r="P3030" s="16"/>
    </row>
    <row r="3031" spans="1:16">
      <c r="A3031" t="s">
        <v>320</v>
      </c>
      <c r="B3031" t="s">
        <v>317</v>
      </c>
      <c r="C3031" t="s">
        <v>11571</v>
      </c>
      <c r="D3031" t="s">
        <v>318</v>
      </c>
      <c r="E3031">
        <v>39882.449999999997</v>
      </c>
      <c r="F3031" t="s">
        <v>1170</v>
      </c>
      <c r="G3031" t="s">
        <v>11572</v>
      </c>
      <c r="H3031" t="s">
        <v>595</v>
      </c>
      <c r="I3031" t="s">
        <v>10973</v>
      </c>
      <c r="J3031">
        <v>10073</v>
      </c>
      <c r="K3031">
        <v>111400</v>
      </c>
      <c r="L3031" t="s">
        <v>27</v>
      </c>
      <c r="M3031" t="s">
        <v>164</v>
      </c>
      <c r="N3031" t="s">
        <v>11265</v>
      </c>
      <c r="O3031" s="129"/>
      <c r="P3031" s="16"/>
    </row>
    <row r="3032" spans="1:16">
      <c r="A3032" t="s">
        <v>321</v>
      </c>
      <c r="B3032" t="s">
        <v>317</v>
      </c>
      <c r="C3032" t="s">
        <v>11573</v>
      </c>
      <c r="D3032" t="s">
        <v>318</v>
      </c>
      <c r="E3032">
        <v>37531.01</v>
      </c>
      <c r="F3032" t="s">
        <v>1170</v>
      </c>
      <c r="G3032" t="s">
        <v>11574</v>
      </c>
      <c r="H3032" t="s">
        <v>600</v>
      </c>
      <c r="I3032" t="s">
        <v>10973</v>
      </c>
      <c r="J3032">
        <v>10073</v>
      </c>
      <c r="K3032">
        <v>111400</v>
      </c>
      <c r="L3032" t="s">
        <v>27</v>
      </c>
      <c r="M3032" t="s">
        <v>164</v>
      </c>
      <c r="N3032" t="s">
        <v>11266</v>
      </c>
      <c r="O3032" s="129"/>
      <c r="P3032" s="16"/>
    </row>
    <row r="3033" spans="1:16">
      <c r="A3033" t="s">
        <v>1115</v>
      </c>
      <c r="B3033" t="s">
        <v>317</v>
      </c>
      <c r="C3033" t="s">
        <v>11575</v>
      </c>
      <c r="D3033" t="s">
        <v>318</v>
      </c>
      <c r="E3033">
        <v>38173.79</v>
      </c>
      <c r="F3033" t="s">
        <v>1170</v>
      </c>
      <c r="G3033" t="s">
        <v>11576</v>
      </c>
      <c r="H3033" t="s">
        <v>598</v>
      </c>
      <c r="I3033" t="s">
        <v>10973</v>
      </c>
      <c r="J3033">
        <v>10073</v>
      </c>
      <c r="K3033">
        <v>111400</v>
      </c>
      <c r="L3033" t="s">
        <v>27</v>
      </c>
      <c r="M3033" t="s">
        <v>164</v>
      </c>
      <c r="N3033" t="s">
        <v>11267</v>
      </c>
      <c r="O3033" s="129"/>
      <c r="P3033" s="16"/>
    </row>
    <row r="3034" spans="1:16">
      <c r="A3034" t="s">
        <v>11577</v>
      </c>
      <c r="B3034" t="s">
        <v>317</v>
      </c>
      <c r="C3034" t="s">
        <v>11578</v>
      </c>
      <c r="D3034" t="s">
        <v>318</v>
      </c>
      <c r="E3034">
        <v>36423.629999999997</v>
      </c>
      <c r="F3034" t="s">
        <v>1170</v>
      </c>
      <c r="G3034" t="s">
        <v>11579</v>
      </c>
      <c r="H3034" t="s">
        <v>597</v>
      </c>
      <c r="I3034" t="s">
        <v>10973</v>
      </c>
      <c r="J3034">
        <v>10073</v>
      </c>
      <c r="K3034">
        <v>111400</v>
      </c>
      <c r="L3034" t="s">
        <v>27</v>
      </c>
      <c r="M3034" t="s">
        <v>164</v>
      </c>
      <c r="N3034" t="s">
        <v>11268</v>
      </c>
      <c r="O3034" s="129"/>
      <c r="P3034" s="16"/>
    </row>
    <row r="3035" spans="1:16">
      <c r="A3035" t="s">
        <v>11580</v>
      </c>
      <c r="B3035" t="s">
        <v>317</v>
      </c>
      <c r="C3035" t="s">
        <v>11581</v>
      </c>
      <c r="D3035" t="s">
        <v>318</v>
      </c>
      <c r="E3035">
        <v>27026.21</v>
      </c>
      <c r="F3035" t="s">
        <v>1170</v>
      </c>
      <c r="G3035" t="s">
        <v>11582</v>
      </c>
      <c r="H3035" t="s">
        <v>588</v>
      </c>
      <c r="I3035" t="s">
        <v>10973</v>
      </c>
      <c r="J3035">
        <v>10073</v>
      </c>
      <c r="K3035">
        <v>111400</v>
      </c>
      <c r="L3035" t="s">
        <v>27</v>
      </c>
      <c r="M3035" t="s">
        <v>164</v>
      </c>
      <c r="N3035" t="s">
        <v>11269</v>
      </c>
      <c r="O3035" s="129"/>
      <c r="P3035" s="16"/>
    </row>
    <row r="3036" spans="1:16">
      <c r="A3036" t="s">
        <v>11583</v>
      </c>
      <c r="B3036" t="s">
        <v>317</v>
      </c>
      <c r="C3036" t="s">
        <v>11584</v>
      </c>
      <c r="D3036" t="s">
        <v>318</v>
      </c>
      <c r="E3036">
        <v>30833.8</v>
      </c>
      <c r="F3036" t="s">
        <v>1170</v>
      </c>
      <c r="G3036" t="s">
        <v>11585</v>
      </c>
      <c r="H3036" t="s">
        <v>594</v>
      </c>
      <c r="I3036" t="s">
        <v>10973</v>
      </c>
      <c r="J3036">
        <v>10073</v>
      </c>
      <c r="K3036">
        <v>111400</v>
      </c>
      <c r="L3036" t="s">
        <v>27</v>
      </c>
      <c r="M3036" t="s">
        <v>164</v>
      </c>
      <c r="N3036" t="s">
        <v>11271</v>
      </c>
      <c r="O3036" s="129"/>
      <c r="P3036" s="16"/>
    </row>
    <row r="3037" spans="1:16">
      <c r="A3037" t="s">
        <v>1155</v>
      </c>
      <c r="B3037" t="s">
        <v>317</v>
      </c>
      <c r="C3037" t="s">
        <v>11586</v>
      </c>
      <c r="D3037" t="s">
        <v>318</v>
      </c>
      <c r="E3037">
        <v>27501.49</v>
      </c>
      <c r="F3037" t="s">
        <v>1170</v>
      </c>
      <c r="G3037" t="s">
        <v>11587</v>
      </c>
      <c r="H3037" t="s">
        <v>596</v>
      </c>
      <c r="I3037" t="s">
        <v>10973</v>
      </c>
      <c r="J3037">
        <v>10073</v>
      </c>
      <c r="K3037">
        <v>111400</v>
      </c>
      <c r="L3037" t="s">
        <v>27</v>
      </c>
      <c r="M3037" t="s">
        <v>164</v>
      </c>
      <c r="N3037" t="s">
        <v>11270</v>
      </c>
      <c r="O3037" s="129"/>
      <c r="P3037" s="16"/>
    </row>
    <row r="3038" spans="1:16">
      <c r="A3038" t="s">
        <v>11588</v>
      </c>
      <c r="B3038" t="s">
        <v>317</v>
      </c>
      <c r="C3038" t="s">
        <v>11589</v>
      </c>
      <c r="D3038" t="s">
        <v>318</v>
      </c>
      <c r="E3038">
        <v>28027.94</v>
      </c>
      <c r="F3038" t="s">
        <v>1170</v>
      </c>
      <c r="G3038" t="s">
        <v>11590</v>
      </c>
      <c r="H3038" t="s">
        <v>600</v>
      </c>
      <c r="I3038" t="s">
        <v>10973</v>
      </c>
      <c r="J3038">
        <v>10073</v>
      </c>
      <c r="K3038">
        <v>111400</v>
      </c>
      <c r="L3038" t="s">
        <v>27</v>
      </c>
      <c r="M3038" t="s">
        <v>164</v>
      </c>
      <c r="N3038" t="s">
        <v>11272</v>
      </c>
      <c r="O3038" s="129"/>
      <c r="P3038" s="16"/>
    </row>
    <row r="3039" spans="1:16">
      <c r="A3039" t="s">
        <v>1161</v>
      </c>
      <c r="B3039" t="s">
        <v>317</v>
      </c>
      <c r="C3039" t="s">
        <v>11591</v>
      </c>
      <c r="D3039" t="s">
        <v>318</v>
      </c>
      <c r="E3039">
        <v>30992.25</v>
      </c>
      <c r="F3039" t="s">
        <v>1170</v>
      </c>
      <c r="G3039" t="s">
        <v>11592</v>
      </c>
      <c r="H3039" t="s">
        <v>596</v>
      </c>
      <c r="I3039" t="s">
        <v>10973</v>
      </c>
      <c r="J3039">
        <v>10073</v>
      </c>
      <c r="K3039">
        <v>111400</v>
      </c>
      <c r="L3039" t="s">
        <v>27</v>
      </c>
      <c r="M3039" t="s">
        <v>164</v>
      </c>
      <c r="N3039" t="s">
        <v>11273</v>
      </c>
      <c r="O3039" s="129"/>
      <c r="P3039" s="16"/>
    </row>
    <row r="3040" spans="1:16">
      <c r="A3040" t="s">
        <v>1160</v>
      </c>
      <c r="B3040" t="s">
        <v>317</v>
      </c>
      <c r="C3040" t="s">
        <v>11593</v>
      </c>
      <c r="D3040" t="s">
        <v>318</v>
      </c>
      <c r="E3040">
        <v>28236.68</v>
      </c>
      <c r="F3040" t="s">
        <v>1170</v>
      </c>
      <c r="G3040" t="s">
        <v>11594</v>
      </c>
      <c r="H3040" t="s">
        <v>596</v>
      </c>
      <c r="I3040" t="s">
        <v>10973</v>
      </c>
      <c r="J3040">
        <v>10073</v>
      </c>
      <c r="K3040">
        <v>111400</v>
      </c>
      <c r="L3040" t="s">
        <v>27</v>
      </c>
      <c r="M3040" t="s">
        <v>164</v>
      </c>
      <c r="N3040" t="s">
        <v>11274</v>
      </c>
      <c r="O3040" s="129"/>
      <c r="P3040" s="16"/>
    </row>
    <row r="3041" spans="1:16">
      <c r="A3041" t="s">
        <v>11588</v>
      </c>
      <c r="B3041" t="s">
        <v>317</v>
      </c>
      <c r="C3041" t="s">
        <v>11589</v>
      </c>
      <c r="D3041" t="s">
        <v>318</v>
      </c>
      <c r="E3041">
        <v>1908.75</v>
      </c>
      <c r="F3041" t="s">
        <v>1170</v>
      </c>
      <c r="G3041" t="s">
        <v>11590</v>
      </c>
      <c r="H3041" t="s">
        <v>601</v>
      </c>
      <c r="I3041" t="s">
        <v>11602</v>
      </c>
      <c r="J3041">
        <v>10073</v>
      </c>
      <c r="K3041">
        <v>111500</v>
      </c>
      <c r="L3041" t="s">
        <v>29</v>
      </c>
      <c r="M3041" t="s">
        <v>164</v>
      </c>
      <c r="N3041" t="s">
        <v>11272</v>
      </c>
      <c r="O3041" s="129"/>
      <c r="P3041" s="16"/>
    </row>
    <row r="3042" spans="1:16">
      <c r="A3042" t="s">
        <v>1160</v>
      </c>
      <c r="B3042" t="s">
        <v>317</v>
      </c>
      <c r="C3042" t="s">
        <v>11593</v>
      </c>
      <c r="D3042" t="s">
        <v>318</v>
      </c>
      <c r="E3042">
        <v>568.88</v>
      </c>
      <c r="F3042" t="s">
        <v>1170</v>
      </c>
      <c r="G3042" t="s">
        <v>11594</v>
      </c>
      <c r="H3042" t="s">
        <v>597</v>
      </c>
      <c r="I3042" t="s">
        <v>11602</v>
      </c>
      <c r="J3042">
        <v>10073</v>
      </c>
      <c r="K3042">
        <v>111500</v>
      </c>
      <c r="L3042" t="s">
        <v>29</v>
      </c>
      <c r="M3042" t="s">
        <v>164</v>
      </c>
      <c r="N3042" t="s">
        <v>11274</v>
      </c>
      <c r="O3042" s="129"/>
      <c r="P3042" s="16"/>
    </row>
    <row r="3043" spans="1:16">
      <c r="A3043" t="s">
        <v>316</v>
      </c>
      <c r="B3043" t="s">
        <v>317</v>
      </c>
      <c r="C3043" t="s">
        <v>11569</v>
      </c>
      <c r="D3043" t="s">
        <v>318</v>
      </c>
      <c r="E3043">
        <v>17433.990000000002</v>
      </c>
      <c r="F3043" t="s">
        <v>1170</v>
      </c>
      <c r="G3043" t="s">
        <v>11570</v>
      </c>
      <c r="H3043" t="s">
        <v>600</v>
      </c>
      <c r="I3043" t="s">
        <v>10972</v>
      </c>
      <c r="J3043">
        <v>10073</v>
      </c>
      <c r="K3043">
        <v>111600</v>
      </c>
      <c r="L3043" t="s">
        <v>31</v>
      </c>
      <c r="M3043" t="s">
        <v>164</v>
      </c>
      <c r="N3043" t="s">
        <v>11264</v>
      </c>
      <c r="O3043" s="129"/>
      <c r="P3043" s="16"/>
    </row>
    <row r="3044" spans="1:16">
      <c r="A3044" t="s">
        <v>320</v>
      </c>
      <c r="B3044" t="s">
        <v>317</v>
      </c>
      <c r="C3044" t="s">
        <v>11571</v>
      </c>
      <c r="D3044" t="s">
        <v>318</v>
      </c>
      <c r="E3044">
        <v>16674.66</v>
      </c>
      <c r="F3044" t="s">
        <v>1170</v>
      </c>
      <c r="G3044" t="s">
        <v>11572</v>
      </c>
      <c r="H3044" t="s">
        <v>596</v>
      </c>
      <c r="I3044" t="s">
        <v>10972</v>
      </c>
      <c r="J3044">
        <v>10073</v>
      </c>
      <c r="K3044">
        <v>111600</v>
      </c>
      <c r="L3044" t="s">
        <v>31</v>
      </c>
      <c r="M3044" t="s">
        <v>164</v>
      </c>
      <c r="N3044" t="s">
        <v>11265</v>
      </c>
      <c r="O3044" s="129"/>
      <c r="P3044" s="16"/>
    </row>
    <row r="3045" spans="1:16">
      <c r="A3045" t="s">
        <v>321</v>
      </c>
      <c r="B3045" t="s">
        <v>317</v>
      </c>
      <c r="C3045" t="s">
        <v>11573</v>
      </c>
      <c r="D3045" t="s">
        <v>318</v>
      </c>
      <c r="E3045">
        <v>16784.330000000002</v>
      </c>
      <c r="F3045" t="s">
        <v>1170</v>
      </c>
      <c r="G3045" t="s">
        <v>11574</v>
      </c>
      <c r="H3045" t="s">
        <v>601</v>
      </c>
      <c r="I3045" t="s">
        <v>10972</v>
      </c>
      <c r="J3045">
        <v>10073</v>
      </c>
      <c r="K3045">
        <v>111600</v>
      </c>
      <c r="L3045" t="s">
        <v>31</v>
      </c>
      <c r="M3045" t="s">
        <v>164</v>
      </c>
      <c r="N3045" t="s">
        <v>11266</v>
      </c>
      <c r="O3045" s="129"/>
      <c r="P3045" s="16"/>
    </row>
    <row r="3046" spans="1:16">
      <c r="A3046" t="s">
        <v>1115</v>
      </c>
      <c r="B3046" t="s">
        <v>317</v>
      </c>
      <c r="C3046" t="s">
        <v>11575</v>
      </c>
      <c r="D3046" t="s">
        <v>318</v>
      </c>
      <c r="E3046">
        <v>18575.89</v>
      </c>
      <c r="F3046" t="s">
        <v>1170</v>
      </c>
      <c r="G3046" t="s">
        <v>11576</v>
      </c>
      <c r="H3046" t="s">
        <v>599</v>
      </c>
      <c r="I3046" t="s">
        <v>10972</v>
      </c>
      <c r="J3046">
        <v>10073</v>
      </c>
      <c r="K3046">
        <v>111600</v>
      </c>
      <c r="L3046" t="s">
        <v>31</v>
      </c>
      <c r="M3046" t="s">
        <v>164</v>
      </c>
      <c r="N3046" t="s">
        <v>11267</v>
      </c>
      <c r="O3046" s="129"/>
      <c r="P3046" s="16"/>
    </row>
    <row r="3047" spans="1:16">
      <c r="A3047" t="s">
        <v>11577</v>
      </c>
      <c r="B3047" t="s">
        <v>317</v>
      </c>
      <c r="C3047" t="s">
        <v>11578</v>
      </c>
      <c r="D3047" t="s">
        <v>318</v>
      </c>
      <c r="E3047">
        <v>17650.759999999998</v>
      </c>
      <c r="F3047" t="s">
        <v>1170</v>
      </c>
      <c r="G3047" t="s">
        <v>11579</v>
      </c>
      <c r="H3047" t="s">
        <v>598</v>
      </c>
      <c r="I3047" t="s">
        <v>10972</v>
      </c>
      <c r="J3047">
        <v>10073</v>
      </c>
      <c r="K3047">
        <v>111600</v>
      </c>
      <c r="L3047" t="s">
        <v>31</v>
      </c>
      <c r="M3047" t="s">
        <v>164</v>
      </c>
      <c r="N3047" t="s">
        <v>11268</v>
      </c>
      <c r="O3047" s="129"/>
      <c r="P3047" s="16"/>
    </row>
    <row r="3048" spans="1:16">
      <c r="A3048" t="s">
        <v>11580</v>
      </c>
      <c r="B3048" t="s">
        <v>317</v>
      </c>
      <c r="C3048" t="s">
        <v>11581</v>
      </c>
      <c r="D3048" t="s">
        <v>318</v>
      </c>
      <c r="E3048">
        <v>17926.669999999998</v>
      </c>
      <c r="F3048" t="s">
        <v>1170</v>
      </c>
      <c r="G3048" t="s">
        <v>11582</v>
      </c>
      <c r="H3048" t="s">
        <v>589</v>
      </c>
      <c r="I3048" t="s">
        <v>10972</v>
      </c>
      <c r="J3048">
        <v>10073</v>
      </c>
      <c r="K3048">
        <v>111600</v>
      </c>
      <c r="L3048" t="s">
        <v>31</v>
      </c>
      <c r="M3048" t="s">
        <v>164</v>
      </c>
      <c r="N3048" t="s">
        <v>11269</v>
      </c>
      <c r="O3048" s="129"/>
      <c r="P3048" s="16"/>
    </row>
    <row r="3049" spans="1:16">
      <c r="A3049" t="s">
        <v>1155</v>
      </c>
      <c r="B3049" t="s">
        <v>317</v>
      </c>
      <c r="C3049" t="s">
        <v>11586</v>
      </c>
      <c r="D3049" t="s">
        <v>318</v>
      </c>
      <c r="E3049">
        <v>18678.849999999999</v>
      </c>
      <c r="F3049" t="s">
        <v>1170</v>
      </c>
      <c r="G3049" t="s">
        <v>11587</v>
      </c>
      <c r="H3049" t="s">
        <v>597</v>
      </c>
      <c r="I3049" t="s">
        <v>10972</v>
      </c>
      <c r="J3049">
        <v>10073</v>
      </c>
      <c r="K3049">
        <v>111600</v>
      </c>
      <c r="L3049" t="s">
        <v>31</v>
      </c>
      <c r="M3049" t="s">
        <v>164</v>
      </c>
      <c r="N3049" t="s">
        <v>11270</v>
      </c>
      <c r="O3049" s="129"/>
      <c r="P3049" s="16"/>
    </row>
    <row r="3050" spans="1:16">
      <c r="A3050" t="s">
        <v>11583</v>
      </c>
      <c r="B3050" t="s">
        <v>317</v>
      </c>
      <c r="C3050" t="s">
        <v>11584</v>
      </c>
      <c r="D3050" t="s">
        <v>318</v>
      </c>
      <c r="E3050">
        <v>18412.62</v>
      </c>
      <c r="F3050" t="s">
        <v>1170</v>
      </c>
      <c r="G3050" t="s">
        <v>11585</v>
      </c>
      <c r="H3050" t="s">
        <v>595</v>
      </c>
      <c r="I3050" t="s">
        <v>10972</v>
      </c>
      <c r="J3050">
        <v>10073</v>
      </c>
      <c r="K3050">
        <v>111600</v>
      </c>
      <c r="L3050" t="s">
        <v>31</v>
      </c>
      <c r="M3050" t="s">
        <v>164</v>
      </c>
      <c r="N3050" t="s">
        <v>11271</v>
      </c>
      <c r="O3050" s="129"/>
      <c r="P3050" s="16"/>
    </row>
    <row r="3051" spans="1:16">
      <c r="A3051" t="s">
        <v>11588</v>
      </c>
      <c r="B3051" t="s">
        <v>317</v>
      </c>
      <c r="C3051" t="s">
        <v>11589</v>
      </c>
      <c r="D3051" t="s">
        <v>318</v>
      </c>
      <c r="E3051">
        <v>30700.57</v>
      </c>
      <c r="F3051" t="s">
        <v>1170</v>
      </c>
      <c r="G3051" t="s">
        <v>11590</v>
      </c>
      <c r="H3051" t="s">
        <v>602</v>
      </c>
      <c r="I3051" t="s">
        <v>10972</v>
      </c>
      <c r="J3051">
        <v>10073</v>
      </c>
      <c r="K3051">
        <v>111600</v>
      </c>
      <c r="L3051" t="s">
        <v>31</v>
      </c>
      <c r="M3051" t="s">
        <v>164</v>
      </c>
      <c r="N3051" t="s">
        <v>11272</v>
      </c>
      <c r="O3051" s="129"/>
      <c r="P3051" s="16"/>
    </row>
    <row r="3052" spans="1:16">
      <c r="A3052" t="s">
        <v>1161</v>
      </c>
      <c r="B3052" t="s">
        <v>317</v>
      </c>
      <c r="C3052" t="s">
        <v>11591</v>
      </c>
      <c r="D3052" t="s">
        <v>318</v>
      </c>
      <c r="E3052">
        <v>19621.02</v>
      </c>
      <c r="F3052" t="s">
        <v>1170</v>
      </c>
      <c r="G3052" t="s">
        <v>11592</v>
      </c>
      <c r="H3052" t="s">
        <v>597</v>
      </c>
      <c r="I3052" t="s">
        <v>10972</v>
      </c>
      <c r="J3052">
        <v>10073</v>
      </c>
      <c r="K3052">
        <v>111600</v>
      </c>
      <c r="L3052" t="s">
        <v>31</v>
      </c>
      <c r="M3052" t="s">
        <v>164</v>
      </c>
      <c r="N3052" t="s">
        <v>11273</v>
      </c>
      <c r="O3052" s="129"/>
      <c r="P3052" s="16"/>
    </row>
    <row r="3053" spans="1:16">
      <c r="A3053" t="s">
        <v>1160</v>
      </c>
      <c r="B3053" t="s">
        <v>317</v>
      </c>
      <c r="C3053" t="s">
        <v>11593</v>
      </c>
      <c r="D3053" t="s">
        <v>318</v>
      </c>
      <c r="E3053">
        <v>19870.830000000002</v>
      </c>
      <c r="F3053" t="s">
        <v>1170</v>
      </c>
      <c r="G3053" t="s">
        <v>11594</v>
      </c>
      <c r="H3053" t="s">
        <v>598</v>
      </c>
      <c r="I3053" t="s">
        <v>10972</v>
      </c>
      <c r="J3053">
        <v>10073</v>
      </c>
      <c r="K3053">
        <v>111600</v>
      </c>
      <c r="L3053" t="s">
        <v>31</v>
      </c>
      <c r="M3053" t="s">
        <v>164</v>
      </c>
      <c r="N3053" t="s">
        <v>11274</v>
      </c>
      <c r="O3053" s="129"/>
      <c r="P3053" s="16"/>
    </row>
    <row r="3054" spans="1:16">
      <c r="A3054" t="s">
        <v>316</v>
      </c>
      <c r="B3054" t="s">
        <v>317</v>
      </c>
      <c r="C3054" t="s">
        <v>11569</v>
      </c>
      <c r="D3054" t="s">
        <v>318</v>
      </c>
      <c r="E3054">
        <v>1592.26</v>
      </c>
      <c r="F3054" t="s">
        <v>1170</v>
      </c>
      <c r="G3054" t="s">
        <v>11570</v>
      </c>
      <c r="H3054" t="s">
        <v>601</v>
      </c>
      <c r="I3054" t="s">
        <v>10971</v>
      </c>
      <c r="J3054">
        <v>10073</v>
      </c>
      <c r="K3054">
        <v>111700</v>
      </c>
      <c r="L3054" t="s">
        <v>39</v>
      </c>
      <c r="M3054" t="s">
        <v>164</v>
      </c>
      <c r="N3054" t="s">
        <v>11264</v>
      </c>
      <c r="O3054" s="129"/>
      <c r="P3054" s="16"/>
    </row>
    <row r="3055" spans="1:16">
      <c r="A3055" t="s">
        <v>320</v>
      </c>
      <c r="B3055" t="s">
        <v>317</v>
      </c>
      <c r="C3055" t="s">
        <v>11571</v>
      </c>
      <c r="D3055" t="s">
        <v>318</v>
      </c>
      <c r="E3055">
        <v>1375.16</v>
      </c>
      <c r="F3055" t="s">
        <v>1170</v>
      </c>
      <c r="G3055" t="s">
        <v>11572</v>
      </c>
      <c r="H3055" t="s">
        <v>597</v>
      </c>
      <c r="I3055" t="s">
        <v>10971</v>
      </c>
      <c r="J3055">
        <v>10073</v>
      </c>
      <c r="K3055">
        <v>111700</v>
      </c>
      <c r="L3055" t="s">
        <v>39</v>
      </c>
      <c r="M3055" t="s">
        <v>164</v>
      </c>
      <c r="N3055" t="s">
        <v>11265</v>
      </c>
      <c r="O3055" s="129"/>
      <c r="P3055" s="16"/>
    </row>
    <row r="3056" spans="1:16">
      <c r="A3056" t="s">
        <v>321</v>
      </c>
      <c r="B3056" t="s">
        <v>317</v>
      </c>
      <c r="C3056" t="s">
        <v>11573</v>
      </c>
      <c r="D3056" t="s">
        <v>318</v>
      </c>
      <c r="E3056">
        <v>1494.22</v>
      </c>
      <c r="F3056" t="s">
        <v>1170</v>
      </c>
      <c r="G3056" t="s">
        <v>11574</v>
      </c>
      <c r="H3056" t="s">
        <v>602</v>
      </c>
      <c r="I3056" t="s">
        <v>10971</v>
      </c>
      <c r="J3056">
        <v>10073</v>
      </c>
      <c r="K3056">
        <v>111700</v>
      </c>
      <c r="L3056" t="s">
        <v>39</v>
      </c>
      <c r="M3056" t="s">
        <v>164</v>
      </c>
      <c r="N3056" t="s">
        <v>11266</v>
      </c>
      <c r="O3056" s="129"/>
      <c r="P3056" s="16"/>
    </row>
    <row r="3057" spans="1:16">
      <c r="A3057" t="s">
        <v>1115</v>
      </c>
      <c r="B3057" t="s">
        <v>317</v>
      </c>
      <c r="C3057" t="s">
        <v>11575</v>
      </c>
      <c r="D3057" t="s">
        <v>318</v>
      </c>
      <c r="E3057">
        <v>1550.24</v>
      </c>
      <c r="F3057" t="s">
        <v>1170</v>
      </c>
      <c r="G3057" t="s">
        <v>11576</v>
      </c>
      <c r="H3057" t="s">
        <v>600</v>
      </c>
      <c r="I3057" t="s">
        <v>10971</v>
      </c>
      <c r="J3057">
        <v>10073</v>
      </c>
      <c r="K3057">
        <v>111700</v>
      </c>
      <c r="L3057" t="s">
        <v>39</v>
      </c>
      <c r="M3057" t="s">
        <v>164</v>
      </c>
      <c r="N3057" t="s">
        <v>11267</v>
      </c>
      <c r="O3057" s="129"/>
      <c r="P3057" s="16"/>
    </row>
    <row r="3058" spans="1:16">
      <c r="A3058" t="s">
        <v>11577</v>
      </c>
      <c r="B3058" t="s">
        <v>317</v>
      </c>
      <c r="C3058" t="s">
        <v>11578</v>
      </c>
      <c r="D3058" t="s">
        <v>318</v>
      </c>
      <c r="E3058">
        <v>1228.1199999999999</v>
      </c>
      <c r="F3058" t="s">
        <v>1170</v>
      </c>
      <c r="G3058" t="s">
        <v>11579</v>
      </c>
      <c r="H3058" t="s">
        <v>599</v>
      </c>
      <c r="I3058" t="s">
        <v>10971</v>
      </c>
      <c r="J3058">
        <v>10073</v>
      </c>
      <c r="K3058">
        <v>111700</v>
      </c>
      <c r="L3058" t="s">
        <v>39</v>
      </c>
      <c r="M3058" t="s">
        <v>164</v>
      </c>
      <c r="N3058" t="s">
        <v>11268</v>
      </c>
      <c r="O3058" s="129"/>
      <c r="P3058" s="16"/>
    </row>
    <row r="3059" spans="1:16">
      <c r="A3059" t="s">
        <v>11580</v>
      </c>
      <c r="B3059" t="s">
        <v>317</v>
      </c>
      <c r="C3059" t="s">
        <v>11581</v>
      </c>
      <c r="D3059" t="s">
        <v>318</v>
      </c>
      <c r="E3059">
        <v>1919.59</v>
      </c>
      <c r="F3059" t="s">
        <v>1170</v>
      </c>
      <c r="G3059" t="s">
        <v>11582</v>
      </c>
      <c r="H3059" t="s">
        <v>590</v>
      </c>
      <c r="I3059" t="s">
        <v>10971</v>
      </c>
      <c r="J3059">
        <v>10073</v>
      </c>
      <c r="K3059">
        <v>111700</v>
      </c>
      <c r="L3059" t="s">
        <v>39</v>
      </c>
      <c r="M3059" t="s">
        <v>164</v>
      </c>
      <c r="N3059" t="s">
        <v>11269</v>
      </c>
      <c r="O3059" s="129"/>
      <c r="P3059" s="16"/>
    </row>
    <row r="3060" spans="1:16">
      <c r="A3060" t="s">
        <v>1155</v>
      </c>
      <c r="B3060" t="s">
        <v>317</v>
      </c>
      <c r="C3060" t="s">
        <v>11586</v>
      </c>
      <c r="D3060" t="s">
        <v>318</v>
      </c>
      <c r="E3060">
        <v>1968.61</v>
      </c>
      <c r="F3060" t="s">
        <v>1170</v>
      </c>
      <c r="G3060" t="s">
        <v>11587</v>
      </c>
      <c r="H3060" t="s">
        <v>598</v>
      </c>
      <c r="I3060" t="s">
        <v>10971</v>
      </c>
      <c r="J3060">
        <v>10073</v>
      </c>
      <c r="K3060">
        <v>111700</v>
      </c>
      <c r="L3060" t="s">
        <v>39</v>
      </c>
      <c r="M3060" t="s">
        <v>164</v>
      </c>
      <c r="N3060" t="s">
        <v>11270</v>
      </c>
      <c r="O3060" s="129"/>
      <c r="P3060" s="16"/>
    </row>
    <row r="3061" spans="1:16">
      <c r="A3061" t="s">
        <v>11583</v>
      </c>
      <c r="B3061" t="s">
        <v>317</v>
      </c>
      <c r="C3061" t="s">
        <v>11584</v>
      </c>
      <c r="D3061" t="s">
        <v>318</v>
      </c>
      <c r="E3061">
        <v>2334.34</v>
      </c>
      <c r="F3061" t="s">
        <v>1170</v>
      </c>
      <c r="G3061" t="s">
        <v>11585</v>
      </c>
      <c r="H3061" t="s">
        <v>596</v>
      </c>
      <c r="I3061" t="s">
        <v>10971</v>
      </c>
      <c r="J3061">
        <v>10073</v>
      </c>
      <c r="K3061">
        <v>111700</v>
      </c>
      <c r="L3061" t="s">
        <v>39</v>
      </c>
      <c r="M3061" t="s">
        <v>164</v>
      </c>
      <c r="N3061" t="s">
        <v>11271</v>
      </c>
      <c r="O3061" s="129"/>
      <c r="P3061" s="16"/>
    </row>
    <row r="3062" spans="1:16">
      <c r="A3062" t="s">
        <v>11588</v>
      </c>
      <c r="B3062" t="s">
        <v>317</v>
      </c>
      <c r="C3062" t="s">
        <v>11589</v>
      </c>
      <c r="D3062" t="s">
        <v>318</v>
      </c>
      <c r="E3062">
        <v>3972.79</v>
      </c>
      <c r="F3062" t="s">
        <v>1170</v>
      </c>
      <c r="G3062" t="s">
        <v>11590</v>
      </c>
      <c r="H3062" t="s">
        <v>603</v>
      </c>
      <c r="I3062" t="s">
        <v>10971</v>
      </c>
      <c r="J3062">
        <v>10073</v>
      </c>
      <c r="K3062">
        <v>111700</v>
      </c>
      <c r="L3062" t="s">
        <v>39</v>
      </c>
      <c r="M3062" t="s">
        <v>164</v>
      </c>
      <c r="N3062" t="s">
        <v>11272</v>
      </c>
      <c r="O3062" s="129"/>
      <c r="P3062" s="16"/>
    </row>
    <row r="3063" spans="1:16">
      <c r="A3063" t="s">
        <v>1161</v>
      </c>
      <c r="B3063" t="s">
        <v>317</v>
      </c>
      <c r="C3063" t="s">
        <v>11591</v>
      </c>
      <c r="D3063" t="s">
        <v>318</v>
      </c>
      <c r="E3063">
        <v>2237.56</v>
      </c>
      <c r="F3063" t="s">
        <v>1170</v>
      </c>
      <c r="G3063" t="s">
        <v>11592</v>
      </c>
      <c r="H3063" t="s">
        <v>598</v>
      </c>
      <c r="I3063" t="s">
        <v>10971</v>
      </c>
      <c r="J3063">
        <v>10073</v>
      </c>
      <c r="K3063">
        <v>111700</v>
      </c>
      <c r="L3063" t="s">
        <v>39</v>
      </c>
      <c r="M3063" t="s">
        <v>164</v>
      </c>
      <c r="N3063" t="s">
        <v>11273</v>
      </c>
      <c r="O3063" s="129"/>
      <c r="P3063" s="16"/>
    </row>
    <row r="3064" spans="1:16">
      <c r="A3064" t="s">
        <v>1160</v>
      </c>
      <c r="B3064" t="s">
        <v>317</v>
      </c>
      <c r="C3064" t="s">
        <v>11593</v>
      </c>
      <c r="D3064" t="s">
        <v>318</v>
      </c>
      <c r="E3064">
        <v>2749.1</v>
      </c>
      <c r="F3064" t="s">
        <v>1170</v>
      </c>
      <c r="G3064" t="s">
        <v>11594</v>
      </c>
      <c r="H3064" t="s">
        <v>599</v>
      </c>
      <c r="I3064" t="s">
        <v>10971</v>
      </c>
      <c r="J3064">
        <v>10073</v>
      </c>
      <c r="K3064">
        <v>111700</v>
      </c>
      <c r="L3064" t="s">
        <v>39</v>
      </c>
      <c r="M3064" t="s">
        <v>164</v>
      </c>
      <c r="N3064" t="s">
        <v>11274</v>
      </c>
      <c r="O3064" s="129"/>
      <c r="P3064" s="16"/>
    </row>
    <row r="3065" spans="1:16">
      <c r="A3065" t="s">
        <v>316</v>
      </c>
      <c r="B3065" t="s">
        <v>317</v>
      </c>
      <c r="C3065" t="s">
        <v>11569</v>
      </c>
      <c r="D3065" t="s">
        <v>318</v>
      </c>
      <c r="E3065">
        <v>85.72</v>
      </c>
      <c r="F3065" t="s">
        <v>1170</v>
      </c>
      <c r="G3065" t="s">
        <v>11570</v>
      </c>
      <c r="H3065" t="s">
        <v>602</v>
      </c>
      <c r="I3065" t="s">
        <v>10970</v>
      </c>
      <c r="J3065">
        <v>10073</v>
      </c>
      <c r="K3065">
        <v>113000</v>
      </c>
      <c r="L3065" t="s">
        <v>39</v>
      </c>
      <c r="M3065" t="s">
        <v>164</v>
      </c>
      <c r="N3065" t="s">
        <v>11264</v>
      </c>
      <c r="O3065" s="129"/>
      <c r="P3065" s="16"/>
    </row>
    <row r="3066" spans="1:16">
      <c r="A3066" t="s">
        <v>320</v>
      </c>
      <c r="B3066" t="s">
        <v>317</v>
      </c>
      <c r="C3066" t="s">
        <v>11571</v>
      </c>
      <c r="D3066" t="s">
        <v>318</v>
      </c>
      <c r="E3066">
        <v>78.650000000000006</v>
      </c>
      <c r="F3066" t="s">
        <v>1170</v>
      </c>
      <c r="G3066" t="s">
        <v>11572</v>
      </c>
      <c r="H3066" t="s">
        <v>598</v>
      </c>
      <c r="I3066" t="s">
        <v>10970</v>
      </c>
      <c r="J3066">
        <v>10073</v>
      </c>
      <c r="K3066">
        <v>113000</v>
      </c>
      <c r="L3066" t="s">
        <v>39</v>
      </c>
      <c r="M3066" t="s">
        <v>164</v>
      </c>
      <c r="N3066" t="s">
        <v>11265</v>
      </c>
      <c r="O3066" s="129"/>
      <c r="P3066" s="16"/>
    </row>
    <row r="3067" spans="1:16">
      <c r="A3067" t="s">
        <v>321</v>
      </c>
      <c r="B3067" t="s">
        <v>317</v>
      </c>
      <c r="C3067" t="s">
        <v>11573</v>
      </c>
      <c r="D3067" t="s">
        <v>318</v>
      </c>
      <c r="E3067">
        <v>81.849999999999994</v>
      </c>
      <c r="F3067" t="s">
        <v>1170</v>
      </c>
      <c r="G3067" t="s">
        <v>11574</v>
      </c>
      <c r="H3067" t="s">
        <v>603</v>
      </c>
      <c r="I3067" t="s">
        <v>10970</v>
      </c>
      <c r="J3067">
        <v>10073</v>
      </c>
      <c r="K3067">
        <v>113000</v>
      </c>
      <c r="L3067" t="s">
        <v>39</v>
      </c>
      <c r="M3067" t="s">
        <v>164</v>
      </c>
      <c r="N3067" t="s">
        <v>11266</v>
      </c>
      <c r="O3067" s="129"/>
      <c r="P3067" s="16"/>
    </row>
    <row r="3068" spans="1:16">
      <c r="A3068" t="s">
        <v>1115</v>
      </c>
      <c r="B3068" t="s">
        <v>317</v>
      </c>
      <c r="C3068" t="s">
        <v>11575</v>
      </c>
      <c r="D3068" t="s">
        <v>318</v>
      </c>
      <c r="E3068">
        <v>87.41</v>
      </c>
      <c r="F3068" t="s">
        <v>1170</v>
      </c>
      <c r="G3068" t="s">
        <v>11576</v>
      </c>
      <c r="H3068" t="s">
        <v>601</v>
      </c>
      <c r="I3068" t="s">
        <v>10970</v>
      </c>
      <c r="J3068">
        <v>10073</v>
      </c>
      <c r="K3068">
        <v>113000</v>
      </c>
      <c r="L3068" t="s">
        <v>39</v>
      </c>
      <c r="M3068" t="s">
        <v>164</v>
      </c>
      <c r="N3068" t="s">
        <v>11267</v>
      </c>
      <c r="O3068" s="129"/>
      <c r="P3068" s="16"/>
    </row>
    <row r="3069" spans="1:16">
      <c r="A3069" t="s">
        <v>11577</v>
      </c>
      <c r="B3069" t="s">
        <v>317</v>
      </c>
      <c r="C3069" t="s">
        <v>11578</v>
      </c>
      <c r="D3069" t="s">
        <v>318</v>
      </c>
      <c r="E3069">
        <v>85.76</v>
      </c>
      <c r="F3069" t="s">
        <v>1170</v>
      </c>
      <c r="G3069" t="s">
        <v>11579</v>
      </c>
      <c r="H3069" t="s">
        <v>600</v>
      </c>
      <c r="I3069" t="s">
        <v>10970</v>
      </c>
      <c r="J3069">
        <v>10073</v>
      </c>
      <c r="K3069">
        <v>113000</v>
      </c>
      <c r="L3069" t="s">
        <v>39</v>
      </c>
      <c r="M3069" t="s">
        <v>164</v>
      </c>
      <c r="N3069" t="s">
        <v>11268</v>
      </c>
      <c r="O3069" s="129"/>
      <c r="P3069" s="16"/>
    </row>
    <row r="3070" spans="1:16">
      <c r="A3070" t="s">
        <v>11580</v>
      </c>
      <c r="B3070" t="s">
        <v>317</v>
      </c>
      <c r="C3070" t="s">
        <v>11581</v>
      </c>
      <c r="D3070" t="s">
        <v>318</v>
      </c>
      <c r="E3070">
        <v>107.56</v>
      </c>
      <c r="F3070" t="s">
        <v>1170</v>
      </c>
      <c r="G3070" t="s">
        <v>11582</v>
      </c>
      <c r="H3070" t="s">
        <v>591</v>
      </c>
      <c r="I3070" t="s">
        <v>10970</v>
      </c>
      <c r="J3070">
        <v>10073</v>
      </c>
      <c r="K3070">
        <v>113000</v>
      </c>
      <c r="L3070" t="s">
        <v>39</v>
      </c>
      <c r="M3070" t="s">
        <v>164</v>
      </c>
      <c r="N3070" t="s">
        <v>11269</v>
      </c>
      <c r="O3070" s="129"/>
      <c r="P3070" s="16"/>
    </row>
    <row r="3071" spans="1:16">
      <c r="A3071" t="s">
        <v>1155</v>
      </c>
      <c r="B3071" t="s">
        <v>317</v>
      </c>
      <c r="C3071" t="s">
        <v>11586</v>
      </c>
      <c r="D3071" t="s">
        <v>318</v>
      </c>
      <c r="E3071">
        <v>108.72</v>
      </c>
      <c r="F3071" t="s">
        <v>1170</v>
      </c>
      <c r="G3071" t="s">
        <v>11587</v>
      </c>
      <c r="H3071" t="s">
        <v>599</v>
      </c>
      <c r="I3071" t="s">
        <v>10970</v>
      </c>
      <c r="J3071">
        <v>10073</v>
      </c>
      <c r="K3071">
        <v>113000</v>
      </c>
      <c r="L3071" t="s">
        <v>39</v>
      </c>
      <c r="M3071" t="s">
        <v>164</v>
      </c>
      <c r="N3071" t="s">
        <v>11270</v>
      </c>
      <c r="O3071" s="129"/>
      <c r="P3071" s="16"/>
    </row>
    <row r="3072" spans="1:16">
      <c r="A3072" t="s">
        <v>11583</v>
      </c>
      <c r="B3072" t="s">
        <v>317</v>
      </c>
      <c r="C3072" t="s">
        <v>11584</v>
      </c>
      <c r="D3072" t="s">
        <v>318</v>
      </c>
      <c r="E3072">
        <v>135.16</v>
      </c>
      <c r="F3072" t="s">
        <v>1170</v>
      </c>
      <c r="G3072" t="s">
        <v>11585</v>
      </c>
      <c r="H3072" t="s">
        <v>597</v>
      </c>
      <c r="I3072" t="s">
        <v>10970</v>
      </c>
      <c r="J3072">
        <v>10073</v>
      </c>
      <c r="K3072">
        <v>113000</v>
      </c>
      <c r="L3072" t="s">
        <v>39</v>
      </c>
      <c r="M3072" t="s">
        <v>164</v>
      </c>
      <c r="N3072" t="s">
        <v>11271</v>
      </c>
      <c r="O3072" s="129"/>
      <c r="P3072" s="16"/>
    </row>
    <row r="3073" spans="1:16">
      <c r="A3073" t="s">
        <v>11588</v>
      </c>
      <c r="B3073" t="s">
        <v>317</v>
      </c>
      <c r="C3073" t="s">
        <v>11589</v>
      </c>
      <c r="D3073" t="s">
        <v>318</v>
      </c>
      <c r="E3073">
        <v>318.72000000000003</v>
      </c>
      <c r="F3073" t="s">
        <v>1170</v>
      </c>
      <c r="G3073" t="s">
        <v>11590</v>
      </c>
      <c r="H3073" t="s">
        <v>604</v>
      </c>
      <c r="I3073" t="s">
        <v>10970</v>
      </c>
      <c r="J3073">
        <v>10073</v>
      </c>
      <c r="K3073">
        <v>113000</v>
      </c>
      <c r="L3073" t="s">
        <v>39</v>
      </c>
      <c r="M3073" t="s">
        <v>164</v>
      </c>
      <c r="N3073" t="s">
        <v>11272</v>
      </c>
      <c r="O3073" s="129"/>
      <c r="P3073" s="16"/>
    </row>
    <row r="3074" spans="1:16">
      <c r="A3074" t="s">
        <v>1161</v>
      </c>
      <c r="B3074" t="s">
        <v>317</v>
      </c>
      <c r="C3074" t="s">
        <v>11591</v>
      </c>
      <c r="D3074" t="s">
        <v>318</v>
      </c>
      <c r="E3074">
        <v>139.66</v>
      </c>
      <c r="F3074" t="s">
        <v>1170</v>
      </c>
      <c r="G3074" t="s">
        <v>11592</v>
      </c>
      <c r="H3074" t="s">
        <v>599</v>
      </c>
      <c r="I3074" t="s">
        <v>10970</v>
      </c>
      <c r="J3074">
        <v>10073</v>
      </c>
      <c r="K3074">
        <v>113000</v>
      </c>
      <c r="L3074" t="s">
        <v>39</v>
      </c>
      <c r="M3074" t="s">
        <v>164</v>
      </c>
      <c r="N3074" t="s">
        <v>11273</v>
      </c>
      <c r="O3074" s="129"/>
      <c r="P3074" s="16"/>
    </row>
    <row r="3075" spans="1:16">
      <c r="A3075" t="s">
        <v>1160</v>
      </c>
      <c r="B3075" t="s">
        <v>317</v>
      </c>
      <c r="C3075" t="s">
        <v>11593</v>
      </c>
      <c r="D3075" t="s">
        <v>318</v>
      </c>
      <c r="E3075">
        <v>159.08000000000001</v>
      </c>
      <c r="F3075" t="s">
        <v>1170</v>
      </c>
      <c r="G3075" t="s">
        <v>11594</v>
      </c>
      <c r="H3075" t="s">
        <v>600</v>
      </c>
      <c r="I3075" t="s">
        <v>10970</v>
      </c>
      <c r="J3075">
        <v>10073</v>
      </c>
      <c r="K3075">
        <v>113000</v>
      </c>
      <c r="L3075" t="s">
        <v>39</v>
      </c>
      <c r="M3075" t="s">
        <v>164</v>
      </c>
      <c r="N3075" t="s">
        <v>11274</v>
      </c>
      <c r="O3075" s="129"/>
      <c r="P3075" s="16"/>
    </row>
    <row r="3076" spans="1:16">
      <c r="A3076" t="s">
        <v>316</v>
      </c>
      <c r="B3076" t="s">
        <v>317</v>
      </c>
      <c r="C3076" t="s">
        <v>11569</v>
      </c>
      <c r="D3076" t="s">
        <v>318</v>
      </c>
      <c r="E3076">
        <v>556.58000000000004</v>
      </c>
      <c r="F3076" t="s">
        <v>1170</v>
      </c>
      <c r="G3076" t="s">
        <v>11570</v>
      </c>
      <c r="H3076" t="s">
        <v>603</v>
      </c>
      <c r="I3076" t="s">
        <v>10969</v>
      </c>
      <c r="J3076">
        <v>10073</v>
      </c>
      <c r="K3076">
        <v>113010</v>
      </c>
      <c r="L3076" t="s">
        <v>35</v>
      </c>
      <c r="M3076" t="s">
        <v>164</v>
      </c>
      <c r="N3076" t="s">
        <v>11264</v>
      </c>
      <c r="O3076" s="129"/>
      <c r="P3076" s="16"/>
    </row>
    <row r="3077" spans="1:16">
      <c r="A3077" t="s">
        <v>320</v>
      </c>
      <c r="B3077" t="s">
        <v>317</v>
      </c>
      <c r="C3077" t="s">
        <v>11571</v>
      </c>
      <c r="D3077" t="s">
        <v>318</v>
      </c>
      <c r="E3077">
        <v>272.22000000000003</v>
      </c>
      <c r="F3077" t="s">
        <v>1170</v>
      </c>
      <c r="G3077" t="s">
        <v>11572</v>
      </c>
      <c r="H3077" t="s">
        <v>599</v>
      </c>
      <c r="I3077" t="s">
        <v>10969</v>
      </c>
      <c r="J3077">
        <v>10073</v>
      </c>
      <c r="K3077">
        <v>113010</v>
      </c>
      <c r="L3077" t="s">
        <v>35</v>
      </c>
      <c r="M3077" t="s">
        <v>164</v>
      </c>
      <c r="N3077" t="s">
        <v>11265</v>
      </c>
      <c r="O3077" s="129"/>
      <c r="P3077" s="16"/>
    </row>
    <row r="3078" spans="1:16">
      <c r="A3078" t="s">
        <v>321</v>
      </c>
      <c r="B3078" t="s">
        <v>317</v>
      </c>
      <c r="C3078" t="s">
        <v>11573</v>
      </c>
      <c r="D3078" t="s">
        <v>318</v>
      </c>
      <c r="E3078">
        <v>191.45</v>
      </c>
      <c r="F3078" t="s">
        <v>1170</v>
      </c>
      <c r="G3078" t="s">
        <v>11574</v>
      </c>
      <c r="H3078" t="s">
        <v>604</v>
      </c>
      <c r="I3078" t="s">
        <v>10969</v>
      </c>
      <c r="J3078">
        <v>10073</v>
      </c>
      <c r="K3078">
        <v>113010</v>
      </c>
      <c r="L3078" t="s">
        <v>35</v>
      </c>
      <c r="M3078" t="s">
        <v>164</v>
      </c>
      <c r="N3078" t="s">
        <v>11266</v>
      </c>
      <c r="O3078" s="129"/>
      <c r="P3078" s="16"/>
    </row>
    <row r="3079" spans="1:16">
      <c r="A3079" t="s">
        <v>1115</v>
      </c>
      <c r="B3079" t="s">
        <v>317</v>
      </c>
      <c r="C3079" t="s">
        <v>11575</v>
      </c>
      <c r="D3079" t="s">
        <v>318</v>
      </c>
      <c r="E3079">
        <v>191.45</v>
      </c>
      <c r="F3079" t="s">
        <v>1170</v>
      </c>
      <c r="G3079" t="s">
        <v>11576</v>
      </c>
      <c r="H3079" t="s">
        <v>602</v>
      </c>
      <c r="I3079" t="s">
        <v>10969</v>
      </c>
      <c r="J3079">
        <v>10073</v>
      </c>
      <c r="K3079">
        <v>113010</v>
      </c>
      <c r="L3079" t="s">
        <v>35</v>
      </c>
      <c r="M3079" t="s">
        <v>164</v>
      </c>
      <c r="N3079" t="s">
        <v>11267</v>
      </c>
      <c r="O3079" s="129"/>
      <c r="P3079" s="16"/>
    </row>
    <row r="3080" spans="1:16">
      <c r="A3080" t="s">
        <v>11577</v>
      </c>
      <c r="B3080" t="s">
        <v>317</v>
      </c>
      <c r="C3080" t="s">
        <v>11578</v>
      </c>
      <c r="D3080" t="s">
        <v>318</v>
      </c>
      <c r="E3080">
        <v>191.45</v>
      </c>
      <c r="F3080" t="s">
        <v>1170</v>
      </c>
      <c r="G3080" t="s">
        <v>11579</v>
      </c>
      <c r="H3080" t="s">
        <v>601</v>
      </c>
      <c r="I3080" t="s">
        <v>10969</v>
      </c>
      <c r="J3080">
        <v>10073</v>
      </c>
      <c r="K3080">
        <v>113010</v>
      </c>
      <c r="L3080" t="s">
        <v>35</v>
      </c>
      <c r="M3080" t="s">
        <v>164</v>
      </c>
      <c r="N3080" t="s">
        <v>11268</v>
      </c>
      <c r="O3080" s="129"/>
    </row>
    <row r="3081" spans="1:16">
      <c r="A3081" t="s">
        <v>11580</v>
      </c>
      <c r="B3081" t="s">
        <v>317</v>
      </c>
      <c r="C3081" t="s">
        <v>11581</v>
      </c>
      <c r="D3081" t="s">
        <v>318</v>
      </c>
      <c r="E3081">
        <v>420.49</v>
      </c>
      <c r="F3081" t="s">
        <v>1170</v>
      </c>
      <c r="G3081" t="s">
        <v>11582</v>
      </c>
      <c r="H3081" t="s">
        <v>592</v>
      </c>
      <c r="I3081" t="s">
        <v>10969</v>
      </c>
      <c r="J3081">
        <v>10073</v>
      </c>
      <c r="K3081">
        <v>113010</v>
      </c>
      <c r="L3081" t="s">
        <v>35</v>
      </c>
      <c r="M3081" t="s">
        <v>164</v>
      </c>
      <c r="N3081" t="s">
        <v>11269</v>
      </c>
      <c r="O3081" s="129"/>
      <c r="P3081" s="16"/>
    </row>
    <row r="3082" spans="1:16">
      <c r="A3082" t="s">
        <v>1155</v>
      </c>
      <c r="B3082" t="s">
        <v>317</v>
      </c>
      <c r="C3082" t="s">
        <v>11586</v>
      </c>
      <c r="D3082" t="s">
        <v>318</v>
      </c>
      <c r="E3082">
        <v>420.49</v>
      </c>
      <c r="F3082" t="s">
        <v>1170</v>
      </c>
      <c r="G3082" t="s">
        <v>11587</v>
      </c>
      <c r="H3082" t="s">
        <v>600</v>
      </c>
      <c r="I3082" t="s">
        <v>10969</v>
      </c>
      <c r="J3082">
        <v>10073</v>
      </c>
      <c r="K3082">
        <v>113010</v>
      </c>
      <c r="L3082" t="s">
        <v>35</v>
      </c>
      <c r="M3082" t="s">
        <v>164</v>
      </c>
      <c r="N3082" t="s">
        <v>11270</v>
      </c>
      <c r="O3082" s="129"/>
    </row>
    <row r="3083" spans="1:16">
      <c r="A3083" t="s">
        <v>11583</v>
      </c>
      <c r="B3083" t="s">
        <v>317</v>
      </c>
      <c r="C3083" t="s">
        <v>11584</v>
      </c>
      <c r="D3083" t="s">
        <v>318</v>
      </c>
      <c r="E3083">
        <v>408.11</v>
      </c>
      <c r="F3083" t="s">
        <v>1170</v>
      </c>
      <c r="G3083" t="s">
        <v>11585</v>
      </c>
      <c r="H3083" t="s">
        <v>598</v>
      </c>
      <c r="I3083" t="s">
        <v>10969</v>
      </c>
      <c r="J3083">
        <v>10073</v>
      </c>
      <c r="K3083">
        <v>113010</v>
      </c>
      <c r="L3083" t="s">
        <v>35</v>
      </c>
      <c r="M3083" t="s">
        <v>164</v>
      </c>
      <c r="N3083" t="s">
        <v>11271</v>
      </c>
      <c r="O3083" s="129"/>
      <c r="P3083" s="16"/>
    </row>
    <row r="3084" spans="1:16">
      <c r="A3084" t="s">
        <v>11588</v>
      </c>
      <c r="B3084" t="s">
        <v>317</v>
      </c>
      <c r="C3084" t="s">
        <v>11589</v>
      </c>
      <c r="D3084" t="s">
        <v>318</v>
      </c>
      <c r="E3084">
        <v>696.51</v>
      </c>
      <c r="F3084" t="s">
        <v>1170</v>
      </c>
      <c r="G3084" t="s">
        <v>11590</v>
      </c>
      <c r="H3084" t="s">
        <v>605</v>
      </c>
      <c r="I3084" t="s">
        <v>10969</v>
      </c>
      <c r="J3084">
        <v>10073</v>
      </c>
      <c r="K3084">
        <v>113010</v>
      </c>
      <c r="L3084" t="s">
        <v>35</v>
      </c>
      <c r="M3084" t="s">
        <v>164</v>
      </c>
      <c r="N3084" t="s">
        <v>11272</v>
      </c>
      <c r="O3084" s="129"/>
      <c r="P3084" s="16"/>
    </row>
    <row r="3085" spans="1:16">
      <c r="A3085" t="s">
        <v>1161</v>
      </c>
      <c r="B3085" t="s">
        <v>317</v>
      </c>
      <c r="C3085" t="s">
        <v>11591</v>
      </c>
      <c r="D3085" t="s">
        <v>318</v>
      </c>
      <c r="E3085">
        <v>399.42</v>
      </c>
      <c r="F3085" t="s">
        <v>1170</v>
      </c>
      <c r="G3085" t="s">
        <v>11592</v>
      </c>
      <c r="H3085" t="s">
        <v>600</v>
      </c>
      <c r="I3085" t="s">
        <v>10969</v>
      </c>
      <c r="J3085">
        <v>10073</v>
      </c>
      <c r="K3085">
        <v>113010</v>
      </c>
      <c r="L3085" t="s">
        <v>35</v>
      </c>
      <c r="M3085" t="s">
        <v>164</v>
      </c>
      <c r="N3085" t="s">
        <v>11273</v>
      </c>
      <c r="O3085" s="129"/>
    </row>
    <row r="3086" spans="1:16">
      <c r="A3086" t="s">
        <v>1160</v>
      </c>
      <c r="B3086" t="s">
        <v>317</v>
      </c>
      <c r="C3086" t="s">
        <v>11593</v>
      </c>
      <c r="D3086" t="s">
        <v>318</v>
      </c>
      <c r="E3086">
        <v>399.42</v>
      </c>
      <c r="F3086" t="s">
        <v>1170</v>
      </c>
      <c r="G3086" t="s">
        <v>11594</v>
      </c>
      <c r="H3086" t="s">
        <v>601</v>
      </c>
      <c r="I3086" t="s">
        <v>10969</v>
      </c>
      <c r="J3086">
        <v>10073</v>
      </c>
      <c r="K3086">
        <v>113010</v>
      </c>
      <c r="L3086" t="s">
        <v>35</v>
      </c>
      <c r="M3086" t="s">
        <v>164</v>
      </c>
      <c r="N3086" t="s">
        <v>11274</v>
      </c>
      <c r="O3086" s="129"/>
    </row>
    <row r="3087" spans="1:16">
      <c r="A3087" t="s">
        <v>316</v>
      </c>
      <c r="B3087" t="s">
        <v>317</v>
      </c>
      <c r="C3087" t="s">
        <v>11569</v>
      </c>
      <c r="D3087" t="s">
        <v>318</v>
      </c>
      <c r="E3087">
        <v>207.75</v>
      </c>
      <c r="F3087" t="s">
        <v>1170</v>
      </c>
      <c r="G3087" t="s">
        <v>11570</v>
      </c>
      <c r="H3087" t="s">
        <v>604</v>
      </c>
      <c r="I3087" t="s">
        <v>10968</v>
      </c>
      <c r="J3087">
        <v>10073</v>
      </c>
      <c r="K3087">
        <v>113020</v>
      </c>
      <c r="L3087" t="s">
        <v>33</v>
      </c>
      <c r="M3087" t="s">
        <v>164</v>
      </c>
      <c r="N3087" t="s">
        <v>11264</v>
      </c>
      <c r="O3087" s="129"/>
    </row>
    <row r="3088" spans="1:16">
      <c r="A3088" t="s">
        <v>320</v>
      </c>
      <c r="B3088" t="s">
        <v>317</v>
      </c>
      <c r="C3088" t="s">
        <v>11571</v>
      </c>
      <c r="D3088" t="s">
        <v>318</v>
      </c>
      <c r="E3088">
        <v>219</v>
      </c>
      <c r="F3088" t="s">
        <v>1170</v>
      </c>
      <c r="G3088" t="s">
        <v>11572</v>
      </c>
      <c r="H3088" t="s">
        <v>600</v>
      </c>
      <c r="I3088" t="s">
        <v>10968</v>
      </c>
      <c r="J3088">
        <v>10073</v>
      </c>
      <c r="K3088">
        <v>113020</v>
      </c>
      <c r="L3088" t="s">
        <v>33</v>
      </c>
      <c r="M3088" t="s">
        <v>164</v>
      </c>
      <c r="N3088" t="s">
        <v>11265</v>
      </c>
      <c r="O3088" s="129"/>
      <c r="P3088" s="16"/>
    </row>
    <row r="3089" spans="1:16">
      <c r="A3089" t="s">
        <v>321</v>
      </c>
      <c r="B3089" t="s">
        <v>317</v>
      </c>
      <c r="C3089" t="s">
        <v>11573</v>
      </c>
      <c r="D3089" t="s">
        <v>318</v>
      </c>
      <c r="E3089">
        <v>182.07</v>
      </c>
      <c r="F3089" t="s">
        <v>1170</v>
      </c>
      <c r="G3089" t="s">
        <v>11574</v>
      </c>
      <c r="H3089" t="s">
        <v>605</v>
      </c>
      <c r="I3089" t="s">
        <v>10968</v>
      </c>
      <c r="J3089">
        <v>10073</v>
      </c>
      <c r="K3089">
        <v>113020</v>
      </c>
      <c r="L3089" t="s">
        <v>33</v>
      </c>
      <c r="M3089" t="s">
        <v>164</v>
      </c>
      <c r="N3089" t="s">
        <v>11266</v>
      </c>
      <c r="O3089" s="129"/>
    </row>
    <row r="3090" spans="1:16">
      <c r="A3090" t="s">
        <v>1115</v>
      </c>
      <c r="B3090" t="s">
        <v>317</v>
      </c>
      <c r="C3090" t="s">
        <v>11575</v>
      </c>
      <c r="D3090" t="s">
        <v>318</v>
      </c>
      <c r="E3090">
        <v>229.94</v>
      </c>
      <c r="F3090" t="s">
        <v>1170</v>
      </c>
      <c r="G3090" t="s">
        <v>11576</v>
      </c>
      <c r="H3090" t="s">
        <v>603</v>
      </c>
      <c r="I3090" t="s">
        <v>10968</v>
      </c>
      <c r="J3090">
        <v>10073</v>
      </c>
      <c r="K3090">
        <v>113020</v>
      </c>
      <c r="L3090" t="s">
        <v>33</v>
      </c>
      <c r="M3090" t="s">
        <v>164</v>
      </c>
      <c r="N3090" t="s">
        <v>11267</v>
      </c>
      <c r="O3090" s="129"/>
      <c r="P3090" s="16"/>
    </row>
    <row r="3091" spans="1:16">
      <c r="A3091" t="s">
        <v>11577</v>
      </c>
      <c r="B3091" t="s">
        <v>317</v>
      </c>
      <c r="C3091" t="s">
        <v>11578</v>
      </c>
      <c r="D3091" t="s">
        <v>318</v>
      </c>
      <c r="E3091">
        <v>205.33</v>
      </c>
      <c r="F3091" t="s">
        <v>1170</v>
      </c>
      <c r="G3091" t="s">
        <v>11579</v>
      </c>
      <c r="H3091" t="s">
        <v>602</v>
      </c>
      <c r="I3091" t="s">
        <v>10968</v>
      </c>
      <c r="J3091">
        <v>10073</v>
      </c>
      <c r="K3091">
        <v>113020</v>
      </c>
      <c r="L3091" t="s">
        <v>33</v>
      </c>
      <c r="M3091" t="s">
        <v>164</v>
      </c>
      <c r="N3091" t="s">
        <v>11268</v>
      </c>
      <c r="O3091" s="129"/>
      <c r="P3091" s="16"/>
    </row>
    <row r="3092" spans="1:16">
      <c r="A3092" t="s">
        <v>11580</v>
      </c>
      <c r="B3092" t="s">
        <v>317</v>
      </c>
      <c r="C3092" t="s">
        <v>11581</v>
      </c>
      <c r="D3092" t="s">
        <v>318</v>
      </c>
      <c r="E3092">
        <v>231.31</v>
      </c>
      <c r="F3092" t="s">
        <v>1170</v>
      </c>
      <c r="G3092" t="s">
        <v>11582</v>
      </c>
      <c r="H3092" t="s">
        <v>593</v>
      </c>
      <c r="I3092" t="s">
        <v>10968</v>
      </c>
      <c r="J3092">
        <v>10073</v>
      </c>
      <c r="K3092">
        <v>113020</v>
      </c>
      <c r="L3092" t="s">
        <v>33</v>
      </c>
      <c r="M3092" t="s">
        <v>164</v>
      </c>
      <c r="N3092" t="s">
        <v>11269</v>
      </c>
      <c r="O3092" s="129"/>
      <c r="P3092" s="16"/>
    </row>
    <row r="3093" spans="1:16">
      <c r="A3093" t="s">
        <v>11583</v>
      </c>
      <c r="B3093" t="s">
        <v>317</v>
      </c>
      <c r="C3093" t="s">
        <v>11584</v>
      </c>
      <c r="D3093" t="s">
        <v>318</v>
      </c>
      <c r="E3093">
        <v>227.96</v>
      </c>
      <c r="F3093" t="s">
        <v>1170</v>
      </c>
      <c r="G3093" t="s">
        <v>11585</v>
      </c>
      <c r="H3093" t="s">
        <v>599</v>
      </c>
      <c r="I3093" t="s">
        <v>10968</v>
      </c>
      <c r="J3093">
        <v>10073</v>
      </c>
      <c r="K3093">
        <v>113020</v>
      </c>
      <c r="L3093" t="s">
        <v>33</v>
      </c>
      <c r="M3093" t="s">
        <v>164</v>
      </c>
      <c r="N3093" t="s">
        <v>11271</v>
      </c>
      <c r="O3093" s="129"/>
      <c r="P3093" s="16"/>
    </row>
    <row r="3094" spans="1:16">
      <c r="A3094" t="s">
        <v>1155</v>
      </c>
      <c r="B3094" t="s">
        <v>317</v>
      </c>
      <c r="C3094" t="s">
        <v>11586</v>
      </c>
      <c r="D3094" t="s">
        <v>318</v>
      </c>
      <c r="E3094">
        <v>218.84</v>
      </c>
      <c r="F3094" t="s">
        <v>1170</v>
      </c>
      <c r="G3094" t="s">
        <v>11587</v>
      </c>
      <c r="H3094" t="s">
        <v>601</v>
      </c>
      <c r="I3094" t="s">
        <v>10968</v>
      </c>
      <c r="J3094">
        <v>10073</v>
      </c>
      <c r="K3094">
        <v>113020</v>
      </c>
      <c r="L3094" t="s">
        <v>33</v>
      </c>
      <c r="M3094" t="s">
        <v>164</v>
      </c>
      <c r="N3094" t="s">
        <v>11270</v>
      </c>
      <c r="O3094" s="129"/>
      <c r="P3094" s="16"/>
    </row>
    <row r="3095" spans="1:16">
      <c r="A3095" t="s">
        <v>11588</v>
      </c>
      <c r="B3095" t="s">
        <v>317</v>
      </c>
      <c r="C3095" t="s">
        <v>11589</v>
      </c>
      <c r="D3095" t="s">
        <v>318</v>
      </c>
      <c r="E3095">
        <v>503.79</v>
      </c>
      <c r="F3095" t="s">
        <v>1170</v>
      </c>
      <c r="G3095" t="s">
        <v>11590</v>
      </c>
      <c r="H3095" t="s">
        <v>606</v>
      </c>
      <c r="I3095" t="s">
        <v>10968</v>
      </c>
      <c r="J3095">
        <v>10073</v>
      </c>
      <c r="K3095">
        <v>113020</v>
      </c>
      <c r="L3095" t="s">
        <v>33</v>
      </c>
      <c r="M3095" t="s">
        <v>164</v>
      </c>
      <c r="N3095" t="s">
        <v>11272</v>
      </c>
      <c r="O3095" s="129"/>
      <c r="P3095" s="16"/>
    </row>
    <row r="3096" spans="1:16">
      <c r="A3096" t="s">
        <v>1161</v>
      </c>
      <c r="B3096" t="s">
        <v>317</v>
      </c>
      <c r="C3096" t="s">
        <v>11591</v>
      </c>
      <c r="D3096" t="s">
        <v>318</v>
      </c>
      <c r="E3096">
        <v>207.67</v>
      </c>
      <c r="F3096" t="s">
        <v>1170</v>
      </c>
      <c r="G3096" t="s">
        <v>11592</v>
      </c>
      <c r="H3096" t="s">
        <v>601</v>
      </c>
      <c r="I3096" t="s">
        <v>10968</v>
      </c>
      <c r="J3096">
        <v>10073</v>
      </c>
      <c r="K3096">
        <v>113020</v>
      </c>
      <c r="L3096" t="s">
        <v>33</v>
      </c>
      <c r="M3096" t="s">
        <v>164</v>
      </c>
      <c r="N3096" t="s">
        <v>11273</v>
      </c>
      <c r="O3096" s="129"/>
      <c r="P3096" s="16"/>
    </row>
    <row r="3097" spans="1:16">
      <c r="A3097" t="s">
        <v>1160</v>
      </c>
      <c r="B3097" t="s">
        <v>317</v>
      </c>
      <c r="C3097" t="s">
        <v>11593</v>
      </c>
      <c r="D3097" t="s">
        <v>318</v>
      </c>
      <c r="E3097">
        <v>207.67</v>
      </c>
      <c r="F3097" t="s">
        <v>1170</v>
      </c>
      <c r="G3097" t="s">
        <v>11594</v>
      </c>
      <c r="H3097" t="s">
        <v>602</v>
      </c>
      <c r="I3097" t="s">
        <v>10968</v>
      </c>
      <c r="J3097">
        <v>10073</v>
      </c>
      <c r="K3097">
        <v>113020</v>
      </c>
      <c r="L3097" t="s">
        <v>33</v>
      </c>
      <c r="M3097" t="s">
        <v>164</v>
      </c>
      <c r="N3097" t="s">
        <v>11274</v>
      </c>
      <c r="O3097" s="129"/>
      <c r="P3097" s="16"/>
    </row>
    <row r="3098" spans="1:16">
      <c r="A3098" t="s">
        <v>316</v>
      </c>
      <c r="B3098" t="s">
        <v>317</v>
      </c>
      <c r="C3098" t="s">
        <v>11569</v>
      </c>
      <c r="D3098" t="s">
        <v>318</v>
      </c>
      <c r="E3098">
        <v>3763.85</v>
      </c>
      <c r="F3098" t="s">
        <v>1170</v>
      </c>
      <c r="G3098" t="s">
        <v>11570</v>
      </c>
      <c r="H3098" t="s">
        <v>605</v>
      </c>
      <c r="I3098" t="s">
        <v>10967</v>
      </c>
      <c r="J3098">
        <v>10073</v>
      </c>
      <c r="K3098">
        <v>113040</v>
      </c>
      <c r="L3098" t="s">
        <v>27</v>
      </c>
      <c r="M3098" t="s">
        <v>164</v>
      </c>
      <c r="N3098" t="s">
        <v>11264</v>
      </c>
      <c r="O3098" s="129"/>
      <c r="P3098" s="16"/>
    </row>
    <row r="3099" spans="1:16">
      <c r="A3099" t="s">
        <v>320</v>
      </c>
      <c r="B3099" t="s">
        <v>317</v>
      </c>
      <c r="C3099" t="s">
        <v>11571</v>
      </c>
      <c r="D3099" t="s">
        <v>318</v>
      </c>
      <c r="E3099">
        <v>4248.5200000000004</v>
      </c>
      <c r="F3099" t="s">
        <v>1170</v>
      </c>
      <c r="G3099" t="s">
        <v>11572</v>
      </c>
      <c r="H3099" t="s">
        <v>601</v>
      </c>
      <c r="I3099" t="s">
        <v>10967</v>
      </c>
      <c r="J3099">
        <v>10073</v>
      </c>
      <c r="K3099">
        <v>113040</v>
      </c>
      <c r="L3099" t="s">
        <v>27</v>
      </c>
      <c r="M3099" t="s">
        <v>164</v>
      </c>
      <c r="N3099" t="s">
        <v>11265</v>
      </c>
      <c r="O3099" s="129"/>
      <c r="P3099" s="16"/>
    </row>
    <row r="3100" spans="1:16">
      <c r="A3100" t="s">
        <v>321</v>
      </c>
      <c r="B3100" t="s">
        <v>317</v>
      </c>
      <c r="C3100" t="s">
        <v>11573</v>
      </c>
      <c r="D3100" t="s">
        <v>318</v>
      </c>
      <c r="E3100">
        <v>3924.02</v>
      </c>
      <c r="F3100" t="s">
        <v>1170</v>
      </c>
      <c r="G3100" t="s">
        <v>11574</v>
      </c>
      <c r="H3100" t="s">
        <v>606</v>
      </c>
      <c r="I3100" t="s">
        <v>10967</v>
      </c>
      <c r="J3100">
        <v>10073</v>
      </c>
      <c r="K3100">
        <v>113040</v>
      </c>
      <c r="L3100" t="s">
        <v>27</v>
      </c>
      <c r="M3100" t="s">
        <v>164</v>
      </c>
      <c r="N3100" t="s">
        <v>11266</v>
      </c>
      <c r="O3100" s="129"/>
      <c r="P3100" s="16"/>
    </row>
    <row r="3101" spans="1:16">
      <c r="A3101" t="s">
        <v>1115</v>
      </c>
      <c r="B3101" t="s">
        <v>317</v>
      </c>
      <c r="C3101" t="s">
        <v>11575</v>
      </c>
      <c r="D3101" t="s">
        <v>318</v>
      </c>
      <c r="E3101">
        <v>4012.73</v>
      </c>
      <c r="F3101" t="s">
        <v>1170</v>
      </c>
      <c r="G3101" t="s">
        <v>11576</v>
      </c>
      <c r="H3101" t="s">
        <v>604</v>
      </c>
      <c r="I3101" t="s">
        <v>10967</v>
      </c>
      <c r="J3101">
        <v>10073</v>
      </c>
      <c r="K3101">
        <v>113040</v>
      </c>
      <c r="L3101" t="s">
        <v>27</v>
      </c>
      <c r="M3101" t="s">
        <v>164</v>
      </c>
      <c r="N3101" t="s">
        <v>11267</v>
      </c>
      <c r="O3101" s="129"/>
      <c r="P3101" s="16"/>
    </row>
    <row r="3102" spans="1:16">
      <c r="A3102" t="s">
        <v>11577</v>
      </c>
      <c r="B3102" t="s">
        <v>317</v>
      </c>
      <c r="C3102" t="s">
        <v>11578</v>
      </c>
      <c r="D3102" t="s">
        <v>318</v>
      </c>
      <c r="E3102">
        <v>3771.2</v>
      </c>
      <c r="F3102" t="s">
        <v>1170</v>
      </c>
      <c r="G3102" t="s">
        <v>11579</v>
      </c>
      <c r="H3102" t="s">
        <v>603</v>
      </c>
      <c r="I3102" t="s">
        <v>10967</v>
      </c>
      <c r="J3102">
        <v>10073</v>
      </c>
      <c r="K3102">
        <v>113040</v>
      </c>
      <c r="L3102" t="s">
        <v>27</v>
      </c>
      <c r="M3102" t="s">
        <v>164</v>
      </c>
      <c r="N3102" t="s">
        <v>11268</v>
      </c>
      <c r="O3102" s="129"/>
      <c r="P3102" s="16"/>
    </row>
    <row r="3103" spans="1:16">
      <c r="A3103" t="s">
        <v>11580</v>
      </c>
      <c r="B3103" t="s">
        <v>317</v>
      </c>
      <c r="C3103" t="s">
        <v>11581</v>
      </c>
      <c r="D3103" t="s">
        <v>318</v>
      </c>
      <c r="E3103">
        <v>2788.17</v>
      </c>
      <c r="F3103" t="s">
        <v>1170</v>
      </c>
      <c r="G3103" t="s">
        <v>11582</v>
      </c>
      <c r="H3103" t="s">
        <v>594</v>
      </c>
      <c r="I3103" t="s">
        <v>10967</v>
      </c>
      <c r="J3103">
        <v>10073</v>
      </c>
      <c r="K3103">
        <v>113040</v>
      </c>
      <c r="L3103" t="s">
        <v>27</v>
      </c>
      <c r="M3103" t="s">
        <v>164</v>
      </c>
      <c r="N3103" t="s">
        <v>11269</v>
      </c>
      <c r="O3103" s="129"/>
      <c r="P3103" s="16"/>
    </row>
    <row r="3104" spans="1:16">
      <c r="A3104" t="s">
        <v>1155</v>
      </c>
      <c r="B3104" t="s">
        <v>317</v>
      </c>
      <c r="C3104" t="s">
        <v>11586</v>
      </c>
      <c r="D3104" t="s">
        <v>318</v>
      </c>
      <c r="E3104">
        <v>2853.76</v>
      </c>
      <c r="F3104" t="s">
        <v>1170</v>
      </c>
      <c r="G3104" t="s">
        <v>11587</v>
      </c>
      <c r="H3104" t="s">
        <v>602</v>
      </c>
      <c r="I3104" t="s">
        <v>10967</v>
      </c>
      <c r="J3104">
        <v>10073</v>
      </c>
      <c r="K3104">
        <v>113040</v>
      </c>
      <c r="L3104" t="s">
        <v>27</v>
      </c>
      <c r="M3104" t="s">
        <v>164</v>
      </c>
      <c r="N3104" t="s">
        <v>11270</v>
      </c>
      <c r="O3104" s="129"/>
      <c r="P3104" s="16"/>
    </row>
    <row r="3105" spans="1:16">
      <c r="A3105" t="s">
        <v>11583</v>
      </c>
      <c r="B3105" t="s">
        <v>317</v>
      </c>
      <c r="C3105" t="s">
        <v>11584</v>
      </c>
      <c r="D3105" t="s">
        <v>318</v>
      </c>
      <c r="E3105">
        <v>3313.62</v>
      </c>
      <c r="F3105" t="s">
        <v>1170</v>
      </c>
      <c r="G3105" t="s">
        <v>11585</v>
      </c>
      <c r="H3105" t="s">
        <v>600</v>
      </c>
      <c r="I3105" t="s">
        <v>10967</v>
      </c>
      <c r="J3105">
        <v>10073</v>
      </c>
      <c r="K3105">
        <v>113040</v>
      </c>
      <c r="L3105" t="s">
        <v>27</v>
      </c>
      <c r="M3105" t="s">
        <v>164</v>
      </c>
      <c r="N3105" t="s">
        <v>11271</v>
      </c>
      <c r="O3105" s="129"/>
      <c r="P3105" s="16"/>
    </row>
    <row r="3106" spans="1:16">
      <c r="A3106" t="s">
        <v>11588</v>
      </c>
      <c r="B3106" t="s">
        <v>317</v>
      </c>
      <c r="C3106" t="s">
        <v>11589</v>
      </c>
      <c r="D3106" t="s">
        <v>318</v>
      </c>
      <c r="E3106">
        <v>2926.39</v>
      </c>
      <c r="F3106" t="s">
        <v>1170</v>
      </c>
      <c r="G3106" t="s">
        <v>11590</v>
      </c>
      <c r="H3106" t="s">
        <v>607</v>
      </c>
      <c r="I3106" t="s">
        <v>10967</v>
      </c>
      <c r="J3106">
        <v>10073</v>
      </c>
      <c r="K3106">
        <v>113040</v>
      </c>
      <c r="L3106" t="s">
        <v>27</v>
      </c>
      <c r="M3106" t="s">
        <v>164</v>
      </c>
      <c r="N3106" t="s">
        <v>11272</v>
      </c>
      <c r="O3106" s="129"/>
      <c r="P3106" s="16"/>
    </row>
    <row r="3107" spans="1:16">
      <c r="A3107" t="s">
        <v>1161</v>
      </c>
      <c r="B3107" t="s">
        <v>317</v>
      </c>
      <c r="C3107" t="s">
        <v>11591</v>
      </c>
      <c r="D3107" t="s">
        <v>318</v>
      </c>
      <c r="E3107">
        <v>3335.48</v>
      </c>
      <c r="F3107" t="s">
        <v>1170</v>
      </c>
      <c r="G3107" t="s">
        <v>11592</v>
      </c>
      <c r="H3107" t="s">
        <v>602</v>
      </c>
      <c r="I3107" t="s">
        <v>10967</v>
      </c>
      <c r="J3107">
        <v>10073</v>
      </c>
      <c r="K3107">
        <v>113040</v>
      </c>
      <c r="L3107" t="s">
        <v>27</v>
      </c>
      <c r="M3107" t="s">
        <v>164</v>
      </c>
      <c r="N3107" t="s">
        <v>11273</v>
      </c>
      <c r="O3107" s="129"/>
      <c r="P3107" s="16"/>
    </row>
    <row r="3108" spans="1:16">
      <c r="A3108" t="s">
        <v>1160</v>
      </c>
      <c r="B3108" t="s">
        <v>317</v>
      </c>
      <c r="C3108" t="s">
        <v>11593</v>
      </c>
      <c r="D3108" t="s">
        <v>318</v>
      </c>
      <c r="E3108">
        <v>2955.22</v>
      </c>
      <c r="F3108" t="s">
        <v>1170</v>
      </c>
      <c r="G3108" t="s">
        <v>11594</v>
      </c>
      <c r="H3108" t="s">
        <v>603</v>
      </c>
      <c r="I3108" t="s">
        <v>10967</v>
      </c>
      <c r="J3108">
        <v>10073</v>
      </c>
      <c r="K3108">
        <v>113040</v>
      </c>
      <c r="L3108" t="s">
        <v>27</v>
      </c>
      <c r="M3108" t="s">
        <v>164</v>
      </c>
      <c r="N3108" t="s">
        <v>11274</v>
      </c>
      <c r="O3108" s="129"/>
      <c r="P3108" s="16"/>
    </row>
    <row r="3109" spans="1:16">
      <c r="A3109" t="s">
        <v>11588</v>
      </c>
      <c r="B3109" t="s">
        <v>317</v>
      </c>
      <c r="C3109" t="s">
        <v>11589</v>
      </c>
      <c r="D3109" t="s">
        <v>318</v>
      </c>
      <c r="E3109">
        <v>158.80000000000001</v>
      </c>
      <c r="F3109" t="s">
        <v>1170</v>
      </c>
      <c r="G3109" t="s">
        <v>11590</v>
      </c>
      <c r="H3109" t="s">
        <v>608</v>
      </c>
      <c r="I3109" t="s">
        <v>11603</v>
      </c>
      <c r="J3109">
        <v>10073</v>
      </c>
      <c r="K3109">
        <v>113050</v>
      </c>
      <c r="L3109" t="s">
        <v>29</v>
      </c>
      <c r="M3109" t="s">
        <v>164</v>
      </c>
      <c r="N3109" t="s">
        <v>11272</v>
      </c>
      <c r="O3109" s="129"/>
      <c r="P3109" s="16"/>
    </row>
    <row r="3110" spans="1:16">
      <c r="A3110" t="s">
        <v>316</v>
      </c>
      <c r="B3110" t="s">
        <v>317</v>
      </c>
      <c r="C3110" t="s">
        <v>11569</v>
      </c>
      <c r="D3110" t="s">
        <v>318</v>
      </c>
      <c r="E3110">
        <v>1405.03</v>
      </c>
      <c r="F3110" t="s">
        <v>1170</v>
      </c>
      <c r="G3110" t="s">
        <v>11570</v>
      </c>
      <c r="H3110" t="s">
        <v>606</v>
      </c>
      <c r="I3110" t="s">
        <v>10966</v>
      </c>
      <c r="J3110">
        <v>10073</v>
      </c>
      <c r="K3110">
        <v>113060</v>
      </c>
      <c r="L3110" t="s">
        <v>31</v>
      </c>
      <c r="M3110" t="s">
        <v>164</v>
      </c>
      <c r="N3110" t="s">
        <v>11264</v>
      </c>
      <c r="O3110" s="129"/>
      <c r="P3110" s="16"/>
    </row>
    <row r="3111" spans="1:16">
      <c r="A3111" t="s">
        <v>320</v>
      </c>
      <c r="B3111" t="s">
        <v>317</v>
      </c>
      <c r="C3111" t="s">
        <v>11571</v>
      </c>
      <c r="D3111" t="s">
        <v>318</v>
      </c>
      <c r="E3111">
        <v>1307.3</v>
      </c>
      <c r="F3111" t="s">
        <v>1170</v>
      </c>
      <c r="G3111" t="s">
        <v>11572</v>
      </c>
      <c r="H3111" t="s">
        <v>602</v>
      </c>
      <c r="I3111" t="s">
        <v>10966</v>
      </c>
      <c r="J3111">
        <v>10073</v>
      </c>
      <c r="K3111">
        <v>113060</v>
      </c>
      <c r="L3111" t="s">
        <v>31</v>
      </c>
      <c r="M3111" t="s">
        <v>164</v>
      </c>
      <c r="N3111" t="s">
        <v>11265</v>
      </c>
      <c r="O3111" s="129"/>
      <c r="P3111" s="16"/>
    </row>
    <row r="3112" spans="1:16">
      <c r="A3112" t="s">
        <v>321</v>
      </c>
      <c r="B3112" t="s">
        <v>317</v>
      </c>
      <c r="C3112" t="s">
        <v>11573</v>
      </c>
      <c r="D3112" t="s">
        <v>318</v>
      </c>
      <c r="E3112">
        <v>1319.24</v>
      </c>
      <c r="F3112" t="s">
        <v>1170</v>
      </c>
      <c r="G3112" t="s">
        <v>11574</v>
      </c>
      <c r="H3112" t="s">
        <v>607</v>
      </c>
      <c r="I3112" t="s">
        <v>10966</v>
      </c>
      <c r="J3112">
        <v>10073</v>
      </c>
      <c r="K3112">
        <v>113060</v>
      </c>
      <c r="L3112" t="s">
        <v>31</v>
      </c>
      <c r="M3112" t="s">
        <v>164</v>
      </c>
      <c r="N3112" t="s">
        <v>11266</v>
      </c>
      <c r="O3112" s="129"/>
      <c r="P3112" s="16"/>
    </row>
    <row r="3113" spans="1:16">
      <c r="A3113" t="s">
        <v>1115</v>
      </c>
      <c r="B3113" t="s">
        <v>317</v>
      </c>
      <c r="C3113" t="s">
        <v>11575</v>
      </c>
      <c r="D3113" t="s">
        <v>318</v>
      </c>
      <c r="E3113">
        <v>1560.92</v>
      </c>
      <c r="F3113" t="s">
        <v>1170</v>
      </c>
      <c r="G3113" t="s">
        <v>11576</v>
      </c>
      <c r="H3113" t="s">
        <v>605</v>
      </c>
      <c r="I3113" t="s">
        <v>10966</v>
      </c>
      <c r="J3113">
        <v>10073</v>
      </c>
      <c r="K3113">
        <v>113060</v>
      </c>
      <c r="L3113" t="s">
        <v>31</v>
      </c>
      <c r="M3113" t="s">
        <v>164</v>
      </c>
      <c r="N3113" t="s">
        <v>11267</v>
      </c>
      <c r="O3113" s="129"/>
      <c r="P3113" s="16"/>
    </row>
    <row r="3114" spans="1:16">
      <c r="A3114" t="s">
        <v>11577</v>
      </c>
      <c r="B3114" t="s">
        <v>317</v>
      </c>
      <c r="C3114" t="s">
        <v>11578</v>
      </c>
      <c r="D3114" t="s">
        <v>318</v>
      </c>
      <c r="E3114">
        <v>1434.9</v>
      </c>
      <c r="F3114" t="s">
        <v>1170</v>
      </c>
      <c r="G3114" t="s">
        <v>11579</v>
      </c>
      <c r="H3114" t="s">
        <v>604</v>
      </c>
      <c r="I3114" t="s">
        <v>10966</v>
      </c>
      <c r="J3114">
        <v>10073</v>
      </c>
      <c r="K3114">
        <v>113060</v>
      </c>
      <c r="L3114" t="s">
        <v>31</v>
      </c>
      <c r="M3114" t="s">
        <v>164</v>
      </c>
      <c r="N3114" t="s">
        <v>11268</v>
      </c>
      <c r="O3114" s="129"/>
      <c r="P3114" s="16"/>
    </row>
    <row r="3115" spans="1:16">
      <c r="A3115" t="s">
        <v>11580</v>
      </c>
      <c r="B3115" t="s">
        <v>317</v>
      </c>
      <c r="C3115" t="s">
        <v>11581</v>
      </c>
      <c r="D3115" t="s">
        <v>318</v>
      </c>
      <c r="E3115">
        <v>1394.64</v>
      </c>
      <c r="F3115" t="s">
        <v>1170</v>
      </c>
      <c r="G3115" t="s">
        <v>11582</v>
      </c>
      <c r="H3115" t="s">
        <v>595</v>
      </c>
      <c r="I3115" t="s">
        <v>10966</v>
      </c>
      <c r="J3115">
        <v>10073</v>
      </c>
      <c r="K3115">
        <v>113060</v>
      </c>
      <c r="L3115" t="s">
        <v>31</v>
      </c>
      <c r="M3115" t="s">
        <v>164</v>
      </c>
      <c r="N3115" t="s">
        <v>11269</v>
      </c>
      <c r="O3115" s="129"/>
      <c r="P3115" s="16"/>
    </row>
    <row r="3116" spans="1:16">
      <c r="A3116" t="s">
        <v>1155</v>
      </c>
      <c r="B3116" t="s">
        <v>317</v>
      </c>
      <c r="C3116" t="s">
        <v>11586</v>
      </c>
      <c r="D3116" t="s">
        <v>318</v>
      </c>
      <c r="E3116">
        <v>1497.28</v>
      </c>
      <c r="F3116" t="s">
        <v>1170</v>
      </c>
      <c r="G3116" t="s">
        <v>11587</v>
      </c>
      <c r="H3116" t="s">
        <v>603</v>
      </c>
      <c r="I3116" t="s">
        <v>10966</v>
      </c>
      <c r="J3116">
        <v>10073</v>
      </c>
      <c r="K3116">
        <v>113060</v>
      </c>
      <c r="L3116" t="s">
        <v>31</v>
      </c>
      <c r="M3116" t="s">
        <v>164</v>
      </c>
      <c r="N3116" t="s">
        <v>11270</v>
      </c>
      <c r="O3116" s="129"/>
      <c r="P3116" s="16"/>
    </row>
    <row r="3117" spans="1:16">
      <c r="A3117" t="s">
        <v>11583</v>
      </c>
      <c r="B3117" t="s">
        <v>317</v>
      </c>
      <c r="C3117" t="s">
        <v>11584</v>
      </c>
      <c r="D3117" t="s">
        <v>318</v>
      </c>
      <c r="E3117">
        <v>1476.47</v>
      </c>
      <c r="F3117" t="s">
        <v>1170</v>
      </c>
      <c r="G3117" t="s">
        <v>11585</v>
      </c>
      <c r="H3117" t="s">
        <v>601</v>
      </c>
      <c r="I3117" t="s">
        <v>10966</v>
      </c>
      <c r="J3117">
        <v>10073</v>
      </c>
      <c r="K3117">
        <v>113060</v>
      </c>
      <c r="L3117" t="s">
        <v>31</v>
      </c>
      <c r="M3117" t="s">
        <v>164</v>
      </c>
      <c r="N3117" t="s">
        <v>11271</v>
      </c>
      <c r="O3117" s="129"/>
      <c r="P3117" s="16"/>
    </row>
    <row r="3118" spans="1:16">
      <c r="A3118" t="s">
        <v>11588</v>
      </c>
      <c r="B3118" t="s">
        <v>317</v>
      </c>
      <c r="C3118" t="s">
        <v>11589</v>
      </c>
      <c r="D3118" t="s">
        <v>318</v>
      </c>
      <c r="E3118">
        <v>3173.23</v>
      </c>
      <c r="F3118" t="s">
        <v>1170</v>
      </c>
      <c r="G3118" t="s">
        <v>11590</v>
      </c>
      <c r="H3118" t="s">
        <v>609</v>
      </c>
      <c r="I3118" t="s">
        <v>10966</v>
      </c>
      <c r="J3118">
        <v>10073</v>
      </c>
      <c r="K3118">
        <v>113060</v>
      </c>
      <c r="L3118" t="s">
        <v>31</v>
      </c>
      <c r="M3118" t="s">
        <v>164</v>
      </c>
      <c r="N3118" t="s">
        <v>11272</v>
      </c>
      <c r="O3118" s="129"/>
      <c r="P3118" s="16"/>
    </row>
    <row r="3119" spans="1:16">
      <c r="A3119" t="s">
        <v>1161</v>
      </c>
      <c r="B3119" t="s">
        <v>317</v>
      </c>
      <c r="C3119" t="s">
        <v>11591</v>
      </c>
      <c r="D3119" t="s">
        <v>318</v>
      </c>
      <c r="E3119">
        <v>1633.54</v>
      </c>
      <c r="F3119" t="s">
        <v>1170</v>
      </c>
      <c r="G3119" t="s">
        <v>11592</v>
      </c>
      <c r="H3119" t="s">
        <v>603</v>
      </c>
      <c r="I3119" t="s">
        <v>10966</v>
      </c>
      <c r="J3119">
        <v>10073</v>
      </c>
      <c r="K3119">
        <v>113060</v>
      </c>
      <c r="L3119" t="s">
        <v>31</v>
      </c>
      <c r="M3119" t="s">
        <v>164</v>
      </c>
      <c r="N3119" t="s">
        <v>11273</v>
      </c>
      <c r="O3119" s="129"/>
      <c r="P3119" s="16"/>
    </row>
    <row r="3120" spans="1:16">
      <c r="A3120" t="s">
        <v>1160</v>
      </c>
      <c r="B3120" t="s">
        <v>317</v>
      </c>
      <c r="C3120" t="s">
        <v>11593</v>
      </c>
      <c r="D3120" t="s">
        <v>318</v>
      </c>
      <c r="E3120">
        <v>1668.79</v>
      </c>
      <c r="F3120" t="s">
        <v>1170</v>
      </c>
      <c r="G3120" t="s">
        <v>11594</v>
      </c>
      <c r="H3120" t="s">
        <v>604</v>
      </c>
      <c r="I3120" t="s">
        <v>10966</v>
      </c>
      <c r="J3120">
        <v>10073</v>
      </c>
      <c r="K3120">
        <v>113060</v>
      </c>
      <c r="L3120" t="s">
        <v>31</v>
      </c>
      <c r="M3120" t="s">
        <v>164</v>
      </c>
      <c r="N3120" t="s">
        <v>11274</v>
      </c>
      <c r="O3120" s="129"/>
      <c r="P3120" s="16"/>
    </row>
    <row r="3121" spans="1:16">
      <c r="A3121" t="s">
        <v>316</v>
      </c>
      <c r="B3121" t="s">
        <v>317</v>
      </c>
      <c r="C3121" t="s">
        <v>11569</v>
      </c>
      <c r="D3121" t="s">
        <v>318</v>
      </c>
      <c r="E3121">
        <v>163.30000000000001</v>
      </c>
      <c r="F3121" t="s">
        <v>1170</v>
      </c>
      <c r="G3121" t="s">
        <v>11570</v>
      </c>
      <c r="H3121" t="s">
        <v>607</v>
      </c>
      <c r="I3121" t="s">
        <v>10965</v>
      </c>
      <c r="J3121">
        <v>10073</v>
      </c>
      <c r="K3121">
        <v>114000</v>
      </c>
      <c r="L3121" t="s">
        <v>39</v>
      </c>
      <c r="M3121" t="s">
        <v>164</v>
      </c>
      <c r="N3121" t="s">
        <v>11264</v>
      </c>
      <c r="O3121" s="129"/>
      <c r="P3121" s="16"/>
    </row>
    <row r="3122" spans="1:16">
      <c r="A3122" t="s">
        <v>320</v>
      </c>
      <c r="B3122" t="s">
        <v>317</v>
      </c>
      <c r="C3122" t="s">
        <v>11571</v>
      </c>
      <c r="D3122" t="s">
        <v>318</v>
      </c>
      <c r="E3122">
        <v>163.31</v>
      </c>
      <c r="F3122" t="s">
        <v>1170</v>
      </c>
      <c r="G3122" t="s">
        <v>11572</v>
      </c>
      <c r="H3122" t="s">
        <v>603</v>
      </c>
      <c r="I3122" t="s">
        <v>10965</v>
      </c>
      <c r="J3122">
        <v>10073</v>
      </c>
      <c r="K3122">
        <v>114000</v>
      </c>
      <c r="L3122" t="s">
        <v>39</v>
      </c>
      <c r="M3122" t="s">
        <v>164</v>
      </c>
      <c r="N3122" t="s">
        <v>11265</v>
      </c>
      <c r="O3122" s="129"/>
      <c r="P3122" s="16"/>
    </row>
    <row r="3123" spans="1:16">
      <c r="A3123" t="s">
        <v>321</v>
      </c>
      <c r="B3123" t="s">
        <v>317</v>
      </c>
      <c r="C3123" t="s">
        <v>11573</v>
      </c>
      <c r="D3123" t="s">
        <v>318</v>
      </c>
      <c r="E3123">
        <v>163.30000000000001</v>
      </c>
      <c r="F3123" t="s">
        <v>1170</v>
      </c>
      <c r="G3123" t="s">
        <v>11574</v>
      </c>
      <c r="H3123" t="s">
        <v>608</v>
      </c>
      <c r="I3123" t="s">
        <v>10965</v>
      </c>
      <c r="J3123">
        <v>10073</v>
      </c>
      <c r="K3123">
        <v>114000</v>
      </c>
      <c r="L3123" t="s">
        <v>39</v>
      </c>
      <c r="M3123" t="s">
        <v>164</v>
      </c>
      <c r="N3123" t="s">
        <v>11266</v>
      </c>
      <c r="O3123" s="129"/>
      <c r="P3123" s="16"/>
    </row>
    <row r="3124" spans="1:16">
      <c r="A3124" t="s">
        <v>1115</v>
      </c>
      <c r="B3124" t="s">
        <v>317</v>
      </c>
      <c r="C3124" t="s">
        <v>11575</v>
      </c>
      <c r="D3124" t="s">
        <v>318</v>
      </c>
      <c r="E3124">
        <v>163.30000000000001</v>
      </c>
      <c r="F3124" t="s">
        <v>1170</v>
      </c>
      <c r="G3124" t="s">
        <v>11576</v>
      </c>
      <c r="H3124" t="s">
        <v>606</v>
      </c>
      <c r="I3124" t="s">
        <v>10965</v>
      </c>
      <c r="J3124">
        <v>10073</v>
      </c>
      <c r="K3124">
        <v>114000</v>
      </c>
      <c r="L3124" t="s">
        <v>39</v>
      </c>
      <c r="M3124" t="s">
        <v>164</v>
      </c>
      <c r="N3124" t="s">
        <v>11267</v>
      </c>
      <c r="O3124" s="129"/>
      <c r="P3124" s="16"/>
    </row>
    <row r="3125" spans="1:16">
      <c r="A3125" t="s">
        <v>11577</v>
      </c>
      <c r="B3125" t="s">
        <v>317</v>
      </c>
      <c r="C3125" t="s">
        <v>11578</v>
      </c>
      <c r="D3125" t="s">
        <v>318</v>
      </c>
      <c r="E3125">
        <v>163.30000000000001</v>
      </c>
      <c r="F3125" t="s">
        <v>1170</v>
      </c>
      <c r="G3125" t="s">
        <v>11579</v>
      </c>
      <c r="H3125" t="s">
        <v>605</v>
      </c>
      <c r="I3125" t="s">
        <v>10965</v>
      </c>
      <c r="J3125">
        <v>10073</v>
      </c>
      <c r="K3125">
        <v>114000</v>
      </c>
      <c r="L3125" t="s">
        <v>39</v>
      </c>
      <c r="M3125" t="s">
        <v>164</v>
      </c>
      <c r="N3125" t="s">
        <v>11268</v>
      </c>
      <c r="O3125" s="129"/>
      <c r="P3125" s="16"/>
    </row>
    <row r="3126" spans="1:16">
      <c r="A3126" t="s">
        <v>11580</v>
      </c>
      <c r="B3126" t="s">
        <v>317</v>
      </c>
      <c r="C3126" t="s">
        <v>11581</v>
      </c>
      <c r="D3126" t="s">
        <v>318</v>
      </c>
      <c r="E3126">
        <v>262.23</v>
      </c>
      <c r="F3126" t="s">
        <v>1170</v>
      </c>
      <c r="G3126" t="s">
        <v>11582</v>
      </c>
      <c r="H3126" t="s">
        <v>596</v>
      </c>
      <c r="I3126" t="s">
        <v>10965</v>
      </c>
      <c r="J3126">
        <v>10073</v>
      </c>
      <c r="K3126">
        <v>114000</v>
      </c>
      <c r="L3126" t="s">
        <v>39</v>
      </c>
      <c r="M3126" t="s">
        <v>164</v>
      </c>
      <c r="N3126" t="s">
        <v>11269</v>
      </c>
      <c r="O3126" s="129"/>
      <c r="P3126" s="16"/>
    </row>
    <row r="3127" spans="1:16">
      <c r="A3127" t="s">
        <v>11583</v>
      </c>
      <c r="B3127" t="s">
        <v>317</v>
      </c>
      <c r="C3127" t="s">
        <v>11584</v>
      </c>
      <c r="D3127" t="s">
        <v>318</v>
      </c>
      <c r="E3127">
        <v>349.42</v>
      </c>
      <c r="F3127" t="s">
        <v>1170</v>
      </c>
      <c r="G3127" t="s">
        <v>11585</v>
      </c>
      <c r="H3127" t="s">
        <v>602</v>
      </c>
      <c r="I3127" t="s">
        <v>10965</v>
      </c>
      <c r="J3127">
        <v>10073</v>
      </c>
      <c r="K3127">
        <v>114000</v>
      </c>
      <c r="L3127" t="s">
        <v>39</v>
      </c>
      <c r="M3127" t="s">
        <v>164</v>
      </c>
      <c r="N3127" t="s">
        <v>11271</v>
      </c>
      <c r="O3127" s="129"/>
      <c r="P3127" s="16"/>
    </row>
    <row r="3128" spans="1:16">
      <c r="A3128" t="s">
        <v>1155</v>
      </c>
      <c r="B3128" t="s">
        <v>317</v>
      </c>
      <c r="C3128" t="s">
        <v>11586</v>
      </c>
      <c r="D3128" t="s">
        <v>318</v>
      </c>
      <c r="E3128">
        <v>262.23</v>
      </c>
      <c r="F3128" t="s">
        <v>1170</v>
      </c>
      <c r="G3128" t="s">
        <v>11587</v>
      </c>
      <c r="H3128" t="s">
        <v>604</v>
      </c>
      <c r="I3128" t="s">
        <v>10965</v>
      </c>
      <c r="J3128">
        <v>10073</v>
      </c>
      <c r="K3128">
        <v>114000</v>
      </c>
      <c r="L3128" t="s">
        <v>39</v>
      </c>
      <c r="M3128" t="s">
        <v>164</v>
      </c>
      <c r="N3128" t="s">
        <v>11270</v>
      </c>
      <c r="O3128" s="129"/>
      <c r="P3128" s="16"/>
    </row>
    <row r="3129" spans="1:16">
      <c r="A3129" t="s">
        <v>11588</v>
      </c>
      <c r="B3129" t="s">
        <v>317</v>
      </c>
      <c r="C3129" t="s">
        <v>11589</v>
      </c>
      <c r="D3129" t="s">
        <v>318</v>
      </c>
      <c r="E3129">
        <v>539.55999999999995</v>
      </c>
      <c r="F3129" t="s">
        <v>1170</v>
      </c>
      <c r="G3129" t="s">
        <v>11590</v>
      </c>
      <c r="H3129" t="s">
        <v>610</v>
      </c>
      <c r="I3129" t="s">
        <v>10965</v>
      </c>
      <c r="J3129">
        <v>10073</v>
      </c>
      <c r="K3129">
        <v>114000</v>
      </c>
      <c r="L3129" t="s">
        <v>39</v>
      </c>
      <c r="M3129" t="s">
        <v>164</v>
      </c>
      <c r="N3129" t="s">
        <v>11272</v>
      </c>
      <c r="O3129" s="129"/>
      <c r="P3129" s="16"/>
    </row>
    <row r="3130" spans="1:16">
      <c r="A3130" t="s">
        <v>1161</v>
      </c>
      <c r="B3130" t="s">
        <v>317</v>
      </c>
      <c r="C3130" t="s">
        <v>11591</v>
      </c>
      <c r="D3130" t="s">
        <v>318</v>
      </c>
      <c r="E3130">
        <v>318.67</v>
      </c>
      <c r="F3130" t="s">
        <v>1170</v>
      </c>
      <c r="G3130" t="s">
        <v>11592</v>
      </c>
      <c r="H3130" t="s">
        <v>604</v>
      </c>
      <c r="I3130" t="s">
        <v>10965</v>
      </c>
      <c r="J3130">
        <v>10073</v>
      </c>
      <c r="K3130">
        <v>114000</v>
      </c>
      <c r="L3130" t="s">
        <v>39</v>
      </c>
      <c r="M3130" t="s">
        <v>164</v>
      </c>
      <c r="N3130" t="s">
        <v>11273</v>
      </c>
      <c r="O3130" s="129"/>
      <c r="P3130" s="16"/>
    </row>
    <row r="3131" spans="1:16">
      <c r="A3131" t="s">
        <v>1160</v>
      </c>
      <c r="B3131" t="s">
        <v>317</v>
      </c>
      <c r="C3131" t="s">
        <v>11593</v>
      </c>
      <c r="D3131" t="s">
        <v>318</v>
      </c>
      <c r="E3131">
        <v>575.52</v>
      </c>
      <c r="F3131" t="s">
        <v>1170</v>
      </c>
      <c r="G3131" t="s">
        <v>11594</v>
      </c>
      <c r="H3131" t="s">
        <v>605</v>
      </c>
      <c r="I3131" t="s">
        <v>10965</v>
      </c>
      <c r="J3131">
        <v>10073</v>
      </c>
      <c r="K3131">
        <v>114000</v>
      </c>
      <c r="L3131" t="s">
        <v>39</v>
      </c>
      <c r="M3131" t="s">
        <v>164</v>
      </c>
      <c r="N3131" t="s">
        <v>11274</v>
      </c>
      <c r="O3131" s="129"/>
      <c r="P3131" s="16"/>
    </row>
    <row r="3132" spans="1:16">
      <c r="A3132" t="s">
        <v>316</v>
      </c>
      <c r="B3132" t="s">
        <v>317</v>
      </c>
      <c r="C3132" t="s">
        <v>11569</v>
      </c>
      <c r="D3132" t="s">
        <v>318</v>
      </c>
      <c r="E3132">
        <v>809.39</v>
      </c>
      <c r="F3132" t="s">
        <v>1170</v>
      </c>
      <c r="G3132" t="s">
        <v>11570</v>
      </c>
      <c r="H3132" t="s">
        <v>608</v>
      </c>
      <c r="I3132" t="s">
        <v>10964</v>
      </c>
      <c r="J3132">
        <v>10073</v>
      </c>
      <c r="K3132">
        <v>114010</v>
      </c>
      <c r="L3132" t="s">
        <v>35</v>
      </c>
      <c r="M3132" t="s">
        <v>164</v>
      </c>
      <c r="N3132" t="s">
        <v>11264</v>
      </c>
      <c r="O3132" s="129"/>
      <c r="P3132" s="16"/>
    </row>
    <row r="3133" spans="1:16">
      <c r="A3133" t="s">
        <v>320</v>
      </c>
      <c r="B3133" t="s">
        <v>317</v>
      </c>
      <c r="C3133" t="s">
        <v>11571</v>
      </c>
      <c r="D3133" t="s">
        <v>318</v>
      </c>
      <c r="E3133">
        <v>261.10000000000002</v>
      </c>
      <c r="F3133" t="s">
        <v>1170</v>
      </c>
      <c r="G3133" t="s">
        <v>11572</v>
      </c>
      <c r="H3133" t="s">
        <v>604</v>
      </c>
      <c r="I3133" t="s">
        <v>10964</v>
      </c>
      <c r="J3133">
        <v>10073</v>
      </c>
      <c r="K3133">
        <v>114010</v>
      </c>
      <c r="L3133" t="s">
        <v>35</v>
      </c>
      <c r="M3133" t="s">
        <v>164</v>
      </c>
      <c r="N3133" t="s">
        <v>11265</v>
      </c>
      <c r="O3133" s="129"/>
      <c r="P3133" s="16"/>
    </row>
    <row r="3134" spans="1:16">
      <c r="A3134" t="s">
        <v>11580</v>
      </c>
      <c r="B3134" t="s">
        <v>317</v>
      </c>
      <c r="C3134" t="s">
        <v>11581</v>
      </c>
      <c r="D3134" t="s">
        <v>318</v>
      </c>
      <c r="E3134">
        <v>686.64</v>
      </c>
      <c r="F3134" t="s">
        <v>1170</v>
      </c>
      <c r="G3134" t="s">
        <v>11582</v>
      </c>
      <c r="H3134" t="s">
        <v>597</v>
      </c>
      <c r="I3134" t="s">
        <v>10964</v>
      </c>
      <c r="J3134">
        <v>10073</v>
      </c>
      <c r="K3134">
        <v>114010</v>
      </c>
      <c r="L3134" t="s">
        <v>35</v>
      </c>
      <c r="M3134" t="s">
        <v>164</v>
      </c>
      <c r="N3134" t="s">
        <v>11269</v>
      </c>
      <c r="O3134" s="129"/>
      <c r="P3134" s="16"/>
    </row>
    <row r="3135" spans="1:16">
      <c r="A3135" t="s">
        <v>11583</v>
      </c>
      <c r="B3135" t="s">
        <v>317</v>
      </c>
      <c r="C3135" t="s">
        <v>11584</v>
      </c>
      <c r="D3135" t="s">
        <v>318</v>
      </c>
      <c r="E3135">
        <v>686.64</v>
      </c>
      <c r="F3135" t="s">
        <v>1170</v>
      </c>
      <c r="G3135" t="s">
        <v>11585</v>
      </c>
      <c r="H3135" t="s">
        <v>603</v>
      </c>
      <c r="I3135" t="s">
        <v>10964</v>
      </c>
      <c r="J3135">
        <v>10073</v>
      </c>
      <c r="K3135">
        <v>114010</v>
      </c>
      <c r="L3135" t="s">
        <v>35</v>
      </c>
      <c r="M3135" t="s">
        <v>164</v>
      </c>
      <c r="N3135" t="s">
        <v>11271</v>
      </c>
      <c r="O3135" s="129"/>
      <c r="P3135" s="16"/>
    </row>
    <row r="3136" spans="1:16">
      <c r="A3136" t="s">
        <v>1155</v>
      </c>
      <c r="B3136" t="s">
        <v>317</v>
      </c>
      <c r="C3136" t="s">
        <v>11586</v>
      </c>
      <c r="D3136" t="s">
        <v>318</v>
      </c>
      <c r="E3136">
        <v>686.64</v>
      </c>
      <c r="F3136" t="s">
        <v>1170</v>
      </c>
      <c r="G3136" t="s">
        <v>11587</v>
      </c>
      <c r="H3136" t="s">
        <v>605</v>
      </c>
      <c r="I3136" t="s">
        <v>10964</v>
      </c>
      <c r="J3136">
        <v>10073</v>
      </c>
      <c r="K3136">
        <v>114010</v>
      </c>
      <c r="L3136" t="s">
        <v>35</v>
      </c>
      <c r="M3136" t="s">
        <v>164</v>
      </c>
      <c r="N3136" t="s">
        <v>11270</v>
      </c>
      <c r="O3136" s="129"/>
      <c r="P3136" s="16"/>
    </row>
    <row r="3137" spans="1:16">
      <c r="A3137" t="s">
        <v>11588</v>
      </c>
      <c r="B3137" t="s">
        <v>317</v>
      </c>
      <c r="C3137" t="s">
        <v>11589</v>
      </c>
      <c r="D3137" t="s">
        <v>318</v>
      </c>
      <c r="E3137">
        <v>841.1</v>
      </c>
      <c r="F3137" t="s">
        <v>1170</v>
      </c>
      <c r="G3137" t="s">
        <v>11590</v>
      </c>
      <c r="H3137" t="s">
        <v>611</v>
      </c>
      <c r="I3137" t="s">
        <v>10964</v>
      </c>
      <c r="J3137">
        <v>10073</v>
      </c>
      <c r="K3137">
        <v>114010</v>
      </c>
      <c r="L3137" t="s">
        <v>35</v>
      </c>
      <c r="M3137" t="s">
        <v>164</v>
      </c>
      <c r="N3137" t="s">
        <v>11272</v>
      </c>
      <c r="O3137" s="129"/>
      <c r="P3137" s="16"/>
    </row>
    <row r="3138" spans="1:16">
      <c r="A3138" t="s">
        <v>1161</v>
      </c>
      <c r="B3138" t="s">
        <v>317</v>
      </c>
      <c r="C3138" t="s">
        <v>11591</v>
      </c>
      <c r="D3138" t="s">
        <v>318</v>
      </c>
      <c r="E3138">
        <v>725.25</v>
      </c>
      <c r="F3138" t="s">
        <v>1170</v>
      </c>
      <c r="G3138" t="s">
        <v>11592</v>
      </c>
      <c r="H3138" t="s">
        <v>605</v>
      </c>
      <c r="I3138" t="s">
        <v>10964</v>
      </c>
      <c r="J3138">
        <v>10073</v>
      </c>
      <c r="K3138">
        <v>114010</v>
      </c>
      <c r="L3138" t="s">
        <v>35</v>
      </c>
      <c r="M3138" t="s">
        <v>164</v>
      </c>
      <c r="N3138" t="s">
        <v>11273</v>
      </c>
      <c r="O3138" s="129"/>
      <c r="P3138" s="16"/>
    </row>
    <row r="3139" spans="1:16">
      <c r="A3139" t="s">
        <v>1160</v>
      </c>
      <c r="B3139" t="s">
        <v>317</v>
      </c>
      <c r="C3139" t="s">
        <v>11593</v>
      </c>
      <c r="D3139" t="s">
        <v>318</v>
      </c>
      <c r="E3139">
        <v>725.25</v>
      </c>
      <c r="F3139" t="s">
        <v>1170</v>
      </c>
      <c r="G3139" t="s">
        <v>11594</v>
      </c>
      <c r="H3139" t="s">
        <v>606</v>
      </c>
      <c r="I3139" t="s">
        <v>10964</v>
      </c>
      <c r="J3139">
        <v>10073</v>
      </c>
      <c r="K3139">
        <v>114010</v>
      </c>
      <c r="L3139" t="s">
        <v>35</v>
      </c>
      <c r="M3139" t="s">
        <v>164</v>
      </c>
      <c r="N3139" t="s">
        <v>11274</v>
      </c>
      <c r="O3139" s="129"/>
      <c r="P3139" s="16"/>
    </row>
    <row r="3140" spans="1:16">
      <c r="A3140" t="s">
        <v>316</v>
      </c>
      <c r="B3140" t="s">
        <v>317</v>
      </c>
      <c r="C3140" t="s">
        <v>11569</v>
      </c>
      <c r="D3140" t="s">
        <v>318</v>
      </c>
      <c r="E3140">
        <v>642.82000000000005</v>
      </c>
      <c r="F3140" t="s">
        <v>1170</v>
      </c>
      <c r="G3140" t="s">
        <v>11570</v>
      </c>
      <c r="H3140" t="s">
        <v>609</v>
      </c>
      <c r="I3140" t="s">
        <v>10963</v>
      </c>
      <c r="J3140">
        <v>10073</v>
      </c>
      <c r="K3140">
        <v>114020</v>
      </c>
      <c r="L3140" t="s">
        <v>33</v>
      </c>
      <c r="M3140" t="s">
        <v>164</v>
      </c>
      <c r="N3140" t="s">
        <v>11264</v>
      </c>
      <c r="O3140" s="129"/>
      <c r="P3140" s="16"/>
    </row>
    <row r="3141" spans="1:16">
      <c r="A3141" t="s">
        <v>320</v>
      </c>
      <c r="B3141" t="s">
        <v>317</v>
      </c>
      <c r="C3141" t="s">
        <v>11571</v>
      </c>
      <c r="D3141" t="s">
        <v>318</v>
      </c>
      <c r="E3141">
        <v>665.97</v>
      </c>
      <c r="F3141" t="s">
        <v>1170</v>
      </c>
      <c r="G3141" t="s">
        <v>11572</v>
      </c>
      <c r="H3141" t="s">
        <v>605</v>
      </c>
      <c r="I3141" t="s">
        <v>10963</v>
      </c>
      <c r="J3141">
        <v>10073</v>
      </c>
      <c r="K3141">
        <v>114020</v>
      </c>
      <c r="L3141" t="s">
        <v>33</v>
      </c>
      <c r="M3141" t="s">
        <v>164</v>
      </c>
      <c r="N3141" t="s">
        <v>11265</v>
      </c>
      <c r="O3141" s="129"/>
      <c r="P3141" s="16"/>
    </row>
    <row r="3142" spans="1:16">
      <c r="A3142" t="s">
        <v>321</v>
      </c>
      <c r="B3142" t="s">
        <v>317</v>
      </c>
      <c r="C3142" t="s">
        <v>11573</v>
      </c>
      <c r="D3142" t="s">
        <v>318</v>
      </c>
      <c r="E3142">
        <v>589.98</v>
      </c>
      <c r="F3142" t="s">
        <v>1170</v>
      </c>
      <c r="G3142" t="s">
        <v>11574</v>
      </c>
      <c r="H3142" t="s">
        <v>609</v>
      </c>
      <c r="I3142" t="s">
        <v>10963</v>
      </c>
      <c r="J3142">
        <v>10073</v>
      </c>
      <c r="K3142">
        <v>114020</v>
      </c>
      <c r="L3142" t="s">
        <v>33</v>
      </c>
      <c r="M3142" t="s">
        <v>164</v>
      </c>
      <c r="N3142" t="s">
        <v>11266</v>
      </c>
      <c r="O3142" s="129"/>
      <c r="P3142" s="16"/>
    </row>
    <row r="3143" spans="1:16">
      <c r="A3143" t="s">
        <v>1115</v>
      </c>
      <c r="B3143" t="s">
        <v>317</v>
      </c>
      <c r="C3143" t="s">
        <v>11575</v>
      </c>
      <c r="D3143" t="s">
        <v>318</v>
      </c>
      <c r="E3143">
        <v>688.49</v>
      </c>
      <c r="F3143" t="s">
        <v>1170</v>
      </c>
      <c r="G3143" t="s">
        <v>11576</v>
      </c>
      <c r="H3143" t="s">
        <v>607</v>
      </c>
      <c r="I3143" t="s">
        <v>10963</v>
      </c>
      <c r="J3143">
        <v>10073</v>
      </c>
      <c r="K3143">
        <v>114020</v>
      </c>
      <c r="L3143" t="s">
        <v>33</v>
      </c>
      <c r="M3143" t="s">
        <v>164</v>
      </c>
      <c r="N3143" t="s">
        <v>11267</v>
      </c>
      <c r="O3143" s="129"/>
      <c r="P3143" s="16"/>
    </row>
    <row r="3144" spans="1:16">
      <c r="A3144" t="s">
        <v>11577</v>
      </c>
      <c r="B3144" t="s">
        <v>317</v>
      </c>
      <c r="C3144" t="s">
        <v>11578</v>
      </c>
      <c r="D3144" t="s">
        <v>318</v>
      </c>
      <c r="E3144">
        <v>637.83000000000004</v>
      </c>
      <c r="F3144" t="s">
        <v>1170</v>
      </c>
      <c r="G3144" t="s">
        <v>11579</v>
      </c>
      <c r="H3144" t="s">
        <v>606</v>
      </c>
      <c r="I3144" t="s">
        <v>10963</v>
      </c>
      <c r="J3144">
        <v>10073</v>
      </c>
      <c r="K3144">
        <v>114020</v>
      </c>
      <c r="L3144" t="s">
        <v>33</v>
      </c>
      <c r="M3144" t="s">
        <v>164</v>
      </c>
      <c r="N3144" t="s">
        <v>11268</v>
      </c>
      <c r="O3144" s="129"/>
      <c r="P3144" s="16"/>
    </row>
    <row r="3145" spans="1:16">
      <c r="A3145" t="s">
        <v>11580</v>
      </c>
      <c r="B3145" t="s">
        <v>317</v>
      </c>
      <c r="C3145" t="s">
        <v>11581</v>
      </c>
      <c r="D3145" t="s">
        <v>318</v>
      </c>
      <c r="E3145">
        <v>691.31</v>
      </c>
      <c r="F3145" t="s">
        <v>1170</v>
      </c>
      <c r="G3145" t="s">
        <v>11582</v>
      </c>
      <c r="H3145" t="s">
        <v>598</v>
      </c>
      <c r="I3145" t="s">
        <v>10963</v>
      </c>
      <c r="J3145">
        <v>10073</v>
      </c>
      <c r="K3145">
        <v>114020</v>
      </c>
      <c r="L3145" t="s">
        <v>33</v>
      </c>
      <c r="M3145" t="s">
        <v>164</v>
      </c>
      <c r="N3145" t="s">
        <v>11269</v>
      </c>
      <c r="O3145" s="129"/>
      <c r="P3145" s="16"/>
    </row>
    <row r="3146" spans="1:16">
      <c r="A3146" t="s">
        <v>1155</v>
      </c>
      <c r="B3146" t="s">
        <v>317</v>
      </c>
      <c r="C3146" t="s">
        <v>11586</v>
      </c>
      <c r="D3146" t="s">
        <v>318</v>
      </c>
      <c r="E3146">
        <v>665.63</v>
      </c>
      <c r="F3146" t="s">
        <v>1170</v>
      </c>
      <c r="G3146" t="s">
        <v>11587</v>
      </c>
      <c r="H3146" t="s">
        <v>606</v>
      </c>
      <c r="I3146" t="s">
        <v>10963</v>
      </c>
      <c r="J3146">
        <v>10073</v>
      </c>
      <c r="K3146">
        <v>114020</v>
      </c>
      <c r="L3146" t="s">
        <v>33</v>
      </c>
      <c r="M3146" t="s">
        <v>164</v>
      </c>
      <c r="N3146" t="s">
        <v>11270</v>
      </c>
      <c r="O3146" s="129"/>
      <c r="P3146" s="16"/>
    </row>
    <row r="3147" spans="1:16">
      <c r="A3147" t="s">
        <v>11583</v>
      </c>
      <c r="B3147" t="s">
        <v>317</v>
      </c>
      <c r="C3147" t="s">
        <v>11584</v>
      </c>
      <c r="D3147" t="s">
        <v>318</v>
      </c>
      <c r="E3147">
        <v>684.4</v>
      </c>
      <c r="F3147" t="s">
        <v>1170</v>
      </c>
      <c r="G3147" t="s">
        <v>11585</v>
      </c>
      <c r="H3147" t="s">
        <v>604</v>
      </c>
      <c r="I3147" t="s">
        <v>10963</v>
      </c>
      <c r="J3147">
        <v>10073</v>
      </c>
      <c r="K3147">
        <v>114020</v>
      </c>
      <c r="L3147" t="s">
        <v>33</v>
      </c>
      <c r="M3147" t="s">
        <v>164</v>
      </c>
      <c r="N3147" t="s">
        <v>11271</v>
      </c>
      <c r="O3147" s="129"/>
      <c r="P3147" s="16"/>
    </row>
    <row r="3148" spans="1:16">
      <c r="A3148" t="s">
        <v>11588</v>
      </c>
      <c r="B3148" t="s">
        <v>317</v>
      </c>
      <c r="C3148" t="s">
        <v>11589</v>
      </c>
      <c r="D3148" t="s">
        <v>318</v>
      </c>
      <c r="E3148">
        <v>1252.06</v>
      </c>
      <c r="F3148" t="s">
        <v>1170</v>
      </c>
      <c r="G3148" t="s">
        <v>11590</v>
      </c>
      <c r="H3148" t="s">
        <v>612</v>
      </c>
      <c r="I3148" t="s">
        <v>10963</v>
      </c>
      <c r="J3148">
        <v>10073</v>
      </c>
      <c r="K3148">
        <v>114020</v>
      </c>
      <c r="L3148" t="s">
        <v>33</v>
      </c>
      <c r="M3148" t="s">
        <v>164</v>
      </c>
      <c r="N3148" t="s">
        <v>11272</v>
      </c>
      <c r="O3148" s="129"/>
      <c r="P3148" s="16"/>
    </row>
    <row r="3149" spans="1:16">
      <c r="A3149" t="s">
        <v>1161</v>
      </c>
      <c r="B3149" t="s">
        <v>317</v>
      </c>
      <c r="C3149" t="s">
        <v>11591</v>
      </c>
      <c r="D3149" t="s">
        <v>318</v>
      </c>
      <c r="E3149">
        <v>642.66</v>
      </c>
      <c r="F3149" t="s">
        <v>1170</v>
      </c>
      <c r="G3149" t="s">
        <v>11592</v>
      </c>
      <c r="H3149" t="s">
        <v>606</v>
      </c>
      <c r="I3149" t="s">
        <v>10963</v>
      </c>
      <c r="J3149">
        <v>10073</v>
      </c>
      <c r="K3149">
        <v>114020</v>
      </c>
      <c r="L3149" t="s">
        <v>33</v>
      </c>
      <c r="M3149" t="s">
        <v>164</v>
      </c>
      <c r="N3149" t="s">
        <v>11273</v>
      </c>
      <c r="O3149" s="129"/>
      <c r="P3149" s="16"/>
    </row>
    <row r="3150" spans="1:16">
      <c r="A3150" t="s">
        <v>1160</v>
      </c>
      <c r="B3150" t="s">
        <v>317</v>
      </c>
      <c r="C3150" t="s">
        <v>11593</v>
      </c>
      <c r="D3150" t="s">
        <v>318</v>
      </c>
      <c r="E3150">
        <v>642.66</v>
      </c>
      <c r="F3150" t="s">
        <v>1170</v>
      </c>
      <c r="G3150" t="s">
        <v>11594</v>
      </c>
      <c r="H3150" t="s">
        <v>607</v>
      </c>
      <c r="I3150" t="s">
        <v>10963</v>
      </c>
      <c r="J3150">
        <v>10073</v>
      </c>
      <c r="K3150">
        <v>114020</v>
      </c>
      <c r="L3150" t="s">
        <v>33</v>
      </c>
      <c r="M3150" t="s">
        <v>164</v>
      </c>
      <c r="N3150" t="s">
        <v>11274</v>
      </c>
      <c r="O3150" s="129"/>
      <c r="P3150" s="16"/>
    </row>
    <row r="3151" spans="1:16">
      <c r="A3151" t="s">
        <v>316</v>
      </c>
      <c r="B3151" t="s">
        <v>317</v>
      </c>
      <c r="C3151" t="s">
        <v>11569</v>
      </c>
      <c r="D3151" t="s">
        <v>318</v>
      </c>
      <c r="E3151">
        <v>8433.01</v>
      </c>
      <c r="F3151" t="s">
        <v>1170</v>
      </c>
      <c r="G3151" t="s">
        <v>11570</v>
      </c>
      <c r="H3151" t="s">
        <v>610</v>
      </c>
      <c r="I3151" t="s">
        <v>10962</v>
      </c>
      <c r="J3151">
        <v>10073</v>
      </c>
      <c r="K3151">
        <v>114040</v>
      </c>
      <c r="L3151" t="s">
        <v>27</v>
      </c>
      <c r="M3151" t="s">
        <v>164</v>
      </c>
      <c r="N3151" t="s">
        <v>11264</v>
      </c>
      <c r="O3151" s="129"/>
      <c r="P3151" s="16"/>
    </row>
    <row r="3152" spans="1:16">
      <c r="A3152" t="s">
        <v>320</v>
      </c>
      <c r="B3152" t="s">
        <v>317</v>
      </c>
      <c r="C3152" t="s">
        <v>11571</v>
      </c>
      <c r="D3152" t="s">
        <v>318</v>
      </c>
      <c r="E3152">
        <v>8591.33</v>
      </c>
      <c r="F3152" t="s">
        <v>1170</v>
      </c>
      <c r="G3152" t="s">
        <v>11572</v>
      </c>
      <c r="H3152" t="s">
        <v>606</v>
      </c>
      <c r="I3152" t="s">
        <v>10962</v>
      </c>
      <c r="J3152">
        <v>10073</v>
      </c>
      <c r="K3152">
        <v>114040</v>
      </c>
      <c r="L3152" t="s">
        <v>27</v>
      </c>
      <c r="M3152" t="s">
        <v>164</v>
      </c>
      <c r="N3152" t="s">
        <v>11265</v>
      </c>
      <c r="O3152" s="129"/>
      <c r="P3152" s="16"/>
    </row>
    <row r="3153" spans="1:16">
      <c r="A3153" t="s">
        <v>321</v>
      </c>
      <c r="B3153" t="s">
        <v>317</v>
      </c>
      <c r="C3153" t="s">
        <v>11573</v>
      </c>
      <c r="D3153" t="s">
        <v>318</v>
      </c>
      <c r="E3153">
        <v>8034.51</v>
      </c>
      <c r="F3153" t="s">
        <v>1170</v>
      </c>
      <c r="G3153" t="s">
        <v>11574</v>
      </c>
      <c r="H3153" t="s">
        <v>610</v>
      </c>
      <c r="I3153" t="s">
        <v>10962</v>
      </c>
      <c r="J3153">
        <v>10073</v>
      </c>
      <c r="K3153">
        <v>114040</v>
      </c>
      <c r="L3153" t="s">
        <v>27</v>
      </c>
      <c r="M3153" t="s">
        <v>164</v>
      </c>
      <c r="N3153" t="s">
        <v>11266</v>
      </c>
      <c r="O3153" s="129"/>
      <c r="P3153" s="16"/>
    </row>
    <row r="3154" spans="1:16">
      <c r="A3154" t="s">
        <v>1115</v>
      </c>
      <c r="B3154" t="s">
        <v>317</v>
      </c>
      <c r="C3154" t="s">
        <v>11575</v>
      </c>
      <c r="D3154" t="s">
        <v>318</v>
      </c>
      <c r="E3154">
        <v>8157.74</v>
      </c>
      <c r="F3154" t="s">
        <v>1170</v>
      </c>
      <c r="G3154" t="s">
        <v>11576</v>
      </c>
      <c r="H3154" t="s">
        <v>608</v>
      </c>
      <c r="I3154" t="s">
        <v>10962</v>
      </c>
      <c r="J3154">
        <v>10073</v>
      </c>
      <c r="K3154">
        <v>114040</v>
      </c>
      <c r="L3154" t="s">
        <v>27</v>
      </c>
      <c r="M3154" t="s">
        <v>164</v>
      </c>
      <c r="N3154" t="s">
        <v>11267</v>
      </c>
      <c r="O3154" s="129"/>
      <c r="P3154" s="16"/>
    </row>
    <row r="3155" spans="1:16">
      <c r="A3155" t="s">
        <v>11577</v>
      </c>
      <c r="B3155" t="s">
        <v>317</v>
      </c>
      <c r="C3155" t="s">
        <v>11578</v>
      </c>
      <c r="D3155" t="s">
        <v>318</v>
      </c>
      <c r="E3155">
        <v>7772.29</v>
      </c>
      <c r="F3155" t="s">
        <v>1170</v>
      </c>
      <c r="G3155" t="s">
        <v>11579</v>
      </c>
      <c r="H3155" t="s">
        <v>607</v>
      </c>
      <c r="I3155" t="s">
        <v>10962</v>
      </c>
      <c r="J3155">
        <v>10073</v>
      </c>
      <c r="K3155">
        <v>114040</v>
      </c>
      <c r="L3155" t="s">
        <v>27</v>
      </c>
      <c r="M3155" t="s">
        <v>164</v>
      </c>
      <c r="N3155" t="s">
        <v>11268</v>
      </c>
      <c r="O3155" s="129"/>
      <c r="P3155" s="16"/>
    </row>
    <row r="3156" spans="1:16">
      <c r="A3156" t="s">
        <v>11580</v>
      </c>
      <c r="B3156" t="s">
        <v>317</v>
      </c>
      <c r="C3156" t="s">
        <v>11581</v>
      </c>
      <c r="D3156" t="s">
        <v>318</v>
      </c>
      <c r="E3156">
        <v>5517.99</v>
      </c>
      <c r="F3156" t="s">
        <v>1170</v>
      </c>
      <c r="G3156" t="s">
        <v>11582</v>
      </c>
      <c r="H3156" t="s">
        <v>599</v>
      </c>
      <c r="I3156" t="s">
        <v>10962</v>
      </c>
      <c r="J3156">
        <v>10073</v>
      </c>
      <c r="K3156">
        <v>114040</v>
      </c>
      <c r="L3156" t="s">
        <v>27</v>
      </c>
      <c r="M3156" t="s">
        <v>164</v>
      </c>
      <c r="N3156" t="s">
        <v>11269</v>
      </c>
      <c r="O3156" s="129"/>
      <c r="P3156" s="16"/>
    </row>
    <row r="3157" spans="1:16">
      <c r="A3157" t="s">
        <v>11583</v>
      </c>
      <c r="B3157" t="s">
        <v>317</v>
      </c>
      <c r="C3157" t="s">
        <v>11584</v>
      </c>
      <c r="D3157" t="s">
        <v>318</v>
      </c>
      <c r="E3157">
        <v>6036.38</v>
      </c>
      <c r="F3157" t="s">
        <v>1170</v>
      </c>
      <c r="G3157" t="s">
        <v>11585</v>
      </c>
      <c r="H3157" t="s">
        <v>605</v>
      </c>
      <c r="I3157" t="s">
        <v>10962</v>
      </c>
      <c r="J3157">
        <v>10073</v>
      </c>
      <c r="K3157">
        <v>114040</v>
      </c>
      <c r="L3157" t="s">
        <v>27</v>
      </c>
      <c r="M3157" t="s">
        <v>164</v>
      </c>
      <c r="N3157" t="s">
        <v>11271</v>
      </c>
      <c r="O3157" s="129"/>
    </row>
    <row r="3158" spans="1:16">
      <c r="A3158" t="s">
        <v>1155</v>
      </c>
      <c r="B3158" t="s">
        <v>317</v>
      </c>
      <c r="C3158" t="s">
        <v>11586</v>
      </c>
      <c r="D3158" t="s">
        <v>318</v>
      </c>
      <c r="E3158">
        <v>5630.53</v>
      </c>
      <c r="F3158" t="s">
        <v>1170</v>
      </c>
      <c r="G3158" t="s">
        <v>11587</v>
      </c>
      <c r="H3158" t="s">
        <v>607</v>
      </c>
      <c r="I3158" t="s">
        <v>10962</v>
      </c>
      <c r="J3158">
        <v>10073</v>
      </c>
      <c r="K3158">
        <v>114040</v>
      </c>
      <c r="L3158" t="s">
        <v>27</v>
      </c>
      <c r="M3158" t="s">
        <v>164</v>
      </c>
      <c r="N3158" t="s">
        <v>11270</v>
      </c>
      <c r="O3158" s="129"/>
      <c r="P3158" s="16"/>
    </row>
    <row r="3159" spans="1:16">
      <c r="A3159" t="s">
        <v>11588</v>
      </c>
      <c r="B3159" t="s">
        <v>317</v>
      </c>
      <c r="C3159" t="s">
        <v>11589</v>
      </c>
      <c r="D3159" t="s">
        <v>318</v>
      </c>
      <c r="E3159">
        <v>5644.83</v>
      </c>
      <c r="F3159" t="s">
        <v>1170</v>
      </c>
      <c r="G3159" t="s">
        <v>11590</v>
      </c>
      <c r="H3159" t="s">
        <v>613</v>
      </c>
      <c r="I3159" t="s">
        <v>10962</v>
      </c>
      <c r="J3159">
        <v>10073</v>
      </c>
      <c r="K3159">
        <v>114040</v>
      </c>
      <c r="L3159" t="s">
        <v>27</v>
      </c>
      <c r="M3159" t="s">
        <v>164</v>
      </c>
      <c r="N3159" t="s">
        <v>11272</v>
      </c>
      <c r="O3159" s="129"/>
    </row>
    <row r="3160" spans="1:16">
      <c r="A3160" t="s">
        <v>1161</v>
      </c>
      <c r="B3160" t="s">
        <v>317</v>
      </c>
      <c r="C3160" t="s">
        <v>11591</v>
      </c>
      <c r="D3160" t="s">
        <v>318</v>
      </c>
      <c r="E3160">
        <v>6396.36</v>
      </c>
      <c r="F3160" t="s">
        <v>1170</v>
      </c>
      <c r="G3160" t="s">
        <v>11592</v>
      </c>
      <c r="H3160" t="s">
        <v>607</v>
      </c>
      <c r="I3160" t="s">
        <v>10962</v>
      </c>
      <c r="J3160">
        <v>10073</v>
      </c>
      <c r="K3160">
        <v>114040</v>
      </c>
      <c r="L3160" t="s">
        <v>27</v>
      </c>
      <c r="M3160" t="s">
        <v>164</v>
      </c>
      <c r="N3160" t="s">
        <v>11273</v>
      </c>
      <c r="O3160" s="129"/>
    </row>
    <row r="3161" spans="1:16">
      <c r="A3161" t="s">
        <v>1160</v>
      </c>
      <c r="B3161" t="s">
        <v>317</v>
      </c>
      <c r="C3161" t="s">
        <v>11593</v>
      </c>
      <c r="D3161" t="s">
        <v>318</v>
      </c>
      <c r="E3161">
        <v>5747.3</v>
      </c>
      <c r="F3161" t="s">
        <v>1170</v>
      </c>
      <c r="G3161" t="s">
        <v>11594</v>
      </c>
      <c r="H3161" t="s">
        <v>608</v>
      </c>
      <c r="I3161" t="s">
        <v>10962</v>
      </c>
      <c r="J3161">
        <v>10073</v>
      </c>
      <c r="K3161">
        <v>114040</v>
      </c>
      <c r="L3161" t="s">
        <v>27</v>
      </c>
      <c r="M3161" t="s">
        <v>164</v>
      </c>
      <c r="N3161" t="s">
        <v>11274</v>
      </c>
      <c r="O3161" s="129"/>
      <c r="P3161" s="16"/>
    </row>
    <row r="3162" spans="1:16">
      <c r="A3162" t="s">
        <v>11588</v>
      </c>
      <c r="B3162" t="s">
        <v>317</v>
      </c>
      <c r="C3162" t="s">
        <v>11589</v>
      </c>
      <c r="D3162" t="s">
        <v>318</v>
      </c>
      <c r="E3162">
        <v>451.99</v>
      </c>
      <c r="F3162" t="s">
        <v>1170</v>
      </c>
      <c r="G3162" t="s">
        <v>11590</v>
      </c>
      <c r="H3162" t="s">
        <v>614</v>
      </c>
      <c r="I3162" t="s">
        <v>11604</v>
      </c>
      <c r="J3162">
        <v>10073</v>
      </c>
      <c r="K3162">
        <v>114050</v>
      </c>
      <c r="L3162" t="s">
        <v>29</v>
      </c>
      <c r="M3162" t="s">
        <v>164</v>
      </c>
      <c r="N3162" t="s">
        <v>11272</v>
      </c>
      <c r="O3162" s="129"/>
      <c r="P3162" s="16"/>
    </row>
    <row r="3163" spans="1:16">
      <c r="A3163" t="s">
        <v>1160</v>
      </c>
      <c r="B3163" t="s">
        <v>317</v>
      </c>
      <c r="C3163" t="s">
        <v>11593</v>
      </c>
      <c r="D3163" t="s">
        <v>318</v>
      </c>
      <c r="E3163">
        <v>134.71</v>
      </c>
      <c r="F3163" t="s">
        <v>1170</v>
      </c>
      <c r="G3163" t="s">
        <v>11594</v>
      </c>
      <c r="H3163" t="s">
        <v>609</v>
      </c>
      <c r="I3163" t="s">
        <v>11604</v>
      </c>
      <c r="J3163">
        <v>10073</v>
      </c>
      <c r="K3163">
        <v>114050</v>
      </c>
      <c r="L3163" t="s">
        <v>29</v>
      </c>
      <c r="M3163" t="s">
        <v>164</v>
      </c>
      <c r="N3163" t="s">
        <v>11274</v>
      </c>
      <c r="O3163" s="129"/>
    </row>
    <row r="3164" spans="1:16">
      <c r="A3164" t="s">
        <v>316</v>
      </c>
      <c r="B3164" t="s">
        <v>317</v>
      </c>
      <c r="C3164" t="s">
        <v>11569</v>
      </c>
      <c r="D3164" t="s">
        <v>318</v>
      </c>
      <c r="E3164">
        <v>3692.67</v>
      </c>
      <c r="F3164" t="s">
        <v>1170</v>
      </c>
      <c r="G3164" t="s">
        <v>11570</v>
      </c>
      <c r="H3164" t="s">
        <v>611</v>
      </c>
      <c r="I3164" t="s">
        <v>10961</v>
      </c>
      <c r="J3164">
        <v>10073</v>
      </c>
      <c r="K3164">
        <v>114060</v>
      </c>
      <c r="L3164" t="s">
        <v>31</v>
      </c>
      <c r="M3164" t="s">
        <v>164</v>
      </c>
      <c r="N3164" t="s">
        <v>11264</v>
      </c>
      <c r="O3164" s="129"/>
      <c r="P3164" s="16"/>
    </row>
    <row r="3165" spans="1:16">
      <c r="A3165" t="s">
        <v>320</v>
      </c>
      <c r="B3165" t="s">
        <v>317</v>
      </c>
      <c r="C3165" t="s">
        <v>11571</v>
      </c>
      <c r="D3165" t="s">
        <v>318</v>
      </c>
      <c r="E3165">
        <v>3603.73</v>
      </c>
      <c r="F3165" t="s">
        <v>1170</v>
      </c>
      <c r="G3165" t="s">
        <v>11572</v>
      </c>
      <c r="H3165" t="s">
        <v>607</v>
      </c>
      <c r="I3165" t="s">
        <v>10961</v>
      </c>
      <c r="J3165">
        <v>10073</v>
      </c>
      <c r="K3165">
        <v>114060</v>
      </c>
      <c r="L3165" t="s">
        <v>31</v>
      </c>
      <c r="M3165" t="s">
        <v>164</v>
      </c>
      <c r="N3165" t="s">
        <v>11265</v>
      </c>
      <c r="O3165" s="129"/>
      <c r="P3165" s="16"/>
    </row>
    <row r="3166" spans="1:16">
      <c r="A3166" t="s">
        <v>321</v>
      </c>
      <c r="B3166" t="s">
        <v>317</v>
      </c>
      <c r="C3166" t="s">
        <v>11573</v>
      </c>
      <c r="D3166" t="s">
        <v>318</v>
      </c>
      <c r="E3166">
        <v>3698.22</v>
      </c>
      <c r="F3166" t="s">
        <v>1170</v>
      </c>
      <c r="G3166" t="s">
        <v>11574</v>
      </c>
      <c r="H3166" t="s">
        <v>611</v>
      </c>
      <c r="I3166" t="s">
        <v>10961</v>
      </c>
      <c r="J3166">
        <v>10073</v>
      </c>
      <c r="K3166">
        <v>114060</v>
      </c>
      <c r="L3166" t="s">
        <v>31</v>
      </c>
      <c r="M3166" t="s">
        <v>164</v>
      </c>
      <c r="N3166" t="s">
        <v>11266</v>
      </c>
      <c r="O3166" s="129"/>
      <c r="P3166" s="16"/>
    </row>
    <row r="3167" spans="1:16">
      <c r="A3167" t="s">
        <v>1115</v>
      </c>
      <c r="B3167" t="s">
        <v>317</v>
      </c>
      <c r="C3167" t="s">
        <v>11575</v>
      </c>
      <c r="D3167" t="s">
        <v>318</v>
      </c>
      <c r="E3167">
        <v>3556.11</v>
      </c>
      <c r="F3167" t="s">
        <v>1170</v>
      </c>
      <c r="G3167" t="s">
        <v>11576</v>
      </c>
      <c r="H3167" t="s">
        <v>609</v>
      </c>
      <c r="I3167" t="s">
        <v>10961</v>
      </c>
      <c r="J3167">
        <v>10073</v>
      </c>
      <c r="K3167">
        <v>114060</v>
      </c>
      <c r="L3167" t="s">
        <v>31</v>
      </c>
      <c r="M3167" t="s">
        <v>164</v>
      </c>
      <c r="N3167" t="s">
        <v>11267</v>
      </c>
      <c r="O3167" s="129"/>
      <c r="P3167" s="16"/>
    </row>
    <row r="3168" spans="1:16">
      <c r="A3168" t="s">
        <v>11577</v>
      </c>
      <c r="B3168" t="s">
        <v>317</v>
      </c>
      <c r="C3168" t="s">
        <v>11578</v>
      </c>
      <c r="D3168" t="s">
        <v>318</v>
      </c>
      <c r="E3168">
        <v>3785.1</v>
      </c>
      <c r="F3168" t="s">
        <v>1170</v>
      </c>
      <c r="G3168" t="s">
        <v>11579</v>
      </c>
      <c r="H3168" t="s">
        <v>608</v>
      </c>
      <c r="I3168" t="s">
        <v>10961</v>
      </c>
      <c r="J3168">
        <v>10073</v>
      </c>
      <c r="K3168">
        <v>114060</v>
      </c>
      <c r="L3168" t="s">
        <v>31</v>
      </c>
      <c r="M3168" t="s">
        <v>164</v>
      </c>
      <c r="N3168" t="s">
        <v>11268</v>
      </c>
      <c r="O3168" s="129"/>
      <c r="P3168" s="16"/>
    </row>
    <row r="3169" spans="1:16">
      <c r="A3169" t="s">
        <v>11580</v>
      </c>
      <c r="B3169" t="s">
        <v>317</v>
      </c>
      <c r="C3169" t="s">
        <v>11581</v>
      </c>
      <c r="D3169" t="s">
        <v>318</v>
      </c>
      <c r="E3169">
        <v>4032.62</v>
      </c>
      <c r="F3169" t="s">
        <v>1170</v>
      </c>
      <c r="G3169" t="s">
        <v>11582</v>
      </c>
      <c r="H3169" t="s">
        <v>600</v>
      </c>
      <c r="I3169" t="s">
        <v>10961</v>
      </c>
      <c r="J3169">
        <v>10073</v>
      </c>
      <c r="K3169">
        <v>114060</v>
      </c>
      <c r="L3169" t="s">
        <v>31</v>
      </c>
      <c r="M3169" t="s">
        <v>164</v>
      </c>
      <c r="N3169" t="s">
        <v>11269</v>
      </c>
      <c r="O3169" s="129"/>
      <c r="P3169" s="16"/>
    </row>
    <row r="3170" spans="1:16">
      <c r="A3170" t="s">
        <v>1155</v>
      </c>
      <c r="B3170" t="s">
        <v>317</v>
      </c>
      <c r="C3170" t="s">
        <v>11586</v>
      </c>
      <c r="D3170" t="s">
        <v>318</v>
      </c>
      <c r="E3170">
        <v>4185.8500000000004</v>
      </c>
      <c r="F3170" t="s">
        <v>1170</v>
      </c>
      <c r="G3170" t="s">
        <v>11587</v>
      </c>
      <c r="H3170" t="s">
        <v>608</v>
      </c>
      <c r="I3170" t="s">
        <v>10961</v>
      </c>
      <c r="J3170">
        <v>10073</v>
      </c>
      <c r="K3170">
        <v>114060</v>
      </c>
      <c r="L3170" t="s">
        <v>31</v>
      </c>
      <c r="M3170" t="s">
        <v>164</v>
      </c>
      <c r="N3170" t="s">
        <v>11270</v>
      </c>
      <c r="O3170" s="129"/>
      <c r="P3170" s="16"/>
    </row>
    <row r="3171" spans="1:16">
      <c r="A3171" t="s">
        <v>11583</v>
      </c>
      <c r="B3171" t="s">
        <v>317</v>
      </c>
      <c r="C3171" t="s">
        <v>11584</v>
      </c>
      <c r="D3171" t="s">
        <v>318</v>
      </c>
      <c r="E3171">
        <v>4099.24</v>
      </c>
      <c r="F3171" t="s">
        <v>1170</v>
      </c>
      <c r="G3171" t="s">
        <v>11585</v>
      </c>
      <c r="H3171" t="s">
        <v>606</v>
      </c>
      <c r="I3171" t="s">
        <v>10961</v>
      </c>
      <c r="J3171">
        <v>10073</v>
      </c>
      <c r="K3171">
        <v>114060</v>
      </c>
      <c r="L3171" t="s">
        <v>31</v>
      </c>
      <c r="M3171" t="s">
        <v>164</v>
      </c>
      <c r="N3171" t="s">
        <v>11271</v>
      </c>
      <c r="O3171" s="129"/>
      <c r="P3171" s="16"/>
    </row>
    <row r="3172" spans="1:16">
      <c r="A3172" t="s">
        <v>11588</v>
      </c>
      <c r="B3172" t="s">
        <v>317</v>
      </c>
      <c r="C3172" t="s">
        <v>11589</v>
      </c>
      <c r="D3172" t="s">
        <v>318</v>
      </c>
      <c r="E3172">
        <v>6740.43</v>
      </c>
      <c r="F3172" t="s">
        <v>1170</v>
      </c>
      <c r="G3172" t="s">
        <v>11590</v>
      </c>
      <c r="H3172" t="s">
        <v>615</v>
      </c>
      <c r="I3172" t="s">
        <v>10961</v>
      </c>
      <c r="J3172">
        <v>10073</v>
      </c>
      <c r="K3172">
        <v>114060</v>
      </c>
      <c r="L3172" t="s">
        <v>31</v>
      </c>
      <c r="M3172" t="s">
        <v>164</v>
      </c>
      <c r="N3172" t="s">
        <v>11272</v>
      </c>
      <c r="O3172" s="129"/>
      <c r="P3172" s="16"/>
    </row>
    <row r="3173" spans="1:16">
      <c r="A3173" t="s">
        <v>1161</v>
      </c>
      <c r="B3173" t="s">
        <v>317</v>
      </c>
      <c r="C3173" t="s">
        <v>11591</v>
      </c>
      <c r="D3173" t="s">
        <v>318</v>
      </c>
      <c r="E3173">
        <v>4377.3</v>
      </c>
      <c r="F3173" t="s">
        <v>1170</v>
      </c>
      <c r="G3173" t="s">
        <v>11592</v>
      </c>
      <c r="H3173" t="s">
        <v>608</v>
      </c>
      <c r="I3173" t="s">
        <v>10961</v>
      </c>
      <c r="J3173">
        <v>10073</v>
      </c>
      <c r="K3173">
        <v>114060</v>
      </c>
      <c r="L3173" t="s">
        <v>31</v>
      </c>
      <c r="M3173" t="s">
        <v>164</v>
      </c>
      <c r="N3173" t="s">
        <v>11273</v>
      </c>
      <c r="O3173" s="129"/>
      <c r="P3173" s="16"/>
    </row>
    <row r="3174" spans="1:16">
      <c r="A3174" t="s">
        <v>1160</v>
      </c>
      <c r="B3174" t="s">
        <v>317</v>
      </c>
      <c r="C3174" t="s">
        <v>11593</v>
      </c>
      <c r="D3174" t="s">
        <v>318</v>
      </c>
      <c r="E3174">
        <v>4284.21</v>
      </c>
      <c r="F3174" t="s">
        <v>1170</v>
      </c>
      <c r="G3174" t="s">
        <v>11594</v>
      </c>
      <c r="H3174" t="s">
        <v>610</v>
      </c>
      <c r="I3174" t="s">
        <v>10961</v>
      </c>
      <c r="J3174">
        <v>10073</v>
      </c>
      <c r="K3174">
        <v>114060</v>
      </c>
      <c r="L3174" t="s">
        <v>31</v>
      </c>
      <c r="M3174" t="s">
        <v>164</v>
      </c>
      <c r="N3174" t="s">
        <v>11274</v>
      </c>
      <c r="O3174" s="129"/>
      <c r="P3174" s="16"/>
    </row>
    <row r="3175" spans="1:16">
      <c r="A3175" t="s">
        <v>316</v>
      </c>
      <c r="B3175" t="s">
        <v>317</v>
      </c>
      <c r="C3175" t="s">
        <v>11569</v>
      </c>
      <c r="D3175" t="s">
        <v>318</v>
      </c>
      <c r="E3175">
        <v>2150.08</v>
      </c>
      <c r="F3175" t="s">
        <v>1170</v>
      </c>
      <c r="G3175" t="s">
        <v>11570</v>
      </c>
      <c r="H3175" t="s">
        <v>612</v>
      </c>
      <c r="I3175" t="s">
        <v>10960</v>
      </c>
      <c r="J3175">
        <v>10074</v>
      </c>
      <c r="K3175">
        <v>111100</v>
      </c>
      <c r="L3175" t="s">
        <v>35</v>
      </c>
      <c r="M3175" t="s">
        <v>165</v>
      </c>
      <c r="N3175" t="s">
        <v>11264</v>
      </c>
      <c r="O3175" s="129"/>
      <c r="P3175" s="16"/>
    </row>
    <row r="3176" spans="1:16">
      <c r="A3176" t="s">
        <v>320</v>
      </c>
      <c r="B3176" t="s">
        <v>317</v>
      </c>
      <c r="C3176" t="s">
        <v>11571</v>
      </c>
      <c r="D3176" t="s">
        <v>318</v>
      </c>
      <c r="E3176">
        <v>2150.08</v>
      </c>
      <c r="F3176" t="s">
        <v>1170</v>
      </c>
      <c r="G3176" t="s">
        <v>11572</v>
      </c>
      <c r="H3176" t="s">
        <v>608</v>
      </c>
      <c r="I3176" t="s">
        <v>10960</v>
      </c>
      <c r="J3176">
        <v>10074</v>
      </c>
      <c r="K3176">
        <v>111100</v>
      </c>
      <c r="L3176" t="s">
        <v>35</v>
      </c>
      <c r="M3176" t="s">
        <v>165</v>
      </c>
      <c r="N3176" t="s">
        <v>11265</v>
      </c>
      <c r="O3176" s="129"/>
      <c r="P3176" s="16"/>
    </row>
    <row r="3177" spans="1:16">
      <c r="A3177" t="s">
        <v>321</v>
      </c>
      <c r="B3177" t="s">
        <v>317</v>
      </c>
      <c r="C3177" t="s">
        <v>11573</v>
      </c>
      <c r="D3177" t="s">
        <v>318</v>
      </c>
      <c r="E3177">
        <v>2150.08</v>
      </c>
      <c r="F3177" t="s">
        <v>1170</v>
      </c>
      <c r="G3177" t="s">
        <v>11574</v>
      </c>
      <c r="H3177" t="s">
        <v>612</v>
      </c>
      <c r="I3177" t="s">
        <v>10960</v>
      </c>
      <c r="J3177">
        <v>10074</v>
      </c>
      <c r="K3177">
        <v>111100</v>
      </c>
      <c r="L3177" t="s">
        <v>35</v>
      </c>
      <c r="M3177" t="s">
        <v>165</v>
      </c>
      <c r="N3177" t="s">
        <v>11266</v>
      </c>
      <c r="O3177" s="129"/>
      <c r="P3177" s="16"/>
    </row>
    <row r="3178" spans="1:16">
      <c r="A3178" t="s">
        <v>1115</v>
      </c>
      <c r="B3178" t="s">
        <v>317</v>
      </c>
      <c r="C3178" t="s">
        <v>11575</v>
      </c>
      <c r="D3178" t="s">
        <v>318</v>
      </c>
      <c r="E3178">
        <v>2188.87</v>
      </c>
      <c r="F3178" t="s">
        <v>1170</v>
      </c>
      <c r="G3178" t="s">
        <v>11576</v>
      </c>
      <c r="H3178" t="s">
        <v>610</v>
      </c>
      <c r="I3178" t="s">
        <v>10960</v>
      </c>
      <c r="J3178">
        <v>10074</v>
      </c>
      <c r="K3178">
        <v>111100</v>
      </c>
      <c r="L3178" t="s">
        <v>35</v>
      </c>
      <c r="M3178" t="s">
        <v>165</v>
      </c>
      <c r="N3178" t="s">
        <v>11267</v>
      </c>
      <c r="O3178" s="129"/>
      <c r="P3178" s="16"/>
    </row>
    <row r="3179" spans="1:16">
      <c r="A3179" t="s">
        <v>11577</v>
      </c>
      <c r="B3179" t="s">
        <v>317</v>
      </c>
      <c r="C3179" t="s">
        <v>11578</v>
      </c>
      <c r="D3179" t="s">
        <v>318</v>
      </c>
      <c r="E3179">
        <v>2159.77</v>
      </c>
      <c r="F3179" t="s">
        <v>1170</v>
      </c>
      <c r="G3179" t="s">
        <v>11579</v>
      </c>
      <c r="H3179" t="s">
        <v>609</v>
      </c>
      <c r="I3179" t="s">
        <v>10960</v>
      </c>
      <c r="J3179">
        <v>10074</v>
      </c>
      <c r="K3179">
        <v>111100</v>
      </c>
      <c r="L3179" t="s">
        <v>35</v>
      </c>
      <c r="M3179" t="s">
        <v>165</v>
      </c>
      <c r="N3179" t="s">
        <v>11268</v>
      </c>
      <c r="O3179" s="129"/>
      <c r="P3179" s="16"/>
    </row>
    <row r="3180" spans="1:16">
      <c r="A3180" t="s">
        <v>11580</v>
      </c>
      <c r="B3180" t="s">
        <v>317</v>
      </c>
      <c r="C3180" t="s">
        <v>11581</v>
      </c>
      <c r="D3180" t="s">
        <v>318</v>
      </c>
      <c r="E3180">
        <v>2159.77</v>
      </c>
      <c r="F3180" t="s">
        <v>1170</v>
      </c>
      <c r="G3180" t="s">
        <v>11582</v>
      </c>
      <c r="H3180" t="s">
        <v>601</v>
      </c>
      <c r="I3180" t="s">
        <v>10960</v>
      </c>
      <c r="J3180">
        <v>10074</v>
      </c>
      <c r="K3180">
        <v>111100</v>
      </c>
      <c r="L3180" t="s">
        <v>35</v>
      </c>
      <c r="M3180" t="s">
        <v>165</v>
      </c>
      <c r="N3180" t="s">
        <v>11269</v>
      </c>
      <c r="O3180" s="129"/>
      <c r="P3180" s="16"/>
    </row>
    <row r="3181" spans="1:16">
      <c r="A3181" t="s">
        <v>11583</v>
      </c>
      <c r="B3181" t="s">
        <v>317</v>
      </c>
      <c r="C3181" t="s">
        <v>11584</v>
      </c>
      <c r="D3181" t="s">
        <v>318</v>
      </c>
      <c r="E3181">
        <v>2159.77</v>
      </c>
      <c r="F3181" t="s">
        <v>1170</v>
      </c>
      <c r="G3181" t="s">
        <v>11585</v>
      </c>
      <c r="H3181" t="s">
        <v>607</v>
      </c>
      <c r="I3181" t="s">
        <v>10960</v>
      </c>
      <c r="J3181">
        <v>10074</v>
      </c>
      <c r="K3181">
        <v>111100</v>
      </c>
      <c r="L3181" t="s">
        <v>35</v>
      </c>
      <c r="M3181" t="s">
        <v>165</v>
      </c>
      <c r="N3181" t="s">
        <v>11271</v>
      </c>
      <c r="O3181" s="129"/>
      <c r="P3181" s="16"/>
    </row>
    <row r="3182" spans="1:16">
      <c r="A3182" t="s">
        <v>1155</v>
      </c>
      <c r="B3182" t="s">
        <v>317</v>
      </c>
      <c r="C3182" t="s">
        <v>11586</v>
      </c>
      <c r="D3182" t="s">
        <v>318</v>
      </c>
      <c r="E3182">
        <v>2159.77</v>
      </c>
      <c r="F3182" t="s">
        <v>1170</v>
      </c>
      <c r="G3182" t="s">
        <v>11587</v>
      </c>
      <c r="H3182" t="s">
        <v>609</v>
      </c>
      <c r="I3182" t="s">
        <v>10960</v>
      </c>
      <c r="J3182">
        <v>10074</v>
      </c>
      <c r="K3182">
        <v>111100</v>
      </c>
      <c r="L3182" t="s">
        <v>35</v>
      </c>
      <c r="M3182" t="s">
        <v>165</v>
      </c>
      <c r="N3182" t="s">
        <v>11270</v>
      </c>
      <c r="O3182" s="129"/>
      <c r="P3182" s="16"/>
    </row>
    <row r="3183" spans="1:16">
      <c r="A3183" t="s">
        <v>11588</v>
      </c>
      <c r="B3183" t="s">
        <v>317</v>
      </c>
      <c r="C3183" t="s">
        <v>11589</v>
      </c>
      <c r="D3183" t="s">
        <v>318</v>
      </c>
      <c r="E3183">
        <v>3635.65</v>
      </c>
      <c r="F3183" t="s">
        <v>1170</v>
      </c>
      <c r="G3183" t="s">
        <v>11590</v>
      </c>
      <c r="H3183" t="s">
        <v>616</v>
      </c>
      <c r="I3183" t="s">
        <v>10960</v>
      </c>
      <c r="J3183">
        <v>10074</v>
      </c>
      <c r="K3183">
        <v>111100</v>
      </c>
      <c r="L3183" t="s">
        <v>35</v>
      </c>
      <c r="M3183" t="s">
        <v>165</v>
      </c>
      <c r="N3183" t="s">
        <v>11272</v>
      </c>
      <c r="O3183" s="129"/>
      <c r="P3183" s="16"/>
    </row>
    <row r="3184" spans="1:16">
      <c r="A3184" t="s">
        <v>1160</v>
      </c>
      <c r="B3184" t="s">
        <v>317</v>
      </c>
      <c r="C3184" t="s">
        <v>11593</v>
      </c>
      <c r="D3184" t="s">
        <v>318</v>
      </c>
      <c r="E3184">
        <v>5718.06</v>
      </c>
      <c r="F3184" t="s">
        <v>1170</v>
      </c>
      <c r="G3184" t="s">
        <v>11594</v>
      </c>
      <c r="H3184" t="s">
        <v>611</v>
      </c>
      <c r="I3184" t="s">
        <v>10960</v>
      </c>
      <c r="J3184">
        <v>10074</v>
      </c>
      <c r="K3184">
        <v>111100</v>
      </c>
      <c r="L3184" t="s">
        <v>35</v>
      </c>
      <c r="M3184" t="s">
        <v>165</v>
      </c>
      <c r="N3184" t="s">
        <v>11274</v>
      </c>
      <c r="O3184" s="129"/>
      <c r="P3184" s="16"/>
    </row>
    <row r="3185" spans="1:16">
      <c r="A3185" t="s">
        <v>316</v>
      </c>
      <c r="B3185" t="s">
        <v>317</v>
      </c>
      <c r="C3185" t="s">
        <v>11569</v>
      </c>
      <c r="D3185" t="s">
        <v>318</v>
      </c>
      <c r="E3185">
        <v>4828.9399999999996</v>
      </c>
      <c r="F3185" t="s">
        <v>1170</v>
      </c>
      <c r="G3185" t="s">
        <v>11570</v>
      </c>
      <c r="H3185" t="s">
        <v>613</v>
      </c>
      <c r="I3185" t="s">
        <v>10959</v>
      </c>
      <c r="J3185">
        <v>10074</v>
      </c>
      <c r="K3185">
        <v>111200</v>
      </c>
      <c r="L3185" t="s">
        <v>33</v>
      </c>
      <c r="M3185" t="s">
        <v>165</v>
      </c>
      <c r="N3185" t="s">
        <v>11264</v>
      </c>
      <c r="O3185" s="129"/>
      <c r="P3185" s="16"/>
    </row>
    <row r="3186" spans="1:16">
      <c r="A3186" t="s">
        <v>320</v>
      </c>
      <c r="B3186" t="s">
        <v>317</v>
      </c>
      <c r="C3186" t="s">
        <v>11571</v>
      </c>
      <c r="D3186" t="s">
        <v>318</v>
      </c>
      <c r="E3186">
        <v>4470.26</v>
      </c>
      <c r="F3186" t="s">
        <v>1170</v>
      </c>
      <c r="G3186" t="s">
        <v>11572</v>
      </c>
      <c r="H3186" t="s">
        <v>609</v>
      </c>
      <c r="I3186" t="s">
        <v>10959</v>
      </c>
      <c r="J3186">
        <v>10074</v>
      </c>
      <c r="K3186">
        <v>111200</v>
      </c>
      <c r="L3186" t="s">
        <v>33</v>
      </c>
      <c r="M3186" t="s">
        <v>165</v>
      </c>
      <c r="N3186" t="s">
        <v>11265</v>
      </c>
      <c r="O3186" s="129"/>
      <c r="P3186" s="16"/>
    </row>
    <row r="3187" spans="1:16">
      <c r="A3187" t="s">
        <v>321</v>
      </c>
      <c r="B3187" t="s">
        <v>317</v>
      </c>
      <c r="C3187" t="s">
        <v>11573</v>
      </c>
      <c r="D3187" t="s">
        <v>318</v>
      </c>
      <c r="E3187">
        <v>4595.8500000000004</v>
      </c>
      <c r="F3187" t="s">
        <v>1170</v>
      </c>
      <c r="G3187" t="s">
        <v>11574</v>
      </c>
      <c r="H3187" t="s">
        <v>613</v>
      </c>
      <c r="I3187" t="s">
        <v>10959</v>
      </c>
      <c r="J3187">
        <v>10074</v>
      </c>
      <c r="K3187">
        <v>111200</v>
      </c>
      <c r="L3187" t="s">
        <v>33</v>
      </c>
      <c r="M3187" t="s">
        <v>165</v>
      </c>
      <c r="N3187" t="s">
        <v>11266</v>
      </c>
      <c r="O3187" s="129"/>
      <c r="P3187" s="16"/>
    </row>
    <row r="3188" spans="1:16">
      <c r="A3188" t="s">
        <v>1115</v>
      </c>
      <c r="B3188" t="s">
        <v>317</v>
      </c>
      <c r="C3188" t="s">
        <v>11575</v>
      </c>
      <c r="D3188" t="s">
        <v>318</v>
      </c>
      <c r="E3188">
        <v>4547.09</v>
      </c>
      <c r="F3188" t="s">
        <v>1170</v>
      </c>
      <c r="G3188" t="s">
        <v>11576</v>
      </c>
      <c r="H3188" t="s">
        <v>611</v>
      </c>
      <c r="I3188" t="s">
        <v>10959</v>
      </c>
      <c r="J3188">
        <v>10074</v>
      </c>
      <c r="K3188">
        <v>111200</v>
      </c>
      <c r="L3188" t="s">
        <v>33</v>
      </c>
      <c r="M3188" t="s">
        <v>165</v>
      </c>
      <c r="N3188" t="s">
        <v>11267</v>
      </c>
      <c r="O3188" s="129"/>
      <c r="P3188" s="16"/>
    </row>
    <row r="3189" spans="1:16">
      <c r="A3189" t="s">
        <v>11577</v>
      </c>
      <c r="B3189" t="s">
        <v>317</v>
      </c>
      <c r="C3189" t="s">
        <v>11578</v>
      </c>
      <c r="D3189" t="s">
        <v>318</v>
      </c>
      <c r="E3189">
        <v>4416.83</v>
      </c>
      <c r="F3189" t="s">
        <v>1170</v>
      </c>
      <c r="G3189" t="s">
        <v>11579</v>
      </c>
      <c r="H3189" t="s">
        <v>610</v>
      </c>
      <c r="I3189" t="s">
        <v>10959</v>
      </c>
      <c r="J3189">
        <v>10074</v>
      </c>
      <c r="K3189">
        <v>111200</v>
      </c>
      <c r="L3189" t="s">
        <v>33</v>
      </c>
      <c r="M3189" t="s">
        <v>165</v>
      </c>
      <c r="N3189" t="s">
        <v>11268</v>
      </c>
      <c r="O3189" s="129"/>
      <c r="P3189" s="16"/>
    </row>
    <row r="3190" spans="1:16">
      <c r="A3190" t="s">
        <v>11580</v>
      </c>
      <c r="B3190" t="s">
        <v>317</v>
      </c>
      <c r="C3190" t="s">
        <v>11581</v>
      </c>
      <c r="D3190" t="s">
        <v>318</v>
      </c>
      <c r="E3190">
        <v>4992.0600000000004</v>
      </c>
      <c r="F3190" t="s">
        <v>1170</v>
      </c>
      <c r="G3190" t="s">
        <v>11582</v>
      </c>
      <c r="H3190" t="s">
        <v>602</v>
      </c>
      <c r="I3190" t="s">
        <v>10959</v>
      </c>
      <c r="J3190">
        <v>10074</v>
      </c>
      <c r="K3190">
        <v>111200</v>
      </c>
      <c r="L3190" t="s">
        <v>33</v>
      </c>
      <c r="M3190" t="s">
        <v>165</v>
      </c>
      <c r="N3190" t="s">
        <v>11269</v>
      </c>
      <c r="O3190" s="129"/>
      <c r="P3190" s="16"/>
    </row>
    <row r="3191" spans="1:16">
      <c r="A3191" t="s">
        <v>11583</v>
      </c>
      <c r="B3191" t="s">
        <v>317</v>
      </c>
      <c r="C3191" t="s">
        <v>11584</v>
      </c>
      <c r="D3191" t="s">
        <v>318</v>
      </c>
      <c r="E3191">
        <v>5092.53</v>
      </c>
      <c r="F3191" t="s">
        <v>1170</v>
      </c>
      <c r="G3191" t="s">
        <v>11585</v>
      </c>
      <c r="H3191" t="s">
        <v>608</v>
      </c>
      <c r="I3191" t="s">
        <v>10959</v>
      </c>
      <c r="J3191">
        <v>10074</v>
      </c>
      <c r="K3191">
        <v>111200</v>
      </c>
      <c r="L3191" t="s">
        <v>33</v>
      </c>
      <c r="M3191" t="s">
        <v>165</v>
      </c>
      <c r="N3191" t="s">
        <v>11271</v>
      </c>
      <c r="O3191" s="129"/>
      <c r="P3191" s="16"/>
    </row>
    <row r="3192" spans="1:16">
      <c r="A3192" t="s">
        <v>1155</v>
      </c>
      <c r="B3192" t="s">
        <v>317</v>
      </c>
      <c r="C3192" t="s">
        <v>11586</v>
      </c>
      <c r="D3192" t="s">
        <v>318</v>
      </c>
      <c r="E3192">
        <v>5205.57</v>
      </c>
      <c r="F3192" t="s">
        <v>1170</v>
      </c>
      <c r="G3192" t="s">
        <v>11587</v>
      </c>
      <c r="H3192" t="s">
        <v>610</v>
      </c>
      <c r="I3192" t="s">
        <v>10959</v>
      </c>
      <c r="J3192">
        <v>10074</v>
      </c>
      <c r="K3192">
        <v>111200</v>
      </c>
      <c r="L3192" t="s">
        <v>33</v>
      </c>
      <c r="M3192" t="s">
        <v>165</v>
      </c>
      <c r="N3192" t="s">
        <v>11270</v>
      </c>
      <c r="O3192" s="129"/>
      <c r="P3192" s="16"/>
    </row>
    <row r="3193" spans="1:16">
      <c r="A3193" t="s">
        <v>11588</v>
      </c>
      <c r="B3193" t="s">
        <v>317</v>
      </c>
      <c r="C3193" t="s">
        <v>11589</v>
      </c>
      <c r="D3193" t="s">
        <v>318</v>
      </c>
      <c r="E3193">
        <v>8761.07</v>
      </c>
      <c r="F3193" t="s">
        <v>1170</v>
      </c>
      <c r="G3193" t="s">
        <v>11590</v>
      </c>
      <c r="H3193" t="s">
        <v>617</v>
      </c>
      <c r="I3193" t="s">
        <v>10959</v>
      </c>
      <c r="J3193">
        <v>10074</v>
      </c>
      <c r="K3193">
        <v>111200</v>
      </c>
      <c r="L3193" t="s">
        <v>33</v>
      </c>
      <c r="M3193" t="s">
        <v>165</v>
      </c>
      <c r="N3193" t="s">
        <v>11272</v>
      </c>
      <c r="O3193" s="129"/>
      <c r="P3193" s="16"/>
    </row>
    <row r="3194" spans="1:16">
      <c r="A3194" t="s">
        <v>1161</v>
      </c>
      <c r="B3194" t="s">
        <v>317</v>
      </c>
      <c r="C3194" t="s">
        <v>11591</v>
      </c>
      <c r="D3194" t="s">
        <v>318</v>
      </c>
      <c r="E3194">
        <v>5426.25</v>
      </c>
      <c r="F3194" t="s">
        <v>1170</v>
      </c>
      <c r="G3194" t="s">
        <v>11592</v>
      </c>
      <c r="H3194" t="s">
        <v>609</v>
      </c>
      <c r="I3194" t="s">
        <v>10959</v>
      </c>
      <c r="J3194">
        <v>10074</v>
      </c>
      <c r="K3194">
        <v>111200</v>
      </c>
      <c r="L3194" t="s">
        <v>33</v>
      </c>
      <c r="M3194" t="s">
        <v>165</v>
      </c>
      <c r="N3194" t="s">
        <v>11273</v>
      </c>
      <c r="O3194" s="129"/>
      <c r="P3194" s="16"/>
    </row>
    <row r="3195" spans="1:16">
      <c r="A3195" t="s">
        <v>1160</v>
      </c>
      <c r="B3195" t="s">
        <v>317</v>
      </c>
      <c r="C3195" t="s">
        <v>11593</v>
      </c>
      <c r="D3195" t="s">
        <v>318</v>
      </c>
      <c r="E3195">
        <v>5620.05</v>
      </c>
      <c r="F3195" t="s">
        <v>1170</v>
      </c>
      <c r="G3195" t="s">
        <v>11594</v>
      </c>
      <c r="H3195" t="s">
        <v>612</v>
      </c>
      <c r="I3195" t="s">
        <v>10959</v>
      </c>
      <c r="J3195">
        <v>10074</v>
      </c>
      <c r="K3195">
        <v>111200</v>
      </c>
      <c r="L3195" t="s">
        <v>33</v>
      </c>
      <c r="M3195" t="s">
        <v>165</v>
      </c>
      <c r="N3195" t="s">
        <v>11274</v>
      </c>
      <c r="O3195" s="129"/>
      <c r="P3195" s="16"/>
    </row>
    <row r="3196" spans="1:16">
      <c r="A3196" t="s">
        <v>316</v>
      </c>
      <c r="B3196" t="s">
        <v>317</v>
      </c>
      <c r="C3196" t="s">
        <v>11569</v>
      </c>
      <c r="D3196" t="s">
        <v>318</v>
      </c>
      <c r="E3196">
        <v>64936.49</v>
      </c>
      <c r="F3196" t="s">
        <v>1170</v>
      </c>
      <c r="G3196" t="s">
        <v>11570</v>
      </c>
      <c r="H3196" t="s">
        <v>614</v>
      </c>
      <c r="I3196" t="s">
        <v>10958</v>
      </c>
      <c r="J3196">
        <v>10074</v>
      </c>
      <c r="K3196">
        <v>111400</v>
      </c>
      <c r="L3196" t="s">
        <v>27</v>
      </c>
      <c r="M3196" t="s">
        <v>165</v>
      </c>
      <c r="N3196" t="s">
        <v>11264</v>
      </c>
      <c r="O3196" s="129"/>
      <c r="P3196" s="16"/>
    </row>
    <row r="3197" spans="1:16">
      <c r="A3197" t="s">
        <v>320</v>
      </c>
      <c r="B3197" t="s">
        <v>317</v>
      </c>
      <c r="C3197" t="s">
        <v>11571</v>
      </c>
      <c r="D3197" t="s">
        <v>318</v>
      </c>
      <c r="E3197">
        <v>63418.34</v>
      </c>
      <c r="F3197" t="s">
        <v>1170</v>
      </c>
      <c r="G3197" t="s">
        <v>11572</v>
      </c>
      <c r="H3197" t="s">
        <v>610</v>
      </c>
      <c r="I3197" t="s">
        <v>10958</v>
      </c>
      <c r="J3197">
        <v>10074</v>
      </c>
      <c r="K3197">
        <v>111400</v>
      </c>
      <c r="L3197" t="s">
        <v>27</v>
      </c>
      <c r="M3197" t="s">
        <v>165</v>
      </c>
      <c r="N3197" t="s">
        <v>11265</v>
      </c>
      <c r="O3197" s="129"/>
      <c r="P3197" s="16"/>
    </row>
    <row r="3198" spans="1:16">
      <c r="A3198" t="s">
        <v>321</v>
      </c>
      <c r="B3198" t="s">
        <v>317</v>
      </c>
      <c r="C3198" t="s">
        <v>11573</v>
      </c>
      <c r="D3198" t="s">
        <v>318</v>
      </c>
      <c r="E3198">
        <v>63611.28</v>
      </c>
      <c r="F3198" t="s">
        <v>1170</v>
      </c>
      <c r="G3198" t="s">
        <v>11574</v>
      </c>
      <c r="H3198" t="s">
        <v>614</v>
      </c>
      <c r="I3198" t="s">
        <v>10958</v>
      </c>
      <c r="J3198">
        <v>10074</v>
      </c>
      <c r="K3198">
        <v>111400</v>
      </c>
      <c r="L3198" t="s">
        <v>27</v>
      </c>
      <c r="M3198" t="s">
        <v>165</v>
      </c>
      <c r="N3198" t="s">
        <v>11266</v>
      </c>
      <c r="O3198" s="129"/>
      <c r="P3198" s="16"/>
    </row>
    <row r="3199" spans="1:16">
      <c r="A3199" t="s">
        <v>1115</v>
      </c>
      <c r="B3199" t="s">
        <v>317</v>
      </c>
      <c r="C3199" t="s">
        <v>11575</v>
      </c>
      <c r="D3199" t="s">
        <v>318</v>
      </c>
      <c r="E3199">
        <v>63162.239999999998</v>
      </c>
      <c r="F3199" t="s">
        <v>1170</v>
      </c>
      <c r="G3199" t="s">
        <v>11576</v>
      </c>
      <c r="H3199" t="s">
        <v>612</v>
      </c>
      <c r="I3199" t="s">
        <v>10958</v>
      </c>
      <c r="J3199">
        <v>10074</v>
      </c>
      <c r="K3199">
        <v>111400</v>
      </c>
      <c r="L3199" t="s">
        <v>27</v>
      </c>
      <c r="M3199" t="s">
        <v>165</v>
      </c>
      <c r="N3199" t="s">
        <v>11267</v>
      </c>
      <c r="O3199" s="129"/>
      <c r="P3199" s="16"/>
    </row>
    <row r="3200" spans="1:16">
      <c r="A3200" t="s">
        <v>11577</v>
      </c>
      <c r="B3200" t="s">
        <v>317</v>
      </c>
      <c r="C3200" t="s">
        <v>11578</v>
      </c>
      <c r="D3200" t="s">
        <v>318</v>
      </c>
      <c r="E3200">
        <v>64461.31</v>
      </c>
      <c r="F3200" t="s">
        <v>1170</v>
      </c>
      <c r="G3200" t="s">
        <v>11579</v>
      </c>
      <c r="H3200" t="s">
        <v>611</v>
      </c>
      <c r="I3200" t="s">
        <v>10958</v>
      </c>
      <c r="J3200">
        <v>10074</v>
      </c>
      <c r="K3200">
        <v>111400</v>
      </c>
      <c r="L3200" t="s">
        <v>27</v>
      </c>
      <c r="M3200" t="s">
        <v>165</v>
      </c>
      <c r="N3200" t="s">
        <v>11268</v>
      </c>
      <c r="O3200" s="129"/>
      <c r="P3200" s="16"/>
    </row>
    <row r="3201" spans="1:16">
      <c r="A3201" t="s">
        <v>11580</v>
      </c>
      <c r="B3201" t="s">
        <v>317</v>
      </c>
      <c r="C3201" t="s">
        <v>11581</v>
      </c>
      <c r="D3201" t="s">
        <v>318</v>
      </c>
      <c r="E3201">
        <v>58073.21</v>
      </c>
      <c r="F3201" t="s">
        <v>1170</v>
      </c>
      <c r="G3201" t="s">
        <v>11582</v>
      </c>
      <c r="H3201" t="s">
        <v>603</v>
      </c>
      <c r="I3201" t="s">
        <v>10958</v>
      </c>
      <c r="J3201">
        <v>10074</v>
      </c>
      <c r="K3201">
        <v>111400</v>
      </c>
      <c r="L3201" t="s">
        <v>27</v>
      </c>
      <c r="M3201" t="s">
        <v>165</v>
      </c>
      <c r="N3201" t="s">
        <v>11269</v>
      </c>
      <c r="O3201" s="129"/>
      <c r="P3201" s="16"/>
    </row>
    <row r="3202" spans="1:16">
      <c r="A3202" t="s">
        <v>1155</v>
      </c>
      <c r="B3202" t="s">
        <v>317</v>
      </c>
      <c r="C3202" t="s">
        <v>11586</v>
      </c>
      <c r="D3202" t="s">
        <v>318</v>
      </c>
      <c r="E3202">
        <v>60145.52</v>
      </c>
      <c r="F3202" t="s">
        <v>1170</v>
      </c>
      <c r="G3202" t="s">
        <v>11587</v>
      </c>
      <c r="H3202" t="s">
        <v>611</v>
      </c>
      <c r="I3202" t="s">
        <v>10958</v>
      </c>
      <c r="J3202">
        <v>10074</v>
      </c>
      <c r="K3202">
        <v>111400</v>
      </c>
      <c r="L3202" t="s">
        <v>27</v>
      </c>
      <c r="M3202" t="s">
        <v>165</v>
      </c>
      <c r="N3202" t="s">
        <v>11270</v>
      </c>
      <c r="O3202" s="129"/>
      <c r="P3202" s="16"/>
    </row>
    <row r="3203" spans="1:16">
      <c r="A3203" t="s">
        <v>11583</v>
      </c>
      <c r="B3203" t="s">
        <v>317</v>
      </c>
      <c r="C3203" t="s">
        <v>11584</v>
      </c>
      <c r="D3203" t="s">
        <v>318</v>
      </c>
      <c r="E3203">
        <v>73850.92</v>
      </c>
      <c r="F3203" t="s">
        <v>1170</v>
      </c>
      <c r="G3203" t="s">
        <v>11585</v>
      </c>
      <c r="H3203" t="s">
        <v>609</v>
      </c>
      <c r="I3203" t="s">
        <v>10958</v>
      </c>
      <c r="J3203">
        <v>10074</v>
      </c>
      <c r="K3203">
        <v>111400</v>
      </c>
      <c r="L3203" t="s">
        <v>27</v>
      </c>
      <c r="M3203" t="s">
        <v>165</v>
      </c>
      <c r="N3203" t="s">
        <v>11271</v>
      </c>
      <c r="O3203" s="129"/>
      <c r="P3203" s="16"/>
    </row>
    <row r="3204" spans="1:16">
      <c r="A3204" t="s">
        <v>11588</v>
      </c>
      <c r="B3204" t="s">
        <v>317</v>
      </c>
      <c r="C3204" t="s">
        <v>11589</v>
      </c>
      <c r="D3204" t="s">
        <v>318</v>
      </c>
      <c r="E3204">
        <v>66099.850000000006</v>
      </c>
      <c r="F3204" t="s">
        <v>1170</v>
      </c>
      <c r="G3204" t="s">
        <v>11590</v>
      </c>
      <c r="H3204" t="s">
        <v>618</v>
      </c>
      <c r="I3204" t="s">
        <v>10958</v>
      </c>
      <c r="J3204">
        <v>10074</v>
      </c>
      <c r="K3204">
        <v>111400</v>
      </c>
      <c r="L3204" t="s">
        <v>27</v>
      </c>
      <c r="M3204" t="s">
        <v>165</v>
      </c>
      <c r="N3204" t="s">
        <v>11272</v>
      </c>
      <c r="O3204" s="129"/>
      <c r="P3204" s="16"/>
    </row>
    <row r="3205" spans="1:16">
      <c r="A3205" t="s">
        <v>1161</v>
      </c>
      <c r="B3205" t="s">
        <v>317</v>
      </c>
      <c r="C3205" t="s">
        <v>11591</v>
      </c>
      <c r="D3205" t="s">
        <v>318</v>
      </c>
      <c r="E3205">
        <v>66991.899999999994</v>
      </c>
      <c r="F3205" t="s">
        <v>1170</v>
      </c>
      <c r="G3205" t="s">
        <v>11592</v>
      </c>
      <c r="H3205" t="s">
        <v>610</v>
      </c>
      <c r="I3205" t="s">
        <v>10958</v>
      </c>
      <c r="J3205">
        <v>10074</v>
      </c>
      <c r="K3205">
        <v>111400</v>
      </c>
      <c r="L3205" t="s">
        <v>27</v>
      </c>
      <c r="M3205" t="s">
        <v>165</v>
      </c>
      <c r="N3205" t="s">
        <v>11273</v>
      </c>
      <c r="O3205" s="129"/>
      <c r="P3205" s="16"/>
    </row>
    <row r="3206" spans="1:16">
      <c r="A3206" t="s">
        <v>1160</v>
      </c>
      <c r="B3206" t="s">
        <v>317</v>
      </c>
      <c r="C3206" t="s">
        <v>11593</v>
      </c>
      <c r="D3206" t="s">
        <v>318</v>
      </c>
      <c r="E3206">
        <v>67870.59</v>
      </c>
      <c r="F3206" t="s">
        <v>1170</v>
      </c>
      <c r="G3206" t="s">
        <v>11594</v>
      </c>
      <c r="H3206" t="s">
        <v>613</v>
      </c>
      <c r="I3206" t="s">
        <v>10958</v>
      </c>
      <c r="J3206">
        <v>10074</v>
      </c>
      <c r="K3206">
        <v>111400</v>
      </c>
      <c r="L3206" t="s">
        <v>27</v>
      </c>
      <c r="M3206" t="s">
        <v>165</v>
      </c>
      <c r="N3206" t="s">
        <v>11274</v>
      </c>
      <c r="O3206" s="129"/>
      <c r="P3206" s="16"/>
    </row>
    <row r="3207" spans="1:16">
      <c r="A3207" t="s">
        <v>316</v>
      </c>
      <c r="B3207" t="s">
        <v>317</v>
      </c>
      <c r="C3207" t="s">
        <v>11569</v>
      </c>
      <c r="D3207" t="s">
        <v>318</v>
      </c>
      <c r="E3207">
        <v>158.29</v>
      </c>
      <c r="F3207" t="s">
        <v>1170</v>
      </c>
      <c r="G3207" t="s">
        <v>11570</v>
      </c>
      <c r="H3207" t="s">
        <v>615</v>
      </c>
      <c r="I3207" t="s">
        <v>10957</v>
      </c>
      <c r="J3207">
        <v>10074</v>
      </c>
      <c r="K3207">
        <v>111500</v>
      </c>
      <c r="L3207" t="s">
        <v>29</v>
      </c>
      <c r="M3207" t="s">
        <v>165</v>
      </c>
      <c r="N3207" t="s">
        <v>11264</v>
      </c>
      <c r="O3207" s="129"/>
      <c r="P3207" s="16"/>
    </row>
    <row r="3208" spans="1:16">
      <c r="A3208" t="s">
        <v>320</v>
      </c>
      <c r="B3208" t="s">
        <v>317</v>
      </c>
      <c r="C3208" t="s">
        <v>11571</v>
      </c>
      <c r="D3208" t="s">
        <v>318</v>
      </c>
      <c r="E3208">
        <v>218.07</v>
      </c>
      <c r="F3208" t="s">
        <v>1170</v>
      </c>
      <c r="G3208" t="s">
        <v>11572</v>
      </c>
      <c r="H3208" t="s">
        <v>611</v>
      </c>
      <c r="I3208" t="s">
        <v>10957</v>
      </c>
      <c r="J3208">
        <v>10074</v>
      </c>
      <c r="K3208">
        <v>111500</v>
      </c>
      <c r="L3208" t="s">
        <v>29</v>
      </c>
      <c r="M3208" t="s">
        <v>165</v>
      </c>
      <c r="N3208" t="s">
        <v>11265</v>
      </c>
      <c r="O3208" s="129"/>
      <c r="P3208" s="16"/>
    </row>
    <row r="3209" spans="1:16">
      <c r="A3209" t="s">
        <v>1115</v>
      </c>
      <c r="B3209" t="s">
        <v>317</v>
      </c>
      <c r="C3209" t="s">
        <v>11575</v>
      </c>
      <c r="D3209" t="s">
        <v>318</v>
      </c>
      <c r="E3209">
        <v>610.54</v>
      </c>
      <c r="F3209" t="s">
        <v>1170</v>
      </c>
      <c r="G3209" t="s">
        <v>11576</v>
      </c>
      <c r="H3209" t="s">
        <v>613</v>
      </c>
      <c r="I3209" t="s">
        <v>10957</v>
      </c>
      <c r="J3209">
        <v>10074</v>
      </c>
      <c r="K3209">
        <v>111500</v>
      </c>
      <c r="L3209" t="s">
        <v>29</v>
      </c>
      <c r="M3209" t="s">
        <v>165</v>
      </c>
      <c r="N3209" t="s">
        <v>11267</v>
      </c>
      <c r="O3209" s="129"/>
      <c r="P3209" s="16"/>
    </row>
    <row r="3210" spans="1:16">
      <c r="A3210" t="s">
        <v>1161</v>
      </c>
      <c r="B3210" t="s">
        <v>317</v>
      </c>
      <c r="C3210" t="s">
        <v>11591</v>
      </c>
      <c r="D3210" t="s">
        <v>318</v>
      </c>
      <c r="E3210">
        <v>498.98</v>
      </c>
      <c r="F3210" t="s">
        <v>1170</v>
      </c>
      <c r="G3210" t="s">
        <v>11592</v>
      </c>
      <c r="H3210" t="s">
        <v>611</v>
      </c>
      <c r="I3210" t="s">
        <v>10957</v>
      </c>
      <c r="J3210">
        <v>10074</v>
      </c>
      <c r="K3210">
        <v>111500</v>
      </c>
      <c r="L3210" t="s">
        <v>29</v>
      </c>
      <c r="M3210" t="s">
        <v>165</v>
      </c>
      <c r="N3210" t="s">
        <v>11273</v>
      </c>
      <c r="O3210" s="129"/>
      <c r="P3210" s="16"/>
    </row>
    <row r="3211" spans="1:16">
      <c r="A3211" t="s">
        <v>1160</v>
      </c>
      <c r="B3211" t="s">
        <v>317</v>
      </c>
      <c r="C3211" t="s">
        <v>11593</v>
      </c>
      <c r="D3211" t="s">
        <v>318</v>
      </c>
      <c r="E3211">
        <v>135.68</v>
      </c>
      <c r="F3211" t="s">
        <v>1170</v>
      </c>
      <c r="G3211" t="s">
        <v>11594</v>
      </c>
      <c r="H3211" t="s">
        <v>614</v>
      </c>
      <c r="I3211" t="s">
        <v>10957</v>
      </c>
      <c r="J3211">
        <v>10074</v>
      </c>
      <c r="K3211">
        <v>111500</v>
      </c>
      <c r="L3211" t="s">
        <v>29</v>
      </c>
      <c r="M3211" t="s">
        <v>165</v>
      </c>
      <c r="N3211" t="s">
        <v>11274</v>
      </c>
      <c r="O3211" s="129"/>
      <c r="P3211" s="16"/>
    </row>
    <row r="3212" spans="1:16">
      <c r="A3212" t="s">
        <v>316</v>
      </c>
      <c r="B3212" t="s">
        <v>317</v>
      </c>
      <c r="C3212" t="s">
        <v>11569</v>
      </c>
      <c r="D3212" t="s">
        <v>318</v>
      </c>
      <c r="E3212">
        <v>40378.67</v>
      </c>
      <c r="F3212" t="s">
        <v>1170</v>
      </c>
      <c r="G3212" t="s">
        <v>11570</v>
      </c>
      <c r="H3212" t="s">
        <v>616</v>
      </c>
      <c r="I3212" t="s">
        <v>10956</v>
      </c>
      <c r="J3212">
        <v>10074</v>
      </c>
      <c r="K3212">
        <v>111600</v>
      </c>
      <c r="L3212" t="s">
        <v>31</v>
      </c>
      <c r="M3212" t="s">
        <v>165</v>
      </c>
      <c r="N3212" t="s">
        <v>11264</v>
      </c>
      <c r="O3212" s="129"/>
      <c r="P3212" s="16"/>
    </row>
    <row r="3213" spans="1:16">
      <c r="A3213" t="s">
        <v>320</v>
      </c>
      <c r="B3213" t="s">
        <v>317</v>
      </c>
      <c r="C3213" t="s">
        <v>11571</v>
      </c>
      <c r="D3213" t="s">
        <v>318</v>
      </c>
      <c r="E3213">
        <v>39489.699999999997</v>
      </c>
      <c r="F3213" t="s">
        <v>1170</v>
      </c>
      <c r="G3213" t="s">
        <v>11572</v>
      </c>
      <c r="H3213" t="s">
        <v>612</v>
      </c>
      <c r="I3213" t="s">
        <v>10956</v>
      </c>
      <c r="J3213">
        <v>10074</v>
      </c>
      <c r="K3213">
        <v>111600</v>
      </c>
      <c r="L3213" t="s">
        <v>31</v>
      </c>
      <c r="M3213" t="s">
        <v>165</v>
      </c>
      <c r="N3213" t="s">
        <v>11265</v>
      </c>
      <c r="O3213" s="129"/>
      <c r="P3213" s="16"/>
    </row>
    <row r="3214" spans="1:16">
      <c r="A3214" t="s">
        <v>321</v>
      </c>
      <c r="B3214" t="s">
        <v>317</v>
      </c>
      <c r="C3214" t="s">
        <v>11573</v>
      </c>
      <c r="D3214" t="s">
        <v>318</v>
      </c>
      <c r="E3214">
        <v>40374.370000000003</v>
      </c>
      <c r="F3214" t="s">
        <v>1170</v>
      </c>
      <c r="G3214" t="s">
        <v>11574</v>
      </c>
      <c r="H3214" t="s">
        <v>615</v>
      </c>
      <c r="I3214" t="s">
        <v>10956</v>
      </c>
      <c r="J3214">
        <v>10074</v>
      </c>
      <c r="K3214">
        <v>111600</v>
      </c>
      <c r="L3214" t="s">
        <v>31</v>
      </c>
      <c r="M3214" t="s">
        <v>165</v>
      </c>
      <c r="N3214" t="s">
        <v>11266</v>
      </c>
      <c r="O3214" s="129"/>
      <c r="P3214" s="16"/>
    </row>
    <row r="3215" spans="1:16">
      <c r="A3215" t="s">
        <v>1115</v>
      </c>
      <c r="B3215" t="s">
        <v>317</v>
      </c>
      <c r="C3215" t="s">
        <v>11575</v>
      </c>
      <c r="D3215" t="s">
        <v>318</v>
      </c>
      <c r="E3215">
        <v>42430.239999999998</v>
      </c>
      <c r="F3215" t="s">
        <v>1170</v>
      </c>
      <c r="G3215" t="s">
        <v>11576</v>
      </c>
      <c r="H3215" t="s">
        <v>614</v>
      </c>
      <c r="I3215" t="s">
        <v>10956</v>
      </c>
      <c r="J3215">
        <v>10074</v>
      </c>
      <c r="K3215">
        <v>111600</v>
      </c>
      <c r="L3215" t="s">
        <v>31</v>
      </c>
      <c r="M3215" t="s">
        <v>165</v>
      </c>
      <c r="N3215" t="s">
        <v>11267</v>
      </c>
      <c r="O3215" s="129"/>
      <c r="P3215" s="16"/>
    </row>
    <row r="3216" spans="1:16">
      <c r="A3216" t="s">
        <v>11577</v>
      </c>
      <c r="B3216" t="s">
        <v>317</v>
      </c>
      <c r="C3216" t="s">
        <v>11578</v>
      </c>
      <c r="D3216" t="s">
        <v>318</v>
      </c>
      <c r="E3216">
        <v>40181.74</v>
      </c>
      <c r="F3216" t="s">
        <v>1170</v>
      </c>
      <c r="G3216" t="s">
        <v>11579</v>
      </c>
      <c r="H3216" t="s">
        <v>612</v>
      </c>
      <c r="I3216" t="s">
        <v>10956</v>
      </c>
      <c r="J3216">
        <v>10074</v>
      </c>
      <c r="K3216">
        <v>111600</v>
      </c>
      <c r="L3216" t="s">
        <v>31</v>
      </c>
      <c r="M3216" t="s">
        <v>165</v>
      </c>
      <c r="N3216" t="s">
        <v>11268</v>
      </c>
      <c r="O3216" s="129"/>
      <c r="P3216" s="16"/>
    </row>
    <row r="3217" spans="1:16">
      <c r="A3217" t="s">
        <v>11580</v>
      </c>
      <c r="B3217" t="s">
        <v>317</v>
      </c>
      <c r="C3217" t="s">
        <v>11581</v>
      </c>
      <c r="D3217" t="s">
        <v>318</v>
      </c>
      <c r="E3217">
        <v>37266.949999999997</v>
      </c>
      <c r="F3217" t="s">
        <v>1170</v>
      </c>
      <c r="G3217" t="s">
        <v>11582</v>
      </c>
      <c r="H3217" t="s">
        <v>604</v>
      </c>
      <c r="I3217" t="s">
        <v>10956</v>
      </c>
      <c r="J3217">
        <v>10074</v>
      </c>
      <c r="K3217">
        <v>111600</v>
      </c>
      <c r="L3217" t="s">
        <v>31</v>
      </c>
      <c r="M3217" t="s">
        <v>165</v>
      </c>
      <c r="N3217" t="s">
        <v>11269</v>
      </c>
      <c r="O3217" s="129"/>
      <c r="P3217" s="16"/>
    </row>
    <row r="3218" spans="1:16">
      <c r="A3218" t="s">
        <v>11583</v>
      </c>
      <c r="B3218" t="s">
        <v>317</v>
      </c>
      <c r="C3218" t="s">
        <v>11584</v>
      </c>
      <c r="D3218" t="s">
        <v>318</v>
      </c>
      <c r="E3218">
        <v>40383.53</v>
      </c>
      <c r="F3218" t="s">
        <v>1170</v>
      </c>
      <c r="G3218" t="s">
        <v>11585</v>
      </c>
      <c r="H3218" t="s">
        <v>610</v>
      </c>
      <c r="I3218" t="s">
        <v>10956</v>
      </c>
      <c r="J3218">
        <v>10074</v>
      </c>
      <c r="K3218">
        <v>111600</v>
      </c>
      <c r="L3218" t="s">
        <v>31</v>
      </c>
      <c r="M3218" t="s">
        <v>165</v>
      </c>
      <c r="N3218" t="s">
        <v>11271</v>
      </c>
      <c r="O3218" s="129"/>
      <c r="P3218" s="16"/>
    </row>
    <row r="3219" spans="1:16">
      <c r="A3219" t="s">
        <v>1155</v>
      </c>
      <c r="B3219" t="s">
        <v>317</v>
      </c>
      <c r="C3219" t="s">
        <v>11586</v>
      </c>
      <c r="D3219" t="s">
        <v>318</v>
      </c>
      <c r="E3219">
        <v>40860.74</v>
      </c>
      <c r="F3219" t="s">
        <v>1170</v>
      </c>
      <c r="G3219" t="s">
        <v>11587</v>
      </c>
      <c r="H3219" t="s">
        <v>612</v>
      </c>
      <c r="I3219" t="s">
        <v>10956</v>
      </c>
      <c r="J3219">
        <v>10074</v>
      </c>
      <c r="K3219">
        <v>111600</v>
      </c>
      <c r="L3219" t="s">
        <v>31</v>
      </c>
      <c r="M3219" t="s">
        <v>165</v>
      </c>
      <c r="N3219" t="s">
        <v>11270</v>
      </c>
      <c r="O3219" s="129"/>
      <c r="P3219" s="16"/>
    </row>
    <row r="3220" spans="1:16">
      <c r="A3220" t="s">
        <v>11588</v>
      </c>
      <c r="B3220" t="s">
        <v>317</v>
      </c>
      <c r="C3220" t="s">
        <v>11589</v>
      </c>
      <c r="D3220" t="s">
        <v>318</v>
      </c>
      <c r="E3220">
        <v>65141.54</v>
      </c>
      <c r="F3220" t="s">
        <v>1170</v>
      </c>
      <c r="G3220" t="s">
        <v>11590</v>
      </c>
      <c r="H3220" t="s">
        <v>619</v>
      </c>
      <c r="I3220" t="s">
        <v>10956</v>
      </c>
      <c r="J3220">
        <v>10074</v>
      </c>
      <c r="K3220">
        <v>111600</v>
      </c>
      <c r="L3220" t="s">
        <v>31</v>
      </c>
      <c r="M3220" t="s">
        <v>165</v>
      </c>
      <c r="N3220" t="s">
        <v>11272</v>
      </c>
      <c r="O3220" s="129"/>
      <c r="P3220" s="16"/>
    </row>
    <row r="3221" spans="1:16">
      <c r="A3221" t="s">
        <v>1161</v>
      </c>
      <c r="B3221" t="s">
        <v>317</v>
      </c>
      <c r="C3221" t="s">
        <v>11591</v>
      </c>
      <c r="D3221" t="s">
        <v>318</v>
      </c>
      <c r="E3221">
        <v>42682.16</v>
      </c>
      <c r="F3221" t="s">
        <v>1170</v>
      </c>
      <c r="G3221" t="s">
        <v>11592</v>
      </c>
      <c r="H3221" t="s">
        <v>612</v>
      </c>
      <c r="I3221" t="s">
        <v>10956</v>
      </c>
      <c r="J3221">
        <v>10074</v>
      </c>
      <c r="K3221">
        <v>111600</v>
      </c>
      <c r="L3221" t="s">
        <v>31</v>
      </c>
      <c r="M3221" t="s">
        <v>165</v>
      </c>
      <c r="N3221" t="s">
        <v>11273</v>
      </c>
      <c r="O3221" s="129"/>
      <c r="P3221" s="16"/>
    </row>
    <row r="3222" spans="1:16">
      <c r="A3222" t="s">
        <v>1160</v>
      </c>
      <c r="B3222" t="s">
        <v>317</v>
      </c>
      <c r="C3222" t="s">
        <v>11593</v>
      </c>
      <c r="D3222" t="s">
        <v>318</v>
      </c>
      <c r="E3222">
        <v>40604.800000000003</v>
      </c>
      <c r="F3222" t="s">
        <v>1170</v>
      </c>
      <c r="G3222" t="s">
        <v>11594</v>
      </c>
      <c r="H3222" t="s">
        <v>615</v>
      </c>
      <c r="I3222" t="s">
        <v>10956</v>
      </c>
      <c r="J3222">
        <v>10074</v>
      </c>
      <c r="K3222">
        <v>111600</v>
      </c>
      <c r="L3222" t="s">
        <v>31</v>
      </c>
      <c r="M3222" t="s">
        <v>165</v>
      </c>
      <c r="N3222" t="s">
        <v>11274</v>
      </c>
      <c r="O3222" s="129"/>
      <c r="P3222" s="16"/>
    </row>
    <row r="3223" spans="1:16">
      <c r="A3223" t="s">
        <v>316</v>
      </c>
      <c r="B3223" t="s">
        <v>317</v>
      </c>
      <c r="C3223" t="s">
        <v>11569</v>
      </c>
      <c r="D3223" t="s">
        <v>318</v>
      </c>
      <c r="E3223">
        <v>3393.44</v>
      </c>
      <c r="F3223" t="s">
        <v>1170</v>
      </c>
      <c r="G3223" t="s">
        <v>11570</v>
      </c>
      <c r="H3223" t="s">
        <v>617</v>
      </c>
      <c r="I3223" t="s">
        <v>10955</v>
      </c>
      <c r="J3223">
        <v>10074</v>
      </c>
      <c r="K3223">
        <v>111700</v>
      </c>
      <c r="L3223" t="s">
        <v>39</v>
      </c>
      <c r="M3223" t="s">
        <v>165</v>
      </c>
      <c r="N3223" t="s">
        <v>11264</v>
      </c>
      <c r="O3223" s="129"/>
      <c r="P3223" s="16"/>
    </row>
    <row r="3224" spans="1:16">
      <c r="A3224" t="s">
        <v>320</v>
      </c>
      <c r="B3224" t="s">
        <v>317</v>
      </c>
      <c r="C3224" t="s">
        <v>11571</v>
      </c>
      <c r="D3224" t="s">
        <v>318</v>
      </c>
      <c r="E3224">
        <v>3087.7</v>
      </c>
      <c r="F3224" t="s">
        <v>1170</v>
      </c>
      <c r="G3224" t="s">
        <v>11572</v>
      </c>
      <c r="H3224" t="s">
        <v>613</v>
      </c>
      <c r="I3224" t="s">
        <v>10955</v>
      </c>
      <c r="J3224">
        <v>10074</v>
      </c>
      <c r="K3224">
        <v>111700</v>
      </c>
      <c r="L3224" t="s">
        <v>39</v>
      </c>
      <c r="M3224" t="s">
        <v>165</v>
      </c>
      <c r="N3224" t="s">
        <v>11265</v>
      </c>
      <c r="O3224" s="129"/>
      <c r="P3224" s="16"/>
    </row>
    <row r="3225" spans="1:16">
      <c r="A3225" t="s">
        <v>321</v>
      </c>
      <c r="B3225" t="s">
        <v>317</v>
      </c>
      <c r="C3225" t="s">
        <v>11573</v>
      </c>
      <c r="D3225" t="s">
        <v>318</v>
      </c>
      <c r="E3225">
        <v>3263.52</v>
      </c>
      <c r="F3225" t="s">
        <v>1170</v>
      </c>
      <c r="G3225" t="s">
        <v>11574</v>
      </c>
      <c r="H3225" t="s">
        <v>616</v>
      </c>
      <c r="I3225" t="s">
        <v>10955</v>
      </c>
      <c r="J3225">
        <v>10074</v>
      </c>
      <c r="K3225">
        <v>111700</v>
      </c>
      <c r="L3225" t="s">
        <v>39</v>
      </c>
      <c r="M3225" t="s">
        <v>165</v>
      </c>
      <c r="N3225" t="s">
        <v>11266</v>
      </c>
      <c r="O3225" s="129"/>
      <c r="P3225" s="16"/>
    </row>
    <row r="3226" spans="1:16">
      <c r="A3226" t="s">
        <v>1115</v>
      </c>
      <c r="B3226" t="s">
        <v>317</v>
      </c>
      <c r="C3226" t="s">
        <v>11575</v>
      </c>
      <c r="D3226" t="s">
        <v>318</v>
      </c>
      <c r="E3226">
        <v>3388.58</v>
      </c>
      <c r="F3226" t="s">
        <v>1170</v>
      </c>
      <c r="G3226" t="s">
        <v>11576</v>
      </c>
      <c r="H3226" t="s">
        <v>615</v>
      </c>
      <c r="I3226" t="s">
        <v>10955</v>
      </c>
      <c r="J3226">
        <v>10074</v>
      </c>
      <c r="K3226">
        <v>111700</v>
      </c>
      <c r="L3226" t="s">
        <v>39</v>
      </c>
      <c r="M3226" t="s">
        <v>165</v>
      </c>
      <c r="N3226" t="s">
        <v>11267</v>
      </c>
      <c r="O3226" s="129"/>
      <c r="P3226" s="16"/>
    </row>
    <row r="3227" spans="1:16">
      <c r="A3227" t="s">
        <v>11577</v>
      </c>
      <c r="B3227" t="s">
        <v>317</v>
      </c>
      <c r="C3227" t="s">
        <v>11578</v>
      </c>
      <c r="D3227" t="s">
        <v>318</v>
      </c>
      <c r="E3227">
        <v>2791.6</v>
      </c>
      <c r="F3227" t="s">
        <v>1170</v>
      </c>
      <c r="G3227" t="s">
        <v>11579</v>
      </c>
      <c r="H3227" t="s">
        <v>613</v>
      </c>
      <c r="I3227" t="s">
        <v>10955</v>
      </c>
      <c r="J3227">
        <v>10074</v>
      </c>
      <c r="K3227">
        <v>111700</v>
      </c>
      <c r="L3227" t="s">
        <v>39</v>
      </c>
      <c r="M3227" t="s">
        <v>165</v>
      </c>
      <c r="N3227" t="s">
        <v>11268</v>
      </c>
      <c r="O3227" s="129"/>
      <c r="P3227" s="16"/>
    </row>
    <row r="3228" spans="1:16">
      <c r="A3228" t="s">
        <v>11580</v>
      </c>
      <c r="B3228" t="s">
        <v>317</v>
      </c>
      <c r="C3228" t="s">
        <v>11581</v>
      </c>
      <c r="D3228" t="s">
        <v>318</v>
      </c>
      <c r="E3228">
        <v>1835.17</v>
      </c>
      <c r="F3228" t="s">
        <v>1170</v>
      </c>
      <c r="G3228" t="s">
        <v>11582</v>
      </c>
      <c r="H3228" t="s">
        <v>605</v>
      </c>
      <c r="I3228" t="s">
        <v>10955</v>
      </c>
      <c r="J3228">
        <v>10074</v>
      </c>
      <c r="K3228">
        <v>111700</v>
      </c>
      <c r="L3228" t="s">
        <v>39</v>
      </c>
      <c r="M3228" t="s">
        <v>165</v>
      </c>
      <c r="N3228" t="s">
        <v>11269</v>
      </c>
      <c r="O3228" s="129"/>
      <c r="P3228" s="16"/>
    </row>
    <row r="3229" spans="1:16">
      <c r="A3229" t="s">
        <v>11583</v>
      </c>
      <c r="B3229" t="s">
        <v>317</v>
      </c>
      <c r="C3229" t="s">
        <v>11584</v>
      </c>
      <c r="D3229" t="s">
        <v>318</v>
      </c>
      <c r="E3229">
        <v>3211.06</v>
      </c>
      <c r="F3229" t="s">
        <v>1170</v>
      </c>
      <c r="G3229" t="s">
        <v>11585</v>
      </c>
      <c r="H3229" t="s">
        <v>611</v>
      </c>
      <c r="I3229" t="s">
        <v>10955</v>
      </c>
      <c r="J3229">
        <v>10074</v>
      </c>
      <c r="K3229">
        <v>111700</v>
      </c>
      <c r="L3229" t="s">
        <v>39</v>
      </c>
      <c r="M3229" t="s">
        <v>165</v>
      </c>
      <c r="N3229" t="s">
        <v>11271</v>
      </c>
      <c r="O3229" s="129"/>
      <c r="P3229" s="16"/>
    </row>
    <row r="3230" spans="1:16">
      <c r="A3230" t="s">
        <v>1155</v>
      </c>
      <c r="B3230" t="s">
        <v>317</v>
      </c>
      <c r="C3230" t="s">
        <v>11586</v>
      </c>
      <c r="D3230" t="s">
        <v>318</v>
      </c>
      <c r="E3230">
        <v>2495.29</v>
      </c>
      <c r="F3230" t="s">
        <v>1170</v>
      </c>
      <c r="G3230" t="s">
        <v>11587</v>
      </c>
      <c r="H3230" t="s">
        <v>613</v>
      </c>
      <c r="I3230" t="s">
        <v>10955</v>
      </c>
      <c r="J3230">
        <v>10074</v>
      </c>
      <c r="K3230">
        <v>111700</v>
      </c>
      <c r="L3230" t="s">
        <v>39</v>
      </c>
      <c r="M3230" t="s">
        <v>165</v>
      </c>
      <c r="N3230" t="s">
        <v>11270</v>
      </c>
      <c r="O3230" s="129"/>
      <c r="P3230" s="16"/>
    </row>
    <row r="3231" spans="1:16">
      <c r="A3231" t="s">
        <v>11588</v>
      </c>
      <c r="B3231" t="s">
        <v>317</v>
      </c>
      <c r="C3231" t="s">
        <v>11589</v>
      </c>
      <c r="D3231" t="s">
        <v>318</v>
      </c>
      <c r="E3231">
        <v>5261.69</v>
      </c>
      <c r="F3231" t="s">
        <v>1170</v>
      </c>
      <c r="G3231" t="s">
        <v>11590</v>
      </c>
      <c r="H3231" t="s">
        <v>620</v>
      </c>
      <c r="I3231" t="s">
        <v>10955</v>
      </c>
      <c r="J3231">
        <v>10074</v>
      </c>
      <c r="K3231">
        <v>111700</v>
      </c>
      <c r="L3231" t="s">
        <v>39</v>
      </c>
      <c r="M3231" t="s">
        <v>165</v>
      </c>
      <c r="N3231" t="s">
        <v>11272</v>
      </c>
      <c r="O3231" s="129"/>
      <c r="P3231" s="16"/>
    </row>
    <row r="3232" spans="1:16">
      <c r="A3232" t="s">
        <v>1161</v>
      </c>
      <c r="B3232" t="s">
        <v>317</v>
      </c>
      <c r="C3232" t="s">
        <v>11591</v>
      </c>
      <c r="D3232" t="s">
        <v>318</v>
      </c>
      <c r="E3232">
        <v>2808.22</v>
      </c>
      <c r="F3232" t="s">
        <v>1170</v>
      </c>
      <c r="G3232" t="s">
        <v>11592</v>
      </c>
      <c r="H3232" t="s">
        <v>613</v>
      </c>
      <c r="I3232" t="s">
        <v>10955</v>
      </c>
      <c r="J3232">
        <v>10074</v>
      </c>
      <c r="K3232">
        <v>111700</v>
      </c>
      <c r="L3232" t="s">
        <v>39</v>
      </c>
      <c r="M3232" t="s">
        <v>165</v>
      </c>
      <c r="N3232" t="s">
        <v>11273</v>
      </c>
      <c r="O3232" s="129"/>
      <c r="P3232" s="16"/>
    </row>
    <row r="3233" spans="1:16">
      <c r="A3233" t="s">
        <v>1160</v>
      </c>
      <c r="B3233" t="s">
        <v>317</v>
      </c>
      <c r="C3233" t="s">
        <v>11593</v>
      </c>
      <c r="D3233" t="s">
        <v>318</v>
      </c>
      <c r="E3233">
        <v>1832.04</v>
      </c>
      <c r="F3233" t="s">
        <v>1170</v>
      </c>
      <c r="G3233" t="s">
        <v>11594</v>
      </c>
      <c r="H3233" t="s">
        <v>616</v>
      </c>
      <c r="I3233" t="s">
        <v>10955</v>
      </c>
      <c r="J3233">
        <v>10074</v>
      </c>
      <c r="K3233">
        <v>111700</v>
      </c>
      <c r="L3233" t="s">
        <v>39</v>
      </c>
      <c r="M3233" t="s">
        <v>165</v>
      </c>
      <c r="N3233" t="s">
        <v>11274</v>
      </c>
      <c r="O3233" s="129"/>
      <c r="P3233" s="16"/>
    </row>
    <row r="3234" spans="1:16">
      <c r="A3234" t="s">
        <v>316</v>
      </c>
      <c r="B3234" t="s">
        <v>317</v>
      </c>
      <c r="C3234" t="s">
        <v>11569</v>
      </c>
      <c r="D3234" t="s">
        <v>318</v>
      </c>
      <c r="E3234">
        <v>253.08</v>
      </c>
      <c r="F3234" t="s">
        <v>1170</v>
      </c>
      <c r="G3234" t="s">
        <v>11570</v>
      </c>
      <c r="H3234" t="s">
        <v>618</v>
      </c>
      <c r="I3234" t="s">
        <v>10954</v>
      </c>
      <c r="J3234">
        <v>10074</v>
      </c>
      <c r="K3234">
        <v>113000</v>
      </c>
      <c r="L3234" t="s">
        <v>39</v>
      </c>
      <c r="M3234" t="s">
        <v>165</v>
      </c>
      <c r="N3234" t="s">
        <v>11264</v>
      </c>
      <c r="O3234" s="129"/>
      <c r="P3234" s="16"/>
    </row>
    <row r="3235" spans="1:16">
      <c r="A3235" t="s">
        <v>320</v>
      </c>
      <c r="B3235" t="s">
        <v>317</v>
      </c>
      <c r="C3235" t="s">
        <v>11571</v>
      </c>
      <c r="D3235" t="s">
        <v>318</v>
      </c>
      <c r="E3235">
        <v>205.99</v>
      </c>
      <c r="F3235" t="s">
        <v>1170</v>
      </c>
      <c r="G3235" t="s">
        <v>11572</v>
      </c>
      <c r="H3235" t="s">
        <v>614</v>
      </c>
      <c r="I3235" t="s">
        <v>10954</v>
      </c>
      <c r="J3235">
        <v>10074</v>
      </c>
      <c r="K3235">
        <v>113000</v>
      </c>
      <c r="L3235" t="s">
        <v>39</v>
      </c>
      <c r="M3235" t="s">
        <v>165</v>
      </c>
      <c r="N3235" t="s">
        <v>11265</v>
      </c>
      <c r="O3235" s="129"/>
    </row>
    <row r="3236" spans="1:16">
      <c r="A3236" t="s">
        <v>321</v>
      </c>
      <c r="B3236" t="s">
        <v>317</v>
      </c>
      <c r="C3236" t="s">
        <v>11573</v>
      </c>
      <c r="D3236" t="s">
        <v>318</v>
      </c>
      <c r="E3236">
        <v>235.27</v>
      </c>
      <c r="F3236" t="s">
        <v>1170</v>
      </c>
      <c r="G3236" t="s">
        <v>11574</v>
      </c>
      <c r="H3236" t="s">
        <v>617</v>
      </c>
      <c r="I3236" t="s">
        <v>10954</v>
      </c>
      <c r="J3236">
        <v>10074</v>
      </c>
      <c r="K3236">
        <v>113000</v>
      </c>
      <c r="L3236" t="s">
        <v>39</v>
      </c>
      <c r="M3236" t="s">
        <v>165</v>
      </c>
      <c r="N3236" t="s">
        <v>11266</v>
      </c>
      <c r="O3236" s="129"/>
      <c r="P3236" s="16"/>
    </row>
    <row r="3237" spans="1:16">
      <c r="A3237" t="s">
        <v>1115</v>
      </c>
      <c r="B3237" t="s">
        <v>317</v>
      </c>
      <c r="C3237" t="s">
        <v>11575</v>
      </c>
      <c r="D3237" t="s">
        <v>318</v>
      </c>
      <c r="E3237">
        <v>252.81</v>
      </c>
      <c r="F3237" t="s">
        <v>1170</v>
      </c>
      <c r="G3237" t="s">
        <v>11576</v>
      </c>
      <c r="H3237" t="s">
        <v>616</v>
      </c>
      <c r="I3237" t="s">
        <v>10954</v>
      </c>
      <c r="J3237">
        <v>10074</v>
      </c>
      <c r="K3237">
        <v>113000</v>
      </c>
      <c r="L3237" t="s">
        <v>39</v>
      </c>
      <c r="M3237" t="s">
        <v>165</v>
      </c>
      <c r="N3237" t="s">
        <v>11267</v>
      </c>
      <c r="O3237" s="129"/>
      <c r="P3237" s="16"/>
    </row>
    <row r="3238" spans="1:16">
      <c r="A3238" t="s">
        <v>11577</v>
      </c>
      <c r="B3238" t="s">
        <v>317</v>
      </c>
      <c r="C3238" t="s">
        <v>11578</v>
      </c>
      <c r="D3238" t="s">
        <v>318</v>
      </c>
      <c r="E3238">
        <v>192.19</v>
      </c>
      <c r="F3238" t="s">
        <v>1170</v>
      </c>
      <c r="G3238" t="s">
        <v>11579</v>
      </c>
      <c r="H3238" t="s">
        <v>614</v>
      </c>
      <c r="I3238" t="s">
        <v>10954</v>
      </c>
      <c r="J3238">
        <v>10074</v>
      </c>
      <c r="K3238">
        <v>113000</v>
      </c>
      <c r="L3238" t="s">
        <v>39</v>
      </c>
      <c r="M3238" t="s">
        <v>165</v>
      </c>
      <c r="N3238" t="s">
        <v>11268</v>
      </c>
      <c r="O3238" s="129"/>
    </row>
    <row r="3239" spans="1:16">
      <c r="A3239" t="s">
        <v>11580</v>
      </c>
      <c r="B3239" t="s">
        <v>317</v>
      </c>
      <c r="C3239" t="s">
        <v>11581</v>
      </c>
      <c r="D3239" t="s">
        <v>318</v>
      </c>
      <c r="E3239">
        <v>119.14</v>
      </c>
      <c r="F3239" t="s">
        <v>1170</v>
      </c>
      <c r="G3239" t="s">
        <v>11582</v>
      </c>
      <c r="H3239" t="s">
        <v>606</v>
      </c>
      <c r="I3239" t="s">
        <v>10954</v>
      </c>
      <c r="J3239">
        <v>10074</v>
      </c>
      <c r="K3239">
        <v>113000</v>
      </c>
      <c r="L3239" t="s">
        <v>39</v>
      </c>
      <c r="M3239" t="s">
        <v>165</v>
      </c>
      <c r="N3239" t="s">
        <v>11269</v>
      </c>
      <c r="O3239" s="129"/>
    </row>
    <row r="3240" spans="1:16">
      <c r="A3240" t="s">
        <v>11583</v>
      </c>
      <c r="B3240" t="s">
        <v>317</v>
      </c>
      <c r="C3240" t="s">
        <v>11584</v>
      </c>
      <c r="D3240" t="s">
        <v>318</v>
      </c>
      <c r="E3240">
        <v>122.82</v>
      </c>
      <c r="F3240" t="s">
        <v>1170</v>
      </c>
      <c r="G3240" t="s">
        <v>11585</v>
      </c>
      <c r="H3240" t="s">
        <v>612</v>
      </c>
      <c r="I3240" t="s">
        <v>10954</v>
      </c>
      <c r="J3240">
        <v>10074</v>
      </c>
      <c r="K3240">
        <v>113000</v>
      </c>
      <c r="L3240" t="s">
        <v>39</v>
      </c>
      <c r="M3240" t="s">
        <v>165</v>
      </c>
      <c r="N3240" t="s">
        <v>11271</v>
      </c>
      <c r="O3240" s="129"/>
      <c r="P3240" s="16"/>
    </row>
    <row r="3241" spans="1:16">
      <c r="A3241" t="s">
        <v>1155</v>
      </c>
      <c r="B3241" t="s">
        <v>317</v>
      </c>
      <c r="C3241" t="s">
        <v>11586</v>
      </c>
      <c r="D3241" t="s">
        <v>318</v>
      </c>
      <c r="E3241">
        <v>122.68</v>
      </c>
      <c r="F3241" t="s">
        <v>1170</v>
      </c>
      <c r="G3241" t="s">
        <v>11587</v>
      </c>
      <c r="H3241" t="s">
        <v>614</v>
      </c>
      <c r="I3241" t="s">
        <v>10954</v>
      </c>
      <c r="J3241">
        <v>10074</v>
      </c>
      <c r="K3241">
        <v>113000</v>
      </c>
      <c r="L3241" t="s">
        <v>39</v>
      </c>
      <c r="M3241" t="s">
        <v>165</v>
      </c>
      <c r="N3241" t="s">
        <v>11270</v>
      </c>
      <c r="O3241" s="129"/>
    </row>
    <row r="3242" spans="1:16">
      <c r="A3242" t="s">
        <v>11588</v>
      </c>
      <c r="B3242" t="s">
        <v>317</v>
      </c>
      <c r="C3242" t="s">
        <v>11589</v>
      </c>
      <c r="D3242" t="s">
        <v>318</v>
      </c>
      <c r="E3242">
        <v>410.45</v>
      </c>
      <c r="F3242" t="s">
        <v>1170</v>
      </c>
      <c r="G3242" t="s">
        <v>11590</v>
      </c>
      <c r="H3242" t="s">
        <v>621</v>
      </c>
      <c r="I3242" t="s">
        <v>10954</v>
      </c>
      <c r="J3242">
        <v>10074</v>
      </c>
      <c r="K3242">
        <v>113000</v>
      </c>
      <c r="L3242" t="s">
        <v>39</v>
      </c>
      <c r="M3242" t="s">
        <v>165</v>
      </c>
      <c r="N3242" t="s">
        <v>11272</v>
      </c>
      <c r="O3242" s="129"/>
      <c r="P3242" s="16"/>
    </row>
    <row r="3243" spans="1:16">
      <c r="A3243" t="s">
        <v>1161</v>
      </c>
      <c r="B3243" t="s">
        <v>317</v>
      </c>
      <c r="C3243" t="s">
        <v>11591</v>
      </c>
      <c r="D3243" t="s">
        <v>318</v>
      </c>
      <c r="E3243">
        <v>142.33000000000001</v>
      </c>
      <c r="F3243" t="s">
        <v>1170</v>
      </c>
      <c r="G3243" t="s">
        <v>11592</v>
      </c>
      <c r="H3243" t="s">
        <v>614</v>
      </c>
      <c r="I3243" t="s">
        <v>10954</v>
      </c>
      <c r="J3243">
        <v>10074</v>
      </c>
      <c r="K3243">
        <v>113000</v>
      </c>
      <c r="L3243" t="s">
        <v>39</v>
      </c>
      <c r="M3243" t="s">
        <v>165</v>
      </c>
      <c r="N3243" t="s">
        <v>11273</v>
      </c>
      <c r="O3243" s="129"/>
      <c r="P3243" s="16"/>
    </row>
    <row r="3244" spans="1:16">
      <c r="A3244" t="s">
        <v>1160</v>
      </c>
      <c r="B3244" t="s">
        <v>317</v>
      </c>
      <c r="C3244" t="s">
        <v>11593</v>
      </c>
      <c r="D3244" t="s">
        <v>318</v>
      </c>
      <c r="E3244">
        <v>29.17</v>
      </c>
      <c r="F3244" t="s">
        <v>1170</v>
      </c>
      <c r="G3244" t="s">
        <v>11594</v>
      </c>
      <c r="H3244" t="s">
        <v>617</v>
      </c>
      <c r="I3244" t="s">
        <v>10954</v>
      </c>
      <c r="J3244">
        <v>10074</v>
      </c>
      <c r="K3244">
        <v>113000</v>
      </c>
      <c r="L3244" t="s">
        <v>39</v>
      </c>
      <c r="M3244" t="s">
        <v>165</v>
      </c>
      <c r="N3244" t="s">
        <v>11274</v>
      </c>
      <c r="O3244" s="129"/>
      <c r="P3244" s="16"/>
    </row>
    <row r="3245" spans="1:16">
      <c r="A3245" t="s">
        <v>316</v>
      </c>
      <c r="B3245" t="s">
        <v>317</v>
      </c>
      <c r="C3245" t="s">
        <v>11569</v>
      </c>
      <c r="D3245" t="s">
        <v>318</v>
      </c>
      <c r="E3245">
        <v>190.63</v>
      </c>
      <c r="F3245" t="s">
        <v>1170</v>
      </c>
      <c r="G3245" t="s">
        <v>11570</v>
      </c>
      <c r="H3245" t="s">
        <v>619</v>
      </c>
      <c r="I3245" t="s">
        <v>10953</v>
      </c>
      <c r="J3245">
        <v>10074</v>
      </c>
      <c r="K3245">
        <v>113010</v>
      </c>
      <c r="L3245" t="s">
        <v>35</v>
      </c>
      <c r="M3245" t="s">
        <v>165</v>
      </c>
      <c r="N3245" t="s">
        <v>11264</v>
      </c>
      <c r="O3245" s="129"/>
      <c r="P3245" s="16"/>
    </row>
    <row r="3246" spans="1:16">
      <c r="A3246" t="s">
        <v>320</v>
      </c>
      <c r="B3246" t="s">
        <v>317</v>
      </c>
      <c r="C3246" t="s">
        <v>11571</v>
      </c>
      <c r="D3246" t="s">
        <v>318</v>
      </c>
      <c r="E3246">
        <v>190.63</v>
      </c>
      <c r="F3246" t="s">
        <v>1170</v>
      </c>
      <c r="G3246" t="s">
        <v>11572</v>
      </c>
      <c r="H3246" t="s">
        <v>615</v>
      </c>
      <c r="I3246" t="s">
        <v>10953</v>
      </c>
      <c r="J3246">
        <v>10074</v>
      </c>
      <c r="K3246">
        <v>113010</v>
      </c>
      <c r="L3246" t="s">
        <v>35</v>
      </c>
      <c r="M3246" t="s">
        <v>165</v>
      </c>
      <c r="N3246" t="s">
        <v>11265</v>
      </c>
      <c r="O3246" s="129"/>
      <c r="P3246" s="16"/>
    </row>
    <row r="3247" spans="1:16">
      <c r="A3247" t="s">
        <v>321</v>
      </c>
      <c r="B3247" t="s">
        <v>317</v>
      </c>
      <c r="C3247" t="s">
        <v>11573</v>
      </c>
      <c r="D3247" t="s">
        <v>318</v>
      </c>
      <c r="E3247">
        <v>190.63</v>
      </c>
      <c r="F3247" t="s">
        <v>1170</v>
      </c>
      <c r="G3247" t="s">
        <v>11574</v>
      </c>
      <c r="H3247" t="s">
        <v>618</v>
      </c>
      <c r="I3247" t="s">
        <v>10953</v>
      </c>
      <c r="J3247">
        <v>10074</v>
      </c>
      <c r="K3247">
        <v>113010</v>
      </c>
      <c r="L3247" t="s">
        <v>35</v>
      </c>
      <c r="M3247" t="s">
        <v>165</v>
      </c>
      <c r="N3247" t="s">
        <v>11266</v>
      </c>
      <c r="O3247" s="129"/>
      <c r="P3247" s="16"/>
    </row>
    <row r="3248" spans="1:16">
      <c r="A3248" t="s">
        <v>1115</v>
      </c>
      <c r="B3248" t="s">
        <v>317</v>
      </c>
      <c r="C3248" t="s">
        <v>11575</v>
      </c>
      <c r="D3248" t="s">
        <v>318</v>
      </c>
      <c r="E3248">
        <v>195.96</v>
      </c>
      <c r="F3248" t="s">
        <v>1170</v>
      </c>
      <c r="G3248" t="s">
        <v>11576</v>
      </c>
      <c r="H3248" t="s">
        <v>617</v>
      </c>
      <c r="I3248" t="s">
        <v>10953</v>
      </c>
      <c r="J3248">
        <v>10074</v>
      </c>
      <c r="K3248">
        <v>113010</v>
      </c>
      <c r="L3248" t="s">
        <v>35</v>
      </c>
      <c r="M3248" t="s">
        <v>165</v>
      </c>
      <c r="N3248" t="s">
        <v>11267</v>
      </c>
      <c r="O3248" s="129"/>
      <c r="P3248" s="16"/>
    </row>
    <row r="3249" spans="1:16">
      <c r="A3249" t="s">
        <v>11577</v>
      </c>
      <c r="B3249" t="s">
        <v>317</v>
      </c>
      <c r="C3249" t="s">
        <v>11578</v>
      </c>
      <c r="D3249" t="s">
        <v>318</v>
      </c>
      <c r="E3249">
        <v>191.96</v>
      </c>
      <c r="F3249" t="s">
        <v>1170</v>
      </c>
      <c r="G3249" t="s">
        <v>11579</v>
      </c>
      <c r="H3249" t="s">
        <v>615</v>
      </c>
      <c r="I3249" t="s">
        <v>10953</v>
      </c>
      <c r="J3249">
        <v>10074</v>
      </c>
      <c r="K3249">
        <v>113010</v>
      </c>
      <c r="L3249" t="s">
        <v>35</v>
      </c>
      <c r="M3249" t="s">
        <v>165</v>
      </c>
      <c r="N3249" t="s">
        <v>11268</v>
      </c>
      <c r="O3249" s="129"/>
      <c r="P3249" s="16"/>
    </row>
    <row r="3250" spans="1:16">
      <c r="A3250" t="s">
        <v>11580</v>
      </c>
      <c r="B3250" t="s">
        <v>317</v>
      </c>
      <c r="C3250" t="s">
        <v>11581</v>
      </c>
      <c r="D3250" t="s">
        <v>318</v>
      </c>
      <c r="E3250">
        <v>191.96</v>
      </c>
      <c r="F3250" t="s">
        <v>1170</v>
      </c>
      <c r="G3250" t="s">
        <v>11582</v>
      </c>
      <c r="H3250" t="s">
        <v>607</v>
      </c>
      <c r="I3250" t="s">
        <v>10953</v>
      </c>
      <c r="J3250">
        <v>10074</v>
      </c>
      <c r="K3250">
        <v>113010</v>
      </c>
      <c r="L3250" t="s">
        <v>35</v>
      </c>
      <c r="M3250" t="s">
        <v>165</v>
      </c>
      <c r="N3250" t="s">
        <v>11269</v>
      </c>
      <c r="O3250" s="129"/>
      <c r="P3250" s="16"/>
    </row>
    <row r="3251" spans="1:16">
      <c r="A3251" t="s">
        <v>11583</v>
      </c>
      <c r="B3251" t="s">
        <v>317</v>
      </c>
      <c r="C3251" t="s">
        <v>11584</v>
      </c>
      <c r="D3251" t="s">
        <v>318</v>
      </c>
      <c r="E3251">
        <v>191.96</v>
      </c>
      <c r="F3251" t="s">
        <v>1170</v>
      </c>
      <c r="G3251" t="s">
        <v>11585</v>
      </c>
      <c r="H3251" t="s">
        <v>613</v>
      </c>
      <c r="I3251" t="s">
        <v>10953</v>
      </c>
      <c r="J3251">
        <v>10074</v>
      </c>
      <c r="K3251">
        <v>113010</v>
      </c>
      <c r="L3251" t="s">
        <v>35</v>
      </c>
      <c r="M3251" t="s">
        <v>165</v>
      </c>
      <c r="N3251" t="s">
        <v>11271</v>
      </c>
      <c r="O3251" s="129"/>
      <c r="P3251" s="16"/>
    </row>
    <row r="3252" spans="1:16">
      <c r="A3252" t="s">
        <v>1155</v>
      </c>
      <c r="B3252" t="s">
        <v>317</v>
      </c>
      <c r="C3252" t="s">
        <v>11586</v>
      </c>
      <c r="D3252" t="s">
        <v>318</v>
      </c>
      <c r="E3252">
        <v>191.96</v>
      </c>
      <c r="F3252" t="s">
        <v>1170</v>
      </c>
      <c r="G3252" t="s">
        <v>11587</v>
      </c>
      <c r="H3252" t="s">
        <v>615</v>
      </c>
      <c r="I3252" t="s">
        <v>10953</v>
      </c>
      <c r="J3252">
        <v>10074</v>
      </c>
      <c r="K3252">
        <v>113010</v>
      </c>
      <c r="L3252" t="s">
        <v>35</v>
      </c>
      <c r="M3252" t="s">
        <v>165</v>
      </c>
      <c r="N3252" t="s">
        <v>11270</v>
      </c>
      <c r="O3252" s="129"/>
      <c r="P3252" s="16"/>
    </row>
    <row r="3253" spans="1:16">
      <c r="A3253" t="s">
        <v>11588</v>
      </c>
      <c r="B3253" t="s">
        <v>317</v>
      </c>
      <c r="C3253" t="s">
        <v>11589</v>
      </c>
      <c r="D3253" t="s">
        <v>318</v>
      </c>
      <c r="E3253">
        <v>394.62</v>
      </c>
      <c r="F3253" t="s">
        <v>1170</v>
      </c>
      <c r="G3253" t="s">
        <v>11590</v>
      </c>
      <c r="H3253" t="s">
        <v>622</v>
      </c>
      <c r="I3253" t="s">
        <v>10953</v>
      </c>
      <c r="J3253">
        <v>10074</v>
      </c>
      <c r="K3253">
        <v>113010</v>
      </c>
      <c r="L3253" t="s">
        <v>35</v>
      </c>
      <c r="M3253" t="s">
        <v>165</v>
      </c>
      <c r="N3253" t="s">
        <v>11272</v>
      </c>
      <c r="O3253" s="129"/>
      <c r="P3253" s="16"/>
    </row>
    <row r="3254" spans="1:16">
      <c r="A3254" t="s">
        <v>1160</v>
      </c>
      <c r="B3254" t="s">
        <v>317</v>
      </c>
      <c r="C3254" t="s">
        <v>11593</v>
      </c>
      <c r="D3254" t="s">
        <v>318</v>
      </c>
      <c r="E3254">
        <v>604.88</v>
      </c>
      <c r="F3254" t="s">
        <v>1170</v>
      </c>
      <c r="G3254" t="s">
        <v>11594</v>
      </c>
      <c r="H3254" t="s">
        <v>618</v>
      </c>
      <c r="I3254" t="s">
        <v>10953</v>
      </c>
      <c r="J3254">
        <v>10074</v>
      </c>
      <c r="K3254">
        <v>113010</v>
      </c>
      <c r="L3254" t="s">
        <v>35</v>
      </c>
      <c r="M3254" t="s">
        <v>165</v>
      </c>
      <c r="N3254" t="s">
        <v>11274</v>
      </c>
      <c r="O3254" s="129"/>
      <c r="P3254" s="16"/>
    </row>
    <row r="3255" spans="1:16">
      <c r="A3255" t="s">
        <v>316</v>
      </c>
      <c r="B3255" t="s">
        <v>317</v>
      </c>
      <c r="C3255" t="s">
        <v>11569</v>
      </c>
      <c r="D3255" t="s">
        <v>318</v>
      </c>
      <c r="E3255">
        <v>308.83</v>
      </c>
      <c r="F3255" t="s">
        <v>1170</v>
      </c>
      <c r="G3255" t="s">
        <v>11570</v>
      </c>
      <c r="H3255" t="s">
        <v>620</v>
      </c>
      <c r="I3255" t="s">
        <v>10952</v>
      </c>
      <c r="J3255">
        <v>10074</v>
      </c>
      <c r="K3255">
        <v>113020</v>
      </c>
      <c r="L3255" t="s">
        <v>33</v>
      </c>
      <c r="M3255" t="s">
        <v>165</v>
      </c>
      <c r="N3255" t="s">
        <v>11264</v>
      </c>
      <c r="O3255" s="129"/>
      <c r="P3255" s="16"/>
    </row>
    <row r="3256" spans="1:16">
      <c r="A3256" t="s">
        <v>320</v>
      </c>
      <c r="B3256" t="s">
        <v>317</v>
      </c>
      <c r="C3256" t="s">
        <v>11571</v>
      </c>
      <c r="D3256" t="s">
        <v>318</v>
      </c>
      <c r="E3256">
        <v>295.39</v>
      </c>
      <c r="F3256" t="s">
        <v>1170</v>
      </c>
      <c r="G3256" t="s">
        <v>11572</v>
      </c>
      <c r="H3256" t="s">
        <v>616</v>
      </c>
      <c r="I3256" t="s">
        <v>10952</v>
      </c>
      <c r="J3256">
        <v>10074</v>
      </c>
      <c r="K3256">
        <v>113020</v>
      </c>
      <c r="L3256" t="s">
        <v>33</v>
      </c>
      <c r="M3256" t="s">
        <v>165</v>
      </c>
      <c r="N3256" t="s">
        <v>11265</v>
      </c>
      <c r="O3256" s="129"/>
      <c r="P3256" s="16"/>
    </row>
    <row r="3257" spans="1:16">
      <c r="A3257" t="s">
        <v>321</v>
      </c>
      <c r="B3257" t="s">
        <v>317</v>
      </c>
      <c r="C3257" t="s">
        <v>11573</v>
      </c>
      <c r="D3257" t="s">
        <v>318</v>
      </c>
      <c r="E3257">
        <v>295.39</v>
      </c>
      <c r="F3257" t="s">
        <v>1170</v>
      </c>
      <c r="G3257" t="s">
        <v>11574</v>
      </c>
      <c r="H3257" t="s">
        <v>619</v>
      </c>
      <c r="I3257" t="s">
        <v>10952</v>
      </c>
      <c r="J3257">
        <v>10074</v>
      </c>
      <c r="K3257">
        <v>113020</v>
      </c>
      <c r="L3257" t="s">
        <v>33</v>
      </c>
      <c r="M3257" t="s">
        <v>165</v>
      </c>
      <c r="N3257" t="s">
        <v>11266</v>
      </c>
      <c r="O3257" s="129"/>
      <c r="P3257" s="16"/>
    </row>
    <row r="3258" spans="1:16">
      <c r="A3258" t="s">
        <v>1115</v>
      </c>
      <c r="B3258" t="s">
        <v>317</v>
      </c>
      <c r="C3258" t="s">
        <v>11575</v>
      </c>
      <c r="D3258" t="s">
        <v>318</v>
      </c>
      <c r="E3258">
        <v>295.94</v>
      </c>
      <c r="F3258" t="s">
        <v>1170</v>
      </c>
      <c r="G3258" t="s">
        <v>11576</v>
      </c>
      <c r="H3258" t="s">
        <v>618</v>
      </c>
      <c r="I3258" t="s">
        <v>10952</v>
      </c>
      <c r="J3258">
        <v>10074</v>
      </c>
      <c r="K3258">
        <v>113020</v>
      </c>
      <c r="L3258" t="s">
        <v>33</v>
      </c>
      <c r="M3258" t="s">
        <v>165</v>
      </c>
      <c r="N3258" t="s">
        <v>11267</v>
      </c>
      <c r="O3258" s="129"/>
      <c r="P3258" s="16"/>
    </row>
    <row r="3259" spans="1:16">
      <c r="A3259" t="s">
        <v>11577</v>
      </c>
      <c r="B3259" t="s">
        <v>317</v>
      </c>
      <c r="C3259" t="s">
        <v>11578</v>
      </c>
      <c r="D3259" t="s">
        <v>318</v>
      </c>
      <c r="E3259">
        <v>295.52999999999997</v>
      </c>
      <c r="F3259" t="s">
        <v>1170</v>
      </c>
      <c r="G3259" t="s">
        <v>11579</v>
      </c>
      <c r="H3259" t="s">
        <v>616</v>
      </c>
      <c r="I3259" t="s">
        <v>10952</v>
      </c>
      <c r="J3259">
        <v>10074</v>
      </c>
      <c r="K3259">
        <v>113020</v>
      </c>
      <c r="L3259" t="s">
        <v>33</v>
      </c>
      <c r="M3259" t="s">
        <v>165</v>
      </c>
      <c r="N3259" t="s">
        <v>11268</v>
      </c>
      <c r="O3259" s="129"/>
      <c r="P3259" s="16"/>
    </row>
    <row r="3260" spans="1:16">
      <c r="A3260" t="s">
        <v>11580</v>
      </c>
      <c r="B3260" t="s">
        <v>317</v>
      </c>
      <c r="C3260" t="s">
        <v>11581</v>
      </c>
      <c r="D3260" t="s">
        <v>318</v>
      </c>
      <c r="E3260">
        <v>331.63</v>
      </c>
      <c r="F3260" t="s">
        <v>1170</v>
      </c>
      <c r="G3260" t="s">
        <v>11582</v>
      </c>
      <c r="H3260" t="s">
        <v>608</v>
      </c>
      <c r="I3260" t="s">
        <v>10952</v>
      </c>
      <c r="J3260">
        <v>10074</v>
      </c>
      <c r="K3260">
        <v>113020</v>
      </c>
      <c r="L3260" t="s">
        <v>33</v>
      </c>
      <c r="M3260" t="s">
        <v>165</v>
      </c>
      <c r="N3260" t="s">
        <v>11269</v>
      </c>
      <c r="O3260" s="129"/>
      <c r="P3260" s="16"/>
    </row>
    <row r="3261" spans="1:16">
      <c r="A3261" t="s">
        <v>11583</v>
      </c>
      <c r="B3261" t="s">
        <v>317</v>
      </c>
      <c r="C3261" t="s">
        <v>11584</v>
      </c>
      <c r="D3261" t="s">
        <v>318</v>
      </c>
      <c r="E3261">
        <v>337.82</v>
      </c>
      <c r="F3261" t="s">
        <v>1170</v>
      </c>
      <c r="G3261" t="s">
        <v>11585</v>
      </c>
      <c r="H3261" t="s">
        <v>614</v>
      </c>
      <c r="I3261" t="s">
        <v>10952</v>
      </c>
      <c r="J3261">
        <v>10074</v>
      </c>
      <c r="K3261">
        <v>113020</v>
      </c>
      <c r="L3261" t="s">
        <v>33</v>
      </c>
      <c r="M3261" t="s">
        <v>165</v>
      </c>
      <c r="N3261" t="s">
        <v>11271</v>
      </c>
      <c r="O3261" s="129"/>
      <c r="P3261" s="16"/>
    </row>
    <row r="3262" spans="1:16">
      <c r="A3262" t="s">
        <v>1155</v>
      </c>
      <c r="B3262" t="s">
        <v>317</v>
      </c>
      <c r="C3262" t="s">
        <v>11586</v>
      </c>
      <c r="D3262" t="s">
        <v>318</v>
      </c>
      <c r="E3262">
        <v>337.82</v>
      </c>
      <c r="F3262" t="s">
        <v>1170</v>
      </c>
      <c r="G3262" t="s">
        <v>11587</v>
      </c>
      <c r="H3262" t="s">
        <v>616</v>
      </c>
      <c r="I3262" t="s">
        <v>10952</v>
      </c>
      <c r="J3262">
        <v>10074</v>
      </c>
      <c r="K3262">
        <v>113020</v>
      </c>
      <c r="L3262" t="s">
        <v>33</v>
      </c>
      <c r="M3262" t="s">
        <v>165</v>
      </c>
      <c r="N3262" t="s">
        <v>11270</v>
      </c>
      <c r="O3262" s="129"/>
      <c r="P3262" s="16"/>
    </row>
    <row r="3263" spans="1:16">
      <c r="A3263" t="s">
        <v>11588</v>
      </c>
      <c r="B3263" t="s">
        <v>317</v>
      </c>
      <c r="C3263" t="s">
        <v>11589</v>
      </c>
      <c r="D3263" t="s">
        <v>318</v>
      </c>
      <c r="E3263">
        <v>753.99</v>
      </c>
      <c r="F3263" t="s">
        <v>1170</v>
      </c>
      <c r="G3263" t="s">
        <v>11590</v>
      </c>
      <c r="H3263" t="s">
        <v>623</v>
      </c>
      <c r="I3263" t="s">
        <v>10952</v>
      </c>
      <c r="J3263">
        <v>10074</v>
      </c>
      <c r="K3263">
        <v>113020</v>
      </c>
      <c r="L3263" t="s">
        <v>33</v>
      </c>
      <c r="M3263" t="s">
        <v>165</v>
      </c>
      <c r="N3263" t="s">
        <v>11272</v>
      </c>
      <c r="O3263" s="129"/>
      <c r="P3263" s="16"/>
    </row>
    <row r="3264" spans="1:16">
      <c r="A3264" t="s">
        <v>1161</v>
      </c>
      <c r="B3264" t="s">
        <v>317</v>
      </c>
      <c r="C3264" t="s">
        <v>11591</v>
      </c>
      <c r="D3264" t="s">
        <v>318</v>
      </c>
      <c r="E3264">
        <v>379.74</v>
      </c>
      <c r="F3264" t="s">
        <v>1170</v>
      </c>
      <c r="G3264" t="s">
        <v>11592</v>
      </c>
      <c r="H3264" t="s">
        <v>615</v>
      </c>
      <c r="I3264" t="s">
        <v>10952</v>
      </c>
      <c r="J3264">
        <v>10074</v>
      </c>
      <c r="K3264">
        <v>113020</v>
      </c>
      <c r="L3264" t="s">
        <v>33</v>
      </c>
      <c r="M3264" t="s">
        <v>165</v>
      </c>
      <c r="N3264" t="s">
        <v>11273</v>
      </c>
      <c r="O3264" s="129"/>
      <c r="P3264" s="16"/>
    </row>
    <row r="3265" spans="1:16">
      <c r="A3265" t="s">
        <v>1160</v>
      </c>
      <c r="B3265" t="s">
        <v>317</v>
      </c>
      <c r="C3265" t="s">
        <v>11593</v>
      </c>
      <c r="D3265" t="s">
        <v>318</v>
      </c>
      <c r="E3265">
        <v>380.48</v>
      </c>
      <c r="F3265" t="s">
        <v>1170</v>
      </c>
      <c r="G3265" t="s">
        <v>11594</v>
      </c>
      <c r="H3265" t="s">
        <v>619</v>
      </c>
      <c r="I3265" t="s">
        <v>10952</v>
      </c>
      <c r="J3265">
        <v>10074</v>
      </c>
      <c r="K3265">
        <v>113020</v>
      </c>
      <c r="L3265" t="s">
        <v>33</v>
      </c>
      <c r="M3265" t="s">
        <v>165</v>
      </c>
      <c r="N3265" t="s">
        <v>11274</v>
      </c>
      <c r="O3265" s="129"/>
      <c r="P3265" s="16"/>
    </row>
    <row r="3266" spans="1:16">
      <c r="A3266" t="s">
        <v>316</v>
      </c>
      <c r="B3266" t="s">
        <v>317</v>
      </c>
      <c r="C3266" t="s">
        <v>11569</v>
      </c>
      <c r="D3266" t="s">
        <v>318</v>
      </c>
      <c r="E3266">
        <v>7147.32</v>
      </c>
      <c r="F3266" t="s">
        <v>1170</v>
      </c>
      <c r="G3266" t="s">
        <v>11570</v>
      </c>
      <c r="H3266" t="s">
        <v>621</v>
      </c>
      <c r="I3266" t="s">
        <v>10951</v>
      </c>
      <c r="J3266">
        <v>10074</v>
      </c>
      <c r="K3266">
        <v>113040</v>
      </c>
      <c r="L3266" t="s">
        <v>27</v>
      </c>
      <c r="M3266" t="s">
        <v>165</v>
      </c>
      <c r="N3266" t="s">
        <v>11264</v>
      </c>
      <c r="O3266" s="129"/>
      <c r="P3266" s="16"/>
    </row>
    <row r="3267" spans="1:16">
      <c r="A3267" t="s">
        <v>320</v>
      </c>
      <c r="B3267" t="s">
        <v>317</v>
      </c>
      <c r="C3267" t="s">
        <v>11571</v>
      </c>
      <c r="D3267" t="s">
        <v>318</v>
      </c>
      <c r="E3267">
        <v>6959.48</v>
      </c>
      <c r="F3267" t="s">
        <v>1170</v>
      </c>
      <c r="G3267" t="s">
        <v>11572</v>
      </c>
      <c r="H3267" t="s">
        <v>617</v>
      </c>
      <c r="I3267" t="s">
        <v>10951</v>
      </c>
      <c r="J3267">
        <v>10074</v>
      </c>
      <c r="K3267">
        <v>113040</v>
      </c>
      <c r="L3267" t="s">
        <v>27</v>
      </c>
      <c r="M3267" t="s">
        <v>165</v>
      </c>
      <c r="N3267" t="s">
        <v>11265</v>
      </c>
      <c r="O3267" s="129"/>
      <c r="P3267" s="16"/>
    </row>
    <row r="3268" spans="1:16">
      <c r="A3268" t="s">
        <v>321</v>
      </c>
      <c r="B3268" t="s">
        <v>317</v>
      </c>
      <c r="C3268" t="s">
        <v>11573</v>
      </c>
      <c r="D3268" t="s">
        <v>318</v>
      </c>
      <c r="E3268">
        <v>6981.45</v>
      </c>
      <c r="F3268" t="s">
        <v>1170</v>
      </c>
      <c r="G3268" t="s">
        <v>11574</v>
      </c>
      <c r="H3268" t="s">
        <v>620</v>
      </c>
      <c r="I3268" t="s">
        <v>10951</v>
      </c>
      <c r="J3268">
        <v>10074</v>
      </c>
      <c r="K3268">
        <v>113040</v>
      </c>
      <c r="L3268" t="s">
        <v>27</v>
      </c>
      <c r="M3268" t="s">
        <v>165</v>
      </c>
      <c r="N3268" t="s">
        <v>11266</v>
      </c>
      <c r="O3268" s="129"/>
      <c r="P3268" s="16"/>
    </row>
    <row r="3269" spans="1:16">
      <c r="A3269" t="s">
        <v>1115</v>
      </c>
      <c r="B3269" t="s">
        <v>317</v>
      </c>
      <c r="C3269" t="s">
        <v>11575</v>
      </c>
      <c r="D3269" t="s">
        <v>318</v>
      </c>
      <c r="E3269">
        <v>6913.46</v>
      </c>
      <c r="F3269" t="s">
        <v>1170</v>
      </c>
      <c r="G3269" t="s">
        <v>11576</v>
      </c>
      <c r="H3269" t="s">
        <v>619</v>
      </c>
      <c r="I3269" t="s">
        <v>10951</v>
      </c>
      <c r="J3269">
        <v>10074</v>
      </c>
      <c r="K3269">
        <v>113040</v>
      </c>
      <c r="L3269" t="s">
        <v>27</v>
      </c>
      <c r="M3269" t="s">
        <v>165</v>
      </c>
      <c r="N3269" t="s">
        <v>11267</v>
      </c>
      <c r="O3269" s="129"/>
      <c r="P3269" s="16"/>
    </row>
    <row r="3270" spans="1:16">
      <c r="A3270" t="s">
        <v>11577</v>
      </c>
      <c r="B3270" t="s">
        <v>317</v>
      </c>
      <c r="C3270" t="s">
        <v>11578</v>
      </c>
      <c r="D3270" t="s">
        <v>318</v>
      </c>
      <c r="E3270">
        <v>7110.68</v>
      </c>
      <c r="F3270" t="s">
        <v>1170</v>
      </c>
      <c r="G3270" t="s">
        <v>11579</v>
      </c>
      <c r="H3270" t="s">
        <v>617</v>
      </c>
      <c r="I3270" t="s">
        <v>10951</v>
      </c>
      <c r="J3270">
        <v>10074</v>
      </c>
      <c r="K3270">
        <v>113040</v>
      </c>
      <c r="L3270" t="s">
        <v>27</v>
      </c>
      <c r="M3270" t="s">
        <v>165</v>
      </c>
      <c r="N3270" t="s">
        <v>11268</v>
      </c>
      <c r="O3270" s="129"/>
      <c r="P3270" s="16"/>
    </row>
    <row r="3271" spans="1:16">
      <c r="A3271" t="s">
        <v>11580</v>
      </c>
      <c r="B3271" t="s">
        <v>317</v>
      </c>
      <c r="C3271" t="s">
        <v>11581</v>
      </c>
      <c r="D3271" t="s">
        <v>318</v>
      </c>
      <c r="E3271">
        <v>6292.5</v>
      </c>
      <c r="F3271" t="s">
        <v>1170</v>
      </c>
      <c r="G3271" t="s">
        <v>11582</v>
      </c>
      <c r="H3271" t="s">
        <v>609</v>
      </c>
      <c r="I3271" t="s">
        <v>10951</v>
      </c>
      <c r="J3271">
        <v>10074</v>
      </c>
      <c r="K3271">
        <v>113040</v>
      </c>
      <c r="L3271" t="s">
        <v>27</v>
      </c>
      <c r="M3271" t="s">
        <v>165</v>
      </c>
      <c r="N3271" t="s">
        <v>11269</v>
      </c>
      <c r="O3271" s="129"/>
      <c r="P3271" s="16"/>
    </row>
    <row r="3272" spans="1:16">
      <c r="A3272" t="s">
        <v>11583</v>
      </c>
      <c r="B3272" t="s">
        <v>317</v>
      </c>
      <c r="C3272" t="s">
        <v>11584</v>
      </c>
      <c r="D3272" t="s">
        <v>318</v>
      </c>
      <c r="E3272">
        <v>8481.7000000000007</v>
      </c>
      <c r="F3272" t="s">
        <v>1170</v>
      </c>
      <c r="G3272" t="s">
        <v>11585</v>
      </c>
      <c r="H3272" t="s">
        <v>615</v>
      </c>
      <c r="I3272" t="s">
        <v>10951</v>
      </c>
      <c r="J3272">
        <v>10074</v>
      </c>
      <c r="K3272">
        <v>113040</v>
      </c>
      <c r="L3272" t="s">
        <v>27</v>
      </c>
      <c r="M3272" t="s">
        <v>165</v>
      </c>
      <c r="N3272" t="s">
        <v>11271</v>
      </c>
      <c r="O3272" s="129"/>
      <c r="P3272" s="16"/>
    </row>
    <row r="3273" spans="1:16">
      <c r="A3273" t="s">
        <v>1155</v>
      </c>
      <c r="B3273" t="s">
        <v>317</v>
      </c>
      <c r="C3273" t="s">
        <v>11586</v>
      </c>
      <c r="D3273" t="s">
        <v>318</v>
      </c>
      <c r="E3273">
        <v>6600.11</v>
      </c>
      <c r="F3273" t="s">
        <v>1170</v>
      </c>
      <c r="G3273" t="s">
        <v>11587</v>
      </c>
      <c r="H3273" t="s">
        <v>617</v>
      </c>
      <c r="I3273" t="s">
        <v>10951</v>
      </c>
      <c r="J3273">
        <v>10074</v>
      </c>
      <c r="K3273">
        <v>113040</v>
      </c>
      <c r="L3273" t="s">
        <v>27</v>
      </c>
      <c r="M3273" t="s">
        <v>165</v>
      </c>
      <c r="N3273" t="s">
        <v>11270</v>
      </c>
      <c r="O3273" s="129"/>
      <c r="P3273" s="16"/>
    </row>
    <row r="3274" spans="1:16">
      <c r="A3274" t="s">
        <v>11588</v>
      </c>
      <c r="B3274" t="s">
        <v>317</v>
      </c>
      <c r="C3274" t="s">
        <v>11589</v>
      </c>
      <c r="D3274" t="s">
        <v>318</v>
      </c>
      <c r="E3274">
        <v>7426.3</v>
      </c>
      <c r="F3274" t="s">
        <v>1170</v>
      </c>
      <c r="G3274" t="s">
        <v>11590</v>
      </c>
      <c r="H3274" t="s">
        <v>624</v>
      </c>
      <c r="I3274" t="s">
        <v>10951</v>
      </c>
      <c r="J3274">
        <v>10074</v>
      </c>
      <c r="K3274">
        <v>113040</v>
      </c>
      <c r="L3274" t="s">
        <v>27</v>
      </c>
      <c r="M3274" t="s">
        <v>165</v>
      </c>
      <c r="N3274" t="s">
        <v>11272</v>
      </c>
      <c r="O3274" s="129"/>
      <c r="P3274" s="16"/>
    </row>
    <row r="3275" spans="1:16">
      <c r="A3275" t="s">
        <v>1161</v>
      </c>
      <c r="B3275" t="s">
        <v>317</v>
      </c>
      <c r="C3275" t="s">
        <v>11591</v>
      </c>
      <c r="D3275" t="s">
        <v>318</v>
      </c>
      <c r="E3275">
        <v>7437.83</v>
      </c>
      <c r="F3275" t="s">
        <v>1170</v>
      </c>
      <c r="G3275" t="s">
        <v>11592</v>
      </c>
      <c r="H3275" t="s">
        <v>616</v>
      </c>
      <c r="I3275" t="s">
        <v>10951</v>
      </c>
      <c r="J3275">
        <v>10074</v>
      </c>
      <c r="K3275">
        <v>113040</v>
      </c>
      <c r="L3275" t="s">
        <v>27</v>
      </c>
      <c r="M3275" t="s">
        <v>165</v>
      </c>
      <c r="N3275" t="s">
        <v>11273</v>
      </c>
      <c r="O3275" s="129"/>
      <c r="P3275" s="16"/>
    </row>
    <row r="3276" spans="1:16">
      <c r="A3276" t="s">
        <v>1160</v>
      </c>
      <c r="B3276" t="s">
        <v>317</v>
      </c>
      <c r="C3276" t="s">
        <v>11593</v>
      </c>
      <c r="D3276" t="s">
        <v>318</v>
      </c>
      <c r="E3276">
        <v>7549.15</v>
      </c>
      <c r="F3276" t="s">
        <v>1170</v>
      </c>
      <c r="G3276" t="s">
        <v>11594</v>
      </c>
      <c r="H3276" t="s">
        <v>620</v>
      </c>
      <c r="I3276" t="s">
        <v>10951</v>
      </c>
      <c r="J3276">
        <v>10074</v>
      </c>
      <c r="K3276">
        <v>113040</v>
      </c>
      <c r="L3276" t="s">
        <v>27</v>
      </c>
      <c r="M3276" t="s">
        <v>165</v>
      </c>
      <c r="N3276" t="s">
        <v>11274</v>
      </c>
      <c r="O3276" s="129"/>
      <c r="P3276" s="16"/>
    </row>
    <row r="3277" spans="1:16">
      <c r="A3277" t="s">
        <v>316</v>
      </c>
      <c r="B3277" t="s">
        <v>317</v>
      </c>
      <c r="C3277" t="s">
        <v>11569</v>
      </c>
      <c r="D3277" t="s">
        <v>318</v>
      </c>
      <c r="E3277">
        <v>3261.49</v>
      </c>
      <c r="F3277" t="s">
        <v>1170</v>
      </c>
      <c r="G3277" t="s">
        <v>11570</v>
      </c>
      <c r="H3277" t="s">
        <v>622</v>
      </c>
      <c r="I3277" t="s">
        <v>10950</v>
      </c>
      <c r="J3277">
        <v>10074</v>
      </c>
      <c r="K3277">
        <v>113060</v>
      </c>
      <c r="L3277" t="s">
        <v>31</v>
      </c>
      <c r="M3277" t="s">
        <v>165</v>
      </c>
      <c r="N3277" t="s">
        <v>11264</v>
      </c>
      <c r="O3277" s="129"/>
      <c r="P3277" s="16"/>
    </row>
    <row r="3278" spans="1:16">
      <c r="A3278" t="s">
        <v>320</v>
      </c>
      <c r="B3278" t="s">
        <v>317</v>
      </c>
      <c r="C3278" t="s">
        <v>11571</v>
      </c>
      <c r="D3278" t="s">
        <v>318</v>
      </c>
      <c r="E3278">
        <v>3204.22</v>
      </c>
      <c r="F3278" t="s">
        <v>1170</v>
      </c>
      <c r="G3278" t="s">
        <v>11572</v>
      </c>
      <c r="H3278" t="s">
        <v>618</v>
      </c>
      <c r="I3278" t="s">
        <v>10950</v>
      </c>
      <c r="J3278">
        <v>10074</v>
      </c>
      <c r="K3278">
        <v>113060</v>
      </c>
      <c r="L3278" t="s">
        <v>31</v>
      </c>
      <c r="M3278" t="s">
        <v>165</v>
      </c>
      <c r="N3278" t="s">
        <v>11265</v>
      </c>
      <c r="O3278" s="129"/>
      <c r="P3278" s="16"/>
    </row>
    <row r="3279" spans="1:16">
      <c r="A3279" t="s">
        <v>321</v>
      </c>
      <c r="B3279" t="s">
        <v>317</v>
      </c>
      <c r="C3279" t="s">
        <v>11573</v>
      </c>
      <c r="D3279" t="s">
        <v>318</v>
      </c>
      <c r="E3279">
        <v>3312.69</v>
      </c>
      <c r="F3279" t="s">
        <v>1170</v>
      </c>
      <c r="G3279" t="s">
        <v>11574</v>
      </c>
      <c r="H3279" t="s">
        <v>621</v>
      </c>
      <c r="I3279" t="s">
        <v>10950</v>
      </c>
      <c r="J3279">
        <v>10074</v>
      </c>
      <c r="K3279">
        <v>113060</v>
      </c>
      <c r="L3279" t="s">
        <v>31</v>
      </c>
      <c r="M3279" t="s">
        <v>165</v>
      </c>
      <c r="N3279" t="s">
        <v>11266</v>
      </c>
      <c r="O3279" s="129"/>
      <c r="P3279" s="16"/>
    </row>
    <row r="3280" spans="1:16">
      <c r="A3280" t="s">
        <v>1115</v>
      </c>
      <c r="B3280" t="s">
        <v>317</v>
      </c>
      <c r="C3280" t="s">
        <v>11575</v>
      </c>
      <c r="D3280" t="s">
        <v>318</v>
      </c>
      <c r="E3280">
        <v>3447.5</v>
      </c>
      <c r="F3280" t="s">
        <v>1170</v>
      </c>
      <c r="G3280" t="s">
        <v>11576</v>
      </c>
      <c r="H3280" t="s">
        <v>620</v>
      </c>
      <c r="I3280" t="s">
        <v>10950</v>
      </c>
      <c r="J3280">
        <v>10074</v>
      </c>
      <c r="K3280">
        <v>113060</v>
      </c>
      <c r="L3280" t="s">
        <v>31</v>
      </c>
      <c r="M3280" t="s">
        <v>165</v>
      </c>
      <c r="N3280" t="s">
        <v>11267</v>
      </c>
      <c r="O3280" s="129"/>
      <c r="P3280" s="16"/>
    </row>
    <row r="3281" spans="1:16">
      <c r="A3281" t="s">
        <v>11577</v>
      </c>
      <c r="B3281" t="s">
        <v>317</v>
      </c>
      <c r="C3281" t="s">
        <v>11578</v>
      </c>
      <c r="D3281" t="s">
        <v>318</v>
      </c>
      <c r="E3281">
        <v>3226.04</v>
      </c>
      <c r="F3281" t="s">
        <v>1170</v>
      </c>
      <c r="G3281" t="s">
        <v>11579</v>
      </c>
      <c r="H3281" t="s">
        <v>618</v>
      </c>
      <c r="I3281" t="s">
        <v>10950</v>
      </c>
      <c r="J3281">
        <v>10074</v>
      </c>
      <c r="K3281">
        <v>113060</v>
      </c>
      <c r="L3281" t="s">
        <v>31</v>
      </c>
      <c r="M3281" t="s">
        <v>165</v>
      </c>
      <c r="N3281" t="s">
        <v>11268</v>
      </c>
      <c r="O3281" s="129"/>
      <c r="P3281" s="16"/>
    </row>
    <row r="3282" spans="1:16">
      <c r="A3282" t="s">
        <v>11580</v>
      </c>
      <c r="B3282" t="s">
        <v>317</v>
      </c>
      <c r="C3282" t="s">
        <v>11581</v>
      </c>
      <c r="D3282" t="s">
        <v>318</v>
      </c>
      <c r="E3282">
        <v>2881.33</v>
      </c>
      <c r="F3282" t="s">
        <v>1170</v>
      </c>
      <c r="G3282" t="s">
        <v>11582</v>
      </c>
      <c r="H3282" t="s">
        <v>610</v>
      </c>
      <c r="I3282" t="s">
        <v>10950</v>
      </c>
      <c r="J3282">
        <v>10074</v>
      </c>
      <c r="K3282">
        <v>113060</v>
      </c>
      <c r="L3282" t="s">
        <v>31</v>
      </c>
      <c r="M3282" t="s">
        <v>165</v>
      </c>
      <c r="N3282" t="s">
        <v>11269</v>
      </c>
      <c r="O3282" s="129"/>
      <c r="P3282" s="16"/>
    </row>
    <row r="3283" spans="1:16">
      <c r="A3283" t="s">
        <v>1155</v>
      </c>
      <c r="B3283" t="s">
        <v>317</v>
      </c>
      <c r="C3283" t="s">
        <v>11586</v>
      </c>
      <c r="D3283" t="s">
        <v>318</v>
      </c>
      <c r="E3283">
        <v>3126.93</v>
      </c>
      <c r="F3283" t="s">
        <v>1170</v>
      </c>
      <c r="G3283" t="s">
        <v>11587</v>
      </c>
      <c r="H3283" t="s">
        <v>618</v>
      </c>
      <c r="I3283" t="s">
        <v>10950</v>
      </c>
      <c r="J3283">
        <v>10074</v>
      </c>
      <c r="K3283">
        <v>113060</v>
      </c>
      <c r="L3283" t="s">
        <v>31</v>
      </c>
      <c r="M3283" t="s">
        <v>165</v>
      </c>
      <c r="N3283" t="s">
        <v>11270</v>
      </c>
      <c r="O3283" s="129"/>
      <c r="P3283" s="16"/>
    </row>
    <row r="3284" spans="1:16">
      <c r="A3284" t="s">
        <v>11583</v>
      </c>
      <c r="B3284" t="s">
        <v>317</v>
      </c>
      <c r="C3284" t="s">
        <v>11584</v>
      </c>
      <c r="D3284" t="s">
        <v>318</v>
      </c>
      <c r="E3284">
        <v>3175.95</v>
      </c>
      <c r="F3284" t="s">
        <v>1170</v>
      </c>
      <c r="G3284" t="s">
        <v>11585</v>
      </c>
      <c r="H3284" t="s">
        <v>616</v>
      </c>
      <c r="I3284" t="s">
        <v>10950</v>
      </c>
      <c r="J3284">
        <v>10074</v>
      </c>
      <c r="K3284">
        <v>113060</v>
      </c>
      <c r="L3284" t="s">
        <v>31</v>
      </c>
      <c r="M3284" t="s">
        <v>165</v>
      </c>
      <c r="N3284" t="s">
        <v>11271</v>
      </c>
      <c r="O3284" s="129"/>
      <c r="P3284" s="16"/>
    </row>
    <row r="3285" spans="1:16">
      <c r="A3285" t="s">
        <v>11588</v>
      </c>
      <c r="B3285" t="s">
        <v>317</v>
      </c>
      <c r="C3285" t="s">
        <v>11589</v>
      </c>
      <c r="D3285" t="s">
        <v>318</v>
      </c>
      <c r="E3285">
        <v>6621.09</v>
      </c>
      <c r="F3285" t="s">
        <v>1170</v>
      </c>
      <c r="G3285" t="s">
        <v>11590</v>
      </c>
      <c r="H3285" t="s">
        <v>625</v>
      </c>
      <c r="I3285" t="s">
        <v>10950</v>
      </c>
      <c r="J3285">
        <v>10074</v>
      </c>
      <c r="K3285">
        <v>113060</v>
      </c>
      <c r="L3285" t="s">
        <v>31</v>
      </c>
      <c r="M3285" t="s">
        <v>165</v>
      </c>
      <c r="N3285" t="s">
        <v>11272</v>
      </c>
      <c r="O3285" s="129"/>
      <c r="P3285" s="16"/>
    </row>
    <row r="3286" spans="1:16">
      <c r="A3286" t="s">
        <v>1161</v>
      </c>
      <c r="B3286" t="s">
        <v>317</v>
      </c>
      <c r="C3286" t="s">
        <v>11591</v>
      </c>
      <c r="D3286" t="s">
        <v>318</v>
      </c>
      <c r="E3286">
        <v>3522.4</v>
      </c>
      <c r="F3286" t="s">
        <v>1170</v>
      </c>
      <c r="G3286" t="s">
        <v>11592</v>
      </c>
      <c r="H3286" t="s">
        <v>617</v>
      </c>
      <c r="I3286" t="s">
        <v>10950</v>
      </c>
      <c r="J3286">
        <v>10074</v>
      </c>
      <c r="K3286">
        <v>113060</v>
      </c>
      <c r="L3286" t="s">
        <v>31</v>
      </c>
      <c r="M3286" t="s">
        <v>165</v>
      </c>
      <c r="N3286" t="s">
        <v>11273</v>
      </c>
      <c r="O3286" s="129"/>
      <c r="P3286" s="16"/>
    </row>
    <row r="3287" spans="1:16">
      <c r="A3287" t="s">
        <v>1160</v>
      </c>
      <c r="B3287" t="s">
        <v>317</v>
      </c>
      <c r="C3287" t="s">
        <v>11593</v>
      </c>
      <c r="D3287" t="s">
        <v>318</v>
      </c>
      <c r="E3287">
        <v>3357.89</v>
      </c>
      <c r="F3287" t="s">
        <v>1170</v>
      </c>
      <c r="G3287" t="s">
        <v>11594</v>
      </c>
      <c r="H3287" t="s">
        <v>621</v>
      </c>
      <c r="I3287" t="s">
        <v>10950</v>
      </c>
      <c r="J3287">
        <v>10074</v>
      </c>
      <c r="K3287">
        <v>113060</v>
      </c>
      <c r="L3287" t="s">
        <v>31</v>
      </c>
      <c r="M3287" t="s">
        <v>165</v>
      </c>
      <c r="N3287" t="s">
        <v>11274</v>
      </c>
      <c r="O3287" s="129"/>
      <c r="P3287" s="16"/>
    </row>
    <row r="3288" spans="1:16">
      <c r="A3288" t="s">
        <v>316</v>
      </c>
      <c r="B3288" t="s">
        <v>317</v>
      </c>
      <c r="C3288" t="s">
        <v>11569</v>
      </c>
      <c r="D3288" t="s">
        <v>318</v>
      </c>
      <c r="E3288">
        <v>958.94</v>
      </c>
      <c r="F3288" t="s">
        <v>1170</v>
      </c>
      <c r="G3288" t="s">
        <v>11570</v>
      </c>
      <c r="H3288" t="s">
        <v>623</v>
      </c>
      <c r="I3288" t="s">
        <v>10949</v>
      </c>
      <c r="J3288">
        <v>10074</v>
      </c>
      <c r="K3288">
        <v>114000</v>
      </c>
      <c r="L3288" t="s">
        <v>39</v>
      </c>
      <c r="M3288" t="s">
        <v>165</v>
      </c>
      <c r="N3288" t="s">
        <v>11264</v>
      </c>
      <c r="O3288" s="129"/>
      <c r="P3288" s="16"/>
    </row>
    <row r="3289" spans="1:16">
      <c r="A3289" t="s">
        <v>320</v>
      </c>
      <c r="B3289" t="s">
        <v>317</v>
      </c>
      <c r="C3289" t="s">
        <v>11571</v>
      </c>
      <c r="D3289" t="s">
        <v>318</v>
      </c>
      <c r="E3289">
        <v>872.53</v>
      </c>
      <c r="F3289" t="s">
        <v>1170</v>
      </c>
      <c r="G3289" t="s">
        <v>11572</v>
      </c>
      <c r="H3289" t="s">
        <v>619</v>
      </c>
      <c r="I3289" t="s">
        <v>10949</v>
      </c>
      <c r="J3289">
        <v>10074</v>
      </c>
      <c r="K3289">
        <v>114000</v>
      </c>
      <c r="L3289" t="s">
        <v>39</v>
      </c>
      <c r="M3289" t="s">
        <v>165</v>
      </c>
      <c r="N3289" t="s">
        <v>11265</v>
      </c>
      <c r="O3289" s="129"/>
      <c r="P3289" s="16"/>
    </row>
    <row r="3290" spans="1:16">
      <c r="A3290" t="s">
        <v>321</v>
      </c>
      <c r="B3290" t="s">
        <v>317</v>
      </c>
      <c r="C3290" t="s">
        <v>11573</v>
      </c>
      <c r="D3290" t="s">
        <v>318</v>
      </c>
      <c r="E3290">
        <v>922.22</v>
      </c>
      <c r="F3290" t="s">
        <v>1170</v>
      </c>
      <c r="G3290" t="s">
        <v>11574</v>
      </c>
      <c r="H3290" t="s">
        <v>622</v>
      </c>
      <c r="I3290" t="s">
        <v>10949</v>
      </c>
      <c r="J3290">
        <v>10074</v>
      </c>
      <c r="K3290">
        <v>114000</v>
      </c>
      <c r="L3290" t="s">
        <v>39</v>
      </c>
      <c r="M3290" t="s">
        <v>165</v>
      </c>
      <c r="N3290" t="s">
        <v>11266</v>
      </c>
      <c r="O3290" s="129"/>
      <c r="P3290" s="16"/>
    </row>
    <row r="3291" spans="1:16">
      <c r="A3291" t="s">
        <v>1115</v>
      </c>
      <c r="B3291" t="s">
        <v>317</v>
      </c>
      <c r="C3291" t="s">
        <v>11575</v>
      </c>
      <c r="D3291" t="s">
        <v>318</v>
      </c>
      <c r="E3291">
        <v>957.58</v>
      </c>
      <c r="F3291" t="s">
        <v>1170</v>
      </c>
      <c r="G3291" t="s">
        <v>11576</v>
      </c>
      <c r="H3291" t="s">
        <v>621</v>
      </c>
      <c r="I3291" t="s">
        <v>10949</v>
      </c>
      <c r="J3291">
        <v>10074</v>
      </c>
      <c r="K3291">
        <v>114000</v>
      </c>
      <c r="L3291" t="s">
        <v>39</v>
      </c>
      <c r="M3291" t="s">
        <v>165</v>
      </c>
      <c r="N3291" t="s">
        <v>11267</v>
      </c>
      <c r="O3291" s="129"/>
      <c r="P3291" s="16"/>
    </row>
    <row r="3292" spans="1:16">
      <c r="A3292" t="s">
        <v>11577</v>
      </c>
      <c r="B3292" t="s">
        <v>317</v>
      </c>
      <c r="C3292" t="s">
        <v>11578</v>
      </c>
      <c r="D3292" t="s">
        <v>318</v>
      </c>
      <c r="E3292">
        <v>788.87</v>
      </c>
      <c r="F3292" t="s">
        <v>1170</v>
      </c>
      <c r="G3292" t="s">
        <v>11579</v>
      </c>
      <c r="H3292" t="s">
        <v>619</v>
      </c>
      <c r="I3292" t="s">
        <v>10949</v>
      </c>
      <c r="J3292">
        <v>10074</v>
      </c>
      <c r="K3292">
        <v>114000</v>
      </c>
      <c r="L3292" t="s">
        <v>39</v>
      </c>
      <c r="M3292" t="s">
        <v>165</v>
      </c>
      <c r="N3292" t="s">
        <v>11268</v>
      </c>
      <c r="O3292" s="129"/>
      <c r="P3292" s="16"/>
    </row>
    <row r="3293" spans="1:16">
      <c r="A3293" t="s">
        <v>11580</v>
      </c>
      <c r="B3293" t="s">
        <v>317</v>
      </c>
      <c r="C3293" t="s">
        <v>11581</v>
      </c>
      <c r="D3293" t="s">
        <v>318</v>
      </c>
      <c r="E3293">
        <v>518.6</v>
      </c>
      <c r="F3293" t="s">
        <v>1170</v>
      </c>
      <c r="G3293" t="s">
        <v>11582</v>
      </c>
      <c r="H3293" t="s">
        <v>611</v>
      </c>
      <c r="I3293" t="s">
        <v>10949</v>
      </c>
      <c r="J3293">
        <v>10074</v>
      </c>
      <c r="K3293">
        <v>114000</v>
      </c>
      <c r="L3293" t="s">
        <v>39</v>
      </c>
      <c r="M3293" t="s">
        <v>165</v>
      </c>
      <c r="N3293" t="s">
        <v>11269</v>
      </c>
      <c r="O3293" s="129"/>
      <c r="P3293" s="16"/>
    </row>
    <row r="3294" spans="1:16">
      <c r="A3294" t="s">
        <v>1155</v>
      </c>
      <c r="B3294" t="s">
        <v>317</v>
      </c>
      <c r="C3294" t="s">
        <v>11586</v>
      </c>
      <c r="D3294" t="s">
        <v>318</v>
      </c>
      <c r="E3294">
        <v>527.34</v>
      </c>
      <c r="F3294" t="s">
        <v>1170</v>
      </c>
      <c r="G3294" t="s">
        <v>11587</v>
      </c>
      <c r="H3294" t="s">
        <v>619</v>
      </c>
      <c r="I3294" t="s">
        <v>10949</v>
      </c>
      <c r="J3294">
        <v>10074</v>
      </c>
      <c r="K3294">
        <v>114000</v>
      </c>
      <c r="L3294" t="s">
        <v>39</v>
      </c>
      <c r="M3294" t="s">
        <v>165</v>
      </c>
      <c r="N3294" t="s">
        <v>11270</v>
      </c>
      <c r="O3294" s="129"/>
      <c r="P3294" s="16"/>
    </row>
    <row r="3295" spans="1:16">
      <c r="A3295" t="s">
        <v>11583</v>
      </c>
      <c r="B3295" t="s">
        <v>317</v>
      </c>
      <c r="C3295" t="s">
        <v>11584</v>
      </c>
      <c r="D3295" t="s">
        <v>318</v>
      </c>
      <c r="E3295">
        <v>524.52</v>
      </c>
      <c r="F3295" t="s">
        <v>1170</v>
      </c>
      <c r="G3295" t="s">
        <v>11585</v>
      </c>
      <c r="H3295" t="s">
        <v>617</v>
      </c>
      <c r="I3295" t="s">
        <v>10949</v>
      </c>
      <c r="J3295">
        <v>10074</v>
      </c>
      <c r="K3295">
        <v>114000</v>
      </c>
      <c r="L3295" t="s">
        <v>39</v>
      </c>
      <c r="M3295" t="s">
        <v>165</v>
      </c>
      <c r="N3295" t="s">
        <v>11271</v>
      </c>
      <c r="O3295" s="129"/>
      <c r="P3295" s="16"/>
    </row>
    <row r="3296" spans="1:16">
      <c r="A3296" t="s">
        <v>11588</v>
      </c>
      <c r="B3296" t="s">
        <v>317</v>
      </c>
      <c r="C3296" t="s">
        <v>11589</v>
      </c>
      <c r="D3296" t="s">
        <v>318</v>
      </c>
      <c r="E3296">
        <v>1452.25</v>
      </c>
      <c r="F3296" t="s">
        <v>1170</v>
      </c>
      <c r="G3296" t="s">
        <v>11590</v>
      </c>
      <c r="H3296" t="s">
        <v>626</v>
      </c>
      <c r="I3296" t="s">
        <v>10949</v>
      </c>
      <c r="J3296">
        <v>10074</v>
      </c>
      <c r="K3296">
        <v>114000</v>
      </c>
      <c r="L3296" t="s">
        <v>39</v>
      </c>
      <c r="M3296" t="s">
        <v>165</v>
      </c>
      <c r="N3296" t="s">
        <v>11272</v>
      </c>
      <c r="O3296" s="129"/>
    </row>
    <row r="3297" spans="1:16">
      <c r="A3297" t="s">
        <v>1161</v>
      </c>
      <c r="B3297" t="s">
        <v>317</v>
      </c>
      <c r="C3297" t="s">
        <v>11591</v>
      </c>
      <c r="D3297" t="s">
        <v>318</v>
      </c>
      <c r="E3297">
        <v>793.57</v>
      </c>
      <c r="F3297" t="s">
        <v>1170</v>
      </c>
      <c r="G3297" t="s">
        <v>11592</v>
      </c>
      <c r="H3297" t="s">
        <v>618</v>
      </c>
      <c r="I3297" t="s">
        <v>10949</v>
      </c>
      <c r="J3297">
        <v>10074</v>
      </c>
      <c r="K3297">
        <v>114000</v>
      </c>
      <c r="L3297" t="s">
        <v>39</v>
      </c>
      <c r="M3297" t="s">
        <v>165</v>
      </c>
      <c r="N3297" t="s">
        <v>11273</v>
      </c>
      <c r="O3297" s="129"/>
      <c r="P3297" s="16"/>
    </row>
    <row r="3298" spans="1:16">
      <c r="A3298" t="s">
        <v>1160</v>
      </c>
      <c r="B3298" t="s">
        <v>317</v>
      </c>
      <c r="C3298" t="s">
        <v>11593</v>
      </c>
      <c r="D3298" t="s">
        <v>318</v>
      </c>
      <c r="E3298">
        <v>517.72</v>
      </c>
      <c r="F3298" t="s">
        <v>1170</v>
      </c>
      <c r="G3298" t="s">
        <v>11594</v>
      </c>
      <c r="H3298" t="s">
        <v>622</v>
      </c>
      <c r="I3298" t="s">
        <v>10949</v>
      </c>
      <c r="J3298">
        <v>10074</v>
      </c>
      <c r="K3298">
        <v>114000</v>
      </c>
      <c r="L3298" t="s">
        <v>39</v>
      </c>
      <c r="M3298" t="s">
        <v>165</v>
      </c>
      <c r="N3298" t="s">
        <v>11274</v>
      </c>
      <c r="O3298" s="129"/>
      <c r="P3298" s="16"/>
    </row>
    <row r="3299" spans="1:16">
      <c r="A3299" t="s">
        <v>316</v>
      </c>
      <c r="B3299" t="s">
        <v>317</v>
      </c>
      <c r="C3299" t="s">
        <v>11569</v>
      </c>
      <c r="D3299" t="s">
        <v>318</v>
      </c>
      <c r="E3299">
        <v>607.58000000000004</v>
      </c>
      <c r="F3299" t="s">
        <v>1170</v>
      </c>
      <c r="G3299" t="s">
        <v>11570</v>
      </c>
      <c r="H3299" t="s">
        <v>624</v>
      </c>
      <c r="I3299" t="s">
        <v>10948</v>
      </c>
      <c r="J3299">
        <v>10074</v>
      </c>
      <c r="K3299">
        <v>114010</v>
      </c>
      <c r="L3299" t="s">
        <v>35</v>
      </c>
      <c r="M3299" t="s">
        <v>165</v>
      </c>
      <c r="N3299" t="s">
        <v>11264</v>
      </c>
      <c r="O3299" s="129"/>
    </row>
    <row r="3300" spans="1:16">
      <c r="A3300" t="s">
        <v>320</v>
      </c>
      <c r="B3300" t="s">
        <v>317</v>
      </c>
      <c r="C3300" t="s">
        <v>11571</v>
      </c>
      <c r="D3300" t="s">
        <v>318</v>
      </c>
      <c r="E3300">
        <v>607.58000000000004</v>
      </c>
      <c r="F3300" t="s">
        <v>1170</v>
      </c>
      <c r="G3300" t="s">
        <v>11572</v>
      </c>
      <c r="H3300" t="s">
        <v>620</v>
      </c>
      <c r="I3300" t="s">
        <v>10948</v>
      </c>
      <c r="J3300">
        <v>10074</v>
      </c>
      <c r="K3300">
        <v>114010</v>
      </c>
      <c r="L3300" t="s">
        <v>35</v>
      </c>
      <c r="M3300" t="s">
        <v>165</v>
      </c>
      <c r="N3300" t="s">
        <v>11265</v>
      </c>
      <c r="O3300" s="129"/>
    </row>
    <row r="3301" spans="1:16">
      <c r="A3301" t="s">
        <v>321</v>
      </c>
      <c r="B3301" t="s">
        <v>317</v>
      </c>
      <c r="C3301" t="s">
        <v>11573</v>
      </c>
      <c r="D3301" t="s">
        <v>318</v>
      </c>
      <c r="E3301">
        <v>607.58000000000004</v>
      </c>
      <c r="F3301" t="s">
        <v>1170</v>
      </c>
      <c r="G3301" t="s">
        <v>11574</v>
      </c>
      <c r="H3301" t="s">
        <v>623</v>
      </c>
      <c r="I3301" t="s">
        <v>10948</v>
      </c>
      <c r="J3301">
        <v>10074</v>
      </c>
      <c r="K3301">
        <v>114010</v>
      </c>
      <c r="L3301" t="s">
        <v>35</v>
      </c>
      <c r="M3301" t="s">
        <v>165</v>
      </c>
      <c r="N3301" t="s">
        <v>11266</v>
      </c>
      <c r="O3301" s="129"/>
      <c r="P3301" s="16"/>
    </row>
    <row r="3302" spans="1:16">
      <c r="A3302" t="s">
        <v>1115</v>
      </c>
      <c r="B3302" t="s">
        <v>317</v>
      </c>
      <c r="C3302" t="s">
        <v>11575</v>
      </c>
      <c r="D3302" t="s">
        <v>318</v>
      </c>
      <c r="E3302">
        <v>618.54999999999995</v>
      </c>
      <c r="F3302" t="s">
        <v>1170</v>
      </c>
      <c r="G3302" t="s">
        <v>11576</v>
      </c>
      <c r="H3302" t="s">
        <v>622</v>
      </c>
      <c r="I3302" t="s">
        <v>10948</v>
      </c>
      <c r="J3302">
        <v>10074</v>
      </c>
      <c r="K3302">
        <v>114010</v>
      </c>
      <c r="L3302" t="s">
        <v>35</v>
      </c>
      <c r="M3302" t="s">
        <v>165</v>
      </c>
      <c r="N3302" t="s">
        <v>11267</v>
      </c>
      <c r="O3302" s="129"/>
      <c r="P3302" s="16"/>
    </row>
    <row r="3303" spans="1:16">
      <c r="A3303" t="s">
        <v>11577</v>
      </c>
      <c r="B3303" t="s">
        <v>317</v>
      </c>
      <c r="C3303" t="s">
        <v>11578</v>
      </c>
      <c r="D3303" t="s">
        <v>318</v>
      </c>
      <c r="E3303">
        <v>610.33000000000004</v>
      </c>
      <c r="F3303" t="s">
        <v>1170</v>
      </c>
      <c r="G3303" t="s">
        <v>11579</v>
      </c>
      <c r="H3303" t="s">
        <v>620</v>
      </c>
      <c r="I3303" t="s">
        <v>10948</v>
      </c>
      <c r="J3303">
        <v>10074</v>
      </c>
      <c r="K3303">
        <v>114010</v>
      </c>
      <c r="L3303" t="s">
        <v>35</v>
      </c>
      <c r="M3303" t="s">
        <v>165</v>
      </c>
      <c r="N3303" t="s">
        <v>11268</v>
      </c>
      <c r="O3303" s="129"/>
    </row>
    <row r="3304" spans="1:16">
      <c r="A3304" t="s">
        <v>11580</v>
      </c>
      <c r="B3304" t="s">
        <v>317</v>
      </c>
      <c r="C3304" t="s">
        <v>11581</v>
      </c>
      <c r="D3304" t="s">
        <v>318</v>
      </c>
      <c r="E3304">
        <v>610.33000000000004</v>
      </c>
      <c r="F3304" t="s">
        <v>1170</v>
      </c>
      <c r="G3304" t="s">
        <v>11582</v>
      </c>
      <c r="H3304" t="s">
        <v>612</v>
      </c>
      <c r="I3304" t="s">
        <v>10948</v>
      </c>
      <c r="J3304">
        <v>10074</v>
      </c>
      <c r="K3304">
        <v>114010</v>
      </c>
      <c r="L3304" t="s">
        <v>35</v>
      </c>
      <c r="M3304" t="s">
        <v>165</v>
      </c>
      <c r="N3304" t="s">
        <v>11269</v>
      </c>
      <c r="O3304" s="129"/>
      <c r="P3304" s="16"/>
    </row>
    <row r="3305" spans="1:16">
      <c r="A3305" t="s">
        <v>11583</v>
      </c>
      <c r="B3305" t="s">
        <v>317</v>
      </c>
      <c r="C3305" t="s">
        <v>11584</v>
      </c>
      <c r="D3305" t="s">
        <v>318</v>
      </c>
      <c r="E3305">
        <v>610.33000000000004</v>
      </c>
      <c r="F3305" t="s">
        <v>1170</v>
      </c>
      <c r="G3305" t="s">
        <v>11585</v>
      </c>
      <c r="H3305" t="s">
        <v>618</v>
      </c>
      <c r="I3305" t="s">
        <v>10948</v>
      </c>
      <c r="J3305">
        <v>10074</v>
      </c>
      <c r="K3305">
        <v>114010</v>
      </c>
      <c r="L3305" t="s">
        <v>35</v>
      </c>
      <c r="M3305" t="s">
        <v>165</v>
      </c>
      <c r="N3305" t="s">
        <v>11271</v>
      </c>
      <c r="O3305" s="129"/>
      <c r="P3305" s="16"/>
    </row>
    <row r="3306" spans="1:16">
      <c r="A3306" t="s">
        <v>1155</v>
      </c>
      <c r="B3306" t="s">
        <v>317</v>
      </c>
      <c r="C3306" t="s">
        <v>11586</v>
      </c>
      <c r="D3306" t="s">
        <v>318</v>
      </c>
      <c r="E3306">
        <v>610.33000000000004</v>
      </c>
      <c r="F3306" t="s">
        <v>1170</v>
      </c>
      <c r="G3306" t="s">
        <v>11587</v>
      </c>
      <c r="H3306" t="s">
        <v>620</v>
      </c>
      <c r="I3306" t="s">
        <v>10948</v>
      </c>
      <c r="J3306">
        <v>10074</v>
      </c>
      <c r="K3306">
        <v>114010</v>
      </c>
      <c r="L3306" t="s">
        <v>35</v>
      </c>
      <c r="M3306" t="s">
        <v>165</v>
      </c>
      <c r="N3306" t="s">
        <v>11270</v>
      </c>
      <c r="O3306" s="129"/>
      <c r="P3306" s="16"/>
    </row>
    <row r="3307" spans="1:16">
      <c r="A3307" t="s">
        <v>11588</v>
      </c>
      <c r="B3307" t="s">
        <v>317</v>
      </c>
      <c r="C3307" t="s">
        <v>11589</v>
      </c>
      <c r="D3307" t="s">
        <v>318</v>
      </c>
      <c r="E3307">
        <v>1027.3900000000001</v>
      </c>
      <c r="F3307" t="s">
        <v>1170</v>
      </c>
      <c r="G3307" t="s">
        <v>11590</v>
      </c>
      <c r="H3307" t="s">
        <v>627</v>
      </c>
      <c r="I3307" t="s">
        <v>10948</v>
      </c>
      <c r="J3307">
        <v>10074</v>
      </c>
      <c r="K3307">
        <v>114010</v>
      </c>
      <c r="L3307" t="s">
        <v>35</v>
      </c>
      <c r="M3307" t="s">
        <v>165</v>
      </c>
      <c r="N3307" t="s">
        <v>11272</v>
      </c>
      <c r="O3307" s="129"/>
      <c r="P3307" s="16"/>
    </row>
    <row r="3308" spans="1:16">
      <c r="A3308" t="s">
        <v>1160</v>
      </c>
      <c r="B3308" t="s">
        <v>317</v>
      </c>
      <c r="C3308" t="s">
        <v>11593</v>
      </c>
      <c r="D3308" t="s">
        <v>318</v>
      </c>
      <c r="E3308">
        <v>1615.85</v>
      </c>
      <c r="F3308" t="s">
        <v>1170</v>
      </c>
      <c r="G3308" t="s">
        <v>11594</v>
      </c>
      <c r="H3308" t="s">
        <v>623</v>
      </c>
      <c r="I3308" t="s">
        <v>10948</v>
      </c>
      <c r="J3308">
        <v>10074</v>
      </c>
      <c r="K3308">
        <v>114010</v>
      </c>
      <c r="L3308" t="s">
        <v>35</v>
      </c>
      <c r="M3308" t="s">
        <v>165</v>
      </c>
      <c r="N3308" t="s">
        <v>11274</v>
      </c>
      <c r="O3308" s="129"/>
      <c r="P3308" s="16"/>
    </row>
    <row r="3309" spans="1:16">
      <c r="A3309" t="s">
        <v>316</v>
      </c>
      <c r="B3309" t="s">
        <v>317</v>
      </c>
      <c r="C3309" t="s">
        <v>11569</v>
      </c>
      <c r="D3309" t="s">
        <v>318</v>
      </c>
      <c r="E3309">
        <v>1316.46</v>
      </c>
      <c r="F3309" t="s">
        <v>1170</v>
      </c>
      <c r="G3309" t="s">
        <v>11570</v>
      </c>
      <c r="H3309" t="s">
        <v>625</v>
      </c>
      <c r="I3309" t="s">
        <v>10947</v>
      </c>
      <c r="J3309">
        <v>10074</v>
      </c>
      <c r="K3309">
        <v>114020</v>
      </c>
      <c r="L3309" t="s">
        <v>33</v>
      </c>
      <c r="M3309" t="s">
        <v>165</v>
      </c>
      <c r="N3309" t="s">
        <v>11264</v>
      </c>
      <c r="O3309" s="129"/>
      <c r="P3309" s="16"/>
    </row>
    <row r="3310" spans="1:16">
      <c r="A3310" t="s">
        <v>320</v>
      </c>
      <c r="B3310" t="s">
        <v>317</v>
      </c>
      <c r="C3310" t="s">
        <v>11571</v>
      </c>
      <c r="D3310" t="s">
        <v>318</v>
      </c>
      <c r="E3310">
        <v>1263.23</v>
      </c>
      <c r="F3310" t="s">
        <v>1170</v>
      </c>
      <c r="G3310" t="s">
        <v>11572</v>
      </c>
      <c r="H3310" t="s">
        <v>621</v>
      </c>
      <c r="I3310" t="s">
        <v>10947</v>
      </c>
      <c r="J3310">
        <v>10074</v>
      </c>
      <c r="K3310">
        <v>114020</v>
      </c>
      <c r="L3310" t="s">
        <v>33</v>
      </c>
      <c r="M3310" t="s">
        <v>165</v>
      </c>
      <c r="N3310" t="s">
        <v>11265</v>
      </c>
      <c r="O3310" s="129"/>
      <c r="P3310" s="16"/>
    </row>
    <row r="3311" spans="1:16">
      <c r="A3311" t="s">
        <v>321</v>
      </c>
      <c r="B3311" t="s">
        <v>317</v>
      </c>
      <c r="C3311" t="s">
        <v>11573</v>
      </c>
      <c r="D3311" t="s">
        <v>318</v>
      </c>
      <c r="E3311">
        <v>1298.72</v>
      </c>
      <c r="F3311" t="s">
        <v>1170</v>
      </c>
      <c r="G3311" t="s">
        <v>11574</v>
      </c>
      <c r="H3311" t="s">
        <v>624</v>
      </c>
      <c r="I3311" t="s">
        <v>10947</v>
      </c>
      <c r="J3311">
        <v>10074</v>
      </c>
      <c r="K3311">
        <v>114020</v>
      </c>
      <c r="L3311" t="s">
        <v>33</v>
      </c>
      <c r="M3311" t="s">
        <v>165</v>
      </c>
      <c r="N3311" t="s">
        <v>11266</v>
      </c>
      <c r="O3311" s="129"/>
      <c r="P3311" s="16"/>
    </row>
    <row r="3312" spans="1:16">
      <c r="A3312" t="s">
        <v>1115</v>
      </c>
      <c r="B3312" t="s">
        <v>317</v>
      </c>
      <c r="C3312" t="s">
        <v>11575</v>
      </c>
      <c r="D3312" t="s">
        <v>318</v>
      </c>
      <c r="E3312">
        <v>1284.93</v>
      </c>
      <c r="F3312" t="s">
        <v>1170</v>
      </c>
      <c r="G3312" t="s">
        <v>11576</v>
      </c>
      <c r="H3312" t="s">
        <v>623</v>
      </c>
      <c r="I3312" t="s">
        <v>10947</v>
      </c>
      <c r="J3312">
        <v>10074</v>
      </c>
      <c r="K3312">
        <v>114020</v>
      </c>
      <c r="L3312" t="s">
        <v>33</v>
      </c>
      <c r="M3312" t="s">
        <v>165</v>
      </c>
      <c r="N3312" t="s">
        <v>11267</v>
      </c>
      <c r="O3312" s="129"/>
      <c r="P3312" s="16"/>
    </row>
    <row r="3313" spans="1:16">
      <c r="A3313" t="s">
        <v>11577</v>
      </c>
      <c r="B3313" t="s">
        <v>317</v>
      </c>
      <c r="C3313" t="s">
        <v>11578</v>
      </c>
      <c r="D3313" t="s">
        <v>318</v>
      </c>
      <c r="E3313">
        <v>1248.1300000000001</v>
      </c>
      <c r="F3313" t="s">
        <v>1170</v>
      </c>
      <c r="G3313" t="s">
        <v>11579</v>
      </c>
      <c r="H3313" t="s">
        <v>621</v>
      </c>
      <c r="I3313" t="s">
        <v>10947</v>
      </c>
      <c r="J3313">
        <v>10074</v>
      </c>
      <c r="K3313">
        <v>114020</v>
      </c>
      <c r="L3313" t="s">
        <v>33</v>
      </c>
      <c r="M3313" t="s">
        <v>165</v>
      </c>
      <c r="N3313" t="s">
        <v>11268</v>
      </c>
      <c r="O3313" s="129"/>
      <c r="P3313" s="16"/>
    </row>
    <row r="3314" spans="1:16">
      <c r="A3314" t="s">
        <v>11580</v>
      </c>
      <c r="B3314" t="s">
        <v>317</v>
      </c>
      <c r="C3314" t="s">
        <v>11581</v>
      </c>
      <c r="D3314" t="s">
        <v>318</v>
      </c>
      <c r="E3314">
        <v>1410.68</v>
      </c>
      <c r="F3314" t="s">
        <v>1170</v>
      </c>
      <c r="G3314" t="s">
        <v>11582</v>
      </c>
      <c r="H3314" t="s">
        <v>613</v>
      </c>
      <c r="I3314" t="s">
        <v>10947</v>
      </c>
      <c r="J3314">
        <v>10074</v>
      </c>
      <c r="K3314">
        <v>114020</v>
      </c>
      <c r="L3314" t="s">
        <v>33</v>
      </c>
      <c r="M3314" t="s">
        <v>165</v>
      </c>
      <c r="N3314" t="s">
        <v>11269</v>
      </c>
      <c r="O3314" s="129"/>
      <c r="P3314" s="16"/>
    </row>
    <row r="3315" spans="1:16">
      <c r="A3315" t="s">
        <v>1155</v>
      </c>
      <c r="B3315" t="s">
        <v>317</v>
      </c>
      <c r="C3315" t="s">
        <v>11586</v>
      </c>
      <c r="D3315" t="s">
        <v>318</v>
      </c>
      <c r="E3315">
        <v>1471.01</v>
      </c>
      <c r="F3315" t="s">
        <v>1170</v>
      </c>
      <c r="G3315" t="s">
        <v>11587</v>
      </c>
      <c r="H3315" t="s">
        <v>621</v>
      </c>
      <c r="I3315" t="s">
        <v>10947</v>
      </c>
      <c r="J3315">
        <v>10074</v>
      </c>
      <c r="K3315">
        <v>114020</v>
      </c>
      <c r="L3315" t="s">
        <v>33</v>
      </c>
      <c r="M3315" t="s">
        <v>165</v>
      </c>
      <c r="N3315" t="s">
        <v>11270</v>
      </c>
      <c r="O3315" s="129"/>
      <c r="P3315" s="16"/>
    </row>
    <row r="3316" spans="1:16">
      <c r="A3316" t="s">
        <v>11583</v>
      </c>
      <c r="B3316" t="s">
        <v>317</v>
      </c>
      <c r="C3316" t="s">
        <v>11584</v>
      </c>
      <c r="D3316" t="s">
        <v>318</v>
      </c>
      <c r="E3316">
        <v>1439.07</v>
      </c>
      <c r="F3316" t="s">
        <v>1170</v>
      </c>
      <c r="G3316" t="s">
        <v>11585</v>
      </c>
      <c r="H3316" t="s">
        <v>619</v>
      </c>
      <c r="I3316" t="s">
        <v>10947</v>
      </c>
      <c r="J3316">
        <v>10074</v>
      </c>
      <c r="K3316">
        <v>114020</v>
      </c>
      <c r="L3316" t="s">
        <v>33</v>
      </c>
      <c r="M3316" t="s">
        <v>165</v>
      </c>
      <c r="N3316" t="s">
        <v>11271</v>
      </c>
      <c r="O3316" s="129"/>
      <c r="P3316" s="16"/>
    </row>
    <row r="3317" spans="1:16">
      <c r="A3317" t="s">
        <v>11588</v>
      </c>
      <c r="B3317" t="s">
        <v>317</v>
      </c>
      <c r="C3317" t="s">
        <v>11589</v>
      </c>
      <c r="D3317" t="s">
        <v>318</v>
      </c>
      <c r="E3317">
        <v>2475.77</v>
      </c>
      <c r="F3317" t="s">
        <v>1170</v>
      </c>
      <c r="G3317" t="s">
        <v>11590</v>
      </c>
      <c r="H3317" t="s">
        <v>628</v>
      </c>
      <c r="I3317" t="s">
        <v>10947</v>
      </c>
      <c r="J3317">
        <v>10074</v>
      </c>
      <c r="K3317">
        <v>114020</v>
      </c>
      <c r="L3317" t="s">
        <v>33</v>
      </c>
      <c r="M3317" t="s">
        <v>165</v>
      </c>
      <c r="N3317" t="s">
        <v>11272</v>
      </c>
      <c r="O3317" s="129"/>
      <c r="P3317" s="16"/>
    </row>
    <row r="3318" spans="1:16">
      <c r="A3318" t="s">
        <v>1161</v>
      </c>
      <c r="B3318" t="s">
        <v>317</v>
      </c>
      <c r="C3318" t="s">
        <v>11591</v>
      </c>
      <c r="D3318" t="s">
        <v>318</v>
      </c>
      <c r="E3318">
        <v>1533.39</v>
      </c>
      <c r="F3318" t="s">
        <v>1170</v>
      </c>
      <c r="G3318" t="s">
        <v>11592</v>
      </c>
      <c r="H3318" t="s">
        <v>619</v>
      </c>
      <c r="I3318" t="s">
        <v>10947</v>
      </c>
      <c r="J3318">
        <v>10074</v>
      </c>
      <c r="K3318">
        <v>114020</v>
      </c>
      <c r="L3318" t="s">
        <v>33</v>
      </c>
      <c r="M3318" t="s">
        <v>165</v>
      </c>
      <c r="N3318" t="s">
        <v>11273</v>
      </c>
      <c r="O3318" s="129"/>
      <c r="P3318" s="16"/>
    </row>
    <row r="3319" spans="1:16">
      <c r="A3319" t="s">
        <v>1160</v>
      </c>
      <c r="B3319" t="s">
        <v>317</v>
      </c>
      <c r="C3319" t="s">
        <v>11593</v>
      </c>
      <c r="D3319" t="s">
        <v>318</v>
      </c>
      <c r="E3319">
        <v>1588.15</v>
      </c>
      <c r="F3319" t="s">
        <v>1170</v>
      </c>
      <c r="G3319" t="s">
        <v>11594</v>
      </c>
      <c r="H3319" t="s">
        <v>624</v>
      </c>
      <c r="I3319" t="s">
        <v>10947</v>
      </c>
      <c r="J3319">
        <v>10074</v>
      </c>
      <c r="K3319">
        <v>114020</v>
      </c>
      <c r="L3319" t="s">
        <v>33</v>
      </c>
      <c r="M3319" t="s">
        <v>165</v>
      </c>
      <c r="N3319" t="s">
        <v>11274</v>
      </c>
      <c r="O3319" s="129"/>
      <c r="P3319" s="16"/>
    </row>
    <row r="3320" spans="1:16">
      <c r="A3320" t="s">
        <v>316</v>
      </c>
      <c r="B3320" t="s">
        <v>317</v>
      </c>
      <c r="C3320" t="s">
        <v>11569</v>
      </c>
      <c r="D3320" t="s">
        <v>318</v>
      </c>
      <c r="E3320">
        <v>14625.57</v>
      </c>
      <c r="F3320" t="s">
        <v>1170</v>
      </c>
      <c r="G3320" t="s">
        <v>11570</v>
      </c>
      <c r="H3320" t="s">
        <v>626</v>
      </c>
      <c r="I3320" t="s">
        <v>10946</v>
      </c>
      <c r="J3320">
        <v>10074</v>
      </c>
      <c r="K3320">
        <v>114040</v>
      </c>
      <c r="L3320" t="s">
        <v>27</v>
      </c>
      <c r="M3320" t="s">
        <v>165</v>
      </c>
      <c r="N3320" t="s">
        <v>11264</v>
      </c>
      <c r="O3320" s="129"/>
      <c r="P3320" s="16"/>
    </row>
    <row r="3321" spans="1:16">
      <c r="A3321" t="s">
        <v>320</v>
      </c>
      <c r="B3321" t="s">
        <v>317</v>
      </c>
      <c r="C3321" t="s">
        <v>11571</v>
      </c>
      <c r="D3321" t="s">
        <v>318</v>
      </c>
      <c r="E3321">
        <v>14238.32</v>
      </c>
      <c r="F3321" t="s">
        <v>1170</v>
      </c>
      <c r="G3321" t="s">
        <v>11572</v>
      </c>
      <c r="H3321" t="s">
        <v>622</v>
      </c>
      <c r="I3321" t="s">
        <v>10946</v>
      </c>
      <c r="J3321">
        <v>10074</v>
      </c>
      <c r="K3321">
        <v>114040</v>
      </c>
      <c r="L3321" t="s">
        <v>27</v>
      </c>
      <c r="M3321" t="s">
        <v>165</v>
      </c>
      <c r="N3321" t="s">
        <v>11265</v>
      </c>
      <c r="O3321" s="129"/>
      <c r="P3321" s="16"/>
    </row>
    <row r="3322" spans="1:16">
      <c r="A3322" t="s">
        <v>321</v>
      </c>
      <c r="B3322" t="s">
        <v>317</v>
      </c>
      <c r="C3322" t="s">
        <v>11573</v>
      </c>
      <c r="D3322" t="s">
        <v>318</v>
      </c>
      <c r="E3322">
        <v>14246.39</v>
      </c>
      <c r="F3322" t="s">
        <v>1170</v>
      </c>
      <c r="G3322" t="s">
        <v>11574</v>
      </c>
      <c r="H3322" t="s">
        <v>625</v>
      </c>
      <c r="I3322" t="s">
        <v>10946</v>
      </c>
      <c r="J3322">
        <v>10074</v>
      </c>
      <c r="K3322">
        <v>114040</v>
      </c>
      <c r="L3322" t="s">
        <v>27</v>
      </c>
      <c r="M3322" t="s">
        <v>165</v>
      </c>
      <c r="N3322" t="s">
        <v>11266</v>
      </c>
      <c r="O3322" s="129"/>
      <c r="P3322" s="16"/>
    </row>
    <row r="3323" spans="1:16">
      <c r="A3323" t="s">
        <v>1115</v>
      </c>
      <c r="B3323" t="s">
        <v>317</v>
      </c>
      <c r="C3323" t="s">
        <v>11575</v>
      </c>
      <c r="D3323" t="s">
        <v>318</v>
      </c>
      <c r="E3323">
        <v>14169.89</v>
      </c>
      <c r="F3323" t="s">
        <v>1170</v>
      </c>
      <c r="G3323" t="s">
        <v>11576</v>
      </c>
      <c r="H3323" t="s">
        <v>624</v>
      </c>
      <c r="I3323" t="s">
        <v>10946</v>
      </c>
      <c r="J3323">
        <v>10074</v>
      </c>
      <c r="K3323">
        <v>114040</v>
      </c>
      <c r="L3323" t="s">
        <v>27</v>
      </c>
      <c r="M3323" t="s">
        <v>165</v>
      </c>
      <c r="N3323" t="s">
        <v>11267</v>
      </c>
      <c r="O3323" s="129"/>
      <c r="P3323" s="16"/>
    </row>
    <row r="3324" spans="1:16">
      <c r="A3324" t="s">
        <v>11577</v>
      </c>
      <c r="B3324" t="s">
        <v>317</v>
      </c>
      <c r="C3324" t="s">
        <v>11578</v>
      </c>
      <c r="D3324" t="s">
        <v>318</v>
      </c>
      <c r="E3324">
        <v>14484.08</v>
      </c>
      <c r="F3324" t="s">
        <v>1170</v>
      </c>
      <c r="G3324" t="s">
        <v>11579</v>
      </c>
      <c r="H3324" t="s">
        <v>622</v>
      </c>
      <c r="I3324" t="s">
        <v>10946</v>
      </c>
      <c r="J3324">
        <v>10074</v>
      </c>
      <c r="K3324">
        <v>114040</v>
      </c>
      <c r="L3324" t="s">
        <v>27</v>
      </c>
      <c r="M3324" t="s">
        <v>165</v>
      </c>
      <c r="N3324" t="s">
        <v>11268</v>
      </c>
      <c r="O3324" s="129"/>
      <c r="P3324" s="16"/>
    </row>
    <row r="3325" spans="1:16">
      <c r="A3325" t="s">
        <v>11580</v>
      </c>
      <c r="B3325" t="s">
        <v>317</v>
      </c>
      <c r="C3325" t="s">
        <v>11581</v>
      </c>
      <c r="D3325" t="s">
        <v>318</v>
      </c>
      <c r="E3325">
        <v>12967.55</v>
      </c>
      <c r="F3325" t="s">
        <v>1170</v>
      </c>
      <c r="G3325" t="s">
        <v>11582</v>
      </c>
      <c r="H3325" t="s">
        <v>614</v>
      </c>
      <c r="I3325" t="s">
        <v>10946</v>
      </c>
      <c r="J3325">
        <v>10074</v>
      </c>
      <c r="K3325">
        <v>114040</v>
      </c>
      <c r="L3325" t="s">
        <v>27</v>
      </c>
      <c r="M3325" t="s">
        <v>165</v>
      </c>
      <c r="N3325" t="s">
        <v>11269</v>
      </c>
      <c r="O3325" s="129"/>
      <c r="P3325" s="16"/>
    </row>
    <row r="3326" spans="1:16">
      <c r="A3326" t="s">
        <v>11583</v>
      </c>
      <c r="B3326" t="s">
        <v>317</v>
      </c>
      <c r="C3326" t="s">
        <v>11584</v>
      </c>
      <c r="D3326" t="s">
        <v>318</v>
      </c>
      <c r="E3326">
        <v>16142.93</v>
      </c>
      <c r="F3326" t="s">
        <v>1170</v>
      </c>
      <c r="G3326" t="s">
        <v>11585</v>
      </c>
      <c r="H3326" t="s">
        <v>620</v>
      </c>
      <c r="I3326" t="s">
        <v>10946</v>
      </c>
      <c r="J3326">
        <v>10074</v>
      </c>
      <c r="K3326">
        <v>114040</v>
      </c>
      <c r="L3326" t="s">
        <v>27</v>
      </c>
      <c r="M3326" t="s">
        <v>165</v>
      </c>
      <c r="N3326" t="s">
        <v>11271</v>
      </c>
      <c r="O3326" s="129"/>
      <c r="P3326" s="16"/>
    </row>
    <row r="3327" spans="1:16">
      <c r="A3327" t="s">
        <v>1155</v>
      </c>
      <c r="B3327" t="s">
        <v>317</v>
      </c>
      <c r="C3327" t="s">
        <v>11586</v>
      </c>
      <c r="D3327" t="s">
        <v>318</v>
      </c>
      <c r="E3327">
        <v>13343.66</v>
      </c>
      <c r="F3327" t="s">
        <v>1170</v>
      </c>
      <c r="G3327" t="s">
        <v>11587</v>
      </c>
      <c r="H3327" t="s">
        <v>622</v>
      </c>
      <c r="I3327" t="s">
        <v>10946</v>
      </c>
      <c r="J3327">
        <v>10074</v>
      </c>
      <c r="K3327">
        <v>114040</v>
      </c>
      <c r="L3327" t="s">
        <v>27</v>
      </c>
      <c r="M3327" t="s">
        <v>165</v>
      </c>
      <c r="N3327" t="s">
        <v>11270</v>
      </c>
      <c r="O3327" s="129"/>
      <c r="P3327" s="16"/>
    </row>
    <row r="3328" spans="1:16">
      <c r="A3328" t="s">
        <v>11588</v>
      </c>
      <c r="B3328" t="s">
        <v>317</v>
      </c>
      <c r="C3328" t="s">
        <v>11589</v>
      </c>
      <c r="D3328" t="s">
        <v>318</v>
      </c>
      <c r="E3328">
        <v>14578.35</v>
      </c>
      <c r="F3328" t="s">
        <v>1170</v>
      </c>
      <c r="G3328" t="s">
        <v>11590</v>
      </c>
      <c r="H3328" t="s">
        <v>629</v>
      </c>
      <c r="I3328" t="s">
        <v>10946</v>
      </c>
      <c r="J3328">
        <v>10074</v>
      </c>
      <c r="K3328">
        <v>114040</v>
      </c>
      <c r="L3328" t="s">
        <v>27</v>
      </c>
      <c r="M3328" t="s">
        <v>165</v>
      </c>
      <c r="N3328" t="s">
        <v>11272</v>
      </c>
      <c r="O3328" s="129"/>
      <c r="P3328" s="16"/>
    </row>
    <row r="3329" spans="1:16">
      <c r="A3329" t="s">
        <v>1161</v>
      </c>
      <c r="B3329" t="s">
        <v>317</v>
      </c>
      <c r="C3329" t="s">
        <v>11591</v>
      </c>
      <c r="D3329" t="s">
        <v>318</v>
      </c>
      <c r="E3329">
        <v>14788.55</v>
      </c>
      <c r="F3329" t="s">
        <v>1170</v>
      </c>
      <c r="G3329" t="s">
        <v>11592</v>
      </c>
      <c r="H3329" t="s">
        <v>620</v>
      </c>
      <c r="I3329" t="s">
        <v>10946</v>
      </c>
      <c r="J3329">
        <v>10074</v>
      </c>
      <c r="K3329">
        <v>114040</v>
      </c>
      <c r="L3329" t="s">
        <v>27</v>
      </c>
      <c r="M3329" t="s">
        <v>165</v>
      </c>
      <c r="N3329" t="s">
        <v>11273</v>
      </c>
      <c r="O3329" s="129"/>
      <c r="P3329" s="16"/>
    </row>
    <row r="3330" spans="1:16">
      <c r="A3330" t="s">
        <v>1160</v>
      </c>
      <c r="B3330" t="s">
        <v>317</v>
      </c>
      <c r="C3330" t="s">
        <v>11593</v>
      </c>
      <c r="D3330" t="s">
        <v>318</v>
      </c>
      <c r="E3330">
        <v>14746.98</v>
      </c>
      <c r="F3330" t="s">
        <v>1170</v>
      </c>
      <c r="G3330" t="s">
        <v>11594</v>
      </c>
      <c r="H3330" t="s">
        <v>625</v>
      </c>
      <c r="I3330" t="s">
        <v>10946</v>
      </c>
      <c r="J3330">
        <v>10074</v>
      </c>
      <c r="K3330">
        <v>114040</v>
      </c>
      <c r="L3330" t="s">
        <v>27</v>
      </c>
      <c r="M3330" t="s">
        <v>165</v>
      </c>
      <c r="N3330" t="s">
        <v>11274</v>
      </c>
      <c r="O3330" s="129"/>
      <c r="P3330" s="16"/>
    </row>
    <row r="3331" spans="1:16">
      <c r="A3331" t="s">
        <v>316</v>
      </c>
      <c r="B3331" t="s">
        <v>317</v>
      </c>
      <c r="C3331" t="s">
        <v>11569</v>
      </c>
      <c r="D3331" t="s">
        <v>318</v>
      </c>
      <c r="E3331">
        <v>11333.26</v>
      </c>
      <c r="F3331" t="s">
        <v>1170</v>
      </c>
      <c r="G3331" t="s">
        <v>11570</v>
      </c>
      <c r="H3331" t="s">
        <v>627</v>
      </c>
      <c r="I3331" t="s">
        <v>10945</v>
      </c>
      <c r="J3331">
        <v>10074</v>
      </c>
      <c r="K3331">
        <v>114060</v>
      </c>
      <c r="L3331" t="s">
        <v>31</v>
      </c>
      <c r="M3331" t="s">
        <v>165</v>
      </c>
      <c r="N3331" t="s">
        <v>11264</v>
      </c>
      <c r="O3331" s="129"/>
      <c r="P3331" s="16"/>
    </row>
    <row r="3332" spans="1:16">
      <c r="A3332" t="s">
        <v>320</v>
      </c>
      <c r="B3332" t="s">
        <v>317</v>
      </c>
      <c r="C3332" t="s">
        <v>11571</v>
      </c>
      <c r="D3332" t="s">
        <v>318</v>
      </c>
      <c r="E3332">
        <v>11159.27</v>
      </c>
      <c r="F3332" t="s">
        <v>1170</v>
      </c>
      <c r="G3332" t="s">
        <v>11572</v>
      </c>
      <c r="H3332" t="s">
        <v>623</v>
      </c>
      <c r="I3332" t="s">
        <v>10945</v>
      </c>
      <c r="J3332">
        <v>10074</v>
      </c>
      <c r="K3332">
        <v>114060</v>
      </c>
      <c r="L3332" t="s">
        <v>31</v>
      </c>
      <c r="M3332" t="s">
        <v>165</v>
      </c>
      <c r="N3332" t="s">
        <v>11265</v>
      </c>
      <c r="O3332" s="129"/>
      <c r="P3332" s="16"/>
    </row>
    <row r="3333" spans="1:16">
      <c r="A3333" t="s">
        <v>321</v>
      </c>
      <c r="B3333" t="s">
        <v>317</v>
      </c>
      <c r="C3333" t="s">
        <v>11573</v>
      </c>
      <c r="D3333" t="s">
        <v>318</v>
      </c>
      <c r="E3333">
        <v>11409.26</v>
      </c>
      <c r="F3333" t="s">
        <v>1170</v>
      </c>
      <c r="G3333" t="s">
        <v>11574</v>
      </c>
      <c r="H3333" t="s">
        <v>626</v>
      </c>
      <c r="I3333" t="s">
        <v>10945</v>
      </c>
      <c r="J3333">
        <v>10074</v>
      </c>
      <c r="K3333">
        <v>114060</v>
      </c>
      <c r="L3333" t="s">
        <v>31</v>
      </c>
      <c r="M3333" t="s">
        <v>165</v>
      </c>
      <c r="N3333" t="s">
        <v>11266</v>
      </c>
      <c r="O3333" s="129"/>
      <c r="P3333" s="16"/>
    </row>
    <row r="3334" spans="1:16">
      <c r="A3334" t="s">
        <v>1115</v>
      </c>
      <c r="B3334" t="s">
        <v>317</v>
      </c>
      <c r="C3334" t="s">
        <v>11575</v>
      </c>
      <c r="D3334" t="s">
        <v>318</v>
      </c>
      <c r="E3334">
        <v>11679.87</v>
      </c>
      <c r="F3334" t="s">
        <v>1170</v>
      </c>
      <c r="G3334" t="s">
        <v>11576</v>
      </c>
      <c r="H3334" t="s">
        <v>625</v>
      </c>
      <c r="I3334" t="s">
        <v>10945</v>
      </c>
      <c r="J3334">
        <v>10074</v>
      </c>
      <c r="K3334">
        <v>114060</v>
      </c>
      <c r="L3334" t="s">
        <v>31</v>
      </c>
      <c r="M3334" t="s">
        <v>165</v>
      </c>
      <c r="N3334" t="s">
        <v>11267</v>
      </c>
      <c r="O3334" s="129"/>
      <c r="P3334" s="16"/>
    </row>
    <row r="3335" spans="1:16">
      <c r="A3335" t="s">
        <v>11577</v>
      </c>
      <c r="B3335" t="s">
        <v>317</v>
      </c>
      <c r="C3335" t="s">
        <v>11578</v>
      </c>
      <c r="D3335" t="s">
        <v>318</v>
      </c>
      <c r="E3335">
        <v>11277.26</v>
      </c>
      <c r="F3335" t="s">
        <v>1170</v>
      </c>
      <c r="G3335" t="s">
        <v>11579</v>
      </c>
      <c r="H3335" t="s">
        <v>623</v>
      </c>
      <c r="I3335" t="s">
        <v>10945</v>
      </c>
      <c r="J3335">
        <v>10074</v>
      </c>
      <c r="K3335">
        <v>114060</v>
      </c>
      <c r="L3335" t="s">
        <v>31</v>
      </c>
      <c r="M3335" t="s">
        <v>165</v>
      </c>
      <c r="N3335" t="s">
        <v>11268</v>
      </c>
      <c r="O3335" s="129"/>
      <c r="P3335" s="16"/>
    </row>
    <row r="3336" spans="1:16">
      <c r="A3336" t="s">
        <v>11580</v>
      </c>
      <c r="B3336" t="s">
        <v>317</v>
      </c>
      <c r="C3336" t="s">
        <v>11581</v>
      </c>
      <c r="D3336" t="s">
        <v>318</v>
      </c>
      <c r="E3336">
        <v>10531.17</v>
      </c>
      <c r="F3336" t="s">
        <v>1170</v>
      </c>
      <c r="G3336" t="s">
        <v>11582</v>
      </c>
      <c r="H3336" t="s">
        <v>615</v>
      </c>
      <c r="I3336" t="s">
        <v>10945</v>
      </c>
      <c r="J3336">
        <v>10074</v>
      </c>
      <c r="K3336">
        <v>114060</v>
      </c>
      <c r="L3336" t="s">
        <v>31</v>
      </c>
      <c r="M3336" t="s">
        <v>165</v>
      </c>
      <c r="N3336" t="s">
        <v>11269</v>
      </c>
      <c r="O3336" s="129"/>
      <c r="P3336" s="16"/>
    </row>
    <row r="3337" spans="1:16">
      <c r="A3337" t="s">
        <v>1155</v>
      </c>
      <c r="B3337" t="s">
        <v>317</v>
      </c>
      <c r="C3337" t="s">
        <v>11586</v>
      </c>
      <c r="D3337" t="s">
        <v>318</v>
      </c>
      <c r="E3337">
        <v>10455.65</v>
      </c>
      <c r="F3337" t="s">
        <v>1170</v>
      </c>
      <c r="G3337" t="s">
        <v>11587</v>
      </c>
      <c r="H3337" t="s">
        <v>623</v>
      </c>
      <c r="I3337" t="s">
        <v>10945</v>
      </c>
      <c r="J3337">
        <v>10074</v>
      </c>
      <c r="K3337">
        <v>114060</v>
      </c>
      <c r="L3337" t="s">
        <v>31</v>
      </c>
      <c r="M3337" t="s">
        <v>165</v>
      </c>
      <c r="N3337" t="s">
        <v>11270</v>
      </c>
      <c r="O3337" s="129"/>
      <c r="P3337" s="16"/>
    </row>
    <row r="3338" spans="1:16">
      <c r="A3338" t="s">
        <v>11583</v>
      </c>
      <c r="B3338" t="s">
        <v>317</v>
      </c>
      <c r="C3338" t="s">
        <v>11584</v>
      </c>
      <c r="D3338" t="s">
        <v>318</v>
      </c>
      <c r="E3338">
        <v>11044.14</v>
      </c>
      <c r="F3338" t="s">
        <v>1170</v>
      </c>
      <c r="G3338" t="s">
        <v>11585</v>
      </c>
      <c r="H3338" t="s">
        <v>621</v>
      </c>
      <c r="I3338" t="s">
        <v>10945</v>
      </c>
      <c r="J3338">
        <v>10074</v>
      </c>
      <c r="K3338">
        <v>114060</v>
      </c>
      <c r="L3338" t="s">
        <v>31</v>
      </c>
      <c r="M3338" t="s">
        <v>165</v>
      </c>
      <c r="N3338" t="s">
        <v>11271</v>
      </c>
      <c r="O3338" s="129"/>
      <c r="P3338" s="16"/>
    </row>
    <row r="3339" spans="1:16">
      <c r="A3339" t="s">
        <v>11588</v>
      </c>
      <c r="B3339" t="s">
        <v>317</v>
      </c>
      <c r="C3339" t="s">
        <v>11589</v>
      </c>
      <c r="D3339" t="s">
        <v>318</v>
      </c>
      <c r="E3339">
        <v>17875.650000000001</v>
      </c>
      <c r="F3339" t="s">
        <v>1170</v>
      </c>
      <c r="G3339" t="s">
        <v>11590</v>
      </c>
      <c r="H3339" t="s">
        <v>630</v>
      </c>
      <c r="I3339" t="s">
        <v>10945</v>
      </c>
      <c r="J3339">
        <v>10074</v>
      </c>
      <c r="K3339">
        <v>114060</v>
      </c>
      <c r="L3339" t="s">
        <v>31</v>
      </c>
      <c r="M3339" t="s">
        <v>165</v>
      </c>
      <c r="N3339" t="s">
        <v>11272</v>
      </c>
      <c r="O3339" s="129"/>
      <c r="P3339" s="16"/>
    </row>
    <row r="3340" spans="1:16">
      <c r="A3340" t="s">
        <v>1161</v>
      </c>
      <c r="B3340" t="s">
        <v>317</v>
      </c>
      <c r="C3340" t="s">
        <v>11591</v>
      </c>
      <c r="D3340" t="s">
        <v>318</v>
      </c>
      <c r="E3340">
        <v>11479.28</v>
      </c>
      <c r="F3340" t="s">
        <v>1170</v>
      </c>
      <c r="G3340" t="s">
        <v>11592</v>
      </c>
      <c r="H3340" t="s">
        <v>621</v>
      </c>
      <c r="I3340" t="s">
        <v>10945</v>
      </c>
      <c r="J3340">
        <v>10074</v>
      </c>
      <c r="K3340">
        <v>114060</v>
      </c>
      <c r="L3340" t="s">
        <v>31</v>
      </c>
      <c r="M3340" t="s">
        <v>165</v>
      </c>
      <c r="N3340" t="s">
        <v>11273</v>
      </c>
      <c r="O3340" s="129"/>
      <c r="P3340" s="16"/>
    </row>
    <row r="3341" spans="1:16">
      <c r="A3341" t="s">
        <v>1160</v>
      </c>
      <c r="B3341" t="s">
        <v>317</v>
      </c>
      <c r="C3341" t="s">
        <v>11593</v>
      </c>
      <c r="D3341" t="s">
        <v>318</v>
      </c>
      <c r="E3341">
        <v>10940.46</v>
      </c>
      <c r="F3341" t="s">
        <v>1170</v>
      </c>
      <c r="G3341" t="s">
        <v>11594</v>
      </c>
      <c r="H3341" t="s">
        <v>626</v>
      </c>
      <c r="I3341" t="s">
        <v>10945</v>
      </c>
      <c r="J3341">
        <v>10074</v>
      </c>
      <c r="K3341">
        <v>114060</v>
      </c>
      <c r="L3341" t="s">
        <v>31</v>
      </c>
      <c r="M3341" t="s">
        <v>165</v>
      </c>
      <c r="N3341" t="s">
        <v>11274</v>
      </c>
      <c r="O3341" s="129"/>
      <c r="P3341" s="16"/>
    </row>
    <row r="3342" spans="1:16">
      <c r="A3342" t="s">
        <v>316</v>
      </c>
      <c r="B3342" t="s">
        <v>317</v>
      </c>
      <c r="C3342" t="s">
        <v>11569</v>
      </c>
      <c r="D3342" t="s">
        <v>318</v>
      </c>
      <c r="E3342">
        <v>4486.7</v>
      </c>
      <c r="F3342" t="s">
        <v>1170</v>
      </c>
      <c r="G3342" t="s">
        <v>11570</v>
      </c>
      <c r="H3342" t="s">
        <v>628</v>
      </c>
      <c r="I3342" t="s">
        <v>10944</v>
      </c>
      <c r="J3342">
        <v>10075</v>
      </c>
      <c r="K3342">
        <v>111100</v>
      </c>
      <c r="L3342" t="s">
        <v>35</v>
      </c>
      <c r="M3342" t="s">
        <v>166</v>
      </c>
      <c r="N3342" t="s">
        <v>11264</v>
      </c>
      <c r="O3342" s="129"/>
      <c r="P3342" s="16"/>
    </row>
    <row r="3343" spans="1:16">
      <c r="A3343" t="s">
        <v>320</v>
      </c>
      <c r="B3343" t="s">
        <v>317</v>
      </c>
      <c r="C3343" t="s">
        <v>11571</v>
      </c>
      <c r="D3343" t="s">
        <v>318</v>
      </c>
      <c r="E3343">
        <v>4486.7</v>
      </c>
      <c r="F3343" t="s">
        <v>1170</v>
      </c>
      <c r="G3343" t="s">
        <v>11572</v>
      </c>
      <c r="H3343" t="s">
        <v>624</v>
      </c>
      <c r="I3343" t="s">
        <v>10944</v>
      </c>
      <c r="J3343">
        <v>10075</v>
      </c>
      <c r="K3343">
        <v>111100</v>
      </c>
      <c r="L3343" t="s">
        <v>35</v>
      </c>
      <c r="M3343" t="s">
        <v>166</v>
      </c>
      <c r="N3343" t="s">
        <v>11265</v>
      </c>
      <c r="O3343" s="129"/>
      <c r="P3343" s="16"/>
    </row>
    <row r="3344" spans="1:16">
      <c r="A3344" t="s">
        <v>321</v>
      </c>
      <c r="B3344" t="s">
        <v>317</v>
      </c>
      <c r="C3344" t="s">
        <v>11573</v>
      </c>
      <c r="D3344" t="s">
        <v>318</v>
      </c>
      <c r="E3344">
        <v>4486.7</v>
      </c>
      <c r="F3344" t="s">
        <v>1170</v>
      </c>
      <c r="G3344" t="s">
        <v>11574</v>
      </c>
      <c r="H3344" t="s">
        <v>627</v>
      </c>
      <c r="I3344" t="s">
        <v>10944</v>
      </c>
      <c r="J3344">
        <v>10075</v>
      </c>
      <c r="K3344">
        <v>111100</v>
      </c>
      <c r="L3344" t="s">
        <v>35</v>
      </c>
      <c r="M3344" t="s">
        <v>166</v>
      </c>
      <c r="N3344" t="s">
        <v>11266</v>
      </c>
      <c r="O3344" s="129"/>
      <c r="P3344" s="16"/>
    </row>
    <row r="3345" spans="1:16">
      <c r="A3345" t="s">
        <v>1115</v>
      </c>
      <c r="B3345" t="s">
        <v>317</v>
      </c>
      <c r="C3345" t="s">
        <v>11575</v>
      </c>
      <c r="D3345" t="s">
        <v>318</v>
      </c>
      <c r="E3345">
        <v>4486.7</v>
      </c>
      <c r="F3345" t="s">
        <v>1170</v>
      </c>
      <c r="G3345" t="s">
        <v>11576</v>
      </c>
      <c r="H3345" t="s">
        <v>626</v>
      </c>
      <c r="I3345" t="s">
        <v>10944</v>
      </c>
      <c r="J3345">
        <v>10075</v>
      </c>
      <c r="K3345">
        <v>111100</v>
      </c>
      <c r="L3345" t="s">
        <v>35</v>
      </c>
      <c r="M3345" t="s">
        <v>166</v>
      </c>
      <c r="N3345" t="s">
        <v>11267</v>
      </c>
      <c r="O3345" s="129"/>
      <c r="P3345" s="16"/>
    </row>
    <row r="3346" spans="1:16">
      <c r="A3346" t="s">
        <v>11577</v>
      </c>
      <c r="B3346" t="s">
        <v>317</v>
      </c>
      <c r="C3346" t="s">
        <v>11578</v>
      </c>
      <c r="D3346" t="s">
        <v>318</v>
      </c>
      <c r="E3346">
        <v>4486.7</v>
      </c>
      <c r="F3346" t="s">
        <v>1170</v>
      </c>
      <c r="G3346" t="s">
        <v>11579</v>
      </c>
      <c r="H3346" t="s">
        <v>624</v>
      </c>
      <c r="I3346" t="s">
        <v>10944</v>
      </c>
      <c r="J3346">
        <v>10075</v>
      </c>
      <c r="K3346">
        <v>111100</v>
      </c>
      <c r="L3346" t="s">
        <v>35</v>
      </c>
      <c r="M3346" t="s">
        <v>166</v>
      </c>
      <c r="N3346" t="s">
        <v>11268</v>
      </c>
      <c r="O3346" s="129"/>
      <c r="P3346" s="16"/>
    </row>
    <row r="3347" spans="1:16">
      <c r="A3347" t="s">
        <v>11580</v>
      </c>
      <c r="B3347" t="s">
        <v>317</v>
      </c>
      <c r="C3347" t="s">
        <v>11581</v>
      </c>
      <c r="D3347" t="s">
        <v>318</v>
      </c>
      <c r="E3347">
        <v>4486.7</v>
      </c>
      <c r="F3347" t="s">
        <v>1170</v>
      </c>
      <c r="G3347" t="s">
        <v>11582</v>
      </c>
      <c r="H3347" t="s">
        <v>616</v>
      </c>
      <c r="I3347" t="s">
        <v>10944</v>
      </c>
      <c r="J3347">
        <v>10075</v>
      </c>
      <c r="K3347">
        <v>111100</v>
      </c>
      <c r="L3347" t="s">
        <v>35</v>
      </c>
      <c r="M3347" t="s">
        <v>166</v>
      </c>
      <c r="N3347" t="s">
        <v>11269</v>
      </c>
      <c r="O3347" s="129"/>
      <c r="P3347" s="16"/>
    </row>
    <row r="3348" spans="1:16">
      <c r="A3348" t="s">
        <v>1155</v>
      </c>
      <c r="B3348" t="s">
        <v>317</v>
      </c>
      <c r="C3348" t="s">
        <v>11586</v>
      </c>
      <c r="D3348" t="s">
        <v>318</v>
      </c>
      <c r="E3348">
        <v>4546</v>
      </c>
      <c r="F3348" t="s">
        <v>1170</v>
      </c>
      <c r="G3348" t="s">
        <v>11587</v>
      </c>
      <c r="H3348" t="s">
        <v>624</v>
      </c>
      <c r="I3348" t="s">
        <v>10944</v>
      </c>
      <c r="J3348">
        <v>10075</v>
      </c>
      <c r="K3348">
        <v>111100</v>
      </c>
      <c r="L3348" t="s">
        <v>35</v>
      </c>
      <c r="M3348" t="s">
        <v>166</v>
      </c>
      <c r="N3348" t="s">
        <v>11270</v>
      </c>
      <c r="O3348" s="129"/>
      <c r="P3348" s="16"/>
    </row>
    <row r="3349" spans="1:16">
      <c r="A3349" t="s">
        <v>11583</v>
      </c>
      <c r="B3349" t="s">
        <v>317</v>
      </c>
      <c r="C3349" t="s">
        <v>11584</v>
      </c>
      <c r="D3349" t="s">
        <v>318</v>
      </c>
      <c r="E3349">
        <v>4438.1899999999996</v>
      </c>
      <c r="F3349" t="s">
        <v>1170</v>
      </c>
      <c r="G3349" t="s">
        <v>11585</v>
      </c>
      <c r="H3349" t="s">
        <v>622</v>
      </c>
      <c r="I3349" t="s">
        <v>10944</v>
      </c>
      <c r="J3349">
        <v>10075</v>
      </c>
      <c r="K3349">
        <v>111100</v>
      </c>
      <c r="L3349" t="s">
        <v>35</v>
      </c>
      <c r="M3349" t="s">
        <v>166</v>
      </c>
      <c r="N3349" t="s">
        <v>11271</v>
      </c>
      <c r="O3349" s="129"/>
      <c r="P3349" s="16"/>
    </row>
    <row r="3350" spans="1:16">
      <c r="A3350" t="s">
        <v>11588</v>
      </c>
      <c r="B3350" t="s">
        <v>317</v>
      </c>
      <c r="C3350" t="s">
        <v>11589</v>
      </c>
      <c r="D3350" t="s">
        <v>318</v>
      </c>
      <c r="E3350">
        <v>8616.98</v>
      </c>
      <c r="F3350" t="s">
        <v>1170</v>
      </c>
      <c r="G3350" t="s">
        <v>11590</v>
      </c>
      <c r="H3350" t="s">
        <v>631</v>
      </c>
      <c r="I3350" t="s">
        <v>10944</v>
      </c>
      <c r="J3350">
        <v>10075</v>
      </c>
      <c r="K3350">
        <v>111100</v>
      </c>
      <c r="L3350" t="s">
        <v>35</v>
      </c>
      <c r="M3350" t="s">
        <v>166</v>
      </c>
      <c r="N3350" t="s">
        <v>11272</v>
      </c>
      <c r="O3350" s="129"/>
      <c r="P3350" s="16"/>
    </row>
    <row r="3351" spans="1:16">
      <c r="A3351" t="s">
        <v>1161</v>
      </c>
      <c r="B3351" t="s">
        <v>317</v>
      </c>
      <c r="C3351" t="s">
        <v>11591</v>
      </c>
      <c r="D3351" t="s">
        <v>318</v>
      </c>
      <c r="E3351">
        <v>4963.3599999999997</v>
      </c>
      <c r="F3351" t="s">
        <v>1170</v>
      </c>
      <c r="G3351" t="s">
        <v>11592</v>
      </c>
      <c r="H3351" t="s">
        <v>622</v>
      </c>
      <c r="I3351" t="s">
        <v>10944</v>
      </c>
      <c r="J3351">
        <v>10075</v>
      </c>
      <c r="K3351">
        <v>111100</v>
      </c>
      <c r="L3351" t="s">
        <v>35</v>
      </c>
      <c r="M3351" t="s">
        <v>166</v>
      </c>
      <c r="N3351" t="s">
        <v>11273</v>
      </c>
      <c r="O3351" s="129"/>
      <c r="P3351" s="16"/>
    </row>
    <row r="3352" spans="1:16">
      <c r="A3352" t="s">
        <v>1160</v>
      </c>
      <c r="B3352" t="s">
        <v>317</v>
      </c>
      <c r="C3352" t="s">
        <v>11593</v>
      </c>
      <c r="D3352" t="s">
        <v>318</v>
      </c>
      <c r="E3352">
        <v>4970.92</v>
      </c>
      <c r="F3352" t="s">
        <v>1170</v>
      </c>
      <c r="G3352" t="s">
        <v>11594</v>
      </c>
      <c r="H3352" t="s">
        <v>627</v>
      </c>
      <c r="I3352" t="s">
        <v>10944</v>
      </c>
      <c r="J3352">
        <v>10075</v>
      </c>
      <c r="K3352">
        <v>111100</v>
      </c>
      <c r="L3352" t="s">
        <v>35</v>
      </c>
      <c r="M3352" t="s">
        <v>166</v>
      </c>
      <c r="N3352" t="s">
        <v>11274</v>
      </c>
      <c r="O3352" s="129"/>
      <c r="P3352" s="16"/>
    </row>
    <row r="3353" spans="1:16">
      <c r="A3353" t="s">
        <v>316</v>
      </c>
      <c r="B3353" t="s">
        <v>317</v>
      </c>
      <c r="C3353" t="s">
        <v>11569</v>
      </c>
      <c r="D3353" t="s">
        <v>318</v>
      </c>
      <c r="E3353">
        <v>274.08</v>
      </c>
      <c r="F3353" t="s">
        <v>1170</v>
      </c>
      <c r="G3353" t="s">
        <v>11570</v>
      </c>
      <c r="H3353" t="s">
        <v>629</v>
      </c>
      <c r="I3353" t="s">
        <v>10943</v>
      </c>
      <c r="J3353">
        <v>10075</v>
      </c>
      <c r="K3353">
        <v>111200</v>
      </c>
      <c r="L3353" t="s">
        <v>33</v>
      </c>
      <c r="M3353" t="s">
        <v>166</v>
      </c>
      <c r="N3353" t="s">
        <v>11264</v>
      </c>
      <c r="O3353" s="129"/>
      <c r="P3353" s="16"/>
    </row>
    <row r="3354" spans="1:16">
      <c r="A3354" t="s">
        <v>320</v>
      </c>
      <c r="B3354" t="s">
        <v>317</v>
      </c>
      <c r="C3354" t="s">
        <v>11571</v>
      </c>
      <c r="D3354" t="s">
        <v>318</v>
      </c>
      <c r="E3354">
        <v>274.08</v>
      </c>
      <c r="F3354" t="s">
        <v>1170</v>
      </c>
      <c r="G3354" t="s">
        <v>11572</v>
      </c>
      <c r="H3354" t="s">
        <v>625</v>
      </c>
      <c r="I3354" t="s">
        <v>10943</v>
      </c>
      <c r="J3354">
        <v>10075</v>
      </c>
      <c r="K3354">
        <v>111200</v>
      </c>
      <c r="L3354" t="s">
        <v>33</v>
      </c>
      <c r="M3354" t="s">
        <v>166</v>
      </c>
      <c r="N3354" t="s">
        <v>11265</v>
      </c>
      <c r="O3354" s="129"/>
      <c r="P3354" s="16"/>
    </row>
    <row r="3355" spans="1:16">
      <c r="A3355" t="s">
        <v>321</v>
      </c>
      <c r="B3355" t="s">
        <v>317</v>
      </c>
      <c r="C3355" t="s">
        <v>11573</v>
      </c>
      <c r="D3355" t="s">
        <v>318</v>
      </c>
      <c r="E3355">
        <v>274.08</v>
      </c>
      <c r="F3355" t="s">
        <v>1170</v>
      </c>
      <c r="G3355" t="s">
        <v>11574</v>
      </c>
      <c r="H3355" t="s">
        <v>628</v>
      </c>
      <c r="I3355" t="s">
        <v>10943</v>
      </c>
      <c r="J3355">
        <v>10075</v>
      </c>
      <c r="K3355">
        <v>111200</v>
      </c>
      <c r="L3355" t="s">
        <v>33</v>
      </c>
      <c r="M3355" t="s">
        <v>166</v>
      </c>
      <c r="N3355" t="s">
        <v>11266</v>
      </c>
      <c r="O3355" s="129"/>
      <c r="P3355" s="16"/>
    </row>
    <row r="3356" spans="1:16">
      <c r="A3356" t="s">
        <v>1115</v>
      </c>
      <c r="B3356" t="s">
        <v>317</v>
      </c>
      <c r="C3356" t="s">
        <v>11575</v>
      </c>
      <c r="D3356" t="s">
        <v>318</v>
      </c>
      <c r="E3356">
        <v>274.08</v>
      </c>
      <c r="F3356" t="s">
        <v>1170</v>
      </c>
      <c r="G3356" t="s">
        <v>11576</v>
      </c>
      <c r="H3356" t="s">
        <v>627</v>
      </c>
      <c r="I3356" t="s">
        <v>10943</v>
      </c>
      <c r="J3356">
        <v>10075</v>
      </c>
      <c r="K3356">
        <v>111200</v>
      </c>
      <c r="L3356" t="s">
        <v>33</v>
      </c>
      <c r="M3356" t="s">
        <v>166</v>
      </c>
      <c r="N3356" t="s">
        <v>11267</v>
      </c>
      <c r="O3356" s="129"/>
      <c r="P3356" s="16"/>
    </row>
    <row r="3357" spans="1:16">
      <c r="A3357" t="s">
        <v>11577</v>
      </c>
      <c r="B3357" t="s">
        <v>317</v>
      </c>
      <c r="C3357" t="s">
        <v>11578</v>
      </c>
      <c r="D3357" t="s">
        <v>318</v>
      </c>
      <c r="E3357">
        <v>274.08</v>
      </c>
      <c r="F3357" t="s">
        <v>1170</v>
      </c>
      <c r="G3357" t="s">
        <v>11579</v>
      </c>
      <c r="H3357" t="s">
        <v>625</v>
      </c>
      <c r="I3357" t="s">
        <v>10943</v>
      </c>
      <c r="J3357">
        <v>10075</v>
      </c>
      <c r="K3357">
        <v>111200</v>
      </c>
      <c r="L3357" t="s">
        <v>33</v>
      </c>
      <c r="M3357" t="s">
        <v>166</v>
      </c>
      <c r="N3357" t="s">
        <v>11268</v>
      </c>
      <c r="O3357" s="129"/>
      <c r="P3357" s="16"/>
    </row>
    <row r="3358" spans="1:16">
      <c r="A3358" t="s">
        <v>11580</v>
      </c>
      <c r="B3358" t="s">
        <v>317</v>
      </c>
      <c r="C3358" t="s">
        <v>11581</v>
      </c>
      <c r="D3358" t="s">
        <v>318</v>
      </c>
      <c r="E3358">
        <v>274.08</v>
      </c>
      <c r="F3358" t="s">
        <v>1170</v>
      </c>
      <c r="G3358" t="s">
        <v>11582</v>
      </c>
      <c r="H3358" t="s">
        <v>617</v>
      </c>
      <c r="I3358" t="s">
        <v>10943</v>
      </c>
      <c r="J3358">
        <v>10075</v>
      </c>
      <c r="K3358">
        <v>111200</v>
      </c>
      <c r="L3358" t="s">
        <v>33</v>
      </c>
      <c r="M3358" t="s">
        <v>166</v>
      </c>
      <c r="N3358" t="s">
        <v>11269</v>
      </c>
      <c r="O3358" s="129"/>
      <c r="P3358" s="16"/>
    </row>
    <row r="3359" spans="1:16">
      <c r="A3359" t="s">
        <v>11583</v>
      </c>
      <c r="B3359" t="s">
        <v>317</v>
      </c>
      <c r="C3359" t="s">
        <v>11584</v>
      </c>
      <c r="D3359" t="s">
        <v>318</v>
      </c>
      <c r="E3359">
        <v>274.08</v>
      </c>
      <c r="F3359" t="s">
        <v>1170</v>
      </c>
      <c r="G3359" t="s">
        <v>11585</v>
      </c>
      <c r="H3359" t="s">
        <v>623</v>
      </c>
      <c r="I3359" t="s">
        <v>10943</v>
      </c>
      <c r="J3359">
        <v>10075</v>
      </c>
      <c r="K3359">
        <v>111200</v>
      </c>
      <c r="L3359" t="s">
        <v>33</v>
      </c>
      <c r="M3359" t="s">
        <v>166</v>
      </c>
      <c r="N3359" t="s">
        <v>11271</v>
      </c>
      <c r="O3359" s="129"/>
      <c r="P3359" s="16"/>
    </row>
    <row r="3360" spans="1:16">
      <c r="A3360" t="s">
        <v>1155</v>
      </c>
      <c r="B3360" t="s">
        <v>317</v>
      </c>
      <c r="C3360" t="s">
        <v>11586</v>
      </c>
      <c r="D3360" t="s">
        <v>318</v>
      </c>
      <c r="E3360">
        <v>274.08</v>
      </c>
      <c r="F3360" t="s">
        <v>1170</v>
      </c>
      <c r="G3360" t="s">
        <v>11587</v>
      </c>
      <c r="H3360" t="s">
        <v>625</v>
      </c>
      <c r="I3360" t="s">
        <v>10943</v>
      </c>
      <c r="J3360">
        <v>10075</v>
      </c>
      <c r="K3360">
        <v>111200</v>
      </c>
      <c r="L3360" t="s">
        <v>33</v>
      </c>
      <c r="M3360" t="s">
        <v>166</v>
      </c>
      <c r="N3360" t="s">
        <v>11270</v>
      </c>
      <c r="O3360" s="129"/>
    </row>
    <row r="3361" spans="1:16">
      <c r="A3361" t="s">
        <v>11588</v>
      </c>
      <c r="B3361" t="s">
        <v>317</v>
      </c>
      <c r="C3361" t="s">
        <v>11589</v>
      </c>
      <c r="D3361" t="s">
        <v>318</v>
      </c>
      <c r="E3361">
        <v>519.47</v>
      </c>
      <c r="F3361" t="s">
        <v>1170</v>
      </c>
      <c r="G3361" t="s">
        <v>11590</v>
      </c>
      <c r="H3361" t="s">
        <v>632</v>
      </c>
      <c r="I3361" t="s">
        <v>10943</v>
      </c>
      <c r="J3361">
        <v>10075</v>
      </c>
      <c r="K3361">
        <v>111200</v>
      </c>
      <c r="L3361" t="s">
        <v>33</v>
      </c>
      <c r="M3361" t="s">
        <v>166</v>
      </c>
      <c r="N3361" t="s">
        <v>11272</v>
      </c>
      <c r="O3361" s="129"/>
    </row>
    <row r="3362" spans="1:16">
      <c r="A3362" t="s">
        <v>1161</v>
      </c>
      <c r="B3362" t="s">
        <v>317</v>
      </c>
      <c r="C3362" t="s">
        <v>11591</v>
      </c>
      <c r="D3362" t="s">
        <v>318</v>
      </c>
      <c r="E3362">
        <v>301.35000000000002</v>
      </c>
      <c r="F3362" t="s">
        <v>1170</v>
      </c>
      <c r="G3362" t="s">
        <v>11592</v>
      </c>
      <c r="H3362" t="s">
        <v>623</v>
      </c>
      <c r="I3362" t="s">
        <v>10943</v>
      </c>
      <c r="J3362">
        <v>10075</v>
      </c>
      <c r="K3362">
        <v>111200</v>
      </c>
      <c r="L3362" t="s">
        <v>33</v>
      </c>
      <c r="M3362" t="s">
        <v>166</v>
      </c>
      <c r="N3362" t="s">
        <v>11273</v>
      </c>
      <c r="O3362" s="129"/>
      <c r="P3362" s="16"/>
    </row>
    <row r="3363" spans="1:16">
      <c r="A3363" t="s">
        <v>1160</v>
      </c>
      <c r="B3363" t="s">
        <v>317</v>
      </c>
      <c r="C3363" t="s">
        <v>11593</v>
      </c>
      <c r="D3363" t="s">
        <v>318</v>
      </c>
      <c r="E3363">
        <v>301.35000000000002</v>
      </c>
      <c r="F3363" t="s">
        <v>1170</v>
      </c>
      <c r="G3363" t="s">
        <v>11594</v>
      </c>
      <c r="H3363" t="s">
        <v>628</v>
      </c>
      <c r="I3363" t="s">
        <v>10943</v>
      </c>
      <c r="J3363">
        <v>10075</v>
      </c>
      <c r="K3363">
        <v>111200</v>
      </c>
      <c r="L3363" t="s">
        <v>33</v>
      </c>
      <c r="M3363" t="s">
        <v>166</v>
      </c>
      <c r="N3363" t="s">
        <v>11274</v>
      </c>
      <c r="O3363" s="129"/>
    </row>
    <row r="3364" spans="1:16">
      <c r="A3364" t="s">
        <v>316</v>
      </c>
      <c r="B3364" t="s">
        <v>317</v>
      </c>
      <c r="C3364" t="s">
        <v>11569</v>
      </c>
      <c r="D3364" t="s">
        <v>318</v>
      </c>
      <c r="E3364">
        <v>44750.43</v>
      </c>
      <c r="F3364" t="s">
        <v>1170</v>
      </c>
      <c r="G3364" t="s">
        <v>11570</v>
      </c>
      <c r="H3364" t="s">
        <v>630</v>
      </c>
      <c r="I3364" t="s">
        <v>10942</v>
      </c>
      <c r="J3364">
        <v>10075</v>
      </c>
      <c r="K3364">
        <v>111400</v>
      </c>
      <c r="L3364" t="s">
        <v>27</v>
      </c>
      <c r="M3364" t="s">
        <v>166</v>
      </c>
      <c r="N3364" t="s">
        <v>11264</v>
      </c>
      <c r="O3364" s="129"/>
      <c r="P3364" s="16"/>
    </row>
    <row r="3365" spans="1:16">
      <c r="A3365" t="s">
        <v>320</v>
      </c>
      <c r="B3365" t="s">
        <v>317</v>
      </c>
      <c r="C3365" t="s">
        <v>11571</v>
      </c>
      <c r="D3365" t="s">
        <v>318</v>
      </c>
      <c r="E3365">
        <v>43813.8</v>
      </c>
      <c r="F3365" t="s">
        <v>1170</v>
      </c>
      <c r="G3365" t="s">
        <v>11572</v>
      </c>
      <c r="H3365" t="s">
        <v>626</v>
      </c>
      <c r="I3365" t="s">
        <v>10942</v>
      </c>
      <c r="J3365">
        <v>10075</v>
      </c>
      <c r="K3365">
        <v>111400</v>
      </c>
      <c r="L3365" t="s">
        <v>27</v>
      </c>
      <c r="M3365" t="s">
        <v>166</v>
      </c>
      <c r="N3365" t="s">
        <v>11265</v>
      </c>
      <c r="O3365" s="129"/>
    </row>
    <row r="3366" spans="1:16">
      <c r="A3366" t="s">
        <v>321</v>
      </c>
      <c r="B3366" t="s">
        <v>317</v>
      </c>
      <c r="C3366" t="s">
        <v>11573</v>
      </c>
      <c r="D3366" t="s">
        <v>318</v>
      </c>
      <c r="E3366">
        <v>41416.370000000003</v>
      </c>
      <c r="F3366" t="s">
        <v>1170</v>
      </c>
      <c r="G3366" t="s">
        <v>11574</v>
      </c>
      <c r="H3366" t="s">
        <v>629</v>
      </c>
      <c r="I3366" t="s">
        <v>10942</v>
      </c>
      <c r="J3366">
        <v>10075</v>
      </c>
      <c r="K3366">
        <v>111400</v>
      </c>
      <c r="L3366" t="s">
        <v>27</v>
      </c>
      <c r="M3366" t="s">
        <v>166</v>
      </c>
      <c r="N3366" t="s">
        <v>11266</v>
      </c>
      <c r="O3366" s="129"/>
    </row>
    <row r="3367" spans="1:16">
      <c r="A3367" t="s">
        <v>1115</v>
      </c>
      <c r="B3367" t="s">
        <v>317</v>
      </c>
      <c r="C3367" t="s">
        <v>11575</v>
      </c>
      <c r="D3367" t="s">
        <v>318</v>
      </c>
      <c r="E3367">
        <v>42929.96</v>
      </c>
      <c r="F3367" t="s">
        <v>1170</v>
      </c>
      <c r="G3367" t="s">
        <v>11576</v>
      </c>
      <c r="H3367" t="s">
        <v>628</v>
      </c>
      <c r="I3367" t="s">
        <v>10942</v>
      </c>
      <c r="J3367">
        <v>10075</v>
      </c>
      <c r="K3367">
        <v>111400</v>
      </c>
      <c r="L3367" t="s">
        <v>27</v>
      </c>
      <c r="M3367" t="s">
        <v>166</v>
      </c>
      <c r="N3367" t="s">
        <v>11267</v>
      </c>
      <c r="O3367" s="129"/>
      <c r="P3367" s="16"/>
    </row>
    <row r="3368" spans="1:16">
      <c r="A3368" t="s">
        <v>11577</v>
      </c>
      <c r="B3368" t="s">
        <v>317</v>
      </c>
      <c r="C3368" t="s">
        <v>11578</v>
      </c>
      <c r="D3368" t="s">
        <v>318</v>
      </c>
      <c r="E3368">
        <v>43813.8</v>
      </c>
      <c r="F3368" t="s">
        <v>1170</v>
      </c>
      <c r="G3368" t="s">
        <v>11579</v>
      </c>
      <c r="H3368" t="s">
        <v>626</v>
      </c>
      <c r="I3368" t="s">
        <v>10942</v>
      </c>
      <c r="J3368">
        <v>10075</v>
      </c>
      <c r="K3368">
        <v>111400</v>
      </c>
      <c r="L3368" t="s">
        <v>27</v>
      </c>
      <c r="M3368" t="s">
        <v>166</v>
      </c>
      <c r="N3368" t="s">
        <v>11268</v>
      </c>
      <c r="O3368" s="129"/>
    </row>
    <row r="3369" spans="1:16">
      <c r="A3369" t="s">
        <v>11580</v>
      </c>
      <c r="B3369" t="s">
        <v>317</v>
      </c>
      <c r="C3369" t="s">
        <v>11581</v>
      </c>
      <c r="D3369" t="s">
        <v>318</v>
      </c>
      <c r="E3369">
        <v>46619.37</v>
      </c>
      <c r="F3369" t="s">
        <v>1170</v>
      </c>
      <c r="G3369" t="s">
        <v>11582</v>
      </c>
      <c r="H3369" t="s">
        <v>618</v>
      </c>
      <c r="I3369" t="s">
        <v>10942</v>
      </c>
      <c r="J3369">
        <v>10075</v>
      </c>
      <c r="K3369">
        <v>111400</v>
      </c>
      <c r="L3369" t="s">
        <v>27</v>
      </c>
      <c r="M3369" t="s">
        <v>166</v>
      </c>
      <c r="N3369" t="s">
        <v>11269</v>
      </c>
      <c r="O3369" s="129"/>
    </row>
    <row r="3370" spans="1:16">
      <c r="A3370" t="s">
        <v>1155</v>
      </c>
      <c r="B3370" t="s">
        <v>317</v>
      </c>
      <c r="C3370" t="s">
        <v>11586</v>
      </c>
      <c r="D3370" t="s">
        <v>318</v>
      </c>
      <c r="E3370">
        <v>42371.3</v>
      </c>
      <c r="F3370" t="s">
        <v>1170</v>
      </c>
      <c r="G3370" t="s">
        <v>11587</v>
      </c>
      <c r="H3370" t="s">
        <v>626</v>
      </c>
      <c r="I3370" t="s">
        <v>10942</v>
      </c>
      <c r="J3370">
        <v>10075</v>
      </c>
      <c r="K3370">
        <v>111400</v>
      </c>
      <c r="L3370" t="s">
        <v>27</v>
      </c>
      <c r="M3370" t="s">
        <v>166</v>
      </c>
      <c r="N3370" t="s">
        <v>11270</v>
      </c>
      <c r="O3370" s="129"/>
    </row>
    <row r="3371" spans="1:16">
      <c r="A3371" t="s">
        <v>11583</v>
      </c>
      <c r="B3371" t="s">
        <v>317</v>
      </c>
      <c r="C3371" t="s">
        <v>11584</v>
      </c>
      <c r="D3371" t="s">
        <v>318</v>
      </c>
      <c r="E3371">
        <v>116367.08</v>
      </c>
      <c r="F3371" t="s">
        <v>1170</v>
      </c>
      <c r="G3371" t="s">
        <v>11585</v>
      </c>
      <c r="H3371" t="s">
        <v>624</v>
      </c>
      <c r="I3371" t="s">
        <v>10942</v>
      </c>
      <c r="J3371">
        <v>10075</v>
      </c>
      <c r="K3371">
        <v>111400</v>
      </c>
      <c r="L3371" t="s">
        <v>27</v>
      </c>
      <c r="M3371" t="s">
        <v>166</v>
      </c>
      <c r="N3371" t="s">
        <v>11271</v>
      </c>
      <c r="O3371" s="129"/>
    </row>
    <row r="3372" spans="1:16">
      <c r="A3372" t="s">
        <v>11588</v>
      </c>
      <c r="B3372" t="s">
        <v>317</v>
      </c>
      <c r="C3372" t="s">
        <v>11589</v>
      </c>
      <c r="D3372" t="s">
        <v>318</v>
      </c>
      <c r="E3372">
        <v>55405.16</v>
      </c>
      <c r="F3372" t="s">
        <v>1170</v>
      </c>
      <c r="G3372" t="s">
        <v>11590</v>
      </c>
      <c r="H3372" t="s">
        <v>633</v>
      </c>
      <c r="I3372" t="s">
        <v>10942</v>
      </c>
      <c r="J3372">
        <v>10075</v>
      </c>
      <c r="K3372">
        <v>111400</v>
      </c>
      <c r="L3372" t="s">
        <v>27</v>
      </c>
      <c r="M3372" t="s">
        <v>166</v>
      </c>
      <c r="N3372" t="s">
        <v>11272</v>
      </c>
      <c r="O3372" s="129"/>
    </row>
    <row r="3373" spans="1:16">
      <c r="A3373" t="s">
        <v>1161</v>
      </c>
      <c r="B3373" t="s">
        <v>317</v>
      </c>
      <c r="C3373" t="s">
        <v>11591</v>
      </c>
      <c r="D3373" t="s">
        <v>318</v>
      </c>
      <c r="E3373">
        <v>43417.05</v>
      </c>
      <c r="F3373" t="s">
        <v>1170</v>
      </c>
      <c r="G3373" t="s">
        <v>11592</v>
      </c>
      <c r="H3373" t="s">
        <v>624</v>
      </c>
      <c r="I3373" t="s">
        <v>10942</v>
      </c>
      <c r="J3373">
        <v>10075</v>
      </c>
      <c r="K3373">
        <v>111400</v>
      </c>
      <c r="L3373" t="s">
        <v>27</v>
      </c>
      <c r="M3373" t="s">
        <v>166</v>
      </c>
      <c r="N3373" t="s">
        <v>11273</v>
      </c>
      <c r="O3373" s="129"/>
      <c r="P3373" s="16"/>
    </row>
    <row r="3374" spans="1:16">
      <c r="A3374" t="s">
        <v>1160</v>
      </c>
      <c r="B3374" t="s">
        <v>317</v>
      </c>
      <c r="C3374" t="s">
        <v>11593</v>
      </c>
      <c r="D3374" t="s">
        <v>318</v>
      </c>
      <c r="E3374">
        <v>43763.9</v>
      </c>
      <c r="F3374" t="s">
        <v>1170</v>
      </c>
      <c r="G3374" t="s">
        <v>11594</v>
      </c>
      <c r="H3374" t="s">
        <v>629</v>
      </c>
      <c r="I3374" t="s">
        <v>10942</v>
      </c>
      <c r="J3374">
        <v>10075</v>
      </c>
      <c r="K3374">
        <v>111400</v>
      </c>
      <c r="L3374" t="s">
        <v>27</v>
      </c>
      <c r="M3374" t="s">
        <v>166</v>
      </c>
      <c r="N3374" t="s">
        <v>11274</v>
      </c>
      <c r="O3374" s="129"/>
      <c r="P3374" s="16"/>
    </row>
    <row r="3375" spans="1:16">
      <c r="A3375" t="s">
        <v>316</v>
      </c>
      <c r="B3375" t="s">
        <v>317</v>
      </c>
      <c r="C3375" t="s">
        <v>11569</v>
      </c>
      <c r="D3375" t="s">
        <v>318</v>
      </c>
      <c r="E3375">
        <v>25189.33</v>
      </c>
      <c r="F3375" t="s">
        <v>1170</v>
      </c>
      <c r="G3375" t="s">
        <v>11570</v>
      </c>
      <c r="H3375" t="s">
        <v>631</v>
      </c>
      <c r="I3375" t="s">
        <v>10941</v>
      </c>
      <c r="J3375">
        <v>10075</v>
      </c>
      <c r="K3375">
        <v>111600</v>
      </c>
      <c r="L3375" t="s">
        <v>31</v>
      </c>
      <c r="M3375" t="s">
        <v>166</v>
      </c>
      <c r="N3375" t="s">
        <v>11264</v>
      </c>
      <c r="O3375" s="129"/>
      <c r="P3375" s="16"/>
    </row>
    <row r="3376" spans="1:16">
      <c r="A3376" t="s">
        <v>320</v>
      </c>
      <c r="B3376" t="s">
        <v>317</v>
      </c>
      <c r="C3376" t="s">
        <v>11571</v>
      </c>
      <c r="D3376" t="s">
        <v>318</v>
      </c>
      <c r="E3376">
        <v>24009.21</v>
      </c>
      <c r="F3376" t="s">
        <v>1170</v>
      </c>
      <c r="G3376" t="s">
        <v>11572</v>
      </c>
      <c r="H3376" t="s">
        <v>627</v>
      </c>
      <c r="I3376" t="s">
        <v>10941</v>
      </c>
      <c r="J3376">
        <v>10075</v>
      </c>
      <c r="K3376">
        <v>111600</v>
      </c>
      <c r="L3376" t="s">
        <v>31</v>
      </c>
      <c r="M3376" t="s">
        <v>166</v>
      </c>
      <c r="N3376" t="s">
        <v>11265</v>
      </c>
      <c r="O3376" s="129"/>
      <c r="P3376" s="16"/>
    </row>
    <row r="3377" spans="1:16">
      <c r="A3377" t="s">
        <v>321</v>
      </c>
      <c r="B3377" t="s">
        <v>317</v>
      </c>
      <c r="C3377" t="s">
        <v>11573</v>
      </c>
      <c r="D3377" t="s">
        <v>318</v>
      </c>
      <c r="E3377">
        <v>23423.32</v>
      </c>
      <c r="F3377" t="s">
        <v>1170</v>
      </c>
      <c r="G3377" t="s">
        <v>11574</v>
      </c>
      <c r="H3377" t="s">
        <v>630</v>
      </c>
      <c r="I3377" t="s">
        <v>10941</v>
      </c>
      <c r="J3377">
        <v>10075</v>
      </c>
      <c r="K3377">
        <v>111600</v>
      </c>
      <c r="L3377" t="s">
        <v>31</v>
      </c>
      <c r="M3377" t="s">
        <v>166</v>
      </c>
      <c r="N3377" t="s">
        <v>11266</v>
      </c>
      <c r="O3377" s="129"/>
      <c r="P3377" s="16"/>
    </row>
    <row r="3378" spans="1:16">
      <c r="A3378" t="s">
        <v>1115</v>
      </c>
      <c r="B3378" t="s">
        <v>317</v>
      </c>
      <c r="C3378" t="s">
        <v>11575</v>
      </c>
      <c r="D3378" t="s">
        <v>318</v>
      </c>
      <c r="E3378">
        <v>23706</v>
      </c>
      <c r="F3378" t="s">
        <v>1170</v>
      </c>
      <c r="G3378" t="s">
        <v>11576</v>
      </c>
      <c r="H3378" t="s">
        <v>629</v>
      </c>
      <c r="I3378" t="s">
        <v>10941</v>
      </c>
      <c r="J3378">
        <v>10075</v>
      </c>
      <c r="K3378">
        <v>111600</v>
      </c>
      <c r="L3378" t="s">
        <v>31</v>
      </c>
      <c r="M3378" t="s">
        <v>166</v>
      </c>
      <c r="N3378" t="s">
        <v>11267</v>
      </c>
      <c r="O3378" s="129"/>
      <c r="P3378" s="16"/>
    </row>
    <row r="3379" spans="1:16">
      <c r="A3379" t="s">
        <v>11577</v>
      </c>
      <c r="B3379" t="s">
        <v>317</v>
      </c>
      <c r="C3379" t="s">
        <v>11578</v>
      </c>
      <c r="D3379" t="s">
        <v>318</v>
      </c>
      <c r="E3379">
        <v>21493.56</v>
      </c>
      <c r="F3379" t="s">
        <v>1170</v>
      </c>
      <c r="G3379" t="s">
        <v>11579</v>
      </c>
      <c r="H3379" t="s">
        <v>627</v>
      </c>
      <c r="I3379" t="s">
        <v>10941</v>
      </c>
      <c r="J3379">
        <v>10075</v>
      </c>
      <c r="K3379">
        <v>111600</v>
      </c>
      <c r="L3379" t="s">
        <v>31</v>
      </c>
      <c r="M3379" t="s">
        <v>166</v>
      </c>
      <c r="N3379" t="s">
        <v>11268</v>
      </c>
      <c r="O3379" s="129"/>
      <c r="P3379" s="16"/>
    </row>
    <row r="3380" spans="1:16">
      <c r="A3380" t="s">
        <v>11580</v>
      </c>
      <c r="B3380" t="s">
        <v>317</v>
      </c>
      <c r="C3380" t="s">
        <v>11581</v>
      </c>
      <c r="D3380" t="s">
        <v>318</v>
      </c>
      <c r="E3380">
        <v>21719.54</v>
      </c>
      <c r="F3380" t="s">
        <v>1170</v>
      </c>
      <c r="G3380" t="s">
        <v>11582</v>
      </c>
      <c r="H3380" t="s">
        <v>619</v>
      </c>
      <c r="I3380" t="s">
        <v>10941</v>
      </c>
      <c r="J3380">
        <v>10075</v>
      </c>
      <c r="K3380">
        <v>111600</v>
      </c>
      <c r="L3380" t="s">
        <v>31</v>
      </c>
      <c r="M3380" t="s">
        <v>166</v>
      </c>
      <c r="N3380" t="s">
        <v>11269</v>
      </c>
      <c r="O3380" s="129"/>
      <c r="P3380" s="16"/>
    </row>
    <row r="3381" spans="1:16">
      <c r="A3381" t="s">
        <v>1155</v>
      </c>
      <c r="B3381" t="s">
        <v>317</v>
      </c>
      <c r="C3381" t="s">
        <v>11586</v>
      </c>
      <c r="D3381" t="s">
        <v>318</v>
      </c>
      <c r="E3381">
        <v>23243.35</v>
      </c>
      <c r="F3381" t="s">
        <v>1170</v>
      </c>
      <c r="G3381" t="s">
        <v>11587</v>
      </c>
      <c r="H3381" t="s">
        <v>627</v>
      </c>
      <c r="I3381" t="s">
        <v>10941</v>
      </c>
      <c r="J3381">
        <v>10075</v>
      </c>
      <c r="K3381">
        <v>111600</v>
      </c>
      <c r="L3381" t="s">
        <v>31</v>
      </c>
      <c r="M3381" t="s">
        <v>166</v>
      </c>
      <c r="N3381" t="s">
        <v>11270</v>
      </c>
      <c r="O3381" s="129"/>
      <c r="P3381" s="16"/>
    </row>
    <row r="3382" spans="1:16">
      <c r="A3382" t="s">
        <v>11583</v>
      </c>
      <c r="B3382" t="s">
        <v>317</v>
      </c>
      <c r="C3382" t="s">
        <v>11584</v>
      </c>
      <c r="D3382" t="s">
        <v>318</v>
      </c>
      <c r="E3382">
        <v>21653.62</v>
      </c>
      <c r="F3382" t="s">
        <v>1170</v>
      </c>
      <c r="G3382" t="s">
        <v>11585</v>
      </c>
      <c r="H3382" t="s">
        <v>625</v>
      </c>
      <c r="I3382" t="s">
        <v>10941</v>
      </c>
      <c r="J3382">
        <v>10075</v>
      </c>
      <c r="K3382">
        <v>111600</v>
      </c>
      <c r="L3382" t="s">
        <v>31</v>
      </c>
      <c r="M3382" t="s">
        <v>166</v>
      </c>
      <c r="N3382" t="s">
        <v>11271</v>
      </c>
      <c r="O3382" s="129"/>
      <c r="P3382" s="16"/>
    </row>
    <row r="3383" spans="1:16">
      <c r="A3383" t="s">
        <v>11588</v>
      </c>
      <c r="B3383" t="s">
        <v>317</v>
      </c>
      <c r="C3383" t="s">
        <v>11589</v>
      </c>
      <c r="D3383" t="s">
        <v>318</v>
      </c>
      <c r="E3383">
        <v>41166.660000000003</v>
      </c>
      <c r="F3383" t="s">
        <v>1170</v>
      </c>
      <c r="G3383" t="s">
        <v>11590</v>
      </c>
      <c r="H3383" t="s">
        <v>634</v>
      </c>
      <c r="I3383" t="s">
        <v>10941</v>
      </c>
      <c r="J3383">
        <v>10075</v>
      </c>
      <c r="K3383">
        <v>111600</v>
      </c>
      <c r="L3383" t="s">
        <v>31</v>
      </c>
      <c r="M3383" t="s">
        <v>166</v>
      </c>
      <c r="N3383" t="s">
        <v>11272</v>
      </c>
      <c r="O3383" s="129"/>
      <c r="P3383" s="16"/>
    </row>
    <row r="3384" spans="1:16">
      <c r="A3384" t="s">
        <v>1161</v>
      </c>
      <c r="B3384" t="s">
        <v>317</v>
      </c>
      <c r="C3384" t="s">
        <v>11591</v>
      </c>
      <c r="D3384" t="s">
        <v>318</v>
      </c>
      <c r="E3384">
        <v>24797.11</v>
      </c>
      <c r="F3384" t="s">
        <v>1170</v>
      </c>
      <c r="G3384" t="s">
        <v>11592</v>
      </c>
      <c r="H3384" t="s">
        <v>625</v>
      </c>
      <c r="I3384" t="s">
        <v>10941</v>
      </c>
      <c r="J3384">
        <v>10075</v>
      </c>
      <c r="K3384">
        <v>111600</v>
      </c>
      <c r="L3384" t="s">
        <v>31</v>
      </c>
      <c r="M3384" t="s">
        <v>166</v>
      </c>
      <c r="N3384" t="s">
        <v>11273</v>
      </c>
      <c r="O3384" s="129"/>
      <c r="P3384" s="16"/>
    </row>
    <row r="3385" spans="1:16">
      <c r="A3385" t="s">
        <v>1160</v>
      </c>
      <c r="B3385" t="s">
        <v>317</v>
      </c>
      <c r="C3385" t="s">
        <v>11593</v>
      </c>
      <c r="D3385" t="s">
        <v>318</v>
      </c>
      <c r="E3385">
        <v>26644.1</v>
      </c>
      <c r="F3385" t="s">
        <v>1170</v>
      </c>
      <c r="G3385" t="s">
        <v>11594</v>
      </c>
      <c r="H3385" t="s">
        <v>630</v>
      </c>
      <c r="I3385" t="s">
        <v>10941</v>
      </c>
      <c r="J3385">
        <v>10075</v>
      </c>
      <c r="K3385">
        <v>111600</v>
      </c>
      <c r="L3385" t="s">
        <v>31</v>
      </c>
      <c r="M3385" t="s">
        <v>166</v>
      </c>
      <c r="N3385" t="s">
        <v>11274</v>
      </c>
      <c r="O3385" s="129"/>
      <c r="P3385" s="16"/>
    </row>
    <row r="3386" spans="1:16">
      <c r="A3386" t="s">
        <v>316</v>
      </c>
      <c r="B3386" t="s">
        <v>317</v>
      </c>
      <c r="C3386" t="s">
        <v>11569</v>
      </c>
      <c r="D3386" t="s">
        <v>318</v>
      </c>
      <c r="E3386">
        <v>4708.46</v>
      </c>
      <c r="F3386" t="s">
        <v>1170</v>
      </c>
      <c r="G3386" t="s">
        <v>11570</v>
      </c>
      <c r="H3386" t="s">
        <v>632</v>
      </c>
      <c r="I3386" t="s">
        <v>10940</v>
      </c>
      <c r="J3386">
        <v>10075</v>
      </c>
      <c r="K3386">
        <v>111700</v>
      </c>
      <c r="L3386" t="s">
        <v>39</v>
      </c>
      <c r="M3386" t="s">
        <v>166</v>
      </c>
      <c r="N3386" t="s">
        <v>11264</v>
      </c>
      <c r="O3386" s="129"/>
      <c r="P3386" s="16"/>
    </row>
    <row r="3387" spans="1:16">
      <c r="A3387" t="s">
        <v>320</v>
      </c>
      <c r="B3387" t="s">
        <v>317</v>
      </c>
      <c r="C3387" t="s">
        <v>11571</v>
      </c>
      <c r="D3387" t="s">
        <v>318</v>
      </c>
      <c r="E3387">
        <v>4708.49</v>
      </c>
      <c r="F3387" t="s">
        <v>1170</v>
      </c>
      <c r="G3387" t="s">
        <v>11572</v>
      </c>
      <c r="H3387" t="s">
        <v>628</v>
      </c>
      <c r="I3387" t="s">
        <v>10940</v>
      </c>
      <c r="J3387">
        <v>10075</v>
      </c>
      <c r="K3387">
        <v>111700</v>
      </c>
      <c r="L3387" t="s">
        <v>39</v>
      </c>
      <c r="M3387" t="s">
        <v>166</v>
      </c>
      <c r="N3387" t="s">
        <v>11265</v>
      </c>
      <c r="O3387" s="129"/>
      <c r="P3387" s="16"/>
    </row>
    <row r="3388" spans="1:16">
      <c r="A3388" t="s">
        <v>321</v>
      </c>
      <c r="B3388" t="s">
        <v>317</v>
      </c>
      <c r="C3388" t="s">
        <v>11573</v>
      </c>
      <c r="D3388" t="s">
        <v>318</v>
      </c>
      <c r="E3388">
        <v>4225.03</v>
      </c>
      <c r="F3388" t="s">
        <v>1170</v>
      </c>
      <c r="G3388" t="s">
        <v>11574</v>
      </c>
      <c r="H3388" t="s">
        <v>631</v>
      </c>
      <c r="I3388" t="s">
        <v>10940</v>
      </c>
      <c r="J3388">
        <v>10075</v>
      </c>
      <c r="K3388">
        <v>111700</v>
      </c>
      <c r="L3388" t="s">
        <v>39</v>
      </c>
      <c r="M3388" t="s">
        <v>166</v>
      </c>
      <c r="N3388" t="s">
        <v>11266</v>
      </c>
      <c r="O3388" s="129"/>
      <c r="P3388" s="16"/>
    </row>
    <row r="3389" spans="1:16">
      <c r="A3389" t="s">
        <v>1115</v>
      </c>
      <c r="B3389" t="s">
        <v>317</v>
      </c>
      <c r="C3389" t="s">
        <v>11575</v>
      </c>
      <c r="D3389" t="s">
        <v>318</v>
      </c>
      <c r="E3389">
        <v>4170.1000000000004</v>
      </c>
      <c r="F3389" t="s">
        <v>1170</v>
      </c>
      <c r="G3389" t="s">
        <v>11576</v>
      </c>
      <c r="H3389" t="s">
        <v>630</v>
      </c>
      <c r="I3389" t="s">
        <v>10940</v>
      </c>
      <c r="J3389">
        <v>10075</v>
      </c>
      <c r="K3389">
        <v>111700</v>
      </c>
      <c r="L3389" t="s">
        <v>39</v>
      </c>
      <c r="M3389" t="s">
        <v>166</v>
      </c>
      <c r="N3389" t="s">
        <v>11267</v>
      </c>
      <c r="O3389" s="129"/>
      <c r="P3389" s="16"/>
    </row>
    <row r="3390" spans="1:16">
      <c r="A3390" t="s">
        <v>11577</v>
      </c>
      <c r="B3390" t="s">
        <v>317</v>
      </c>
      <c r="C3390" t="s">
        <v>11578</v>
      </c>
      <c r="D3390" t="s">
        <v>318</v>
      </c>
      <c r="E3390">
        <v>4076.14</v>
      </c>
      <c r="F3390" t="s">
        <v>1170</v>
      </c>
      <c r="G3390" t="s">
        <v>11579</v>
      </c>
      <c r="H3390" t="s">
        <v>628</v>
      </c>
      <c r="I3390" t="s">
        <v>10940</v>
      </c>
      <c r="J3390">
        <v>10075</v>
      </c>
      <c r="K3390">
        <v>111700</v>
      </c>
      <c r="L3390" t="s">
        <v>39</v>
      </c>
      <c r="M3390" t="s">
        <v>166</v>
      </c>
      <c r="N3390" t="s">
        <v>11268</v>
      </c>
      <c r="O3390" s="129"/>
      <c r="P3390" s="16"/>
    </row>
    <row r="3391" spans="1:16">
      <c r="A3391" t="s">
        <v>11580</v>
      </c>
      <c r="B3391" t="s">
        <v>317</v>
      </c>
      <c r="C3391" t="s">
        <v>11581</v>
      </c>
      <c r="D3391" t="s">
        <v>318</v>
      </c>
      <c r="E3391">
        <v>4076.14</v>
      </c>
      <c r="F3391" t="s">
        <v>1170</v>
      </c>
      <c r="G3391" t="s">
        <v>11582</v>
      </c>
      <c r="H3391" t="s">
        <v>620</v>
      </c>
      <c r="I3391" t="s">
        <v>10940</v>
      </c>
      <c r="J3391">
        <v>10075</v>
      </c>
      <c r="K3391">
        <v>111700</v>
      </c>
      <c r="L3391" t="s">
        <v>39</v>
      </c>
      <c r="M3391" t="s">
        <v>166</v>
      </c>
      <c r="N3391" t="s">
        <v>11269</v>
      </c>
      <c r="O3391" s="129"/>
      <c r="P3391" s="16"/>
    </row>
    <row r="3392" spans="1:16">
      <c r="A3392" t="s">
        <v>1155</v>
      </c>
      <c r="B3392" t="s">
        <v>317</v>
      </c>
      <c r="C3392" t="s">
        <v>11586</v>
      </c>
      <c r="D3392" t="s">
        <v>318</v>
      </c>
      <c r="E3392">
        <v>4266.0600000000004</v>
      </c>
      <c r="F3392" t="s">
        <v>1170</v>
      </c>
      <c r="G3392" t="s">
        <v>11587</v>
      </c>
      <c r="H3392" t="s">
        <v>628</v>
      </c>
      <c r="I3392" t="s">
        <v>10940</v>
      </c>
      <c r="J3392">
        <v>10075</v>
      </c>
      <c r="K3392">
        <v>111700</v>
      </c>
      <c r="L3392" t="s">
        <v>39</v>
      </c>
      <c r="M3392" t="s">
        <v>166</v>
      </c>
      <c r="N3392" t="s">
        <v>11270</v>
      </c>
      <c r="O3392" s="129"/>
      <c r="P3392" s="16"/>
    </row>
    <row r="3393" spans="1:16">
      <c r="A3393" t="s">
        <v>11583</v>
      </c>
      <c r="B3393" t="s">
        <v>317</v>
      </c>
      <c r="C3393" t="s">
        <v>11584</v>
      </c>
      <c r="D3393" t="s">
        <v>318</v>
      </c>
      <c r="E3393">
        <v>3351.47</v>
      </c>
      <c r="F3393" t="s">
        <v>1170</v>
      </c>
      <c r="G3393" t="s">
        <v>11585</v>
      </c>
      <c r="H3393" t="s">
        <v>626</v>
      </c>
      <c r="I3393" t="s">
        <v>10940</v>
      </c>
      <c r="J3393">
        <v>10075</v>
      </c>
      <c r="K3393">
        <v>111700</v>
      </c>
      <c r="L3393" t="s">
        <v>39</v>
      </c>
      <c r="M3393" t="s">
        <v>166</v>
      </c>
      <c r="N3393" t="s">
        <v>11271</v>
      </c>
      <c r="O3393" s="129"/>
      <c r="P3393" s="16"/>
    </row>
    <row r="3394" spans="1:16">
      <c r="A3394" t="s">
        <v>11588</v>
      </c>
      <c r="B3394" t="s">
        <v>317</v>
      </c>
      <c r="C3394" t="s">
        <v>11589</v>
      </c>
      <c r="D3394" t="s">
        <v>318</v>
      </c>
      <c r="E3394">
        <v>6715.11</v>
      </c>
      <c r="F3394" t="s">
        <v>1170</v>
      </c>
      <c r="G3394" t="s">
        <v>11590</v>
      </c>
      <c r="H3394" t="s">
        <v>635</v>
      </c>
      <c r="I3394" t="s">
        <v>10940</v>
      </c>
      <c r="J3394">
        <v>10075</v>
      </c>
      <c r="K3394">
        <v>111700</v>
      </c>
      <c r="L3394" t="s">
        <v>39</v>
      </c>
      <c r="M3394" t="s">
        <v>166</v>
      </c>
      <c r="N3394" t="s">
        <v>11272</v>
      </c>
      <c r="O3394" s="129"/>
      <c r="P3394" s="16"/>
    </row>
    <row r="3395" spans="1:16">
      <c r="A3395" t="s">
        <v>1161</v>
      </c>
      <c r="B3395" t="s">
        <v>317</v>
      </c>
      <c r="C3395" t="s">
        <v>11591</v>
      </c>
      <c r="D3395" t="s">
        <v>318</v>
      </c>
      <c r="E3395">
        <v>3746.87</v>
      </c>
      <c r="F3395" t="s">
        <v>1170</v>
      </c>
      <c r="G3395" t="s">
        <v>11592</v>
      </c>
      <c r="H3395" t="s">
        <v>626</v>
      </c>
      <c r="I3395" t="s">
        <v>10940</v>
      </c>
      <c r="J3395">
        <v>10075</v>
      </c>
      <c r="K3395">
        <v>111700</v>
      </c>
      <c r="L3395" t="s">
        <v>39</v>
      </c>
      <c r="M3395" t="s">
        <v>166</v>
      </c>
      <c r="N3395" t="s">
        <v>11273</v>
      </c>
      <c r="O3395" s="129"/>
      <c r="P3395" s="16"/>
    </row>
    <row r="3396" spans="1:16">
      <c r="A3396" t="s">
        <v>1160</v>
      </c>
      <c r="B3396" t="s">
        <v>317</v>
      </c>
      <c r="C3396" t="s">
        <v>11593</v>
      </c>
      <c r="D3396" t="s">
        <v>318</v>
      </c>
      <c r="E3396">
        <v>4052.71</v>
      </c>
      <c r="F3396" t="s">
        <v>1170</v>
      </c>
      <c r="G3396" t="s">
        <v>11594</v>
      </c>
      <c r="H3396" t="s">
        <v>631</v>
      </c>
      <c r="I3396" t="s">
        <v>10940</v>
      </c>
      <c r="J3396">
        <v>10075</v>
      </c>
      <c r="K3396">
        <v>111700</v>
      </c>
      <c r="L3396" t="s">
        <v>39</v>
      </c>
      <c r="M3396" t="s">
        <v>166</v>
      </c>
      <c r="N3396" t="s">
        <v>11274</v>
      </c>
      <c r="O3396" s="129"/>
      <c r="P3396" s="16"/>
    </row>
    <row r="3397" spans="1:16">
      <c r="A3397" t="s">
        <v>316</v>
      </c>
      <c r="B3397" t="s">
        <v>317</v>
      </c>
      <c r="C3397" t="s">
        <v>11569</v>
      </c>
      <c r="D3397" t="s">
        <v>318</v>
      </c>
      <c r="E3397">
        <v>357.65</v>
      </c>
      <c r="F3397" t="s">
        <v>1170</v>
      </c>
      <c r="G3397" t="s">
        <v>11570</v>
      </c>
      <c r="H3397" t="s">
        <v>633</v>
      </c>
      <c r="I3397" t="s">
        <v>10939</v>
      </c>
      <c r="J3397">
        <v>10075</v>
      </c>
      <c r="K3397">
        <v>113000</v>
      </c>
      <c r="L3397" t="s">
        <v>39</v>
      </c>
      <c r="M3397" t="s">
        <v>166</v>
      </c>
      <c r="N3397" t="s">
        <v>11264</v>
      </c>
      <c r="O3397" s="129"/>
      <c r="P3397" s="16"/>
    </row>
    <row r="3398" spans="1:16">
      <c r="A3398" t="s">
        <v>320</v>
      </c>
      <c r="B3398" t="s">
        <v>317</v>
      </c>
      <c r="C3398" t="s">
        <v>11571</v>
      </c>
      <c r="D3398" t="s">
        <v>318</v>
      </c>
      <c r="E3398">
        <v>334.73</v>
      </c>
      <c r="F3398" t="s">
        <v>1170</v>
      </c>
      <c r="G3398" t="s">
        <v>11572</v>
      </c>
      <c r="H3398" t="s">
        <v>629</v>
      </c>
      <c r="I3398" t="s">
        <v>10939</v>
      </c>
      <c r="J3398">
        <v>10075</v>
      </c>
      <c r="K3398">
        <v>113000</v>
      </c>
      <c r="L3398" t="s">
        <v>39</v>
      </c>
      <c r="M3398" t="s">
        <v>166</v>
      </c>
      <c r="N3398" t="s">
        <v>11265</v>
      </c>
      <c r="O3398" s="129"/>
      <c r="P3398" s="16"/>
    </row>
    <row r="3399" spans="1:16">
      <c r="A3399" t="s">
        <v>321</v>
      </c>
      <c r="B3399" t="s">
        <v>317</v>
      </c>
      <c r="C3399" t="s">
        <v>11573</v>
      </c>
      <c r="D3399" t="s">
        <v>318</v>
      </c>
      <c r="E3399">
        <v>302.70999999999998</v>
      </c>
      <c r="F3399" t="s">
        <v>1170</v>
      </c>
      <c r="G3399" t="s">
        <v>11574</v>
      </c>
      <c r="H3399" t="s">
        <v>632</v>
      </c>
      <c r="I3399" t="s">
        <v>10939</v>
      </c>
      <c r="J3399">
        <v>10075</v>
      </c>
      <c r="K3399">
        <v>113000</v>
      </c>
      <c r="L3399" t="s">
        <v>39</v>
      </c>
      <c r="M3399" t="s">
        <v>166</v>
      </c>
      <c r="N3399" t="s">
        <v>11266</v>
      </c>
      <c r="O3399" s="129"/>
      <c r="P3399" s="16"/>
    </row>
    <row r="3400" spans="1:16">
      <c r="A3400" t="s">
        <v>1115</v>
      </c>
      <c r="B3400" t="s">
        <v>317</v>
      </c>
      <c r="C3400" t="s">
        <v>11575</v>
      </c>
      <c r="D3400" t="s">
        <v>318</v>
      </c>
      <c r="E3400">
        <v>274.37</v>
      </c>
      <c r="F3400" t="s">
        <v>1170</v>
      </c>
      <c r="G3400" t="s">
        <v>11576</v>
      </c>
      <c r="H3400" t="s">
        <v>631</v>
      </c>
      <c r="I3400" t="s">
        <v>10939</v>
      </c>
      <c r="J3400">
        <v>10075</v>
      </c>
      <c r="K3400">
        <v>113000</v>
      </c>
      <c r="L3400" t="s">
        <v>39</v>
      </c>
      <c r="M3400" t="s">
        <v>166</v>
      </c>
      <c r="N3400" t="s">
        <v>11267</v>
      </c>
      <c r="O3400" s="129"/>
      <c r="P3400" s="16"/>
    </row>
    <row r="3401" spans="1:16">
      <c r="A3401" t="s">
        <v>11577</v>
      </c>
      <c r="B3401" t="s">
        <v>317</v>
      </c>
      <c r="C3401" t="s">
        <v>11578</v>
      </c>
      <c r="D3401" t="s">
        <v>318</v>
      </c>
      <c r="E3401">
        <v>274.89</v>
      </c>
      <c r="F3401" t="s">
        <v>1170</v>
      </c>
      <c r="G3401" t="s">
        <v>11579</v>
      </c>
      <c r="H3401" t="s">
        <v>629</v>
      </c>
      <c r="I3401" t="s">
        <v>10939</v>
      </c>
      <c r="J3401">
        <v>10075</v>
      </c>
      <c r="K3401">
        <v>113000</v>
      </c>
      <c r="L3401" t="s">
        <v>39</v>
      </c>
      <c r="M3401" t="s">
        <v>166</v>
      </c>
      <c r="N3401" t="s">
        <v>11268</v>
      </c>
      <c r="O3401" s="129"/>
      <c r="P3401" s="16"/>
    </row>
    <row r="3402" spans="1:16">
      <c r="A3402" t="s">
        <v>11580</v>
      </c>
      <c r="B3402" t="s">
        <v>317</v>
      </c>
      <c r="C3402" t="s">
        <v>11581</v>
      </c>
      <c r="D3402" t="s">
        <v>318</v>
      </c>
      <c r="E3402">
        <v>274.89</v>
      </c>
      <c r="F3402" t="s">
        <v>1170</v>
      </c>
      <c r="G3402" t="s">
        <v>11582</v>
      </c>
      <c r="H3402" t="s">
        <v>621</v>
      </c>
      <c r="I3402" t="s">
        <v>10939</v>
      </c>
      <c r="J3402">
        <v>10075</v>
      </c>
      <c r="K3402">
        <v>113000</v>
      </c>
      <c r="L3402" t="s">
        <v>39</v>
      </c>
      <c r="M3402" t="s">
        <v>166</v>
      </c>
      <c r="N3402" t="s">
        <v>11269</v>
      </c>
      <c r="O3402" s="129"/>
      <c r="P3402" s="16"/>
    </row>
    <row r="3403" spans="1:16">
      <c r="A3403" t="s">
        <v>11583</v>
      </c>
      <c r="B3403" t="s">
        <v>317</v>
      </c>
      <c r="C3403" t="s">
        <v>11584</v>
      </c>
      <c r="D3403" t="s">
        <v>318</v>
      </c>
      <c r="E3403">
        <v>151.72</v>
      </c>
      <c r="F3403" t="s">
        <v>1170</v>
      </c>
      <c r="G3403" t="s">
        <v>11585</v>
      </c>
      <c r="H3403" t="s">
        <v>627</v>
      </c>
      <c r="I3403" t="s">
        <v>10939</v>
      </c>
      <c r="J3403">
        <v>10075</v>
      </c>
      <c r="K3403">
        <v>113000</v>
      </c>
      <c r="L3403" t="s">
        <v>39</v>
      </c>
      <c r="M3403" t="s">
        <v>166</v>
      </c>
      <c r="N3403" t="s">
        <v>11271</v>
      </c>
      <c r="O3403" s="129"/>
      <c r="P3403" s="16"/>
    </row>
    <row r="3404" spans="1:16">
      <c r="A3404" t="s">
        <v>1155</v>
      </c>
      <c r="B3404" t="s">
        <v>317</v>
      </c>
      <c r="C3404" t="s">
        <v>11586</v>
      </c>
      <c r="D3404" t="s">
        <v>318</v>
      </c>
      <c r="E3404">
        <v>301.18</v>
      </c>
      <c r="F3404" t="s">
        <v>1170</v>
      </c>
      <c r="G3404" t="s">
        <v>11587</v>
      </c>
      <c r="H3404" t="s">
        <v>629</v>
      </c>
      <c r="I3404" t="s">
        <v>10939</v>
      </c>
      <c r="J3404">
        <v>10075</v>
      </c>
      <c r="K3404">
        <v>113000</v>
      </c>
      <c r="L3404" t="s">
        <v>39</v>
      </c>
      <c r="M3404" t="s">
        <v>166</v>
      </c>
      <c r="N3404" t="s">
        <v>11270</v>
      </c>
      <c r="O3404" s="129"/>
      <c r="P3404" s="16"/>
    </row>
    <row r="3405" spans="1:16">
      <c r="A3405" t="s">
        <v>11588</v>
      </c>
      <c r="B3405" t="s">
        <v>317</v>
      </c>
      <c r="C3405" t="s">
        <v>11589</v>
      </c>
      <c r="D3405" t="s">
        <v>318</v>
      </c>
      <c r="E3405">
        <v>602.76</v>
      </c>
      <c r="F3405" t="s">
        <v>1170</v>
      </c>
      <c r="G3405" t="s">
        <v>11590</v>
      </c>
      <c r="H3405" t="s">
        <v>636</v>
      </c>
      <c r="I3405" t="s">
        <v>10939</v>
      </c>
      <c r="J3405">
        <v>10075</v>
      </c>
      <c r="K3405">
        <v>113000</v>
      </c>
      <c r="L3405" t="s">
        <v>39</v>
      </c>
      <c r="M3405" t="s">
        <v>166</v>
      </c>
      <c r="N3405" t="s">
        <v>11272</v>
      </c>
      <c r="O3405" s="129"/>
      <c r="P3405" s="16"/>
    </row>
    <row r="3406" spans="1:16">
      <c r="A3406" t="s">
        <v>1161</v>
      </c>
      <c r="B3406" t="s">
        <v>317</v>
      </c>
      <c r="C3406" t="s">
        <v>11591</v>
      </c>
      <c r="D3406" t="s">
        <v>318</v>
      </c>
      <c r="E3406">
        <v>196.64</v>
      </c>
      <c r="F3406" t="s">
        <v>1170</v>
      </c>
      <c r="G3406" t="s">
        <v>11592</v>
      </c>
      <c r="H3406" t="s">
        <v>627</v>
      </c>
      <c r="I3406" t="s">
        <v>10939</v>
      </c>
      <c r="J3406">
        <v>10075</v>
      </c>
      <c r="K3406">
        <v>113000</v>
      </c>
      <c r="L3406" t="s">
        <v>39</v>
      </c>
      <c r="M3406" t="s">
        <v>166</v>
      </c>
      <c r="N3406" t="s">
        <v>11273</v>
      </c>
      <c r="O3406" s="129"/>
      <c r="P3406" s="16"/>
    </row>
    <row r="3407" spans="1:16">
      <c r="A3407" t="s">
        <v>1160</v>
      </c>
      <c r="B3407" t="s">
        <v>317</v>
      </c>
      <c r="C3407" t="s">
        <v>11593</v>
      </c>
      <c r="D3407" t="s">
        <v>318</v>
      </c>
      <c r="E3407">
        <v>237</v>
      </c>
      <c r="F3407" t="s">
        <v>1170</v>
      </c>
      <c r="G3407" t="s">
        <v>11594</v>
      </c>
      <c r="H3407" t="s">
        <v>632</v>
      </c>
      <c r="I3407" t="s">
        <v>10939</v>
      </c>
      <c r="J3407">
        <v>10075</v>
      </c>
      <c r="K3407">
        <v>113000</v>
      </c>
      <c r="L3407" t="s">
        <v>39</v>
      </c>
      <c r="M3407" t="s">
        <v>166</v>
      </c>
      <c r="N3407" t="s">
        <v>11274</v>
      </c>
      <c r="O3407" s="129"/>
      <c r="P3407" s="16"/>
    </row>
    <row r="3408" spans="1:16">
      <c r="A3408" t="s">
        <v>316</v>
      </c>
      <c r="B3408" t="s">
        <v>317</v>
      </c>
      <c r="C3408" t="s">
        <v>11569</v>
      </c>
      <c r="D3408" t="s">
        <v>318</v>
      </c>
      <c r="E3408">
        <v>406.88</v>
      </c>
      <c r="F3408" t="s">
        <v>1170</v>
      </c>
      <c r="G3408" t="s">
        <v>11570</v>
      </c>
      <c r="H3408" t="s">
        <v>634</v>
      </c>
      <c r="I3408" t="s">
        <v>10938</v>
      </c>
      <c r="J3408">
        <v>10075</v>
      </c>
      <c r="K3408">
        <v>113010</v>
      </c>
      <c r="L3408" t="s">
        <v>35</v>
      </c>
      <c r="M3408" t="s">
        <v>166</v>
      </c>
      <c r="N3408" t="s">
        <v>11264</v>
      </c>
      <c r="O3408" s="129"/>
      <c r="P3408" s="16"/>
    </row>
    <row r="3409" spans="1:16">
      <c r="A3409" t="s">
        <v>320</v>
      </c>
      <c r="B3409" t="s">
        <v>317</v>
      </c>
      <c r="C3409" t="s">
        <v>11571</v>
      </c>
      <c r="D3409" t="s">
        <v>318</v>
      </c>
      <c r="E3409">
        <v>406.88</v>
      </c>
      <c r="F3409" t="s">
        <v>1170</v>
      </c>
      <c r="G3409" t="s">
        <v>11572</v>
      </c>
      <c r="H3409" t="s">
        <v>630</v>
      </c>
      <c r="I3409" t="s">
        <v>10938</v>
      </c>
      <c r="J3409">
        <v>10075</v>
      </c>
      <c r="K3409">
        <v>113010</v>
      </c>
      <c r="L3409" t="s">
        <v>35</v>
      </c>
      <c r="M3409" t="s">
        <v>166</v>
      </c>
      <c r="N3409" t="s">
        <v>11265</v>
      </c>
      <c r="O3409" s="129"/>
      <c r="P3409" s="16"/>
    </row>
    <row r="3410" spans="1:16">
      <c r="A3410" t="s">
        <v>321</v>
      </c>
      <c r="B3410" t="s">
        <v>317</v>
      </c>
      <c r="C3410" t="s">
        <v>11573</v>
      </c>
      <c r="D3410" t="s">
        <v>318</v>
      </c>
      <c r="E3410">
        <v>406.88</v>
      </c>
      <c r="F3410" t="s">
        <v>1170</v>
      </c>
      <c r="G3410" t="s">
        <v>11574</v>
      </c>
      <c r="H3410" t="s">
        <v>633</v>
      </c>
      <c r="I3410" t="s">
        <v>10938</v>
      </c>
      <c r="J3410">
        <v>10075</v>
      </c>
      <c r="K3410">
        <v>113010</v>
      </c>
      <c r="L3410" t="s">
        <v>35</v>
      </c>
      <c r="M3410" t="s">
        <v>166</v>
      </c>
      <c r="N3410" t="s">
        <v>11266</v>
      </c>
      <c r="O3410" s="129"/>
      <c r="P3410" s="16"/>
    </row>
    <row r="3411" spans="1:16">
      <c r="A3411" t="s">
        <v>1115</v>
      </c>
      <c r="B3411" t="s">
        <v>317</v>
      </c>
      <c r="C3411" t="s">
        <v>11575</v>
      </c>
      <c r="D3411" t="s">
        <v>318</v>
      </c>
      <c r="E3411">
        <v>406.88</v>
      </c>
      <c r="F3411" t="s">
        <v>1170</v>
      </c>
      <c r="G3411" t="s">
        <v>11576</v>
      </c>
      <c r="H3411" t="s">
        <v>632</v>
      </c>
      <c r="I3411" t="s">
        <v>10938</v>
      </c>
      <c r="J3411">
        <v>10075</v>
      </c>
      <c r="K3411">
        <v>113010</v>
      </c>
      <c r="L3411" t="s">
        <v>35</v>
      </c>
      <c r="M3411" t="s">
        <v>166</v>
      </c>
      <c r="N3411" t="s">
        <v>11267</v>
      </c>
      <c r="O3411" s="129"/>
      <c r="P3411" s="16"/>
    </row>
    <row r="3412" spans="1:16">
      <c r="A3412" t="s">
        <v>11577</v>
      </c>
      <c r="B3412" t="s">
        <v>317</v>
      </c>
      <c r="C3412" t="s">
        <v>11578</v>
      </c>
      <c r="D3412" t="s">
        <v>318</v>
      </c>
      <c r="E3412">
        <v>406.88</v>
      </c>
      <c r="F3412" t="s">
        <v>1170</v>
      </c>
      <c r="G3412" t="s">
        <v>11579</v>
      </c>
      <c r="H3412" t="s">
        <v>630</v>
      </c>
      <c r="I3412" t="s">
        <v>10938</v>
      </c>
      <c r="J3412">
        <v>10075</v>
      </c>
      <c r="K3412">
        <v>113010</v>
      </c>
      <c r="L3412" t="s">
        <v>35</v>
      </c>
      <c r="M3412" t="s">
        <v>166</v>
      </c>
      <c r="N3412" t="s">
        <v>11268</v>
      </c>
      <c r="O3412" s="129"/>
      <c r="P3412" s="16"/>
    </row>
    <row r="3413" spans="1:16">
      <c r="A3413" t="s">
        <v>11580</v>
      </c>
      <c r="B3413" t="s">
        <v>317</v>
      </c>
      <c r="C3413" t="s">
        <v>11581</v>
      </c>
      <c r="D3413" t="s">
        <v>318</v>
      </c>
      <c r="E3413">
        <v>406.88</v>
      </c>
      <c r="F3413" t="s">
        <v>1170</v>
      </c>
      <c r="G3413" t="s">
        <v>11582</v>
      </c>
      <c r="H3413" t="s">
        <v>622</v>
      </c>
      <c r="I3413" t="s">
        <v>10938</v>
      </c>
      <c r="J3413">
        <v>10075</v>
      </c>
      <c r="K3413">
        <v>113010</v>
      </c>
      <c r="L3413" t="s">
        <v>35</v>
      </c>
      <c r="M3413" t="s">
        <v>166</v>
      </c>
      <c r="N3413" t="s">
        <v>11269</v>
      </c>
      <c r="O3413" s="129"/>
      <c r="P3413" s="16"/>
    </row>
    <row r="3414" spans="1:16">
      <c r="A3414" t="s">
        <v>1155</v>
      </c>
      <c r="B3414" t="s">
        <v>317</v>
      </c>
      <c r="C3414" t="s">
        <v>11586</v>
      </c>
      <c r="D3414" t="s">
        <v>318</v>
      </c>
      <c r="E3414">
        <v>415.02</v>
      </c>
      <c r="F3414" t="s">
        <v>1170</v>
      </c>
      <c r="G3414" t="s">
        <v>11587</v>
      </c>
      <c r="H3414" t="s">
        <v>630</v>
      </c>
      <c r="I3414" t="s">
        <v>10938</v>
      </c>
      <c r="J3414">
        <v>10075</v>
      </c>
      <c r="K3414">
        <v>113010</v>
      </c>
      <c r="L3414" t="s">
        <v>35</v>
      </c>
      <c r="M3414" t="s">
        <v>166</v>
      </c>
      <c r="N3414" t="s">
        <v>11270</v>
      </c>
      <c r="O3414" s="129"/>
      <c r="P3414" s="16"/>
    </row>
    <row r="3415" spans="1:16">
      <c r="A3415" t="s">
        <v>11583</v>
      </c>
      <c r="B3415" t="s">
        <v>317</v>
      </c>
      <c r="C3415" t="s">
        <v>11584</v>
      </c>
      <c r="D3415" t="s">
        <v>318</v>
      </c>
      <c r="E3415">
        <v>400.22</v>
      </c>
      <c r="F3415" t="s">
        <v>1170</v>
      </c>
      <c r="G3415" t="s">
        <v>11585</v>
      </c>
      <c r="H3415" t="s">
        <v>628</v>
      </c>
      <c r="I3415" t="s">
        <v>10938</v>
      </c>
      <c r="J3415">
        <v>10075</v>
      </c>
      <c r="K3415">
        <v>113010</v>
      </c>
      <c r="L3415" t="s">
        <v>35</v>
      </c>
      <c r="M3415" t="s">
        <v>166</v>
      </c>
      <c r="N3415" t="s">
        <v>11271</v>
      </c>
      <c r="O3415" s="129"/>
      <c r="P3415" s="16"/>
    </row>
    <row r="3416" spans="1:16">
      <c r="A3416" t="s">
        <v>11588</v>
      </c>
      <c r="B3416" t="s">
        <v>317</v>
      </c>
      <c r="C3416" t="s">
        <v>11589</v>
      </c>
      <c r="D3416" t="s">
        <v>318</v>
      </c>
      <c r="E3416">
        <v>974.02</v>
      </c>
      <c r="F3416" t="s">
        <v>1170</v>
      </c>
      <c r="G3416" t="s">
        <v>11590</v>
      </c>
      <c r="H3416" t="s">
        <v>637</v>
      </c>
      <c r="I3416" t="s">
        <v>10938</v>
      </c>
      <c r="J3416">
        <v>10075</v>
      </c>
      <c r="K3416">
        <v>113010</v>
      </c>
      <c r="L3416" t="s">
        <v>35</v>
      </c>
      <c r="M3416" t="s">
        <v>166</v>
      </c>
      <c r="N3416" t="s">
        <v>11272</v>
      </c>
      <c r="O3416" s="129"/>
      <c r="P3416" s="16"/>
    </row>
    <row r="3417" spans="1:16">
      <c r="A3417" t="s">
        <v>1161</v>
      </c>
      <c r="B3417" t="s">
        <v>317</v>
      </c>
      <c r="C3417" t="s">
        <v>11591</v>
      </c>
      <c r="D3417" t="s">
        <v>318</v>
      </c>
      <c r="E3417">
        <v>472.33</v>
      </c>
      <c r="F3417" t="s">
        <v>1170</v>
      </c>
      <c r="G3417" t="s">
        <v>11592</v>
      </c>
      <c r="H3417" t="s">
        <v>628</v>
      </c>
      <c r="I3417" t="s">
        <v>10938</v>
      </c>
      <c r="J3417">
        <v>10075</v>
      </c>
      <c r="K3417">
        <v>113010</v>
      </c>
      <c r="L3417" t="s">
        <v>35</v>
      </c>
      <c r="M3417" t="s">
        <v>166</v>
      </c>
      <c r="N3417" t="s">
        <v>11273</v>
      </c>
      <c r="O3417" s="129"/>
      <c r="P3417" s="16"/>
    </row>
    <row r="3418" spans="1:16">
      <c r="A3418" t="s">
        <v>1160</v>
      </c>
      <c r="B3418" t="s">
        <v>317</v>
      </c>
      <c r="C3418" t="s">
        <v>11593</v>
      </c>
      <c r="D3418" t="s">
        <v>318</v>
      </c>
      <c r="E3418">
        <v>473.37</v>
      </c>
      <c r="F3418" t="s">
        <v>1170</v>
      </c>
      <c r="G3418" t="s">
        <v>11594</v>
      </c>
      <c r="H3418" t="s">
        <v>633</v>
      </c>
      <c r="I3418" t="s">
        <v>10938</v>
      </c>
      <c r="J3418">
        <v>10075</v>
      </c>
      <c r="K3418">
        <v>113010</v>
      </c>
      <c r="L3418" t="s">
        <v>35</v>
      </c>
      <c r="M3418" t="s">
        <v>166</v>
      </c>
      <c r="N3418" t="s">
        <v>11274</v>
      </c>
      <c r="O3418" s="129"/>
      <c r="P3418" s="16"/>
    </row>
    <row r="3419" spans="1:16">
      <c r="A3419" t="s">
        <v>316</v>
      </c>
      <c r="B3419" t="s">
        <v>317</v>
      </c>
      <c r="C3419" t="s">
        <v>11569</v>
      </c>
      <c r="D3419" t="s">
        <v>318</v>
      </c>
      <c r="E3419">
        <v>18.16</v>
      </c>
      <c r="F3419" t="s">
        <v>1170</v>
      </c>
      <c r="G3419" t="s">
        <v>11570</v>
      </c>
      <c r="H3419" t="s">
        <v>635</v>
      </c>
      <c r="I3419" t="s">
        <v>10937</v>
      </c>
      <c r="J3419">
        <v>10075</v>
      </c>
      <c r="K3419">
        <v>113020</v>
      </c>
      <c r="L3419" t="s">
        <v>33</v>
      </c>
      <c r="M3419" t="s">
        <v>166</v>
      </c>
      <c r="N3419" t="s">
        <v>11264</v>
      </c>
      <c r="O3419" s="129"/>
      <c r="P3419" s="16"/>
    </row>
    <row r="3420" spans="1:16">
      <c r="A3420" t="s">
        <v>320</v>
      </c>
      <c r="B3420" t="s">
        <v>317</v>
      </c>
      <c r="C3420" t="s">
        <v>11571</v>
      </c>
      <c r="D3420" t="s">
        <v>318</v>
      </c>
      <c r="E3420">
        <v>10.25</v>
      </c>
      <c r="F3420" t="s">
        <v>1170</v>
      </c>
      <c r="G3420" t="s">
        <v>11572</v>
      </c>
      <c r="H3420" t="s">
        <v>631</v>
      </c>
      <c r="I3420" t="s">
        <v>10937</v>
      </c>
      <c r="J3420">
        <v>10075</v>
      </c>
      <c r="K3420">
        <v>113020</v>
      </c>
      <c r="L3420" t="s">
        <v>33</v>
      </c>
      <c r="M3420" t="s">
        <v>166</v>
      </c>
      <c r="N3420" t="s">
        <v>11265</v>
      </c>
      <c r="O3420" s="129"/>
      <c r="P3420" s="16"/>
    </row>
    <row r="3421" spans="1:16">
      <c r="A3421" t="s">
        <v>321</v>
      </c>
      <c r="B3421" t="s">
        <v>317</v>
      </c>
      <c r="C3421" t="s">
        <v>11573</v>
      </c>
      <c r="D3421" t="s">
        <v>318</v>
      </c>
      <c r="E3421">
        <v>10.25</v>
      </c>
      <c r="F3421" t="s">
        <v>1170</v>
      </c>
      <c r="G3421" t="s">
        <v>11574</v>
      </c>
      <c r="H3421" t="s">
        <v>634</v>
      </c>
      <c r="I3421" t="s">
        <v>10937</v>
      </c>
      <c r="J3421">
        <v>10075</v>
      </c>
      <c r="K3421">
        <v>113020</v>
      </c>
      <c r="L3421" t="s">
        <v>33</v>
      </c>
      <c r="M3421" t="s">
        <v>166</v>
      </c>
      <c r="N3421" t="s">
        <v>11266</v>
      </c>
      <c r="O3421" s="129"/>
      <c r="P3421" s="16"/>
    </row>
    <row r="3422" spans="1:16">
      <c r="A3422" t="s">
        <v>1115</v>
      </c>
      <c r="B3422" t="s">
        <v>317</v>
      </c>
      <c r="C3422" t="s">
        <v>11575</v>
      </c>
      <c r="D3422" t="s">
        <v>318</v>
      </c>
      <c r="E3422">
        <v>10.25</v>
      </c>
      <c r="F3422" t="s">
        <v>1170</v>
      </c>
      <c r="G3422" t="s">
        <v>11576</v>
      </c>
      <c r="H3422" t="s">
        <v>633</v>
      </c>
      <c r="I3422" t="s">
        <v>10937</v>
      </c>
      <c r="J3422">
        <v>10075</v>
      </c>
      <c r="K3422">
        <v>113020</v>
      </c>
      <c r="L3422" t="s">
        <v>33</v>
      </c>
      <c r="M3422" t="s">
        <v>166</v>
      </c>
      <c r="N3422" t="s">
        <v>11267</v>
      </c>
      <c r="O3422" s="129"/>
      <c r="P3422" s="16"/>
    </row>
    <row r="3423" spans="1:16">
      <c r="A3423" t="s">
        <v>11577</v>
      </c>
      <c r="B3423" t="s">
        <v>317</v>
      </c>
      <c r="C3423" t="s">
        <v>11578</v>
      </c>
      <c r="D3423" t="s">
        <v>318</v>
      </c>
      <c r="E3423">
        <v>10.25</v>
      </c>
      <c r="F3423" t="s">
        <v>1170</v>
      </c>
      <c r="G3423" t="s">
        <v>11579</v>
      </c>
      <c r="H3423" t="s">
        <v>631</v>
      </c>
      <c r="I3423" t="s">
        <v>10937</v>
      </c>
      <c r="J3423">
        <v>10075</v>
      </c>
      <c r="K3423">
        <v>113020</v>
      </c>
      <c r="L3423" t="s">
        <v>33</v>
      </c>
      <c r="M3423" t="s">
        <v>166</v>
      </c>
      <c r="N3423" t="s">
        <v>11268</v>
      </c>
      <c r="O3423" s="129"/>
      <c r="P3423" s="16"/>
    </row>
    <row r="3424" spans="1:16">
      <c r="A3424" t="s">
        <v>11580</v>
      </c>
      <c r="B3424" t="s">
        <v>317</v>
      </c>
      <c r="C3424" t="s">
        <v>11581</v>
      </c>
      <c r="D3424" t="s">
        <v>318</v>
      </c>
      <c r="E3424">
        <v>10.25</v>
      </c>
      <c r="F3424" t="s">
        <v>1170</v>
      </c>
      <c r="G3424" t="s">
        <v>11582</v>
      </c>
      <c r="H3424" t="s">
        <v>623</v>
      </c>
      <c r="I3424" t="s">
        <v>10937</v>
      </c>
      <c r="J3424">
        <v>10075</v>
      </c>
      <c r="K3424">
        <v>113020</v>
      </c>
      <c r="L3424" t="s">
        <v>33</v>
      </c>
      <c r="M3424" t="s">
        <v>166</v>
      </c>
      <c r="N3424" t="s">
        <v>11269</v>
      </c>
      <c r="O3424" s="129"/>
      <c r="P3424" s="16"/>
    </row>
    <row r="3425" spans="1:16">
      <c r="A3425" t="s">
        <v>1155</v>
      </c>
      <c r="B3425" t="s">
        <v>317</v>
      </c>
      <c r="C3425" t="s">
        <v>11586</v>
      </c>
      <c r="D3425" t="s">
        <v>318</v>
      </c>
      <c r="E3425">
        <v>10.4</v>
      </c>
      <c r="F3425" t="s">
        <v>1170</v>
      </c>
      <c r="G3425" t="s">
        <v>11587</v>
      </c>
      <c r="H3425" t="s">
        <v>631</v>
      </c>
      <c r="I3425" t="s">
        <v>10937</v>
      </c>
      <c r="J3425">
        <v>10075</v>
      </c>
      <c r="K3425">
        <v>113020</v>
      </c>
      <c r="L3425" t="s">
        <v>33</v>
      </c>
      <c r="M3425" t="s">
        <v>166</v>
      </c>
      <c r="N3425" t="s">
        <v>11270</v>
      </c>
      <c r="O3425" s="129"/>
      <c r="P3425" s="16"/>
    </row>
    <row r="3426" spans="1:16">
      <c r="A3426" t="s">
        <v>11588</v>
      </c>
      <c r="B3426" t="s">
        <v>317</v>
      </c>
      <c r="C3426" t="s">
        <v>11589</v>
      </c>
      <c r="D3426" t="s">
        <v>318</v>
      </c>
      <c r="E3426">
        <v>33.67</v>
      </c>
      <c r="F3426" t="s">
        <v>1170</v>
      </c>
      <c r="G3426" t="s">
        <v>11590</v>
      </c>
      <c r="H3426" t="s">
        <v>638</v>
      </c>
      <c r="I3426" t="s">
        <v>10937</v>
      </c>
      <c r="J3426">
        <v>10075</v>
      </c>
      <c r="K3426">
        <v>113020</v>
      </c>
      <c r="L3426" t="s">
        <v>33</v>
      </c>
      <c r="M3426" t="s">
        <v>166</v>
      </c>
      <c r="N3426" t="s">
        <v>11272</v>
      </c>
      <c r="O3426" s="129"/>
      <c r="P3426" s="16"/>
    </row>
    <row r="3427" spans="1:16">
      <c r="A3427" t="s">
        <v>316</v>
      </c>
      <c r="B3427" t="s">
        <v>317</v>
      </c>
      <c r="C3427" t="s">
        <v>11569</v>
      </c>
      <c r="D3427" t="s">
        <v>318</v>
      </c>
      <c r="E3427">
        <v>4784.78</v>
      </c>
      <c r="F3427" t="s">
        <v>1170</v>
      </c>
      <c r="G3427" t="s">
        <v>11570</v>
      </c>
      <c r="H3427" t="s">
        <v>636</v>
      </c>
      <c r="I3427" t="s">
        <v>10936</v>
      </c>
      <c r="J3427">
        <v>10075</v>
      </c>
      <c r="K3427">
        <v>113040</v>
      </c>
      <c r="L3427" t="s">
        <v>27</v>
      </c>
      <c r="M3427" t="s">
        <v>166</v>
      </c>
      <c r="N3427" t="s">
        <v>11264</v>
      </c>
      <c r="O3427" s="129"/>
      <c r="P3427" s="16"/>
    </row>
    <row r="3428" spans="1:16">
      <c r="A3428" t="s">
        <v>320</v>
      </c>
      <c r="B3428" t="s">
        <v>317</v>
      </c>
      <c r="C3428" t="s">
        <v>11571</v>
      </c>
      <c r="D3428" t="s">
        <v>318</v>
      </c>
      <c r="E3428">
        <v>4760.7700000000004</v>
      </c>
      <c r="F3428" t="s">
        <v>1170</v>
      </c>
      <c r="G3428" t="s">
        <v>11572</v>
      </c>
      <c r="H3428" t="s">
        <v>632</v>
      </c>
      <c r="I3428" t="s">
        <v>10936</v>
      </c>
      <c r="J3428">
        <v>10075</v>
      </c>
      <c r="K3428">
        <v>113040</v>
      </c>
      <c r="L3428" t="s">
        <v>27</v>
      </c>
      <c r="M3428" t="s">
        <v>166</v>
      </c>
      <c r="N3428" t="s">
        <v>11265</v>
      </c>
      <c r="O3428" s="129"/>
      <c r="P3428" s="16"/>
    </row>
    <row r="3429" spans="1:16">
      <c r="A3429" t="s">
        <v>321</v>
      </c>
      <c r="B3429" t="s">
        <v>317</v>
      </c>
      <c r="C3429" t="s">
        <v>11573</v>
      </c>
      <c r="D3429" t="s">
        <v>318</v>
      </c>
      <c r="E3429">
        <v>5113.95</v>
      </c>
      <c r="F3429" t="s">
        <v>1170</v>
      </c>
      <c r="G3429" t="s">
        <v>11574</v>
      </c>
      <c r="H3429" t="s">
        <v>635</v>
      </c>
      <c r="I3429" t="s">
        <v>10936</v>
      </c>
      <c r="J3429">
        <v>10075</v>
      </c>
      <c r="K3429">
        <v>113040</v>
      </c>
      <c r="L3429" t="s">
        <v>27</v>
      </c>
      <c r="M3429" t="s">
        <v>166</v>
      </c>
      <c r="N3429" t="s">
        <v>11266</v>
      </c>
      <c r="O3429" s="129"/>
      <c r="P3429" s="16"/>
    </row>
    <row r="3430" spans="1:16">
      <c r="A3430" t="s">
        <v>1115</v>
      </c>
      <c r="B3430" t="s">
        <v>317</v>
      </c>
      <c r="C3430" t="s">
        <v>11575</v>
      </c>
      <c r="D3430" t="s">
        <v>318</v>
      </c>
      <c r="E3430">
        <v>4639.3999999999996</v>
      </c>
      <c r="F3430" t="s">
        <v>1170</v>
      </c>
      <c r="G3430" t="s">
        <v>11576</v>
      </c>
      <c r="H3430" t="s">
        <v>634</v>
      </c>
      <c r="I3430" t="s">
        <v>10936</v>
      </c>
      <c r="J3430">
        <v>10075</v>
      </c>
      <c r="K3430">
        <v>113040</v>
      </c>
      <c r="L3430" t="s">
        <v>27</v>
      </c>
      <c r="M3430" t="s">
        <v>166</v>
      </c>
      <c r="N3430" t="s">
        <v>11267</v>
      </c>
      <c r="O3430" s="129"/>
      <c r="P3430" s="16"/>
    </row>
    <row r="3431" spans="1:16">
      <c r="A3431" t="s">
        <v>11577</v>
      </c>
      <c r="B3431" t="s">
        <v>317</v>
      </c>
      <c r="C3431" t="s">
        <v>11578</v>
      </c>
      <c r="D3431" t="s">
        <v>318</v>
      </c>
      <c r="E3431">
        <v>4760.7700000000004</v>
      </c>
      <c r="F3431" t="s">
        <v>1170</v>
      </c>
      <c r="G3431" t="s">
        <v>11579</v>
      </c>
      <c r="H3431" t="s">
        <v>632</v>
      </c>
      <c r="I3431" t="s">
        <v>10936</v>
      </c>
      <c r="J3431">
        <v>10075</v>
      </c>
      <c r="K3431">
        <v>113040</v>
      </c>
      <c r="L3431" t="s">
        <v>27</v>
      </c>
      <c r="M3431" t="s">
        <v>166</v>
      </c>
      <c r="N3431" t="s">
        <v>11268</v>
      </c>
      <c r="O3431" s="129"/>
      <c r="P3431" s="16"/>
    </row>
    <row r="3432" spans="1:16">
      <c r="A3432" t="s">
        <v>11580</v>
      </c>
      <c r="B3432" t="s">
        <v>317</v>
      </c>
      <c r="C3432" t="s">
        <v>11581</v>
      </c>
      <c r="D3432" t="s">
        <v>318</v>
      </c>
      <c r="E3432">
        <v>4936.8</v>
      </c>
      <c r="F3432" t="s">
        <v>1170</v>
      </c>
      <c r="G3432" t="s">
        <v>11582</v>
      </c>
      <c r="H3432" t="s">
        <v>624</v>
      </c>
      <c r="I3432" t="s">
        <v>10936</v>
      </c>
      <c r="J3432">
        <v>10075</v>
      </c>
      <c r="K3432">
        <v>113040</v>
      </c>
      <c r="L3432" t="s">
        <v>27</v>
      </c>
      <c r="M3432" t="s">
        <v>166</v>
      </c>
      <c r="N3432" t="s">
        <v>11269</v>
      </c>
      <c r="O3432" s="129"/>
      <c r="P3432" s="16"/>
    </row>
    <row r="3433" spans="1:16">
      <c r="A3433" t="s">
        <v>11583</v>
      </c>
      <c r="B3433" t="s">
        <v>317</v>
      </c>
      <c r="C3433" t="s">
        <v>11584</v>
      </c>
      <c r="D3433" t="s">
        <v>318</v>
      </c>
      <c r="E3433">
        <v>7475.45</v>
      </c>
      <c r="F3433" t="s">
        <v>1170</v>
      </c>
      <c r="G3433" t="s">
        <v>11585</v>
      </c>
      <c r="H3433" t="s">
        <v>629</v>
      </c>
      <c r="I3433" t="s">
        <v>10936</v>
      </c>
      <c r="J3433">
        <v>10075</v>
      </c>
      <c r="K3433">
        <v>113040</v>
      </c>
      <c r="L3433" t="s">
        <v>27</v>
      </c>
      <c r="M3433" t="s">
        <v>166</v>
      </c>
      <c r="N3433" t="s">
        <v>11271</v>
      </c>
      <c r="O3433" s="129"/>
      <c r="P3433" s="16"/>
    </row>
    <row r="3434" spans="1:16">
      <c r="A3434" t="s">
        <v>1155</v>
      </c>
      <c r="B3434" t="s">
        <v>317</v>
      </c>
      <c r="C3434" t="s">
        <v>11586</v>
      </c>
      <c r="D3434" t="s">
        <v>318</v>
      </c>
      <c r="E3434">
        <v>4458.09</v>
      </c>
      <c r="F3434" t="s">
        <v>1170</v>
      </c>
      <c r="G3434" t="s">
        <v>11587</v>
      </c>
      <c r="H3434" t="s">
        <v>632</v>
      </c>
      <c r="I3434" t="s">
        <v>10936</v>
      </c>
      <c r="J3434">
        <v>10075</v>
      </c>
      <c r="K3434">
        <v>113040</v>
      </c>
      <c r="L3434" t="s">
        <v>27</v>
      </c>
      <c r="M3434" t="s">
        <v>166</v>
      </c>
      <c r="N3434" t="s">
        <v>11270</v>
      </c>
      <c r="O3434" s="129"/>
      <c r="P3434" s="16"/>
    </row>
    <row r="3435" spans="1:16">
      <c r="A3435" t="s">
        <v>11588</v>
      </c>
      <c r="B3435" t="s">
        <v>317</v>
      </c>
      <c r="C3435" t="s">
        <v>11589</v>
      </c>
      <c r="D3435" t="s">
        <v>318</v>
      </c>
      <c r="E3435">
        <v>6247.82</v>
      </c>
      <c r="F3435" t="s">
        <v>1170</v>
      </c>
      <c r="G3435" t="s">
        <v>11590</v>
      </c>
      <c r="H3435" t="s">
        <v>639</v>
      </c>
      <c r="I3435" t="s">
        <v>10936</v>
      </c>
      <c r="J3435">
        <v>10075</v>
      </c>
      <c r="K3435">
        <v>113040</v>
      </c>
      <c r="L3435" t="s">
        <v>27</v>
      </c>
      <c r="M3435" t="s">
        <v>166</v>
      </c>
      <c r="N3435" t="s">
        <v>11272</v>
      </c>
      <c r="O3435" s="129"/>
      <c r="P3435" s="16"/>
    </row>
    <row r="3436" spans="1:16">
      <c r="A3436" t="s">
        <v>1161</v>
      </c>
      <c r="B3436" t="s">
        <v>317</v>
      </c>
      <c r="C3436" t="s">
        <v>11591</v>
      </c>
      <c r="D3436" t="s">
        <v>318</v>
      </c>
      <c r="E3436">
        <v>4601.6899999999996</v>
      </c>
      <c r="F3436" t="s">
        <v>1170</v>
      </c>
      <c r="G3436" t="s">
        <v>11592</v>
      </c>
      <c r="H3436" t="s">
        <v>629</v>
      </c>
      <c r="I3436" t="s">
        <v>10936</v>
      </c>
      <c r="J3436">
        <v>10075</v>
      </c>
      <c r="K3436">
        <v>113040</v>
      </c>
      <c r="L3436" t="s">
        <v>27</v>
      </c>
      <c r="M3436" t="s">
        <v>166</v>
      </c>
      <c r="N3436" t="s">
        <v>11273</v>
      </c>
      <c r="O3436" s="129"/>
      <c r="P3436" s="16"/>
    </row>
    <row r="3437" spans="1:16">
      <c r="A3437" t="s">
        <v>1160</v>
      </c>
      <c r="B3437" t="s">
        <v>317</v>
      </c>
      <c r="C3437" t="s">
        <v>11593</v>
      </c>
      <c r="D3437" t="s">
        <v>318</v>
      </c>
      <c r="E3437">
        <v>4649.32</v>
      </c>
      <c r="F3437" t="s">
        <v>1170</v>
      </c>
      <c r="G3437" t="s">
        <v>11594</v>
      </c>
      <c r="H3437" t="s">
        <v>634</v>
      </c>
      <c r="I3437" t="s">
        <v>10936</v>
      </c>
      <c r="J3437">
        <v>10075</v>
      </c>
      <c r="K3437">
        <v>113040</v>
      </c>
      <c r="L3437" t="s">
        <v>27</v>
      </c>
      <c r="M3437" t="s">
        <v>166</v>
      </c>
      <c r="N3437" t="s">
        <v>11274</v>
      </c>
      <c r="O3437" s="129"/>
      <c r="P3437" s="16"/>
    </row>
    <row r="3438" spans="1:16">
      <c r="A3438" t="s">
        <v>316</v>
      </c>
      <c r="B3438" t="s">
        <v>317</v>
      </c>
      <c r="C3438" t="s">
        <v>11569</v>
      </c>
      <c r="D3438" t="s">
        <v>318</v>
      </c>
      <c r="E3438">
        <v>1774.49</v>
      </c>
      <c r="F3438" t="s">
        <v>1170</v>
      </c>
      <c r="G3438" t="s">
        <v>11570</v>
      </c>
      <c r="H3438" t="s">
        <v>637</v>
      </c>
      <c r="I3438" t="s">
        <v>10935</v>
      </c>
      <c r="J3438">
        <v>10075</v>
      </c>
      <c r="K3438">
        <v>113060</v>
      </c>
      <c r="L3438" t="s">
        <v>31</v>
      </c>
      <c r="M3438" t="s">
        <v>166</v>
      </c>
      <c r="N3438" t="s">
        <v>11264</v>
      </c>
      <c r="O3438" s="129"/>
      <c r="P3438" s="16"/>
    </row>
    <row r="3439" spans="1:16">
      <c r="A3439" t="s">
        <v>320</v>
      </c>
      <c r="B3439" t="s">
        <v>317</v>
      </c>
      <c r="C3439" t="s">
        <v>11571</v>
      </c>
      <c r="D3439" t="s">
        <v>318</v>
      </c>
      <c r="E3439">
        <v>1648.25</v>
      </c>
      <c r="F3439" t="s">
        <v>1170</v>
      </c>
      <c r="G3439" t="s">
        <v>11572</v>
      </c>
      <c r="H3439" t="s">
        <v>633</v>
      </c>
      <c r="I3439" t="s">
        <v>10935</v>
      </c>
      <c r="J3439">
        <v>10075</v>
      </c>
      <c r="K3439">
        <v>113060</v>
      </c>
      <c r="L3439" t="s">
        <v>31</v>
      </c>
      <c r="M3439" t="s">
        <v>166</v>
      </c>
      <c r="N3439" t="s">
        <v>11265</v>
      </c>
      <c r="O3439" s="129"/>
      <c r="P3439" s="16"/>
    </row>
    <row r="3440" spans="1:16">
      <c r="A3440" t="s">
        <v>321</v>
      </c>
      <c r="B3440" t="s">
        <v>317</v>
      </c>
      <c r="C3440" t="s">
        <v>11573</v>
      </c>
      <c r="D3440" t="s">
        <v>318</v>
      </c>
      <c r="E3440">
        <v>1557.49</v>
      </c>
      <c r="F3440" t="s">
        <v>1170</v>
      </c>
      <c r="G3440" t="s">
        <v>11574</v>
      </c>
      <c r="H3440" t="s">
        <v>636</v>
      </c>
      <c r="I3440" t="s">
        <v>10935</v>
      </c>
      <c r="J3440">
        <v>10075</v>
      </c>
      <c r="K3440">
        <v>113060</v>
      </c>
      <c r="L3440" t="s">
        <v>31</v>
      </c>
      <c r="M3440" t="s">
        <v>166</v>
      </c>
      <c r="N3440" t="s">
        <v>11266</v>
      </c>
      <c r="O3440" s="129"/>
      <c r="P3440" s="16"/>
    </row>
    <row r="3441" spans="1:16">
      <c r="A3441" t="s">
        <v>1115</v>
      </c>
      <c r="B3441" t="s">
        <v>317</v>
      </c>
      <c r="C3441" t="s">
        <v>11575</v>
      </c>
      <c r="D3441" t="s">
        <v>318</v>
      </c>
      <c r="E3441">
        <v>1503.85</v>
      </c>
      <c r="F3441" t="s">
        <v>1170</v>
      </c>
      <c r="G3441" t="s">
        <v>11576</v>
      </c>
      <c r="H3441" t="s">
        <v>635</v>
      </c>
      <c r="I3441" t="s">
        <v>10935</v>
      </c>
      <c r="J3441">
        <v>10075</v>
      </c>
      <c r="K3441">
        <v>113060</v>
      </c>
      <c r="L3441" t="s">
        <v>31</v>
      </c>
      <c r="M3441" t="s">
        <v>166</v>
      </c>
      <c r="N3441" t="s">
        <v>11267</v>
      </c>
      <c r="O3441" s="129"/>
      <c r="P3441" s="16"/>
    </row>
    <row r="3442" spans="1:16">
      <c r="A3442" t="s">
        <v>11577</v>
      </c>
      <c r="B3442" t="s">
        <v>317</v>
      </c>
      <c r="C3442" t="s">
        <v>11578</v>
      </c>
      <c r="D3442" t="s">
        <v>318</v>
      </c>
      <c r="E3442">
        <v>1407.96</v>
      </c>
      <c r="F3442" t="s">
        <v>1170</v>
      </c>
      <c r="G3442" t="s">
        <v>11579</v>
      </c>
      <c r="H3442" t="s">
        <v>633</v>
      </c>
      <c r="I3442" t="s">
        <v>10935</v>
      </c>
      <c r="J3442">
        <v>10075</v>
      </c>
      <c r="K3442">
        <v>113060</v>
      </c>
      <c r="L3442" t="s">
        <v>31</v>
      </c>
      <c r="M3442" t="s">
        <v>166</v>
      </c>
      <c r="N3442" t="s">
        <v>11268</v>
      </c>
      <c r="O3442" s="129"/>
      <c r="P3442" s="16"/>
    </row>
    <row r="3443" spans="1:16">
      <c r="A3443" t="s">
        <v>11580</v>
      </c>
      <c r="B3443" t="s">
        <v>317</v>
      </c>
      <c r="C3443" t="s">
        <v>11581</v>
      </c>
      <c r="D3443" t="s">
        <v>318</v>
      </c>
      <c r="E3443">
        <v>1396.54</v>
      </c>
      <c r="F3443" t="s">
        <v>1170</v>
      </c>
      <c r="G3443" t="s">
        <v>11582</v>
      </c>
      <c r="H3443" t="s">
        <v>625</v>
      </c>
      <c r="I3443" t="s">
        <v>10935</v>
      </c>
      <c r="J3443">
        <v>10075</v>
      </c>
      <c r="K3443">
        <v>113060</v>
      </c>
      <c r="L3443" t="s">
        <v>31</v>
      </c>
      <c r="M3443" t="s">
        <v>166</v>
      </c>
      <c r="N3443" t="s">
        <v>11269</v>
      </c>
      <c r="O3443" s="129"/>
      <c r="P3443" s="16"/>
    </row>
    <row r="3444" spans="1:16">
      <c r="A3444" t="s">
        <v>1155</v>
      </c>
      <c r="B3444" t="s">
        <v>317</v>
      </c>
      <c r="C3444" t="s">
        <v>11586</v>
      </c>
      <c r="D3444" t="s">
        <v>318</v>
      </c>
      <c r="E3444">
        <v>1575.24</v>
      </c>
      <c r="F3444" t="s">
        <v>1170</v>
      </c>
      <c r="G3444" t="s">
        <v>11587</v>
      </c>
      <c r="H3444" t="s">
        <v>633</v>
      </c>
      <c r="I3444" t="s">
        <v>10935</v>
      </c>
      <c r="J3444">
        <v>10075</v>
      </c>
      <c r="K3444">
        <v>113060</v>
      </c>
      <c r="L3444" t="s">
        <v>31</v>
      </c>
      <c r="M3444" t="s">
        <v>166</v>
      </c>
      <c r="N3444" t="s">
        <v>11270</v>
      </c>
      <c r="O3444" s="129"/>
      <c r="P3444" s="16"/>
    </row>
    <row r="3445" spans="1:16">
      <c r="A3445" t="s">
        <v>11583</v>
      </c>
      <c r="B3445" t="s">
        <v>317</v>
      </c>
      <c r="C3445" t="s">
        <v>11584</v>
      </c>
      <c r="D3445" t="s">
        <v>318</v>
      </c>
      <c r="E3445">
        <v>1452.16</v>
      </c>
      <c r="F3445" t="s">
        <v>1170</v>
      </c>
      <c r="G3445" t="s">
        <v>11585</v>
      </c>
      <c r="H3445" t="s">
        <v>630</v>
      </c>
      <c r="I3445" t="s">
        <v>10935</v>
      </c>
      <c r="J3445">
        <v>10075</v>
      </c>
      <c r="K3445">
        <v>113060</v>
      </c>
      <c r="L3445" t="s">
        <v>31</v>
      </c>
      <c r="M3445" t="s">
        <v>166</v>
      </c>
      <c r="N3445" t="s">
        <v>11271</v>
      </c>
      <c r="O3445" s="129"/>
      <c r="P3445" s="16"/>
    </row>
    <row r="3446" spans="1:16">
      <c r="A3446" t="s">
        <v>11588</v>
      </c>
      <c r="B3446" t="s">
        <v>317</v>
      </c>
      <c r="C3446" t="s">
        <v>11589</v>
      </c>
      <c r="D3446" t="s">
        <v>318</v>
      </c>
      <c r="E3446">
        <v>4111.46</v>
      </c>
      <c r="F3446" t="s">
        <v>1170</v>
      </c>
      <c r="G3446" t="s">
        <v>11590</v>
      </c>
      <c r="H3446" t="s">
        <v>640</v>
      </c>
      <c r="I3446" t="s">
        <v>10935</v>
      </c>
      <c r="J3446">
        <v>10075</v>
      </c>
      <c r="K3446">
        <v>113060</v>
      </c>
      <c r="L3446" t="s">
        <v>31</v>
      </c>
      <c r="M3446" t="s">
        <v>166</v>
      </c>
      <c r="N3446" t="s">
        <v>11272</v>
      </c>
      <c r="O3446" s="129"/>
      <c r="P3446" s="16"/>
    </row>
    <row r="3447" spans="1:16">
      <c r="A3447" t="s">
        <v>1161</v>
      </c>
      <c r="B3447" t="s">
        <v>317</v>
      </c>
      <c r="C3447" t="s">
        <v>11591</v>
      </c>
      <c r="D3447" t="s">
        <v>318</v>
      </c>
      <c r="E3447">
        <v>1811.6</v>
      </c>
      <c r="F3447" t="s">
        <v>1170</v>
      </c>
      <c r="G3447" t="s">
        <v>11592</v>
      </c>
      <c r="H3447" t="s">
        <v>630</v>
      </c>
      <c r="I3447" t="s">
        <v>10935</v>
      </c>
      <c r="J3447">
        <v>10075</v>
      </c>
      <c r="K3447">
        <v>113060</v>
      </c>
      <c r="L3447" t="s">
        <v>31</v>
      </c>
      <c r="M3447" t="s">
        <v>166</v>
      </c>
      <c r="N3447" t="s">
        <v>11273</v>
      </c>
      <c r="O3447" s="129"/>
      <c r="P3447" s="16"/>
    </row>
    <row r="3448" spans="1:16">
      <c r="A3448" t="s">
        <v>1160</v>
      </c>
      <c r="B3448" t="s">
        <v>317</v>
      </c>
      <c r="C3448" t="s">
        <v>11593</v>
      </c>
      <c r="D3448" t="s">
        <v>318</v>
      </c>
      <c r="E3448">
        <v>1979.22</v>
      </c>
      <c r="F3448" t="s">
        <v>1170</v>
      </c>
      <c r="G3448" t="s">
        <v>11594</v>
      </c>
      <c r="H3448" t="s">
        <v>635</v>
      </c>
      <c r="I3448" t="s">
        <v>10935</v>
      </c>
      <c r="J3448">
        <v>10075</v>
      </c>
      <c r="K3448">
        <v>113060</v>
      </c>
      <c r="L3448" t="s">
        <v>31</v>
      </c>
      <c r="M3448" t="s">
        <v>166</v>
      </c>
      <c r="N3448" t="s">
        <v>11274</v>
      </c>
      <c r="O3448" s="129"/>
      <c r="P3448" s="16"/>
    </row>
    <row r="3449" spans="1:16">
      <c r="A3449" t="s">
        <v>316</v>
      </c>
      <c r="B3449" t="s">
        <v>317</v>
      </c>
      <c r="C3449" t="s">
        <v>11569</v>
      </c>
      <c r="D3449" t="s">
        <v>318</v>
      </c>
      <c r="E3449">
        <v>1330.56</v>
      </c>
      <c r="F3449" t="s">
        <v>1170</v>
      </c>
      <c r="G3449" t="s">
        <v>11570</v>
      </c>
      <c r="H3449" t="s">
        <v>638</v>
      </c>
      <c r="I3449" t="s">
        <v>10934</v>
      </c>
      <c r="J3449">
        <v>10075</v>
      </c>
      <c r="K3449">
        <v>114000</v>
      </c>
      <c r="L3449" t="s">
        <v>39</v>
      </c>
      <c r="M3449" t="s">
        <v>166</v>
      </c>
      <c r="N3449" t="s">
        <v>11264</v>
      </c>
      <c r="O3449" s="129"/>
      <c r="P3449" s="16"/>
    </row>
    <row r="3450" spans="1:16">
      <c r="A3450" t="s">
        <v>320</v>
      </c>
      <c r="B3450" t="s">
        <v>317</v>
      </c>
      <c r="C3450" t="s">
        <v>11571</v>
      </c>
      <c r="D3450" t="s">
        <v>318</v>
      </c>
      <c r="E3450">
        <v>1330.56</v>
      </c>
      <c r="F3450" t="s">
        <v>1170</v>
      </c>
      <c r="G3450" t="s">
        <v>11572</v>
      </c>
      <c r="H3450" t="s">
        <v>634</v>
      </c>
      <c r="I3450" t="s">
        <v>10934</v>
      </c>
      <c r="J3450">
        <v>10075</v>
      </c>
      <c r="K3450">
        <v>114000</v>
      </c>
      <c r="L3450" t="s">
        <v>39</v>
      </c>
      <c r="M3450" t="s">
        <v>166</v>
      </c>
      <c r="N3450" t="s">
        <v>11265</v>
      </c>
      <c r="O3450" s="129"/>
      <c r="P3450" s="16"/>
    </row>
    <row r="3451" spans="1:16">
      <c r="A3451" t="s">
        <v>321</v>
      </c>
      <c r="B3451" t="s">
        <v>317</v>
      </c>
      <c r="C3451" t="s">
        <v>11573</v>
      </c>
      <c r="D3451" t="s">
        <v>318</v>
      </c>
      <c r="E3451">
        <v>1193.96</v>
      </c>
      <c r="F3451" t="s">
        <v>1170</v>
      </c>
      <c r="G3451" t="s">
        <v>11574</v>
      </c>
      <c r="H3451" t="s">
        <v>637</v>
      </c>
      <c r="I3451" t="s">
        <v>10934</v>
      </c>
      <c r="J3451">
        <v>10075</v>
      </c>
      <c r="K3451">
        <v>114000</v>
      </c>
      <c r="L3451" t="s">
        <v>39</v>
      </c>
      <c r="M3451" t="s">
        <v>166</v>
      </c>
      <c r="N3451" t="s">
        <v>11266</v>
      </c>
      <c r="O3451" s="129"/>
      <c r="P3451" s="16"/>
    </row>
    <row r="3452" spans="1:16">
      <c r="A3452" t="s">
        <v>1115</v>
      </c>
      <c r="B3452" t="s">
        <v>317</v>
      </c>
      <c r="C3452" t="s">
        <v>11575</v>
      </c>
      <c r="D3452" t="s">
        <v>318</v>
      </c>
      <c r="E3452">
        <v>1178.43</v>
      </c>
      <c r="F3452" t="s">
        <v>1170</v>
      </c>
      <c r="G3452" t="s">
        <v>11576</v>
      </c>
      <c r="H3452" t="s">
        <v>636</v>
      </c>
      <c r="I3452" t="s">
        <v>10934</v>
      </c>
      <c r="J3452">
        <v>10075</v>
      </c>
      <c r="K3452">
        <v>114000</v>
      </c>
      <c r="L3452" t="s">
        <v>39</v>
      </c>
      <c r="M3452" t="s">
        <v>166</v>
      </c>
      <c r="N3452" t="s">
        <v>11267</v>
      </c>
      <c r="O3452" s="129"/>
      <c r="P3452" s="16"/>
    </row>
    <row r="3453" spans="1:16">
      <c r="A3453" t="s">
        <v>11577</v>
      </c>
      <c r="B3453" t="s">
        <v>317</v>
      </c>
      <c r="C3453" t="s">
        <v>11578</v>
      </c>
      <c r="D3453" t="s">
        <v>318</v>
      </c>
      <c r="E3453">
        <v>1151.8699999999999</v>
      </c>
      <c r="F3453" t="s">
        <v>1170</v>
      </c>
      <c r="G3453" t="s">
        <v>11579</v>
      </c>
      <c r="H3453" t="s">
        <v>634</v>
      </c>
      <c r="I3453" t="s">
        <v>10934</v>
      </c>
      <c r="J3453">
        <v>10075</v>
      </c>
      <c r="K3453">
        <v>114000</v>
      </c>
      <c r="L3453" t="s">
        <v>39</v>
      </c>
      <c r="M3453" t="s">
        <v>166</v>
      </c>
      <c r="N3453" t="s">
        <v>11268</v>
      </c>
      <c r="O3453" s="129"/>
      <c r="P3453" s="16"/>
    </row>
    <row r="3454" spans="1:16">
      <c r="A3454" t="s">
        <v>11580</v>
      </c>
      <c r="B3454" t="s">
        <v>317</v>
      </c>
      <c r="C3454" t="s">
        <v>11581</v>
      </c>
      <c r="D3454" t="s">
        <v>318</v>
      </c>
      <c r="E3454">
        <v>1151.8699999999999</v>
      </c>
      <c r="F3454" t="s">
        <v>1170</v>
      </c>
      <c r="G3454" t="s">
        <v>11582</v>
      </c>
      <c r="H3454" t="s">
        <v>626</v>
      </c>
      <c r="I3454" t="s">
        <v>10934</v>
      </c>
      <c r="J3454">
        <v>10075</v>
      </c>
      <c r="K3454">
        <v>114000</v>
      </c>
      <c r="L3454" t="s">
        <v>39</v>
      </c>
      <c r="M3454" t="s">
        <v>166</v>
      </c>
      <c r="N3454" t="s">
        <v>11269</v>
      </c>
      <c r="O3454" s="129"/>
      <c r="P3454" s="16"/>
    </row>
    <row r="3455" spans="1:16">
      <c r="A3455" t="s">
        <v>11583</v>
      </c>
      <c r="B3455" t="s">
        <v>317</v>
      </c>
      <c r="C3455" t="s">
        <v>11584</v>
      </c>
      <c r="D3455" t="s">
        <v>318</v>
      </c>
      <c r="E3455">
        <v>947.08</v>
      </c>
      <c r="F3455" t="s">
        <v>1170</v>
      </c>
      <c r="G3455" t="s">
        <v>11585</v>
      </c>
      <c r="H3455" t="s">
        <v>631</v>
      </c>
      <c r="I3455" t="s">
        <v>10934</v>
      </c>
      <c r="J3455">
        <v>10075</v>
      </c>
      <c r="K3455">
        <v>114000</v>
      </c>
      <c r="L3455" t="s">
        <v>39</v>
      </c>
      <c r="M3455" t="s">
        <v>166</v>
      </c>
      <c r="N3455" t="s">
        <v>11271</v>
      </c>
      <c r="O3455" s="129"/>
      <c r="P3455" s="16"/>
    </row>
    <row r="3456" spans="1:16">
      <c r="A3456" t="s">
        <v>1155</v>
      </c>
      <c r="B3456" t="s">
        <v>317</v>
      </c>
      <c r="C3456" t="s">
        <v>11586</v>
      </c>
      <c r="D3456" t="s">
        <v>318</v>
      </c>
      <c r="E3456">
        <v>1205.53</v>
      </c>
      <c r="F3456" t="s">
        <v>1170</v>
      </c>
      <c r="G3456" t="s">
        <v>11587</v>
      </c>
      <c r="H3456" t="s">
        <v>634</v>
      </c>
      <c r="I3456" t="s">
        <v>10934</v>
      </c>
      <c r="J3456">
        <v>10075</v>
      </c>
      <c r="K3456">
        <v>114000</v>
      </c>
      <c r="L3456" t="s">
        <v>39</v>
      </c>
      <c r="M3456" t="s">
        <v>166</v>
      </c>
      <c r="N3456" t="s">
        <v>11270</v>
      </c>
      <c r="O3456" s="129"/>
      <c r="P3456" s="16"/>
    </row>
    <row r="3457" spans="1:16">
      <c r="A3457" t="s">
        <v>11588</v>
      </c>
      <c r="B3457" t="s">
        <v>317</v>
      </c>
      <c r="C3457" t="s">
        <v>11589</v>
      </c>
      <c r="D3457" t="s">
        <v>318</v>
      </c>
      <c r="E3457">
        <v>1897.58</v>
      </c>
      <c r="F3457" t="s">
        <v>1170</v>
      </c>
      <c r="G3457" t="s">
        <v>11590</v>
      </c>
      <c r="H3457" t="s">
        <v>641</v>
      </c>
      <c r="I3457" t="s">
        <v>10934</v>
      </c>
      <c r="J3457">
        <v>10075</v>
      </c>
      <c r="K3457">
        <v>114000</v>
      </c>
      <c r="L3457" t="s">
        <v>39</v>
      </c>
      <c r="M3457" t="s">
        <v>166</v>
      </c>
      <c r="N3457" t="s">
        <v>11272</v>
      </c>
      <c r="O3457" s="129"/>
      <c r="P3457" s="16"/>
    </row>
    <row r="3458" spans="1:16">
      <c r="A3458" t="s">
        <v>1161</v>
      </c>
      <c r="B3458" t="s">
        <v>317</v>
      </c>
      <c r="C3458" t="s">
        <v>11591</v>
      </c>
      <c r="D3458" t="s">
        <v>318</v>
      </c>
      <c r="E3458">
        <v>1058.83</v>
      </c>
      <c r="F3458" t="s">
        <v>1170</v>
      </c>
      <c r="G3458" t="s">
        <v>11592</v>
      </c>
      <c r="H3458" t="s">
        <v>631</v>
      </c>
      <c r="I3458" t="s">
        <v>10934</v>
      </c>
      <c r="J3458">
        <v>10075</v>
      </c>
      <c r="K3458">
        <v>114000</v>
      </c>
      <c r="L3458" t="s">
        <v>39</v>
      </c>
      <c r="M3458" t="s">
        <v>166</v>
      </c>
      <c r="N3458" t="s">
        <v>11273</v>
      </c>
      <c r="O3458" s="129"/>
      <c r="P3458" s="16"/>
    </row>
    <row r="3459" spans="1:16">
      <c r="A3459" t="s">
        <v>1160</v>
      </c>
      <c r="B3459" t="s">
        <v>317</v>
      </c>
      <c r="C3459" t="s">
        <v>11593</v>
      </c>
      <c r="D3459" t="s">
        <v>318</v>
      </c>
      <c r="E3459">
        <v>1145.25</v>
      </c>
      <c r="F3459" t="s">
        <v>1170</v>
      </c>
      <c r="G3459" t="s">
        <v>11594</v>
      </c>
      <c r="H3459" t="s">
        <v>636</v>
      </c>
      <c r="I3459" t="s">
        <v>10934</v>
      </c>
      <c r="J3459">
        <v>10075</v>
      </c>
      <c r="K3459">
        <v>114000</v>
      </c>
      <c r="L3459" t="s">
        <v>39</v>
      </c>
      <c r="M3459" t="s">
        <v>166</v>
      </c>
      <c r="N3459" t="s">
        <v>11274</v>
      </c>
      <c r="O3459" s="129"/>
      <c r="P3459" s="16"/>
    </row>
    <row r="3460" spans="1:16">
      <c r="A3460" t="s">
        <v>316</v>
      </c>
      <c r="B3460" t="s">
        <v>317</v>
      </c>
      <c r="C3460" t="s">
        <v>11569</v>
      </c>
      <c r="D3460" t="s">
        <v>318</v>
      </c>
      <c r="E3460">
        <v>1267.8800000000001</v>
      </c>
      <c r="F3460" t="s">
        <v>1170</v>
      </c>
      <c r="G3460" t="s">
        <v>11570</v>
      </c>
      <c r="H3460" t="s">
        <v>639</v>
      </c>
      <c r="I3460" t="s">
        <v>10933</v>
      </c>
      <c r="J3460">
        <v>10075</v>
      </c>
      <c r="K3460">
        <v>114010</v>
      </c>
      <c r="L3460" t="s">
        <v>35</v>
      </c>
      <c r="M3460" t="s">
        <v>166</v>
      </c>
      <c r="N3460" t="s">
        <v>11264</v>
      </c>
      <c r="O3460" s="129"/>
      <c r="P3460" s="16"/>
    </row>
    <row r="3461" spans="1:16">
      <c r="A3461" t="s">
        <v>320</v>
      </c>
      <c r="B3461" t="s">
        <v>317</v>
      </c>
      <c r="C3461" t="s">
        <v>11571</v>
      </c>
      <c r="D3461" t="s">
        <v>318</v>
      </c>
      <c r="E3461">
        <v>1267.8800000000001</v>
      </c>
      <c r="F3461" t="s">
        <v>1170</v>
      </c>
      <c r="G3461" t="s">
        <v>11572</v>
      </c>
      <c r="H3461" t="s">
        <v>635</v>
      </c>
      <c r="I3461" t="s">
        <v>10933</v>
      </c>
      <c r="J3461">
        <v>10075</v>
      </c>
      <c r="K3461">
        <v>114010</v>
      </c>
      <c r="L3461" t="s">
        <v>35</v>
      </c>
      <c r="M3461" t="s">
        <v>166</v>
      </c>
      <c r="N3461" t="s">
        <v>11265</v>
      </c>
      <c r="O3461" s="129"/>
      <c r="P3461" s="16"/>
    </row>
    <row r="3462" spans="1:16">
      <c r="A3462" t="s">
        <v>321</v>
      </c>
      <c r="B3462" t="s">
        <v>317</v>
      </c>
      <c r="C3462" t="s">
        <v>11573</v>
      </c>
      <c r="D3462" t="s">
        <v>318</v>
      </c>
      <c r="E3462">
        <v>1267.8800000000001</v>
      </c>
      <c r="F3462" t="s">
        <v>1170</v>
      </c>
      <c r="G3462" t="s">
        <v>11574</v>
      </c>
      <c r="H3462" t="s">
        <v>638</v>
      </c>
      <c r="I3462" t="s">
        <v>10933</v>
      </c>
      <c r="J3462">
        <v>10075</v>
      </c>
      <c r="K3462">
        <v>114010</v>
      </c>
      <c r="L3462" t="s">
        <v>35</v>
      </c>
      <c r="M3462" t="s">
        <v>166</v>
      </c>
      <c r="N3462" t="s">
        <v>11266</v>
      </c>
      <c r="O3462" s="129"/>
      <c r="P3462" s="16"/>
    </row>
    <row r="3463" spans="1:16">
      <c r="A3463" t="s">
        <v>1115</v>
      </c>
      <c r="B3463" t="s">
        <v>317</v>
      </c>
      <c r="C3463" t="s">
        <v>11575</v>
      </c>
      <c r="D3463" t="s">
        <v>318</v>
      </c>
      <c r="E3463">
        <v>1267.8800000000001</v>
      </c>
      <c r="F3463" t="s">
        <v>1170</v>
      </c>
      <c r="G3463" t="s">
        <v>11576</v>
      </c>
      <c r="H3463" t="s">
        <v>637</v>
      </c>
      <c r="I3463" t="s">
        <v>10933</v>
      </c>
      <c r="J3463">
        <v>10075</v>
      </c>
      <c r="K3463">
        <v>114010</v>
      </c>
      <c r="L3463" t="s">
        <v>35</v>
      </c>
      <c r="M3463" t="s">
        <v>166</v>
      </c>
      <c r="N3463" t="s">
        <v>11267</v>
      </c>
      <c r="O3463" s="129"/>
      <c r="P3463" s="16"/>
    </row>
    <row r="3464" spans="1:16">
      <c r="A3464" t="s">
        <v>11577</v>
      </c>
      <c r="B3464" t="s">
        <v>317</v>
      </c>
      <c r="C3464" t="s">
        <v>11578</v>
      </c>
      <c r="D3464" t="s">
        <v>318</v>
      </c>
      <c r="E3464">
        <v>1267.8800000000001</v>
      </c>
      <c r="F3464" t="s">
        <v>1170</v>
      </c>
      <c r="G3464" t="s">
        <v>11579</v>
      </c>
      <c r="H3464" t="s">
        <v>635</v>
      </c>
      <c r="I3464" t="s">
        <v>10933</v>
      </c>
      <c r="J3464">
        <v>10075</v>
      </c>
      <c r="K3464">
        <v>114010</v>
      </c>
      <c r="L3464" t="s">
        <v>35</v>
      </c>
      <c r="M3464" t="s">
        <v>166</v>
      </c>
      <c r="N3464" t="s">
        <v>11268</v>
      </c>
      <c r="O3464" s="129"/>
      <c r="P3464" s="16"/>
    </row>
    <row r="3465" spans="1:16">
      <c r="A3465" t="s">
        <v>11580</v>
      </c>
      <c r="B3465" t="s">
        <v>317</v>
      </c>
      <c r="C3465" t="s">
        <v>11581</v>
      </c>
      <c r="D3465" t="s">
        <v>318</v>
      </c>
      <c r="E3465">
        <v>1267.8800000000001</v>
      </c>
      <c r="F3465" t="s">
        <v>1170</v>
      </c>
      <c r="G3465" t="s">
        <v>11582</v>
      </c>
      <c r="H3465" t="s">
        <v>627</v>
      </c>
      <c r="I3465" t="s">
        <v>10933</v>
      </c>
      <c r="J3465">
        <v>10075</v>
      </c>
      <c r="K3465">
        <v>114010</v>
      </c>
      <c r="L3465" t="s">
        <v>35</v>
      </c>
      <c r="M3465" t="s">
        <v>166</v>
      </c>
      <c r="N3465" t="s">
        <v>11269</v>
      </c>
      <c r="O3465" s="129"/>
    </row>
    <row r="3466" spans="1:16">
      <c r="A3466" t="s">
        <v>1155</v>
      </c>
      <c r="B3466" t="s">
        <v>317</v>
      </c>
      <c r="C3466" t="s">
        <v>11586</v>
      </c>
      <c r="D3466" t="s">
        <v>318</v>
      </c>
      <c r="E3466">
        <v>1284.6400000000001</v>
      </c>
      <c r="F3466" t="s">
        <v>1170</v>
      </c>
      <c r="G3466" t="s">
        <v>11587</v>
      </c>
      <c r="H3466" t="s">
        <v>635</v>
      </c>
      <c r="I3466" t="s">
        <v>10933</v>
      </c>
      <c r="J3466">
        <v>10075</v>
      </c>
      <c r="K3466">
        <v>114010</v>
      </c>
      <c r="L3466" t="s">
        <v>35</v>
      </c>
      <c r="M3466" t="s">
        <v>166</v>
      </c>
      <c r="N3466" t="s">
        <v>11270</v>
      </c>
      <c r="O3466" s="129"/>
      <c r="P3466" s="16"/>
    </row>
    <row r="3467" spans="1:16">
      <c r="A3467" t="s">
        <v>11583</v>
      </c>
      <c r="B3467" t="s">
        <v>317</v>
      </c>
      <c r="C3467" t="s">
        <v>11584</v>
      </c>
      <c r="D3467" t="s">
        <v>318</v>
      </c>
      <c r="E3467">
        <v>1254.17</v>
      </c>
      <c r="F3467" t="s">
        <v>1170</v>
      </c>
      <c r="G3467" t="s">
        <v>11585</v>
      </c>
      <c r="H3467" t="s">
        <v>632</v>
      </c>
      <c r="I3467" t="s">
        <v>10933</v>
      </c>
      <c r="J3467">
        <v>10075</v>
      </c>
      <c r="K3467">
        <v>114010</v>
      </c>
      <c r="L3467" t="s">
        <v>35</v>
      </c>
      <c r="M3467" t="s">
        <v>166</v>
      </c>
      <c r="N3467" t="s">
        <v>11271</v>
      </c>
      <c r="O3467" s="129"/>
    </row>
    <row r="3468" spans="1:16">
      <c r="A3468" t="s">
        <v>11588</v>
      </c>
      <c r="B3468" t="s">
        <v>317</v>
      </c>
      <c r="C3468" t="s">
        <v>11589</v>
      </c>
      <c r="D3468" t="s">
        <v>318</v>
      </c>
      <c r="E3468">
        <v>2435.0500000000002</v>
      </c>
      <c r="F3468" t="s">
        <v>1170</v>
      </c>
      <c r="G3468" t="s">
        <v>11590</v>
      </c>
      <c r="H3468" t="s">
        <v>642</v>
      </c>
      <c r="I3468" t="s">
        <v>10933</v>
      </c>
      <c r="J3468">
        <v>10075</v>
      </c>
      <c r="K3468">
        <v>114010</v>
      </c>
      <c r="L3468" t="s">
        <v>35</v>
      </c>
      <c r="M3468" t="s">
        <v>166</v>
      </c>
      <c r="N3468" t="s">
        <v>11272</v>
      </c>
      <c r="O3468" s="129"/>
      <c r="P3468" s="16"/>
    </row>
    <row r="3469" spans="1:16">
      <c r="A3469" t="s">
        <v>1161</v>
      </c>
      <c r="B3469" t="s">
        <v>317</v>
      </c>
      <c r="C3469" t="s">
        <v>11591</v>
      </c>
      <c r="D3469" t="s">
        <v>318</v>
      </c>
      <c r="E3469">
        <v>1402.58</v>
      </c>
      <c r="F3469" t="s">
        <v>1170</v>
      </c>
      <c r="G3469" t="s">
        <v>11592</v>
      </c>
      <c r="H3469" t="s">
        <v>632</v>
      </c>
      <c r="I3469" t="s">
        <v>10933</v>
      </c>
      <c r="J3469">
        <v>10075</v>
      </c>
      <c r="K3469">
        <v>114010</v>
      </c>
      <c r="L3469" t="s">
        <v>35</v>
      </c>
      <c r="M3469" t="s">
        <v>166</v>
      </c>
      <c r="N3469" t="s">
        <v>11273</v>
      </c>
      <c r="O3469" s="129"/>
    </row>
    <row r="3470" spans="1:16">
      <c r="A3470" t="s">
        <v>1160</v>
      </c>
      <c r="B3470" t="s">
        <v>317</v>
      </c>
      <c r="C3470" t="s">
        <v>11593</v>
      </c>
      <c r="D3470" t="s">
        <v>318</v>
      </c>
      <c r="E3470">
        <v>1404.72</v>
      </c>
      <c r="F3470" t="s">
        <v>1170</v>
      </c>
      <c r="G3470" t="s">
        <v>11594</v>
      </c>
      <c r="H3470" t="s">
        <v>637</v>
      </c>
      <c r="I3470" t="s">
        <v>10933</v>
      </c>
      <c r="J3470">
        <v>10075</v>
      </c>
      <c r="K3470">
        <v>114010</v>
      </c>
      <c r="L3470" t="s">
        <v>35</v>
      </c>
      <c r="M3470" t="s">
        <v>166</v>
      </c>
      <c r="N3470" t="s">
        <v>11274</v>
      </c>
      <c r="O3470" s="129"/>
    </row>
    <row r="3471" spans="1:16">
      <c r="A3471" t="s">
        <v>316</v>
      </c>
      <c r="B3471" t="s">
        <v>317</v>
      </c>
      <c r="C3471" t="s">
        <v>11569</v>
      </c>
      <c r="D3471" t="s">
        <v>318</v>
      </c>
      <c r="E3471">
        <v>77.45</v>
      </c>
      <c r="F3471" t="s">
        <v>1170</v>
      </c>
      <c r="G3471" t="s">
        <v>11570</v>
      </c>
      <c r="H3471" t="s">
        <v>640</v>
      </c>
      <c r="I3471" t="s">
        <v>10932</v>
      </c>
      <c r="J3471">
        <v>10075</v>
      </c>
      <c r="K3471">
        <v>114020</v>
      </c>
      <c r="L3471" t="s">
        <v>33</v>
      </c>
      <c r="M3471" t="s">
        <v>166</v>
      </c>
      <c r="N3471" t="s">
        <v>11264</v>
      </c>
      <c r="O3471" s="129"/>
      <c r="P3471" s="16"/>
    </row>
    <row r="3472" spans="1:16">
      <c r="A3472" t="s">
        <v>320</v>
      </c>
      <c r="B3472" t="s">
        <v>317</v>
      </c>
      <c r="C3472" t="s">
        <v>11571</v>
      </c>
      <c r="D3472" t="s">
        <v>318</v>
      </c>
      <c r="E3472">
        <v>77.45</v>
      </c>
      <c r="F3472" t="s">
        <v>1170</v>
      </c>
      <c r="G3472" t="s">
        <v>11572</v>
      </c>
      <c r="H3472" t="s">
        <v>636</v>
      </c>
      <c r="I3472" t="s">
        <v>10932</v>
      </c>
      <c r="J3472">
        <v>10075</v>
      </c>
      <c r="K3472">
        <v>114020</v>
      </c>
      <c r="L3472" t="s">
        <v>33</v>
      </c>
      <c r="M3472" t="s">
        <v>166</v>
      </c>
      <c r="N3472" t="s">
        <v>11265</v>
      </c>
      <c r="O3472" s="129"/>
    </row>
    <row r="3473" spans="1:16">
      <c r="A3473" t="s">
        <v>321</v>
      </c>
      <c r="B3473" t="s">
        <v>317</v>
      </c>
      <c r="C3473" t="s">
        <v>11573</v>
      </c>
      <c r="D3473" t="s">
        <v>318</v>
      </c>
      <c r="E3473">
        <v>77.45</v>
      </c>
      <c r="F3473" t="s">
        <v>1170</v>
      </c>
      <c r="G3473" t="s">
        <v>11574</v>
      </c>
      <c r="H3473" t="s">
        <v>639</v>
      </c>
      <c r="I3473" t="s">
        <v>10932</v>
      </c>
      <c r="J3473">
        <v>10075</v>
      </c>
      <c r="K3473">
        <v>114020</v>
      </c>
      <c r="L3473" t="s">
        <v>33</v>
      </c>
      <c r="M3473" t="s">
        <v>166</v>
      </c>
      <c r="N3473" t="s">
        <v>11266</v>
      </c>
      <c r="O3473" s="129"/>
      <c r="P3473" s="16"/>
    </row>
    <row r="3474" spans="1:16">
      <c r="A3474" t="s">
        <v>1115</v>
      </c>
      <c r="B3474" t="s">
        <v>317</v>
      </c>
      <c r="C3474" t="s">
        <v>11575</v>
      </c>
      <c r="D3474" t="s">
        <v>318</v>
      </c>
      <c r="E3474">
        <v>77.45</v>
      </c>
      <c r="F3474" t="s">
        <v>1170</v>
      </c>
      <c r="G3474" t="s">
        <v>11576</v>
      </c>
      <c r="H3474" t="s">
        <v>638</v>
      </c>
      <c r="I3474" t="s">
        <v>10932</v>
      </c>
      <c r="J3474">
        <v>10075</v>
      </c>
      <c r="K3474">
        <v>114020</v>
      </c>
      <c r="L3474" t="s">
        <v>33</v>
      </c>
      <c r="M3474" t="s">
        <v>166</v>
      </c>
      <c r="N3474" t="s">
        <v>11267</v>
      </c>
      <c r="O3474" s="129"/>
    </row>
    <row r="3475" spans="1:16">
      <c r="A3475" t="s">
        <v>11577</v>
      </c>
      <c r="B3475" t="s">
        <v>317</v>
      </c>
      <c r="C3475" t="s">
        <v>11578</v>
      </c>
      <c r="D3475" t="s">
        <v>318</v>
      </c>
      <c r="E3475">
        <v>77.45</v>
      </c>
      <c r="F3475" t="s">
        <v>1170</v>
      </c>
      <c r="G3475" t="s">
        <v>11579</v>
      </c>
      <c r="H3475" t="s">
        <v>636</v>
      </c>
      <c r="I3475" t="s">
        <v>10932</v>
      </c>
      <c r="J3475">
        <v>10075</v>
      </c>
      <c r="K3475">
        <v>114020</v>
      </c>
      <c r="L3475" t="s">
        <v>33</v>
      </c>
      <c r="M3475" t="s">
        <v>166</v>
      </c>
      <c r="N3475" t="s">
        <v>11268</v>
      </c>
      <c r="O3475" s="129"/>
      <c r="P3475" s="16"/>
    </row>
    <row r="3476" spans="1:16">
      <c r="A3476" t="s">
        <v>11580</v>
      </c>
      <c r="B3476" t="s">
        <v>317</v>
      </c>
      <c r="C3476" t="s">
        <v>11581</v>
      </c>
      <c r="D3476" t="s">
        <v>318</v>
      </c>
      <c r="E3476">
        <v>77.45</v>
      </c>
      <c r="F3476" t="s">
        <v>1170</v>
      </c>
      <c r="G3476" t="s">
        <v>11582</v>
      </c>
      <c r="H3476" t="s">
        <v>628</v>
      </c>
      <c r="I3476" t="s">
        <v>10932</v>
      </c>
      <c r="J3476">
        <v>10075</v>
      </c>
      <c r="K3476">
        <v>114020</v>
      </c>
      <c r="L3476" t="s">
        <v>33</v>
      </c>
      <c r="M3476" t="s">
        <v>166</v>
      </c>
      <c r="N3476" t="s">
        <v>11269</v>
      </c>
      <c r="O3476" s="129"/>
      <c r="P3476" s="16"/>
    </row>
    <row r="3477" spans="1:16">
      <c r="A3477" t="s">
        <v>1155</v>
      </c>
      <c r="B3477" t="s">
        <v>317</v>
      </c>
      <c r="C3477" t="s">
        <v>11586</v>
      </c>
      <c r="D3477" t="s">
        <v>318</v>
      </c>
      <c r="E3477">
        <v>77.45</v>
      </c>
      <c r="F3477" t="s">
        <v>1170</v>
      </c>
      <c r="G3477" t="s">
        <v>11587</v>
      </c>
      <c r="H3477" t="s">
        <v>636</v>
      </c>
      <c r="I3477" t="s">
        <v>10932</v>
      </c>
      <c r="J3477">
        <v>10075</v>
      </c>
      <c r="K3477">
        <v>114020</v>
      </c>
      <c r="L3477" t="s">
        <v>33</v>
      </c>
      <c r="M3477" t="s">
        <v>166</v>
      </c>
      <c r="N3477" t="s">
        <v>11270</v>
      </c>
      <c r="O3477" s="129"/>
      <c r="P3477" s="16"/>
    </row>
    <row r="3478" spans="1:16">
      <c r="A3478" t="s">
        <v>11583</v>
      </c>
      <c r="B3478" t="s">
        <v>317</v>
      </c>
      <c r="C3478" t="s">
        <v>11584</v>
      </c>
      <c r="D3478" t="s">
        <v>318</v>
      </c>
      <c r="E3478">
        <v>77.45</v>
      </c>
      <c r="F3478" t="s">
        <v>1170</v>
      </c>
      <c r="G3478" t="s">
        <v>11585</v>
      </c>
      <c r="H3478" t="s">
        <v>633</v>
      </c>
      <c r="I3478" t="s">
        <v>10932</v>
      </c>
      <c r="J3478">
        <v>10075</v>
      </c>
      <c r="K3478">
        <v>114020</v>
      </c>
      <c r="L3478" t="s">
        <v>33</v>
      </c>
      <c r="M3478" t="s">
        <v>166</v>
      </c>
      <c r="N3478" t="s">
        <v>11271</v>
      </c>
      <c r="O3478" s="129"/>
      <c r="P3478" s="16"/>
    </row>
    <row r="3479" spans="1:16">
      <c r="A3479" t="s">
        <v>11588</v>
      </c>
      <c r="B3479" t="s">
        <v>317</v>
      </c>
      <c r="C3479" t="s">
        <v>11589</v>
      </c>
      <c r="D3479" t="s">
        <v>318</v>
      </c>
      <c r="E3479">
        <v>146.80000000000001</v>
      </c>
      <c r="F3479" t="s">
        <v>1170</v>
      </c>
      <c r="G3479" t="s">
        <v>11590</v>
      </c>
      <c r="H3479" t="s">
        <v>643</v>
      </c>
      <c r="I3479" t="s">
        <v>10932</v>
      </c>
      <c r="J3479">
        <v>10075</v>
      </c>
      <c r="K3479">
        <v>114020</v>
      </c>
      <c r="L3479" t="s">
        <v>33</v>
      </c>
      <c r="M3479" t="s">
        <v>166</v>
      </c>
      <c r="N3479" t="s">
        <v>11272</v>
      </c>
      <c r="O3479" s="129"/>
      <c r="P3479" s="16"/>
    </row>
    <row r="3480" spans="1:16">
      <c r="A3480" t="s">
        <v>1161</v>
      </c>
      <c r="B3480" t="s">
        <v>317</v>
      </c>
      <c r="C3480" t="s">
        <v>11591</v>
      </c>
      <c r="D3480" t="s">
        <v>318</v>
      </c>
      <c r="E3480">
        <v>85.16</v>
      </c>
      <c r="F3480" t="s">
        <v>1170</v>
      </c>
      <c r="G3480" t="s">
        <v>11592</v>
      </c>
      <c r="H3480" t="s">
        <v>633</v>
      </c>
      <c r="I3480" t="s">
        <v>10932</v>
      </c>
      <c r="J3480">
        <v>10075</v>
      </c>
      <c r="K3480">
        <v>114020</v>
      </c>
      <c r="L3480" t="s">
        <v>33</v>
      </c>
      <c r="M3480" t="s">
        <v>166</v>
      </c>
      <c r="N3480" t="s">
        <v>11273</v>
      </c>
      <c r="O3480" s="129"/>
      <c r="P3480" s="16"/>
    </row>
    <row r="3481" spans="1:16">
      <c r="A3481" t="s">
        <v>1160</v>
      </c>
      <c r="B3481" t="s">
        <v>317</v>
      </c>
      <c r="C3481" t="s">
        <v>11593</v>
      </c>
      <c r="D3481" t="s">
        <v>318</v>
      </c>
      <c r="E3481">
        <v>85.16</v>
      </c>
      <c r="F3481" t="s">
        <v>1170</v>
      </c>
      <c r="G3481" t="s">
        <v>11594</v>
      </c>
      <c r="H3481" t="s">
        <v>638</v>
      </c>
      <c r="I3481" t="s">
        <v>10932</v>
      </c>
      <c r="J3481">
        <v>10075</v>
      </c>
      <c r="K3481">
        <v>114020</v>
      </c>
      <c r="L3481" t="s">
        <v>33</v>
      </c>
      <c r="M3481" t="s">
        <v>166</v>
      </c>
      <c r="N3481" t="s">
        <v>11274</v>
      </c>
      <c r="O3481" s="129"/>
      <c r="P3481" s="16"/>
    </row>
    <row r="3482" spans="1:16">
      <c r="A3482" t="s">
        <v>316</v>
      </c>
      <c r="B3482" t="s">
        <v>317</v>
      </c>
      <c r="C3482" t="s">
        <v>11569</v>
      </c>
      <c r="D3482" t="s">
        <v>318</v>
      </c>
      <c r="E3482">
        <v>9871.2099999999991</v>
      </c>
      <c r="F3482" t="s">
        <v>1170</v>
      </c>
      <c r="G3482" t="s">
        <v>11570</v>
      </c>
      <c r="H3482" t="s">
        <v>641</v>
      </c>
      <c r="I3482" t="s">
        <v>10931</v>
      </c>
      <c r="J3482">
        <v>10075</v>
      </c>
      <c r="K3482">
        <v>114040</v>
      </c>
      <c r="L3482" t="s">
        <v>27</v>
      </c>
      <c r="M3482" t="s">
        <v>166</v>
      </c>
      <c r="N3482" t="s">
        <v>11264</v>
      </c>
      <c r="O3482" s="129"/>
      <c r="P3482" s="16"/>
    </row>
    <row r="3483" spans="1:16">
      <c r="A3483" t="s">
        <v>320</v>
      </c>
      <c r="B3483" t="s">
        <v>317</v>
      </c>
      <c r="C3483" t="s">
        <v>11571</v>
      </c>
      <c r="D3483" t="s">
        <v>318</v>
      </c>
      <c r="E3483">
        <v>9650.52</v>
      </c>
      <c r="F3483" t="s">
        <v>1170</v>
      </c>
      <c r="G3483" t="s">
        <v>11572</v>
      </c>
      <c r="H3483" t="s">
        <v>637</v>
      </c>
      <c r="I3483" t="s">
        <v>10931</v>
      </c>
      <c r="J3483">
        <v>10075</v>
      </c>
      <c r="K3483">
        <v>114040</v>
      </c>
      <c r="L3483" t="s">
        <v>27</v>
      </c>
      <c r="M3483" t="s">
        <v>166</v>
      </c>
      <c r="N3483" t="s">
        <v>11265</v>
      </c>
      <c r="O3483" s="129"/>
      <c r="P3483" s="16"/>
    </row>
    <row r="3484" spans="1:16">
      <c r="A3484" t="s">
        <v>321</v>
      </c>
      <c r="B3484" t="s">
        <v>317</v>
      </c>
      <c r="C3484" t="s">
        <v>11573</v>
      </c>
      <c r="D3484" t="s">
        <v>318</v>
      </c>
      <c r="E3484">
        <v>10436.06</v>
      </c>
      <c r="F3484" t="s">
        <v>1170</v>
      </c>
      <c r="G3484" t="s">
        <v>11574</v>
      </c>
      <c r="H3484" t="s">
        <v>640</v>
      </c>
      <c r="I3484" t="s">
        <v>10931</v>
      </c>
      <c r="J3484">
        <v>10075</v>
      </c>
      <c r="K3484">
        <v>114040</v>
      </c>
      <c r="L3484" t="s">
        <v>27</v>
      </c>
      <c r="M3484" t="s">
        <v>166</v>
      </c>
      <c r="N3484" t="s">
        <v>11266</v>
      </c>
      <c r="O3484" s="129"/>
      <c r="P3484" s="16"/>
    </row>
    <row r="3485" spans="1:16">
      <c r="A3485" t="s">
        <v>1115</v>
      </c>
      <c r="B3485" t="s">
        <v>317</v>
      </c>
      <c r="C3485" t="s">
        <v>11575</v>
      </c>
      <c r="D3485" t="s">
        <v>318</v>
      </c>
      <c r="E3485">
        <v>9442.26</v>
      </c>
      <c r="F3485" t="s">
        <v>1170</v>
      </c>
      <c r="G3485" t="s">
        <v>11576</v>
      </c>
      <c r="H3485" t="s">
        <v>639</v>
      </c>
      <c r="I3485" t="s">
        <v>10931</v>
      </c>
      <c r="J3485">
        <v>10075</v>
      </c>
      <c r="K3485">
        <v>114040</v>
      </c>
      <c r="L3485" t="s">
        <v>27</v>
      </c>
      <c r="M3485" t="s">
        <v>166</v>
      </c>
      <c r="N3485" t="s">
        <v>11267</v>
      </c>
      <c r="O3485" s="129"/>
      <c r="P3485" s="16"/>
    </row>
    <row r="3486" spans="1:16">
      <c r="A3486" t="s">
        <v>11577</v>
      </c>
      <c r="B3486" t="s">
        <v>317</v>
      </c>
      <c r="C3486" t="s">
        <v>11578</v>
      </c>
      <c r="D3486" t="s">
        <v>318</v>
      </c>
      <c r="E3486">
        <v>9650.52</v>
      </c>
      <c r="F3486" t="s">
        <v>1170</v>
      </c>
      <c r="G3486" t="s">
        <v>11579</v>
      </c>
      <c r="H3486" t="s">
        <v>637</v>
      </c>
      <c r="I3486" t="s">
        <v>10931</v>
      </c>
      <c r="J3486">
        <v>10075</v>
      </c>
      <c r="K3486">
        <v>114040</v>
      </c>
      <c r="L3486" t="s">
        <v>27</v>
      </c>
      <c r="M3486" t="s">
        <v>166</v>
      </c>
      <c r="N3486" t="s">
        <v>11268</v>
      </c>
      <c r="O3486" s="129"/>
      <c r="P3486" s="16"/>
    </row>
    <row r="3487" spans="1:16">
      <c r="A3487" t="s">
        <v>11580</v>
      </c>
      <c r="B3487" t="s">
        <v>317</v>
      </c>
      <c r="C3487" t="s">
        <v>11581</v>
      </c>
      <c r="D3487" t="s">
        <v>318</v>
      </c>
      <c r="E3487">
        <v>10311.58</v>
      </c>
      <c r="F3487" t="s">
        <v>1170</v>
      </c>
      <c r="G3487" t="s">
        <v>11582</v>
      </c>
      <c r="H3487" t="s">
        <v>629</v>
      </c>
      <c r="I3487" t="s">
        <v>10931</v>
      </c>
      <c r="J3487">
        <v>10075</v>
      </c>
      <c r="K3487">
        <v>114040</v>
      </c>
      <c r="L3487" t="s">
        <v>27</v>
      </c>
      <c r="M3487" t="s">
        <v>166</v>
      </c>
      <c r="N3487" t="s">
        <v>11269</v>
      </c>
      <c r="O3487" s="129"/>
      <c r="P3487" s="16"/>
    </row>
    <row r="3488" spans="1:16">
      <c r="A3488" t="s">
        <v>1155</v>
      </c>
      <c r="B3488" t="s">
        <v>317</v>
      </c>
      <c r="C3488" t="s">
        <v>11586</v>
      </c>
      <c r="D3488" t="s">
        <v>318</v>
      </c>
      <c r="E3488">
        <v>8664.56</v>
      </c>
      <c r="F3488" t="s">
        <v>1170</v>
      </c>
      <c r="G3488" t="s">
        <v>11587</v>
      </c>
      <c r="H3488" t="s">
        <v>637</v>
      </c>
      <c r="I3488" t="s">
        <v>10931</v>
      </c>
      <c r="J3488">
        <v>10075</v>
      </c>
      <c r="K3488">
        <v>114040</v>
      </c>
      <c r="L3488" t="s">
        <v>27</v>
      </c>
      <c r="M3488" t="s">
        <v>166</v>
      </c>
      <c r="N3488" t="s">
        <v>11270</v>
      </c>
      <c r="O3488" s="129"/>
      <c r="P3488" s="16"/>
    </row>
    <row r="3489" spans="1:16">
      <c r="A3489" t="s">
        <v>11583</v>
      </c>
      <c r="B3489" t="s">
        <v>317</v>
      </c>
      <c r="C3489" t="s">
        <v>11584</v>
      </c>
      <c r="D3489" t="s">
        <v>318</v>
      </c>
      <c r="E3489">
        <v>9332.3799999999992</v>
      </c>
      <c r="F3489" t="s">
        <v>1170</v>
      </c>
      <c r="G3489" t="s">
        <v>11585</v>
      </c>
      <c r="H3489" t="s">
        <v>634</v>
      </c>
      <c r="I3489" t="s">
        <v>10931</v>
      </c>
      <c r="J3489">
        <v>10075</v>
      </c>
      <c r="K3489">
        <v>114040</v>
      </c>
      <c r="L3489" t="s">
        <v>27</v>
      </c>
      <c r="M3489" t="s">
        <v>166</v>
      </c>
      <c r="N3489" t="s">
        <v>11271</v>
      </c>
      <c r="O3489" s="129"/>
      <c r="P3489" s="16"/>
    </row>
    <row r="3490" spans="1:16">
      <c r="A3490" t="s">
        <v>11588</v>
      </c>
      <c r="B3490" t="s">
        <v>317</v>
      </c>
      <c r="C3490" t="s">
        <v>11589</v>
      </c>
      <c r="D3490" t="s">
        <v>318</v>
      </c>
      <c r="E3490">
        <v>11997.61</v>
      </c>
      <c r="F3490" t="s">
        <v>1170</v>
      </c>
      <c r="G3490" t="s">
        <v>11590</v>
      </c>
      <c r="H3490" t="s">
        <v>644</v>
      </c>
      <c r="I3490" t="s">
        <v>10931</v>
      </c>
      <c r="J3490">
        <v>10075</v>
      </c>
      <c r="K3490">
        <v>114040</v>
      </c>
      <c r="L3490" t="s">
        <v>27</v>
      </c>
      <c r="M3490" t="s">
        <v>166</v>
      </c>
      <c r="N3490" t="s">
        <v>11272</v>
      </c>
      <c r="O3490" s="129"/>
      <c r="P3490" s="16"/>
    </row>
    <row r="3491" spans="1:16">
      <c r="A3491" t="s">
        <v>1161</v>
      </c>
      <c r="B3491" t="s">
        <v>317</v>
      </c>
      <c r="C3491" t="s">
        <v>11591</v>
      </c>
      <c r="D3491" t="s">
        <v>318</v>
      </c>
      <c r="E3491">
        <v>9475.82</v>
      </c>
      <c r="F3491" t="s">
        <v>1170</v>
      </c>
      <c r="G3491" t="s">
        <v>11592</v>
      </c>
      <c r="H3491" t="s">
        <v>634</v>
      </c>
      <c r="I3491" t="s">
        <v>10931</v>
      </c>
      <c r="J3491">
        <v>10075</v>
      </c>
      <c r="K3491">
        <v>114040</v>
      </c>
      <c r="L3491" t="s">
        <v>27</v>
      </c>
      <c r="M3491" t="s">
        <v>166</v>
      </c>
      <c r="N3491" t="s">
        <v>11273</v>
      </c>
      <c r="O3491" s="129"/>
      <c r="P3491" s="16"/>
    </row>
    <row r="3492" spans="1:16">
      <c r="A3492" t="s">
        <v>1160</v>
      </c>
      <c r="B3492" t="s">
        <v>317</v>
      </c>
      <c r="C3492" t="s">
        <v>11593</v>
      </c>
      <c r="D3492" t="s">
        <v>318</v>
      </c>
      <c r="E3492">
        <v>9557.5499999999993</v>
      </c>
      <c r="F3492" t="s">
        <v>1170</v>
      </c>
      <c r="G3492" t="s">
        <v>11594</v>
      </c>
      <c r="H3492" t="s">
        <v>639</v>
      </c>
      <c r="I3492" t="s">
        <v>10931</v>
      </c>
      <c r="J3492">
        <v>10075</v>
      </c>
      <c r="K3492">
        <v>114040</v>
      </c>
      <c r="L3492" t="s">
        <v>27</v>
      </c>
      <c r="M3492" t="s">
        <v>166</v>
      </c>
      <c r="N3492" t="s">
        <v>11274</v>
      </c>
      <c r="O3492" s="129"/>
      <c r="P3492" s="16"/>
    </row>
    <row r="3493" spans="1:16">
      <c r="A3493" t="s">
        <v>316</v>
      </c>
      <c r="B3493" t="s">
        <v>317</v>
      </c>
      <c r="C3493" t="s">
        <v>11569</v>
      </c>
      <c r="D3493" t="s">
        <v>318</v>
      </c>
      <c r="E3493">
        <v>7251.64</v>
      </c>
      <c r="F3493" t="s">
        <v>1170</v>
      </c>
      <c r="G3493" t="s">
        <v>11570</v>
      </c>
      <c r="H3493" t="s">
        <v>642</v>
      </c>
      <c r="I3493" t="s">
        <v>10930</v>
      </c>
      <c r="J3493">
        <v>10075</v>
      </c>
      <c r="K3493">
        <v>114060</v>
      </c>
      <c r="L3493" t="s">
        <v>31</v>
      </c>
      <c r="M3493" t="s">
        <v>166</v>
      </c>
      <c r="N3493" t="s">
        <v>11264</v>
      </c>
      <c r="O3493" s="129"/>
      <c r="P3493" s="16"/>
    </row>
    <row r="3494" spans="1:16">
      <c r="A3494" t="s">
        <v>320</v>
      </c>
      <c r="B3494" t="s">
        <v>317</v>
      </c>
      <c r="C3494" t="s">
        <v>11571</v>
      </c>
      <c r="D3494" t="s">
        <v>318</v>
      </c>
      <c r="E3494">
        <v>6986.22</v>
      </c>
      <c r="F3494" t="s">
        <v>1170</v>
      </c>
      <c r="G3494" t="s">
        <v>11572</v>
      </c>
      <c r="H3494" t="s">
        <v>638</v>
      </c>
      <c r="I3494" t="s">
        <v>10930</v>
      </c>
      <c r="J3494">
        <v>10075</v>
      </c>
      <c r="K3494">
        <v>114060</v>
      </c>
      <c r="L3494" t="s">
        <v>31</v>
      </c>
      <c r="M3494" t="s">
        <v>166</v>
      </c>
      <c r="N3494" t="s">
        <v>11265</v>
      </c>
      <c r="O3494" s="129"/>
      <c r="P3494" s="16"/>
    </row>
    <row r="3495" spans="1:16">
      <c r="A3495" t="s">
        <v>321</v>
      </c>
      <c r="B3495" t="s">
        <v>317</v>
      </c>
      <c r="C3495" t="s">
        <v>11573</v>
      </c>
      <c r="D3495" t="s">
        <v>318</v>
      </c>
      <c r="E3495">
        <v>6924.67</v>
      </c>
      <c r="F3495" t="s">
        <v>1170</v>
      </c>
      <c r="G3495" t="s">
        <v>11574</v>
      </c>
      <c r="H3495" t="s">
        <v>641</v>
      </c>
      <c r="I3495" t="s">
        <v>10930</v>
      </c>
      <c r="J3495">
        <v>10075</v>
      </c>
      <c r="K3495">
        <v>114060</v>
      </c>
      <c r="L3495" t="s">
        <v>31</v>
      </c>
      <c r="M3495" t="s">
        <v>166</v>
      </c>
      <c r="N3495" t="s">
        <v>11266</v>
      </c>
      <c r="O3495" s="129"/>
      <c r="P3495" s="16"/>
    </row>
    <row r="3496" spans="1:16">
      <c r="A3496" t="s">
        <v>1115</v>
      </c>
      <c r="B3496" t="s">
        <v>317</v>
      </c>
      <c r="C3496" t="s">
        <v>11575</v>
      </c>
      <c r="D3496" t="s">
        <v>318</v>
      </c>
      <c r="E3496">
        <v>6952.55</v>
      </c>
      <c r="F3496" t="s">
        <v>1170</v>
      </c>
      <c r="G3496" t="s">
        <v>11576</v>
      </c>
      <c r="H3496" t="s">
        <v>640</v>
      </c>
      <c r="I3496" t="s">
        <v>10930</v>
      </c>
      <c r="J3496">
        <v>10075</v>
      </c>
      <c r="K3496">
        <v>114060</v>
      </c>
      <c r="L3496" t="s">
        <v>31</v>
      </c>
      <c r="M3496" t="s">
        <v>166</v>
      </c>
      <c r="N3496" t="s">
        <v>11267</v>
      </c>
      <c r="O3496" s="129"/>
      <c r="P3496" s="16"/>
    </row>
    <row r="3497" spans="1:16">
      <c r="A3497" t="s">
        <v>11577</v>
      </c>
      <c r="B3497" t="s">
        <v>317</v>
      </c>
      <c r="C3497" t="s">
        <v>11578</v>
      </c>
      <c r="D3497" t="s">
        <v>318</v>
      </c>
      <c r="E3497">
        <v>6327.34</v>
      </c>
      <c r="F3497" t="s">
        <v>1170</v>
      </c>
      <c r="G3497" t="s">
        <v>11579</v>
      </c>
      <c r="H3497" t="s">
        <v>638</v>
      </c>
      <c r="I3497" t="s">
        <v>10930</v>
      </c>
      <c r="J3497">
        <v>10075</v>
      </c>
      <c r="K3497">
        <v>114060</v>
      </c>
      <c r="L3497" t="s">
        <v>31</v>
      </c>
      <c r="M3497" t="s">
        <v>166</v>
      </c>
      <c r="N3497" t="s">
        <v>11268</v>
      </c>
      <c r="O3497" s="129"/>
      <c r="P3497" s="16"/>
    </row>
    <row r="3498" spans="1:16">
      <c r="A3498" t="s">
        <v>11580</v>
      </c>
      <c r="B3498" t="s">
        <v>317</v>
      </c>
      <c r="C3498" t="s">
        <v>11581</v>
      </c>
      <c r="D3498" t="s">
        <v>318</v>
      </c>
      <c r="E3498">
        <v>6391.19</v>
      </c>
      <c r="F3498" t="s">
        <v>1170</v>
      </c>
      <c r="G3498" t="s">
        <v>11582</v>
      </c>
      <c r="H3498" t="s">
        <v>630</v>
      </c>
      <c r="I3498" t="s">
        <v>10930</v>
      </c>
      <c r="J3498">
        <v>10075</v>
      </c>
      <c r="K3498">
        <v>114060</v>
      </c>
      <c r="L3498" t="s">
        <v>31</v>
      </c>
      <c r="M3498" t="s">
        <v>166</v>
      </c>
      <c r="N3498" t="s">
        <v>11269</v>
      </c>
      <c r="O3498" s="129"/>
      <c r="P3498" s="16"/>
    </row>
    <row r="3499" spans="1:16">
      <c r="A3499" t="s">
        <v>11583</v>
      </c>
      <c r="B3499" t="s">
        <v>317</v>
      </c>
      <c r="C3499" t="s">
        <v>11584</v>
      </c>
      <c r="D3499" t="s">
        <v>318</v>
      </c>
      <c r="E3499">
        <v>6372.6</v>
      </c>
      <c r="F3499" t="s">
        <v>1170</v>
      </c>
      <c r="G3499" t="s">
        <v>11585</v>
      </c>
      <c r="H3499" t="s">
        <v>635</v>
      </c>
      <c r="I3499" t="s">
        <v>10930</v>
      </c>
      <c r="J3499">
        <v>10075</v>
      </c>
      <c r="K3499">
        <v>114060</v>
      </c>
      <c r="L3499" t="s">
        <v>31</v>
      </c>
      <c r="M3499" t="s">
        <v>166</v>
      </c>
      <c r="N3499" t="s">
        <v>11271</v>
      </c>
      <c r="O3499" s="129"/>
      <c r="P3499" s="16"/>
    </row>
    <row r="3500" spans="1:16">
      <c r="A3500" t="s">
        <v>1155</v>
      </c>
      <c r="B3500" t="s">
        <v>317</v>
      </c>
      <c r="C3500" t="s">
        <v>11586</v>
      </c>
      <c r="D3500" t="s">
        <v>318</v>
      </c>
      <c r="E3500">
        <v>6821.85</v>
      </c>
      <c r="F3500" t="s">
        <v>1170</v>
      </c>
      <c r="G3500" t="s">
        <v>11587</v>
      </c>
      <c r="H3500" t="s">
        <v>638</v>
      </c>
      <c r="I3500" t="s">
        <v>10930</v>
      </c>
      <c r="J3500">
        <v>10075</v>
      </c>
      <c r="K3500">
        <v>114060</v>
      </c>
      <c r="L3500" t="s">
        <v>31</v>
      </c>
      <c r="M3500" t="s">
        <v>166</v>
      </c>
      <c r="N3500" t="s">
        <v>11270</v>
      </c>
      <c r="O3500" s="129"/>
      <c r="P3500" s="16"/>
    </row>
    <row r="3501" spans="1:16">
      <c r="A3501" t="s">
        <v>11588</v>
      </c>
      <c r="B3501" t="s">
        <v>317</v>
      </c>
      <c r="C3501" t="s">
        <v>11589</v>
      </c>
      <c r="D3501" t="s">
        <v>318</v>
      </c>
      <c r="E3501">
        <v>11886.72</v>
      </c>
      <c r="F3501" t="s">
        <v>1170</v>
      </c>
      <c r="G3501" t="s">
        <v>11590</v>
      </c>
      <c r="H3501" t="s">
        <v>645</v>
      </c>
      <c r="I3501" t="s">
        <v>10930</v>
      </c>
      <c r="J3501">
        <v>10075</v>
      </c>
      <c r="K3501">
        <v>114060</v>
      </c>
      <c r="L3501" t="s">
        <v>31</v>
      </c>
      <c r="M3501" t="s">
        <v>166</v>
      </c>
      <c r="N3501" t="s">
        <v>11272</v>
      </c>
      <c r="O3501" s="129"/>
      <c r="P3501" s="16"/>
    </row>
    <row r="3502" spans="1:16">
      <c r="A3502" t="s">
        <v>1161</v>
      </c>
      <c r="B3502" t="s">
        <v>317</v>
      </c>
      <c r="C3502" t="s">
        <v>11591</v>
      </c>
      <c r="D3502" t="s">
        <v>318</v>
      </c>
      <c r="E3502">
        <v>7260.92</v>
      </c>
      <c r="F3502" t="s">
        <v>1170</v>
      </c>
      <c r="G3502" t="s">
        <v>11592</v>
      </c>
      <c r="H3502" t="s">
        <v>635</v>
      </c>
      <c r="I3502" t="s">
        <v>10930</v>
      </c>
      <c r="J3502">
        <v>10075</v>
      </c>
      <c r="K3502">
        <v>114060</v>
      </c>
      <c r="L3502" t="s">
        <v>31</v>
      </c>
      <c r="M3502" t="s">
        <v>166</v>
      </c>
      <c r="N3502" t="s">
        <v>11273</v>
      </c>
      <c r="O3502" s="129"/>
      <c r="P3502" s="16"/>
    </row>
    <row r="3503" spans="1:16">
      <c r="A3503" t="s">
        <v>1160</v>
      </c>
      <c r="B3503" t="s">
        <v>317</v>
      </c>
      <c r="C3503" t="s">
        <v>11593</v>
      </c>
      <c r="D3503" t="s">
        <v>318</v>
      </c>
      <c r="E3503">
        <v>7782.87</v>
      </c>
      <c r="F3503" t="s">
        <v>1170</v>
      </c>
      <c r="G3503" t="s">
        <v>11594</v>
      </c>
      <c r="H3503" t="s">
        <v>640</v>
      </c>
      <c r="I3503" t="s">
        <v>10930</v>
      </c>
      <c r="J3503">
        <v>10075</v>
      </c>
      <c r="K3503">
        <v>114060</v>
      </c>
      <c r="L3503" t="s">
        <v>31</v>
      </c>
      <c r="M3503" t="s">
        <v>166</v>
      </c>
      <c r="N3503" t="s">
        <v>11274</v>
      </c>
      <c r="O3503" s="129"/>
      <c r="P3503" s="16"/>
    </row>
    <row r="3504" spans="1:16">
      <c r="A3504" t="s">
        <v>316</v>
      </c>
      <c r="B3504" t="s">
        <v>317</v>
      </c>
      <c r="C3504" t="s">
        <v>11569</v>
      </c>
      <c r="D3504" t="s">
        <v>318</v>
      </c>
      <c r="E3504">
        <v>4150.59</v>
      </c>
      <c r="F3504" t="s">
        <v>1170</v>
      </c>
      <c r="G3504" t="s">
        <v>11570</v>
      </c>
      <c r="H3504" t="s">
        <v>643</v>
      </c>
      <c r="I3504" t="s">
        <v>10929</v>
      </c>
      <c r="J3504">
        <v>10080</v>
      </c>
      <c r="K3504">
        <v>111100</v>
      </c>
      <c r="L3504" t="s">
        <v>35</v>
      </c>
      <c r="M3504" t="s">
        <v>174</v>
      </c>
      <c r="N3504" t="s">
        <v>11264</v>
      </c>
      <c r="O3504" s="129"/>
      <c r="P3504" s="16"/>
    </row>
    <row r="3505" spans="1:16">
      <c r="A3505" t="s">
        <v>320</v>
      </c>
      <c r="B3505" t="s">
        <v>317</v>
      </c>
      <c r="C3505" t="s">
        <v>11571</v>
      </c>
      <c r="D3505" t="s">
        <v>318</v>
      </c>
      <c r="E3505">
        <v>4303.28</v>
      </c>
      <c r="F3505" t="s">
        <v>1170</v>
      </c>
      <c r="G3505" t="s">
        <v>11572</v>
      </c>
      <c r="H3505" t="s">
        <v>639</v>
      </c>
      <c r="I3505" t="s">
        <v>10929</v>
      </c>
      <c r="J3505">
        <v>10080</v>
      </c>
      <c r="K3505">
        <v>111100</v>
      </c>
      <c r="L3505" t="s">
        <v>35</v>
      </c>
      <c r="M3505" t="s">
        <v>174</v>
      </c>
      <c r="N3505" t="s">
        <v>11265</v>
      </c>
      <c r="O3505" s="129"/>
      <c r="P3505" s="16"/>
    </row>
    <row r="3506" spans="1:16">
      <c r="A3506" t="s">
        <v>321</v>
      </c>
      <c r="B3506" t="s">
        <v>317</v>
      </c>
      <c r="C3506" t="s">
        <v>11573</v>
      </c>
      <c r="D3506" t="s">
        <v>318</v>
      </c>
      <c r="E3506">
        <v>4200.3599999999997</v>
      </c>
      <c r="F3506" t="s">
        <v>1170</v>
      </c>
      <c r="G3506" t="s">
        <v>11574</v>
      </c>
      <c r="H3506" t="s">
        <v>642</v>
      </c>
      <c r="I3506" t="s">
        <v>10929</v>
      </c>
      <c r="J3506">
        <v>10080</v>
      </c>
      <c r="K3506">
        <v>111100</v>
      </c>
      <c r="L3506" t="s">
        <v>35</v>
      </c>
      <c r="M3506" t="s">
        <v>174</v>
      </c>
      <c r="N3506" t="s">
        <v>11266</v>
      </c>
      <c r="O3506" s="129"/>
      <c r="P3506" s="16"/>
    </row>
    <row r="3507" spans="1:16">
      <c r="A3507" t="s">
        <v>1115</v>
      </c>
      <c r="B3507" t="s">
        <v>317</v>
      </c>
      <c r="C3507" t="s">
        <v>11575</v>
      </c>
      <c r="D3507" t="s">
        <v>318</v>
      </c>
      <c r="E3507">
        <v>4235.33</v>
      </c>
      <c r="F3507" t="s">
        <v>1170</v>
      </c>
      <c r="G3507" t="s">
        <v>11576</v>
      </c>
      <c r="H3507" t="s">
        <v>641</v>
      </c>
      <c r="I3507" t="s">
        <v>10929</v>
      </c>
      <c r="J3507">
        <v>10080</v>
      </c>
      <c r="K3507">
        <v>111100</v>
      </c>
      <c r="L3507" t="s">
        <v>35</v>
      </c>
      <c r="M3507" t="s">
        <v>174</v>
      </c>
      <c r="N3507" t="s">
        <v>11267</v>
      </c>
      <c r="O3507" s="129"/>
      <c r="P3507" s="16"/>
    </row>
    <row r="3508" spans="1:16">
      <c r="A3508" t="s">
        <v>11577</v>
      </c>
      <c r="B3508" t="s">
        <v>317</v>
      </c>
      <c r="C3508" t="s">
        <v>11578</v>
      </c>
      <c r="D3508" t="s">
        <v>318</v>
      </c>
      <c r="E3508">
        <v>4408.1099999999997</v>
      </c>
      <c r="F3508" t="s">
        <v>1170</v>
      </c>
      <c r="G3508" t="s">
        <v>11579</v>
      </c>
      <c r="H3508" t="s">
        <v>639</v>
      </c>
      <c r="I3508" t="s">
        <v>10929</v>
      </c>
      <c r="J3508">
        <v>10080</v>
      </c>
      <c r="K3508">
        <v>111100</v>
      </c>
      <c r="L3508" t="s">
        <v>35</v>
      </c>
      <c r="M3508" t="s">
        <v>174</v>
      </c>
      <c r="N3508" t="s">
        <v>11268</v>
      </c>
      <c r="O3508" s="129"/>
      <c r="P3508" s="16"/>
    </row>
    <row r="3509" spans="1:16">
      <c r="A3509" t="s">
        <v>11580</v>
      </c>
      <c r="B3509" t="s">
        <v>317</v>
      </c>
      <c r="C3509" t="s">
        <v>11581</v>
      </c>
      <c r="D3509" t="s">
        <v>318</v>
      </c>
      <c r="E3509">
        <v>5015.18</v>
      </c>
      <c r="F3509" t="s">
        <v>1170</v>
      </c>
      <c r="G3509" t="s">
        <v>11582</v>
      </c>
      <c r="H3509" t="s">
        <v>631</v>
      </c>
      <c r="I3509" t="s">
        <v>10929</v>
      </c>
      <c r="J3509">
        <v>10080</v>
      </c>
      <c r="K3509">
        <v>111100</v>
      </c>
      <c r="L3509" t="s">
        <v>35</v>
      </c>
      <c r="M3509" t="s">
        <v>174</v>
      </c>
      <c r="N3509" t="s">
        <v>11269</v>
      </c>
      <c r="O3509" s="129"/>
      <c r="P3509" s="16"/>
    </row>
    <row r="3510" spans="1:16">
      <c r="A3510" t="s">
        <v>11583</v>
      </c>
      <c r="B3510" t="s">
        <v>317</v>
      </c>
      <c r="C3510" t="s">
        <v>11584</v>
      </c>
      <c r="D3510" t="s">
        <v>318</v>
      </c>
      <c r="E3510">
        <v>5205.0600000000004</v>
      </c>
      <c r="F3510" t="s">
        <v>1170</v>
      </c>
      <c r="G3510" t="s">
        <v>11585</v>
      </c>
      <c r="H3510" t="s">
        <v>636</v>
      </c>
      <c r="I3510" t="s">
        <v>10929</v>
      </c>
      <c r="J3510">
        <v>10080</v>
      </c>
      <c r="K3510">
        <v>111100</v>
      </c>
      <c r="L3510" t="s">
        <v>35</v>
      </c>
      <c r="M3510" t="s">
        <v>174</v>
      </c>
      <c r="N3510" t="s">
        <v>11271</v>
      </c>
      <c r="O3510" s="129"/>
      <c r="P3510" s="16"/>
    </row>
    <row r="3511" spans="1:16">
      <c r="A3511" t="s">
        <v>1155</v>
      </c>
      <c r="B3511" t="s">
        <v>317</v>
      </c>
      <c r="C3511" t="s">
        <v>11586</v>
      </c>
      <c r="D3511" t="s">
        <v>318</v>
      </c>
      <c r="E3511">
        <v>5049.33</v>
      </c>
      <c r="F3511" t="s">
        <v>1170</v>
      </c>
      <c r="G3511" t="s">
        <v>11587</v>
      </c>
      <c r="H3511" t="s">
        <v>639</v>
      </c>
      <c r="I3511" t="s">
        <v>10929</v>
      </c>
      <c r="J3511">
        <v>10080</v>
      </c>
      <c r="K3511">
        <v>111100</v>
      </c>
      <c r="L3511" t="s">
        <v>35</v>
      </c>
      <c r="M3511" t="s">
        <v>174</v>
      </c>
      <c r="N3511" t="s">
        <v>11270</v>
      </c>
      <c r="O3511" s="129"/>
      <c r="P3511" s="16"/>
    </row>
    <row r="3512" spans="1:16">
      <c r="A3512" t="s">
        <v>11588</v>
      </c>
      <c r="B3512" t="s">
        <v>317</v>
      </c>
      <c r="C3512" t="s">
        <v>11589</v>
      </c>
      <c r="D3512" t="s">
        <v>318</v>
      </c>
      <c r="E3512">
        <v>8606.51</v>
      </c>
      <c r="F3512" t="s">
        <v>1170</v>
      </c>
      <c r="G3512" t="s">
        <v>11590</v>
      </c>
      <c r="H3512" t="s">
        <v>646</v>
      </c>
      <c r="I3512" t="s">
        <v>10929</v>
      </c>
      <c r="J3512">
        <v>10080</v>
      </c>
      <c r="K3512">
        <v>111100</v>
      </c>
      <c r="L3512" t="s">
        <v>35</v>
      </c>
      <c r="M3512" t="s">
        <v>174</v>
      </c>
      <c r="N3512" t="s">
        <v>11272</v>
      </c>
      <c r="O3512" s="129"/>
      <c r="P3512" s="16"/>
    </row>
    <row r="3513" spans="1:16">
      <c r="A3513" t="s">
        <v>1161</v>
      </c>
      <c r="B3513" t="s">
        <v>317</v>
      </c>
      <c r="C3513" t="s">
        <v>11591</v>
      </c>
      <c r="D3513" t="s">
        <v>318</v>
      </c>
      <c r="E3513">
        <v>5534.72</v>
      </c>
      <c r="F3513" t="s">
        <v>1170</v>
      </c>
      <c r="G3513" t="s">
        <v>11592</v>
      </c>
      <c r="H3513" t="s">
        <v>636</v>
      </c>
      <c r="I3513" t="s">
        <v>10929</v>
      </c>
      <c r="J3513">
        <v>10080</v>
      </c>
      <c r="K3513">
        <v>111100</v>
      </c>
      <c r="L3513" t="s">
        <v>35</v>
      </c>
      <c r="M3513" t="s">
        <v>174</v>
      </c>
      <c r="N3513" t="s">
        <v>11273</v>
      </c>
      <c r="O3513" s="129"/>
      <c r="P3513" s="16"/>
    </row>
    <row r="3514" spans="1:16">
      <c r="A3514" t="s">
        <v>1160</v>
      </c>
      <c r="B3514" t="s">
        <v>317</v>
      </c>
      <c r="C3514" t="s">
        <v>11593</v>
      </c>
      <c r="D3514" t="s">
        <v>318</v>
      </c>
      <c r="E3514">
        <v>5534.72</v>
      </c>
      <c r="F3514" t="s">
        <v>1170</v>
      </c>
      <c r="G3514" t="s">
        <v>11594</v>
      </c>
      <c r="H3514" t="s">
        <v>641</v>
      </c>
      <c r="I3514" t="s">
        <v>10929</v>
      </c>
      <c r="J3514">
        <v>10080</v>
      </c>
      <c r="K3514">
        <v>111100</v>
      </c>
      <c r="L3514" t="s">
        <v>35</v>
      </c>
      <c r="M3514" t="s">
        <v>174</v>
      </c>
      <c r="N3514" t="s">
        <v>11274</v>
      </c>
      <c r="O3514" s="129"/>
      <c r="P3514" s="16"/>
    </row>
    <row r="3515" spans="1:16">
      <c r="A3515" t="s">
        <v>316</v>
      </c>
      <c r="B3515" t="s">
        <v>317</v>
      </c>
      <c r="C3515" t="s">
        <v>11569</v>
      </c>
      <c r="D3515" t="s">
        <v>318</v>
      </c>
      <c r="E3515">
        <v>2348.9499999999998</v>
      </c>
      <c r="F3515" t="s">
        <v>1170</v>
      </c>
      <c r="G3515" t="s">
        <v>11570</v>
      </c>
      <c r="H3515" t="s">
        <v>644</v>
      </c>
      <c r="I3515" t="s">
        <v>10928</v>
      </c>
      <c r="J3515">
        <v>10080</v>
      </c>
      <c r="K3515">
        <v>111200</v>
      </c>
      <c r="L3515" t="s">
        <v>33</v>
      </c>
      <c r="M3515" t="s">
        <v>174</v>
      </c>
      <c r="N3515" t="s">
        <v>11264</v>
      </c>
      <c r="O3515" s="129"/>
      <c r="P3515" s="16"/>
    </row>
    <row r="3516" spans="1:16">
      <c r="A3516" t="s">
        <v>320</v>
      </c>
      <c r="B3516" t="s">
        <v>317</v>
      </c>
      <c r="C3516" t="s">
        <v>11571</v>
      </c>
      <c r="D3516" t="s">
        <v>318</v>
      </c>
      <c r="E3516">
        <v>2348.9499999999998</v>
      </c>
      <c r="F3516" t="s">
        <v>1170</v>
      </c>
      <c r="G3516" t="s">
        <v>11572</v>
      </c>
      <c r="H3516" t="s">
        <v>640</v>
      </c>
      <c r="I3516" t="s">
        <v>10928</v>
      </c>
      <c r="J3516">
        <v>10080</v>
      </c>
      <c r="K3516">
        <v>111200</v>
      </c>
      <c r="L3516" t="s">
        <v>33</v>
      </c>
      <c r="M3516" t="s">
        <v>174</v>
      </c>
      <c r="N3516" t="s">
        <v>11265</v>
      </c>
      <c r="O3516" s="129"/>
      <c r="P3516" s="16"/>
    </row>
    <row r="3517" spans="1:16">
      <c r="A3517" t="s">
        <v>321</v>
      </c>
      <c r="B3517" t="s">
        <v>317</v>
      </c>
      <c r="C3517" t="s">
        <v>11573</v>
      </c>
      <c r="D3517" t="s">
        <v>318</v>
      </c>
      <c r="E3517">
        <v>2378.25</v>
      </c>
      <c r="F3517" t="s">
        <v>1170</v>
      </c>
      <c r="G3517" t="s">
        <v>11574</v>
      </c>
      <c r="H3517" t="s">
        <v>643</v>
      </c>
      <c r="I3517" t="s">
        <v>10928</v>
      </c>
      <c r="J3517">
        <v>10080</v>
      </c>
      <c r="K3517">
        <v>111200</v>
      </c>
      <c r="L3517" t="s">
        <v>33</v>
      </c>
      <c r="M3517" t="s">
        <v>174</v>
      </c>
      <c r="N3517" t="s">
        <v>11266</v>
      </c>
      <c r="O3517" s="129"/>
      <c r="P3517" s="16"/>
    </row>
    <row r="3518" spans="1:16">
      <c r="A3518" t="s">
        <v>1115</v>
      </c>
      <c r="B3518" t="s">
        <v>317</v>
      </c>
      <c r="C3518" t="s">
        <v>11575</v>
      </c>
      <c r="D3518" t="s">
        <v>318</v>
      </c>
      <c r="E3518">
        <v>2378.25</v>
      </c>
      <c r="F3518" t="s">
        <v>1170</v>
      </c>
      <c r="G3518" t="s">
        <v>11576</v>
      </c>
      <c r="H3518" t="s">
        <v>642</v>
      </c>
      <c r="I3518" t="s">
        <v>10928</v>
      </c>
      <c r="J3518">
        <v>10080</v>
      </c>
      <c r="K3518">
        <v>111200</v>
      </c>
      <c r="L3518" t="s">
        <v>33</v>
      </c>
      <c r="M3518" t="s">
        <v>174</v>
      </c>
      <c r="N3518" t="s">
        <v>11267</v>
      </c>
      <c r="O3518" s="129"/>
      <c r="P3518" s="16"/>
    </row>
    <row r="3519" spans="1:16">
      <c r="A3519" t="s">
        <v>11577</v>
      </c>
      <c r="B3519" t="s">
        <v>317</v>
      </c>
      <c r="C3519" t="s">
        <v>11578</v>
      </c>
      <c r="D3519" t="s">
        <v>318</v>
      </c>
      <c r="E3519">
        <v>2348.9499999999998</v>
      </c>
      <c r="F3519" t="s">
        <v>1170</v>
      </c>
      <c r="G3519" t="s">
        <v>11579</v>
      </c>
      <c r="H3519" t="s">
        <v>640</v>
      </c>
      <c r="I3519" t="s">
        <v>10928</v>
      </c>
      <c r="J3519">
        <v>10080</v>
      </c>
      <c r="K3519">
        <v>111200</v>
      </c>
      <c r="L3519" t="s">
        <v>33</v>
      </c>
      <c r="M3519" t="s">
        <v>174</v>
      </c>
      <c r="N3519" t="s">
        <v>11268</v>
      </c>
      <c r="O3519" s="129"/>
      <c r="P3519" s="16"/>
    </row>
    <row r="3520" spans="1:16">
      <c r="A3520" t="s">
        <v>11580</v>
      </c>
      <c r="B3520" t="s">
        <v>317</v>
      </c>
      <c r="C3520" t="s">
        <v>11581</v>
      </c>
      <c r="D3520" t="s">
        <v>318</v>
      </c>
      <c r="E3520">
        <v>2348.9499999999998</v>
      </c>
      <c r="F3520" t="s">
        <v>1170</v>
      </c>
      <c r="G3520" t="s">
        <v>11582</v>
      </c>
      <c r="H3520" t="s">
        <v>632</v>
      </c>
      <c r="I3520" t="s">
        <v>10928</v>
      </c>
      <c r="J3520">
        <v>10080</v>
      </c>
      <c r="K3520">
        <v>111200</v>
      </c>
      <c r="L3520" t="s">
        <v>33</v>
      </c>
      <c r="M3520" t="s">
        <v>174</v>
      </c>
      <c r="N3520" t="s">
        <v>11269</v>
      </c>
      <c r="O3520" s="129"/>
      <c r="P3520" s="16"/>
    </row>
    <row r="3521" spans="1:16">
      <c r="A3521" t="s">
        <v>11583</v>
      </c>
      <c r="B3521" t="s">
        <v>317</v>
      </c>
      <c r="C3521" t="s">
        <v>11584</v>
      </c>
      <c r="D3521" t="s">
        <v>318</v>
      </c>
      <c r="E3521">
        <v>2478.5</v>
      </c>
      <c r="F3521" t="s">
        <v>1170</v>
      </c>
      <c r="G3521" t="s">
        <v>11585</v>
      </c>
      <c r="H3521" t="s">
        <v>637</v>
      </c>
      <c r="I3521" t="s">
        <v>10928</v>
      </c>
      <c r="J3521">
        <v>10080</v>
      </c>
      <c r="K3521">
        <v>111200</v>
      </c>
      <c r="L3521" t="s">
        <v>33</v>
      </c>
      <c r="M3521" t="s">
        <v>174</v>
      </c>
      <c r="N3521" t="s">
        <v>11271</v>
      </c>
      <c r="O3521" s="129"/>
      <c r="P3521" s="16"/>
    </row>
    <row r="3522" spans="1:16">
      <c r="A3522" t="s">
        <v>1155</v>
      </c>
      <c r="B3522" t="s">
        <v>317</v>
      </c>
      <c r="C3522" t="s">
        <v>11586</v>
      </c>
      <c r="D3522" t="s">
        <v>318</v>
      </c>
      <c r="E3522">
        <v>2348.9499999999998</v>
      </c>
      <c r="F3522" t="s">
        <v>1170</v>
      </c>
      <c r="G3522" t="s">
        <v>11587</v>
      </c>
      <c r="H3522" t="s">
        <v>640</v>
      </c>
      <c r="I3522" t="s">
        <v>10928</v>
      </c>
      <c r="J3522">
        <v>10080</v>
      </c>
      <c r="K3522">
        <v>111200</v>
      </c>
      <c r="L3522" t="s">
        <v>33</v>
      </c>
      <c r="M3522" t="s">
        <v>174</v>
      </c>
      <c r="N3522" t="s">
        <v>11270</v>
      </c>
      <c r="O3522" s="129"/>
      <c r="P3522" s="16"/>
    </row>
    <row r="3523" spans="1:16">
      <c r="A3523" t="s">
        <v>11588</v>
      </c>
      <c r="B3523" t="s">
        <v>317</v>
      </c>
      <c r="C3523" t="s">
        <v>11589</v>
      </c>
      <c r="D3523" t="s">
        <v>318</v>
      </c>
      <c r="E3523">
        <v>4065.87</v>
      </c>
      <c r="F3523" t="s">
        <v>1170</v>
      </c>
      <c r="G3523" t="s">
        <v>11590</v>
      </c>
      <c r="H3523" t="s">
        <v>647</v>
      </c>
      <c r="I3523" t="s">
        <v>10928</v>
      </c>
      <c r="J3523">
        <v>10080</v>
      </c>
      <c r="K3523">
        <v>111200</v>
      </c>
      <c r="L3523" t="s">
        <v>33</v>
      </c>
      <c r="M3523" t="s">
        <v>174</v>
      </c>
      <c r="N3523" t="s">
        <v>11272</v>
      </c>
      <c r="O3523" s="129"/>
      <c r="P3523" s="16"/>
    </row>
    <row r="3524" spans="1:16">
      <c r="A3524" t="s">
        <v>1161</v>
      </c>
      <c r="B3524" t="s">
        <v>317</v>
      </c>
      <c r="C3524" t="s">
        <v>11591</v>
      </c>
      <c r="D3524" t="s">
        <v>318</v>
      </c>
      <c r="E3524">
        <v>2541.87</v>
      </c>
      <c r="F3524" t="s">
        <v>1170</v>
      </c>
      <c r="G3524" t="s">
        <v>11592</v>
      </c>
      <c r="H3524" t="s">
        <v>637</v>
      </c>
      <c r="I3524" t="s">
        <v>10928</v>
      </c>
      <c r="J3524">
        <v>10080</v>
      </c>
      <c r="K3524">
        <v>111200</v>
      </c>
      <c r="L3524" t="s">
        <v>33</v>
      </c>
      <c r="M3524" t="s">
        <v>174</v>
      </c>
      <c r="N3524" t="s">
        <v>11273</v>
      </c>
      <c r="O3524" s="129"/>
      <c r="P3524" s="16"/>
    </row>
    <row r="3525" spans="1:16">
      <c r="A3525" t="s">
        <v>1160</v>
      </c>
      <c r="B3525" t="s">
        <v>317</v>
      </c>
      <c r="C3525" t="s">
        <v>11593</v>
      </c>
      <c r="D3525" t="s">
        <v>318</v>
      </c>
      <c r="E3525">
        <v>1303.07</v>
      </c>
      <c r="F3525" t="s">
        <v>1170</v>
      </c>
      <c r="G3525" t="s">
        <v>11594</v>
      </c>
      <c r="H3525" t="s">
        <v>642</v>
      </c>
      <c r="I3525" t="s">
        <v>10928</v>
      </c>
      <c r="J3525">
        <v>10080</v>
      </c>
      <c r="K3525">
        <v>111200</v>
      </c>
      <c r="L3525" t="s">
        <v>33</v>
      </c>
      <c r="M3525" t="s">
        <v>174</v>
      </c>
      <c r="N3525" t="s">
        <v>11274</v>
      </c>
      <c r="O3525" s="129"/>
      <c r="P3525" s="16"/>
    </row>
    <row r="3526" spans="1:16">
      <c r="A3526" t="s">
        <v>316</v>
      </c>
      <c r="B3526" t="s">
        <v>317</v>
      </c>
      <c r="C3526" t="s">
        <v>11569</v>
      </c>
      <c r="D3526" t="s">
        <v>318</v>
      </c>
      <c r="E3526">
        <v>74929.63</v>
      </c>
      <c r="F3526" t="s">
        <v>1170</v>
      </c>
      <c r="G3526" t="s">
        <v>11570</v>
      </c>
      <c r="H3526" t="s">
        <v>645</v>
      </c>
      <c r="I3526" t="s">
        <v>10927</v>
      </c>
      <c r="J3526">
        <v>10080</v>
      </c>
      <c r="K3526">
        <v>111400</v>
      </c>
      <c r="L3526" t="s">
        <v>27</v>
      </c>
      <c r="M3526" t="s">
        <v>174</v>
      </c>
      <c r="N3526" t="s">
        <v>11264</v>
      </c>
      <c r="O3526" s="129"/>
      <c r="P3526" s="16"/>
    </row>
    <row r="3527" spans="1:16">
      <c r="A3527" t="s">
        <v>320</v>
      </c>
      <c r="B3527" t="s">
        <v>317</v>
      </c>
      <c r="C3527" t="s">
        <v>11571</v>
      </c>
      <c r="D3527" t="s">
        <v>318</v>
      </c>
      <c r="E3527">
        <v>67931.539999999994</v>
      </c>
      <c r="F3527" t="s">
        <v>1170</v>
      </c>
      <c r="G3527" t="s">
        <v>11572</v>
      </c>
      <c r="H3527" t="s">
        <v>641</v>
      </c>
      <c r="I3527" t="s">
        <v>10927</v>
      </c>
      <c r="J3527">
        <v>10080</v>
      </c>
      <c r="K3527">
        <v>111400</v>
      </c>
      <c r="L3527" t="s">
        <v>27</v>
      </c>
      <c r="M3527" t="s">
        <v>174</v>
      </c>
      <c r="N3527" t="s">
        <v>11265</v>
      </c>
      <c r="O3527" s="129"/>
      <c r="P3527" s="16"/>
    </row>
    <row r="3528" spans="1:16">
      <c r="A3528" t="s">
        <v>321</v>
      </c>
      <c r="B3528" t="s">
        <v>317</v>
      </c>
      <c r="C3528" t="s">
        <v>11573</v>
      </c>
      <c r="D3528" t="s">
        <v>318</v>
      </c>
      <c r="E3528">
        <v>73347.3</v>
      </c>
      <c r="F3528" t="s">
        <v>1170</v>
      </c>
      <c r="G3528" t="s">
        <v>11574</v>
      </c>
      <c r="H3528" t="s">
        <v>644</v>
      </c>
      <c r="I3528" t="s">
        <v>10927</v>
      </c>
      <c r="J3528">
        <v>10080</v>
      </c>
      <c r="K3528">
        <v>111400</v>
      </c>
      <c r="L3528" t="s">
        <v>27</v>
      </c>
      <c r="M3528" t="s">
        <v>174</v>
      </c>
      <c r="N3528" t="s">
        <v>11266</v>
      </c>
      <c r="O3528" s="129"/>
      <c r="P3528" s="16"/>
    </row>
    <row r="3529" spans="1:16">
      <c r="A3529" t="s">
        <v>1115</v>
      </c>
      <c r="B3529" t="s">
        <v>317</v>
      </c>
      <c r="C3529" t="s">
        <v>11575</v>
      </c>
      <c r="D3529" t="s">
        <v>318</v>
      </c>
      <c r="E3529">
        <v>73154.11</v>
      </c>
      <c r="F3529" t="s">
        <v>1170</v>
      </c>
      <c r="G3529" t="s">
        <v>11576</v>
      </c>
      <c r="H3529" t="s">
        <v>643</v>
      </c>
      <c r="I3529" t="s">
        <v>10927</v>
      </c>
      <c r="J3529">
        <v>10080</v>
      </c>
      <c r="K3529">
        <v>111400</v>
      </c>
      <c r="L3529" t="s">
        <v>27</v>
      </c>
      <c r="M3529" t="s">
        <v>174</v>
      </c>
      <c r="N3529" t="s">
        <v>11267</v>
      </c>
      <c r="O3529" s="129"/>
      <c r="P3529" s="16"/>
    </row>
    <row r="3530" spans="1:16">
      <c r="A3530" t="s">
        <v>11577</v>
      </c>
      <c r="B3530" t="s">
        <v>317</v>
      </c>
      <c r="C3530" t="s">
        <v>11578</v>
      </c>
      <c r="D3530" t="s">
        <v>318</v>
      </c>
      <c r="E3530">
        <v>70715.67</v>
      </c>
      <c r="F3530" t="s">
        <v>1170</v>
      </c>
      <c r="G3530" t="s">
        <v>11579</v>
      </c>
      <c r="H3530" t="s">
        <v>641</v>
      </c>
      <c r="I3530" t="s">
        <v>10927</v>
      </c>
      <c r="J3530">
        <v>10080</v>
      </c>
      <c r="K3530">
        <v>111400</v>
      </c>
      <c r="L3530" t="s">
        <v>27</v>
      </c>
      <c r="M3530" t="s">
        <v>174</v>
      </c>
      <c r="N3530" t="s">
        <v>11268</v>
      </c>
      <c r="O3530" s="129"/>
      <c r="P3530" s="16"/>
    </row>
    <row r="3531" spans="1:16">
      <c r="A3531" t="s">
        <v>11580</v>
      </c>
      <c r="B3531" t="s">
        <v>317</v>
      </c>
      <c r="C3531" t="s">
        <v>11581</v>
      </c>
      <c r="D3531" t="s">
        <v>318</v>
      </c>
      <c r="E3531">
        <v>69448.789999999994</v>
      </c>
      <c r="F3531" t="s">
        <v>1170</v>
      </c>
      <c r="G3531" t="s">
        <v>11582</v>
      </c>
      <c r="H3531" t="s">
        <v>633</v>
      </c>
      <c r="I3531" t="s">
        <v>10927</v>
      </c>
      <c r="J3531">
        <v>10080</v>
      </c>
      <c r="K3531">
        <v>111400</v>
      </c>
      <c r="L3531" t="s">
        <v>27</v>
      </c>
      <c r="M3531" t="s">
        <v>174</v>
      </c>
      <c r="N3531" t="s">
        <v>11269</v>
      </c>
      <c r="O3531" s="129"/>
      <c r="P3531" s="16"/>
    </row>
    <row r="3532" spans="1:16">
      <c r="A3532" t="s">
        <v>1155</v>
      </c>
      <c r="B3532" t="s">
        <v>317</v>
      </c>
      <c r="C3532" t="s">
        <v>11586</v>
      </c>
      <c r="D3532" t="s">
        <v>318</v>
      </c>
      <c r="E3532">
        <v>80350.22</v>
      </c>
      <c r="F3532" t="s">
        <v>1170</v>
      </c>
      <c r="G3532" t="s">
        <v>11587</v>
      </c>
      <c r="H3532" t="s">
        <v>641</v>
      </c>
      <c r="I3532" t="s">
        <v>10927</v>
      </c>
      <c r="J3532">
        <v>10080</v>
      </c>
      <c r="K3532">
        <v>111400</v>
      </c>
      <c r="L3532" t="s">
        <v>27</v>
      </c>
      <c r="M3532" t="s">
        <v>174</v>
      </c>
      <c r="N3532" t="s">
        <v>11270</v>
      </c>
      <c r="O3532" s="129"/>
      <c r="P3532" s="16"/>
    </row>
    <row r="3533" spans="1:16">
      <c r="A3533" t="s">
        <v>11583</v>
      </c>
      <c r="B3533" t="s">
        <v>317</v>
      </c>
      <c r="C3533" t="s">
        <v>11584</v>
      </c>
      <c r="D3533" t="s">
        <v>318</v>
      </c>
      <c r="E3533">
        <v>92068.02</v>
      </c>
      <c r="F3533" t="s">
        <v>1170</v>
      </c>
      <c r="G3533" t="s">
        <v>11585</v>
      </c>
      <c r="H3533" t="s">
        <v>638</v>
      </c>
      <c r="I3533" t="s">
        <v>10927</v>
      </c>
      <c r="J3533">
        <v>10080</v>
      </c>
      <c r="K3533">
        <v>111400</v>
      </c>
      <c r="L3533" t="s">
        <v>27</v>
      </c>
      <c r="M3533" t="s">
        <v>174</v>
      </c>
      <c r="N3533" t="s">
        <v>11271</v>
      </c>
      <c r="O3533" s="129"/>
      <c r="P3533" s="16"/>
    </row>
    <row r="3534" spans="1:16">
      <c r="A3534" t="s">
        <v>11588</v>
      </c>
      <c r="B3534" t="s">
        <v>317</v>
      </c>
      <c r="C3534" t="s">
        <v>11589</v>
      </c>
      <c r="D3534" t="s">
        <v>318</v>
      </c>
      <c r="E3534">
        <v>84734.11</v>
      </c>
      <c r="F3534" t="s">
        <v>1170</v>
      </c>
      <c r="G3534" t="s">
        <v>11590</v>
      </c>
      <c r="H3534" t="s">
        <v>648</v>
      </c>
      <c r="I3534" t="s">
        <v>10927</v>
      </c>
      <c r="J3534">
        <v>10080</v>
      </c>
      <c r="K3534">
        <v>111400</v>
      </c>
      <c r="L3534" t="s">
        <v>27</v>
      </c>
      <c r="M3534" t="s">
        <v>174</v>
      </c>
      <c r="N3534" t="s">
        <v>11272</v>
      </c>
      <c r="O3534" s="129"/>
      <c r="P3534" s="16"/>
    </row>
    <row r="3535" spans="1:16">
      <c r="A3535" t="s">
        <v>1161</v>
      </c>
      <c r="B3535" t="s">
        <v>317</v>
      </c>
      <c r="C3535" t="s">
        <v>11591</v>
      </c>
      <c r="D3535" t="s">
        <v>318</v>
      </c>
      <c r="E3535">
        <v>80180.44</v>
      </c>
      <c r="F3535" t="s">
        <v>1170</v>
      </c>
      <c r="G3535" t="s">
        <v>11592</v>
      </c>
      <c r="H3535" t="s">
        <v>638</v>
      </c>
      <c r="I3535" t="s">
        <v>10927</v>
      </c>
      <c r="J3535">
        <v>10080</v>
      </c>
      <c r="K3535">
        <v>111400</v>
      </c>
      <c r="L3535" t="s">
        <v>27</v>
      </c>
      <c r="M3535" t="s">
        <v>174</v>
      </c>
      <c r="N3535" t="s">
        <v>11273</v>
      </c>
      <c r="O3535" s="129"/>
      <c r="P3535" s="16"/>
    </row>
    <row r="3536" spans="1:16">
      <c r="A3536" t="s">
        <v>1160</v>
      </c>
      <c r="B3536" t="s">
        <v>317</v>
      </c>
      <c r="C3536" t="s">
        <v>11593</v>
      </c>
      <c r="D3536" t="s">
        <v>318</v>
      </c>
      <c r="E3536">
        <v>79639.77</v>
      </c>
      <c r="F3536" t="s">
        <v>1170</v>
      </c>
      <c r="G3536" t="s">
        <v>11594</v>
      </c>
      <c r="H3536" t="s">
        <v>643</v>
      </c>
      <c r="I3536" t="s">
        <v>10927</v>
      </c>
      <c r="J3536">
        <v>10080</v>
      </c>
      <c r="K3536">
        <v>111400</v>
      </c>
      <c r="L3536" t="s">
        <v>27</v>
      </c>
      <c r="M3536" t="s">
        <v>174</v>
      </c>
      <c r="N3536" t="s">
        <v>11274</v>
      </c>
      <c r="O3536" s="129"/>
      <c r="P3536" s="16"/>
    </row>
    <row r="3537" spans="1:16">
      <c r="A3537" t="s">
        <v>316</v>
      </c>
      <c r="B3537" t="s">
        <v>317</v>
      </c>
      <c r="C3537" t="s">
        <v>11569</v>
      </c>
      <c r="D3537" t="s">
        <v>318</v>
      </c>
      <c r="E3537">
        <v>22014.799999999999</v>
      </c>
      <c r="F3537" t="s">
        <v>1170</v>
      </c>
      <c r="G3537" t="s">
        <v>11570</v>
      </c>
      <c r="H3537" t="s">
        <v>646</v>
      </c>
      <c r="I3537" t="s">
        <v>10926</v>
      </c>
      <c r="J3537">
        <v>10080</v>
      </c>
      <c r="K3537">
        <v>111600</v>
      </c>
      <c r="L3537" t="s">
        <v>31</v>
      </c>
      <c r="M3537" t="s">
        <v>174</v>
      </c>
      <c r="N3537" t="s">
        <v>11264</v>
      </c>
      <c r="O3537" s="129"/>
      <c r="P3537" s="16"/>
    </row>
    <row r="3538" spans="1:16">
      <c r="A3538" t="s">
        <v>320</v>
      </c>
      <c r="B3538" t="s">
        <v>317</v>
      </c>
      <c r="C3538" t="s">
        <v>11571</v>
      </c>
      <c r="D3538" t="s">
        <v>318</v>
      </c>
      <c r="E3538">
        <v>22058.51</v>
      </c>
      <c r="F3538" t="s">
        <v>1170</v>
      </c>
      <c r="G3538" t="s">
        <v>11572</v>
      </c>
      <c r="H3538" t="s">
        <v>642</v>
      </c>
      <c r="I3538" t="s">
        <v>10926</v>
      </c>
      <c r="J3538">
        <v>10080</v>
      </c>
      <c r="K3538">
        <v>111600</v>
      </c>
      <c r="L3538" t="s">
        <v>31</v>
      </c>
      <c r="M3538" t="s">
        <v>174</v>
      </c>
      <c r="N3538" t="s">
        <v>11265</v>
      </c>
      <c r="O3538" s="129"/>
      <c r="P3538" s="16"/>
    </row>
    <row r="3539" spans="1:16">
      <c r="A3539" t="s">
        <v>321</v>
      </c>
      <c r="B3539" t="s">
        <v>317</v>
      </c>
      <c r="C3539" t="s">
        <v>11573</v>
      </c>
      <c r="D3539" t="s">
        <v>318</v>
      </c>
      <c r="E3539">
        <v>22156.04</v>
      </c>
      <c r="F3539" t="s">
        <v>1170</v>
      </c>
      <c r="G3539" t="s">
        <v>11574</v>
      </c>
      <c r="H3539" t="s">
        <v>645</v>
      </c>
      <c r="I3539" t="s">
        <v>10926</v>
      </c>
      <c r="J3539">
        <v>10080</v>
      </c>
      <c r="K3539">
        <v>111600</v>
      </c>
      <c r="L3539" t="s">
        <v>31</v>
      </c>
      <c r="M3539" t="s">
        <v>174</v>
      </c>
      <c r="N3539" t="s">
        <v>11266</v>
      </c>
      <c r="O3539" s="129"/>
      <c r="P3539" s="16"/>
    </row>
    <row r="3540" spans="1:16">
      <c r="A3540" t="s">
        <v>1115</v>
      </c>
      <c r="B3540" t="s">
        <v>317</v>
      </c>
      <c r="C3540" t="s">
        <v>11575</v>
      </c>
      <c r="D3540" t="s">
        <v>318</v>
      </c>
      <c r="E3540">
        <v>23616.11</v>
      </c>
      <c r="F3540" t="s">
        <v>1170</v>
      </c>
      <c r="G3540" t="s">
        <v>11576</v>
      </c>
      <c r="H3540" t="s">
        <v>644</v>
      </c>
      <c r="I3540" t="s">
        <v>10926</v>
      </c>
      <c r="J3540">
        <v>10080</v>
      </c>
      <c r="K3540">
        <v>111600</v>
      </c>
      <c r="L3540" t="s">
        <v>31</v>
      </c>
      <c r="M3540" t="s">
        <v>174</v>
      </c>
      <c r="N3540" t="s">
        <v>11267</v>
      </c>
      <c r="O3540" s="129"/>
      <c r="P3540" s="16"/>
    </row>
    <row r="3541" spans="1:16">
      <c r="A3541" t="s">
        <v>11577</v>
      </c>
      <c r="B3541" t="s">
        <v>317</v>
      </c>
      <c r="C3541" t="s">
        <v>11578</v>
      </c>
      <c r="D3541" t="s">
        <v>318</v>
      </c>
      <c r="E3541">
        <v>23881</v>
      </c>
      <c r="F3541" t="s">
        <v>1170</v>
      </c>
      <c r="G3541" t="s">
        <v>11579</v>
      </c>
      <c r="H3541" t="s">
        <v>642</v>
      </c>
      <c r="I3541" t="s">
        <v>10926</v>
      </c>
      <c r="J3541">
        <v>10080</v>
      </c>
      <c r="K3541">
        <v>111600</v>
      </c>
      <c r="L3541" t="s">
        <v>31</v>
      </c>
      <c r="M3541" t="s">
        <v>174</v>
      </c>
      <c r="N3541" t="s">
        <v>11268</v>
      </c>
      <c r="O3541" s="129"/>
      <c r="P3541" s="16"/>
    </row>
    <row r="3542" spans="1:16">
      <c r="A3542" t="s">
        <v>11580</v>
      </c>
      <c r="B3542" t="s">
        <v>317</v>
      </c>
      <c r="C3542" t="s">
        <v>11581</v>
      </c>
      <c r="D3542" t="s">
        <v>318</v>
      </c>
      <c r="E3542">
        <v>25807.1</v>
      </c>
      <c r="F3542" t="s">
        <v>1170</v>
      </c>
      <c r="G3542" t="s">
        <v>11582</v>
      </c>
      <c r="H3542" t="s">
        <v>634</v>
      </c>
      <c r="I3542" t="s">
        <v>10926</v>
      </c>
      <c r="J3542">
        <v>10080</v>
      </c>
      <c r="K3542">
        <v>111600</v>
      </c>
      <c r="L3542" t="s">
        <v>31</v>
      </c>
      <c r="M3542" t="s">
        <v>174</v>
      </c>
      <c r="N3542" t="s">
        <v>11269</v>
      </c>
      <c r="O3542" s="129"/>
      <c r="P3542" s="16"/>
    </row>
    <row r="3543" spans="1:16">
      <c r="A3543" t="s">
        <v>1155</v>
      </c>
      <c r="B3543" t="s">
        <v>317</v>
      </c>
      <c r="C3543" t="s">
        <v>11586</v>
      </c>
      <c r="D3543" t="s">
        <v>318</v>
      </c>
      <c r="E3543">
        <v>25964.01</v>
      </c>
      <c r="F3543" t="s">
        <v>1170</v>
      </c>
      <c r="G3543" t="s">
        <v>11587</v>
      </c>
      <c r="H3543" t="s">
        <v>642</v>
      </c>
      <c r="I3543" t="s">
        <v>10926</v>
      </c>
      <c r="J3543">
        <v>10080</v>
      </c>
      <c r="K3543">
        <v>111600</v>
      </c>
      <c r="L3543" t="s">
        <v>31</v>
      </c>
      <c r="M3543" t="s">
        <v>174</v>
      </c>
      <c r="N3543" t="s">
        <v>11270</v>
      </c>
      <c r="O3543" s="129"/>
      <c r="P3543" s="16"/>
    </row>
    <row r="3544" spans="1:16">
      <c r="A3544" t="s">
        <v>11583</v>
      </c>
      <c r="B3544" t="s">
        <v>317</v>
      </c>
      <c r="C3544" t="s">
        <v>11584</v>
      </c>
      <c r="D3544" t="s">
        <v>318</v>
      </c>
      <c r="E3544">
        <v>25969.55</v>
      </c>
      <c r="F3544" t="s">
        <v>1170</v>
      </c>
      <c r="G3544" t="s">
        <v>11585</v>
      </c>
      <c r="H3544" t="s">
        <v>639</v>
      </c>
      <c r="I3544" t="s">
        <v>10926</v>
      </c>
      <c r="J3544">
        <v>10080</v>
      </c>
      <c r="K3544">
        <v>111600</v>
      </c>
      <c r="L3544" t="s">
        <v>31</v>
      </c>
      <c r="M3544" t="s">
        <v>174</v>
      </c>
      <c r="N3544" t="s">
        <v>11271</v>
      </c>
      <c r="O3544" s="129"/>
      <c r="P3544" s="16"/>
    </row>
    <row r="3545" spans="1:16">
      <c r="A3545" t="s">
        <v>11588</v>
      </c>
      <c r="B3545" t="s">
        <v>317</v>
      </c>
      <c r="C3545" t="s">
        <v>11589</v>
      </c>
      <c r="D3545" t="s">
        <v>318</v>
      </c>
      <c r="E3545">
        <v>40725.4</v>
      </c>
      <c r="F3545" t="s">
        <v>1170</v>
      </c>
      <c r="G3545" t="s">
        <v>11590</v>
      </c>
      <c r="H3545" t="s">
        <v>649</v>
      </c>
      <c r="I3545" t="s">
        <v>10926</v>
      </c>
      <c r="J3545">
        <v>10080</v>
      </c>
      <c r="K3545">
        <v>111600</v>
      </c>
      <c r="L3545" t="s">
        <v>31</v>
      </c>
      <c r="M3545" t="s">
        <v>174</v>
      </c>
      <c r="N3545" t="s">
        <v>11272</v>
      </c>
      <c r="O3545" s="129"/>
      <c r="P3545" s="16"/>
    </row>
    <row r="3546" spans="1:16">
      <c r="A3546" t="s">
        <v>1161</v>
      </c>
      <c r="B3546" t="s">
        <v>317</v>
      </c>
      <c r="C3546" t="s">
        <v>11591</v>
      </c>
      <c r="D3546" t="s">
        <v>318</v>
      </c>
      <c r="E3546">
        <v>27429.89</v>
      </c>
      <c r="F3546" t="s">
        <v>1170</v>
      </c>
      <c r="G3546" t="s">
        <v>11592</v>
      </c>
      <c r="H3546" t="s">
        <v>639</v>
      </c>
      <c r="I3546" t="s">
        <v>10926</v>
      </c>
      <c r="J3546">
        <v>10080</v>
      </c>
      <c r="K3546">
        <v>111600</v>
      </c>
      <c r="L3546" t="s">
        <v>31</v>
      </c>
      <c r="M3546" t="s">
        <v>174</v>
      </c>
      <c r="N3546" t="s">
        <v>11273</v>
      </c>
      <c r="O3546" s="129"/>
      <c r="P3546" s="16"/>
    </row>
    <row r="3547" spans="1:16">
      <c r="A3547" t="s">
        <v>1160</v>
      </c>
      <c r="B3547" t="s">
        <v>317</v>
      </c>
      <c r="C3547" t="s">
        <v>11593</v>
      </c>
      <c r="D3547" t="s">
        <v>318</v>
      </c>
      <c r="E3547">
        <v>26990.62</v>
      </c>
      <c r="F3547" t="s">
        <v>1170</v>
      </c>
      <c r="G3547" t="s">
        <v>11594</v>
      </c>
      <c r="H3547" t="s">
        <v>644</v>
      </c>
      <c r="I3547" t="s">
        <v>10926</v>
      </c>
      <c r="J3547">
        <v>10080</v>
      </c>
      <c r="K3547">
        <v>111600</v>
      </c>
      <c r="L3547" t="s">
        <v>31</v>
      </c>
      <c r="M3547" t="s">
        <v>174</v>
      </c>
      <c r="N3547" t="s">
        <v>11274</v>
      </c>
      <c r="O3547" s="129"/>
      <c r="P3547" s="16"/>
    </row>
    <row r="3548" spans="1:16">
      <c r="A3548" t="s">
        <v>316</v>
      </c>
      <c r="B3548" t="s">
        <v>317</v>
      </c>
      <c r="C3548" t="s">
        <v>11569</v>
      </c>
      <c r="D3548" t="s">
        <v>318</v>
      </c>
      <c r="E3548">
        <v>1634.95</v>
      </c>
      <c r="F3548" t="s">
        <v>1170</v>
      </c>
      <c r="G3548" t="s">
        <v>11570</v>
      </c>
      <c r="H3548" t="s">
        <v>647</v>
      </c>
      <c r="I3548" t="s">
        <v>10925</v>
      </c>
      <c r="J3548">
        <v>10080</v>
      </c>
      <c r="K3548">
        <v>111700</v>
      </c>
      <c r="L3548" t="s">
        <v>39</v>
      </c>
      <c r="M3548" t="s">
        <v>174</v>
      </c>
      <c r="N3548" t="s">
        <v>11264</v>
      </c>
      <c r="O3548" s="129"/>
      <c r="P3548" s="16"/>
    </row>
    <row r="3549" spans="1:16">
      <c r="A3549" t="s">
        <v>320</v>
      </c>
      <c r="B3549" t="s">
        <v>317</v>
      </c>
      <c r="C3549" t="s">
        <v>11571</v>
      </c>
      <c r="D3549" t="s">
        <v>318</v>
      </c>
      <c r="E3549">
        <v>2220.83</v>
      </c>
      <c r="F3549" t="s">
        <v>1170</v>
      </c>
      <c r="G3549" t="s">
        <v>11572</v>
      </c>
      <c r="H3549" t="s">
        <v>643</v>
      </c>
      <c r="I3549" t="s">
        <v>10925</v>
      </c>
      <c r="J3549">
        <v>10080</v>
      </c>
      <c r="K3549">
        <v>111700</v>
      </c>
      <c r="L3549" t="s">
        <v>39</v>
      </c>
      <c r="M3549" t="s">
        <v>174</v>
      </c>
      <c r="N3549" t="s">
        <v>11265</v>
      </c>
      <c r="O3549" s="129"/>
      <c r="P3549" s="16"/>
    </row>
    <row r="3550" spans="1:16">
      <c r="A3550" t="s">
        <v>321</v>
      </c>
      <c r="B3550" t="s">
        <v>317</v>
      </c>
      <c r="C3550" t="s">
        <v>11573</v>
      </c>
      <c r="D3550" t="s">
        <v>318</v>
      </c>
      <c r="E3550">
        <v>2344.13</v>
      </c>
      <c r="F3550" t="s">
        <v>1170</v>
      </c>
      <c r="G3550" t="s">
        <v>11574</v>
      </c>
      <c r="H3550" t="s">
        <v>646</v>
      </c>
      <c r="I3550" t="s">
        <v>10925</v>
      </c>
      <c r="J3550">
        <v>10080</v>
      </c>
      <c r="K3550">
        <v>111700</v>
      </c>
      <c r="L3550" t="s">
        <v>39</v>
      </c>
      <c r="M3550" t="s">
        <v>174</v>
      </c>
      <c r="N3550" t="s">
        <v>11266</v>
      </c>
      <c r="O3550" s="129"/>
      <c r="P3550" s="16"/>
    </row>
    <row r="3551" spans="1:16">
      <c r="A3551" t="s">
        <v>1115</v>
      </c>
      <c r="B3551" t="s">
        <v>317</v>
      </c>
      <c r="C3551" t="s">
        <v>11575</v>
      </c>
      <c r="D3551" t="s">
        <v>318</v>
      </c>
      <c r="E3551">
        <v>2201.08</v>
      </c>
      <c r="F3551" t="s">
        <v>1170</v>
      </c>
      <c r="G3551" t="s">
        <v>11576</v>
      </c>
      <c r="H3551" t="s">
        <v>645</v>
      </c>
      <c r="I3551" t="s">
        <v>10925</v>
      </c>
      <c r="J3551">
        <v>10080</v>
      </c>
      <c r="K3551">
        <v>111700</v>
      </c>
      <c r="L3551" t="s">
        <v>39</v>
      </c>
      <c r="M3551" t="s">
        <v>174</v>
      </c>
      <c r="N3551" t="s">
        <v>11267</v>
      </c>
      <c r="O3551" s="129"/>
      <c r="P3551" s="16"/>
    </row>
    <row r="3552" spans="1:16">
      <c r="A3552" t="s">
        <v>11577</v>
      </c>
      <c r="B3552" t="s">
        <v>317</v>
      </c>
      <c r="C3552" t="s">
        <v>11578</v>
      </c>
      <c r="D3552" t="s">
        <v>318</v>
      </c>
      <c r="E3552">
        <v>2007.2</v>
      </c>
      <c r="F3552" t="s">
        <v>1170</v>
      </c>
      <c r="G3552" t="s">
        <v>11579</v>
      </c>
      <c r="H3552" t="s">
        <v>643</v>
      </c>
      <c r="I3552" t="s">
        <v>10925</v>
      </c>
      <c r="J3552">
        <v>10080</v>
      </c>
      <c r="K3552">
        <v>111700</v>
      </c>
      <c r="L3552" t="s">
        <v>39</v>
      </c>
      <c r="M3552" t="s">
        <v>174</v>
      </c>
      <c r="N3552" t="s">
        <v>11268</v>
      </c>
      <c r="O3552" s="129"/>
      <c r="P3552" s="16"/>
    </row>
    <row r="3553" spans="1:16">
      <c r="A3553" t="s">
        <v>11580</v>
      </c>
      <c r="B3553" t="s">
        <v>317</v>
      </c>
      <c r="C3553" t="s">
        <v>11581</v>
      </c>
      <c r="D3553" t="s">
        <v>318</v>
      </c>
      <c r="E3553">
        <v>1642.35</v>
      </c>
      <c r="F3553" t="s">
        <v>1170</v>
      </c>
      <c r="G3553" t="s">
        <v>11582</v>
      </c>
      <c r="H3553" t="s">
        <v>635</v>
      </c>
      <c r="I3553" t="s">
        <v>10925</v>
      </c>
      <c r="J3553">
        <v>10080</v>
      </c>
      <c r="K3553">
        <v>111700</v>
      </c>
      <c r="L3553" t="s">
        <v>39</v>
      </c>
      <c r="M3553" t="s">
        <v>174</v>
      </c>
      <c r="N3553" t="s">
        <v>11269</v>
      </c>
      <c r="O3553" s="129"/>
      <c r="P3553" s="16"/>
    </row>
    <row r="3554" spans="1:16">
      <c r="A3554" t="s">
        <v>1155</v>
      </c>
      <c r="B3554" t="s">
        <v>317</v>
      </c>
      <c r="C3554" t="s">
        <v>11586</v>
      </c>
      <c r="D3554" t="s">
        <v>318</v>
      </c>
      <c r="E3554">
        <v>1878.05</v>
      </c>
      <c r="F3554" t="s">
        <v>1170</v>
      </c>
      <c r="G3554" t="s">
        <v>11587</v>
      </c>
      <c r="H3554" t="s">
        <v>643</v>
      </c>
      <c r="I3554" t="s">
        <v>10925</v>
      </c>
      <c r="J3554">
        <v>10080</v>
      </c>
      <c r="K3554">
        <v>111700</v>
      </c>
      <c r="L3554" t="s">
        <v>39</v>
      </c>
      <c r="M3554" t="s">
        <v>174</v>
      </c>
      <c r="N3554" t="s">
        <v>11270</v>
      </c>
      <c r="O3554" s="129"/>
      <c r="P3554" s="16"/>
    </row>
    <row r="3555" spans="1:16">
      <c r="A3555" t="s">
        <v>11583</v>
      </c>
      <c r="B3555" t="s">
        <v>317</v>
      </c>
      <c r="C3555" t="s">
        <v>11584</v>
      </c>
      <c r="D3555" t="s">
        <v>318</v>
      </c>
      <c r="E3555">
        <v>2003.27</v>
      </c>
      <c r="F3555" t="s">
        <v>1170</v>
      </c>
      <c r="G3555" t="s">
        <v>11585</v>
      </c>
      <c r="H3555" t="s">
        <v>640</v>
      </c>
      <c r="I3555" t="s">
        <v>10925</v>
      </c>
      <c r="J3555">
        <v>10080</v>
      </c>
      <c r="K3555">
        <v>111700</v>
      </c>
      <c r="L3555" t="s">
        <v>39</v>
      </c>
      <c r="M3555" t="s">
        <v>174</v>
      </c>
      <c r="N3555" t="s">
        <v>11271</v>
      </c>
      <c r="O3555" s="129"/>
      <c r="P3555" s="16"/>
    </row>
    <row r="3556" spans="1:16">
      <c r="A3556" t="s">
        <v>11588</v>
      </c>
      <c r="B3556" t="s">
        <v>317</v>
      </c>
      <c r="C3556" t="s">
        <v>11589</v>
      </c>
      <c r="D3556" t="s">
        <v>318</v>
      </c>
      <c r="E3556">
        <v>3122.28</v>
      </c>
      <c r="F3556" t="s">
        <v>1170</v>
      </c>
      <c r="G3556" t="s">
        <v>11590</v>
      </c>
      <c r="H3556" t="s">
        <v>650</v>
      </c>
      <c r="I3556" t="s">
        <v>10925</v>
      </c>
      <c r="J3556">
        <v>10080</v>
      </c>
      <c r="K3556">
        <v>111700</v>
      </c>
      <c r="L3556" t="s">
        <v>39</v>
      </c>
      <c r="M3556" t="s">
        <v>174</v>
      </c>
      <c r="N3556" t="s">
        <v>11272</v>
      </c>
      <c r="O3556" s="129"/>
      <c r="P3556" s="16"/>
    </row>
    <row r="3557" spans="1:16">
      <c r="A3557" t="s">
        <v>1161</v>
      </c>
      <c r="B3557" t="s">
        <v>317</v>
      </c>
      <c r="C3557" t="s">
        <v>11591</v>
      </c>
      <c r="D3557" t="s">
        <v>318</v>
      </c>
      <c r="E3557">
        <v>2273.48</v>
      </c>
      <c r="F3557" t="s">
        <v>1170</v>
      </c>
      <c r="G3557" t="s">
        <v>11592</v>
      </c>
      <c r="H3557" t="s">
        <v>640</v>
      </c>
      <c r="I3557" t="s">
        <v>10925</v>
      </c>
      <c r="J3557">
        <v>10080</v>
      </c>
      <c r="K3557">
        <v>111700</v>
      </c>
      <c r="L3557" t="s">
        <v>39</v>
      </c>
      <c r="M3557" t="s">
        <v>174</v>
      </c>
      <c r="N3557" t="s">
        <v>11273</v>
      </c>
      <c r="O3557" s="129"/>
      <c r="P3557" s="16"/>
    </row>
    <row r="3558" spans="1:16">
      <c r="A3558" t="s">
        <v>1160</v>
      </c>
      <c r="B3558" t="s">
        <v>317</v>
      </c>
      <c r="C3558" t="s">
        <v>11593</v>
      </c>
      <c r="D3558" t="s">
        <v>318</v>
      </c>
      <c r="E3558">
        <v>1794.91</v>
      </c>
      <c r="F3558" t="s">
        <v>1170</v>
      </c>
      <c r="G3558" t="s">
        <v>11594</v>
      </c>
      <c r="H3558" t="s">
        <v>645</v>
      </c>
      <c r="I3558" t="s">
        <v>10925</v>
      </c>
      <c r="J3558">
        <v>10080</v>
      </c>
      <c r="K3558">
        <v>111700</v>
      </c>
      <c r="L3558" t="s">
        <v>39</v>
      </c>
      <c r="M3558" t="s">
        <v>174</v>
      </c>
      <c r="N3558" t="s">
        <v>11274</v>
      </c>
      <c r="O3558" s="129"/>
      <c r="P3558" s="16"/>
    </row>
    <row r="3559" spans="1:16">
      <c r="A3559" t="s">
        <v>320</v>
      </c>
      <c r="B3559" t="s">
        <v>317</v>
      </c>
      <c r="C3559" t="s">
        <v>11571</v>
      </c>
      <c r="D3559" t="s">
        <v>318</v>
      </c>
      <c r="E3559">
        <v>25.97</v>
      </c>
      <c r="F3559" t="s">
        <v>1170</v>
      </c>
      <c r="G3559" t="s">
        <v>11572</v>
      </c>
      <c r="H3559" t="s">
        <v>644</v>
      </c>
      <c r="I3559" t="s">
        <v>10924</v>
      </c>
      <c r="J3559">
        <v>10080</v>
      </c>
      <c r="K3559">
        <v>113000</v>
      </c>
      <c r="L3559" t="s">
        <v>39</v>
      </c>
      <c r="M3559" t="s">
        <v>174</v>
      </c>
      <c r="N3559" t="s">
        <v>11265</v>
      </c>
      <c r="O3559" s="129"/>
      <c r="P3559" s="16"/>
    </row>
    <row r="3560" spans="1:16">
      <c r="A3560" t="s">
        <v>321</v>
      </c>
      <c r="B3560" t="s">
        <v>317</v>
      </c>
      <c r="C3560" t="s">
        <v>11573</v>
      </c>
      <c r="D3560" t="s">
        <v>318</v>
      </c>
      <c r="E3560">
        <v>20.87</v>
      </c>
      <c r="F3560" t="s">
        <v>1170</v>
      </c>
      <c r="G3560" t="s">
        <v>11574</v>
      </c>
      <c r="H3560" t="s">
        <v>647</v>
      </c>
      <c r="I3560" t="s">
        <v>10924</v>
      </c>
      <c r="J3560">
        <v>10080</v>
      </c>
      <c r="K3560">
        <v>113000</v>
      </c>
      <c r="L3560" t="s">
        <v>39</v>
      </c>
      <c r="M3560" t="s">
        <v>174</v>
      </c>
      <c r="N3560" t="s">
        <v>11266</v>
      </c>
      <c r="O3560" s="129"/>
      <c r="P3560" s="16"/>
    </row>
    <row r="3561" spans="1:16">
      <c r="A3561" t="s">
        <v>1115</v>
      </c>
      <c r="B3561" t="s">
        <v>317</v>
      </c>
      <c r="C3561" t="s">
        <v>11575</v>
      </c>
      <c r="D3561" t="s">
        <v>318</v>
      </c>
      <c r="E3561">
        <v>45.89</v>
      </c>
      <c r="F3561" t="s">
        <v>1170</v>
      </c>
      <c r="G3561" t="s">
        <v>11576</v>
      </c>
      <c r="H3561" t="s">
        <v>646</v>
      </c>
      <c r="I3561" t="s">
        <v>10924</v>
      </c>
      <c r="J3561">
        <v>10080</v>
      </c>
      <c r="K3561">
        <v>113000</v>
      </c>
      <c r="L3561" t="s">
        <v>39</v>
      </c>
      <c r="M3561" t="s">
        <v>174</v>
      </c>
      <c r="N3561" t="s">
        <v>11267</v>
      </c>
      <c r="O3561" s="129"/>
      <c r="P3561" s="16"/>
    </row>
    <row r="3562" spans="1:16">
      <c r="A3562" t="s">
        <v>11577</v>
      </c>
      <c r="B3562" t="s">
        <v>317</v>
      </c>
      <c r="C3562" t="s">
        <v>11578</v>
      </c>
      <c r="D3562" t="s">
        <v>318</v>
      </c>
      <c r="E3562">
        <v>12.52</v>
      </c>
      <c r="F3562" t="s">
        <v>1170</v>
      </c>
      <c r="G3562" t="s">
        <v>11579</v>
      </c>
      <c r="H3562" t="s">
        <v>644</v>
      </c>
      <c r="I3562" t="s">
        <v>10924</v>
      </c>
      <c r="J3562">
        <v>10080</v>
      </c>
      <c r="K3562">
        <v>113000</v>
      </c>
      <c r="L3562" t="s">
        <v>39</v>
      </c>
      <c r="M3562" t="s">
        <v>174</v>
      </c>
      <c r="N3562" t="s">
        <v>11268</v>
      </c>
      <c r="O3562" s="129"/>
      <c r="P3562" s="16"/>
    </row>
    <row r="3563" spans="1:16">
      <c r="A3563" t="s">
        <v>11580</v>
      </c>
      <c r="B3563" t="s">
        <v>317</v>
      </c>
      <c r="C3563" t="s">
        <v>11581</v>
      </c>
      <c r="D3563" t="s">
        <v>318</v>
      </c>
      <c r="E3563">
        <v>1.03</v>
      </c>
      <c r="F3563" t="s">
        <v>1170</v>
      </c>
      <c r="G3563" t="s">
        <v>11582</v>
      </c>
      <c r="H3563" t="s">
        <v>636</v>
      </c>
      <c r="I3563" t="s">
        <v>10924</v>
      </c>
      <c r="J3563">
        <v>10080</v>
      </c>
      <c r="K3563">
        <v>113000</v>
      </c>
      <c r="L3563" t="s">
        <v>39</v>
      </c>
      <c r="M3563" t="s">
        <v>174</v>
      </c>
      <c r="N3563" t="s">
        <v>11269</v>
      </c>
      <c r="O3563" s="129"/>
      <c r="P3563" s="16"/>
    </row>
    <row r="3564" spans="1:16">
      <c r="A3564" t="s">
        <v>11583</v>
      </c>
      <c r="B3564" t="s">
        <v>317</v>
      </c>
      <c r="C3564" t="s">
        <v>11584</v>
      </c>
      <c r="D3564" t="s">
        <v>318</v>
      </c>
      <c r="E3564">
        <v>18</v>
      </c>
      <c r="F3564" t="s">
        <v>1170</v>
      </c>
      <c r="G3564" t="s">
        <v>11585</v>
      </c>
      <c r="H3564" t="s">
        <v>641</v>
      </c>
      <c r="I3564" t="s">
        <v>10924</v>
      </c>
      <c r="J3564">
        <v>10080</v>
      </c>
      <c r="K3564">
        <v>113000</v>
      </c>
      <c r="L3564" t="s">
        <v>39</v>
      </c>
      <c r="M3564" t="s">
        <v>174</v>
      </c>
      <c r="N3564" t="s">
        <v>11271</v>
      </c>
      <c r="O3564" s="129"/>
      <c r="P3564" s="16"/>
    </row>
    <row r="3565" spans="1:16">
      <c r="A3565" t="s">
        <v>1155</v>
      </c>
      <c r="B3565" t="s">
        <v>317</v>
      </c>
      <c r="C3565" t="s">
        <v>11586</v>
      </c>
      <c r="D3565" t="s">
        <v>318</v>
      </c>
      <c r="E3565">
        <v>15.5</v>
      </c>
      <c r="F3565" t="s">
        <v>1170</v>
      </c>
      <c r="G3565" t="s">
        <v>11587</v>
      </c>
      <c r="H3565" t="s">
        <v>644</v>
      </c>
      <c r="I3565" t="s">
        <v>10924</v>
      </c>
      <c r="J3565">
        <v>10080</v>
      </c>
      <c r="K3565">
        <v>113000</v>
      </c>
      <c r="L3565" t="s">
        <v>39</v>
      </c>
      <c r="M3565" t="s">
        <v>174</v>
      </c>
      <c r="N3565" t="s">
        <v>11270</v>
      </c>
      <c r="O3565" s="129"/>
      <c r="P3565" s="16"/>
    </row>
    <row r="3566" spans="1:16">
      <c r="A3566" t="s">
        <v>11588</v>
      </c>
      <c r="B3566" t="s">
        <v>317</v>
      </c>
      <c r="C3566" t="s">
        <v>11589</v>
      </c>
      <c r="D3566" t="s">
        <v>318</v>
      </c>
      <c r="E3566">
        <v>76.09</v>
      </c>
      <c r="F3566" t="s">
        <v>1170</v>
      </c>
      <c r="G3566" t="s">
        <v>11590</v>
      </c>
      <c r="H3566" t="s">
        <v>651</v>
      </c>
      <c r="I3566" t="s">
        <v>10924</v>
      </c>
      <c r="J3566">
        <v>10080</v>
      </c>
      <c r="K3566">
        <v>113000</v>
      </c>
      <c r="L3566" t="s">
        <v>39</v>
      </c>
      <c r="M3566" t="s">
        <v>174</v>
      </c>
      <c r="N3566" t="s">
        <v>11272</v>
      </c>
      <c r="O3566" s="129"/>
      <c r="P3566" s="16"/>
    </row>
    <row r="3567" spans="1:16">
      <c r="A3567" t="s">
        <v>1161</v>
      </c>
      <c r="B3567" t="s">
        <v>317</v>
      </c>
      <c r="C3567" t="s">
        <v>11591</v>
      </c>
      <c r="D3567" t="s">
        <v>318</v>
      </c>
      <c r="E3567">
        <v>35.35</v>
      </c>
      <c r="F3567" t="s">
        <v>1170</v>
      </c>
      <c r="G3567" t="s">
        <v>11592</v>
      </c>
      <c r="H3567" t="s">
        <v>641</v>
      </c>
      <c r="I3567" t="s">
        <v>10924</v>
      </c>
      <c r="J3567">
        <v>10080</v>
      </c>
      <c r="K3567">
        <v>113000</v>
      </c>
      <c r="L3567" t="s">
        <v>39</v>
      </c>
      <c r="M3567" t="s">
        <v>174</v>
      </c>
      <c r="N3567" t="s">
        <v>11273</v>
      </c>
      <c r="O3567" s="129"/>
      <c r="P3567" s="16"/>
    </row>
    <row r="3568" spans="1:16">
      <c r="A3568" t="s">
        <v>1160</v>
      </c>
      <c r="B3568" t="s">
        <v>317</v>
      </c>
      <c r="C3568" t="s">
        <v>11593</v>
      </c>
      <c r="D3568" t="s">
        <v>318</v>
      </c>
      <c r="E3568">
        <v>16.329999999999998</v>
      </c>
      <c r="F3568" t="s">
        <v>1170</v>
      </c>
      <c r="G3568" t="s">
        <v>11594</v>
      </c>
      <c r="H3568" t="s">
        <v>646</v>
      </c>
      <c r="I3568" t="s">
        <v>10924</v>
      </c>
      <c r="J3568">
        <v>10080</v>
      </c>
      <c r="K3568">
        <v>113000</v>
      </c>
      <c r="L3568" t="s">
        <v>39</v>
      </c>
      <c r="M3568" t="s">
        <v>174</v>
      </c>
      <c r="N3568" t="s">
        <v>11274</v>
      </c>
      <c r="O3568" s="129"/>
      <c r="P3568" s="16"/>
    </row>
    <row r="3569" spans="1:16">
      <c r="A3569" t="s">
        <v>316</v>
      </c>
      <c r="B3569" t="s">
        <v>317</v>
      </c>
      <c r="C3569" t="s">
        <v>11569</v>
      </c>
      <c r="D3569" t="s">
        <v>318</v>
      </c>
      <c r="E3569">
        <v>413.03</v>
      </c>
      <c r="F3569" t="s">
        <v>1170</v>
      </c>
      <c r="G3569" t="s">
        <v>11570</v>
      </c>
      <c r="H3569" t="s">
        <v>648</v>
      </c>
      <c r="I3569" t="s">
        <v>10923</v>
      </c>
      <c r="J3569">
        <v>10080</v>
      </c>
      <c r="K3569">
        <v>113010</v>
      </c>
      <c r="L3569" t="s">
        <v>35</v>
      </c>
      <c r="M3569" t="s">
        <v>174</v>
      </c>
      <c r="N3569" t="s">
        <v>11264</v>
      </c>
      <c r="O3569" s="129"/>
      <c r="P3569" s="16"/>
    </row>
    <row r="3570" spans="1:16">
      <c r="A3570" t="s">
        <v>320</v>
      </c>
      <c r="B3570" t="s">
        <v>317</v>
      </c>
      <c r="C3570" t="s">
        <v>11571</v>
      </c>
      <c r="D3570" t="s">
        <v>318</v>
      </c>
      <c r="E3570">
        <v>433.99</v>
      </c>
      <c r="F3570" t="s">
        <v>1170</v>
      </c>
      <c r="G3570" t="s">
        <v>11572</v>
      </c>
      <c r="H3570" t="s">
        <v>645</v>
      </c>
      <c r="I3570" t="s">
        <v>10923</v>
      </c>
      <c r="J3570">
        <v>10080</v>
      </c>
      <c r="K3570">
        <v>113010</v>
      </c>
      <c r="L3570" t="s">
        <v>35</v>
      </c>
      <c r="M3570" t="s">
        <v>174</v>
      </c>
      <c r="N3570" t="s">
        <v>11265</v>
      </c>
      <c r="O3570" s="129"/>
      <c r="P3570" s="16"/>
    </row>
    <row r="3571" spans="1:16">
      <c r="A3571" t="s">
        <v>321</v>
      </c>
      <c r="B3571" t="s">
        <v>317</v>
      </c>
      <c r="C3571" t="s">
        <v>11573</v>
      </c>
      <c r="D3571" t="s">
        <v>318</v>
      </c>
      <c r="E3571">
        <v>419.86</v>
      </c>
      <c r="F3571" t="s">
        <v>1170</v>
      </c>
      <c r="G3571" t="s">
        <v>11574</v>
      </c>
      <c r="H3571" t="s">
        <v>648</v>
      </c>
      <c r="I3571" t="s">
        <v>10923</v>
      </c>
      <c r="J3571">
        <v>10080</v>
      </c>
      <c r="K3571">
        <v>113010</v>
      </c>
      <c r="L3571" t="s">
        <v>35</v>
      </c>
      <c r="M3571" t="s">
        <v>174</v>
      </c>
      <c r="N3571" t="s">
        <v>11266</v>
      </c>
      <c r="O3571" s="129"/>
      <c r="P3571" s="16"/>
    </row>
    <row r="3572" spans="1:16">
      <c r="A3572" t="s">
        <v>1115</v>
      </c>
      <c r="B3572" t="s">
        <v>317</v>
      </c>
      <c r="C3572" t="s">
        <v>11575</v>
      </c>
      <c r="D3572" t="s">
        <v>318</v>
      </c>
      <c r="E3572">
        <v>424.67</v>
      </c>
      <c r="F3572" t="s">
        <v>1170</v>
      </c>
      <c r="G3572" t="s">
        <v>11576</v>
      </c>
      <c r="H3572" t="s">
        <v>647</v>
      </c>
      <c r="I3572" t="s">
        <v>10923</v>
      </c>
      <c r="J3572">
        <v>10080</v>
      </c>
      <c r="K3572">
        <v>113010</v>
      </c>
      <c r="L3572" t="s">
        <v>35</v>
      </c>
      <c r="M3572" t="s">
        <v>174</v>
      </c>
      <c r="N3572" t="s">
        <v>11267</v>
      </c>
      <c r="O3572" s="129"/>
    </row>
    <row r="3573" spans="1:16">
      <c r="A3573" t="s">
        <v>11577</v>
      </c>
      <c r="B3573" t="s">
        <v>317</v>
      </c>
      <c r="C3573" t="s">
        <v>11578</v>
      </c>
      <c r="D3573" t="s">
        <v>318</v>
      </c>
      <c r="E3573">
        <v>448.39</v>
      </c>
      <c r="F3573" t="s">
        <v>1170</v>
      </c>
      <c r="G3573" t="s">
        <v>11579</v>
      </c>
      <c r="H3573" t="s">
        <v>645</v>
      </c>
      <c r="I3573" t="s">
        <v>10923</v>
      </c>
      <c r="J3573">
        <v>10080</v>
      </c>
      <c r="K3573">
        <v>113010</v>
      </c>
      <c r="L3573" t="s">
        <v>35</v>
      </c>
      <c r="M3573" t="s">
        <v>174</v>
      </c>
      <c r="N3573" t="s">
        <v>11268</v>
      </c>
      <c r="O3573" s="129"/>
      <c r="P3573" s="16"/>
    </row>
    <row r="3574" spans="1:16">
      <c r="A3574" t="s">
        <v>11580</v>
      </c>
      <c r="B3574" t="s">
        <v>317</v>
      </c>
      <c r="C3574" t="s">
        <v>11581</v>
      </c>
      <c r="D3574" t="s">
        <v>318</v>
      </c>
      <c r="E3574">
        <v>479.44</v>
      </c>
      <c r="F3574" t="s">
        <v>1170</v>
      </c>
      <c r="G3574" t="s">
        <v>11582</v>
      </c>
      <c r="H3574" t="s">
        <v>637</v>
      </c>
      <c r="I3574" t="s">
        <v>10923</v>
      </c>
      <c r="J3574">
        <v>10080</v>
      </c>
      <c r="K3574">
        <v>113010</v>
      </c>
      <c r="L3574" t="s">
        <v>35</v>
      </c>
      <c r="M3574" t="s">
        <v>174</v>
      </c>
      <c r="N3574" t="s">
        <v>11269</v>
      </c>
      <c r="O3574" s="129"/>
    </row>
    <row r="3575" spans="1:16">
      <c r="A3575" t="s">
        <v>1155</v>
      </c>
      <c r="B3575" t="s">
        <v>317</v>
      </c>
      <c r="C3575" t="s">
        <v>11586</v>
      </c>
      <c r="D3575" t="s">
        <v>318</v>
      </c>
      <c r="E3575">
        <v>484.13</v>
      </c>
      <c r="F3575" t="s">
        <v>1170</v>
      </c>
      <c r="G3575" t="s">
        <v>11587</v>
      </c>
      <c r="H3575" t="s">
        <v>645</v>
      </c>
      <c r="I3575" t="s">
        <v>10923</v>
      </c>
      <c r="J3575">
        <v>10080</v>
      </c>
      <c r="K3575">
        <v>113010</v>
      </c>
      <c r="L3575" t="s">
        <v>35</v>
      </c>
      <c r="M3575" t="s">
        <v>174</v>
      </c>
      <c r="N3575" t="s">
        <v>11270</v>
      </c>
      <c r="O3575" s="129"/>
      <c r="P3575" s="16"/>
    </row>
    <row r="3576" spans="1:16">
      <c r="A3576" t="s">
        <v>11583</v>
      </c>
      <c r="B3576" t="s">
        <v>317</v>
      </c>
      <c r="C3576" t="s">
        <v>11584</v>
      </c>
      <c r="D3576" t="s">
        <v>318</v>
      </c>
      <c r="E3576">
        <v>505.51</v>
      </c>
      <c r="F3576" t="s">
        <v>1170</v>
      </c>
      <c r="G3576" t="s">
        <v>11585</v>
      </c>
      <c r="H3576" t="s">
        <v>642</v>
      </c>
      <c r="I3576" t="s">
        <v>10923</v>
      </c>
      <c r="J3576">
        <v>10080</v>
      </c>
      <c r="K3576">
        <v>113010</v>
      </c>
      <c r="L3576" t="s">
        <v>35</v>
      </c>
      <c r="M3576" t="s">
        <v>174</v>
      </c>
      <c r="N3576" t="s">
        <v>11271</v>
      </c>
      <c r="O3576" s="129"/>
    </row>
    <row r="3577" spans="1:16">
      <c r="A3577" t="s">
        <v>11588</v>
      </c>
      <c r="B3577" t="s">
        <v>317</v>
      </c>
      <c r="C3577" t="s">
        <v>11589</v>
      </c>
      <c r="D3577" t="s">
        <v>318</v>
      </c>
      <c r="E3577">
        <v>972.57</v>
      </c>
      <c r="F3577" t="s">
        <v>1170</v>
      </c>
      <c r="G3577" t="s">
        <v>11590</v>
      </c>
      <c r="H3577" t="s">
        <v>652</v>
      </c>
      <c r="I3577" t="s">
        <v>10923</v>
      </c>
      <c r="J3577">
        <v>10080</v>
      </c>
      <c r="K3577">
        <v>113010</v>
      </c>
      <c r="L3577" t="s">
        <v>35</v>
      </c>
      <c r="M3577" t="s">
        <v>174</v>
      </c>
      <c r="N3577" t="s">
        <v>11272</v>
      </c>
      <c r="O3577" s="129"/>
      <c r="P3577" s="16"/>
    </row>
    <row r="3578" spans="1:16">
      <c r="A3578" t="s">
        <v>1161</v>
      </c>
      <c r="B3578" t="s">
        <v>317</v>
      </c>
      <c r="C3578" t="s">
        <v>11591</v>
      </c>
      <c r="D3578" t="s">
        <v>318</v>
      </c>
      <c r="E3578">
        <v>550.77</v>
      </c>
      <c r="F3578" t="s">
        <v>1170</v>
      </c>
      <c r="G3578" t="s">
        <v>11592</v>
      </c>
      <c r="H3578" t="s">
        <v>642</v>
      </c>
      <c r="I3578" t="s">
        <v>10923</v>
      </c>
      <c r="J3578">
        <v>10080</v>
      </c>
      <c r="K3578">
        <v>113010</v>
      </c>
      <c r="L3578" t="s">
        <v>35</v>
      </c>
      <c r="M3578" t="s">
        <v>174</v>
      </c>
      <c r="N3578" t="s">
        <v>11273</v>
      </c>
      <c r="O3578" s="129"/>
    </row>
    <row r="3579" spans="1:16">
      <c r="A3579" t="s">
        <v>1160</v>
      </c>
      <c r="B3579" t="s">
        <v>317</v>
      </c>
      <c r="C3579" t="s">
        <v>11593</v>
      </c>
      <c r="D3579" t="s">
        <v>318</v>
      </c>
      <c r="E3579">
        <v>550.77</v>
      </c>
      <c r="F3579" t="s">
        <v>1170</v>
      </c>
      <c r="G3579" t="s">
        <v>11594</v>
      </c>
      <c r="H3579" t="s">
        <v>647</v>
      </c>
      <c r="I3579" t="s">
        <v>10923</v>
      </c>
      <c r="J3579">
        <v>10080</v>
      </c>
      <c r="K3579">
        <v>113010</v>
      </c>
      <c r="L3579" t="s">
        <v>35</v>
      </c>
      <c r="M3579" t="s">
        <v>174</v>
      </c>
      <c r="N3579" t="s">
        <v>11274</v>
      </c>
      <c r="O3579" s="129"/>
      <c r="P3579" s="16"/>
    </row>
    <row r="3580" spans="1:16">
      <c r="A3580" t="s">
        <v>316</v>
      </c>
      <c r="B3580" t="s">
        <v>317</v>
      </c>
      <c r="C3580" t="s">
        <v>11569</v>
      </c>
      <c r="D3580" t="s">
        <v>318</v>
      </c>
      <c r="E3580">
        <v>217.94</v>
      </c>
      <c r="F3580" t="s">
        <v>1170</v>
      </c>
      <c r="G3580" t="s">
        <v>11570</v>
      </c>
      <c r="H3580" t="s">
        <v>649</v>
      </c>
      <c r="I3580" t="s">
        <v>10922</v>
      </c>
      <c r="J3580">
        <v>10080</v>
      </c>
      <c r="K3580">
        <v>113020</v>
      </c>
      <c r="L3580" t="s">
        <v>33</v>
      </c>
      <c r="M3580" t="s">
        <v>174</v>
      </c>
      <c r="N3580" t="s">
        <v>11264</v>
      </c>
      <c r="O3580" s="129"/>
      <c r="P3580" s="16"/>
    </row>
    <row r="3581" spans="1:16">
      <c r="A3581" t="s">
        <v>320</v>
      </c>
      <c r="B3581" t="s">
        <v>317</v>
      </c>
      <c r="C3581" t="s">
        <v>11571</v>
      </c>
      <c r="D3581" t="s">
        <v>318</v>
      </c>
      <c r="E3581">
        <v>217.94</v>
      </c>
      <c r="F3581" t="s">
        <v>1170</v>
      </c>
      <c r="G3581" t="s">
        <v>11572</v>
      </c>
      <c r="H3581" t="s">
        <v>646</v>
      </c>
      <c r="I3581" t="s">
        <v>10922</v>
      </c>
      <c r="J3581">
        <v>10080</v>
      </c>
      <c r="K3581">
        <v>113020</v>
      </c>
      <c r="L3581" t="s">
        <v>33</v>
      </c>
      <c r="M3581" t="s">
        <v>174</v>
      </c>
      <c r="N3581" t="s">
        <v>11265</v>
      </c>
      <c r="O3581" s="129"/>
      <c r="P3581" s="16"/>
    </row>
    <row r="3582" spans="1:16">
      <c r="A3582" t="s">
        <v>321</v>
      </c>
      <c r="B3582" t="s">
        <v>317</v>
      </c>
      <c r="C3582" t="s">
        <v>11573</v>
      </c>
      <c r="D3582" t="s">
        <v>318</v>
      </c>
      <c r="E3582">
        <v>221.97</v>
      </c>
      <c r="F3582" t="s">
        <v>1170</v>
      </c>
      <c r="G3582" t="s">
        <v>11574</v>
      </c>
      <c r="H3582" t="s">
        <v>649</v>
      </c>
      <c r="I3582" t="s">
        <v>10922</v>
      </c>
      <c r="J3582">
        <v>10080</v>
      </c>
      <c r="K3582">
        <v>113020</v>
      </c>
      <c r="L3582" t="s">
        <v>33</v>
      </c>
      <c r="M3582" t="s">
        <v>174</v>
      </c>
      <c r="N3582" t="s">
        <v>11266</v>
      </c>
      <c r="O3582" s="129"/>
      <c r="P3582" s="16"/>
    </row>
    <row r="3583" spans="1:16">
      <c r="A3583" t="s">
        <v>1115</v>
      </c>
      <c r="B3583" t="s">
        <v>317</v>
      </c>
      <c r="C3583" t="s">
        <v>11575</v>
      </c>
      <c r="D3583" t="s">
        <v>318</v>
      </c>
      <c r="E3583">
        <v>221.97</v>
      </c>
      <c r="F3583" t="s">
        <v>1170</v>
      </c>
      <c r="G3583" t="s">
        <v>11576</v>
      </c>
      <c r="H3583" t="s">
        <v>648</v>
      </c>
      <c r="I3583" t="s">
        <v>10922</v>
      </c>
      <c r="J3583">
        <v>10080</v>
      </c>
      <c r="K3583">
        <v>113020</v>
      </c>
      <c r="L3583" t="s">
        <v>33</v>
      </c>
      <c r="M3583" t="s">
        <v>174</v>
      </c>
      <c r="N3583" t="s">
        <v>11267</v>
      </c>
      <c r="O3583" s="129"/>
      <c r="P3583" s="16"/>
    </row>
    <row r="3584" spans="1:16">
      <c r="A3584" t="s">
        <v>11577</v>
      </c>
      <c r="B3584" t="s">
        <v>317</v>
      </c>
      <c r="C3584" t="s">
        <v>11578</v>
      </c>
      <c r="D3584" t="s">
        <v>318</v>
      </c>
      <c r="E3584">
        <v>217.94</v>
      </c>
      <c r="F3584" t="s">
        <v>1170</v>
      </c>
      <c r="G3584" t="s">
        <v>11579</v>
      </c>
      <c r="H3584" t="s">
        <v>646</v>
      </c>
      <c r="I3584" t="s">
        <v>10922</v>
      </c>
      <c r="J3584">
        <v>10080</v>
      </c>
      <c r="K3584">
        <v>113020</v>
      </c>
      <c r="L3584" t="s">
        <v>33</v>
      </c>
      <c r="M3584" t="s">
        <v>174</v>
      </c>
      <c r="N3584" t="s">
        <v>11268</v>
      </c>
      <c r="O3584" s="129"/>
      <c r="P3584" s="16"/>
    </row>
    <row r="3585" spans="1:16">
      <c r="A3585" t="s">
        <v>11580</v>
      </c>
      <c r="B3585" t="s">
        <v>317</v>
      </c>
      <c r="C3585" t="s">
        <v>11581</v>
      </c>
      <c r="D3585" t="s">
        <v>318</v>
      </c>
      <c r="E3585">
        <v>217.94</v>
      </c>
      <c r="F3585" t="s">
        <v>1170</v>
      </c>
      <c r="G3585" t="s">
        <v>11582</v>
      </c>
      <c r="H3585" t="s">
        <v>638</v>
      </c>
      <c r="I3585" t="s">
        <v>10922</v>
      </c>
      <c r="J3585">
        <v>10080</v>
      </c>
      <c r="K3585">
        <v>113020</v>
      </c>
      <c r="L3585" t="s">
        <v>33</v>
      </c>
      <c r="M3585" t="s">
        <v>174</v>
      </c>
      <c r="N3585" t="s">
        <v>11269</v>
      </c>
      <c r="O3585" s="129"/>
      <c r="P3585" s="16"/>
    </row>
    <row r="3586" spans="1:16">
      <c r="A3586" t="s">
        <v>1155</v>
      </c>
      <c r="B3586" t="s">
        <v>317</v>
      </c>
      <c r="C3586" t="s">
        <v>11586</v>
      </c>
      <c r="D3586" t="s">
        <v>318</v>
      </c>
      <c r="E3586">
        <v>217.94</v>
      </c>
      <c r="F3586" t="s">
        <v>1170</v>
      </c>
      <c r="G3586" t="s">
        <v>11587</v>
      </c>
      <c r="H3586" t="s">
        <v>646</v>
      </c>
      <c r="I3586" t="s">
        <v>10922</v>
      </c>
      <c r="J3586">
        <v>10080</v>
      </c>
      <c r="K3586">
        <v>113020</v>
      </c>
      <c r="L3586" t="s">
        <v>33</v>
      </c>
      <c r="M3586" t="s">
        <v>174</v>
      </c>
      <c r="N3586" t="s">
        <v>11270</v>
      </c>
      <c r="O3586" s="129"/>
      <c r="P3586" s="16"/>
    </row>
    <row r="3587" spans="1:16">
      <c r="A3587" t="s">
        <v>11583</v>
      </c>
      <c r="B3587" t="s">
        <v>317</v>
      </c>
      <c r="C3587" t="s">
        <v>11584</v>
      </c>
      <c r="D3587" t="s">
        <v>318</v>
      </c>
      <c r="E3587">
        <v>235.73</v>
      </c>
      <c r="F3587" t="s">
        <v>1170</v>
      </c>
      <c r="G3587" t="s">
        <v>11585</v>
      </c>
      <c r="H3587" t="s">
        <v>643</v>
      </c>
      <c r="I3587" t="s">
        <v>10922</v>
      </c>
      <c r="J3587">
        <v>10080</v>
      </c>
      <c r="K3587">
        <v>113020</v>
      </c>
      <c r="L3587" t="s">
        <v>33</v>
      </c>
      <c r="M3587" t="s">
        <v>174</v>
      </c>
      <c r="N3587" t="s">
        <v>11271</v>
      </c>
      <c r="O3587" s="129"/>
      <c r="P3587" s="16"/>
    </row>
    <row r="3588" spans="1:16">
      <c r="A3588" t="s">
        <v>11588</v>
      </c>
      <c r="B3588" t="s">
        <v>317</v>
      </c>
      <c r="C3588" t="s">
        <v>11589</v>
      </c>
      <c r="D3588" t="s">
        <v>318</v>
      </c>
      <c r="E3588">
        <v>453.7</v>
      </c>
      <c r="F3588" t="s">
        <v>1170</v>
      </c>
      <c r="G3588" t="s">
        <v>11590</v>
      </c>
      <c r="H3588" t="s">
        <v>653</v>
      </c>
      <c r="I3588" t="s">
        <v>10922</v>
      </c>
      <c r="J3588">
        <v>10080</v>
      </c>
      <c r="K3588">
        <v>113020</v>
      </c>
      <c r="L3588" t="s">
        <v>33</v>
      </c>
      <c r="M3588" t="s">
        <v>174</v>
      </c>
      <c r="N3588" t="s">
        <v>11272</v>
      </c>
      <c r="O3588" s="129"/>
      <c r="P3588" s="16"/>
    </row>
    <row r="3589" spans="1:16">
      <c r="A3589" t="s">
        <v>1161</v>
      </c>
      <c r="B3589" t="s">
        <v>317</v>
      </c>
      <c r="C3589" t="s">
        <v>11591</v>
      </c>
      <c r="D3589" t="s">
        <v>318</v>
      </c>
      <c r="E3589">
        <v>244.43</v>
      </c>
      <c r="F3589" t="s">
        <v>1170</v>
      </c>
      <c r="G3589" t="s">
        <v>11592</v>
      </c>
      <c r="H3589" t="s">
        <v>643</v>
      </c>
      <c r="I3589" t="s">
        <v>10922</v>
      </c>
      <c r="J3589">
        <v>10080</v>
      </c>
      <c r="K3589">
        <v>113020</v>
      </c>
      <c r="L3589" t="s">
        <v>33</v>
      </c>
      <c r="M3589" t="s">
        <v>174</v>
      </c>
      <c r="N3589" t="s">
        <v>11273</v>
      </c>
      <c r="O3589" s="129"/>
      <c r="P3589" s="16"/>
    </row>
    <row r="3590" spans="1:16">
      <c r="A3590" t="s">
        <v>1160</v>
      </c>
      <c r="B3590" t="s">
        <v>317</v>
      </c>
      <c r="C3590" t="s">
        <v>11593</v>
      </c>
      <c r="D3590" t="s">
        <v>318</v>
      </c>
      <c r="E3590">
        <v>126.63</v>
      </c>
      <c r="F3590" t="s">
        <v>1170</v>
      </c>
      <c r="G3590" t="s">
        <v>11594</v>
      </c>
      <c r="H3590" t="s">
        <v>648</v>
      </c>
      <c r="I3590" t="s">
        <v>10922</v>
      </c>
      <c r="J3590">
        <v>10080</v>
      </c>
      <c r="K3590">
        <v>113020</v>
      </c>
      <c r="L3590" t="s">
        <v>33</v>
      </c>
      <c r="M3590" t="s">
        <v>174</v>
      </c>
      <c r="N3590" t="s">
        <v>11274</v>
      </c>
      <c r="O3590" s="129"/>
      <c r="P3590" s="16"/>
    </row>
    <row r="3591" spans="1:16">
      <c r="A3591" t="s">
        <v>316</v>
      </c>
      <c r="B3591" t="s">
        <v>317</v>
      </c>
      <c r="C3591" t="s">
        <v>11569</v>
      </c>
      <c r="D3591" t="s">
        <v>318</v>
      </c>
      <c r="E3591">
        <v>8117.56</v>
      </c>
      <c r="F3591" t="s">
        <v>1170</v>
      </c>
      <c r="G3591" t="s">
        <v>11570</v>
      </c>
      <c r="H3591" t="s">
        <v>650</v>
      </c>
      <c r="I3591" t="s">
        <v>10921</v>
      </c>
      <c r="J3591">
        <v>10080</v>
      </c>
      <c r="K3591">
        <v>113040</v>
      </c>
      <c r="L3591" t="s">
        <v>27</v>
      </c>
      <c r="M3591" t="s">
        <v>174</v>
      </c>
      <c r="N3591" t="s">
        <v>11264</v>
      </c>
      <c r="O3591" s="129"/>
      <c r="P3591" s="16"/>
    </row>
    <row r="3592" spans="1:16">
      <c r="A3592" t="s">
        <v>320</v>
      </c>
      <c r="B3592" t="s">
        <v>317</v>
      </c>
      <c r="C3592" t="s">
        <v>11571</v>
      </c>
      <c r="D3592" t="s">
        <v>318</v>
      </c>
      <c r="E3592">
        <v>7388.95</v>
      </c>
      <c r="F3592" t="s">
        <v>1170</v>
      </c>
      <c r="G3592" t="s">
        <v>11572</v>
      </c>
      <c r="H3592" t="s">
        <v>647</v>
      </c>
      <c r="I3592" t="s">
        <v>10921</v>
      </c>
      <c r="J3592">
        <v>10080</v>
      </c>
      <c r="K3592">
        <v>113040</v>
      </c>
      <c r="L3592" t="s">
        <v>27</v>
      </c>
      <c r="M3592" t="s">
        <v>174</v>
      </c>
      <c r="N3592" t="s">
        <v>11265</v>
      </c>
      <c r="O3592" s="129"/>
      <c r="P3592" s="16"/>
    </row>
    <row r="3593" spans="1:16">
      <c r="A3593" t="s">
        <v>321</v>
      </c>
      <c r="B3593" t="s">
        <v>317</v>
      </c>
      <c r="C3593" t="s">
        <v>11573</v>
      </c>
      <c r="D3593" t="s">
        <v>318</v>
      </c>
      <c r="E3593">
        <v>7771.44</v>
      </c>
      <c r="F3593" t="s">
        <v>1170</v>
      </c>
      <c r="G3593" t="s">
        <v>11574</v>
      </c>
      <c r="H3593" t="s">
        <v>650</v>
      </c>
      <c r="I3593" t="s">
        <v>10921</v>
      </c>
      <c r="J3593">
        <v>10080</v>
      </c>
      <c r="K3593">
        <v>113040</v>
      </c>
      <c r="L3593" t="s">
        <v>27</v>
      </c>
      <c r="M3593" t="s">
        <v>174</v>
      </c>
      <c r="N3593" t="s">
        <v>11266</v>
      </c>
      <c r="O3593" s="129"/>
      <c r="P3593" s="16"/>
    </row>
    <row r="3594" spans="1:16">
      <c r="A3594" t="s">
        <v>1115</v>
      </c>
      <c r="B3594" t="s">
        <v>317</v>
      </c>
      <c r="C3594" t="s">
        <v>11575</v>
      </c>
      <c r="D3594" t="s">
        <v>318</v>
      </c>
      <c r="E3594">
        <v>7850.15</v>
      </c>
      <c r="F3594" t="s">
        <v>1170</v>
      </c>
      <c r="G3594" t="s">
        <v>11576</v>
      </c>
      <c r="H3594" t="s">
        <v>649</v>
      </c>
      <c r="I3594" t="s">
        <v>10921</v>
      </c>
      <c r="J3594">
        <v>10080</v>
      </c>
      <c r="K3594">
        <v>113040</v>
      </c>
      <c r="L3594" t="s">
        <v>27</v>
      </c>
      <c r="M3594" t="s">
        <v>174</v>
      </c>
      <c r="N3594" t="s">
        <v>11267</v>
      </c>
      <c r="O3594" s="129"/>
      <c r="P3594" s="16"/>
    </row>
    <row r="3595" spans="1:16">
      <c r="A3595" t="s">
        <v>11577</v>
      </c>
      <c r="B3595" t="s">
        <v>317</v>
      </c>
      <c r="C3595" t="s">
        <v>11578</v>
      </c>
      <c r="D3595" t="s">
        <v>318</v>
      </c>
      <c r="E3595">
        <v>7609.89</v>
      </c>
      <c r="F3595" t="s">
        <v>1170</v>
      </c>
      <c r="G3595" t="s">
        <v>11579</v>
      </c>
      <c r="H3595" t="s">
        <v>647</v>
      </c>
      <c r="I3595" t="s">
        <v>10921</v>
      </c>
      <c r="J3595">
        <v>10080</v>
      </c>
      <c r="K3595">
        <v>113040</v>
      </c>
      <c r="L3595" t="s">
        <v>27</v>
      </c>
      <c r="M3595" t="s">
        <v>174</v>
      </c>
      <c r="N3595" t="s">
        <v>11268</v>
      </c>
      <c r="O3595" s="129"/>
      <c r="P3595" s="16"/>
    </row>
    <row r="3596" spans="1:16">
      <c r="A3596" t="s">
        <v>11580</v>
      </c>
      <c r="B3596" t="s">
        <v>317</v>
      </c>
      <c r="C3596" t="s">
        <v>11581</v>
      </c>
      <c r="D3596" t="s">
        <v>318</v>
      </c>
      <c r="E3596">
        <v>7342.48</v>
      </c>
      <c r="F3596" t="s">
        <v>1170</v>
      </c>
      <c r="G3596" t="s">
        <v>11582</v>
      </c>
      <c r="H3596" t="s">
        <v>639</v>
      </c>
      <c r="I3596" t="s">
        <v>10921</v>
      </c>
      <c r="J3596">
        <v>10080</v>
      </c>
      <c r="K3596">
        <v>113040</v>
      </c>
      <c r="L3596" t="s">
        <v>27</v>
      </c>
      <c r="M3596" t="s">
        <v>174</v>
      </c>
      <c r="N3596" t="s">
        <v>11269</v>
      </c>
      <c r="O3596" s="129"/>
      <c r="P3596" s="16"/>
    </row>
    <row r="3597" spans="1:16">
      <c r="A3597" t="s">
        <v>11583</v>
      </c>
      <c r="B3597" t="s">
        <v>317</v>
      </c>
      <c r="C3597" t="s">
        <v>11584</v>
      </c>
      <c r="D3597" t="s">
        <v>318</v>
      </c>
      <c r="E3597">
        <v>10375</v>
      </c>
      <c r="F3597" t="s">
        <v>1170</v>
      </c>
      <c r="G3597" t="s">
        <v>11585</v>
      </c>
      <c r="H3597" t="s">
        <v>644</v>
      </c>
      <c r="I3597" t="s">
        <v>10921</v>
      </c>
      <c r="J3597">
        <v>10080</v>
      </c>
      <c r="K3597">
        <v>113040</v>
      </c>
      <c r="L3597" t="s">
        <v>27</v>
      </c>
      <c r="M3597" t="s">
        <v>174</v>
      </c>
      <c r="N3597" t="s">
        <v>11271</v>
      </c>
      <c r="O3597" s="129"/>
      <c r="P3597" s="16"/>
    </row>
    <row r="3598" spans="1:16">
      <c r="A3598" t="s">
        <v>1155</v>
      </c>
      <c r="B3598" t="s">
        <v>317</v>
      </c>
      <c r="C3598" t="s">
        <v>11586</v>
      </c>
      <c r="D3598" t="s">
        <v>318</v>
      </c>
      <c r="E3598">
        <v>8733.2800000000007</v>
      </c>
      <c r="F3598" t="s">
        <v>1170</v>
      </c>
      <c r="G3598" t="s">
        <v>11587</v>
      </c>
      <c r="H3598" t="s">
        <v>647</v>
      </c>
      <c r="I3598" t="s">
        <v>10921</v>
      </c>
      <c r="J3598">
        <v>10080</v>
      </c>
      <c r="K3598">
        <v>113040</v>
      </c>
      <c r="L3598" t="s">
        <v>27</v>
      </c>
      <c r="M3598" t="s">
        <v>174</v>
      </c>
      <c r="N3598" t="s">
        <v>11270</v>
      </c>
      <c r="O3598" s="129"/>
      <c r="P3598" s="16"/>
    </row>
    <row r="3599" spans="1:16">
      <c r="A3599" t="s">
        <v>11588</v>
      </c>
      <c r="B3599" t="s">
        <v>317</v>
      </c>
      <c r="C3599" t="s">
        <v>11589</v>
      </c>
      <c r="D3599" t="s">
        <v>318</v>
      </c>
      <c r="E3599">
        <v>9341.4699999999993</v>
      </c>
      <c r="F3599" t="s">
        <v>1170</v>
      </c>
      <c r="G3599" t="s">
        <v>11590</v>
      </c>
      <c r="H3599" t="s">
        <v>654</v>
      </c>
      <c r="I3599" t="s">
        <v>10921</v>
      </c>
      <c r="J3599">
        <v>10080</v>
      </c>
      <c r="K3599">
        <v>113040</v>
      </c>
      <c r="L3599" t="s">
        <v>27</v>
      </c>
      <c r="M3599" t="s">
        <v>174</v>
      </c>
      <c r="N3599" t="s">
        <v>11272</v>
      </c>
      <c r="O3599" s="129"/>
      <c r="P3599" s="16"/>
    </row>
    <row r="3600" spans="1:16">
      <c r="A3600" t="s">
        <v>1161</v>
      </c>
      <c r="B3600" t="s">
        <v>317</v>
      </c>
      <c r="C3600" t="s">
        <v>11591</v>
      </c>
      <c r="D3600" t="s">
        <v>318</v>
      </c>
      <c r="E3600">
        <v>8718.0400000000009</v>
      </c>
      <c r="F3600" t="s">
        <v>1170</v>
      </c>
      <c r="G3600" t="s">
        <v>11592</v>
      </c>
      <c r="H3600" t="s">
        <v>644</v>
      </c>
      <c r="I3600" t="s">
        <v>10921</v>
      </c>
      <c r="J3600">
        <v>10080</v>
      </c>
      <c r="K3600">
        <v>113040</v>
      </c>
      <c r="L3600" t="s">
        <v>27</v>
      </c>
      <c r="M3600" t="s">
        <v>174</v>
      </c>
      <c r="N3600" t="s">
        <v>11273</v>
      </c>
      <c r="O3600" s="129"/>
      <c r="P3600" s="16"/>
    </row>
    <row r="3601" spans="1:16">
      <c r="A3601" t="s">
        <v>1160</v>
      </c>
      <c r="B3601" t="s">
        <v>317</v>
      </c>
      <c r="C3601" t="s">
        <v>11593</v>
      </c>
      <c r="D3601" t="s">
        <v>318</v>
      </c>
      <c r="E3601">
        <v>8716.94</v>
      </c>
      <c r="F3601" t="s">
        <v>1170</v>
      </c>
      <c r="G3601" t="s">
        <v>11594</v>
      </c>
      <c r="H3601" t="s">
        <v>649</v>
      </c>
      <c r="I3601" t="s">
        <v>10921</v>
      </c>
      <c r="J3601">
        <v>10080</v>
      </c>
      <c r="K3601">
        <v>113040</v>
      </c>
      <c r="L3601" t="s">
        <v>27</v>
      </c>
      <c r="M3601" t="s">
        <v>174</v>
      </c>
      <c r="N3601" t="s">
        <v>11274</v>
      </c>
      <c r="O3601" s="129"/>
      <c r="P3601" s="16"/>
    </row>
    <row r="3602" spans="1:16">
      <c r="A3602" t="s">
        <v>316</v>
      </c>
      <c r="B3602" t="s">
        <v>317</v>
      </c>
      <c r="C3602" t="s">
        <v>11569</v>
      </c>
      <c r="D3602" t="s">
        <v>318</v>
      </c>
      <c r="E3602">
        <v>1767.66</v>
      </c>
      <c r="F3602" t="s">
        <v>1170</v>
      </c>
      <c r="G3602" t="s">
        <v>11570</v>
      </c>
      <c r="H3602" t="s">
        <v>651</v>
      </c>
      <c r="I3602" t="s">
        <v>10920</v>
      </c>
      <c r="J3602">
        <v>10080</v>
      </c>
      <c r="K3602">
        <v>113060</v>
      </c>
      <c r="L3602" t="s">
        <v>31</v>
      </c>
      <c r="M3602" t="s">
        <v>174</v>
      </c>
      <c r="N3602" t="s">
        <v>11264</v>
      </c>
      <c r="O3602" s="129"/>
      <c r="P3602" s="16"/>
    </row>
    <row r="3603" spans="1:16">
      <c r="A3603" t="s">
        <v>320</v>
      </c>
      <c r="B3603" t="s">
        <v>317</v>
      </c>
      <c r="C3603" t="s">
        <v>11571</v>
      </c>
      <c r="D3603" t="s">
        <v>318</v>
      </c>
      <c r="E3603">
        <v>1790.06</v>
      </c>
      <c r="F3603" t="s">
        <v>1170</v>
      </c>
      <c r="G3603" t="s">
        <v>11572</v>
      </c>
      <c r="H3603" t="s">
        <v>648</v>
      </c>
      <c r="I3603" t="s">
        <v>10920</v>
      </c>
      <c r="J3603">
        <v>10080</v>
      </c>
      <c r="K3603">
        <v>113060</v>
      </c>
      <c r="L3603" t="s">
        <v>31</v>
      </c>
      <c r="M3603" t="s">
        <v>174</v>
      </c>
      <c r="N3603" t="s">
        <v>11265</v>
      </c>
      <c r="O3603" s="129"/>
      <c r="P3603" s="16"/>
    </row>
    <row r="3604" spans="1:16">
      <c r="A3604" t="s">
        <v>321</v>
      </c>
      <c r="B3604" t="s">
        <v>317</v>
      </c>
      <c r="C3604" t="s">
        <v>11573</v>
      </c>
      <c r="D3604" t="s">
        <v>318</v>
      </c>
      <c r="E3604">
        <v>1761.12</v>
      </c>
      <c r="F3604" t="s">
        <v>1170</v>
      </c>
      <c r="G3604" t="s">
        <v>11574</v>
      </c>
      <c r="H3604" t="s">
        <v>651</v>
      </c>
      <c r="I3604" t="s">
        <v>10920</v>
      </c>
      <c r="J3604">
        <v>10080</v>
      </c>
      <c r="K3604">
        <v>113060</v>
      </c>
      <c r="L3604" t="s">
        <v>31</v>
      </c>
      <c r="M3604" t="s">
        <v>174</v>
      </c>
      <c r="N3604" t="s">
        <v>11266</v>
      </c>
      <c r="O3604" s="129"/>
      <c r="P3604" s="16"/>
    </row>
    <row r="3605" spans="1:16">
      <c r="A3605" t="s">
        <v>1115</v>
      </c>
      <c r="B3605" t="s">
        <v>317</v>
      </c>
      <c r="C3605" t="s">
        <v>11575</v>
      </c>
      <c r="D3605" t="s">
        <v>318</v>
      </c>
      <c r="E3605">
        <v>1925.95</v>
      </c>
      <c r="F3605" t="s">
        <v>1170</v>
      </c>
      <c r="G3605" t="s">
        <v>11576</v>
      </c>
      <c r="H3605" t="s">
        <v>650</v>
      </c>
      <c r="I3605" t="s">
        <v>10920</v>
      </c>
      <c r="J3605">
        <v>10080</v>
      </c>
      <c r="K3605">
        <v>113060</v>
      </c>
      <c r="L3605" t="s">
        <v>31</v>
      </c>
      <c r="M3605" t="s">
        <v>174</v>
      </c>
      <c r="N3605" t="s">
        <v>11267</v>
      </c>
      <c r="O3605" s="129"/>
      <c r="P3605" s="16"/>
    </row>
    <row r="3606" spans="1:16">
      <c r="A3606" t="s">
        <v>11577</v>
      </c>
      <c r="B3606" t="s">
        <v>317</v>
      </c>
      <c r="C3606" t="s">
        <v>11578</v>
      </c>
      <c r="D3606" t="s">
        <v>318</v>
      </c>
      <c r="E3606">
        <v>1924.55</v>
      </c>
      <c r="F3606" t="s">
        <v>1170</v>
      </c>
      <c r="G3606" t="s">
        <v>11579</v>
      </c>
      <c r="H3606" t="s">
        <v>648</v>
      </c>
      <c r="I3606" t="s">
        <v>10920</v>
      </c>
      <c r="J3606">
        <v>10080</v>
      </c>
      <c r="K3606">
        <v>113060</v>
      </c>
      <c r="L3606" t="s">
        <v>31</v>
      </c>
      <c r="M3606" t="s">
        <v>174</v>
      </c>
      <c r="N3606" t="s">
        <v>11268</v>
      </c>
      <c r="O3606" s="129"/>
      <c r="P3606" s="16"/>
    </row>
    <row r="3607" spans="1:16">
      <c r="A3607" t="s">
        <v>11580</v>
      </c>
      <c r="B3607" t="s">
        <v>317</v>
      </c>
      <c r="C3607" t="s">
        <v>11581</v>
      </c>
      <c r="D3607" t="s">
        <v>318</v>
      </c>
      <c r="E3607">
        <v>2047.8</v>
      </c>
      <c r="F3607" t="s">
        <v>1170</v>
      </c>
      <c r="G3607" t="s">
        <v>11582</v>
      </c>
      <c r="H3607" t="s">
        <v>640</v>
      </c>
      <c r="I3607" t="s">
        <v>10920</v>
      </c>
      <c r="J3607">
        <v>10080</v>
      </c>
      <c r="K3607">
        <v>113060</v>
      </c>
      <c r="L3607" t="s">
        <v>31</v>
      </c>
      <c r="M3607" t="s">
        <v>174</v>
      </c>
      <c r="N3607" t="s">
        <v>11269</v>
      </c>
      <c r="O3607" s="129"/>
      <c r="P3607" s="16"/>
    </row>
    <row r="3608" spans="1:16">
      <c r="A3608" t="s">
        <v>1155</v>
      </c>
      <c r="B3608" t="s">
        <v>317</v>
      </c>
      <c r="C3608" t="s">
        <v>11586</v>
      </c>
      <c r="D3608" t="s">
        <v>318</v>
      </c>
      <c r="E3608">
        <v>2052.9299999999998</v>
      </c>
      <c r="F3608" t="s">
        <v>1170</v>
      </c>
      <c r="G3608" t="s">
        <v>11587</v>
      </c>
      <c r="H3608" t="s">
        <v>648</v>
      </c>
      <c r="I3608" t="s">
        <v>10920</v>
      </c>
      <c r="J3608">
        <v>10080</v>
      </c>
      <c r="K3608">
        <v>113060</v>
      </c>
      <c r="L3608" t="s">
        <v>31</v>
      </c>
      <c r="M3608" t="s">
        <v>174</v>
      </c>
      <c r="N3608" t="s">
        <v>11270</v>
      </c>
      <c r="O3608" s="129"/>
      <c r="P3608" s="16"/>
    </row>
    <row r="3609" spans="1:16">
      <c r="A3609" t="s">
        <v>11583</v>
      </c>
      <c r="B3609" t="s">
        <v>317</v>
      </c>
      <c r="C3609" t="s">
        <v>11584</v>
      </c>
      <c r="D3609" t="s">
        <v>318</v>
      </c>
      <c r="E3609">
        <v>2036.6</v>
      </c>
      <c r="F3609" t="s">
        <v>1170</v>
      </c>
      <c r="G3609" t="s">
        <v>11585</v>
      </c>
      <c r="H3609" t="s">
        <v>645</v>
      </c>
      <c r="I3609" t="s">
        <v>10920</v>
      </c>
      <c r="J3609">
        <v>10080</v>
      </c>
      <c r="K3609">
        <v>113060</v>
      </c>
      <c r="L3609" t="s">
        <v>31</v>
      </c>
      <c r="M3609" t="s">
        <v>174</v>
      </c>
      <c r="N3609" t="s">
        <v>11271</v>
      </c>
      <c r="O3609" s="129"/>
      <c r="P3609" s="16"/>
    </row>
    <row r="3610" spans="1:16">
      <c r="A3610" t="s">
        <v>11588</v>
      </c>
      <c r="B3610" t="s">
        <v>317</v>
      </c>
      <c r="C3610" t="s">
        <v>11589</v>
      </c>
      <c r="D3610" t="s">
        <v>318</v>
      </c>
      <c r="E3610">
        <v>4148.58</v>
      </c>
      <c r="F3610" t="s">
        <v>1170</v>
      </c>
      <c r="G3610" t="s">
        <v>11590</v>
      </c>
      <c r="H3610" t="s">
        <v>655</v>
      </c>
      <c r="I3610" t="s">
        <v>10920</v>
      </c>
      <c r="J3610">
        <v>10080</v>
      </c>
      <c r="K3610">
        <v>113060</v>
      </c>
      <c r="L3610" t="s">
        <v>31</v>
      </c>
      <c r="M3610" t="s">
        <v>174</v>
      </c>
      <c r="N3610" t="s">
        <v>11272</v>
      </c>
      <c r="O3610" s="129"/>
      <c r="P3610" s="16"/>
    </row>
    <row r="3611" spans="1:16">
      <c r="A3611" t="s">
        <v>1161</v>
      </c>
      <c r="B3611" t="s">
        <v>317</v>
      </c>
      <c r="C3611" t="s">
        <v>11591</v>
      </c>
      <c r="D3611" t="s">
        <v>318</v>
      </c>
      <c r="E3611">
        <v>2277.5500000000002</v>
      </c>
      <c r="F3611" t="s">
        <v>1170</v>
      </c>
      <c r="G3611" t="s">
        <v>11592</v>
      </c>
      <c r="H3611" t="s">
        <v>645</v>
      </c>
      <c r="I3611" t="s">
        <v>10920</v>
      </c>
      <c r="J3611">
        <v>10080</v>
      </c>
      <c r="K3611">
        <v>113060</v>
      </c>
      <c r="L3611" t="s">
        <v>31</v>
      </c>
      <c r="M3611" t="s">
        <v>174</v>
      </c>
      <c r="N3611" t="s">
        <v>11273</v>
      </c>
      <c r="O3611" s="129"/>
      <c r="P3611" s="16"/>
    </row>
    <row r="3612" spans="1:16">
      <c r="A3612" t="s">
        <v>1160</v>
      </c>
      <c r="B3612" t="s">
        <v>317</v>
      </c>
      <c r="C3612" t="s">
        <v>11593</v>
      </c>
      <c r="D3612" t="s">
        <v>318</v>
      </c>
      <c r="E3612">
        <v>2241.89</v>
      </c>
      <c r="F3612" t="s">
        <v>1170</v>
      </c>
      <c r="G3612" t="s">
        <v>11594</v>
      </c>
      <c r="H3612" t="s">
        <v>650</v>
      </c>
      <c r="I3612" t="s">
        <v>10920</v>
      </c>
      <c r="J3612">
        <v>10080</v>
      </c>
      <c r="K3612">
        <v>113060</v>
      </c>
      <c r="L3612" t="s">
        <v>31</v>
      </c>
      <c r="M3612" t="s">
        <v>174</v>
      </c>
      <c r="N3612" t="s">
        <v>11274</v>
      </c>
      <c r="O3612" s="129"/>
      <c r="P3612" s="16"/>
    </row>
    <row r="3613" spans="1:16">
      <c r="A3613" t="s">
        <v>316</v>
      </c>
      <c r="B3613" t="s">
        <v>317</v>
      </c>
      <c r="C3613" t="s">
        <v>11569</v>
      </c>
      <c r="D3613" t="s">
        <v>318</v>
      </c>
      <c r="E3613">
        <v>372.77</v>
      </c>
      <c r="F3613" t="s">
        <v>1170</v>
      </c>
      <c r="G3613" t="s">
        <v>11570</v>
      </c>
      <c r="H3613" t="s">
        <v>652</v>
      </c>
      <c r="I3613" t="s">
        <v>10919</v>
      </c>
      <c r="J3613">
        <v>10080</v>
      </c>
      <c r="K3613">
        <v>114000</v>
      </c>
      <c r="L3613" t="s">
        <v>39</v>
      </c>
      <c r="M3613" t="s">
        <v>174</v>
      </c>
      <c r="N3613" t="s">
        <v>11264</v>
      </c>
      <c r="O3613" s="129"/>
      <c r="P3613" s="16"/>
    </row>
    <row r="3614" spans="1:16">
      <c r="A3614" t="s">
        <v>320</v>
      </c>
      <c r="B3614" t="s">
        <v>317</v>
      </c>
      <c r="C3614" t="s">
        <v>11571</v>
      </c>
      <c r="D3614" t="s">
        <v>318</v>
      </c>
      <c r="E3614">
        <v>538.33000000000004</v>
      </c>
      <c r="F3614" t="s">
        <v>1170</v>
      </c>
      <c r="G3614" t="s">
        <v>11572</v>
      </c>
      <c r="H3614" t="s">
        <v>649</v>
      </c>
      <c r="I3614" t="s">
        <v>10919</v>
      </c>
      <c r="J3614">
        <v>10080</v>
      </c>
      <c r="K3614">
        <v>114000</v>
      </c>
      <c r="L3614" t="s">
        <v>39</v>
      </c>
      <c r="M3614" t="s">
        <v>174</v>
      </c>
      <c r="N3614" t="s">
        <v>11265</v>
      </c>
      <c r="O3614" s="129"/>
      <c r="P3614" s="16"/>
    </row>
    <row r="3615" spans="1:16">
      <c r="A3615" t="s">
        <v>321</v>
      </c>
      <c r="B3615" t="s">
        <v>317</v>
      </c>
      <c r="C3615" t="s">
        <v>11573</v>
      </c>
      <c r="D3615" t="s">
        <v>318</v>
      </c>
      <c r="E3615">
        <v>570.36</v>
      </c>
      <c r="F3615" t="s">
        <v>1170</v>
      </c>
      <c r="G3615" t="s">
        <v>11574</v>
      </c>
      <c r="H3615" t="s">
        <v>652</v>
      </c>
      <c r="I3615" t="s">
        <v>10919</v>
      </c>
      <c r="J3615">
        <v>10080</v>
      </c>
      <c r="K3615">
        <v>114000</v>
      </c>
      <c r="L3615" t="s">
        <v>39</v>
      </c>
      <c r="M3615" t="s">
        <v>174</v>
      </c>
      <c r="N3615" t="s">
        <v>11266</v>
      </c>
      <c r="O3615" s="129"/>
      <c r="P3615" s="16"/>
    </row>
    <row r="3616" spans="1:16">
      <c r="A3616" t="s">
        <v>1115</v>
      </c>
      <c r="B3616" t="s">
        <v>317</v>
      </c>
      <c r="C3616" t="s">
        <v>11575</v>
      </c>
      <c r="D3616" t="s">
        <v>318</v>
      </c>
      <c r="E3616">
        <v>531.16</v>
      </c>
      <c r="F3616" t="s">
        <v>1170</v>
      </c>
      <c r="G3616" t="s">
        <v>11576</v>
      </c>
      <c r="H3616" t="s">
        <v>651</v>
      </c>
      <c r="I3616" t="s">
        <v>10919</v>
      </c>
      <c r="J3616">
        <v>10080</v>
      </c>
      <c r="K3616">
        <v>114000</v>
      </c>
      <c r="L3616" t="s">
        <v>39</v>
      </c>
      <c r="M3616" t="s">
        <v>174</v>
      </c>
      <c r="N3616" t="s">
        <v>11267</v>
      </c>
      <c r="O3616" s="129"/>
      <c r="P3616" s="16"/>
    </row>
    <row r="3617" spans="1:16">
      <c r="A3617" t="s">
        <v>11577</v>
      </c>
      <c r="B3617" t="s">
        <v>317</v>
      </c>
      <c r="C3617" t="s">
        <v>11578</v>
      </c>
      <c r="D3617" t="s">
        <v>318</v>
      </c>
      <c r="E3617">
        <v>477.57</v>
      </c>
      <c r="F3617" t="s">
        <v>1170</v>
      </c>
      <c r="G3617" t="s">
        <v>11579</v>
      </c>
      <c r="H3617" t="s">
        <v>649</v>
      </c>
      <c r="I3617" t="s">
        <v>10919</v>
      </c>
      <c r="J3617">
        <v>10080</v>
      </c>
      <c r="K3617">
        <v>114000</v>
      </c>
      <c r="L3617" t="s">
        <v>39</v>
      </c>
      <c r="M3617" t="s">
        <v>174</v>
      </c>
      <c r="N3617" t="s">
        <v>11268</v>
      </c>
      <c r="O3617" s="129"/>
      <c r="P3617" s="16"/>
    </row>
    <row r="3618" spans="1:16">
      <c r="A3618" t="s">
        <v>11580</v>
      </c>
      <c r="B3618" t="s">
        <v>317</v>
      </c>
      <c r="C3618" t="s">
        <v>11581</v>
      </c>
      <c r="D3618" t="s">
        <v>318</v>
      </c>
      <c r="E3618">
        <v>374.47</v>
      </c>
      <c r="F3618" t="s">
        <v>1170</v>
      </c>
      <c r="G3618" t="s">
        <v>11582</v>
      </c>
      <c r="H3618" t="s">
        <v>641</v>
      </c>
      <c r="I3618" t="s">
        <v>10919</v>
      </c>
      <c r="J3618">
        <v>10080</v>
      </c>
      <c r="K3618">
        <v>114000</v>
      </c>
      <c r="L3618" t="s">
        <v>39</v>
      </c>
      <c r="M3618" t="s">
        <v>174</v>
      </c>
      <c r="N3618" t="s">
        <v>11269</v>
      </c>
      <c r="O3618" s="129"/>
      <c r="P3618" s="16"/>
    </row>
    <row r="3619" spans="1:16">
      <c r="A3619" t="s">
        <v>11583</v>
      </c>
      <c r="B3619" t="s">
        <v>317</v>
      </c>
      <c r="C3619" t="s">
        <v>11584</v>
      </c>
      <c r="D3619" t="s">
        <v>318</v>
      </c>
      <c r="E3619">
        <v>476.46</v>
      </c>
      <c r="F3619" t="s">
        <v>1170</v>
      </c>
      <c r="G3619" t="s">
        <v>11585</v>
      </c>
      <c r="H3619" t="s">
        <v>646</v>
      </c>
      <c r="I3619" t="s">
        <v>10919</v>
      </c>
      <c r="J3619">
        <v>10080</v>
      </c>
      <c r="K3619">
        <v>114000</v>
      </c>
      <c r="L3619" t="s">
        <v>39</v>
      </c>
      <c r="M3619" t="s">
        <v>174</v>
      </c>
      <c r="N3619" t="s">
        <v>11271</v>
      </c>
      <c r="O3619" s="129"/>
      <c r="P3619" s="16"/>
    </row>
    <row r="3620" spans="1:16">
      <c r="A3620" t="s">
        <v>1155</v>
      </c>
      <c r="B3620" t="s">
        <v>317</v>
      </c>
      <c r="C3620" t="s">
        <v>11586</v>
      </c>
      <c r="D3620" t="s">
        <v>318</v>
      </c>
      <c r="E3620">
        <v>418.37</v>
      </c>
      <c r="F3620" t="s">
        <v>1170</v>
      </c>
      <c r="G3620" t="s">
        <v>11587</v>
      </c>
      <c r="H3620" t="s">
        <v>649</v>
      </c>
      <c r="I3620" t="s">
        <v>10919</v>
      </c>
      <c r="J3620">
        <v>10080</v>
      </c>
      <c r="K3620">
        <v>114000</v>
      </c>
      <c r="L3620" t="s">
        <v>39</v>
      </c>
      <c r="M3620" t="s">
        <v>174</v>
      </c>
      <c r="N3620" t="s">
        <v>11270</v>
      </c>
      <c r="O3620" s="129"/>
      <c r="P3620" s="16"/>
    </row>
    <row r="3621" spans="1:16">
      <c r="A3621" t="s">
        <v>11588</v>
      </c>
      <c r="B3621" t="s">
        <v>317</v>
      </c>
      <c r="C3621" t="s">
        <v>11589</v>
      </c>
      <c r="D3621" t="s">
        <v>318</v>
      </c>
      <c r="E3621">
        <v>717.97</v>
      </c>
      <c r="F3621" t="s">
        <v>1170</v>
      </c>
      <c r="G3621" t="s">
        <v>11590</v>
      </c>
      <c r="H3621" t="s">
        <v>656</v>
      </c>
      <c r="I3621" t="s">
        <v>10919</v>
      </c>
      <c r="J3621">
        <v>10080</v>
      </c>
      <c r="K3621">
        <v>114000</v>
      </c>
      <c r="L3621" t="s">
        <v>39</v>
      </c>
      <c r="M3621" t="s">
        <v>174</v>
      </c>
      <c r="N3621" t="s">
        <v>11272</v>
      </c>
      <c r="O3621" s="129"/>
      <c r="P3621" s="16"/>
    </row>
    <row r="3622" spans="1:16">
      <c r="A3622" t="s">
        <v>1161</v>
      </c>
      <c r="B3622" t="s">
        <v>317</v>
      </c>
      <c r="C3622" t="s">
        <v>11591</v>
      </c>
      <c r="D3622" t="s">
        <v>318</v>
      </c>
      <c r="E3622">
        <v>544.77</v>
      </c>
      <c r="F3622" t="s">
        <v>1170</v>
      </c>
      <c r="G3622" t="s">
        <v>11592</v>
      </c>
      <c r="H3622" t="s">
        <v>646</v>
      </c>
      <c r="I3622" t="s">
        <v>10919</v>
      </c>
      <c r="J3622">
        <v>10080</v>
      </c>
      <c r="K3622">
        <v>114000</v>
      </c>
      <c r="L3622" t="s">
        <v>39</v>
      </c>
      <c r="M3622" t="s">
        <v>174</v>
      </c>
      <c r="N3622" t="s">
        <v>11273</v>
      </c>
      <c r="O3622" s="129"/>
      <c r="P3622" s="16"/>
    </row>
    <row r="3623" spans="1:16">
      <c r="A3623" t="s">
        <v>1160</v>
      </c>
      <c r="B3623" t="s">
        <v>317</v>
      </c>
      <c r="C3623" t="s">
        <v>11593</v>
      </c>
      <c r="D3623" t="s">
        <v>318</v>
      </c>
      <c r="E3623">
        <v>409.53</v>
      </c>
      <c r="F3623" t="s">
        <v>1170</v>
      </c>
      <c r="G3623" t="s">
        <v>11594</v>
      </c>
      <c r="H3623" t="s">
        <v>651</v>
      </c>
      <c r="I3623" t="s">
        <v>10919</v>
      </c>
      <c r="J3623">
        <v>10080</v>
      </c>
      <c r="K3623">
        <v>114000</v>
      </c>
      <c r="L3623" t="s">
        <v>39</v>
      </c>
      <c r="M3623" t="s">
        <v>174</v>
      </c>
      <c r="N3623" t="s">
        <v>11274</v>
      </c>
      <c r="O3623" s="129"/>
      <c r="P3623" s="16"/>
    </row>
    <row r="3624" spans="1:16">
      <c r="A3624" t="s">
        <v>316</v>
      </c>
      <c r="B3624" t="s">
        <v>317</v>
      </c>
      <c r="C3624" t="s">
        <v>11569</v>
      </c>
      <c r="D3624" t="s">
        <v>318</v>
      </c>
      <c r="E3624">
        <v>1172.9000000000001</v>
      </c>
      <c r="F3624" t="s">
        <v>1170</v>
      </c>
      <c r="G3624" t="s">
        <v>11570</v>
      </c>
      <c r="H3624" t="s">
        <v>653</v>
      </c>
      <c r="I3624" t="s">
        <v>10918</v>
      </c>
      <c r="J3624">
        <v>10080</v>
      </c>
      <c r="K3624">
        <v>114010</v>
      </c>
      <c r="L3624" t="s">
        <v>35</v>
      </c>
      <c r="M3624" t="s">
        <v>174</v>
      </c>
      <c r="N3624" t="s">
        <v>11264</v>
      </c>
      <c r="O3624" s="129"/>
      <c r="P3624" s="16"/>
    </row>
    <row r="3625" spans="1:16">
      <c r="A3625" t="s">
        <v>320</v>
      </c>
      <c r="B3625" t="s">
        <v>317</v>
      </c>
      <c r="C3625" t="s">
        <v>11571</v>
      </c>
      <c r="D3625" t="s">
        <v>318</v>
      </c>
      <c r="E3625">
        <v>1216.05</v>
      </c>
      <c r="F3625" t="s">
        <v>1170</v>
      </c>
      <c r="G3625" t="s">
        <v>11572</v>
      </c>
      <c r="H3625" t="s">
        <v>650</v>
      </c>
      <c r="I3625" t="s">
        <v>10918</v>
      </c>
      <c r="J3625">
        <v>10080</v>
      </c>
      <c r="K3625">
        <v>114010</v>
      </c>
      <c r="L3625" t="s">
        <v>35</v>
      </c>
      <c r="M3625" t="s">
        <v>174</v>
      </c>
      <c r="N3625" t="s">
        <v>11265</v>
      </c>
      <c r="O3625" s="129"/>
      <c r="P3625" s="16"/>
    </row>
    <row r="3626" spans="1:16">
      <c r="A3626" t="s">
        <v>321</v>
      </c>
      <c r="B3626" t="s">
        <v>317</v>
      </c>
      <c r="C3626" t="s">
        <v>11573</v>
      </c>
      <c r="D3626" t="s">
        <v>318</v>
      </c>
      <c r="E3626">
        <v>1186.96</v>
      </c>
      <c r="F3626" t="s">
        <v>1170</v>
      </c>
      <c r="G3626" t="s">
        <v>11574</v>
      </c>
      <c r="H3626" t="s">
        <v>653</v>
      </c>
      <c r="I3626" t="s">
        <v>10918</v>
      </c>
      <c r="J3626">
        <v>10080</v>
      </c>
      <c r="K3626">
        <v>114010</v>
      </c>
      <c r="L3626" t="s">
        <v>35</v>
      </c>
      <c r="M3626" t="s">
        <v>174</v>
      </c>
      <c r="N3626" t="s">
        <v>11266</v>
      </c>
      <c r="O3626" s="129"/>
      <c r="P3626" s="16"/>
    </row>
    <row r="3627" spans="1:16">
      <c r="A3627" t="s">
        <v>1115</v>
      </c>
      <c r="B3627" t="s">
        <v>317</v>
      </c>
      <c r="C3627" t="s">
        <v>11575</v>
      </c>
      <c r="D3627" t="s">
        <v>318</v>
      </c>
      <c r="E3627">
        <v>1196.8599999999999</v>
      </c>
      <c r="F3627" t="s">
        <v>1170</v>
      </c>
      <c r="G3627" t="s">
        <v>11576</v>
      </c>
      <c r="H3627" t="s">
        <v>652</v>
      </c>
      <c r="I3627" t="s">
        <v>10918</v>
      </c>
      <c r="J3627">
        <v>10080</v>
      </c>
      <c r="K3627">
        <v>114010</v>
      </c>
      <c r="L3627" t="s">
        <v>35</v>
      </c>
      <c r="M3627" t="s">
        <v>174</v>
      </c>
      <c r="N3627" t="s">
        <v>11267</v>
      </c>
      <c r="O3627" s="129"/>
      <c r="P3627" s="16"/>
    </row>
    <row r="3628" spans="1:16">
      <c r="A3628" t="s">
        <v>11577</v>
      </c>
      <c r="B3628" t="s">
        <v>317</v>
      </c>
      <c r="C3628" t="s">
        <v>11578</v>
      </c>
      <c r="D3628" t="s">
        <v>318</v>
      </c>
      <c r="E3628">
        <v>1245.68</v>
      </c>
      <c r="F3628" t="s">
        <v>1170</v>
      </c>
      <c r="G3628" t="s">
        <v>11579</v>
      </c>
      <c r="H3628" t="s">
        <v>650</v>
      </c>
      <c r="I3628" t="s">
        <v>10918</v>
      </c>
      <c r="J3628">
        <v>10080</v>
      </c>
      <c r="K3628">
        <v>114010</v>
      </c>
      <c r="L3628" t="s">
        <v>35</v>
      </c>
      <c r="M3628" t="s">
        <v>174</v>
      </c>
      <c r="N3628" t="s">
        <v>11268</v>
      </c>
      <c r="O3628" s="129"/>
      <c r="P3628" s="16"/>
    </row>
    <row r="3629" spans="1:16">
      <c r="A3629" t="s">
        <v>11580</v>
      </c>
      <c r="B3629" t="s">
        <v>317</v>
      </c>
      <c r="C3629" t="s">
        <v>11581</v>
      </c>
      <c r="D3629" t="s">
        <v>318</v>
      </c>
      <c r="E3629">
        <v>1417.23</v>
      </c>
      <c r="F3629" t="s">
        <v>1170</v>
      </c>
      <c r="G3629" t="s">
        <v>11582</v>
      </c>
      <c r="H3629" t="s">
        <v>642</v>
      </c>
      <c r="I3629" t="s">
        <v>10918</v>
      </c>
      <c r="J3629">
        <v>10080</v>
      </c>
      <c r="K3629">
        <v>114010</v>
      </c>
      <c r="L3629" t="s">
        <v>35</v>
      </c>
      <c r="M3629" t="s">
        <v>174</v>
      </c>
      <c r="N3629" t="s">
        <v>11269</v>
      </c>
      <c r="O3629" s="129"/>
      <c r="P3629" s="16"/>
    </row>
    <row r="3630" spans="1:16">
      <c r="A3630" t="s">
        <v>11583</v>
      </c>
      <c r="B3630" t="s">
        <v>317</v>
      </c>
      <c r="C3630" t="s">
        <v>11584</v>
      </c>
      <c r="D3630" t="s">
        <v>318</v>
      </c>
      <c r="E3630">
        <v>1470.89</v>
      </c>
      <c r="F3630" t="s">
        <v>1170</v>
      </c>
      <c r="G3630" t="s">
        <v>11585</v>
      </c>
      <c r="H3630" t="s">
        <v>647</v>
      </c>
      <c r="I3630" t="s">
        <v>10918</v>
      </c>
      <c r="J3630">
        <v>10080</v>
      </c>
      <c r="K3630">
        <v>114010</v>
      </c>
      <c r="L3630" t="s">
        <v>35</v>
      </c>
      <c r="M3630" t="s">
        <v>174</v>
      </c>
      <c r="N3630" t="s">
        <v>11271</v>
      </c>
      <c r="O3630" s="129"/>
      <c r="P3630" s="16"/>
    </row>
    <row r="3631" spans="1:16">
      <c r="A3631" t="s">
        <v>1155</v>
      </c>
      <c r="B3631" t="s">
        <v>317</v>
      </c>
      <c r="C3631" t="s">
        <v>11586</v>
      </c>
      <c r="D3631" t="s">
        <v>318</v>
      </c>
      <c r="E3631">
        <v>1426.88</v>
      </c>
      <c r="F3631" t="s">
        <v>1170</v>
      </c>
      <c r="G3631" t="s">
        <v>11587</v>
      </c>
      <c r="H3631" t="s">
        <v>650</v>
      </c>
      <c r="I3631" t="s">
        <v>10918</v>
      </c>
      <c r="J3631">
        <v>10080</v>
      </c>
      <c r="K3631">
        <v>114010</v>
      </c>
      <c r="L3631" t="s">
        <v>35</v>
      </c>
      <c r="M3631" t="s">
        <v>174</v>
      </c>
      <c r="N3631" t="s">
        <v>11270</v>
      </c>
      <c r="O3631" s="129"/>
      <c r="P3631" s="16"/>
    </row>
    <row r="3632" spans="1:16">
      <c r="A3632" t="s">
        <v>11588</v>
      </c>
      <c r="B3632" t="s">
        <v>317</v>
      </c>
      <c r="C3632" t="s">
        <v>11589</v>
      </c>
      <c r="D3632" t="s">
        <v>318</v>
      </c>
      <c r="E3632">
        <v>2432.09</v>
      </c>
      <c r="F3632" t="s">
        <v>1170</v>
      </c>
      <c r="G3632" t="s">
        <v>11590</v>
      </c>
      <c r="H3632" t="s">
        <v>657</v>
      </c>
      <c r="I3632" t="s">
        <v>10918</v>
      </c>
      <c r="J3632">
        <v>10080</v>
      </c>
      <c r="K3632">
        <v>114010</v>
      </c>
      <c r="L3632" t="s">
        <v>35</v>
      </c>
      <c r="M3632" t="s">
        <v>174</v>
      </c>
      <c r="N3632" t="s">
        <v>11272</v>
      </c>
      <c r="O3632" s="129"/>
      <c r="P3632" s="16"/>
    </row>
    <row r="3633" spans="1:16">
      <c r="A3633" t="s">
        <v>1161</v>
      </c>
      <c r="B3633" t="s">
        <v>317</v>
      </c>
      <c r="C3633" t="s">
        <v>11591</v>
      </c>
      <c r="D3633" t="s">
        <v>318</v>
      </c>
      <c r="E3633">
        <v>1564.04</v>
      </c>
      <c r="F3633" t="s">
        <v>1170</v>
      </c>
      <c r="G3633" t="s">
        <v>11592</v>
      </c>
      <c r="H3633" t="s">
        <v>647</v>
      </c>
      <c r="I3633" t="s">
        <v>10918</v>
      </c>
      <c r="J3633">
        <v>10080</v>
      </c>
      <c r="K3633">
        <v>114010</v>
      </c>
      <c r="L3633" t="s">
        <v>35</v>
      </c>
      <c r="M3633" t="s">
        <v>174</v>
      </c>
      <c r="N3633" t="s">
        <v>11273</v>
      </c>
      <c r="O3633" s="129"/>
      <c r="P3633" s="16"/>
    </row>
    <row r="3634" spans="1:16">
      <c r="A3634" t="s">
        <v>1160</v>
      </c>
      <c r="B3634" t="s">
        <v>317</v>
      </c>
      <c r="C3634" t="s">
        <v>11593</v>
      </c>
      <c r="D3634" t="s">
        <v>318</v>
      </c>
      <c r="E3634">
        <v>1564.04</v>
      </c>
      <c r="F3634" t="s">
        <v>1170</v>
      </c>
      <c r="G3634" t="s">
        <v>11594</v>
      </c>
      <c r="H3634" t="s">
        <v>652</v>
      </c>
      <c r="I3634" t="s">
        <v>10918</v>
      </c>
      <c r="J3634">
        <v>10080</v>
      </c>
      <c r="K3634">
        <v>114010</v>
      </c>
      <c r="L3634" t="s">
        <v>35</v>
      </c>
      <c r="M3634" t="s">
        <v>174</v>
      </c>
      <c r="N3634" t="s">
        <v>11274</v>
      </c>
      <c r="O3634" s="129"/>
      <c r="P3634" s="16"/>
    </row>
    <row r="3635" spans="1:16">
      <c r="A3635" t="s">
        <v>316</v>
      </c>
      <c r="B3635" t="s">
        <v>317</v>
      </c>
      <c r="C3635" t="s">
        <v>11569</v>
      </c>
      <c r="D3635" t="s">
        <v>318</v>
      </c>
      <c r="E3635">
        <v>663.79</v>
      </c>
      <c r="F3635" t="s">
        <v>1170</v>
      </c>
      <c r="G3635" t="s">
        <v>11570</v>
      </c>
      <c r="H3635" t="s">
        <v>654</v>
      </c>
      <c r="I3635" t="s">
        <v>10917</v>
      </c>
      <c r="J3635">
        <v>10080</v>
      </c>
      <c r="K3635">
        <v>114020</v>
      </c>
      <c r="L3635" t="s">
        <v>33</v>
      </c>
      <c r="M3635" t="s">
        <v>174</v>
      </c>
      <c r="N3635" t="s">
        <v>11264</v>
      </c>
      <c r="O3635" s="129"/>
      <c r="P3635" s="16"/>
    </row>
    <row r="3636" spans="1:16">
      <c r="A3636" t="s">
        <v>320</v>
      </c>
      <c r="B3636" t="s">
        <v>317</v>
      </c>
      <c r="C3636" t="s">
        <v>11571</v>
      </c>
      <c r="D3636" t="s">
        <v>318</v>
      </c>
      <c r="E3636">
        <v>663.79</v>
      </c>
      <c r="F3636" t="s">
        <v>1170</v>
      </c>
      <c r="G3636" t="s">
        <v>11572</v>
      </c>
      <c r="H3636" t="s">
        <v>651</v>
      </c>
      <c r="I3636" t="s">
        <v>10917</v>
      </c>
      <c r="J3636">
        <v>10080</v>
      </c>
      <c r="K3636">
        <v>114020</v>
      </c>
      <c r="L3636" t="s">
        <v>33</v>
      </c>
      <c r="M3636" t="s">
        <v>174</v>
      </c>
      <c r="N3636" t="s">
        <v>11265</v>
      </c>
      <c r="O3636" s="129"/>
      <c r="P3636" s="16"/>
    </row>
    <row r="3637" spans="1:16">
      <c r="A3637" t="s">
        <v>321</v>
      </c>
      <c r="B3637" t="s">
        <v>317</v>
      </c>
      <c r="C3637" t="s">
        <v>11573</v>
      </c>
      <c r="D3637" t="s">
        <v>318</v>
      </c>
      <c r="E3637">
        <v>672.07</v>
      </c>
      <c r="F3637" t="s">
        <v>1170</v>
      </c>
      <c r="G3637" t="s">
        <v>11574</v>
      </c>
      <c r="H3637" t="s">
        <v>654</v>
      </c>
      <c r="I3637" t="s">
        <v>10917</v>
      </c>
      <c r="J3637">
        <v>10080</v>
      </c>
      <c r="K3637">
        <v>114020</v>
      </c>
      <c r="L3637" t="s">
        <v>33</v>
      </c>
      <c r="M3637" t="s">
        <v>174</v>
      </c>
      <c r="N3637" t="s">
        <v>11266</v>
      </c>
      <c r="O3637" s="129"/>
      <c r="P3637" s="16"/>
    </row>
    <row r="3638" spans="1:16">
      <c r="A3638" t="s">
        <v>1115</v>
      </c>
      <c r="B3638" t="s">
        <v>317</v>
      </c>
      <c r="C3638" t="s">
        <v>11575</v>
      </c>
      <c r="D3638" t="s">
        <v>318</v>
      </c>
      <c r="E3638">
        <v>672.07</v>
      </c>
      <c r="F3638" t="s">
        <v>1170</v>
      </c>
      <c r="G3638" t="s">
        <v>11576</v>
      </c>
      <c r="H3638" t="s">
        <v>653</v>
      </c>
      <c r="I3638" t="s">
        <v>10917</v>
      </c>
      <c r="J3638">
        <v>10080</v>
      </c>
      <c r="K3638">
        <v>114020</v>
      </c>
      <c r="L3638" t="s">
        <v>33</v>
      </c>
      <c r="M3638" t="s">
        <v>174</v>
      </c>
      <c r="N3638" t="s">
        <v>11267</v>
      </c>
      <c r="O3638" s="129"/>
      <c r="P3638" s="16"/>
    </row>
    <row r="3639" spans="1:16">
      <c r="A3639" t="s">
        <v>11577</v>
      </c>
      <c r="B3639" t="s">
        <v>317</v>
      </c>
      <c r="C3639" t="s">
        <v>11578</v>
      </c>
      <c r="D3639" t="s">
        <v>318</v>
      </c>
      <c r="E3639">
        <v>663.79</v>
      </c>
      <c r="F3639" t="s">
        <v>1170</v>
      </c>
      <c r="G3639" t="s">
        <v>11579</v>
      </c>
      <c r="H3639" t="s">
        <v>651</v>
      </c>
      <c r="I3639" t="s">
        <v>10917</v>
      </c>
      <c r="J3639">
        <v>10080</v>
      </c>
      <c r="K3639">
        <v>114020</v>
      </c>
      <c r="L3639" t="s">
        <v>33</v>
      </c>
      <c r="M3639" t="s">
        <v>174</v>
      </c>
      <c r="N3639" t="s">
        <v>11268</v>
      </c>
      <c r="O3639" s="129"/>
      <c r="P3639" s="16"/>
    </row>
    <row r="3640" spans="1:16">
      <c r="A3640" t="s">
        <v>11580</v>
      </c>
      <c r="B3640" t="s">
        <v>317</v>
      </c>
      <c r="C3640" t="s">
        <v>11581</v>
      </c>
      <c r="D3640" t="s">
        <v>318</v>
      </c>
      <c r="E3640">
        <v>663.79</v>
      </c>
      <c r="F3640" t="s">
        <v>1170</v>
      </c>
      <c r="G3640" t="s">
        <v>11582</v>
      </c>
      <c r="H3640" t="s">
        <v>643</v>
      </c>
      <c r="I3640" t="s">
        <v>10917</v>
      </c>
      <c r="J3640">
        <v>10080</v>
      </c>
      <c r="K3640">
        <v>114020</v>
      </c>
      <c r="L3640" t="s">
        <v>33</v>
      </c>
      <c r="M3640" t="s">
        <v>174</v>
      </c>
      <c r="N3640" t="s">
        <v>11269</v>
      </c>
      <c r="O3640" s="129"/>
      <c r="P3640" s="16"/>
    </row>
    <row r="3641" spans="1:16">
      <c r="A3641" t="s">
        <v>11583</v>
      </c>
      <c r="B3641" t="s">
        <v>317</v>
      </c>
      <c r="C3641" t="s">
        <v>11584</v>
      </c>
      <c r="D3641" t="s">
        <v>318</v>
      </c>
      <c r="E3641">
        <v>700.4</v>
      </c>
      <c r="F3641" t="s">
        <v>1170</v>
      </c>
      <c r="G3641" t="s">
        <v>11585</v>
      </c>
      <c r="H3641" t="s">
        <v>648</v>
      </c>
      <c r="I3641" t="s">
        <v>10917</v>
      </c>
      <c r="J3641">
        <v>10080</v>
      </c>
      <c r="K3641">
        <v>114020</v>
      </c>
      <c r="L3641" t="s">
        <v>33</v>
      </c>
      <c r="M3641" t="s">
        <v>174</v>
      </c>
      <c r="N3641" t="s">
        <v>11271</v>
      </c>
      <c r="O3641" s="129"/>
      <c r="P3641" s="16"/>
    </row>
    <row r="3642" spans="1:16">
      <c r="A3642" t="s">
        <v>1155</v>
      </c>
      <c r="B3642" t="s">
        <v>317</v>
      </c>
      <c r="C3642" t="s">
        <v>11586</v>
      </c>
      <c r="D3642" t="s">
        <v>318</v>
      </c>
      <c r="E3642">
        <v>663.79</v>
      </c>
      <c r="F3642" t="s">
        <v>1170</v>
      </c>
      <c r="G3642" t="s">
        <v>11587</v>
      </c>
      <c r="H3642" t="s">
        <v>651</v>
      </c>
      <c r="I3642" t="s">
        <v>10917</v>
      </c>
      <c r="J3642">
        <v>10080</v>
      </c>
      <c r="K3642">
        <v>114020</v>
      </c>
      <c r="L3642" t="s">
        <v>33</v>
      </c>
      <c r="M3642" t="s">
        <v>174</v>
      </c>
      <c r="N3642" t="s">
        <v>11270</v>
      </c>
      <c r="O3642" s="129"/>
      <c r="P3642" s="16"/>
    </row>
    <row r="3643" spans="1:16">
      <c r="A3643" t="s">
        <v>11588</v>
      </c>
      <c r="B3643" t="s">
        <v>317</v>
      </c>
      <c r="C3643" t="s">
        <v>11589</v>
      </c>
      <c r="D3643" t="s">
        <v>318</v>
      </c>
      <c r="E3643">
        <v>1148.96</v>
      </c>
      <c r="F3643" t="s">
        <v>1170</v>
      </c>
      <c r="G3643" t="s">
        <v>11590</v>
      </c>
      <c r="H3643" t="s">
        <v>658</v>
      </c>
      <c r="I3643" t="s">
        <v>10917</v>
      </c>
      <c r="J3643">
        <v>10080</v>
      </c>
      <c r="K3643">
        <v>114020</v>
      </c>
      <c r="L3643" t="s">
        <v>33</v>
      </c>
      <c r="M3643" t="s">
        <v>174</v>
      </c>
      <c r="N3643" t="s">
        <v>11272</v>
      </c>
      <c r="O3643" s="129"/>
      <c r="P3643" s="16"/>
    </row>
    <row r="3644" spans="1:16">
      <c r="A3644" t="s">
        <v>1161</v>
      </c>
      <c r="B3644" t="s">
        <v>317</v>
      </c>
      <c r="C3644" t="s">
        <v>11591</v>
      </c>
      <c r="D3644" t="s">
        <v>318</v>
      </c>
      <c r="E3644">
        <v>718.3</v>
      </c>
      <c r="F3644" t="s">
        <v>1170</v>
      </c>
      <c r="G3644" t="s">
        <v>11592</v>
      </c>
      <c r="H3644" t="s">
        <v>648</v>
      </c>
      <c r="I3644" t="s">
        <v>10917</v>
      </c>
      <c r="J3644">
        <v>10080</v>
      </c>
      <c r="K3644">
        <v>114020</v>
      </c>
      <c r="L3644" t="s">
        <v>33</v>
      </c>
      <c r="M3644" t="s">
        <v>174</v>
      </c>
      <c r="N3644" t="s">
        <v>11273</v>
      </c>
      <c r="O3644" s="129"/>
      <c r="P3644" s="16"/>
    </row>
    <row r="3645" spans="1:16">
      <c r="A3645" t="s">
        <v>1160</v>
      </c>
      <c r="B3645" t="s">
        <v>317</v>
      </c>
      <c r="C3645" t="s">
        <v>11593</v>
      </c>
      <c r="D3645" t="s">
        <v>318</v>
      </c>
      <c r="E3645">
        <v>368.23</v>
      </c>
      <c r="F3645" t="s">
        <v>1170</v>
      </c>
      <c r="G3645" t="s">
        <v>11594</v>
      </c>
      <c r="H3645" t="s">
        <v>653</v>
      </c>
      <c r="I3645" t="s">
        <v>10917</v>
      </c>
      <c r="J3645">
        <v>10080</v>
      </c>
      <c r="K3645">
        <v>114020</v>
      </c>
      <c r="L3645" t="s">
        <v>33</v>
      </c>
      <c r="M3645" t="s">
        <v>174</v>
      </c>
      <c r="N3645" t="s">
        <v>11274</v>
      </c>
      <c r="O3645" s="129"/>
      <c r="P3645" s="16"/>
    </row>
    <row r="3646" spans="1:16">
      <c r="A3646" t="s">
        <v>316</v>
      </c>
      <c r="B3646" t="s">
        <v>317</v>
      </c>
      <c r="C3646" t="s">
        <v>11569</v>
      </c>
      <c r="D3646" t="s">
        <v>318</v>
      </c>
      <c r="E3646">
        <v>18445.88</v>
      </c>
      <c r="F3646" t="s">
        <v>1170</v>
      </c>
      <c r="G3646" t="s">
        <v>11570</v>
      </c>
      <c r="H3646" t="s">
        <v>655</v>
      </c>
      <c r="I3646" t="s">
        <v>10916</v>
      </c>
      <c r="J3646">
        <v>10080</v>
      </c>
      <c r="K3646">
        <v>114040</v>
      </c>
      <c r="L3646" t="s">
        <v>27</v>
      </c>
      <c r="M3646" t="s">
        <v>174</v>
      </c>
      <c r="N3646" t="s">
        <v>11264</v>
      </c>
      <c r="O3646" s="129"/>
    </row>
    <row r="3647" spans="1:16">
      <c r="A3647" t="s">
        <v>320</v>
      </c>
      <c r="B3647" t="s">
        <v>317</v>
      </c>
      <c r="C3647" t="s">
        <v>11571</v>
      </c>
      <c r="D3647" t="s">
        <v>318</v>
      </c>
      <c r="E3647">
        <v>16534.89</v>
      </c>
      <c r="F3647" t="s">
        <v>1170</v>
      </c>
      <c r="G3647" t="s">
        <v>11572</v>
      </c>
      <c r="H3647" t="s">
        <v>652</v>
      </c>
      <c r="I3647" t="s">
        <v>10916</v>
      </c>
      <c r="J3647">
        <v>10080</v>
      </c>
      <c r="K3647">
        <v>114040</v>
      </c>
      <c r="L3647" t="s">
        <v>27</v>
      </c>
      <c r="M3647" t="s">
        <v>174</v>
      </c>
      <c r="N3647" t="s">
        <v>11265</v>
      </c>
      <c r="O3647" s="129"/>
      <c r="P3647" s="16"/>
    </row>
    <row r="3648" spans="1:16">
      <c r="A3648" t="s">
        <v>321</v>
      </c>
      <c r="B3648" t="s">
        <v>317</v>
      </c>
      <c r="C3648" t="s">
        <v>11573</v>
      </c>
      <c r="D3648" t="s">
        <v>318</v>
      </c>
      <c r="E3648">
        <v>17552.73</v>
      </c>
      <c r="F3648" t="s">
        <v>1170</v>
      </c>
      <c r="G3648" t="s">
        <v>11574</v>
      </c>
      <c r="H3648" t="s">
        <v>655</v>
      </c>
      <c r="I3648" t="s">
        <v>10916</v>
      </c>
      <c r="J3648">
        <v>10080</v>
      </c>
      <c r="K3648">
        <v>114040</v>
      </c>
      <c r="L3648" t="s">
        <v>27</v>
      </c>
      <c r="M3648" t="s">
        <v>174</v>
      </c>
      <c r="N3648" t="s">
        <v>11266</v>
      </c>
      <c r="O3648" s="129"/>
    </row>
    <row r="3649" spans="1:16">
      <c r="A3649" t="s">
        <v>1115</v>
      </c>
      <c r="B3649" t="s">
        <v>317</v>
      </c>
      <c r="C3649" t="s">
        <v>11575</v>
      </c>
      <c r="D3649" t="s">
        <v>318</v>
      </c>
      <c r="E3649">
        <v>17689.310000000001</v>
      </c>
      <c r="F3649" t="s">
        <v>1170</v>
      </c>
      <c r="G3649" t="s">
        <v>11576</v>
      </c>
      <c r="H3649" t="s">
        <v>654</v>
      </c>
      <c r="I3649" t="s">
        <v>10916</v>
      </c>
      <c r="J3649">
        <v>10080</v>
      </c>
      <c r="K3649">
        <v>114040</v>
      </c>
      <c r="L3649" t="s">
        <v>27</v>
      </c>
      <c r="M3649" t="s">
        <v>174</v>
      </c>
      <c r="N3649" t="s">
        <v>11267</v>
      </c>
      <c r="O3649" s="129"/>
      <c r="P3649" s="16"/>
    </row>
    <row r="3650" spans="1:16">
      <c r="A3650" t="s">
        <v>11577</v>
      </c>
      <c r="B3650" t="s">
        <v>317</v>
      </c>
      <c r="C3650" t="s">
        <v>11578</v>
      </c>
      <c r="D3650" t="s">
        <v>318</v>
      </c>
      <c r="E3650">
        <v>17000.64</v>
      </c>
      <c r="F3650" t="s">
        <v>1170</v>
      </c>
      <c r="G3650" t="s">
        <v>11579</v>
      </c>
      <c r="H3650" t="s">
        <v>652</v>
      </c>
      <c r="I3650" t="s">
        <v>10916</v>
      </c>
      <c r="J3650">
        <v>10080</v>
      </c>
      <c r="K3650">
        <v>114040</v>
      </c>
      <c r="L3650" t="s">
        <v>27</v>
      </c>
      <c r="M3650" t="s">
        <v>174</v>
      </c>
      <c r="N3650" t="s">
        <v>11268</v>
      </c>
      <c r="O3650" s="129"/>
    </row>
    <row r="3651" spans="1:16">
      <c r="A3651" t="s">
        <v>11580</v>
      </c>
      <c r="B3651" t="s">
        <v>317</v>
      </c>
      <c r="C3651" t="s">
        <v>11581</v>
      </c>
      <c r="D3651" t="s">
        <v>318</v>
      </c>
      <c r="E3651">
        <v>16625.39</v>
      </c>
      <c r="F3651" t="s">
        <v>1170</v>
      </c>
      <c r="G3651" t="s">
        <v>11582</v>
      </c>
      <c r="H3651" t="s">
        <v>644</v>
      </c>
      <c r="I3651" t="s">
        <v>10916</v>
      </c>
      <c r="J3651">
        <v>10080</v>
      </c>
      <c r="K3651">
        <v>114040</v>
      </c>
      <c r="L3651" t="s">
        <v>27</v>
      </c>
      <c r="M3651" t="s">
        <v>174</v>
      </c>
      <c r="N3651" t="s">
        <v>11269</v>
      </c>
      <c r="O3651" s="129"/>
      <c r="P3651" s="16"/>
    </row>
    <row r="3652" spans="1:16">
      <c r="A3652" t="s">
        <v>1155</v>
      </c>
      <c r="B3652" t="s">
        <v>317</v>
      </c>
      <c r="C3652" t="s">
        <v>11586</v>
      </c>
      <c r="D3652" t="s">
        <v>318</v>
      </c>
      <c r="E3652">
        <v>17896.3</v>
      </c>
      <c r="F3652" t="s">
        <v>1170</v>
      </c>
      <c r="G3652" t="s">
        <v>11587</v>
      </c>
      <c r="H3652" t="s">
        <v>652</v>
      </c>
      <c r="I3652" t="s">
        <v>10916</v>
      </c>
      <c r="J3652">
        <v>10080</v>
      </c>
      <c r="K3652">
        <v>114040</v>
      </c>
      <c r="L3652" t="s">
        <v>27</v>
      </c>
      <c r="M3652" t="s">
        <v>174</v>
      </c>
      <c r="N3652" t="s">
        <v>11270</v>
      </c>
      <c r="O3652" s="129"/>
    </row>
    <row r="3653" spans="1:16">
      <c r="A3653" t="s">
        <v>11583</v>
      </c>
      <c r="B3653" t="s">
        <v>317</v>
      </c>
      <c r="C3653" t="s">
        <v>11584</v>
      </c>
      <c r="D3653" t="s">
        <v>318</v>
      </c>
      <c r="E3653">
        <v>21228.13</v>
      </c>
      <c r="F3653" t="s">
        <v>1170</v>
      </c>
      <c r="G3653" t="s">
        <v>11585</v>
      </c>
      <c r="H3653" t="s">
        <v>649</v>
      </c>
      <c r="I3653" t="s">
        <v>10916</v>
      </c>
      <c r="J3653">
        <v>10080</v>
      </c>
      <c r="K3653">
        <v>114040</v>
      </c>
      <c r="L3653" t="s">
        <v>27</v>
      </c>
      <c r="M3653" t="s">
        <v>174</v>
      </c>
      <c r="N3653" t="s">
        <v>11271</v>
      </c>
      <c r="O3653" s="129"/>
      <c r="P3653" s="16"/>
    </row>
    <row r="3654" spans="1:16">
      <c r="A3654" t="s">
        <v>11588</v>
      </c>
      <c r="B3654" t="s">
        <v>317</v>
      </c>
      <c r="C3654" t="s">
        <v>11589</v>
      </c>
      <c r="D3654" t="s">
        <v>318</v>
      </c>
      <c r="E3654">
        <v>19545.849999999999</v>
      </c>
      <c r="F3654" t="s">
        <v>1170</v>
      </c>
      <c r="G3654" t="s">
        <v>11590</v>
      </c>
      <c r="H3654" t="s">
        <v>659</v>
      </c>
      <c r="I3654" t="s">
        <v>10916</v>
      </c>
      <c r="J3654">
        <v>10080</v>
      </c>
      <c r="K3654">
        <v>114040</v>
      </c>
      <c r="L3654" t="s">
        <v>27</v>
      </c>
      <c r="M3654" t="s">
        <v>174</v>
      </c>
      <c r="N3654" t="s">
        <v>11272</v>
      </c>
      <c r="O3654" s="129"/>
      <c r="P3654" s="16"/>
    </row>
    <row r="3655" spans="1:16">
      <c r="A3655" t="s">
        <v>1161</v>
      </c>
      <c r="B3655" t="s">
        <v>317</v>
      </c>
      <c r="C3655" t="s">
        <v>11591</v>
      </c>
      <c r="D3655" t="s">
        <v>318</v>
      </c>
      <c r="E3655">
        <v>18304.650000000001</v>
      </c>
      <c r="F3655" t="s">
        <v>1170</v>
      </c>
      <c r="G3655" t="s">
        <v>11592</v>
      </c>
      <c r="H3655" t="s">
        <v>649</v>
      </c>
      <c r="I3655" t="s">
        <v>10916</v>
      </c>
      <c r="J3655">
        <v>10080</v>
      </c>
      <c r="K3655">
        <v>114040</v>
      </c>
      <c r="L3655" t="s">
        <v>27</v>
      </c>
      <c r="M3655" t="s">
        <v>174</v>
      </c>
      <c r="N3655" t="s">
        <v>11273</v>
      </c>
      <c r="O3655" s="129"/>
      <c r="P3655" s="16"/>
    </row>
    <row r="3656" spans="1:16">
      <c r="A3656" t="s">
        <v>1160</v>
      </c>
      <c r="B3656" t="s">
        <v>317</v>
      </c>
      <c r="C3656" t="s">
        <v>11593</v>
      </c>
      <c r="D3656" t="s">
        <v>318</v>
      </c>
      <c r="E3656">
        <v>18302.79</v>
      </c>
      <c r="F3656" t="s">
        <v>1170</v>
      </c>
      <c r="G3656" t="s">
        <v>11594</v>
      </c>
      <c r="H3656" t="s">
        <v>654</v>
      </c>
      <c r="I3656" t="s">
        <v>10916</v>
      </c>
      <c r="J3656">
        <v>10080</v>
      </c>
      <c r="K3656">
        <v>114040</v>
      </c>
      <c r="L3656" t="s">
        <v>27</v>
      </c>
      <c r="M3656" t="s">
        <v>174</v>
      </c>
      <c r="N3656" t="s">
        <v>11274</v>
      </c>
      <c r="O3656" s="129"/>
      <c r="P3656" s="16"/>
    </row>
    <row r="3657" spans="1:16">
      <c r="A3657" t="s">
        <v>316</v>
      </c>
      <c r="B3657" t="s">
        <v>317</v>
      </c>
      <c r="C3657" t="s">
        <v>11569</v>
      </c>
      <c r="D3657" t="s">
        <v>318</v>
      </c>
      <c r="E3657">
        <v>5728.99</v>
      </c>
      <c r="F3657" t="s">
        <v>1170</v>
      </c>
      <c r="G3657" t="s">
        <v>11570</v>
      </c>
      <c r="H3657" t="s">
        <v>656</v>
      </c>
      <c r="I3657" t="s">
        <v>10915</v>
      </c>
      <c r="J3657">
        <v>10080</v>
      </c>
      <c r="K3657">
        <v>114060</v>
      </c>
      <c r="L3657" t="s">
        <v>31</v>
      </c>
      <c r="M3657" t="s">
        <v>174</v>
      </c>
      <c r="N3657" t="s">
        <v>11264</v>
      </c>
      <c r="O3657" s="129"/>
      <c r="P3657" s="16"/>
    </row>
    <row r="3658" spans="1:16">
      <c r="A3658" t="s">
        <v>320</v>
      </c>
      <c r="B3658" t="s">
        <v>317</v>
      </c>
      <c r="C3658" t="s">
        <v>11571</v>
      </c>
      <c r="D3658" t="s">
        <v>318</v>
      </c>
      <c r="E3658">
        <v>5636.99</v>
      </c>
      <c r="F3658" t="s">
        <v>1170</v>
      </c>
      <c r="G3658" t="s">
        <v>11572</v>
      </c>
      <c r="H3658" t="s">
        <v>653</v>
      </c>
      <c r="I3658" t="s">
        <v>10915</v>
      </c>
      <c r="J3658">
        <v>10080</v>
      </c>
      <c r="K3658">
        <v>114060</v>
      </c>
      <c r="L3658" t="s">
        <v>31</v>
      </c>
      <c r="M3658" t="s">
        <v>174</v>
      </c>
      <c r="N3658" t="s">
        <v>11265</v>
      </c>
      <c r="O3658" s="129"/>
      <c r="P3658" s="16"/>
    </row>
    <row r="3659" spans="1:16">
      <c r="A3659" t="s">
        <v>321</v>
      </c>
      <c r="B3659" t="s">
        <v>317</v>
      </c>
      <c r="C3659" t="s">
        <v>11573</v>
      </c>
      <c r="D3659" t="s">
        <v>318</v>
      </c>
      <c r="E3659">
        <v>5553.07</v>
      </c>
      <c r="F3659" t="s">
        <v>1170</v>
      </c>
      <c r="G3659" t="s">
        <v>11574</v>
      </c>
      <c r="H3659" t="s">
        <v>656</v>
      </c>
      <c r="I3659" t="s">
        <v>10915</v>
      </c>
      <c r="J3659">
        <v>10080</v>
      </c>
      <c r="K3659">
        <v>114060</v>
      </c>
      <c r="L3659" t="s">
        <v>31</v>
      </c>
      <c r="M3659" t="s">
        <v>174</v>
      </c>
      <c r="N3659" t="s">
        <v>11266</v>
      </c>
      <c r="O3659" s="129"/>
      <c r="P3659" s="16"/>
    </row>
    <row r="3660" spans="1:16">
      <c r="A3660" t="s">
        <v>1115</v>
      </c>
      <c r="B3660" t="s">
        <v>317</v>
      </c>
      <c r="C3660" t="s">
        <v>11575</v>
      </c>
      <c r="D3660" t="s">
        <v>318</v>
      </c>
      <c r="E3660">
        <v>6086.89</v>
      </c>
      <c r="F3660" t="s">
        <v>1170</v>
      </c>
      <c r="G3660" t="s">
        <v>11576</v>
      </c>
      <c r="H3660" t="s">
        <v>655</v>
      </c>
      <c r="I3660" t="s">
        <v>10915</v>
      </c>
      <c r="J3660">
        <v>10080</v>
      </c>
      <c r="K3660">
        <v>114060</v>
      </c>
      <c r="L3660" t="s">
        <v>31</v>
      </c>
      <c r="M3660" t="s">
        <v>174</v>
      </c>
      <c r="N3660" t="s">
        <v>11267</v>
      </c>
      <c r="O3660" s="129"/>
      <c r="P3660" s="16"/>
    </row>
    <row r="3661" spans="1:16">
      <c r="A3661" t="s">
        <v>11577</v>
      </c>
      <c r="B3661" t="s">
        <v>317</v>
      </c>
      <c r="C3661" t="s">
        <v>11578</v>
      </c>
      <c r="D3661" t="s">
        <v>318</v>
      </c>
      <c r="E3661">
        <v>6245.26</v>
      </c>
      <c r="F3661" t="s">
        <v>1170</v>
      </c>
      <c r="G3661" t="s">
        <v>11579</v>
      </c>
      <c r="H3661" t="s">
        <v>653</v>
      </c>
      <c r="I3661" t="s">
        <v>10915</v>
      </c>
      <c r="J3661">
        <v>10080</v>
      </c>
      <c r="K3661">
        <v>114060</v>
      </c>
      <c r="L3661" t="s">
        <v>31</v>
      </c>
      <c r="M3661" t="s">
        <v>174</v>
      </c>
      <c r="N3661" t="s">
        <v>11268</v>
      </c>
      <c r="O3661" s="129"/>
      <c r="P3661" s="16"/>
    </row>
    <row r="3662" spans="1:16">
      <c r="A3662" t="s">
        <v>11580</v>
      </c>
      <c r="B3662" t="s">
        <v>317</v>
      </c>
      <c r="C3662" t="s">
        <v>11581</v>
      </c>
      <c r="D3662" t="s">
        <v>318</v>
      </c>
      <c r="E3662">
        <v>6798.43</v>
      </c>
      <c r="F3662" t="s">
        <v>1170</v>
      </c>
      <c r="G3662" t="s">
        <v>11582</v>
      </c>
      <c r="H3662" t="s">
        <v>645</v>
      </c>
      <c r="I3662" t="s">
        <v>10915</v>
      </c>
      <c r="J3662">
        <v>10080</v>
      </c>
      <c r="K3662">
        <v>114060</v>
      </c>
      <c r="L3662" t="s">
        <v>31</v>
      </c>
      <c r="M3662" t="s">
        <v>174</v>
      </c>
      <c r="N3662" t="s">
        <v>11269</v>
      </c>
      <c r="O3662" s="129"/>
      <c r="P3662" s="16"/>
    </row>
    <row r="3663" spans="1:16">
      <c r="A3663" t="s">
        <v>1155</v>
      </c>
      <c r="B3663" t="s">
        <v>317</v>
      </c>
      <c r="C3663" t="s">
        <v>11586</v>
      </c>
      <c r="D3663" t="s">
        <v>318</v>
      </c>
      <c r="E3663">
        <v>6798.43</v>
      </c>
      <c r="F3663" t="s">
        <v>1170</v>
      </c>
      <c r="G3663" t="s">
        <v>11587</v>
      </c>
      <c r="H3663" t="s">
        <v>653</v>
      </c>
      <c r="I3663" t="s">
        <v>10915</v>
      </c>
      <c r="J3663">
        <v>10080</v>
      </c>
      <c r="K3663">
        <v>114060</v>
      </c>
      <c r="L3663" t="s">
        <v>31</v>
      </c>
      <c r="M3663" t="s">
        <v>174</v>
      </c>
      <c r="N3663" t="s">
        <v>11270</v>
      </c>
      <c r="O3663" s="129"/>
      <c r="P3663" s="16"/>
    </row>
    <row r="3664" spans="1:16">
      <c r="A3664" t="s">
        <v>11583</v>
      </c>
      <c r="B3664" t="s">
        <v>317</v>
      </c>
      <c r="C3664" t="s">
        <v>11584</v>
      </c>
      <c r="D3664" t="s">
        <v>318</v>
      </c>
      <c r="E3664">
        <v>6740.89</v>
      </c>
      <c r="F3664" t="s">
        <v>1170</v>
      </c>
      <c r="G3664" t="s">
        <v>11585</v>
      </c>
      <c r="H3664" t="s">
        <v>650</v>
      </c>
      <c r="I3664" t="s">
        <v>10915</v>
      </c>
      <c r="J3664">
        <v>10080</v>
      </c>
      <c r="K3664">
        <v>114060</v>
      </c>
      <c r="L3664" t="s">
        <v>31</v>
      </c>
      <c r="M3664" t="s">
        <v>174</v>
      </c>
      <c r="N3664" t="s">
        <v>11271</v>
      </c>
      <c r="O3664" s="129"/>
      <c r="P3664" s="16"/>
    </row>
    <row r="3665" spans="1:16">
      <c r="A3665" t="s">
        <v>11588</v>
      </c>
      <c r="B3665" t="s">
        <v>317</v>
      </c>
      <c r="C3665" t="s">
        <v>11589</v>
      </c>
      <c r="D3665" t="s">
        <v>318</v>
      </c>
      <c r="E3665">
        <v>10652.08</v>
      </c>
      <c r="F3665" t="s">
        <v>1170</v>
      </c>
      <c r="G3665" t="s">
        <v>11590</v>
      </c>
      <c r="H3665" t="s">
        <v>660</v>
      </c>
      <c r="I3665" t="s">
        <v>10915</v>
      </c>
      <c r="J3665">
        <v>10080</v>
      </c>
      <c r="K3665">
        <v>114060</v>
      </c>
      <c r="L3665" t="s">
        <v>31</v>
      </c>
      <c r="M3665" t="s">
        <v>174</v>
      </c>
      <c r="N3665" t="s">
        <v>11272</v>
      </c>
      <c r="O3665" s="129"/>
      <c r="P3665" s="16"/>
    </row>
    <row r="3666" spans="1:16">
      <c r="A3666" t="s">
        <v>1161</v>
      </c>
      <c r="B3666" t="s">
        <v>317</v>
      </c>
      <c r="C3666" t="s">
        <v>11591</v>
      </c>
      <c r="D3666" t="s">
        <v>318</v>
      </c>
      <c r="E3666">
        <v>7033.5</v>
      </c>
      <c r="F3666" t="s">
        <v>1170</v>
      </c>
      <c r="G3666" t="s">
        <v>11592</v>
      </c>
      <c r="H3666" t="s">
        <v>650</v>
      </c>
      <c r="I3666" t="s">
        <v>10915</v>
      </c>
      <c r="J3666">
        <v>10080</v>
      </c>
      <c r="K3666">
        <v>114060</v>
      </c>
      <c r="L3666" t="s">
        <v>31</v>
      </c>
      <c r="M3666" t="s">
        <v>174</v>
      </c>
      <c r="N3666" t="s">
        <v>11273</v>
      </c>
      <c r="O3666" s="129"/>
      <c r="P3666" s="16"/>
    </row>
    <row r="3667" spans="1:16">
      <c r="A3667" t="s">
        <v>1160</v>
      </c>
      <c r="B3667" t="s">
        <v>317</v>
      </c>
      <c r="C3667" t="s">
        <v>11593</v>
      </c>
      <c r="D3667" t="s">
        <v>318</v>
      </c>
      <c r="E3667">
        <v>7033.5</v>
      </c>
      <c r="F3667" t="s">
        <v>1170</v>
      </c>
      <c r="G3667" t="s">
        <v>11594</v>
      </c>
      <c r="H3667" t="s">
        <v>655</v>
      </c>
      <c r="I3667" t="s">
        <v>10915</v>
      </c>
      <c r="J3667">
        <v>10080</v>
      </c>
      <c r="K3667">
        <v>114060</v>
      </c>
      <c r="L3667" t="s">
        <v>31</v>
      </c>
      <c r="M3667" t="s">
        <v>174</v>
      </c>
      <c r="N3667" t="s">
        <v>11274</v>
      </c>
      <c r="O3667" s="129"/>
      <c r="P3667" s="16"/>
    </row>
    <row r="3668" spans="1:16">
      <c r="A3668" t="s">
        <v>316</v>
      </c>
      <c r="B3668" t="s">
        <v>317</v>
      </c>
      <c r="C3668" t="s">
        <v>11569</v>
      </c>
      <c r="D3668" t="s">
        <v>318</v>
      </c>
      <c r="E3668">
        <v>6041.08</v>
      </c>
      <c r="F3668" t="s">
        <v>1170</v>
      </c>
      <c r="G3668" t="s">
        <v>11570</v>
      </c>
      <c r="H3668" t="s">
        <v>657</v>
      </c>
      <c r="I3668" t="s">
        <v>10914</v>
      </c>
      <c r="J3668">
        <v>10081</v>
      </c>
      <c r="K3668">
        <v>111100</v>
      </c>
      <c r="L3668" t="s">
        <v>35</v>
      </c>
      <c r="M3668" t="s">
        <v>173</v>
      </c>
      <c r="N3668" t="s">
        <v>11264</v>
      </c>
      <c r="O3668" s="129"/>
      <c r="P3668" s="16"/>
    </row>
    <row r="3669" spans="1:16">
      <c r="A3669" t="s">
        <v>320</v>
      </c>
      <c r="B3669" t="s">
        <v>317</v>
      </c>
      <c r="C3669" t="s">
        <v>11571</v>
      </c>
      <c r="D3669" t="s">
        <v>318</v>
      </c>
      <c r="E3669">
        <v>6193.75</v>
      </c>
      <c r="F3669" t="s">
        <v>1170</v>
      </c>
      <c r="G3669" t="s">
        <v>11572</v>
      </c>
      <c r="H3669" t="s">
        <v>654</v>
      </c>
      <c r="I3669" t="s">
        <v>10914</v>
      </c>
      <c r="J3669">
        <v>10081</v>
      </c>
      <c r="K3669">
        <v>111100</v>
      </c>
      <c r="L3669" t="s">
        <v>35</v>
      </c>
      <c r="M3669" t="s">
        <v>173</v>
      </c>
      <c r="N3669" t="s">
        <v>11265</v>
      </c>
      <c r="O3669" s="129"/>
      <c r="P3669" s="16"/>
    </row>
    <row r="3670" spans="1:16">
      <c r="A3670" t="s">
        <v>321</v>
      </c>
      <c r="B3670" t="s">
        <v>317</v>
      </c>
      <c r="C3670" t="s">
        <v>11573</v>
      </c>
      <c r="D3670" t="s">
        <v>318</v>
      </c>
      <c r="E3670">
        <v>6090.85</v>
      </c>
      <c r="F3670" t="s">
        <v>1170</v>
      </c>
      <c r="G3670" t="s">
        <v>11574</v>
      </c>
      <c r="H3670" t="s">
        <v>657</v>
      </c>
      <c r="I3670" t="s">
        <v>10914</v>
      </c>
      <c r="J3670">
        <v>10081</v>
      </c>
      <c r="K3670">
        <v>111100</v>
      </c>
      <c r="L3670" t="s">
        <v>35</v>
      </c>
      <c r="M3670" t="s">
        <v>173</v>
      </c>
      <c r="N3670" t="s">
        <v>11266</v>
      </c>
      <c r="O3670" s="129"/>
      <c r="P3670" s="16"/>
    </row>
    <row r="3671" spans="1:16">
      <c r="A3671" t="s">
        <v>1115</v>
      </c>
      <c r="B3671" t="s">
        <v>317</v>
      </c>
      <c r="C3671" t="s">
        <v>11575</v>
      </c>
      <c r="D3671" t="s">
        <v>318</v>
      </c>
      <c r="E3671">
        <v>6159.95</v>
      </c>
      <c r="F3671" t="s">
        <v>1170</v>
      </c>
      <c r="G3671" t="s">
        <v>11576</v>
      </c>
      <c r="H3671" t="s">
        <v>656</v>
      </c>
      <c r="I3671" t="s">
        <v>10914</v>
      </c>
      <c r="J3671">
        <v>10081</v>
      </c>
      <c r="K3671">
        <v>111100</v>
      </c>
      <c r="L3671" t="s">
        <v>35</v>
      </c>
      <c r="M3671" t="s">
        <v>173</v>
      </c>
      <c r="N3671" t="s">
        <v>11267</v>
      </c>
      <c r="O3671" s="129"/>
      <c r="P3671" s="16"/>
    </row>
    <row r="3672" spans="1:16">
      <c r="A3672" t="s">
        <v>11577</v>
      </c>
      <c r="B3672" t="s">
        <v>317</v>
      </c>
      <c r="C3672" t="s">
        <v>11578</v>
      </c>
      <c r="D3672" t="s">
        <v>318</v>
      </c>
      <c r="E3672">
        <v>6603.86</v>
      </c>
      <c r="F3672" t="s">
        <v>1170</v>
      </c>
      <c r="G3672" t="s">
        <v>11579</v>
      </c>
      <c r="H3672" t="s">
        <v>654</v>
      </c>
      <c r="I3672" t="s">
        <v>10914</v>
      </c>
      <c r="J3672">
        <v>10081</v>
      </c>
      <c r="K3672">
        <v>111100</v>
      </c>
      <c r="L3672" t="s">
        <v>35</v>
      </c>
      <c r="M3672" t="s">
        <v>173</v>
      </c>
      <c r="N3672" t="s">
        <v>11268</v>
      </c>
      <c r="O3672" s="129"/>
      <c r="P3672" s="16"/>
    </row>
    <row r="3673" spans="1:16">
      <c r="A3673" t="s">
        <v>11580</v>
      </c>
      <c r="B3673" t="s">
        <v>317</v>
      </c>
      <c r="C3673" t="s">
        <v>11581</v>
      </c>
      <c r="D3673" t="s">
        <v>318</v>
      </c>
      <c r="E3673">
        <v>6914.21</v>
      </c>
      <c r="F3673" t="s">
        <v>1170</v>
      </c>
      <c r="G3673" t="s">
        <v>11582</v>
      </c>
      <c r="H3673" t="s">
        <v>646</v>
      </c>
      <c r="I3673" t="s">
        <v>10914</v>
      </c>
      <c r="J3673">
        <v>10081</v>
      </c>
      <c r="K3673">
        <v>111100</v>
      </c>
      <c r="L3673" t="s">
        <v>35</v>
      </c>
      <c r="M3673" t="s">
        <v>173</v>
      </c>
      <c r="N3673" t="s">
        <v>11269</v>
      </c>
      <c r="O3673" s="129"/>
      <c r="P3673" s="16"/>
    </row>
    <row r="3674" spans="1:16">
      <c r="A3674" t="s">
        <v>11583</v>
      </c>
      <c r="B3674" t="s">
        <v>317</v>
      </c>
      <c r="C3674" t="s">
        <v>11584</v>
      </c>
      <c r="D3674" t="s">
        <v>318</v>
      </c>
      <c r="E3674">
        <v>7104.09</v>
      </c>
      <c r="F3674" t="s">
        <v>1170</v>
      </c>
      <c r="G3674" t="s">
        <v>11585</v>
      </c>
      <c r="H3674" t="s">
        <v>651</v>
      </c>
      <c r="I3674" t="s">
        <v>10914</v>
      </c>
      <c r="J3674">
        <v>10081</v>
      </c>
      <c r="K3674">
        <v>111100</v>
      </c>
      <c r="L3674" t="s">
        <v>35</v>
      </c>
      <c r="M3674" t="s">
        <v>173</v>
      </c>
      <c r="N3674" t="s">
        <v>11271</v>
      </c>
      <c r="O3674" s="129"/>
      <c r="P3674" s="16"/>
    </row>
    <row r="3675" spans="1:16">
      <c r="A3675" t="s">
        <v>1155</v>
      </c>
      <c r="B3675" t="s">
        <v>317</v>
      </c>
      <c r="C3675" t="s">
        <v>11586</v>
      </c>
      <c r="D3675" t="s">
        <v>318</v>
      </c>
      <c r="E3675">
        <v>6948.36</v>
      </c>
      <c r="F3675" t="s">
        <v>1170</v>
      </c>
      <c r="G3675" t="s">
        <v>11587</v>
      </c>
      <c r="H3675" t="s">
        <v>654</v>
      </c>
      <c r="I3675" t="s">
        <v>10914</v>
      </c>
      <c r="J3675">
        <v>10081</v>
      </c>
      <c r="K3675">
        <v>111100</v>
      </c>
      <c r="L3675" t="s">
        <v>35</v>
      </c>
      <c r="M3675" t="s">
        <v>173</v>
      </c>
      <c r="N3675" t="s">
        <v>11270</v>
      </c>
      <c r="O3675" s="129"/>
      <c r="P3675" s="16"/>
    </row>
    <row r="3676" spans="1:16">
      <c r="A3676" t="s">
        <v>11588</v>
      </c>
      <c r="B3676" t="s">
        <v>317</v>
      </c>
      <c r="C3676" t="s">
        <v>11589</v>
      </c>
      <c r="D3676" t="s">
        <v>318</v>
      </c>
      <c r="E3676">
        <v>12431.87</v>
      </c>
      <c r="F3676" t="s">
        <v>1170</v>
      </c>
      <c r="G3676" t="s">
        <v>11590</v>
      </c>
      <c r="H3676" t="s">
        <v>661</v>
      </c>
      <c r="I3676" t="s">
        <v>10914</v>
      </c>
      <c r="J3676">
        <v>10081</v>
      </c>
      <c r="K3676">
        <v>111100</v>
      </c>
      <c r="L3676" t="s">
        <v>35</v>
      </c>
      <c r="M3676" t="s">
        <v>173</v>
      </c>
      <c r="N3676" t="s">
        <v>11272</v>
      </c>
      <c r="O3676" s="129"/>
      <c r="P3676" s="16"/>
    </row>
    <row r="3677" spans="1:16">
      <c r="A3677" t="s">
        <v>1161</v>
      </c>
      <c r="B3677" t="s">
        <v>317</v>
      </c>
      <c r="C3677" t="s">
        <v>11591</v>
      </c>
      <c r="D3677" t="s">
        <v>318</v>
      </c>
      <c r="E3677">
        <v>7644.12</v>
      </c>
      <c r="F3677" t="s">
        <v>1170</v>
      </c>
      <c r="G3677" t="s">
        <v>11592</v>
      </c>
      <c r="H3677" t="s">
        <v>651</v>
      </c>
      <c r="I3677" t="s">
        <v>10914</v>
      </c>
      <c r="J3677">
        <v>10081</v>
      </c>
      <c r="K3677">
        <v>111100</v>
      </c>
      <c r="L3677" t="s">
        <v>35</v>
      </c>
      <c r="M3677" t="s">
        <v>173</v>
      </c>
      <c r="N3677" t="s">
        <v>11273</v>
      </c>
      <c r="O3677" s="129"/>
      <c r="P3677" s="16"/>
    </row>
    <row r="3678" spans="1:16">
      <c r="A3678" t="s">
        <v>1160</v>
      </c>
      <c r="B3678" t="s">
        <v>317</v>
      </c>
      <c r="C3678" t="s">
        <v>11593</v>
      </c>
      <c r="D3678" t="s">
        <v>318</v>
      </c>
      <c r="E3678">
        <v>7644.12</v>
      </c>
      <c r="F3678" t="s">
        <v>1170</v>
      </c>
      <c r="G3678" t="s">
        <v>11594</v>
      </c>
      <c r="H3678" t="s">
        <v>656</v>
      </c>
      <c r="I3678" t="s">
        <v>10914</v>
      </c>
      <c r="J3678">
        <v>10081</v>
      </c>
      <c r="K3678">
        <v>111100</v>
      </c>
      <c r="L3678" t="s">
        <v>35</v>
      </c>
      <c r="M3678" t="s">
        <v>173</v>
      </c>
      <c r="N3678" t="s">
        <v>11274</v>
      </c>
      <c r="O3678" s="129"/>
      <c r="P3678" s="16"/>
    </row>
    <row r="3679" spans="1:16">
      <c r="A3679" t="s">
        <v>316</v>
      </c>
      <c r="B3679" t="s">
        <v>317</v>
      </c>
      <c r="C3679" t="s">
        <v>11569</v>
      </c>
      <c r="D3679" t="s">
        <v>318</v>
      </c>
      <c r="E3679">
        <v>2348.92</v>
      </c>
      <c r="F3679" t="s">
        <v>1170</v>
      </c>
      <c r="G3679" t="s">
        <v>11570</v>
      </c>
      <c r="H3679" t="s">
        <v>658</v>
      </c>
      <c r="I3679" t="s">
        <v>10913</v>
      </c>
      <c r="J3679">
        <v>10081</v>
      </c>
      <c r="K3679">
        <v>111200</v>
      </c>
      <c r="L3679" t="s">
        <v>33</v>
      </c>
      <c r="M3679" t="s">
        <v>173</v>
      </c>
      <c r="N3679" t="s">
        <v>11264</v>
      </c>
      <c r="O3679" s="129"/>
      <c r="P3679" s="16"/>
    </row>
    <row r="3680" spans="1:16">
      <c r="A3680" t="s">
        <v>320</v>
      </c>
      <c r="B3680" t="s">
        <v>317</v>
      </c>
      <c r="C3680" t="s">
        <v>11571</v>
      </c>
      <c r="D3680" t="s">
        <v>318</v>
      </c>
      <c r="E3680">
        <v>2348.92</v>
      </c>
      <c r="F3680" t="s">
        <v>1170</v>
      </c>
      <c r="G3680" t="s">
        <v>11572</v>
      </c>
      <c r="H3680" t="s">
        <v>655</v>
      </c>
      <c r="I3680" t="s">
        <v>10913</v>
      </c>
      <c r="J3680">
        <v>10081</v>
      </c>
      <c r="K3680">
        <v>111200</v>
      </c>
      <c r="L3680" t="s">
        <v>33</v>
      </c>
      <c r="M3680" t="s">
        <v>173</v>
      </c>
      <c r="N3680" t="s">
        <v>11265</v>
      </c>
      <c r="O3680" s="129"/>
      <c r="P3680" s="16"/>
    </row>
    <row r="3681" spans="1:16">
      <c r="A3681" t="s">
        <v>321</v>
      </c>
      <c r="B3681" t="s">
        <v>317</v>
      </c>
      <c r="C3681" t="s">
        <v>11573</v>
      </c>
      <c r="D3681" t="s">
        <v>318</v>
      </c>
      <c r="E3681">
        <v>2378.21</v>
      </c>
      <c r="F3681" t="s">
        <v>1170</v>
      </c>
      <c r="G3681" t="s">
        <v>11574</v>
      </c>
      <c r="H3681" t="s">
        <v>658</v>
      </c>
      <c r="I3681" t="s">
        <v>10913</v>
      </c>
      <c r="J3681">
        <v>10081</v>
      </c>
      <c r="K3681">
        <v>111200</v>
      </c>
      <c r="L3681" t="s">
        <v>33</v>
      </c>
      <c r="M3681" t="s">
        <v>173</v>
      </c>
      <c r="N3681" t="s">
        <v>11266</v>
      </c>
      <c r="O3681" s="129"/>
      <c r="P3681" s="16"/>
    </row>
    <row r="3682" spans="1:16">
      <c r="A3682" t="s">
        <v>1115</v>
      </c>
      <c r="B3682" t="s">
        <v>317</v>
      </c>
      <c r="C3682" t="s">
        <v>11575</v>
      </c>
      <c r="D3682" t="s">
        <v>318</v>
      </c>
      <c r="E3682">
        <v>2378.21</v>
      </c>
      <c r="F3682" t="s">
        <v>1170</v>
      </c>
      <c r="G3682" t="s">
        <v>11576</v>
      </c>
      <c r="H3682" t="s">
        <v>657</v>
      </c>
      <c r="I3682" t="s">
        <v>10913</v>
      </c>
      <c r="J3682">
        <v>10081</v>
      </c>
      <c r="K3682">
        <v>111200</v>
      </c>
      <c r="L3682" t="s">
        <v>33</v>
      </c>
      <c r="M3682" t="s">
        <v>173</v>
      </c>
      <c r="N3682" t="s">
        <v>11267</v>
      </c>
      <c r="O3682" s="129"/>
      <c r="P3682" s="16"/>
    </row>
    <row r="3683" spans="1:16">
      <c r="A3683" t="s">
        <v>11577</v>
      </c>
      <c r="B3683" t="s">
        <v>317</v>
      </c>
      <c r="C3683" t="s">
        <v>11578</v>
      </c>
      <c r="D3683" t="s">
        <v>318</v>
      </c>
      <c r="E3683">
        <v>2348.92</v>
      </c>
      <c r="F3683" t="s">
        <v>1170</v>
      </c>
      <c r="G3683" t="s">
        <v>11579</v>
      </c>
      <c r="H3683" t="s">
        <v>655</v>
      </c>
      <c r="I3683" t="s">
        <v>10913</v>
      </c>
      <c r="J3683">
        <v>10081</v>
      </c>
      <c r="K3683">
        <v>111200</v>
      </c>
      <c r="L3683" t="s">
        <v>33</v>
      </c>
      <c r="M3683" t="s">
        <v>173</v>
      </c>
      <c r="N3683" t="s">
        <v>11268</v>
      </c>
      <c r="O3683" s="129"/>
      <c r="P3683" s="16"/>
    </row>
    <row r="3684" spans="1:16">
      <c r="A3684" t="s">
        <v>11580</v>
      </c>
      <c r="B3684" t="s">
        <v>317</v>
      </c>
      <c r="C3684" t="s">
        <v>11581</v>
      </c>
      <c r="D3684" t="s">
        <v>318</v>
      </c>
      <c r="E3684">
        <v>2348.92</v>
      </c>
      <c r="F3684" t="s">
        <v>1170</v>
      </c>
      <c r="G3684" t="s">
        <v>11582</v>
      </c>
      <c r="H3684" t="s">
        <v>647</v>
      </c>
      <c r="I3684" t="s">
        <v>10913</v>
      </c>
      <c r="J3684">
        <v>10081</v>
      </c>
      <c r="K3684">
        <v>111200</v>
      </c>
      <c r="L3684" t="s">
        <v>33</v>
      </c>
      <c r="M3684" t="s">
        <v>173</v>
      </c>
      <c r="N3684" t="s">
        <v>11269</v>
      </c>
      <c r="O3684" s="129"/>
      <c r="P3684" s="16"/>
    </row>
    <row r="3685" spans="1:16">
      <c r="A3685" t="s">
        <v>1155</v>
      </c>
      <c r="B3685" t="s">
        <v>317</v>
      </c>
      <c r="C3685" t="s">
        <v>11586</v>
      </c>
      <c r="D3685" t="s">
        <v>318</v>
      </c>
      <c r="E3685">
        <v>2348.92</v>
      </c>
      <c r="F3685" t="s">
        <v>1170</v>
      </c>
      <c r="G3685" t="s">
        <v>11587</v>
      </c>
      <c r="H3685" t="s">
        <v>655</v>
      </c>
      <c r="I3685" t="s">
        <v>10913</v>
      </c>
      <c r="J3685">
        <v>10081</v>
      </c>
      <c r="K3685">
        <v>111200</v>
      </c>
      <c r="L3685" t="s">
        <v>33</v>
      </c>
      <c r="M3685" t="s">
        <v>173</v>
      </c>
      <c r="N3685" t="s">
        <v>11270</v>
      </c>
      <c r="O3685" s="129"/>
      <c r="P3685" s="16"/>
    </row>
    <row r="3686" spans="1:16">
      <c r="A3686" t="s">
        <v>11583</v>
      </c>
      <c r="B3686" t="s">
        <v>317</v>
      </c>
      <c r="C3686" t="s">
        <v>11584</v>
      </c>
      <c r="D3686" t="s">
        <v>318</v>
      </c>
      <c r="E3686">
        <v>2478.4699999999998</v>
      </c>
      <c r="F3686" t="s">
        <v>1170</v>
      </c>
      <c r="G3686" t="s">
        <v>11585</v>
      </c>
      <c r="H3686" t="s">
        <v>652</v>
      </c>
      <c r="I3686" t="s">
        <v>10913</v>
      </c>
      <c r="J3686">
        <v>10081</v>
      </c>
      <c r="K3686">
        <v>111200</v>
      </c>
      <c r="L3686" t="s">
        <v>33</v>
      </c>
      <c r="M3686" t="s">
        <v>173</v>
      </c>
      <c r="N3686" t="s">
        <v>11271</v>
      </c>
      <c r="O3686" s="129"/>
      <c r="P3686" s="16"/>
    </row>
    <row r="3687" spans="1:16">
      <c r="A3687" t="s">
        <v>11588</v>
      </c>
      <c r="B3687" t="s">
        <v>317</v>
      </c>
      <c r="C3687" t="s">
        <v>11589</v>
      </c>
      <c r="D3687" t="s">
        <v>318</v>
      </c>
      <c r="E3687">
        <v>4065.79</v>
      </c>
      <c r="F3687" t="s">
        <v>1170</v>
      </c>
      <c r="G3687" t="s">
        <v>11590</v>
      </c>
      <c r="H3687" t="s">
        <v>662</v>
      </c>
      <c r="I3687" t="s">
        <v>10913</v>
      </c>
      <c r="J3687">
        <v>10081</v>
      </c>
      <c r="K3687">
        <v>111200</v>
      </c>
      <c r="L3687" t="s">
        <v>33</v>
      </c>
      <c r="M3687" t="s">
        <v>173</v>
      </c>
      <c r="N3687" t="s">
        <v>11272</v>
      </c>
      <c r="O3687" s="129"/>
      <c r="P3687" s="16"/>
    </row>
    <row r="3688" spans="1:16">
      <c r="A3688" t="s">
        <v>1161</v>
      </c>
      <c r="B3688" t="s">
        <v>317</v>
      </c>
      <c r="C3688" t="s">
        <v>11591</v>
      </c>
      <c r="D3688" t="s">
        <v>318</v>
      </c>
      <c r="E3688">
        <v>2541.83</v>
      </c>
      <c r="F3688" t="s">
        <v>1170</v>
      </c>
      <c r="G3688" t="s">
        <v>11592</v>
      </c>
      <c r="H3688" t="s">
        <v>652</v>
      </c>
      <c r="I3688" t="s">
        <v>10913</v>
      </c>
      <c r="J3688">
        <v>10081</v>
      </c>
      <c r="K3688">
        <v>111200</v>
      </c>
      <c r="L3688" t="s">
        <v>33</v>
      </c>
      <c r="M3688" t="s">
        <v>173</v>
      </c>
      <c r="N3688" t="s">
        <v>11273</v>
      </c>
      <c r="O3688" s="129"/>
      <c r="P3688" s="16"/>
    </row>
    <row r="3689" spans="1:16">
      <c r="A3689" t="s">
        <v>1160</v>
      </c>
      <c r="B3689" t="s">
        <v>317</v>
      </c>
      <c r="C3689" t="s">
        <v>11593</v>
      </c>
      <c r="D3689" t="s">
        <v>318</v>
      </c>
      <c r="E3689">
        <v>1303.05</v>
      </c>
      <c r="F3689" t="s">
        <v>1170</v>
      </c>
      <c r="G3689" t="s">
        <v>11594</v>
      </c>
      <c r="H3689" t="s">
        <v>657</v>
      </c>
      <c r="I3689" t="s">
        <v>10913</v>
      </c>
      <c r="J3689">
        <v>10081</v>
      </c>
      <c r="K3689">
        <v>111200</v>
      </c>
      <c r="L3689" t="s">
        <v>33</v>
      </c>
      <c r="M3689" t="s">
        <v>173</v>
      </c>
      <c r="N3689" t="s">
        <v>11274</v>
      </c>
      <c r="O3689" s="129"/>
      <c r="P3689" s="16"/>
    </row>
    <row r="3690" spans="1:16">
      <c r="A3690" t="s">
        <v>316</v>
      </c>
      <c r="B3690" t="s">
        <v>317</v>
      </c>
      <c r="C3690" t="s">
        <v>11569</v>
      </c>
      <c r="D3690" t="s">
        <v>318</v>
      </c>
      <c r="E3690">
        <v>54665.41</v>
      </c>
      <c r="F3690" t="s">
        <v>1170</v>
      </c>
      <c r="G3690" t="s">
        <v>11570</v>
      </c>
      <c r="H3690" t="s">
        <v>659</v>
      </c>
      <c r="I3690" t="s">
        <v>10912</v>
      </c>
      <c r="J3690">
        <v>10081</v>
      </c>
      <c r="K3690">
        <v>111400</v>
      </c>
      <c r="L3690" t="s">
        <v>27</v>
      </c>
      <c r="M3690" t="s">
        <v>173</v>
      </c>
      <c r="N3690" t="s">
        <v>11264</v>
      </c>
      <c r="O3690" s="129"/>
      <c r="P3690" s="16"/>
    </row>
    <row r="3691" spans="1:16">
      <c r="A3691" t="s">
        <v>320</v>
      </c>
      <c r="B3691" t="s">
        <v>317</v>
      </c>
      <c r="C3691" t="s">
        <v>11571</v>
      </c>
      <c r="D3691" t="s">
        <v>318</v>
      </c>
      <c r="E3691">
        <v>56334.23</v>
      </c>
      <c r="F3691" t="s">
        <v>1170</v>
      </c>
      <c r="G3691" t="s">
        <v>11572</v>
      </c>
      <c r="H3691" t="s">
        <v>656</v>
      </c>
      <c r="I3691" t="s">
        <v>10912</v>
      </c>
      <c r="J3691">
        <v>10081</v>
      </c>
      <c r="K3691">
        <v>111400</v>
      </c>
      <c r="L3691" t="s">
        <v>27</v>
      </c>
      <c r="M3691" t="s">
        <v>173</v>
      </c>
      <c r="N3691" t="s">
        <v>11265</v>
      </c>
      <c r="O3691" s="129"/>
      <c r="P3691" s="16"/>
    </row>
    <row r="3692" spans="1:16">
      <c r="A3692" t="s">
        <v>321</v>
      </c>
      <c r="B3692" t="s">
        <v>317</v>
      </c>
      <c r="C3692" t="s">
        <v>11573</v>
      </c>
      <c r="D3692" t="s">
        <v>318</v>
      </c>
      <c r="E3692">
        <v>59068.62</v>
      </c>
      <c r="F3692" t="s">
        <v>1170</v>
      </c>
      <c r="G3692" t="s">
        <v>11574</v>
      </c>
      <c r="H3692" t="s">
        <v>659</v>
      </c>
      <c r="I3692" t="s">
        <v>10912</v>
      </c>
      <c r="J3692">
        <v>10081</v>
      </c>
      <c r="K3692">
        <v>111400</v>
      </c>
      <c r="L3692" t="s">
        <v>27</v>
      </c>
      <c r="M3692" t="s">
        <v>173</v>
      </c>
      <c r="N3692" t="s">
        <v>11266</v>
      </c>
      <c r="O3692" s="129"/>
      <c r="P3692" s="16"/>
    </row>
    <row r="3693" spans="1:16">
      <c r="A3693" t="s">
        <v>1115</v>
      </c>
      <c r="B3693" t="s">
        <v>317</v>
      </c>
      <c r="C3693" t="s">
        <v>11575</v>
      </c>
      <c r="D3693" t="s">
        <v>318</v>
      </c>
      <c r="E3693">
        <v>56396.88</v>
      </c>
      <c r="F3693" t="s">
        <v>1170</v>
      </c>
      <c r="G3693" t="s">
        <v>11576</v>
      </c>
      <c r="H3693" t="s">
        <v>658</v>
      </c>
      <c r="I3693" t="s">
        <v>10912</v>
      </c>
      <c r="J3693">
        <v>10081</v>
      </c>
      <c r="K3693">
        <v>111400</v>
      </c>
      <c r="L3693" t="s">
        <v>27</v>
      </c>
      <c r="M3693" t="s">
        <v>173</v>
      </c>
      <c r="N3693" t="s">
        <v>11267</v>
      </c>
      <c r="O3693" s="129"/>
      <c r="P3693" s="16"/>
    </row>
    <row r="3694" spans="1:16">
      <c r="A3694" t="s">
        <v>11577</v>
      </c>
      <c r="B3694" t="s">
        <v>317</v>
      </c>
      <c r="C3694" t="s">
        <v>11578</v>
      </c>
      <c r="D3694" t="s">
        <v>318</v>
      </c>
      <c r="E3694">
        <v>57055.13</v>
      </c>
      <c r="F3694" t="s">
        <v>1170</v>
      </c>
      <c r="G3694" t="s">
        <v>11579</v>
      </c>
      <c r="H3694" t="s">
        <v>656</v>
      </c>
      <c r="I3694" t="s">
        <v>10912</v>
      </c>
      <c r="J3694">
        <v>10081</v>
      </c>
      <c r="K3694">
        <v>111400</v>
      </c>
      <c r="L3694" t="s">
        <v>27</v>
      </c>
      <c r="M3694" t="s">
        <v>173</v>
      </c>
      <c r="N3694" t="s">
        <v>11268</v>
      </c>
      <c r="O3694" s="129"/>
      <c r="P3694" s="16"/>
    </row>
    <row r="3695" spans="1:16">
      <c r="A3695" t="s">
        <v>11580</v>
      </c>
      <c r="B3695" t="s">
        <v>317</v>
      </c>
      <c r="C3695" t="s">
        <v>11581</v>
      </c>
      <c r="D3695" t="s">
        <v>318</v>
      </c>
      <c r="E3695">
        <v>50566.48</v>
      </c>
      <c r="F3695" t="s">
        <v>1170</v>
      </c>
      <c r="G3695" t="s">
        <v>11582</v>
      </c>
      <c r="H3695" t="s">
        <v>648</v>
      </c>
      <c r="I3695" t="s">
        <v>10912</v>
      </c>
      <c r="J3695">
        <v>10081</v>
      </c>
      <c r="K3695">
        <v>111400</v>
      </c>
      <c r="L3695" t="s">
        <v>27</v>
      </c>
      <c r="M3695" t="s">
        <v>173</v>
      </c>
      <c r="N3695" t="s">
        <v>11269</v>
      </c>
      <c r="O3695" s="129"/>
      <c r="P3695" s="16"/>
    </row>
    <row r="3696" spans="1:16">
      <c r="A3696" t="s">
        <v>1155</v>
      </c>
      <c r="B3696" t="s">
        <v>317</v>
      </c>
      <c r="C3696" t="s">
        <v>11586</v>
      </c>
      <c r="D3696" t="s">
        <v>318</v>
      </c>
      <c r="E3696">
        <v>48591.16</v>
      </c>
      <c r="F3696" t="s">
        <v>1170</v>
      </c>
      <c r="G3696" t="s">
        <v>11587</v>
      </c>
      <c r="H3696" t="s">
        <v>656</v>
      </c>
      <c r="I3696" t="s">
        <v>10912</v>
      </c>
      <c r="J3696">
        <v>10081</v>
      </c>
      <c r="K3696">
        <v>111400</v>
      </c>
      <c r="L3696" t="s">
        <v>27</v>
      </c>
      <c r="M3696" t="s">
        <v>173</v>
      </c>
      <c r="N3696" t="s">
        <v>11270</v>
      </c>
      <c r="O3696" s="129"/>
      <c r="P3696" s="16"/>
    </row>
    <row r="3697" spans="1:16">
      <c r="A3697" t="s">
        <v>11583</v>
      </c>
      <c r="B3697" t="s">
        <v>317</v>
      </c>
      <c r="C3697" t="s">
        <v>11584</v>
      </c>
      <c r="D3697" t="s">
        <v>318</v>
      </c>
      <c r="E3697">
        <v>63406.54</v>
      </c>
      <c r="F3697" t="s">
        <v>1170</v>
      </c>
      <c r="G3697" t="s">
        <v>11585</v>
      </c>
      <c r="H3697" t="s">
        <v>653</v>
      </c>
      <c r="I3697" t="s">
        <v>10912</v>
      </c>
      <c r="J3697">
        <v>10081</v>
      </c>
      <c r="K3697">
        <v>111400</v>
      </c>
      <c r="L3697" t="s">
        <v>27</v>
      </c>
      <c r="M3697" t="s">
        <v>173</v>
      </c>
      <c r="N3697" t="s">
        <v>11271</v>
      </c>
      <c r="O3697" s="129"/>
      <c r="P3697" s="16"/>
    </row>
    <row r="3698" spans="1:16">
      <c r="A3698" t="s">
        <v>11588</v>
      </c>
      <c r="B3698" t="s">
        <v>317</v>
      </c>
      <c r="C3698" t="s">
        <v>11589</v>
      </c>
      <c r="D3698" t="s">
        <v>318</v>
      </c>
      <c r="E3698">
        <v>53009.67</v>
      </c>
      <c r="F3698" t="s">
        <v>1170</v>
      </c>
      <c r="G3698" t="s">
        <v>11590</v>
      </c>
      <c r="H3698" t="s">
        <v>663</v>
      </c>
      <c r="I3698" t="s">
        <v>10912</v>
      </c>
      <c r="J3698">
        <v>10081</v>
      </c>
      <c r="K3698">
        <v>111400</v>
      </c>
      <c r="L3698" t="s">
        <v>27</v>
      </c>
      <c r="M3698" t="s">
        <v>173</v>
      </c>
      <c r="N3698" t="s">
        <v>11272</v>
      </c>
      <c r="O3698" s="129"/>
      <c r="P3698" s="16"/>
    </row>
    <row r="3699" spans="1:16">
      <c r="A3699" t="s">
        <v>1161</v>
      </c>
      <c r="B3699" t="s">
        <v>317</v>
      </c>
      <c r="C3699" t="s">
        <v>11591</v>
      </c>
      <c r="D3699" t="s">
        <v>318</v>
      </c>
      <c r="E3699">
        <v>53016.98</v>
      </c>
      <c r="F3699" t="s">
        <v>1170</v>
      </c>
      <c r="G3699" t="s">
        <v>11592</v>
      </c>
      <c r="H3699" t="s">
        <v>653</v>
      </c>
      <c r="I3699" t="s">
        <v>10912</v>
      </c>
      <c r="J3699">
        <v>10081</v>
      </c>
      <c r="K3699">
        <v>111400</v>
      </c>
      <c r="L3699" t="s">
        <v>27</v>
      </c>
      <c r="M3699" t="s">
        <v>173</v>
      </c>
      <c r="N3699" t="s">
        <v>11273</v>
      </c>
      <c r="O3699" s="129"/>
      <c r="P3699" s="16"/>
    </row>
    <row r="3700" spans="1:16">
      <c r="A3700" t="s">
        <v>1160</v>
      </c>
      <c r="B3700" t="s">
        <v>317</v>
      </c>
      <c r="C3700" t="s">
        <v>11593</v>
      </c>
      <c r="D3700" t="s">
        <v>318</v>
      </c>
      <c r="E3700">
        <v>53088.21</v>
      </c>
      <c r="F3700" t="s">
        <v>1170</v>
      </c>
      <c r="G3700" t="s">
        <v>11594</v>
      </c>
      <c r="H3700" t="s">
        <v>658</v>
      </c>
      <c r="I3700" t="s">
        <v>10912</v>
      </c>
      <c r="J3700">
        <v>10081</v>
      </c>
      <c r="K3700">
        <v>111400</v>
      </c>
      <c r="L3700" t="s">
        <v>27</v>
      </c>
      <c r="M3700" t="s">
        <v>173</v>
      </c>
      <c r="N3700" t="s">
        <v>11274</v>
      </c>
      <c r="O3700" s="129"/>
      <c r="P3700" s="16"/>
    </row>
    <row r="3701" spans="1:16">
      <c r="A3701" t="s">
        <v>316</v>
      </c>
      <c r="B3701" t="s">
        <v>317</v>
      </c>
      <c r="C3701" t="s">
        <v>11569</v>
      </c>
      <c r="D3701" t="s">
        <v>318</v>
      </c>
      <c r="E3701">
        <v>19699.05</v>
      </c>
      <c r="F3701" t="s">
        <v>1170</v>
      </c>
      <c r="G3701" t="s">
        <v>11570</v>
      </c>
      <c r="H3701" t="s">
        <v>660</v>
      </c>
      <c r="I3701" t="s">
        <v>10911</v>
      </c>
      <c r="J3701">
        <v>10081</v>
      </c>
      <c r="K3701">
        <v>111600</v>
      </c>
      <c r="L3701" t="s">
        <v>31</v>
      </c>
      <c r="M3701" t="s">
        <v>173</v>
      </c>
      <c r="N3701" t="s">
        <v>11264</v>
      </c>
      <c r="O3701" s="129"/>
      <c r="P3701" s="16"/>
    </row>
    <row r="3702" spans="1:16">
      <c r="A3702" t="s">
        <v>320</v>
      </c>
      <c r="B3702" t="s">
        <v>317</v>
      </c>
      <c r="C3702" t="s">
        <v>11571</v>
      </c>
      <c r="D3702" t="s">
        <v>318</v>
      </c>
      <c r="E3702">
        <v>19432.259999999998</v>
      </c>
      <c r="F3702" t="s">
        <v>1170</v>
      </c>
      <c r="G3702" t="s">
        <v>11572</v>
      </c>
      <c r="H3702" t="s">
        <v>657</v>
      </c>
      <c r="I3702" t="s">
        <v>10911</v>
      </c>
      <c r="J3702">
        <v>10081</v>
      </c>
      <c r="K3702">
        <v>111600</v>
      </c>
      <c r="L3702" t="s">
        <v>31</v>
      </c>
      <c r="M3702" t="s">
        <v>173</v>
      </c>
      <c r="N3702" t="s">
        <v>11265</v>
      </c>
      <c r="O3702" s="129"/>
      <c r="P3702" s="16"/>
    </row>
    <row r="3703" spans="1:16">
      <c r="A3703" t="s">
        <v>321</v>
      </c>
      <c r="B3703" t="s">
        <v>317</v>
      </c>
      <c r="C3703" t="s">
        <v>11573</v>
      </c>
      <c r="D3703" t="s">
        <v>318</v>
      </c>
      <c r="E3703">
        <v>18645.330000000002</v>
      </c>
      <c r="F3703" t="s">
        <v>1170</v>
      </c>
      <c r="G3703" t="s">
        <v>11574</v>
      </c>
      <c r="H3703" t="s">
        <v>660</v>
      </c>
      <c r="I3703" t="s">
        <v>10911</v>
      </c>
      <c r="J3703">
        <v>10081</v>
      </c>
      <c r="K3703">
        <v>111600</v>
      </c>
      <c r="L3703" t="s">
        <v>31</v>
      </c>
      <c r="M3703" t="s">
        <v>173</v>
      </c>
      <c r="N3703" t="s">
        <v>11266</v>
      </c>
      <c r="O3703" s="129"/>
      <c r="P3703" s="16"/>
    </row>
    <row r="3704" spans="1:16">
      <c r="A3704" t="s">
        <v>1115</v>
      </c>
      <c r="B3704" t="s">
        <v>317</v>
      </c>
      <c r="C3704" t="s">
        <v>11575</v>
      </c>
      <c r="D3704" t="s">
        <v>318</v>
      </c>
      <c r="E3704">
        <v>18725.66</v>
      </c>
      <c r="F3704" t="s">
        <v>1170</v>
      </c>
      <c r="G3704" t="s">
        <v>11576</v>
      </c>
      <c r="H3704" t="s">
        <v>659</v>
      </c>
      <c r="I3704" t="s">
        <v>10911</v>
      </c>
      <c r="J3704">
        <v>10081</v>
      </c>
      <c r="K3704">
        <v>111600</v>
      </c>
      <c r="L3704" t="s">
        <v>31</v>
      </c>
      <c r="M3704" t="s">
        <v>173</v>
      </c>
      <c r="N3704" t="s">
        <v>11267</v>
      </c>
      <c r="O3704" s="129"/>
      <c r="P3704" s="16"/>
    </row>
    <row r="3705" spans="1:16">
      <c r="A3705" t="s">
        <v>11577</v>
      </c>
      <c r="B3705" t="s">
        <v>317</v>
      </c>
      <c r="C3705" t="s">
        <v>11578</v>
      </c>
      <c r="D3705" t="s">
        <v>318</v>
      </c>
      <c r="E3705">
        <v>19129.88</v>
      </c>
      <c r="F3705" t="s">
        <v>1170</v>
      </c>
      <c r="G3705" t="s">
        <v>11579</v>
      </c>
      <c r="H3705" t="s">
        <v>657</v>
      </c>
      <c r="I3705" t="s">
        <v>10911</v>
      </c>
      <c r="J3705">
        <v>10081</v>
      </c>
      <c r="K3705">
        <v>111600</v>
      </c>
      <c r="L3705" t="s">
        <v>31</v>
      </c>
      <c r="M3705" t="s">
        <v>173</v>
      </c>
      <c r="N3705" t="s">
        <v>11268</v>
      </c>
      <c r="O3705" s="129"/>
      <c r="P3705" s="16"/>
    </row>
    <row r="3706" spans="1:16">
      <c r="A3706" t="s">
        <v>11580</v>
      </c>
      <c r="B3706" t="s">
        <v>317</v>
      </c>
      <c r="C3706" t="s">
        <v>11581</v>
      </c>
      <c r="D3706" t="s">
        <v>318</v>
      </c>
      <c r="E3706">
        <v>21813.34</v>
      </c>
      <c r="F3706" t="s">
        <v>1170</v>
      </c>
      <c r="G3706" t="s">
        <v>11582</v>
      </c>
      <c r="H3706" t="s">
        <v>649</v>
      </c>
      <c r="I3706" t="s">
        <v>10911</v>
      </c>
      <c r="J3706">
        <v>10081</v>
      </c>
      <c r="K3706">
        <v>111600</v>
      </c>
      <c r="L3706" t="s">
        <v>31</v>
      </c>
      <c r="M3706" t="s">
        <v>173</v>
      </c>
      <c r="N3706" t="s">
        <v>11269</v>
      </c>
      <c r="O3706" s="129"/>
      <c r="P3706" s="16"/>
    </row>
    <row r="3707" spans="1:16">
      <c r="A3707" t="s">
        <v>11583</v>
      </c>
      <c r="B3707" t="s">
        <v>317</v>
      </c>
      <c r="C3707" t="s">
        <v>11584</v>
      </c>
      <c r="D3707" t="s">
        <v>318</v>
      </c>
      <c r="E3707">
        <v>23219.32</v>
      </c>
      <c r="F3707" t="s">
        <v>1170</v>
      </c>
      <c r="G3707" t="s">
        <v>11585</v>
      </c>
      <c r="H3707" t="s">
        <v>654</v>
      </c>
      <c r="I3707" t="s">
        <v>10911</v>
      </c>
      <c r="J3707">
        <v>10081</v>
      </c>
      <c r="K3707">
        <v>111600</v>
      </c>
      <c r="L3707" t="s">
        <v>31</v>
      </c>
      <c r="M3707" t="s">
        <v>173</v>
      </c>
      <c r="N3707" t="s">
        <v>11271</v>
      </c>
      <c r="O3707" s="129"/>
      <c r="P3707" s="16"/>
    </row>
    <row r="3708" spans="1:16">
      <c r="A3708" t="s">
        <v>1155</v>
      </c>
      <c r="B3708" t="s">
        <v>317</v>
      </c>
      <c r="C3708" t="s">
        <v>11586</v>
      </c>
      <c r="D3708" t="s">
        <v>318</v>
      </c>
      <c r="E3708">
        <v>23478.85</v>
      </c>
      <c r="F3708" t="s">
        <v>1170</v>
      </c>
      <c r="G3708" t="s">
        <v>11587</v>
      </c>
      <c r="H3708" t="s">
        <v>657</v>
      </c>
      <c r="I3708" t="s">
        <v>10911</v>
      </c>
      <c r="J3708">
        <v>10081</v>
      </c>
      <c r="K3708">
        <v>111600</v>
      </c>
      <c r="L3708" t="s">
        <v>31</v>
      </c>
      <c r="M3708" t="s">
        <v>173</v>
      </c>
      <c r="N3708" t="s">
        <v>11270</v>
      </c>
      <c r="O3708" s="129"/>
      <c r="P3708" s="16"/>
    </row>
    <row r="3709" spans="1:16">
      <c r="A3709" t="s">
        <v>11588</v>
      </c>
      <c r="B3709" t="s">
        <v>317</v>
      </c>
      <c r="C3709" t="s">
        <v>11589</v>
      </c>
      <c r="D3709" t="s">
        <v>318</v>
      </c>
      <c r="E3709">
        <v>25128.49</v>
      </c>
      <c r="F3709" t="s">
        <v>1170</v>
      </c>
      <c r="G3709" t="s">
        <v>11590</v>
      </c>
      <c r="H3709" t="s">
        <v>664</v>
      </c>
      <c r="I3709" t="s">
        <v>10911</v>
      </c>
      <c r="J3709">
        <v>10081</v>
      </c>
      <c r="K3709">
        <v>111600</v>
      </c>
      <c r="L3709" t="s">
        <v>31</v>
      </c>
      <c r="M3709" t="s">
        <v>173</v>
      </c>
      <c r="N3709" t="s">
        <v>11272</v>
      </c>
      <c r="O3709" s="129"/>
      <c r="P3709" s="16"/>
    </row>
    <row r="3710" spans="1:16">
      <c r="A3710" t="s">
        <v>1161</v>
      </c>
      <c r="B3710" t="s">
        <v>317</v>
      </c>
      <c r="C3710" t="s">
        <v>11591</v>
      </c>
      <c r="D3710" t="s">
        <v>318</v>
      </c>
      <c r="E3710">
        <v>23595.85</v>
      </c>
      <c r="F3710" t="s">
        <v>1170</v>
      </c>
      <c r="G3710" t="s">
        <v>11592</v>
      </c>
      <c r="H3710" t="s">
        <v>654</v>
      </c>
      <c r="I3710" t="s">
        <v>10911</v>
      </c>
      <c r="J3710">
        <v>10081</v>
      </c>
      <c r="K3710">
        <v>111600</v>
      </c>
      <c r="L3710" t="s">
        <v>31</v>
      </c>
      <c r="M3710" t="s">
        <v>173</v>
      </c>
      <c r="N3710" t="s">
        <v>11273</v>
      </c>
      <c r="O3710" s="129"/>
      <c r="P3710" s="16"/>
    </row>
    <row r="3711" spans="1:16">
      <c r="A3711" t="s">
        <v>1160</v>
      </c>
      <c r="B3711" t="s">
        <v>317</v>
      </c>
      <c r="C3711" t="s">
        <v>11593</v>
      </c>
      <c r="D3711" t="s">
        <v>318</v>
      </c>
      <c r="E3711">
        <v>23370.52</v>
      </c>
      <c r="F3711" t="s">
        <v>1170</v>
      </c>
      <c r="G3711" t="s">
        <v>11594</v>
      </c>
      <c r="H3711" t="s">
        <v>659</v>
      </c>
      <c r="I3711" t="s">
        <v>10911</v>
      </c>
      <c r="J3711">
        <v>10081</v>
      </c>
      <c r="K3711">
        <v>111600</v>
      </c>
      <c r="L3711" t="s">
        <v>31</v>
      </c>
      <c r="M3711" t="s">
        <v>173</v>
      </c>
      <c r="N3711" t="s">
        <v>11274</v>
      </c>
      <c r="O3711" s="129"/>
      <c r="P3711" s="16"/>
    </row>
    <row r="3712" spans="1:16">
      <c r="A3712" t="s">
        <v>316</v>
      </c>
      <c r="B3712" t="s">
        <v>317</v>
      </c>
      <c r="C3712" t="s">
        <v>11569</v>
      </c>
      <c r="D3712" t="s">
        <v>318</v>
      </c>
      <c r="E3712">
        <v>4066.09</v>
      </c>
      <c r="F3712" t="s">
        <v>1170</v>
      </c>
      <c r="G3712" t="s">
        <v>11570</v>
      </c>
      <c r="H3712" t="s">
        <v>661</v>
      </c>
      <c r="I3712" t="s">
        <v>10910</v>
      </c>
      <c r="J3712">
        <v>10081</v>
      </c>
      <c r="K3712">
        <v>111700</v>
      </c>
      <c r="L3712" t="s">
        <v>39</v>
      </c>
      <c r="M3712" t="s">
        <v>173</v>
      </c>
      <c r="N3712" t="s">
        <v>11264</v>
      </c>
      <c r="O3712" s="129"/>
      <c r="P3712" s="16"/>
    </row>
    <row r="3713" spans="1:16">
      <c r="A3713" t="s">
        <v>320</v>
      </c>
      <c r="B3713" t="s">
        <v>317</v>
      </c>
      <c r="C3713" t="s">
        <v>11571</v>
      </c>
      <c r="D3713" t="s">
        <v>318</v>
      </c>
      <c r="E3713">
        <v>4945.29</v>
      </c>
      <c r="F3713" t="s">
        <v>1170</v>
      </c>
      <c r="G3713" t="s">
        <v>11572</v>
      </c>
      <c r="H3713" t="s">
        <v>658</v>
      </c>
      <c r="I3713" t="s">
        <v>10910</v>
      </c>
      <c r="J3713">
        <v>10081</v>
      </c>
      <c r="K3713">
        <v>111700</v>
      </c>
      <c r="L3713" t="s">
        <v>39</v>
      </c>
      <c r="M3713" t="s">
        <v>173</v>
      </c>
      <c r="N3713" t="s">
        <v>11265</v>
      </c>
      <c r="O3713" s="129"/>
      <c r="P3713" s="16"/>
    </row>
    <row r="3714" spans="1:16">
      <c r="A3714" t="s">
        <v>321</v>
      </c>
      <c r="B3714" t="s">
        <v>317</v>
      </c>
      <c r="C3714" t="s">
        <v>11573</v>
      </c>
      <c r="D3714" t="s">
        <v>318</v>
      </c>
      <c r="E3714">
        <v>5194.54</v>
      </c>
      <c r="F3714" t="s">
        <v>1170</v>
      </c>
      <c r="G3714" t="s">
        <v>11574</v>
      </c>
      <c r="H3714" t="s">
        <v>661</v>
      </c>
      <c r="I3714" t="s">
        <v>10910</v>
      </c>
      <c r="J3714">
        <v>10081</v>
      </c>
      <c r="K3714">
        <v>111700</v>
      </c>
      <c r="L3714" t="s">
        <v>39</v>
      </c>
      <c r="M3714" t="s">
        <v>173</v>
      </c>
      <c r="N3714" t="s">
        <v>11266</v>
      </c>
      <c r="O3714" s="129"/>
      <c r="P3714" s="16"/>
    </row>
    <row r="3715" spans="1:16">
      <c r="A3715" t="s">
        <v>1115</v>
      </c>
      <c r="B3715" t="s">
        <v>317</v>
      </c>
      <c r="C3715" t="s">
        <v>11575</v>
      </c>
      <c r="D3715" t="s">
        <v>318</v>
      </c>
      <c r="E3715">
        <v>4665.92</v>
      </c>
      <c r="F3715" t="s">
        <v>1170</v>
      </c>
      <c r="G3715" t="s">
        <v>11576</v>
      </c>
      <c r="H3715" t="s">
        <v>660</v>
      </c>
      <c r="I3715" t="s">
        <v>10910</v>
      </c>
      <c r="J3715">
        <v>10081</v>
      </c>
      <c r="K3715">
        <v>111700</v>
      </c>
      <c r="L3715" t="s">
        <v>39</v>
      </c>
      <c r="M3715" t="s">
        <v>173</v>
      </c>
      <c r="N3715" t="s">
        <v>11267</v>
      </c>
      <c r="O3715" s="129"/>
      <c r="P3715" s="16"/>
    </row>
    <row r="3716" spans="1:16">
      <c r="A3716" t="s">
        <v>11577</v>
      </c>
      <c r="B3716" t="s">
        <v>317</v>
      </c>
      <c r="C3716" t="s">
        <v>11578</v>
      </c>
      <c r="D3716" t="s">
        <v>318</v>
      </c>
      <c r="E3716">
        <v>4485.43</v>
      </c>
      <c r="F3716" t="s">
        <v>1170</v>
      </c>
      <c r="G3716" t="s">
        <v>11579</v>
      </c>
      <c r="H3716" t="s">
        <v>658</v>
      </c>
      <c r="I3716" t="s">
        <v>10910</v>
      </c>
      <c r="J3716">
        <v>10081</v>
      </c>
      <c r="K3716">
        <v>111700</v>
      </c>
      <c r="L3716" t="s">
        <v>39</v>
      </c>
      <c r="M3716" t="s">
        <v>173</v>
      </c>
      <c r="N3716" t="s">
        <v>11268</v>
      </c>
      <c r="O3716" s="129"/>
    </row>
    <row r="3717" spans="1:16">
      <c r="A3717" t="s">
        <v>11580</v>
      </c>
      <c r="B3717" t="s">
        <v>317</v>
      </c>
      <c r="C3717" t="s">
        <v>11581</v>
      </c>
      <c r="D3717" t="s">
        <v>318</v>
      </c>
      <c r="E3717">
        <v>3789.35</v>
      </c>
      <c r="F3717" t="s">
        <v>1170</v>
      </c>
      <c r="G3717" t="s">
        <v>11582</v>
      </c>
      <c r="H3717" t="s">
        <v>650</v>
      </c>
      <c r="I3717" t="s">
        <v>10910</v>
      </c>
      <c r="J3717">
        <v>10081</v>
      </c>
      <c r="K3717">
        <v>111700</v>
      </c>
      <c r="L3717" t="s">
        <v>39</v>
      </c>
      <c r="M3717" t="s">
        <v>173</v>
      </c>
      <c r="N3717" t="s">
        <v>11269</v>
      </c>
      <c r="O3717" s="129"/>
    </row>
    <row r="3718" spans="1:16">
      <c r="A3718" t="s">
        <v>1155</v>
      </c>
      <c r="B3718" t="s">
        <v>317</v>
      </c>
      <c r="C3718" t="s">
        <v>11586</v>
      </c>
      <c r="D3718" t="s">
        <v>318</v>
      </c>
      <c r="E3718">
        <v>3992.43</v>
      </c>
      <c r="F3718" t="s">
        <v>1170</v>
      </c>
      <c r="G3718" t="s">
        <v>11587</v>
      </c>
      <c r="H3718" t="s">
        <v>658</v>
      </c>
      <c r="I3718" t="s">
        <v>10910</v>
      </c>
      <c r="J3718">
        <v>10081</v>
      </c>
      <c r="K3718">
        <v>111700</v>
      </c>
      <c r="L3718" t="s">
        <v>39</v>
      </c>
      <c r="M3718" t="s">
        <v>173</v>
      </c>
      <c r="N3718" t="s">
        <v>11270</v>
      </c>
      <c r="O3718" s="129"/>
      <c r="P3718" s="16"/>
    </row>
    <row r="3719" spans="1:16">
      <c r="A3719" t="s">
        <v>11583</v>
      </c>
      <c r="B3719" t="s">
        <v>317</v>
      </c>
      <c r="C3719" t="s">
        <v>11584</v>
      </c>
      <c r="D3719" t="s">
        <v>318</v>
      </c>
      <c r="E3719">
        <v>3887.35</v>
      </c>
      <c r="F3719" t="s">
        <v>1170</v>
      </c>
      <c r="G3719" t="s">
        <v>11585</v>
      </c>
      <c r="H3719" t="s">
        <v>655</v>
      </c>
      <c r="I3719" t="s">
        <v>10910</v>
      </c>
      <c r="J3719">
        <v>10081</v>
      </c>
      <c r="K3719">
        <v>111700</v>
      </c>
      <c r="L3719" t="s">
        <v>39</v>
      </c>
      <c r="M3719" t="s">
        <v>173</v>
      </c>
      <c r="N3719" t="s">
        <v>11271</v>
      </c>
      <c r="O3719" s="129"/>
    </row>
    <row r="3720" spans="1:16">
      <c r="A3720" t="s">
        <v>11588</v>
      </c>
      <c r="B3720" t="s">
        <v>317</v>
      </c>
      <c r="C3720" t="s">
        <v>11589</v>
      </c>
      <c r="D3720" t="s">
        <v>318</v>
      </c>
      <c r="E3720">
        <v>6572.4</v>
      </c>
      <c r="F3720" t="s">
        <v>1170</v>
      </c>
      <c r="G3720" t="s">
        <v>11590</v>
      </c>
      <c r="H3720" t="s">
        <v>665</v>
      </c>
      <c r="I3720" t="s">
        <v>10910</v>
      </c>
      <c r="J3720">
        <v>10081</v>
      </c>
      <c r="K3720">
        <v>111700</v>
      </c>
      <c r="L3720" t="s">
        <v>39</v>
      </c>
      <c r="M3720" t="s">
        <v>173</v>
      </c>
      <c r="N3720" t="s">
        <v>11272</v>
      </c>
      <c r="O3720" s="129"/>
    </row>
    <row r="3721" spans="1:16">
      <c r="A3721" t="s">
        <v>1161</v>
      </c>
      <c r="B3721" t="s">
        <v>317</v>
      </c>
      <c r="C3721" t="s">
        <v>11591</v>
      </c>
      <c r="D3721" t="s">
        <v>318</v>
      </c>
      <c r="E3721">
        <v>3895.9</v>
      </c>
      <c r="F3721" t="s">
        <v>1170</v>
      </c>
      <c r="G3721" t="s">
        <v>11592</v>
      </c>
      <c r="H3721" t="s">
        <v>655</v>
      </c>
      <c r="I3721" t="s">
        <v>10910</v>
      </c>
      <c r="J3721">
        <v>10081</v>
      </c>
      <c r="K3721">
        <v>111700</v>
      </c>
      <c r="L3721" t="s">
        <v>39</v>
      </c>
      <c r="M3721" t="s">
        <v>173</v>
      </c>
      <c r="N3721" t="s">
        <v>11273</v>
      </c>
      <c r="O3721" s="129"/>
      <c r="P3721" s="16"/>
    </row>
    <row r="3722" spans="1:16">
      <c r="A3722" t="s">
        <v>1160</v>
      </c>
      <c r="B3722" t="s">
        <v>317</v>
      </c>
      <c r="C3722" t="s">
        <v>11593</v>
      </c>
      <c r="D3722" t="s">
        <v>318</v>
      </c>
      <c r="E3722">
        <v>4346.1099999999997</v>
      </c>
      <c r="F3722" t="s">
        <v>1170</v>
      </c>
      <c r="G3722" t="s">
        <v>11594</v>
      </c>
      <c r="H3722" t="s">
        <v>660</v>
      </c>
      <c r="I3722" t="s">
        <v>10910</v>
      </c>
      <c r="J3722">
        <v>10081</v>
      </c>
      <c r="K3722">
        <v>111700</v>
      </c>
      <c r="L3722" t="s">
        <v>39</v>
      </c>
      <c r="M3722" t="s">
        <v>173</v>
      </c>
      <c r="N3722" t="s">
        <v>11274</v>
      </c>
      <c r="O3722" s="129"/>
    </row>
    <row r="3723" spans="1:16">
      <c r="A3723" t="s">
        <v>316</v>
      </c>
      <c r="B3723" t="s">
        <v>317</v>
      </c>
      <c r="C3723" t="s">
        <v>11569</v>
      </c>
      <c r="D3723" t="s">
        <v>318</v>
      </c>
      <c r="E3723">
        <v>64.53</v>
      </c>
      <c r="F3723" t="s">
        <v>1170</v>
      </c>
      <c r="G3723" t="s">
        <v>11570</v>
      </c>
      <c r="H3723" t="s">
        <v>662</v>
      </c>
      <c r="I3723" t="s">
        <v>10909</v>
      </c>
      <c r="J3723">
        <v>10081</v>
      </c>
      <c r="K3723">
        <v>113000</v>
      </c>
      <c r="L3723" t="s">
        <v>39</v>
      </c>
      <c r="M3723" t="s">
        <v>173</v>
      </c>
      <c r="N3723" t="s">
        <v>11264</v>
      </c>
      <c r="O3723" s="129"/>
    </row>
    <row r="3724" spans="1:16">
      <c r="A3724" t="s">
        <v>320</v>
      </c>
      <c r="B3724" t="s">
        <v>317</v>
      </c>
      <c r="C3724" t="s">
        <v>11571</v>
      </c>
      <c r="D3724" t="s">
        <v>318</v>
      </c>
      <c r="E3724">
        <v>122.6</v>
      </c>
      <c r="F3724" t="s">
        <v>1170</v>
      </c>
      <c r="G3724" t="s">
        <v>11572</v>
      </c>
      <c r="H3724" t="s">
        <v>659</v>
      </c>
      <c r="I3724" t="s">
        <v>10909</v>
      </c>
      <c r="J3724">
        <v>10081</v>
      </c>
      <c r="K3724">
        <v>113000</v>
      </c>
      <c r="L3724" t="s">
        <v>39</v>
      </c>
      <c r="M3724" t="s">
        <v>173</v>
      </c>
      <c r="N3724" t="s">
        <v>11265</v>
      </c>
      <c r="O3724" s="129"/>
    </row>
    <row r="3725" spans="1:16">
      <c r="A3725" t="s">
        <v>321</v>
      </c>
      <c r="B3725" t="s">
        <v>317</v>
      </c>
      <c r="C3725" t="s">
        <v>11573</v>
      </c>
      <c r="D3725" t="s">
        <v>318</v>
      </c>
      <c r="E3725">
        <v>58.39</v>
      </c>
      <c r="F3725" t="s">
        <v>1170</v>
      </c>
      <c r="G3725" t="s">
        <v>11574</v>
      </c>
      <c r="H3725" t="s">
        <v>662</v>
      </c>
      <c r="I3725" t="s">
        <v>10909</v>
      </c>
      <c r="J3725">
        <v>10081</v>
      </c>
      <c r="K3725">
        <v>113000</v>
      </c>
      <c r="L3725" t="s">
        <v>39</v>
      </c>
      <c r="M3725" t="s">
        <v>173</v>
      </c>
      <c r="N3725" t="s">
        <v>11266</v>
      </c>
      <c r="O3725" s="129"/>
      <c r="P3725" s="16"/>
    </row>
    <row r="3726" spans="1:16">
      <c r="A3726" t="s">
        <v>1115</v>
      </c>
      <c r="B3726" t="s">
        <v>317</v>
      </c>
      <c r="C3726" t="s">
        <v>11575</v>
      </c>
      <c r="D3726" t="s">
        <v>318</v>
      </c>
      <c r="E3726">
        <v>55.89</v>
      </c>
      <c r="F3726" t="s">
        <v>1170</v>
      </c>
      <c r="G3726" t="s">
        <v>11576</v>
      </c>
      <c r="H3726" t="s">
        <v>661</v>
      </c>
      <c r="I3726" t="s">
        <v>10909</v>
      </c>
      <c r="J3726">
        <v>10081</v>
      </c>
      <c r="K3726">
        <v>113000</v>
      </c>
      <c r="L3726" t="s">
        <v>39</v>
      </c>
      <c r="M3726" t="s">
        <v>173</v>
      </c>
      <c r="N3726" t="s">
        <v>11267</v>
      </c>
      <c r="O3726" s="129"/>
      <c r="P3726" s="16"/>
    </row>
    <row r="3727" spans="1:16">
      <c r="A3727" t="s">
        <v>11577</v>
      </c>
      <c r="B3727" t="s">
        <v>317</v>
      </c>
      <c r="C3727" t="s">
        <v>11578</v>
      </c>
      <c r="D3727" t="s">
        <v>318</v>
      </c>
      <c r="E3727">
        <v>47.18</v>
      </c>
      <c r="F3727" t="s">
        <v>1170</v>
      </c>
      <c r="G3727" t="s">
        <v>11579</v>
      </c>
      <c r="H3727" t="s">
        <v>659</v>
      </c>
      <c r="I3727" t="s">
        <v>10909</v>
      </c>
      <c r="J3727">
        <v>10081</v>
      </c>
      <c r="K3727">
        <v>113000</v>
      </c>
      <c r="L3727" t="s">
        <v>39</v>
      </c>
      <c r="M3727" t="s">
        <v>173</v>
      </c>
      <c r="N3727" t="s">
        <v>11268</v>
      </c>
      <c r="O3727" s="129"/>
      <c r="P3727" s="16"/>
    </row>
    <row r="3728" spans="1:16">
      <c r="A3728" t="s">
        <v>11580</v>
      </c>
      <c r="B3728" t="s">
        <v>317</v>
      </c>
      <c r="C3728" t="s">
        <v>11581</v>
      </c>
      <c r="D3728" t="s">
        <v>318</v>
      </c>
      <c r="E3728">
        <v>40.590000000000003</v>
      </c>
      <c r="F3728" t="s">
        <v>1170</v>
      </c>
      <c r="G3728" t="s">
        <v>11582</v>
      </c>
      <c r="H3728" t="s">
        <v>651</v>
      </c>
      <c r="I3728" t="s">
        <v>10909</v>
      </c>
      <c r="J3728">
        <v>10081</v>
      </c>
      <c r="K3728">
        <v>113000</v>
      </c>
      <c r="L3728" t="s">
        <v>39</v>
      </c>
      <c r="M3728" t="s">
        <v>173</v>
      </c>
      <c r="N3728" t="s">
        <v>11269</v>
      </c>
      <c r="O3728" s="129"/>
      <c r="P3728" s="16"/>
    </row>
    <row r="3729" spans="1:16">
      <c r="A3729" t="s">
        <v>1155</v>
      </c>
      <c r="B3729" t="s">
        <v>317</v>
      </c>
      <c r="C3729" t="s">
        <v>11586</v>
      </c>
      <c r="D3729" t="s">
        <v>318</v>
      </c>
      <c r="E3729">
        <v>41.03</v>
      </c>
      <c r="F3729" t="s">
        <v>1170</v>
      </c>
      <c r="G3729" t="s">
        <v>11587</v>
      </c>
      <c r="H3729" t="s">
        <v>659</v>
      </c>
      <c r="I3729" t="s">
        <v>10909</v>
      </c>
      <c r="J3729">
        <v>10081</v>
      </c>
      <c r="K3729">
        <v>113000</v>
      </c>
      <c r="L3729" t="s">
        <v>39</v>
      </c>
      <c r="M3729" t="s">
        <v>173</v>
      </c>
      <c r="N3729" t="s">
        <v>11270</v>
      </c>
      <c r="O3729" s="129"/>
      <c r="P3729" s="16"/>
    </row>
    <row r="3730" spans="1:16">
      <c r="A3730" t="s">
        <v>11583</v>
      </c>
      <c r="B3730" t="s">
        <v>317</v>
      </c>
      <c r="C3730" t="s">
        <v>11584</v>
      </c>
      <c r="D3730" t="s">
        <v>318</v>
      </c>
      <c r="E3730">
        <v>34.729999999999997</v>
      </c>
      <c r="F3730" t="s">
        <v>1170</v>
      </c>
      <c r="G3730" t="s">
        <v>11585</v>
      </c>
      <c r="H3730" t="s">
        <v>656</v>
      </c>
      <c r="I3730" t="s">
        <v>10909</v>
      </c>
      <c r="J3730">
        <v>10081</v>
      </c>
      <c r="K3730">
        <v>113000</v>
      </c>
      <c r="L3730" t="s">
        <v>39</v>
      </c>
      <c r="M3730" t="s">
        <v>173</v>
      </c>
      <c r="N3730" t="s">
        <v>11271</v>
      </c>
      <c r="O3730" s="129"/>
      <c r="P3730" s="16"/>
    </row>
    <row r="3731" spans="1:16">
      <c r="A3731" t="s">
        <v>11588</v>
      </c>
      <c r="B3731" t="s">
        <v>317</v>
      </c>
      <c r="C3731" t="s">
        <v>11589</v>
      </c>
      <c r="D3731" t="s">
        <v>318</v>
      </c>
      <c r="E3731">
        <v>215.01</v>
      </c>
      <c r="F3731" t="s">
        <v>1170</v>
      </c>
      <c r="G3731" t="s">
        <v>11590</v>
      </c>
      <c r="H3731" t="s">
        <v>666</v>
      </c>
      <c r="I3731" t="s">
        <v>10909</v>
      </c>
      <c r="J3731">
        <v>10081</v>
      </c>
      <c r="K3731">
        <v>113000</v>
      </c>
      <c r="L3731" t="s">
        <v>39</v>
      </c>
      <c r="M3731" t="s">
        <v>173</v>
      </c>
      <c r="N3731" t="s">
        <v>11272</v>
      </c>
      <c r="O3731" s="129"/>
      <c r="P3731" s="16"/>
    </row>
    <row r="3732" spans="1:16">
      <c r="A3732" t="s">
        <v>1161</v>
      </c>
      <c r="B3732" t="s">
        <v>317</v>
      </c>
      <c r="C3732" t="s">
        <v>11591</v>
      </c>
      <c r="D3732" t="s">
        <v>318</v>
      </c>
      <c r="E3732">
        <v>49.25</v>
      </c>
      <c r="F3732" t="s">
        <v>1170</v>
      </c>
      <c r="G3732" t="s">
        <v>11592</v>
      </c>
      <c r="H3732" t="s">
        <v>656</v>
      </c>
      <c r="I3732" t="s">
        <v>10909</v>
      </c>
      <c r="J3732">
        <v>10081</v>
      </c>
      <c r="K3732">
        <v>113000</v>
      </c>
      <c r="L3732" t="s">
        <v>39</v>
      </c>
      <c r="M3732" t="s">
        <v>173</v>
      </c>
      <c r="N3732" t="s">
        <v>11273</v>
      </c>
      <c r="O3732" s="129"/>
      <c r="P3732" s="16"/>
    </row>
    <row r="3733" spans="1:16">
      <c r="A3733" t="s">
        <v>1160</v>
      </c>
      <c r="B3733" t="s">
        <v>317</v>
      </c>
      <c r="C3733" t="s">
        <v>11593</v>
      </c>
      <c r="D3733" t="s">
        <v>318</v>
      </c>
      <c r="E3733">
        <v>49.25</v>
      </c>
      <c r="F3733" t="s">
        <v>1170</v>
      </c>
      <c r="G3733" t="s">
        <v>11594</v>
      </c>
      <c r="H3733" t="s">
        <v>661</v>
      </c>
      <c r="I3733" t="s">
        <v>10909</v>
      </c>
      <c r="J3733">
        <v>10081</v>
      </c>
      <c r="K3733">
        <v>113000</v>
      </c>
      <c r="L3733" t="s">
        <v>39</v>
      </c>
      <c r="M3733" t="s">
        <v>173</v>
      </c>
      <c r="N3733" t="s">
        <v>11274</v>
      </c>
      <c r="O3733" s="129"/>
      <c r="P3733" s="16"/>
    </row>
    <row r="3734" spans="1:16">
      <c r="A3734" t="s">
        <v>316</v>
      </c>
      <c r="B3734" t="s">
        <v>317</v>
      </c>
      <c r="C3734" t="s">
        <v>11569</v>
      </c>
      <c r="D3734" t="s">
        <v>318</v>
      </c>
      <c r="E3734">
        <v>568</v>
      </c>
      <c r="F3734" t="s">
        <v>1170</v>
      </c>
      <c r="G3734" t="s">
        <v>11570</v>
      </c>
      <c r="H3734" t="s">
        <v>663</v>
      </c>
      <c r="I3734" t="s">
        <v>10908</v>
      </c>
      <c r="J3734">
        <v>10081</v>
      </c>
      <c r="K3734">
        <v>113010</v>
      </c>
      <c r="L3734" t="s">
        <v>35</v>
      </c>
      <c r="M3734" t="s">
        <v>173</v>
      </c>
      <c r="N3734" t="s">
        <v>11264</v>
      </c>
      <c r="O3734" s="129"/>
      <c r="P3734" s="16"/>
    </row>
    <row r="3735" spans="1:16">
      <c r="A3735" t="s">
        <v>320</v>
      </c>
      <c r="B3735" t="s">
        <v>317</v>
      </c>
      <c r="C3735" t="s">
        <v>11571</v>
      </c>
      <c r="D3735" t="s">
        <v>318</v>
      </c>
      <c r="E3735">
        <v>588.97</v>
      </c>
      <c r="F3735" t="s">
        <v>1170</v>
      </c>
      <c r="G3735" t="s">
        <v>11572</v>
      </c>
      <c r="H3735" t="s">
        <v>660</v>
      </c>
      <c r="I3735" t="s">
        <v>10908</v>
      </c>
      <c r="J3735">
        <v>10081</v>
      </c>
      <c r="K3735">
        <v>113010</v>
      </c>
      <c r="L3735" t="s">
        <v>35</v>
      </c>
      <c r="M3735" t="s">
        <v>173</v>
      </c>
      <c r="N3735" t="s">
        <v>11265</v>
      </c>
      <c r="O3735" s="129"/>
      <c r="P3735" s="16"/>
    </row>
    <row r="3736" spans="1:16">
      <c r="A3736" t="s">
        <v>321</v>
      </c>
      <c r="B3736" t="s">
        <v>317</v>
      </c>
      <c r="C3736" t="s">
        <v>11573</v>
      </c>
      <c r="D3736" t="s">
        <v>318</v>
      </c>
      <c r="E3736">
        <v>574.84</v>
      </c>
      <c r="F3736" t="s">
        <v>1170</v>
      </c>
      <c r="G3736" t="s">
        <v>11574</v>
      </c>
      <c r="H3736" t="s">
        <v>663</v>
      </c>
      <c r="I3736" t="s">
        <v>10908</v>
      </c>
      <c r="J3736">
        <v>10081</v>
      </c>
      <c r="K3736">
        <v>113010</v>
      </c>
      <c r="L3736" t="s">
        <v>35</v>
      </c>
      <c r="M3736" t="s">
        <v>173</v>
      </c>
      <c r="N3736" t="s">
        <v>11266</v>
      </c>
      <c r="O3736" s="129"/>
      <c r="P3736" s="16"/>
    </row>
    <row r="3737" spans="1:16">
      <c r="A3737" t="s">
        <v>1115</v>
      </c>
      <c r="B3737" t="s">
        <v>317</v>
      </c>
      <c r="C3737" t="s">
        <v>11575</v>
      </c>
      <c r="D3737" t="s">
        <v>318</v>
      </c>
      <c r="E3737">
        <v>584.33000000000004</v>
      </c>
      <c r="F3737" t="s">
        <v>1170</v>
      </c>
      <c r="G3737" t="s">
        <v>11576</v>
      </c>
      <c r="H3737" t="s">
        <v>662</v>
      </c>
      <c r="I3737" t="s">
        <v>10908</v>
      </c>
      <c r="J3737">
        <v>10081</v>
      </c>
      <c r="K3737">
        <v>113010</v>
      </c>
      <c r="L3737" t="s">
        <v>35</v>
      </c>
      <c r="M3737" t="s">
        <v>173</v>
      </c>
      <c r="N3737" t="s">
        <v>11267</v>
      </c>
      <c r="O3737" s="129"/>
      <c r="P3737" s="16"/>
    </row>
    <row r="3738" spans="1:16">
      <c r="A3738" t="s">
        <v>11577</v>
      </c>
      <c r="B3738" t="s">
        <v>317</v>
      </c>
      <c r="C3738" t="s">
        <v>11578</v>
      </c>
      <c r="D3738" t="s">
        <v>318</v>
      </c>
      <c r="E3738">
        <v>645.28</v>
      </c>
      <c r="F3738" t="s">
        <v>1170</v>
      </c>
      <c r="G3738" t="s">
        <v>11579</v>
      </c>
      <c r="H3738" t="s">
        <v>660</v>
      </c>
      <c r="I3738" t="s">
        <v>10908</v>
      </c>
      <c r="J3738">
        <v>10081</v>
      </c>
      <c r="K3738">
        <v>113010</v>
      </c>
      <c r="L3738" t="s">
        <v>35</v>
      </c>
      <c r="M3738" t="s">
        <v>173</v>
      </c>
      <c r="N3738" t="s">
        <v>11268</v>
      </c>
      <c r="O3738" s="129"/>
      <c r="P3738" s="16"/>
    </row>
    <row r="3739" spans="1:16">
      <c r="A3739" t="s">
        <v>11580</v>
      </c>
      <c r="B3739" t="s">
        <v>317</v>
      </c>
      <c r="C3739" t="s">
        <v>11581</v>
      </c>
      <c r="D3739" t="s">
        <v>318</v>
      </c>
      <c r="E3739">
        <v>635.6</v>
      </c>
      <c r="F3739" t="s">
        <v>1170</v>
      </c>
      <c r="G3739" t="s">
        <v>11582</v>
      </c>
      <c r="H3739" t="s">
        <v>652</v>
      </c>
      <c r="I3739" t="s">
        <v>10908</v>
      </c>
      <c r="J3739">
        <v>10081</v>
      </c>
      <c r="K3739">
        <v>113010</v>
      </c>
      <c r="L3739" t="s">
        <v>35</v>
      </c>
      <c r="M3739" t="s">
        <v>173</v>
      </c>
      <c r="N3739" t="s">
        <v>11269</v>
      </c>
      <c r="O3739" s="129"/>
      <c r="P3739" s="16"/>
    </row>
    <row r="3740" spans="1:16">
      <c r="A3740" t="s">
        <v>11583</v>
      </c>
      <c r="B3740" t="s">
        <v>317</v>
      </c>
      <c r="C3740" t="s">
        <v>11584</v>
      </c>
      <c r="D3740" t="s">
        <v>318</v>
      </c>
      <c r="E3740">
        <v>661.67</v>
      </c>
      <c r="F3740" t="s">
        <v>1170</v>
      </c>
      <c r="G3740" t="s">
        <v>11585</v>
      </c>
      <c r="H3740" t="s">
        <v>657</v>
      </c>
      <c r="I3740" t="s">
        <v>10908</v>
      </c>
      <c r="J3740">
        <v>10081</v>
      </c>
      <c r="K3740">
        <v>113010</v>
      </c>
      <c r="L3740" t="s">
        <v>35</v>
      </c>
      <c r="M3740" t="s">
        <v>173</v>
      </c>
      <c r="N3740" t="s">
        <v>11271</v>
      </c>
      <c r="O3740" s="129"/>
      <c r="P3740" s="16"/>
    </row>
    <row r="3741" spans="1:16">
      <c r="A3741" t="s">
        <v>1155</v>
      </c>
      <c r="B3741" t="s">
        <v>317</v>
      </c>
      <c r="C3741" t="s">
        <v>11586</v>
      </c>
      <c r="D3741" t="s">
        <v>318</v>
      </c>
      <c r="E3741">
        <v>640.29</v>
      </c>
      <c r="F3741" t="s">
        <v>1170</v>
      </c>
      <c r="G3741" t="s">
        <v>11587</v>
      </c>
      <c r="H3741" t="s">
        <v>660</v>
      </c>
      <c r="I3741" t="s">
        <v>10908</v>
      </c>
      <c r="J3741">
        <v>10081</v>
      </c>
      <c r="K3741">
        <v>113010</v>
      </c>
      <c r="L3741" t="s">
        <v>35</v>
      </c>
      <c r="M3741" t="s">
        <v>173</v>
      </c>
      <c r="N3741" t="s">
        <v>11270</v>
      </c>
      <c r="O3741" s="129"/>
      <c r="P3741" s="16"/>
    </row>
    <row r="3742" spans="1:16">
      <c r="A3742" t="s">
        <v>11588</v>
      </c>
      <c r="B3742" t="s">
        <v>317</v>
      </c>
      <c r="C3742" t="s">
        <v>11589</v>
      </c>
      <c r="D3742" t="s">
        <v>318</v>
      </c>
      <c r="E3742">
        <v>1393.27</v>
      </c>
      <c r="F3742" t="s">
        <v>1170</v>
      </c>
      <c r="G3742" t="s">
        <v>11590</v>
      </c>
      <c r="H3742" t="s">
        <v>667</v>
      </c>
      <c r="I3742" t="s">
        <v>10908</v>
      </c>
      <c r="J3742">
        <v>10081</v>
      </c>
      <c r="K3742">
        <v>113010</v>
      </c>
      <c r="L3742" t="s">
        <v>35</v>
      </c>
      <c r="M3742" t="s">
        <v>173</v>
      </c>
      <c r="N3742" t="s">
        <v>11272</v>
      </c>
      <c r="O3742" s="129"/>
      <c r="P3742" s="16"/>
    </row>
    <row r="3743" spans="1:16">
      <c r="A3743" t="s">
        <v>1161</v>
      </c>
      <c r="B3743" t="s">
        <v>317</v>
      </c>
      <c r="C3743" t="s">
        <v>11591</v>
      </c>
      <c r="D3743" t="s">
        <v>318</v>
      </c>
      <c r="E3743">
        <v>735.84</v>
      </c>
      <c r="F3743" t="s">
        <v>1170</v>
      </c>
      <c r="G3743" t="s">
        <v>11592</v>
      </c>
      <c r="H3743" t="s">
        <v>657</v>
      </c>
      <c r="I3743" t="s">
        <v>10908</v>
      </c>
      <c r="J3743">
        <v>10081</v>
      </c>
      <c r="K3743">
        <v>113010</v>
      </c>
      <c r="L3743" t="s">
        <v>35</v>
      </c>
      <c r="M3743" t="s">
        <v>173</v>
      </c>
      <c r="N3743" t="s">
        <v>11273</v>
      </c>
      <c r="O3743" s="129"/>
      <c r="P3743" s="16"/>
    </row>
    <row r="3744" spans="1:16">
      <c r="A3744" t="s">
        <v>1160</v>
      </c>
      <c r="B3744" t="s">
        <v>317</v>
      </c>
      <c r="C3744" t="s">
        <v>11593</v>
      </c>
      <c r="D3744" t="s">
        <v>318</v>
      </c>
      <c r="E3744">
        <v>735.84</v>
      </c>
      <c r="F3744" t="s">
        <v>1170</v>
      </c>
      <c r="G3744" t="s">
        <v>11594</v>
      </c>
      <c r="H3744" t="s">
        <v>662</v>
      </c>
      <c r="I3744" t="s">
        <v>10908</v>
      </c>
      <c r="J3744">
        <v>10081</v>
      </c>
      <c r="K3744">
        <v>113010</v>
      </c>
      <c r="L3744" t="s">
        <v>35</v>
      </c>
      <c r="M3744" t="s">
        <v>173</v>
      </c>
      <c r="N3744" t="s">
        <v>11274</v>
      </c>
      <c r="O3744" s="129"/>
      <c r="P3744" s="16"/>
    </row>
    <row r="3745" spans="1:16">
      <c r="A3745" t="s">
        <v>316</v>
      </c>
      <c r="B3745" t="s">
        <v>317</v>
      </c>
      <c r="C3745" t="s">
        <v>11569</v>
      </c>
      <c r="D3745" t="s">
        <v>318</v>
      </c>
      <c r="E3745">
        <v>217.93</v>
      </c>
      <c r="F3745" t="s">
        <v>1170</v>
      </c>
      <c r="G3745" t="s">
        <v>11570</v>
      </c>
      <c r="H3745" t="s">
        <v>664</v>
      </c>
      <c r="I3745" t="s">
        <v>10907</v>
      </c>
      <c r="J3745">
        <v>10081</v>
      </c>
      <c r="K3745">
        <v>113020</v>
      </c>
      <c r="L3745" t="s">
        <v>33</v>
      </c>
      <c r="M3745" t="s">
        <v>173</v>
      </c>
      <c r="N3745" t="s">
        <v>11264</v>
      </c>
      <c r="O3745" s="129"/>
      <c r="P3745" s="16"/>
    </row>
    <row r="3746" spans="1:16">
      <c r="A3746" t="s">
        <v>320</v>
      </c>
      <c r="B3746" t="s">
        <v>317</v>
      </c>
      <c r="C3746" t="s">
        <v>11571</v>
      </c>
      <c r="D3746" t="s">
        <v>318</v>
      </c>
      <c r="E3746">
        <v>217.93</v>
      </c>
      <c r="F3746" t="s">
        <v>1170</v>
      </c>
      <c r="G3746" t="s">
        <v>11572</v>
      </c>
      <c r="H3746" t="s">
        <v>661</v>
      </c>
      <c r="I3746" t="s">
        <v>10907</v>
      </c>
      <c r="J3746">
        <v>10081</v>
      </c>
      <c r="K3746">
        <v>113020</v>
      </c>
      <c r="L3746" t="s">
        <v>33</v>
      </c>
      <c r="M3746" t="s">
        <v>173</v>
      </c>
      <c r="N3746" t="s">
        <v>11265</v>
      </c>
      <c r="O3746" s="129"/>
      <c r="P3746" s="16"/>
    </row>
    <row r="3747" spans="1:16">
      <c r="A3747" t="s">
        <v>321</v>
      </c>
      <c r="B3747" t="s">
        <v>317</v>
      </c>
      <c r="C3747" t="s">
        <v>11573</v>
      </c>
      <c r="D3747" t="s">
        <v>318</v>
      </c>
      <c r="E3747">
        <v>221.95</v>
      </c>
      <c r="F3747" t="s">
        <v>1170</v>
      </c>
      <c r="G3747" t="s">
        <v>11574</v>
      </c>
      <c r="H3747" t="s">
        <v>664</v>
      </c>
      <c r="I3747" t="s">
        <v>10907</v>
      </c>
      <c r="J3747">
        <v>10081</v>
      </c>
      <c r="K3747">
        <v>113020</v>
      </c>
      <c r="L3747" t="s">
        <v>33</v>
      </c>
      <c r="M3747" t="s">
        <v>173</v>
      </c>
      <c r="N3747" t="s">
        <v>11266</v>
      </c>
      <c r="O3747" s="129"/>
      <c r="P3747" s="16"/>
    </row>
    <row r="3748" spans="1:16">
      <c r="A3748" t="s">
        <v>1115</v>
      </c>
      <c r="B3748" t="s">
        <v>317</v>
      </c>
      <c r="C3748" t="s">
        <v>11575</v>
      </c>
      <c r="D3748" t="s">
        <v>318</v>
      </c>
      <c r="E3748">
        <v>221.95</v>
      </c>
      <c r="F3748" t="s">
        <v>1170</v>
      </c>
      <c r="G3748" t="s">
        <v>11576</v>
      </c>
      <c r="H3748" t="s">
        <v>663</v>
      </c>
      <c r="I3748" t="s">
        <v>10907</v>
      </c>
      <c r="J3748">
        <v>10081</v>
      </c>
      <c r="K3748">
        <v>113020</v>
      </c>
      <c r="L3748" t="s">
        <v>33</v>
      </c>
      <c r="M3748" t="s">
        <v>173</v>
      </c>
      <c r="N3748" t="s">
        <v>11267</v>
      </c>
      <c r="O3748" s="129"/>
      <c r="P3748" s="16"/>
    </row>
    <row r="3749" spans="1:16">
      <c r="A3749" t="s">
        <v>11577</v>
      </c>
      <c r="B3749" t="s">
        <v>317</v>
      </c>
      <c r="C3749" t="s">
        <v>11578</v>
      </c>
      <c r="D3749" t="s">
        <v>318</v>
      </c>
      <c r="E3749">
        <v>217.93</v>
      </c>
      <c r="F3749" t="s">
        <v>1170</v>
      </c>
      <c r="G3749" t="s">
        <v>11579</v>
      </c>
      <c r="H3749" t="s">
        <v>661</v>
      </c>
      <c r="I3749" t="s">
        <v>10907</v>
      </c>
      <c r="J3749">
        <v>10081</v>
      </c>
      <c r="K3749">
        <v>113020</v>
      </c>
      <c r="L3749" t="s">
        <v>33</v>
      </c>
      <c r="M3749" t="s">
        <v>173</v>
      </c>
      <c r="N3749" t="s">
        <v>11268</v>
      </c>
      <c r="O3749" s="129"/>
      <c r="P3749" s="16"/>
    </row>
    <row r="3750" spans="1:16">
      <c r="A3750" t="s">
        <v>11580</v>
      </c>
      <c r="B3750" t="s">
        <v>317</v>
      </c>
      <c r="C3750" t="s">
        <v>11581</v>
      </c>
      <c r="D3750" t="s">
        <v>318</v>
      </c>
      <c r="E3750">
        <v>217.93</v>
      </c>
      <c r="F3750" t="s">
        <v>1170</v>
      </c>
      <c r="G3750" t="s">
        <v>11582</v>
      </c>
      <c r="H3750" t="s">
        <v>653</v>
      </c>
      <c r="I3750" t="s">
        <v>10907</v>
      </c>
      <c r="J3750">
        <v>10081</v>
      </c>
      <c r="K3750">
        <v>113020</v>
      </c>
      <c r="L3750" t="s">
        <v>33</v>
      </c>
      <c r="M3750" t="s">
        <v>173</v>
      </c>
      <c r="N3750" t="s">
        <v>11269</v>
      </c>
      <c r="O3750" s="129"/>
      <c r="P3750" s="16"/>
    </row>
    <row r="3751" spans="1:16">
      <c r="A3751" t="s">
        <v>11583</v>
      </c>
      <c r="B3751" t="s">
        <v>317</v>
      </c>
      <c r="C3751" t="s">
        <v>11584</v>
      </c>
      <c r="D3751" t="s">
        <v>318</v>
      </c>
      <c r="E3751">
        <v>235.72</v>
      </c>
      <c r="F3751" t="s">
        <v>1170</v>
      </c>
      <c r="G3751" t="s">
        <v>11585</v>
      </c>
      <c r="H3751" t="s">
        <v>658</v>
      </c>
      <c r="I3751" t="s">
        <v>10907</v>
      </c>
      <c r="J3751">
        <v>10081</v>
      </c>
      <c r="K3751">
        <v>113020</v>
      </c>
      <c r="L3751" t="s">
        <v>33</v>
      </c>
      <c r="M3751" t="s">
        <v>173</v>
      </c>
      <c r="N3751" t="s">
        <v>11271</v>
      </c>
      <c r="O3751" s="129"/>
      <c r="P3751" s="16"/>
    </row>
    <row r="3752" spans="1:16">
      <c r="A3752" t="s">
        <v>1155</v>
      </c>
      <c r="B3752" t="s">
        <v>317</v>
      </c>
      <c r="C3752" t="s">
        <v>11586</v>
      </c>
      <c r="D3752" t="s">
        <v>318</v>
      </c>
      <c r="E3752">
        <v>217.93</v>
      </c>
      <c r="F3752" t="s">
        <v>1170</v>
      </c>
      <c r="G3752" t="s">
        <v>11587</v>
      </c>
      <c r="H3752" t="s">
        <v>661</v>
      </c>
      <c r="I3752" t="s">
        <v>10907</v>
      </c>
      <c r="J3752">
        <v>10081</v>
      </c>
      <c r="K3752">
        <v>113020</v>
      </c>
      <c r="L3752" t="s">
        <v>33</v>
      </c>
      <c r="M3752" t="s">
        <v>173</v>
      </c>
      <c r="N3752" t="s">
        <v>11270</v>
      </c>
      <c r="O3752" s="129"/>
      <c r="P3752" s="16"/>
    </row>
    <row r="3753" spans="1:16">
      <c r="A3753" t="s">
        <v>11588</v>
      </c>
      <c r="B3753" t="s">
        <v>317</v>
      </c>
      <c r="C3753" t="s">
        <v>11589</v>
      </c>
      <c r="D3753" t="s">
        <v>318</v>
      </c>
      <c r="E3753">
        <v>453.68</v>
      </c>
      <c r="F3753" t="s">
        <v>1170</v>
      </c>
      <c r="G3753" t="s">
        <v>11590</v>
      </c>
      <c r="H3753" t="s">
        <v>668</v>
      </c>
      <c r="I3753" t="s">
        <v>10907</v>
      </c>
      <c r="J3753">
        <v>10081</v>
      </c>
      <c r="K3753">
        <v>113020</v>
      </c>
      <c r="L3753" t="s">
        <v>33</v>
      </c>
      <c r="M3753" t="s">
        <v>173</v>
      </c>
      <c r="N3753" t="s">
        <v>11272</v>
      </c>
      <c r="O3753" s="129"/>
      <c r="P3753" s="16"/>
    </row>
    <row r="3754" spans="1:16">
      <c r="A3754" t="s">
        <v>1161</v>
      </c>
      <c r="B3754" t="s">
        <v>317</v>
      </c>
      <c r="C3754" t="s">
        <v>11591</v>
      </c>
      <c r="D3754" t="s">
        <v>318</v>
      </c>
      <c r="E3754">
        <v>244.42</v>
      </c>
      <c r="F3754" t="s">
        <v>1170</v>
      </c>
      <c r="G3754" t="s">
        <v>11592</v>
      </c>
      <c r="H3754" t="s">
        <v>658</v>
      </c>
      <c r="I3754" t="s">
        <v>10907</v>
      </c>
      <c r="J3754">
        <v>10081</v>
      </c>
      <c r="K3754">
        <v>113020</v>
      </c>
      <c r="L3754" t="s">
        <v>33</v>
      </c>
      <c r="M3754" t="s">
        <v>173</v>
      </c>
      <c r="N3754" t="s">
        <v>11273</v>
      </c>
      <c r="O3754" s="129"/>
      <c r="P3754" s="16"/>
    </row>
    <row r="3755" spans="1:16">
      <c r="A3755" t="s">
        <v>1160</v>
      </c>
      <c r="B3755" t="s">
        <v>317</v>
      </c>
      <c r="C3755" t="s">
        <v>11593</v>
      </c>
      <c r="D3755" t="s">
        <v>318</v>
      </c>
      <c r="E3755">
        <v>126.62</v>
      </c>
      <c r="F3755" t="s">
        <v>1170</v>
      </c>
      <c r="G3755" t="s">
        <v>11594</v>
      </c>
      <c r="H3755" t="s">
        <v>663</v>
      </c>
      <c r="I3755" t="s">
        <v>10907</v>
      </c>
      <c r="J3755">
        <v>10081</v>
      </c>
      <c r="K3755">
        <v>113020</v>
      </c>
      <c r="L3755" t="s">
        <v>33</v>
      </c>
      <c r="M3755" t="s">
        <v>173</v>
      </c>
      <c r="N3755" t="s">
        <v>11274</v>
      </c>
      <c r="O3755" s="129"/>
      <c r="P3755" s="16"/>
    </row>
    <row r="3756" spans="1:16">
      <c r="A3756" t="s">
        <v>316</v>
      </c>
      <c r="B3756" t="s">
        <v>317</v>
      </c>
      <c r="C3756" t="s">
        <v>11569</v>
      </c>
      <c r="D3756" t="s">
        <v>318</v>
      </c>
      <c r="E3756">
        <v>5888.45</v>
      </c>
      <c r="F3756" t="s">
        <v>1170</v>
      </c>
      <c r="G3756" t="s">
        <v>11570</v>
      </c>
      <c r="H3756" t="s">
        <v>665</v>
      </c>
      <c r="I3756" t="s">
        <v>10906</v>
      </c>
      <c r="J3756">
        <v>10081</v>
      </c>
      <c r="K3756">
        <v>113040</v>
      </c>
      <c r="L3756" t="s">
        <v>27</v>
      </c>
      <c r="M3756" t="s">
        <v>173</v>
      </c>
      <c r="N3756" t="s">
        <v>11264</v>
      </c>
      <c r="O3756" s="129"/>
      <c r="P3756" s="16"/>
    </row>
    <row r="3757" spans="1:16">
      <c r="A3757" t="s">
        <v>320</v>
      </c>
      <c r="B3757" t="s">
        <v>317</v>
      </c>
      <c r="C3757" t="s">
        <v>11571</v>
      </c>
      <c r="D3757" t="s">
        <v>318</v>
      </c>
      <c r="E3757">
        <v>5974.43</v>
      </c>
      <c r="F3757" t="s">
        <v>1170</v>
      </c>
      <c r="G3757" t="s">
        <v>11572</v>
      </c>
      <c r="H3757" t="s">
        <v>662</v>
      </c>
      <c r="I3757" t="s">
        <v>10906</v>
      </c>
      <c r="J3757">
        <v>10081</v>
      </c>
      <c r="K3757">
        <v>113040</v>
      </c>
      <c r="L3757" t="s">
        <v>27</v>
      </c>
      <c r="M3757" t="s">
        <v>173</v>
      </c>
      <c r="N3757" t="s">
        <v>11265</v>
      </c>
      <c r="O3757" s="129"/>
      <c r="P3757" s="16"/>
    </row>
    <row r="3758" spans="1:16">
      <c r="A3758" t="s">
        <v>321</v>
      </c>
      <c r="B3758" t="s">
        <v>317</v>
      </c>
      <c r="C3758" t="s">
        <v>11573</v>
      </c>
      <c r="D3758" t="s">
        <v>318</v>
      </c>
      <c r="E3758">
        <v>6318.7</v>
      </c>
      <c r="F3758" t="s">
        <v>1170</v>
      </c>
      <c r="G3758" t="s">
        <v>11574</v>
      </c>
      <c r="H3758" t="s">
        <v>665</v>
      </c>
      <c r="I3758" t="s">
        <v>10906</v>
      </c>
      <c r="J3758">
        <v>10081</v>
      </c>
      <c r="K3758">
        <v>113040</v>
      </c>
      <c r="L3758" t="s">
        <v>27</v>
      </c>
      <c r="M3758" t="s">
        <v>173</v>
      </c>
      <c r="N3758" t="s">
        <v>11266</v>
      </c>
      <c r="O3758" s="129"/>
      <c r="P3758" s="16"/>
    </row>
    <row r="3759" spans="1:16">
      <c r="A3759" t="s">
        <v>1115</v>
      </c>
      <c r="B3759" t="s">
        <v>317</v>
      </c>
      <c r="C3759" t="s">
        <v>11575</v>
      </c>
      <c r="D3759" t="s">
        <v>318</v>
      </c>
      <c r="E3759">
        <v>6078.84</v>
      </c>
      <c r="F3759" t="s">
        <v>1170</v>
      </c>
      <c r="G3759" t="s">
        <v>11576</v>
      </c>
      <c r="H3759" t="s">
        <v>664</v>
      </c>
      <c r="I3759" t="s">
        <v>10906</v>
      </c>
      <c r="J3759">
        <v>10081</v>
      </c>
      <c r="K3759">
        <v>113040</v>
      </c>
      <c r="L3759" t="s">
        <v>27</v>
      </c>
      <c r="M3759" t="s">
        <v>173</v>
      </c>
      <c r="N3759" t="s">
        <v>11267</v>
      </c>
      <c r="O3759" s="129"/>
      <c r="P3759" s="16"/>
    </row>
    <row r="3760" spans="1:16">
      <c r="A3760" t="s">
        <v>11577</v>
      </c>
      <c r="B3760" t="s">
        <v>317</v>
      </c>
      <c r="C3760" t="s">
        <v>11578</v>
      </c>
      <c r="D3760" t="s">
        <v>318</v>
      </c>
      <c r="E3760">
        <v>6201.08</v>
      </c>
      <c r="F3760" t="s">
        <v>1170</v>
      </c>
      <c r="G3760" t="s">
        <v>11579</v>
      </c>
      <c r="H3760" t="s">
        <v>662</v>
      </c>
      <c r="I3760" t="s">
        <v>10906</v>
      </c>
      <c r="J3760">
        <v>10081</v>
      </c>
      <c r="K3760">
        <v>113040</v>
      </c>
      <c r="L3760" t="s">
        <v>27</v>
      </c>
      <c r="M3760" t="s">
        <v>173</v>
      </c>
      <c r="N3760" t="s">
        <v>11268</v>
      </c>
      <c r="O3760" s="129"/>
      <c r="P3760" s="16"/>
    </row>
    <row r="3761" spans="1:16">
      <c r="A3761" t="s">
        <v>11580</v>
      </c>
      <c r="B3761" t="s">
        <v>317</v>
      </c>
      <c r="C3761" t="s">
        <v>11581</v>
      </c>
      <c r="D3761" t="s">
        <v>318</v>
      </c>
      <c r="E3761">
        <v>5445.89</v>
      </c>
      <c r="F3761" t="s">
        <v>1170</v>
      </c>
      <c r="G3761" t="s">
        <v>11582</v>
      </c>
      <c r="H3761" t="s">
        <v>654</v>
      </c>
      <c r="I3761" t="s">
        <v>10906</v>
      </c>
      <c r="J3761">
        <v>10081</v>
      </c>
      <c r="K3761">
        <v>113040</v>
      </c>
      <c r="L3761" t="s">
        <v>27</v>
      </c>
      <c r="M3761" t="s">
        <v>173</v>
      </c>
      <c r="N3761" t="s">
        <v>11269</v>
      </c>
      <c r="O3761" s="129"/>
      <c r="P3761" s="16"/>
    </row>
    <row r="3762" spans="1:16">
      <c r="A3762" t="s">
        <v>1155</v>
      </c>
      <c r="B3762" t="s">
        <v>317</v>
      </c>
      <c r="C3762" t="s">
        <v>11586</v>
      </c>
      <c r="D3762" t="s">
        <v>318</v>
      </c>
      <c r="E3762">
        <v>5185.54</v>
      </c>
      <c r="F3762" t="s">
        <v>1170</v>
      </c>
      <c r="G3762" t="s">
        <v>11587</v>
      </c>
      <c r="H3762" t="s">
        <v>662</v>
      </c>
      <c r="I3762" t="s">
        <v>10906</v>
      </c>
      <c r="J3762">
        <v>10081</v>
      </c>
      <c r="K3762">
        <v>113040</v>
      </c>
      <c r="L3762" t="s">
        <v>27</v>
      </c>
      <c r="M3762" t="s">
        <v>173</v>
      </c>
      <c r="N3762" t="s">
        <v>11270</v>
      </c>
      <c r="O3762" s="129"/>
      <c r="P3762" s="16"/>
    </row>
    <row r="3763" spans="1:16">
      <c r="A3763" t="s">
        <v>11583</v>
      </c>
      <c r="B3763" t="s">
        <v>317</v>
      </c>
      <c r="C3763" t="s">
        <v>11584</v>
      </c>
      <c r="D3763" t="s">
        <v>318</v>
      </c>
      <c r="E3763">
        <v>7208.96</v>
      </c>
      <c r="F3763" t="s">
        <v>1170</v>
      </c>
      <c r="G3763" t="s">
        <v>11585</v>
      </c>
      <c r="H3763" t="s">
        <v>659</v>
      </c>
      <c r="I3763" t="s">
        <v>10906</v>
      </c>
      <c r="J3763">
        <v>10081</v>
      </c>
      <c r="K3763">
        <v>113040</v>
      </c>
      <c r="L3763" t="s">
        <v>27</v>
      </c>
      <c r="M3763" t="s">
        <v>173</v>
      </c>
      <c r="N3763" t="s">
        <v>11271</v>
      </c>
      <c r="O3763" s="129"/>
      <c r="P3763" s="16"/>
    </row>
    <row r="3764" spans="1:16">
      <c r="A3764" t="s">
        <v>11588</v>
      </c>
      <c r="B3764" t="s">
        <v>317</v>
      </c>
      <c r="C3764" t="s">
        <v>11589</v>
      </c>
      <c r="D3764" t="s">
        <v>318</v>
      </c>
      <c r="E3764">
        <v>5786.01</v>
      </c>
      <c r="F3764" t="s">
        <v>1170</v>
      </c>
      <c r="G3764" t="s">
        <v>11590</v>
      </c>
      <c r="H3764" t="s">
        <v>669</v>
      </c>
      <c r="I3764" t="s">
        <v>10906</v>
      </c>
      <c r="J3764">
        <v>10081</v>
      </c>
      <c r="K3764">
        <v>113040</v>
      </c>
      <c r="L3764" t="s">
        <v>27</v>
      </c>
      <c r="M3764" t="s">
        <v>173</v>
      </c>
      <c r="N3764" t="s">
        <v>11272</v>
      </c>
      <c r="O3764" s="129"/>
      <c r="P3764" s="16"/>
    </row>
    <row r="3765" spans="1:16">
      <c r="A3765" t="s">
        <v>1161</v>
      </c>
      <c r="B3765" t="s">
        <v>317</v>
      </c>
      <c r="C3765" t="s">
        <v>11591</v>
      </c>
      <c r="D3765" t="s">
        <v>318</v>
      </c>
      <c r="E3765">
        <v>5793.22</v>
      </c>
      <c r="F3765" t="s">
        <v>1170</v>
      </c>
      <c r="G3765" t="s">
        <v>11592</v>
      </c>
      <c r="H3765" t="s">
        <v>659</v>
      </c>
      <c r="I3765" t="s">
        <v>10906</v>
      </c>
      <c r="J3765">
        <v>10081</v>
      </c>
      <c r="K3765">
        <v>113040</v>
      </c>
      <c r="L3765" t="s">
        <v>27</v>
      </c>
      <c r="M3765" t="s">
        <v>173</v>
      </c>
      <c r="N3765" t="s">
        <v>11273</v>
      </c>
      <c r="O3765" s="129"/>
      <c r="P3765" s="16"/>
    </row>
    <row r="3766" spans="1:16">
      <c r="A3766" t="s">
        <v>1160</v>
      </c>
      <c r="B3766" t="s">
        <v>317</v>
      </c>
      <c r="C3766" t="s">
        <v>11593</v>
      </c>
      <c r="D3766" t="s">
        <v>318</v>
      </c>
      <c r="E3766">
        <v>5792.12</v>
      </c>
      <c r="F3766" t="s">
        <v>1170</v>
      </c>
      <c r="G3766" t="s">
        <v>11594</v>
      </c>
      <c r="H3766" t="s">
        <v>664</v>
      </c>
      <c r="I3766" t="s">
        <v>10906</v>
      </c>
      <c r="J3766">
        <v>10081</v>
      </c>
      <c r="K3766">
        <v>113040</v>
      </c>
      <c r="L3766" t="s">
        <v>27</v>
      </c>
      <c r="M3766" t="s">
        <v>173</v>
      </c>
      <c r="N3766" t="s">
        <v>11274</v>
      </c>
      <c r="O3766" s="129"/>
      <c r="P3766" s="16"/>
    </row>
    <row r="3767" spans="1:16">
      <c r="A3767" t="s">
        <v>316</v>
      </c>
      <c r="B3767" t="s">
        <v>317</v>
      </c>
      <c r="C3767" t="s">
        <v>11569</v>
      </c>
      <c r="D3767" t="s">
        <v>318</v>
      </c>
      <c r="E3767">
        <v>1361.95</v>
      </c>
      <c r="F3767" t="s">
        <v>1170</v>
      </c>
      <c r="G3767" t="s">
        <v>11570</v>
      </c>
      <c r="H3767" t="s">
        <v>666</v>
      </c>
      <c r="I3767" t="s">
        <v>10905</v>
      </c>
      <c r="J3767">
        <v>10081</v>
      </c>
      <c r="K3767">
        <v>113060</v>
      </c>
      <c r="L3767" t="s">
        <v>31</v>
      </c>
      <c r="M3767" t="s">
        <v>173</v>
      </c>
      <c r="N3767" t="s">
        <v>11264</v>
      </c>
      <c r="O3767" s="129"/>
      <c r="P3767" s="16"/>
    </row>
    <row r="3768" spans="1:16">
      <c r="A3768" t="s">
        <v>320</v>
      </c>
      <c r="B3768" t="s">
        <v>317</v>
      </c>
      <c r="C3768" t="s">
        <v>11571</v>
      </c>
      <c r="D3768" t="s">
        <v>318</v>
      </c>
      <c r="E3768">
        <v>1347.1</v>
      </c>
      <c r="F3768" t="s">
        <v>1170</v>
      </c>
      <c r="G3768" t="s">
        <v>11572</v>
      </c>
      <c r="H3768" t="s">
        <v>663</v>
      </c>
      <c r="I3768" t="s">
        <v>10905</v>
      </c>
      <c r="J3768">
        <v>10081</v>
      </c>
      <c r="K3768">
        <v>113060</v>
      </c>
      <c r="L3768" t="s">
        <v>31</v>
      </c>
      <c r="M3768" t="s">
        <v>173</v>
      </c>
      <c r="N3768" t="s">
        <v>11265</v>
      </c>
      <c r="O3768" s="129"/>
      <c r="P3768" s="16"/>
    </row>
    <row r="3769" spans="1:16">
      <c r="A3769" t="s">
        <v>321</v>
      </c>
      <c r="B3769" t="s">
        <v>317</v>
      </c>
      <c r="C3769" t="s">
        <v>11573</v>
      </c>
      <c r="D3769" t="s">
        <v>318</v>
      </c>
      <c r="E3769">
        <v>1267.55</v>
      </c>
      <c r="F3769" t="s">
        <v>1170</v>
      </c>
      <c r="G3769" t="s">
        <v>11574</v>
      </c>
      <c r="H3769" t="s">
        <v>666</v>
      </c>
      <c r="I3769" t="s">
        <v>10905</v>
      </c>
      <c r="J3769">
        <v>10081</v>
      </c>
      <c r="K3769">
        <v>113060</v>
      </c>
      <c r="L3769" t="s">
        <v>31</v>
      </c>
      <c r="M3769" t="s">
        <v>173</v>
      </c>
      <c r="N3769" t="s">
        <v>11266</v>
      </c>
      <c r="O3769" s="129"/>
      <c r="P3769" s="16"/>
    </row>
    <row r="3770" spans="1:16">
      <c r="A3770" t="s">
        <v>1115</v>
      </c>
      <c r="B3770" t="s">
        <v>317</v>
      </c>
      <c r="C3770" t="s">
        <v>11575</v>
      </c>
      <c r="D3770" t="s">
        <v>318</v>
      </c>
      <c r="E3770">
        <v>1272.31</v>
      </c>
      <c r="F3770" t="s">
        <v>1170</v>
      </c>
      <c r="G3770" t="s">
        <v>11576</v>
      </c>
      <c r="H3770" t="s">
        <v>665</v>
      </c>
      <c r="I3770" t="s">
        <v>10905</v>
      </c>
      <c r="J3770">
        <v>10081</v>
      </c>
      <c r="K3770">
        <v>113060</v>
      </c>
      <c r="L3770" t="s">
        <v>31</v>
      </c>
      <c r="M3770" t="s">
        <v>173</v>
      </c>
      <c r="N3770" t="s">
        <v>11267</v>
      </c>
      <c r="O3770" s="129"/>
      <c r="P3770" s="16"/>
    </row>
    <row r="3771" spans="1:16">
      <c r="A3771" t="s">
        <v>11577</v>
      </c>
      <c r="B3771" t="s">
        <v>317</v>
      </c>
      <c r="C3771" t="s">
        <v>11578</v>
      </c>
      <c r="D3771" t="s">
        <v>318</v>
      </c>
      <c r="E3771">
        <v>1295.04</v>
      </c>
      <c r="F3771" t="s">
        <v>1170</v>
      </c>
      <c r="G3771" t="s">
        <v>11579</v>
      </c>
      <c r="H3771" t="s">
        <v>663</v>
      </c>
      <c r="I3771" t="s">
        <v>10905</v>
      </c>
      <c r="J3771">
        <v>10081</v>
      </c>
      <c r="K3771">
        <v>113060</v>
      </c>
      <c r="L3771" t="s">
        <v>31</v>
      </c>
      <c r="M3771" t="s">
        <v>173</v>
      </c>
      <c r="N3771" t="s">
        <v>11268</v>
      </c>
      <c r="O3771" s="129"/>
      <c r="P3771" s="16"/>
    </row>
    <row r="3772" spans="1:16">
      <c r="A3772" t="s">
        <v>11580</v>
      </c>
      <c r="B3772" t="s">
        <v>317</v>
      </c>
      <c r="C3772" t="s">
        <v>11581</v>
      </c>
      <c r="D3772" t="s">
        <v>318</v>
      </c>
      <c r="E3772">
        <v>1527.7</v>
      </c>
      <c r="F3772" t="s">
        <v>1170</v>
      </c>
      <c r="G3772" t="s">
        <v>11582</v>
      </c>
      <c r="H3772" t="s">
        <v>655</v>
      </c>
      <c r="I3772" t="s">
        <v>10905</v>
      </c>
      <c r="J3772">
        <v>10081</v>
      </c>
      <c r="K3772">
        <v>113060</v>
      </c>
      <c r="L3772" t="s">
        <v>31</v>
      </c>
      <c r="M3772" t="s">
        <v>173</v>
      </c>
      <c r="N3772" t="s">
        <v>11269</v>
      </c>
      <c r="O3772" s="129"/>
      <c r="P3772" s="16"/>
    </row>
    <row r="3773" spans="1:16">
      <c r="A3773" t="s">
        <v>1155</v>
      </c>
      <c r="B3773" t="s">
        <v>317</v>
      </c>
      <c r="C3773" t="s">
        <v>11586</v>
      </c>
      <c r="D3773" t="s">
        <v>318</v>
      </c>
      <c r="E3773">
        <v>1663.32</v>
      </c>
      <c r="F3773" t="s">
        <v>1170</v>
      </c>
      <c r="G3773" t="s">
        <v>11587</v>
      </c>
      <c r="H3773" t="s">
        <v>663</v>
      </c>
      <c r="I3773" t="s">
        <v>10905</v>
      </c>
      <c r="J3773">
        <v>10081</v>
      </c>
      <c r="K3773">
        <v>113060</v>
      </c>
      <c r="L3773" t="s">
        <v>31</v>
      </c>
      <c r="M3773" t="s">
        <v>173</v>
      </c>
      <c r="N3773" t="s">
        <v>11270</v>
      </c>
      <c r="O3773" s="129"/>
      <c r="P3773" s="16"/>
    </row>
    <row r="3774" spans="1:16">
      <c r="A3774" t="s">
        <v>11583</v>
      </c>
      <c r="B3774" t="s">
        <v>317</v>
      </c>
      <c r="C3774" t="s">
        <v>11584</v>
      </c>
      <c r="D3774" t="s">
        <v>318</v>
      </c>
      <c r="E3774">
        <v>1669.84</v>
      </c>
      <c r="F3774" t="s">
        <v>1170</v>
      </c>
      <c r="G3774" t="s">
        <v>11585</v>
      </c>
      <c r="H3774" t="s">
        <v>660</v>
      </c>
      <c r="I3774" t="s">
        <v>10905</v>
      </c>
      <c r="J3774">
        <v>10081</v>
      </c>
      <c r="K3774">
        <v>113060</v>
      </c>
      <c r="L3774" t="s">
        <v>31</v>
      </c>
      <c r="M3774" t="s">
        <v>173</v>
      </c>
      <c r="N3774" t="s">
        <v>11271</v>
      </c>
      <c r="O3774" s="129"/>
      <c r="P3774" s="16"/>
    </row>
    <row r="3775" spans="1:16">
      <c r="A3775" t="s">
        <v>11588</v>
      </c>
      <c r="B3775" t="s">
        <v>317</v>
      </c>
      <c r="C3775" t="s">
        <v>11589</v>
      </c>
      <c r="D3775" t="s">
        <v>318</v>
      </c>
      <c r="E3775">
        <v>3274.67</v>
      </c>
      <c r="F3775" t="s">
        <v>1170</v>
      </c>
      <c r="G3775" t="s">
        <v>11590</v>
      </c>
      <c r="H3775" t="s">
        <v>670</v>
      </c>
      <c r="I3775" t="s">
        <v>10905</v>
      </c>
      <c r="J3775">
        <v>10081</v>
      </c>
      <c r="K3775">
        <v>113060</v>
      </c>
      <c r="L3775" t="s">
        <v>31</v>
      </c>
      <c r="M3775" t="s">
        <v>173</v>
      </c>
      <c r="N3775" t="s">
        <v>11272</v>
      </c>
      <c r="O3775" s="129"/>
      <c r="P3775" s="16"/>
    </row>
    <row r="3776" spans="1:16">
      <c r="A3776" t="s">
        <v>1161</v>
      </c>
      <c r="B3776" t="s">
        <v>317</v>
      </c>
      <c r="C3776" t="s">
        <v>11591</v>
      </c>
      <c r="D3776" t="s">
        <v>318</v>
      </c>
      <c r="E3776">
        <v>1817.12</v>
      </c>
      <c r="F3776" t="s">
        <v>1170</v>
      </c>
      <c r="G3776" t="s">
        <v>11592</v>
      </c>
      <c r="H3776" t="s">
        <v>660</v>
      </c>
      <c r="I3776" t="s">
        <v>10905</v>
      </c>
      <c r="J3776">
        <v>10081</v>
      </c>
      <c r="K3776">
        <v>113060</v>
      </c>
      <c r="L3776" t="s">
        <v>31</v>
      </c>
      <c r="M3776" t="s">
        <v>173</v>
      </c>
      <c r="N3776" t="s">
        <v>11273</v>
      </c>
      <c r="O3776" s="129"/>
      <c r="P3776" s="16"/>
    </row>
    <row r="3777" spans="1:16">
      <c r="A3777" t="s">
        <v>1160</v>
      </c>
      <c r="B3777" t="s">
        <v>317</v>
      </c>
      <c r="C3777" t="s">
        <v>11593</v>
      </c>
      <c r="D3777" t="s">
        <v>318</v>
      </c>
      <c r="E3777">
        <v>1774.03</v>
      </c>
      <c r="F3777" t="s">
        <v>1170</v>
      </c>
      <c r="G3777" t="s">
        <v>11594</v>
      </c>
      <c r="H3777" t="s">
        <v>665</v>
      </c>
      <c r="I3777" t="s">
        <v>10905</v>
      </c>
      <c r="J3777">
        <v>10081</v>
      </c>
      <c r="K3777">
        <v>113060</v>
      </c>
      <c r="L3777" t="s">
        <v>31</v>
      </c>
      <c r="M3777" t="s">
        <v>173</v>
      </c>
      <c r="N3777" t="s">
        <v>11274</v>
      </c>
      <c r="O3777" s="129"/>
      <c r="P3777" s="16"/>
    </row>
    <row r="3778" spans="1:16">
      <c r="A3778" t="s">
        <v>316</v>
      </c>
      <c r="B3778" t="s">
        <v>317</v>
      </c>
      <c r="C3778" t="s">
        <v>11569</v>
      </c>
      <c r="D3778" t="s">
        <v>318</v>
      </c>
      <c r="E3778">
        <v>919.48</v>
      </c>
      <c r="F3778" t="s">
        <v>1170</v>
      </c>
      <c r="G3778" t="s">
        <v>11570</v>
      </c>
      <c r="H3778" t="s">
        <v>667</v>
      </c>
      <c r="I3778" t="s">
        <v>10904</v>
      </c>
      <c r="J3778">
        <v>10081</v>
      </c>
      <c r="K3778">
        <v>114000</v>
      </c>
      <c r="L3778" t="s">
        <v>39</v>
      </c>
      <c r="M3778" t="s">
        <v>173</v>
      </c>
      <c r="N3778" t="s">
        <v>11264</v>
      </c>
      <c r="O3778" s="129"/>
      <c r="P3778" s="16"/>
    </row>
    <row r="3779" spans="1:16">
      <c r="A3779" t="s">
        <v>320</v>
      </c>
      <c r="B3779" t="s">
        <v>317</v>
      </c>
      <c r="C3779" t="s">
        <v>11571</v>
      </c>
      <c r="D3779" t="s">
        <v>318</v>
      </c>
      <c r="E3779">
        <v>1166.05</v>
      </c>
      <c r="F3779" t="s">
        <v>1170</v>
      </c>
      <c r="G3779" t="s">
        <v>11572</v>
      </c>
      <c r="H3779" t="s">
        <v>664</v>
      </c>
      <c r="I3779" t="s">
        <v>10904</v>
      </c>
      <c r="J3779">
        <v>10081</v>
      </c>
      <c r="K3779">
        <v>114000</v>
      </c>
      <c r="L3779" t="s">
        <v>39</v>
      </c>
      <c r="M3779" t="s">
        <v>173</v>
      </c>
      <c r="N3779" t="s">
        <v>11265</v>
      </c>
      <c r="O3779" s="129"/>
      <c r="P3779" s="16"/>
    </row>
    <row r="3780" spans="1:16">
      <c r="A3780" t="s">
        <v>321</v>
      </c>
      <c r="B3780" t="s">
        <v>317</v>
      </c>
      <c r="C3780" t="s">
        <v>11573</v>
      </c>
      <c r="D3780" t="s">
        <v>318</v>
      </c>
      <c r="E3780">
        <v>1031.3699999999999</v>
      </c>
      <c r="F3780" t="s">
        <v>1170</v>
      </c>
      <c r="G3780" t="s">
        <v>11574</v>
      </c>
      <c r="H3780" t="s">
        <v>667</v>
      </c>
      <c r="I3780" t="s">
        <v>10904</v>
      </c>
      <c r="J3780">
        <v>10081</v>
      </c>
      <c r="K3780">
        <v>114000</v>
      </c>
      <c r="L3780" t="s">
        <v>39</v>
      </c>
      <c r="M3780" t="s">
        <v>173</v>
      </c>
      <c r="N3780" t="s">
        <v>11266</v>
      </c>
      <c r="O3780" s="129"/>
      <c r="P3780" s="16"/>
    </row>
    <row r="3781" spans="1:16">
      <c r="A3781" t="s">
        <v>1115</v>
      </c>
      <c r="B3781" t="s">
        <v>317</v>
      </c>
      <c r="C3781" t="s">
        <v>11575</v>
      </c>
      <c r="D3781" t="s">
        <v>318</v>
      </c>
      <c r="E3781">
        <v>1031.7</v>
      </c>
      <c r="F3781" t="s">
        <v>1170</v>
      </c>
      <c r="G3781" t="s">
        <v>11576</v>
      </c>
      <c r="H3781" t="s">
        <v>666</v>
      </c>
      <c r="I3781" t="s">
        <v>10904</v>
      </c>
      <c r="J3781">
        <v>10081</v>
      </c>
      <c r="K3781">
        <v>114000</v>
      </c>
      <c r="L3781" t="s">
        <v>39</v>
      </c>
      <c r="M3781" t="s">
        <v>173</v>
      </c>
      <c r="N3781" t="s">
        <v>11267</v>
      </c>
      <c r="O3781" s="129"/>
      <c r="P3781" s="16"/>
    </row>
    <row r="3782" spans="1:16">
      <c r="A3782" t="s">
        <v>11577</v>
      </c>
      <c r="B3782" t="s">
        <v>317</v>
      </c>
      <c r="C3782" t="s">
        <v>11578</v>
      </c>
      <c r="D3782" t="s">
        <v>318</v>
      </c>
      <c r="E3782">
        <v>1036.46</v>
      </c>
      <c r="F3782" t="s">
        <v>1170</v>
      </c>
      <c r="G3782" t="s">
        <v>11579</v>
      </c>
      <c r="H3782" t="s">
        <v>664</v>
      </c>
      <c r="I3782" t="s">
        <v>10904</v>
      </c>
      <c r="J3782">
        <v>10081</v>
      </c>
      <c r="K3782">
        <v>114000</v>
      </c>
      <c r="L3782" t="s">
        <v>39</v>
      </c>
      <c r="M3782" t="s">
        <v>173</v>
      </c>
      <c r="N3782" t="s">
        <v>11268</v>
      </c>
      <c r="O3782" s="129"/>
      <c r="P3782" s="16"/>
    </row>
    <row r="3783" spans="1:16">
      <c r="A3783" t="s">
        <v>11580</v>
      </c>
      <c r="B3783" t="s">
        <v>317</v>
      </c>
      <c r="C3783" t="s">
        <v>11581</v>
      </c>
      <c r="D3783" t="s">
        <v>318</v>
      </c>
      <c r="E3783">
        <v>852.02</v>
      </c>
      <c r="F3783" t="s">
        <v>1170</v>
      </c>
      <c r="G3783" t="s">
        <v>11582</v>
      </c>
      <c r="H3783" t="s">
        <v>656</v>
      </c>
      <c r="I3783" t="s">
        <v>10904</v>
      </c>
      <c r="J3783">
        <v>10081</v>
      </c>
      <c r="K3783">
        <v>114000</v>
      </c>
      <c r="L3783" t="s">
        <v>39</v>
      </c>
      <c r="M3783" t="s">
        <v>173</v>
      </c>
      <c r="N3783" t="s">
        <v>11269</v>
      </c>
      <c r="O3783" s="129"/>
      <c r="P3783" s="16"/>
    </row>
    <row r="3784" spans="1:16">
      <c r="A3784" t="s">
        <v>1155</v>
      </c>
      <c r="B3784" t="s">
        <v>317</v>
      </c>
      <c r="C3784" t="s">
        <v>11586</v>
      </c>
      <c r="D3784" t="s">
        <v>318</v>
      </c>
      <c r="E3784">
        <v>949.55</v>
      </c>
      <c r="F3784" t="s">
        <v>1170</v>
      </c>
      <c r="G3784" t="s">
        <v>11587</v>
      </c>
      <c r="H3784" t="s">
        <v>664</v>
      </c>
      <c r="I3784" t="s">
        <v>10904</v>
      </c>
      <c r="J3784">
        <v>10081</v>
      </c>
      <c r="K3784">
        <v>114000</v>
      </c>
      <c r="L3784" t="s">
        <v>39</v>
      </c>
      <c r="M3784" t="s">
        <v>173</v>
      </c>
      <c r="N3784" t="s">
        <v>11270</v>
      </c>
      <c r="O3784" s="129"/>
      <c r="P3784" s="16"/>
    </row>
    <row r="3785" spans="1:16">
      <c r="A3785" t="s">
        <v>11583</v>
      </c>
      <c r="B3785" t="s">
        <v>317</v>
      </c>
      <c r="C3785" t="s">
        <v>11584</v>
      </c>
      <c r="D3785" t="s">
        <v>318</v>
      </c>
      <c r="E3785">
        <v>949.58</v>
      </c>
      <c r="F3785" t="s">
        <v>1170</v>
      </c>
      <c r="G3785" t="s">
        <v>11585</v>
      </c>
      <c r="H3785" t="s">
        <v>661</v>
      </c>
      <c r="I3785" t="s">
        <v>10904</v>
      </c>
      <c r="J3785">
        <v>10081</v>
      </c>
      <c r="K3785">
        <v>114000</v>
      </c>
      <c r="L3785" t="s">
        <v>39</v>
      </c>
      <c r="M3785" t="s">
        <v>173</v>
      </c>
      <c r="N3785" t="s">
        <v>11271</v>
      </c>
      <c r="O3785" s="129"/>
      <c r="P3785" s="16"/>
    </row>
    <row r="3786" spans="1:16">
      <c r="A3786" t="s">
        <v>11588</v>
      </c>
      <c r="B3786" t="s">
        <v>317</v>
      </c>
      <c r="C3786" t="s">
        <v>11589</v>
      </c>
      <c r="D3786" t="s">
        <v>318</v>
      </c>
      <c r="E3786">
        <v>1433</v>
      </c>
      <c r="F3786" t="s">
        <v>1170</v>
      </c>
      <c r="G3786" t="s">
        <v>11590</v>
      </c>
      <c r="H3786" t="s">
        <v>671</v>
      </c>
      <c r="I3786" t="s">
        <v>10904</v>
      </c>
      <c r="J3786">
        <v>10081</v>
      </c>
      <c r="K3786">
        <v>114000</v>
      </c>
      <c r="L3786" t="s">
        <v>39</v>
      </c>
      <c r="M3786" t="s">
        <v>173</v>
      </c>
      <c r="N3786" t="s">
        <v>11272</v>
      </c>
      <c r="O3786" s="129"/>
      <c r="P3786" s="16"/>
    </row>
    <row r="3787" spans="1:16">
      <c r="A3787" t="s">
        <v>1161</v>
      </c>
      <c r="B3787" t="s">
        <v>317</v>
      </c>
      <c r="C3787" t="s">
        <v>11591</v>
      </c>
      <c r="D3787" t="s">
        <v>318</v>
      </c>
      <c r="E3787">
        <v>1001.66</v>
      </c>
      <c r="F3787" t="s">
        <v>1170</v>
      </c>
      <c r="G3787" t="s">
        <v>11592</v>
      </c>
      <c r="H3787" t="s">
        <v>661</v>
      </c>
      <c r="I3787" t="s">
        <v>10904</v>
      </c>
      <c r="J3787">
        <v>10081</v>
      </c>
      <c r="K3787">
        <v>114000</v>
      </c>
      <c r="L3787" t="s">
        <v>39</v>
      </c>
      <c r="M3787" t="s">
        <v>173</v>
      </c>
      <c r="N3787" t="s">
        <v>11273</v>
      </c>
      <c r="O3787" s="129"/>
      <c r="P3787" s="16"/>
    </row>
    <row r="3788" spans="1:16">
      <c r="A3788" t="s">
        <v>1160</v>
      </c>
      <c r="B3788" t="s">
        <v>317</v>
      </c>
      <c r="C3788" t="s">
        <v>11593</v>
      </c>
      <c r="D3788" t="s">
        <v>318</v>
      </c>
      <c r="E3788">
        <v>1081.25</v>
      </c>
      <c r="F3788" t="s">
        <v>1170</v>
      </c>
      <c r="G3788" t="s">
        <v>11594</v>
      </c>
      <c r="H3788" t="s">
        <v>666</v>
      </c>
      <c r="I3788" t="s">
        <v>10904</v>
      </c>
      <c r="J3788">
        <v>10081</v>
      </c>
      <c r="K3788">
        <v>114000</v>
      </c>
      <c r="L3788" t="s">
        <v>39</v>
      </c>
      <c r="M3788" t="s">
        <v>173</v>
      </c>
      <c r="N3788" t="s">
        <v>11274</v>
      </c>
      <c r="O3788" s="129"/>
      <c r="P3788" s="16"/>
    </row>
    <row r="3789" spans="1:16">
      <c r="A3789" t="s">
        <v>316</v>
      </c>
      <c r="B3789" t="s">
        <v>317</v>
      </c>
      <c r="C3789" t="s">
        <v>11569</v>
      </c>
      <c r="D3789" t="s">
        <v>318</v>
      </c>
      <c r="E3789">
        <v>1707.13</v>
      </c>
      <c r="F3789" t="s">
        <v>1170</v>
      </c>
      <c r="G3789" t="s">
        <v>11570</v>
      </c>
      <c r="H3789" t="s">
        <v>668</v>
      </c>
      <c r="I3789" t="s">
        <v>10903</v>
      </c>
      <c r="J3789">
        <v>10081</v>
      </c>
      <c r="K3789">
        <v>114010</v>
      </c>
      <c r="L3789" t="s">
        <v>35</v>
      </c>
      <c r="M3789" t="s">
        <v>173</v>
      </c>
      <c r="N3789" t="s">
        <v>11264</v>
      </c>
      <c r="O3789" s="129"/>
      <c r="P3789" s="16"/>
    </row>
    <row r="3790" spans="1:16">
      <c r="A3790" t="s">
        <v>320</v>
      </c>
      <c r="B3790" t="s">
        <v>317</v>
      </c>
      <c r="C3790" t="s">
        <v>11571</v>
      </c>
      <c r="D3790" t="s">
        <v>318</v>
      </c>
      <c r="E3790">
        <v>1750.27</v>
      </c>
      <c r="F3790" t="s">
        <v>1170</v>
      </c>
      <c r="G3790" t="s">
        <v>11572</v>
      </c>
      <c r="H3790" t="s">
        <v>665</v>
      </c>
      <c r="I3790" t="s">
        <v>10903</v>
      </c>
      <c r="J3790">
        <v>10081</v>
      </c>
      <c r="K3790">
        <v>114010</v>
      </c>
      <c r="L3790" t="s">
        <v>35</v>
      </c>
      <c r="M3790" t="s">
        <v>173</v>
      </c>
      <c r="N3790" t="s">
        <v>11265</v>
      </c>
      <c r="O3790" s="129"/>
      <c r="P3790" s="16"/>
    </row>
    <row r="3791" spans="1:16">
      <c r="A3791" t="s">
        <v>321</v>
      </c>
      <c r="B3791" t="s">
        <v>317</v>
      </c>
      <c r="C3791" t="s">
        <v>11573</v>
      </c>
      <c r="D3791" t="s">
        <v>318</v>
      </c>
      <c r="E3791">
        <v>1721.19</v>
      </c>
      <c r="F3791" t="s">
        <v>1170</v>
      </c>
      <c r="G3791" t="s">
        <v>11574</v>
      </c>
      <c r="H3791" t="s">
        <v>668</v>
      </c>
      <c r="I3791" t="s">
        <v>10903</v>
      </c>
      <c r="J3791">
        <v>10081</v>
      </c>
      <c r="K3791">
        <v>114010</v>
      </c>
      <c r="L3791" t="s">
        <v>35</v>
      </c>
      <c r="M3791" t="s">
        <v>173</v>
      </c>
      <c r="N3791" t="s">
        <v>11266</v>
      </c>
      <c r="O3791" s="129"/>
      <c r="P3791" s="16"/>
    </row>
    <row r="3792" spans="1:16">
      <c r="A3792" t="s">
        <v>1115</v>
      </c>
      <c r="B3792" t="s">
        <v>317</v>
      </c>
      <c r="C3792" t="s">
        <v>11575</v>
      </c>
      <c r="D3792" t="s">
        <v>318</v>
      </c>
      <c r="E3792">
        <v>1740.72</v>
      </c>
      <c r="F3792" t="s">
        <v>1170</v>
      </c>
      <c r="G3792" t="s">
        <v>11576</v>
      </c>
      <c r="H3792" t="s">
        <v>667</v>
      </c>
      <c r="I3792" t="s">
        <v>10903</v>
      </c>
      <c r="J3792">
        <v>10081</v>
      </c>
      <c r="K3792">
        <v>114010</v>
      </c>
      <c r="L3792" t="s">
        <v>35</v>
      </c>
      <c r="M3792" t="s">
        <v>173</v>
      </c>
      <c r="N3792" t="s">
        <v>11267</v>
      </c>
      <c r="O3792" s="129"/>
      <c r="P3792" s="16"/>
    </row>
    <row r="3793" spans="1:16">
      <c r="A3793" t="s">
        <v>11577</v>
      </c>
      <c r="B3793" t="s">
        <v>317</v>
      </c>
      <c r="C3793" t="s">
        <v>11578</v>
      </c>
      <c r="D3793" t="s">
        <v>318</v>
      </c>
      <c r="E3793">
        <v>1866.16</v>
      </c>
      <c r="F3793" t="s">
        <v>1170</v>
      </c>
      <c r="G3793" t="s">
        <v>11579</v>
      </c>
      <c r="H3793" t="s">
        <v>665</v>
      </c>
      <c r="I3793" t="s">
        <v>10903</v>
      </c>
      <c r="J3793">
        <v>10081</v>
      </c>
      <c r="K3793">
        <v>114010</v>
      </c>
      <c r="L3793" t="s">
        <v>35</v>
      </c>
      <c r="M3793" t="s">
        <v>173</v>
      </c>
      <c r="N3793" t="s">
        <v>11268</v>
      </c>
      <c r="O3793" s="129"/>
      <c r="P3793" s="16"/>
    </row>
    <row r="3794" spans="1:16">
      <c r="A3794" t="s">
        <v>11580</v>
      </c>
      <c r="B3794" t="s">
        <v>317</v>
      </c>
      <c r="C3794" t="s">
        <v>11581</v>
      </c>
      <c r="D3794" t="s">
        <v>318</v>
      </c>
      <c r="E3794">
        <v>1953.86</v>
      </c>
      <c r="F3794" t="s">
        <v>1170</v>
      </c>
      <c r="G3794" t="s">
        <v>11582</v>
      </c>
      <c r="H3794" t="s">
        <v>657</v>
      </c>
      <c r="I3794" t="s">
        <v>10903</v>
      </c>
      <c r="J3794">
        <v>10081</v>
      </c>
      <c r="K3794">
        <v>114010</v>
      </c>
      <c r="L3794" t="s">
        <v>35</v>
      </c>
      <c r="M3794" t="s">
        <v>173</v>
      </c>
      <c r="N3794" t="s">
        <v>11269</v>
      </c>
      <c r="O3794" s="129"/>
      <c r="P3794" s="16"/>
    </row>
    <row r="3795" spans="1:16">
      <c r="A3795" t="s">
        <v>1155</v>
      </c>
      <c r="B3795" t="s">
        <v>317</v>
      </c>
      <c r="C3795" t="s">
        <v>11586</v>
      </c>
      <c r="D3795" t="s">
        <v>318</v>
      </c>
      <c r="E3795">
        <v>1963.51</v>
      </c>
      <c r="F3795" t="s">
        <v>1170</v>
      </c>
      <c r="G3795" t="s">
        <v>11587</v>
      </c>
      <c r="H3795" t="s">
        <v>665</v>
      </c>
      <c r="I3795" t="s">
        <v>10903</v>
      </c>
      <c r="J3795">
        <v>10081</v>
      </c>
      <c r="K3795">
        <v>114010</v>
      </c>
      <c r="L3795" t="s">
        <v>35</v>
      </c>
      <c r="M3795" t="s">
        <v>173</v>
      </c>
      <c r="N3795" t="s">
        <v>11270</v>
      </c>
      <c r="O3795" s="129"/>
      <c r="P3795" s="16"/>
    </row>
    <row r="3796" spans="1:16">
      <c r="A3796" t="s">
        <v>11583</v>
      </c>
      <c r="B3796" t="s">
        <v>317</v>
      </c>
      <c r="C3796" t="s">
        <v>11584</v>
      </c>
      <c r="D3796" t="s">
        <v>318</v>
      </c>
      <c r="E3796">
        <v>2007.52</v>
      </c>
      <c r="F3796" t="s">
        <v>1170</v>
      </c>
      <c r="G3796" t="s">
        <v>11585</v>
      </c>
      <c r="H3796" t="s">
        <v>662</v>
      </c>
      <c r="I3796" t="s">
        <v>10903</v>
      </c>
      <c r="J3796">
        <v>10081</v>
      </c>
      <c r="K3796">
        <v>114010</v>
      </c>
      <c r="L3796" t="s">
        <v>35</v>
      </c>
      <c r="M3796" t="s">
        <v>173</v>
      </c>
      <c r="N3796" t="s">
        <v>11271</v>
      </c>
      <c r="O3796" s="129"/>
      <c r="P3796" s="16"/>
    </row>
    <row r="3797" spans="1:16">
      <c r="A3797" t="s">
        <v>11588</v>
      </c>
      <c r="B3797" t="s">
        <v>317</v>
      </c>
      <c r="C3797" t="s">
        <v>11589</v>
      </c>
      <c r="D3797" t="s">
        <v>318</v>
      </c>
      <c r="E3797">
        <v>3513.08</v>
      </c>
      <c r="F3797" t="s">
        <v>1170</v>
      </c>
      <c r="G3797" t="s">
        <v>11590</v>
      </c>
      <c r="H3797" t="s">
        <v>672</v>
      </c>
      <c r="I3797" t="s">
        <v>10903</v>
      </c>
      <c r="J3797">
        <v>10081</v>
      </c>
      <c r="K3797">
        <v>114010</v>
      </c>
      <c r="L3797" t="s">
        <v>35</v>
      </c>
      <c r="M3797" t="s">
        <v>173</v>
      </c>
      <c r="N3797" t="s">
        <v>11272</v>
      </c>
      <c r="O3797" s="129"/>
      <c r="P3797" s="16"/>
    </row>
    <row r="3798" spans="1:16">
      <c r="A3798" t="s">
        <v>1161</v>
      </c>
      <c r="B3798" t="s">
        <v>317</v>
      </c>
      <c r="C3798" t="s">
        <v>11591</v>
      </c>
      <c r="D3798" t="s">
        <v>318</v>
      </c>
      <c r="E3798">
        <v>2160.13</v>
      </c>
      <c r="F3798" t="s">
        <v>1170</v>
      </c>
      <c r="G3798" t="s">
        <v>11592</v>
      </c>
      <c r="H3798" t="s">
        <v>662</v>
      </c>
      <c r="I3798" t="s">
        <v>10903</v>
      </c>
      <c r="J3798">
        <v>10081</v>
      </c>
      <c r="K3798">
        <v>114010</v>
      </c>
      <c r="L3798" t="s">
        <v>35</v>
      </c>
      <c r="M3798" t="s">
        <v>173</v>
      </c>
      <c r="N3798" t="s">
        <v>11273</v>
      </c>
      <c r="O3798" s="129"/>
    </row>
    <row r="3799" spans="1:16">
      <c r="A3799" t="s">
        <v>1160</v>
      </c>
      <c r="B3799" t="s">
        <v>317</v>
      </c>
      <c r="C3799" t="s">
        <v>11593</v>
      </c>
      <c r="D3799" t="s">
        <v>318</v>
      </c>
      <c r="E3799">
        <v>2160.13</v>
      </c>
      <c r="F3799" t="s">
        <v>1170</v>
      </c>
      <c r="G3799" t="s">
        <v>11594</v>
      </c>
      <c r="H3799" t="s">
        <v>667</v>
      </c>
      <c r="I3799" t="s">
        <v>10903</v>
      </c>
      <c r="J3799">
        <v>10081</v>
      </c>
      <c r="K3799">
        <v>114010</v>
      </c>
      <c r="L3799" t="s">
        <v>35</v>
      </c>
      <c r="M3799" t="s">
        <v>173</v>
      </c>
      <c r="N3799" t="s">
        <v>11274</v>
      </c>
      <c r="O3799" s="129"/>
      <c r="P3799" s="16"/>
    </row>
    <row r="3800" spans="1:16">
      <c r="A3800" t="s">
        <v>316</v>
      </c>
      <c r="B3800" t="s">
        <v>317</v>
      </c>
      <c r="C3800" t="s">
        <v>11569</v>
      </c>
      <c r="D3800" t="s">
        <v>318</v>
      </c>
      <c r="E3800">
        <v>663.77</v>
      </c>
      <c r="F3800" t="s">
        <v>1170</v>
      </c>
      <c r="G3800" t="s">
        <v>11570</v>
      </c>
      <c r="H3800" t="s">
        <v>669</v>
      </c>
      <c r="I3800" t="s">
        <v>10902</v>
      </c>
      <c r="J3800">
        <v>10081</v>
      </c>
      <c r="K3800">
        <v>114020</v>
      </c>
      <c r="L3800" t="s">
        <v>33</v>
      </c>
      <c r="M3800" t="s">
        <v>173</v>
      </c>
      <c r="N3800" t="s">
        <v>11264</v>
      </c>
      <c r="O3800" s="129"/>
    </row>
    <row r="3801" spans="1:16">
      <c r="A3801" t="s">
        <v>320</v>
      </c>
      <c r="B3801" t="s">
        <v>317</v>
      </c>
      <c r="C3801" t="s">
        <v>11571</v>
      </c>
      <c r="D3801" t="s">
        <v>318</v>
      </c>
      <c r="E3801">
        <v>663.77</v>
      </c>
      <c r="F3801" t="s">
        <v>1170</v>
      </c>
      <c r="G3801" t="s">
        <v>11572</v>
      </c>
      <c r="H3801" t="s">
        <v>666</v>
      </c>
      <c r="I3801" t="s">
        <v>10902</v>
      </c>
      <c r="J3801">
        <v>10081</v>
      </c>
      <c r="K3801">
        <v>114020</v>
      </c>
      <c r="L3801" t="s">
        <v>33</v>
      </c>
      <c r="M3801" t="s">
        <v>173</v>
      </c>
      <c r="N3801" t="s">
        <v>11265</v>
      </c>
      <c r="O3801" s="129"/>
      <c r="P3801" s="16"/>
    </row>
    <row r="3802" spans="1:16">
      <c r="A3802" t="s">
        <v>321</v>
      </c>
      <c r="B3802" t="s">
        <v>317</v>
      </c>
      <c r="C3802" t="s">
        <v>11573</v>
      </c>
      <c r="D3802" t="s">
        <v>318</v>
      </c>
      <c r="E3802">
        <v>672.05</v>
      </c>
      <c r="F3802" t="s">
        <v>1170</v>
      </c>
      <c r="G3802" t="s">
        <v>11574</v>
      </c>
      <c r="H3802" t="s">
        <v>669</v>
      </c>
      <c r="I3802" t="s">
        <v>10902</v>
      </c>
      <c r="J3802">
        <v>10081</v>
      </c>
      <c r="K3802">
        <v>114020</v>
      </c>
      <c r="L3802" t="s">
        <v>33</v>
      </c>
      <c r="M3802" t="s">
        <v>173</v>
      </c>
      <c r="N3802" t="s">
        <v>11266</v>
      </c>
      <c r="O3802" s="129"/>
    </row>
    <row r="3803" spans="1:16">
      <c r="A3803" t="s">
        <v>1115</v>
      </c>
      <c r="B3803" t="s">
        <v>317</v>
      </c>
      <c r="C3803" t="s">
        <v>11575</v>
      </c>
      <c r="D3803" t="s">
        <v>318</v>
      </c>
      <c r="E3803">
        <v>672.05</v>
      </c>
      <c r="F3803" t="s">
        <v>1170</v>
      </c>
      <c r="G3803" t="s">
        <v>11576</v>
      </c>
      <c r="H3803" t="s">
        <v>668</v>
      </c>
      <c r="I3803" t="s">
        <v>10902</v>
      </c>
      <c r="J3803">
        <v>10081</v>
      </c>
      <c r="K3803">
        <v>114020</v>
      </c>
      <c r="L3803" t="s">
        <v>33</v>
      </c>
      <c r="M3803" t="s">
        <v>173</v>
      </c>
      <c r="N3803" t="s">
        <v>11267</v>
      </c>
      <c r="O3803" s="129"/>
      <c r="P3803" s="16"/>
    </row>
    <row r="3804" spans="1:16">
      <c r="A3804" t="s">
        <v>11577</v>
      </c>
      <c r="B3804" t="s">
        <v>317</v>
      </c>
      <c r="C3804" t="s">
        <v>11578</v>
      </c>
      <c r="D3804" t="s">
        <v>318</v>
      </c>
      <c r="E3804">
        <v>663.77</v>
      </c>
      <c r="F3804" t="s">
        <v>1170</v>
      </c>
      <c r="G3804" t="s">
        <v>11579</v>
      </c>
      <c r="H3804" t="s">
        <v>666</v>
      </c>
      <c r="I3804" t="s">
        <v>10902</v>
      </c>
      <c r="J3804">
        <v>10081</v>
      </c>
      <c r="K3804">
        <v>114020</v>
      </c>
      <c r="L3804" t="s">
        <v>33</v>
      </c>
      <c r="M3804" t="s">
        <v>173</v>
      </c>
      <c r="N3804" t="s">
        <v>11268</v>
      </c>
      <c r="O3804" s="129"/>
      <c r="P3804" s="16"/>
    </row>
    <row r="3805" spans="1:16">
      <c r="A3805" t="s">
        <v>11580</v>
      </c>
      <c r="B3805" t="s">
        <v>317</v>
      </c>
      <c r="C3805" t="s">
        <v>11581</v>
      </c>
      <c r="D3805" t="s">
        <v>318</v>
      </c>
      <c r="E3805">
        <v>663.77</v>
      </c>
      <c r="F3805" t="s">
        <v>1170</v>
      </c>
      <c r="G3805" t="s">
        <v>11582</v>
      </c>
      <c r="H3805" t="s">
        <v>658</v>
      </c>
      <c r="I3805" t="s">
        <v>10902</v>
      </c>
      <c r="J3805">
        <v>10081</v>
      </c>
      <c r="K3805">
        <v>114020</v>
      </c>
      <c r="L3805" t="s">
        <v>33</v>
      </c>
      <c r="M3805" t="s">
        <v>173</v>
      </c>
      <c r="N3805" t="s">
        <v>11269</v>
      </c>
      <c r="O3805" s="129"/>
    </row>
    <row r="3806" spans="1:16">
      <c r="A3806" t="s">
        <v>11583</v>
      </c>
      <c r="B3806" t="s">
        <v>317</v>
      </c>
      <c r="C3806" t="s">
        <v>11584</v>
      </c>
      <c r="D3806" t="s">
        <v>318</v>
      </c>
      <c r="E3806">
        <v>700.38</v>
      </c>
      <c r="F3806" t="s">
        <v>1170</v>
      </c>
      <c r="G3806" t="s">
        <v>11585</v>
      </c>
      <c r="H3806" t="s">
        <v>663</v>
      </c>
      <c r="I3806" t="s">
        <v>10902</v>
      </c>
      <c r="J3806">
        <v>10081</v>
      </c>
      <c r="K3806">
        <v>114020</v>
      </c>
      <c r="L3806" t="s">
        <v>33</v>
      </c>
      <c r="M3806" t="s">
        <v>173</v>
      </c>
      <c r="N3806" t="s">
        <v>11271</v>
      </c>
      <c r="O3806" s="129"/>
      <c r="P3806" s="16"/>
    </row>
    <row r="3807" spans="1:16">
      <c r="A3807" t="s">
        <v>1155</v>
      </c>
      <c r="B3807" t="s">
        <v>317</v>
      </c>
      <c r="C3807" t="s">
        <v>11586</v>
      </c>
      <c r="D3807" t="s">
        <v>318</v>
      </c>
      <c r="E3807">
        <v>663.77</v>
      </c>
      <c r="F3807" t="s">
        <v>1170</v>
      </c>
      <c r="G3807" t="s">
        <v>11587</v>
      </c>
      <c r="H3807" t="s">
        <v>666</v>
      </c>
      <c r="I3807" t="s">
        <v>10902</v>
      </c>
      <c r="J3807">
        <v>10081</v>
      </c>
      <c r="K3807">
        <v>114020</v>
      </c>
      <c r="L3807" t="s">
        <v>33</v>
      </c>
      <c r="M3807" t="s">
        <v>173</v>
      </c>
      <c r="N3807" t="s">
        <v>11270</v>
      </c>
      <c r="O3807" s="129"/>
      <c r="P3807" s="16"/>
    </row>
    <row r="3808" spans="1:16">
      <c r="A3808" t="s">
        <v>11588</v>
      </c>
      <c r="B3808" t="s">
        <v>317</v>
      </c>
      <c r="C3808" t="s">
        <v>11589</v>
      </c>
      <c r="D3808" t="s">
        <v>318</v>
      </c>
      <c r="E3808">
        <v>1148.94</v>
      </c>
      <c r="F3808" t="s">
        <v>1170</v>
      </c>
      <c r="G3808" t="s">
        <v>11590</v>
      </c>
      <c r="H3808" t="s">
        <v>673</v>
      </c>
      <c r="I3808" t="s">
        <v>10902</v>
      </c>
      <c r="J3808">
        <v>10081</v>
      </c>
      <c r="K3808">
        <v>114020</v>
      </c>
      <c r="L3808" t="s">
        <v>33</v>
      </c>
      <c r="M3808" t="s">
        <v>173</v>
      </c>
      <c r="N3808" t="s">
        <v>11272</v>
      </c>
      <c r="O3808" s="129"/>
      <c r="P3808" s="16"/>
    </row>
    <row r="3809" spans="1:16">
      <c r="A3809" t="s">
        <v>1161</v>
      </c>
      <c r="B3809" t="s">
        <v>317</v>
      </c>
      <c r="C3809" t="s">
        <v>11591</v>
      </c>
      <c r="D3809" t="s">
        <v>318</v>
      </c>
      <c r="E3809">
        <v>718.28</v>
      </c>
      <c r="F3809" t="s">
        <v>1170</v>
      </c>
      <c r="G3809" t="s">
        <v>11592</v>
      </c>
      <c r="H3809" t="s">
        <v>663</v>
      </c>
      <c r="I3809" t="s">
        <v>10902</v>
      </c>
      <c r="J3809">
        <v>10081</v>
      </c>
      <c r="K3809">
        <v>114020</v>
      </c>
      <c r="L3809" t="s">
        <v>33</v>
      </c>
      <c r="M3809" t="s">
        <v>173</v>
      </c>
      <c r="N3809" t="s">
        <v>11273</v>
      </c>
      <c r="O3809" s="129"/>
      <c r="P3809" s="16"/>
    </row>
    <row r="3810" spans="1:16">
      <c r="A3810" t="s">
        <v>1160</v>
      </c>
      <c r="B3810" t="s">
        <v>317</v>
      </c>
      <c r="C3810" t="s">
        <v>11593</v>
      </c>
      <c r="D3810" t="s">
        <v>318</v>
      </c>
      <c r="E3810">
        <v>368.22</v>
      </c>
      <c r="F3810" t="s">
        <v>1170</v>
      </c>
      <c r="G3810" t="s">
        <v>11594</v>
      </c>
      <c r="H3810" t="s">
        <v>668</v>
      </c>
      <c r="I3810" t="s">
        <v>10902</v>
      </c>
      <c r="J3810">
        <v>10081</v>
      </c>
      <c r="K3810">
        <v>114020</v>
      </c>
      <c r="L3810" t="s">
        <v>33</v>
      </c>
      <c r="M3810" t="s">
        <v>173</v>
      </c>
      <c r="N3810" t="s">
        <v>11274</v>
      </c>
      <c r="O3810" s="129"/>
      <c r="P3810" s="16"/>
    </row>
    <row r="3811" spans="1:16">
      <c r="A3811" t="s">
        <v>316</v>
      </c>
      <c r="B3811" t="s">
        <v>317</v>
      </c>
      <c r="C3811" t="s">
        <v>11569</v>
      </c>
      <c r="D3811" t="s">
        <v>318</v>
      </c>
      <c r="E3811">
        <v>12228.3</v>
      </c>
      <c r="F3811" t="s">
        <v>1170</v>
      </c>
      <c r="G3811" t="s">
        <v>11570</v>
      </c>
      <c r="H3811" t="s">
        <v>670</v>
      </c>
      <c r="I3811" t="s">
        <v>10901</v>
      </c>
      <c r="J3811">
        <v>10081</v>
      </c>
      <c r="K3811">
        <v>114040</v>
      </c>
      <c r="L3811" t="s">
        <v>27</v>
      </c>
      <c r="M3811" t="s">
        <v>173</v>
      </c>
      <c r="N3811" t="s">
        <v>11264</v>
      </c>
      <c r="O3811" s="129"/>
      <c r="P3811" s="16"/>
    </row>
    <row r="3812" spans="1:16">
      <c r="A3812" t="s">
        <v>320</v>
      </c>
      <c r="B3812" t="s">
        <v>317</v>
      </c>
      <c r="C3812" t="s">
        <v>11571</v>
      </c>
      <c r="D3812" t="s">
        <v>318</v>
      </c>
      <c r="E3812">
        <v>12664.79</v>
      </c>
      <c r="F3812" t="s">
        <v>1170</v>
      </c>
      <c r="G3812" t="s">
        <v>11572</v>
      </c>
      <c r="H3812" t="s">
        <v>667</v>
      </c>
      <c r="I3812" t="s">
        <v>10901</v>
      </c>
      <c r="J3812">
        <v>10081</v>
      </c>
      <c r="K3812">
        <v>114040</v>
      </c>
      <c r="L3812" t="s">
        <v>27</v>
      </c>
      <c r="M3812" t="s">
        <v>173</v>
      </c>
      <c r="N3812" t="s">
        <v>11265</v>
      </c>
      <c r="O3812" s="129"/>
      <c r="P3812" s="16"/>
    </row>
    <row r="3813" spans="1:16">
      <c r="A3813" t="s">
        <v>321</v>
      </c>
      <c r="B3813" t="s">
        <v>317</v>
      </c>
      <c r="C3813" t="s">
        <v>11573</v>
      </c>
      <c r="D3813" t="s">
        <v>318</v>
      </c>
      <c r="E3813">
        <v>13265.8</v>
      </c>
      <c r="F3813" t="s">
        <v>1170</v>
      </c>
      <c r="G3813" t="s">
        <v>11574</v>
      </c>
      <c r="H3813" t="s">
        <v>670</v>
      </c>
      <c r="I3813" t="s">
        <v>10901</v>
      </c>
      <c r="J3813">
        <v>10081</v>
      </c>
      <c r="K3813">
        <v>114040</v>
      </c>
      <c r="L3813" t="s">
        <v>27</v>
      </c>
      <c r="M3813" t="s">
        <v>173</v>
      </c>
      <c r="N3813" t="s">
        <v>11266</v>
      </c>
      <c r="O3813" s="129"/>
      <c r="P3813" s="16"/>
    </row>
    <row r="3814" spans="1:16">
      <c r="A3814" t="s">
        <v>1115</v>
      </c>
      <c r="B3814" t="s">
        <v>317</v>
      </c>
      <c r="C3814" t="s">
        <v>11575</v>
      </c>
      <c r="D3814" t="s">
        <v>318</v>
      </c>
      <c r="E3814">
        <v>12898.03</v>
      </c>
      <c r="F3814" t="s">
        <v>1170</v>
      </c>
      <c r="G3814" t="s">
        <v>11576</v>
      </c>
      <c r="H3814" t="s">
        <v>669</v>
      </c>
      <c r="I3814" t="s">
        <v>10901</v>
      </c>
      <c r="J3814">
        <v>10081</v>
      </c>
      <c r="K3814">
        <v>114040</v>
      </c>
      <c r="L3814" t="s">
        <v>27</v>
      </c>
      <c r="M3814" t="s">
        <v>173</v>
      </c>
      <c r="N3814" t="s">
        <v>11267</v>
      </c>
      <c r="O3814" s="129"/>
      <c r="P3814" s="16"/>
    </row>
    <row r="3815" spans="1:16">
      <c r="A3815" t="s">
        <v>11577</v>
      </c>
      <c r="B3815" t="s">
        <v>317</v>
      </c>
      <c r="C3815" t="s">
        <v>11578</v>
      </c>
      <c r="D3815" t="s">
        <v>318</v>
      </c>
      <c r="E3815">
        <v>13007.16</v>
      </c>
      <c r="F3815" t="s">
        <v>1170</v>
      </c>
      <c r="G3815" t="s">
        <v>11579</v>
      </c>
      <c r="H3815" t="s">
        <v>667</v>
      </c>
      <c r="I3815" t="s">
        <v>10901</v>
      </c>
      <c r="J3815">
        <v>10081</v>
      </c>
      <c r="K3815">
        <v>114040</v>
      </c>
      <c r="L3815" t="s">
        <v>27</v>
      </c>
      <c r="M3815" t="s">
        <v>173</v>
      </c>
      <c r="N3815" t="s">
        <v>11268</v>
      </c>
      <c r="O3815" s="129"/>
      <c r="P3815" s="16"/>
    </row>
    <row r="3816" spans="1:16">
      <c r="A3816" t="s">
        <v>11580</v>
      </c>
      <c r="B3816" t="s">
        <v>317</v>
      </c>
      <c r="C3816" t="s">
        <v>11581</v>
      </c>
      <c r="D3816" t="s">
        <v>318</v>
      </c>
      <c r="E3816">
        <v>11316.4</v>
      </c>
      <c r="F3816" t="s">
        <v>1170</v>
      </c>
      <c r="G3816" t="s">
        <v>11582</v>
      </c>
      <c r="H3816" t="s">
        <v>659</v>
      </c>
      <c r="I3816" t="s">
        <v>10901</v>
      </c>
      <c r="J3816">
        <v>10081</v>
      </c>
      <c r="K3816">
        <v>114040</v>
      </c>
      <c r="L3816" t="s">
        <v>27</v>
      </c>
      <c r="M3816" t="s">
        <v>173</v>
      </c>
      <c r="N3816" t="s">
        <v>11269</v>
      </c>
      <c r="O3816" s="129"/>
      <c r="P3816" s="16"/>
    </row>
    <row r="3817" spans="1:16">
      <c r="A3817" t="s">
        <v>1155</v>
      </c>
      <c r="B3817" t="s">
        <v>317</v>
      </c>
      <c r="C3817" t="s">
        <v>11586</v>
      </c>
      <c r="D3817" t="s">
        <v>318</v>
      </c>
      <c r="E3817">
        <v>10869.66</v>
      </c>
      <c r="F3817" t="s">
        <v>1170</v>
      </c>
      <c r="G3817" t="s">
        <v>11587</v>
      </c>
      <c r="H3817" t="s">
        <v>667</v>
      </c>
      <c r="I3817" t="s">
        <v>10901</v>
      </c>
      <c r="J3817">
        <v>10081</v>
      </c>
      <c r="K3817">
        <v>114040</v>
      </c>
      <c r="L3817" t="s">
        <v>27</v>
      </c>
      <c r="M3817" t="s">
        <v>173</v>
      </c>
      <c r="N3817" t="s">
        <v>11270</v>
      </c>
      <c r="O3817" s="129"/>
      <c r="P3817" s="16"/>
    </row>
    <row r="3818" spans="1:16">
      <c r="A3818" t="s">
        <v>11583</v>
      </c>
      <c r="B3818" t="s">
        <v>317</v>
      </c>
      <c r="C3818" t="s">
        <v>11584</v>
      </c>
      <c r="D3818" t="s">
        <v>318</v>
      </c>
      <c r="E3818">
        <v>14098.1</v>
      </c>
      <c r="F3818" t="s">
        <v>1170</v>
      </c>
      <c r="G3818" t="s">
        <v>11585</v>
      </c>
      <c r="H3818" t="s">
        <v>664</v>
      </c>
      <c r="I3818" t="s">
        <v>10901</v>
      </c>
      <c r="J3818">
        <v>10081</v>
      </c>
      <c r="K3818">
        <v>114040</v>
      </c>
      <c r="L3818" t="s">
        <v>27</v>
      </c>
      <c r="M3818" t="s">
        <v>173</v>
      </c>
      <c r="N3818" t="s">
        <v>11271</v>
      </c>
      <c r="O3818" s="129"/>
      <c r="P3818" s="16"/>
    </row>
    <row r="3819" spans="1:16">
      <c r="A3819" t="s">
        <v>11588</v>
      </c>
      <c r="B3819" t="s">
        <v>317</v>
      </c>
      <c r="C3819" t="s">
        <v>11589</v>
      </c>
      <c r="D3819" t="s">
        <v>318</v>
      </c>
      <c r="E3819">
        <v>11810.85</v>
      </c>
      <c r="F3819" t="s">
        <v>1170</v>
      </c>
      <c r="G3819" t="s">
        <v>11590</v>
      </c>
      <c r="H3819" t="s">
        <v>674</v>
      </c>
      <c r="I3819" t="s">
        <v>10901</v>
      </c>
      <c r="J3819">
        <v>10081</v>
      </c>
      <c r="K3819">
        <v>114040</v>
      </c>
      <c r="L3819" t="s">
        <v>27</v>
      </c>
      <c r="M3819" t="s">
        <v>173</v>
      </c>
      <c r="N3819" t="s">
        <v>11272</v>
      </c>
      <c r="O3819" s="129"/>
      <c r="P3819" s="16"/>
    </row>
    <row r="3820" spans="1:16">
      <c r="A3820" t="s">
        <v>1161</v>
      </c>
      <c r="B3820" t="s">
        <v>317</v>
      </c>
      <c r="C3820" t="s">
        <v>11591</v>
      </c>
      <c r="D3820" t="s">
        <v>318</v>
      </c>
      <c r="E3820">
        <v>11831.27</v>
      </c>
      <c r="F3820" t="s">
        <v>1170</v>
      </c>
      <c r="G3820" t="s">
        <v>11592</v>
      </c>
      <c r="H3820" t="s">
        <v>664</v>
      </c>
      <c r="I3820" t="s">
        <v>10901</v>
      </c>
      <c r="J3820">
        <v>10081</v>
      </c>
      <c r="K3820">
        <v>114040</v>
      </c>
      <c r="L3820" t="s">
        <v>27</v>
      </c>
      <c r="M3820" t="s">
        <v>173</v>
      </c>
      <c r="N3820" t="s">
        <v>11273</v>
      </c>
      <c r="O3820" s="129"/>
      <c r="P3820" s="16"/>
    </row>
    <row r="3821" spans="1:16">
      <c r="A3821" t="s">
        <v>1160</v>
      </c>
      <c r="B3821" t="s">
        <v>317</v>
      </c>
      <c r="C3821" t="s">
        <v>11593</v>
      </c>
      <c r="D3821" t="s">
        <v>318</v>
      </c>
      <c r="E3821">
        <v>11829.36</v>
      </c>
      <c r="F3821" t="s">
        <v>1170</v>
      </c>
      <c r="G3821" t="s">
        <v>11594</v>
      </c>
      <c r="H3821" t="s">
        <v>669</v>
      </c>
      <c r="I3821" t="s">
        <v>10901</v>
      </c>
      <c r="J3821">
        <v>10081</v>
      </c>
      <c r="K3821">
        <v>114040</v>
      </c>
      <c r="L3821" t="s">
        <v>27</v>
      </c>
      <c r="M3821" t="s">
        <v>173</v>
      </c>
      <c r="N3821" t="s">
        <v>11274</v>
      </c>
      <c r="O3821" s="129"/>
      <c r="P3821" s="16"/>
    </row>
    <row r="3822" spans="1:16">
      <c r="A3822" t="s">
        <v>316</v>
      </c>
      <c r="B3822" t="s">
        <v>317</v>
      </c>
      <c r="C3822" t="s">
        <v>11569</v>
      </c>
      <c r="D3822" t="s">
        <v>318</v>
      </c>
      <c r="E3822">
        <v>4585.37</v>
      </c>
      <c r="F3822" t="s">
        <v>1170</v>
      </c>
      <c r="G3822" t="s">
        <v>11570</v>
      </c>
      <c r="H3822" t="s">
        <v>671</v>
      </c>
      <c r="I3822" t="s">
        <v>10900</v>
      </c>
      <c r="J3822">
        <v>10081</v>
      </c>
      <c r="K3822">
        <v>114060</v>
      </c>
      <c r="L3822" t="s">
        <v>31</v>
      </c>
      <c r="M3822" t="s">
        <v>173</v>
      </c>
      <c r="N3822" t="s">
        <v>11264</v>
      </c>
      <c r="O3822" s="129"/>
      <c r="P3822" s="16"/>
    </row>
    <row r="3823" spans="1:16">
      <c r="A3823" t="s">
        <v>320</v>
      </c>
      <c r="B3823" t="s">
        <v>317</v>
      </c>
      <c r="C3823" t="s">
        <v>11571</v>
      </c>
      <c r="D3823" t="s">
        <v>318</v>
      </c>
      <c r="E3823">
        <v>4525.3599999999997</v>
      </c>
      <c r="F3823" t="s">
        <v>1170</v>
      </c>
      <c r="G3823" t="s">
        <v>11572</v>
      </c>
      <c r="H3823" t="s">
        <v>668</v>
      </c>
      <c r="I3823" t="s">
        <v>10900</v>
      </c>
      <c r="J3823">
        <v>10081</v>
      </c>
      <c r="K3823">
        <v>114060</v>
      </c>
      <c r="L3823" t="s">
        <v>31</v>
      </c>
      <c r="M3823" t="s">
        <v>173</v>
      </c>
      <c r="N3823" t="s">
        <v>11265</v>
      </c>
      <c r="O3823" s="129"/>
      <c r="P3823" s="16"/>
    </row>
    <row r="3824" spans="1:16">
      <c r="A3824" t="s">
        <v>321</v>
      </c>
      <c r="B3824" t="s">
        <v>317</v>
      </c>
      <c r="C3824" t="s">
        <v>11573</v>
      </c>
      <c r="D3824" t="s">
        <v>318</v>
      </c>
      <c r="E3824">
        <v>4383.8100000000004</v>
      </c>
      <c r="F3824" t="s">
        <v>1170</v>
      </c>
      <c r="G3824" t="s">
        <v>11574</v>
      </c>
      <c r="H3824" t="s">
        <v>671</v>
      </c>
      <c r="I3824" t="s">
        <v>10900</v>
      </c>
      <c r="J3824">
        <v>10081</v>
      </c>
      <c r="K3824">
        <v>114060</v>
      </c>
      <c r="L3824" t="s">
        <v>31</v>
      </c>
      <c r="M3824" t="s">
        <v>173</v>
      </c>
      <c r="N3824" t="s">
        <v>11266</v>
      </c>
      <c r="O3824" s="129"/>
      <c r="P3824" s="16"/>
    </row>
    <row r="3825" spans="1:16">
      <c r="A3825" t="s">
        <v>1115</v>
      </c>
      <c r="B3825" t="s">
        <v>317</v>
      </c>
      <c r="C3825" t="s">
        <v>11575</v>
      </c>
      <c r="D3825" t="s">
        <v>318</v>
      </c>
      <c r="E3825">
        <v>4292.58</v>
      </c>
      <c r="F3825" t="s">
        <v>1170</v>
      </c>
      <c r="G3825" t="s">
        <v>11576</v>
      </c>
      <c r="H3825" t="s">
        <v>670</v>
      </c>
      <c r="I3825" t="s">
        <v>10900</v>
      </c>
      <c r="J3825">
        <v>10081</v>
      </c>
      <c r="K3825">
        <v>114060</v>
      </c>
      <c r="L3825" t="s">
        <v>31</v>
      </c>
      <c r="M3825" t="s">
        <v>173</v>
      </c>
      <c r="N3825" t="s">
        <v>11267</v>
      </c>
      <c r="O3825" s="129"/>
      <c r="P3825" s="16"/>
    </row>
    <row r="3826" spans="1:16">
      <c r="A3826" t="s">
        <v>11577</v>
      </c>
      <c r="B3826" t="s">
        <v>317</v>
      </c>
      <c r="C3826" t="s">
        <v>11578</v>
      </c>
      <c r="D3826" t="s">
        <v>318</v>
      </c>
      <c r="E3826">
        <v>4645.3900000000003</v>
      </c>
      <c r="F3826" t="s">
        <v>1170</v>
      </c>
      <c r="G3826" t="s">
        <v>11579</v>
      </c>
      <c r="H3826" t="s">
        <v>668</v>
      </c>
      <c r="I3826" t="s">
        <v>10900</v>
      </c>
      <c r="J3826">
        <v>10081</v>
      </c>
      <c r="K3826">
        <v>114060</v>
      </c>
      <c r="L3826" t="s">
        <v>31</v>
      </c>
      <c r="M3826" t="s">
        <v>173</v>
      </c>
      <c r="N3826" t="s">
        <v>11268</v>
      </c>
      <c r="O3826" s="129"/>
      <c r="P3826" s="16"/>
    </row>
    <row r="3827" spans="1:16">
      <c r="A3827" t="s">
        <v>11580</v>
      </c>
      <c r="B3827" t="s">
        <v>317</v>
      </c>
      <c r="C3827" t="s">
        <v>11581</v>
      </c>
      <c r="D3827" t="s">
        <v>318</v>
      </c>
      <c r="E3827">
        <v>5403.65</v>
      </c>
      <c r="F3827" t="s">
        <v>1170</v>
      </c>
      <c r="G3827" t="s">
        <v>11582</v>
      </c>
      <c r="H3827" t="s">
        <v>660</v>
      </c>
      <c r="I3827" t="s">
        <v>10900</v>
      </c>
      <c r="J3827">
        <v>10081</v>
      </c>
      <c r="K3827">
        <v>114060</v>
      </c>
      <c r="L3827" t="s">
        <v>31</v>
      </c>
      <c r="M3827" t="s">
        <v>173</v>
      </c>
      <c r="N3827" t="s">
        <v>11269</v>
      </c>
      <c r="O3827" s="129"/>
      <c r="P3827" s="16"/>
    </row>
    <row r="3828" spans="1:16">
      <c r="A3828" t="s">
        <v>11583</v>
      </c>
      <c r="B3828" t="s">
        <v>317</v>
      </c>
      <c r="C3828" t="s">
        <v>11584</v>
      </c>
      <c r="D3828" t="s">
        <v>318</v>
      </c>
      <c r="E3828">
        <v>4517.79</v>
      </c>
      <c r="F3828" t="s">
        <v>1170</v>
      </c>
      <c r="G3828" t="s">
        <v>11585</v>
      </c>
      <c r="H3828" t="s">
        <v>665</v>
      </c>
      <c r="I3828" t="s">
        <v>10900</v>
      </c>
      <c r="J3828">
        <v>10081</v>
      </c>
      <c r="K3828">
        <v>114060</v>
      </c>
      <c r="L3828" t="s">
        <v>31</v>
      </c>
      <c r="M3828" t="s">
        <v>173</v>
      </c>
      <c r="N3828" t="s">
        <v>11271</v>
      </c>
      <c r="O3828" s="129"/>
      <c r="P3828" s="16"/>
    </row>
    <row r="3829" spans="1:16">
      <c r="A3829" t="s">
        <v>1155</v>
      </c>
      <c r="B3829" t="s">
        <v>317</v>
      </c>
      <c r="C3829" t="s">
        <v>11586</v>
      </c>
      <c r="D3829" t="s">
        <v>318</v>
      </c>
      <c r="E3829">
        <v>5874.34</v>
      </c>
      <c r="F3829" t="s">
        <v>1170</v>
      </c>
      <c r="G3829" t="s">
        <v>11587</v>
      </c>
      <c r="H3829" t="s">
        <v>668</v>
      </c>
      <c r="I3829" t="s">
        <v>10900</v>
      </c>
      <c r="J3829">
        <v>10081</v>
      </c>
      <c r="K3829">
        <v>114060</v>
      </c>
      <c r="L3829" t="s">
        <v>31</v>
      </c>
      <c r="M3829" t="s">
        <v>173</v>
      </c>
      <c r="N3829" t="s">
        <v>11270</v>
      </c>
      <c r="O3829" s="129"/>
      <c r="P3829" s="16"/>
    </row>
    <row r="3830" spans="1:16">
      <c r="A3830" t="s">
        <v>11588</v>
      </c>
      <c r="B3830" t="s">
        <v>317</v>
      </c>
      <c r="C3830" t="s">
        <v>11589</v>
      </c>
      <c r="D3830" t="s">
        <v>318</v>
      </c>
      <c r="E3830">
        <v>5242.97</v>
      </c>
      <c r="F3830" t="s">
        <v>1170</v>
      </c>
      <c r="G3830" t="s">
        <v>11590</v>
      </c>
      <c r="H3830" t="s">
        <v>675</v>
      </c>
      <c r="I3830" t="s">
        <v>10900</v>
      </c>
      <c r="J3830">
        <v>10081</v>
      </c>
      <c r="K3830">
        <v>114060</v>
      </c>
      <c r="L3830" t="s">
        <v>31</v>
      </c>
      <c r="M3830" t="s">
        <v>173</v>
      </c>
      <c r="N3830" t="s">
        <v>11272</v>
      </c>
      <c r="O3830" s="129"/>
      <c r="P3830" s="16"/>
    </row>
    <row r="3831" spans="1:16">
      <c r="A3831" t="s">
        <v>1161</v>
      </c>
      <c r="B3831" t="s">
        <v>317</v>
      </c>
      <c r="C3831" t="s">
        <v>11591</v>
      </c>
      <c r="D3831" t="s">
        <v>318</v>
      </c>
      <c r="E3831">
        <v>5707.83</v>
      </c>
      <c r="F3831" t="s">
        <v>1170</v>
      </c>
      <c r="G3831" t="s">
        <v>11592</v>
      </c>
      <c r="H3831" t="s">
        <v>665</v>
      </c>
      <c r="I3831" t="s">
        <v>10900</v>
      </c>
      <c r="J3831">
        <v>10081</v>
      </c>
      <c r="K3831">
        <v>114060</v>
      </c>
      <c r="L3831" t="s">
        <v>31</v>
      </c>
      <c r="M3831" t="s">
        <v>173</v>
      </c>
      <c r="N3831" t="s">
        <v>11273</v>
      </c>
      <c r="O3831" s="129"/>
      <c r="P3831" s="16"/>
    </row>
    <row r="3832" spans="1:16">
      <c r="A3832" t="s">
        <v>1160</v>
      </c>
      <c r="B3832" t="s">
        <v>317</v>
      </c>
      <c r="C3832" t="s">
        <v>11593</v>
      </c>
      <c r="D3832" t="s">
        <v>318</v>
      </c>
      <c r="E3832">
        <v>5707.76</v>
      </c>
      <c r="F3832" t="s">
        <v>1170</v>
      </c>
      <c r="G3832" t="s">
        <v>11594</v>
      </c>
      <c r="H3832" t="s">
        <v>670</v>
      </c>
      <c r="I3832" t="s">
        <v>10900</v>
      </c>
      <c r="J3832">
        <v>10081</v>
      </c>
      <c r="K3832">
        <v>114060</v>
      </c>
      <c r="L3832" t="s">
        <v>31</v>
      </c>
      <c r="M3832" t="s">
        <v>173</v>
      </c>
      <c r="N3832" t="s">
        <v>11274</v>
      </c>
      <c r="O3832" s="129"/>
      <c r="P3832" s="16"/>
    </row>
    <row r="3833" spans="1:16">
      <c r="A3833" t="s">
        <v>316</v>
      </c>
      <c r="B3833" t="s">
        <v>317</v>
      </c>
      <c r="C3833" t="s">
        <v>11569</v>
      </c>
      <c r="D3833" t="s">
        <v>318</v>
      </c>
      <c r="E3833">
        <v>3815.33</v>
      </c>
      <c r="F3833" t="s">
        <v>1170</v>
      </c>
      <c r="G3833" t="s">
        <v>11570</v>
      </c>
      <c r="H3833" t="s">
        <v>672</v>
      </c>
      <c r="I3833" t="s">
        <v>10899</v>
      </c>
      <c r="J3833">
        <v>10082</v>
      </c>
      <c r="K3833">
        <v>111100</v>
      </c>
      <c r="L3833" t="s">
        <v>35</v>
      </c>
      <c r="M3833" t="s">
        <v>175</v>
      </c>
      <c r="N3833" t="s">
        <v>11264</v>
      </c>
      <c r="O3833" s="129"/>
      <c r="P3833" s="16"/>
    </row>
    <row r="3834" spans="1:16">
      <c r="A3834" t="s">
        <v>320</v>
      </c>
      <c r="B3834" t="s">
        <v>317</v>
      </c>
      <c r="C3834" t="s">
        <v>11571</v>
      </c>
      <c r="D3834" t="s">
        <v>318</v>
      </c>
      <c r="E3834">
        <v>3855.33</v>
      </c>
      <c r="F3834" t="s">
        <v>1170</v>
      </c>
      <c r="G3834" t="s">
        <v>11572</v>
      </c>
      <c r="H3834" t="s">
        <v>669</v>
      </c>
      <c r="I3834" t="s">
        <v>10899</v>
      </c>
      <c r="J3834">
        <v>10082</v>
      </c>
      <c r="K3834">
        <v>111100</v>
      </c>
      <c r="L3834" t="s">
        <v>35</v>
      </c>
      <c r="M3834" t="s">
        <v>175</v>
      </c>
      <c r="N3834" t="s">
        <v>11265</v>
      </c>
      <c r="O3834" s="129"/>
      <c r="P3834" s="16"/>
    </row>
    <row r="3835" spans="1:16">
      <c r="A3835" t="s">
        <v>321</v>
      </c>
      <c r="B3835" t="s">
        <v>317</v>
      </c>
      <c r="C3835" t="s">
        <v>11573</v>
      </c>
      <c r="D3835" t="s">
        <v>318</v>
      </c>
      <c r="E3835">
        <v>3815.33</v>
      </c>
      <c r="F3835" t="s">
        <v>1170</v>
      </c>
      <c r="G3835" t="s">
        <v>11574</v>
      </c>
      <c r="H3835" t="s">
        <v>672</v>
      </c>
      <c r="I3835" t="s">
        <v>10899</v>
      </c>
      <c r="J3835">
        <v>10082</v>
      </c>
      <c r="K3835">
        <v>111100</v>
      </c>
      <c r="L3835" t="s">
        <v>35</v>
      </c>
      <c r="M3835" t="s">
        <v>175</v>
      </c>
      <c r="N3835" t="s">
        <v>11266</v>
      </c>
      <c r="O3835" s="129"/>
      <c r="P3835" s="16"/>
    </row>
    <row r="3836" spans="1:16">
      <c r="A3836" t="s">
        <v>1115</v>
      </c>
      <c r="B3836" t="s">
        <v>317</v>
      </c>
      <c r="C3836" t="s">
        <v>11575</v>
      </c>
      <c r="D3836" t="s">
        <v>318</v>
      </c>
      <c r="E3836">
        <v>4779.59</v>
      </c>
      <c r="F3836" t="s">
        <v>1170</v>
      </c>
      <c r="G3836" t="s">
        <v>11576</v>
      </c>
      <c r="H3836" t="s">
        <v>671</v>
      </c>
      <c r="I3836" t="s">
        <v>10899</v>
      </c>
      <c r="J3836">
        <v>10082</v>
      </c>
      <c r="K3836">
        <v>111100</v>
      </c>
      <c r="L3836" t="s">
        <v>35</v>
      </c>
      <c r="M3836" t="s">
        <v>175</v>
      </c>
      <c r="N3836" t="s">
        <v>11267</v>
      </c>
      <c r="O3836" s="129"/>
      <c r="P3836" s="16"/>
    </row>
    <row r="3837" spans="1:16">
      <c r="A3837" t="s">
        <v>11577</v>
      </c>
      <c r="B3837" t="s">
        <v>317</v>
      </c>
      <c r="C3837" t="s">
        <v>11578</v>
      </c>
      <c r="D3837" t="s">
        <v>318</v>
      </c>
      <c r="E3837">
        <v>3954.8</v>
      </c>
      <c r="F3837" t="s">
        <v>1170</v>
      </c>
      <c r="G3837" t="s">
        <v>11579</v>
      </c>
      <c r="H3837" t="s">
        <v>669</v>
      </c>
      <c r="I3837" t="s">
        <v>10899</v>
      </c>
      <c r="J3837">
        <v>10082</v>
      </c>
      <c r="K3837">
        <v>111100</v>
      </c>
      <c r="L3837" t="s">
        <v>35</v>
      </c>
      <c r="M3837" t="s">
        <v>175</v>
      </c>
      <c r="N3837" t="s">
        <v>11268</v>
      </c>
      <c r="O3837" s="129"/>
      <c r="P3837" s="16"/>
    </row>
    <row r="3838" spans="1:16">
      <c r="A3838" t="s">
        <v>11580</v>
      </c>
      <c r="B3838" t="s">
        <v>317</v>
      </c>
      <c r="C3838" t="s">
        <v>11581</v>
      </c>
      <c r="D3838" t="s">
        <v>318</v>
      </c>
      <c r="E3838">
        <v>3459.82</v>
      </c>
      <c r="F3838" t="s">
        <v>1170</v>
      </c>
      <c r="G3838" t="s">
        <v>11582</v>
      </c>
      <c r="H3838" t="s">
        <v>661</v>
      </c>
      <c r="I3838" t="s">
        <v>10899</v>
      </c>
      <c r="J3838">
        <v>10082</v>
      </c>
      <c r="K3838">
        <v>111100</v>
      </c>
      <c r="L3838" t="s">
        <v>35</v>
      </c>
      <c r="M3838" t="s">
        <v>175</v>
      </c>
      <c r="N3838" t="s">
        <v>11269</v>
      </c>
      <c r="O3838" s="129"/>
      <c r="P3838" s="16"/>
    </row>
    <row r="3839" spans="1:16">
      <c r="A3839" t="s">
        <v>11583</v>
      </c>
      <c r="B3839" t="s">
        <v>317</v>
      </c>
      <c r="C3839" t="s">
        <v>11584</v>
      </c>
      <c r="D3839" t="s">
        <v>318</v>
      </c>
      <c r="E3839">
        <v>4079.58</v>
      </c>
      <c r="F3839" t="s">
        <v>1170</v>
      </c>
      <c r="G3839" t="s">
        <v>11585</v>
      </c>
      <c r="H3839" t="s">
        <v>666</v>
      </c>
      <c r="I3839" t="s">
        <v>10899</v>
      </c>
      <c r="J3839">
        <v>10082</v>
      </c>
      <c r="K3839">
        <v>111100</v>
      </c>
      <c r="L3839" t="s">
        <v>35</v>
      </c>
      <c r="M3839" t="s">
        <v>175</v>
      </c>
      <c r="N3839" t="s">
        <v>11271</v>
      </c>
      <c r="O3839" s="129"/>
      <c r="P3839" s="16"/>
    </row>
    <row r="3840" spans="1:16">
      <c r="A3840" t="s">
        <v>1155</v>
      </c>
      <c r="B3840" t="s">
        <v>317</v>
      </c>
      <c r="C3840" t="s">
        <v>11586</v>
      </c>
      <c r="D3840" t="s">
        <v>318</v>
      </c>
      <c r="E3840">
        <v>3796.59</v>
      </c>
      <c r="F3840" t="s">
        <v>1170</v>
      </c>
      <c r="G3840" t="s">
        <v>11587</v>
      </c>
      <c r="H3840" t="s">
        <v>669</v>
      </c>
      <c r="I3840" t="s">
        <v>10899</v>
      </c>
      <c r="J3840">
        <v>10082</v>
      </c>
      <c r="K3840">
        <v>111100</v>
      </c>
      <c r="L3840" t="s">
        <v>35</v>
      </c>
      <c r="M3840" t="s">
        <v>175</v>
      </c>
      <c r="N3840" t="s">
        <v>11270</v>
      </c>
      <c r="O3840" s="129"/>
      <c r="P3840" s="16"/>
    </row>
    <row r="3841" spans="1:16">
      <c r="A3841" t="s">
        <v>11588</v>
      </c>
      <c r="B3841" t="s">
        <v>317</v>
      </c>
      <c r="C3841" t="s">
        <v>11589</v>
      </c>
      <c r="D3841" t="s">
        <v>318</v>
      </c>
      <c r="E3841">
        <v>5681.29</v>
      </c>
      <c r="F3841" t="s">
        <v>1170</v>
      </c>
      <c r="G3841" t="s">
        <v>11590</v>
      </c>
      <c r="H3841" t="s">
        <v>676</v>
      </c>
      <c r="I3841" t="s">
        <v>10899</v>
      </c>
      <c r="J3841">
        <v>10082</v>
      </c>
      <c r="K3841">
        <v>111100</v>
      </c>
      <c r="L3841" t="s">
        <v>35</v>
      </c>
      <c r="M3841" t="s">
        <v>175</v>
      </c>
      <c r="N3841" t="s">
        <v>11272</v>
      </c>
      <c r="O3841" s="129"/>
      <c r="P3841" s="16"/>
    </row>
    <row r="3842" spans="1:16">
      <c r="A3842" t="s">
        <v>1161</v>
      </c>
      <c r="B3842" t="s">
        <v>317</v>
      </c>
      <c r="C3842" t="s">
        <v>11591</v>
      </c>
      <c r="D3842" t="s">
        <v>318</v>
      </c>
      <c r="E3842">
        <v>4711.6499999999996</v>
      </c>
      <c r="F3842" t="s">
        <v>1170</v>
      </c>
      <c r="G3842" t="s">
        <v>11592</v>
      </c>
      <c r="H3842" t="s">
        <v>666</v>
      </c>
      <c r="I3842" t="s">
        <v>10899</v>
      </c>
      <c r="J3842">
        <v>10082</v>
      </c>
      <c r="K3842">
        <v>111100</v>
      </c>
      <c r="L3842" t="s">
        <v>35</v>
      </c>
      <c r="M3842" t="s">
        <v>175</v>
      </c>
      <c r="N3842" t="s">
        <v>11273</v>
      </c>
      <c r="O3842" s="129"/>
      <c r="P3842" s="16"/>
    </row>
    <row r="3843" spans="1:16">
      <c r="A3843" t="s">
        <v>1160</v>
      </c>
      <c r="B3843" t="s">
        <v>317</v>
      </c>
      <c r="C3843" t="s">
        <v>11593</v>
      </c>
      <c r="D3843" t="s">
        <v>318</v>
      </c>
      <c r="E3843">
        <v>4001.14</v>
      </c>
      <c r="F3843" t="s">
        <v>1170</v>
      </c>
      <c r="G3843" t="s">
        <v>11594</v>
      </c>
      <c r="H3843" t="s">
        <v>671</v>
      </c>
      <c r="I3843" t="s">
        <v>10899</v>
      </c>
      <c r="J3843">
        <v>10082</v>
      </c>
      <c r="K3843">
        <v>111100</v>
      </c>
      <c r="L3843" t="s">
        <v>35</v>
      </c>
      <c r="M3843" t="s">
        <v>175</v>
      </c>
      <c r="N3843" t="s">
        <v>11274</v>
      </c>
      <c r="O3843" s="129"/>
      <c r="P3843" s="16"/>
    </row>
    <row r="3844" spans="1:16">
      <c r="A3844" t="s">
        <v>316</v>
      </c>
      <c r="B3844" t="s">
        <v>317</v>
      </c>
      <c r="C3844" t="s">
        <v>11569</v>
      </c>
      <c r="D3844" t="s">
        <v>318</v>
      </c>
      <c r="E3844">
        <v>3840.65</v>
      </c>
      <c r="F3844" t="s">
        <v>1170</v>
      </c>
      <c r="G3844" t="s">
        <v>11570</v>
      </c>
      <c r="H3844" t="s">
        <v>673</v>
      </c>
      <c r="I3844" t="s">
        <v>10898</v>
      </c>
      <c r="J3844">
        <v>10082</v>
      </c>
      <c r="K3844">
        <v>111200</v>
      </c>
      <c r="L3844" t="s">
        <v>33</v>
      </c>
      <c r="M3844" t="s">
        <v>175</v>
      </c>
      <c r="N3844" t="s">
        <v>11264</v>
      </c>
      <c r="O3844" s="129"/>
      <c r="P3844" s="16"/>
    </row>
    <row r="3845" spans="1:16">
      <c r="A3845" t="s">
        <v>320</v>
      </c>
      <c r="B3845" t="s">
        <v>317</v>
      </c>
      <c r="C3845" t="s">
        <v>11571</v>
      </c>
      <c r="D3845" t="s">
        <v>318</v>
      </c>
      <c r="E3845">
        <v>3840.65</v>
      </c>
      <c r="F3845" t="s">
        <v>1170</v>
      </c>
      <c r="G3845" t="s">
        <v>11572</v>
      </c>
      <c r="H3845" t="s">
        <v>670</v>
      </c>
      <c r="I3845" t="s">
        <v>10898</v>
      </c>
      <c r="J3845">
        <v>10082</v>
      </c>
      <c r="K3845">
        <v>111200</v>
      </c>
      <c r="L3845" t="s">
        <v>33</v>
      </c>
      <c r="M3845" t="s">
        <v>175</v>
      </c>
      <c r="N3845" t="s">
        <v>11265</v>
      </c>
      <c r="O3845" s="129"/>
      <c r="P3845" s="16"/>
    </row>
    <row r="3846" spans="1:16">
      <c r="A3846" t="s">
        <v>321</v>
      </c>
      <c r="B3846" t="s">
        <v>317</v>
      </c>
      <c r="C3846" t="s">
        <v>11573</v>
      </c>
      <c r="D3846" t="s">
        <v>318</v>
      </c>
      <c r="E3846">
        <v>3840.65</v>
      </c>
      <c r="F3846" t="s">
        <v>1170</v>
      </c>
      <c r="G3846" t="s">
        <v>11574</v>
      </c>
      <c r="H3846" t="s">
        <v>673</v>
      </c>
      <c r="I3846" t="s">
        <v>10898</v>
      </c>
      <c r="J3846">
        <v>10082</v>
      </c>
      <c r="K3846">
        <v>111200</v>
      </c>
      <c r="L3846" t="s">
        <v>33</v>
      </c>
      <c r="M3846" t="s">
        <v>175</v>
      </c>
      <c r="N3846" t="s">
        <v>11266</v>
      </c>
      <c r="O3846" s="129"/>
      <c r="P3846" s="16"/>
    </row>
    <row r="3847" spans="1:16">
      <c r="A3847" t="s">
        <v>1115</v>
      </c>
      <c r="B3847" t="s">
        <v>317</v>
      </c>
      <c r="C3847" t="s">
        <v>11575</v>
      </c>
      <c r="D3847" t="s">
        <v>318</v>
      </c>
      <c r="E3847">
        <v>3933.78</v>
      </c>
      <c r="F3847" t="s">
        <v>1170</v>
      </c>
      <c r="G3847" t="s">
        <v>11576</v>
      </c>
      <c r="H3847" t="s">
        <v>672</v>
      </c>
      <c r="I3847" t="s">
        <v>10898</v>
      </c>
      <c r="J3847">
        <v>10082</v>
      </c>
      <c r="K3847">
        <v>111200</v>
      </c>
      <c r="L3847" t="s">
        <v>33</v>
      </c>
      <c r="M3847" t="s">
        <v>175</v>
      </c>
      <c r="N3847" t="s">
        <v>11267</v>
      </c>
      <c r="O3847" s="129"/>
      <c r="P3847" s="16"/>
    </row>
    <row r="3848" spans="1:16">
      <c r="A3848" t="s">
        <v>11577</v>
      </c>
      <c r="B3848" t="s">
        <v>317</v>
      </c>
      <c r="C3848" t="s">
        <v>11578</v>
      </c>
      <c r="D3848" t="s">
        <v>318</v>
      </c>
      <c r="E3848">
        <v>3963.34</v>
      </c>
      <c r="F3848" t="s">
        <v>1170</v>
      </c>
      <c r="G3848" t="s">
        <v>11579</v>
      </c>
      <c r="H3848" t="s">
        <v>670</v>
      </c>
      <c r="I3848" t="s">
        <v>10898</v>
      </c>
      <c r="J3848">
        <v>10082</v>
      </c>
      <c r="K3848">
        <v>111200</v>
      </c>
      <c r="L3848" t="s">
        <v>33</v>
      </c>
      <c r="M3848" t="s">
        <v>175</v>
      </c>
      <c r="N3848" t="s">
        <v>11268</v>
      </c>
      <c r="O3848" s="129"/>
      <c r="P3848" s="16"/>
    </row>
    <row r="3849" spans="1:16">
      <c r="A3849" t="s">
        <v>11580</v>
      </c>
      <c r="B3849" t="s">
        <v>317</v>
      </c>
      <c r="C3849" t="s">
        <v>11581</v>
      </c>
      <c r="D3849" t="s">
        <v>318</v>
      </c>
      <c r="E3849">
        <v>3963.34</v>
      </c>
      <c r="F3849" t="s">
        <v>1170</v>
      </c>
      <c r="G3849" t="s">
        <v>11582</v>
      </c>
      <c r="H3849" t="s">
        <v>662</v>
      </c>
      <c r="I3849" t="s">
        <v>10898</v>
      </c>
      <c r="J3849">
        <v>10082</v>
      </c>
      <c r="K3849">
        <v>111200</v>
      </c>
      <c r="L3849" t="s">
        <v>33</v>
      </c>
      <c r="M3849" t="s">
        <v>175</v>
      </c>
      <c r="N3849" t="s">
        <v>11269</v>
      </c>
      <c r="O3849" s="129"/>
      <c r="P3849" s="16"/>
    </row>
    <row r="3850" spans="1:16">
      <c r="A3850" t="s">
        <v>1155</v>
      </c>
      <c r="B3850" t="s">
        <v>317</v>
      </c>
      <c r="C3850" t="s">
        <v>11586</v>
      </c>
      <c r="D3850" t="s">
        <v>318</v>
      </c>
      <c r="E3850">
        <v>4448.92</v>
      </c>
      <c r="F3850" t="s">
        <v>1170</v>
      </c>
      <c r="G3850" t="s">
        <v>11587</v>
      </c>
      <c r="H3850" t="s">
        <v>670</v>
      </c>
      <c r="I3850" t="s">
        <v>10898</v>
      </c>
      <c r="J3850">
        <v>10082</v>
      </c>
      <c r="K3850">
        <v>111200</v>
      </c>
      <c r="L3850" t="s">
        <v>33</v>
      </c>
      <c r="M3850" t="s">
        <v>175</v>
      </c>
      <c r="N3850" t="s">
        <v>11270</v>
      </c>
      <c r="O3850" s="129"/>
      <c r="P3850" s="16"/>
    </row>
    <row r="3851" spans="1:16">
      <c r="A3851" t="s">
        <v>11583</v>
      </c>
      <c r="B3851" t="s">
        <v>317</v>
      </c>
      <c r="C3851" t="s">
        <v>11584</v>
      </c>
      <c r="D3851" t="s">
        <v>318</v>
      </c>
      <c r="E3851">
        <v>3987.59</v>
      </c>
      <c r="F3851" t="s">
        <v>1170</v>
      </c>
      <c r="G3851" t="s">
        <v>11585</v>
      </c>
      <c r="H3851" t="s">
        <v>667</v>
      </c>
      <c r="I3851" t="s">
        <v>10898</v>
      </c>
      <c r="J3851">
        <v>10082</v>
      </c>
      <c r="K3851">
        <v>111200</v>
      </c>
      <c r="L3851" t="s">
        <v>33</v>
      </c>
      <c r="M3851" t="s">
        <v>175</v>
      </c>
      <c r="N3851" t="s">
        <v>11271</v>
      </c>
      <c r="O3851" s="129"/>
      <c r="P3851" s="16"/>
    </row>
    <row r="3852" spans="1:16">
      <c r="A3852" t="s">
        <v>11588</v>
      </c>
      <c r="B3852" t="s">
        <v>317</v>
      </c>
      <c r="C3852" t="s">
        <v>11589</v>
      </c>
      <c r="D3852" t="s">
        <v>318</v>
      </c>
      <c r="E3852">
        <v>7098.92</v>
      </c>
      <c r="F3852" t="s">
        <v>1170</v>
      </c>
      <c r="G3852" t="s">
        <v>11590</v>
      </c>
      <c r="H3852" t="s">
        <v>677</v>
      </c>
      <c r="I3852" t="s">
        <v>10898</v>
      </c>
      <c r="J3852">
        <v>10082</v>
      </c>
      <c r="K3852">
        <v>111200</v>
      </c>
      <c r="L3852" t="s">
        <v>33</v>
      </c>
      <c r="M3852" t="s">
        <v>175</v>
      </c>
      <c r="N3852" t="s">
        <v>11272</v>
      </c>
      <c r="O3852" s="129"/>
      <c r="P3852" s="16"/>
    </row>
    <row r="3853" spans="1:16">
      <c r="A3853" t="s">
        <v>1161</v>
      </c>
      <c r="B3853" t="s">
        <v>317</v>
      </c>
      <c r="C3853" t="s">
        <v>11591</v>
      </c>
      <c r="D3853" t="s">
        <v>318</v>
      </c>
      <c r="E3853">
        <v>4324.21</v>
      </c>
      <c r="F3853" t="s">
        <v>1170</v>
      </c>
      <c r="G3853" t="s">
        <v>11592</v>
      </c>
      <c r="H3853" t="s">
        <v>667</v>
      </c>
      <c r="I3853" t="s">
        <v>10898</v>
      </c>
      <c r="J3853">
        <v>10082</v>
      </c>
      <c r="K3853">
        <v>111200</v>
      </c>
      <c r="L3853" t="s">
        <v>33</v>
      </c>
      <c r="M3853" t="s">
        <v>175</v>
      </c>
      <c r="N3853" t="s">
        <v>11273</v>
      </c>
      <c r="O3853" s="129"/>
      <c r="P3853" s="16"/>
    </row>
    <row r="3854" spans="1:16">
      <c r="A3854" t="s">
        <v>1160</v>
      </c>
      <c r="B3854" t="s">
        <v>317</v>
      </c>
      <c r="C3854" t="s">
        <v>11593</v>
      </c>
      <c r="D3854" t="s">
        <v>318</v>
      </c>
      <c r="E3854">
        <v>4324.21</v>
      </c>
      <c r="F3854" t="s">
        <v>1170</v>
      </c>
      <c r="G3854" t="s">
        <v>11594</v>
      </c>
      <c r="H3854" t="s">
        <v>672</v>
      </c>
      <c r="I3854" t="s">
        <v>10898</v>
      </c>
      <c r="J3854">
        <v>10082</v>
      </c>
      <c r="K3854">
        <v>111200</v>
      </c>
      <c r="L3854" t="s">
        <v>33</v>
      </c>
      <c r="M3854" t="s">
        <v>175</v>
      </c>
      <c r="N3854" t="s">
        <v>11274</v>
      </c>
      <c r="O3854" s="129"/>
      <c r="P3854" s="16"/>
    </row>
    <row r="3855" spans="1:16">
      <c r="A3855" t="s">
        <v>316</v>
      </c>
      <c r="B3855" t="s">
        <v>317</v>
      </c>
      <c r="C3855" t="s">
        <v>11569</v>
      </c>
      <c r="D3855" t="s">
        <v>318</v>
      </c>
      <c r="E3855">
        <v>49209.87</v>
      </c>
      <c r="F3855" t="s">
        <v>1170</v>
      </c>
      <c r="G3855" t="s">
        <v>11570</v>
      </c>
      <c r="H3855" t="s">
        <v>674</v>
      </c>
      <c r="I3855" t="s">
        <v>10897</v>
      </c>
      <c r="J3855">
        <v>10082</v>
      </c>
      <c r="K3855">
        <v>111400</v>
      </c>
      <c r="L3855" t="s">
        <v>27</v>
      </c>
      <c r="M3855" t="s">
        <v>175</v>
      </c>
      <c r="N3855" t="s">
        <v>11264</v>
      </c>
      <c r="O3855" s="129"/>
      <c r="P3855" s="16"/>
    </row>
    <row r="3856" spans="1:16">
      <c r="A3856" t="s">
        <v>320</v>
      </c>
      <c r="B3856" t="s">
        <v>317</v>
      </c>
      <c r="C3856" t="s">
        <v>11571</v>
      </c>
      <c r="D3856" t="s">
        <v>318</v>
      </c>
      <c r="E3856">
        <v>47937.86</v>
      </c>
      <c r="F3856" t="s">
        <v>1170</v>
      </c>
      <c r="G3856" t="s">
        <v>11572</v>
      </c>
      <c r="H3856" t="s">
        <v>671</v>
      </c>
      <c r="I3856" t="s">
        <v>10897</v>
      </c>
      <c r="J3856">
        <v>10082</v>
      </c>
      <c r="K3856">
        <v>111400</v>
      </c>
      <c r="L3856" t="s">
        <v>27</v>
      </c>
      <c r="M3856" t="s">
        <v>175</v>
      </c>
      <c r="N3856" t="s">
        <v>11265</v>
      </c>
      <c r="O3856" s="129"/>
      <c r="P3856" s="16"/>
    </row>
    <row r="3857" spans="1:16">
      <c r="A3857" t="s">
        <v>321</v>
      </c>
      <c r="B3857" t="s">
        <v>317</v>
      </c>
      <c r="C3857" t="s">
        <v>11573</v>
      </c>
      <c r="D3857" t="s">
        <v>318</v>
      </c>
      <c r="E3857">
        <v>48660.12</v>
      </c>
      <c r="F3857" t="s">
        <v>1170</v>
      </c>
      <c r="G3857" t="s">
        <v>11574</v>
      </c>
      <c r="H3857" t="s">
        <v>674</v>
      </c>
      <c r="I3857" t="s">
        <v>10897</v>
      </c>
      <c r="J3857">
        <v>10082</v>
      </c>
      <c r="K3857">
        <v>111400</v>
      </c>
      <c r="L3857" t="s">
        <v>27</v>
      </c>
      <c r="M3857" t="s">
        <v>175</v>
      </c>
      <c r="N3857" t="s">
        <v>11266</v>
      </c>
      <c r="O3857" s="129"/>
      <c r="P3857" s="16"/>
    </row>
    <row r="3858" spans="1:16">
      <c r="A3858" t="s">
        <v>1115</v>
      </c>
      <c r="B3858" t="s">
        <v>317</v>
      </c>
      <c r="C3858" t="s">
        <v>11575</v>
      </c>
      <c r="D3858" t="s">
        <v>318</v>
      </c>
      <c r="E3858">
        <v>48964.73</v>
      </c>
      <c r="F3858" t="s">
        <v>1170</v>
      </c>
      <c r="G3858" t="s">
        <v>11576</v>
      </c>
      <c r="H3858" t="s">
        <v>673</v>
      </c>
      <c r="I3858" t="s">
        <v>10897</v>
      </c>
      <c r="J3858">
        <v>10082</v>
      </c>
      <c r="K3858">
        <v>111400</v>
      </c>
      <c r="L3858" t="s">
        <v>27</v>
      </c>
      <c r="M3858" t="s">
        <v>175</v>
      </c>
      <c r="N3858" t="s">
        <v>11267</v>
      </c>
      <c r="O3858" s="129"/>
      <c r="P3858" s="16"/>
    </row>
    <row r="3859" spans="1:16">
      <c r="A3859" t="s">
        <v>11577</v>
      </c>
      <c r="B3859" t="s">
        <v>317</v>
      </c>
      <c r="C3859" t="s">
        <v>11578</v>
      </c>
      <c r="D3859" t="s">
        <v>318</v>
      </c>
      <c r="E3859">
        <v>48410.21</v>
      </c>
      <c r="F3859" t="s">
        <v>1170</v>
      </c>
      <c r="G3859" t="s">
        <v>11579</v>
      </c>
      <c r="H3859" t="s">
        <v>671</v>
      </c>
      <c r="I3859" t="s">
        <v>10897</v>
      </c>
      <c r="J3859">
        <v>10082</v>
      </c>
      <c r="K3859">
        <v>111400</v>
      </c>
      <c r="L3859" t="s">
        <v>27</v>
      </c>
      <c r="M3859" t="s">
        <v>175</v>
      </c>
      <c r="N3859" t="s">
        <v>11268</v>
      </c>
      <c r="O3859" s="129"/>
      <c r="P3859" s="16"/>
    </row>
    <row r="3860" spans="1:16">
      <c r="A3860" t="s">
        <v>11580</v>
      </c>
      <c r="B3860" t="s">
        <v>317</v>
      </c>
      <c r="C3860" t="s">
        <v>11581</v>
      </c>
      <c r="D3860" t="s">
        <v>318</v>
      </c>
      <c r="E3860">
        <v>48767.16</v>
      </c>
      <c r="F3860" t="s">
        <v>1170</v>
      </c>
      <c r="G3860" t="s">
        <v>11582</v>
      </c>
      <c r="H3860" t="s">
        <v>663</v>
      </c>
      <c r="I3860" t="s">
        <v>10897</v>
      </c>
      <c r="J3860">
        <v>10082</v>
      </c>
      <c r="K3860">
        <v>111400</v>
      </c>
      <c r="L3860" t="s">
        <v>27</v>
      </c>
      <c r="M3860" t="s">
        <v>175</v>
      </c>
      <c r="N3860" t="s">
        <v>11269</v>
      </c>
      <c r="O3860" s="129"/>
      <c r="P3860" s="16"/>
    </row>
    <row r="3861" spans="1:16">
      <c r="A3861" t="s">
        <v>1155</v>
      </c>
      <c r="B3861" t="s">
        <v>317</v>
      </c>
      <c r="C3861" t="s">
        <v>11586</v>
      </c>
      <c r="D3861" t="s">
        <v>318</v>
      </c>
      <c r="E3861">
        <v>50567.62</v>
      </c>
      <c r="F3861" t="s">
        <v>1170</v>
      </c>
      <c r="G3861" t="s">
        <v>11587</v>
      </c>
      <c r="H3861" t="s">
        <v>671</v>
      </c>
      <c r="I3861" t="s">
        <v>10897</v>
      </c>
      <c r="J3861">
        <v>10082</v>
      </c>
      <c r="K3861">
        <v>111400</v>
      </c>
      <c r="L3861" t="s">
        <v>27</v>
      </c>
      <c r="M3861" t="s">
        <v>175</v>
      </c>
      <c r="N3861" t="s">
        <v>11270</v>
      </c>
      <c r="O3861" s="129"/>
      <c r="P3861" s="16"/>
    </row>
    <row r="3862" spans="1:16">
      <c r="A3862" t="s">
        <v>11583</v>
      </c>
      <c r="B3862" t="s">
        <v>317</v>
      </c>
      <c r="C3862" t="s">
        <v>11584</v>
      </c>
      <c r="D3862" t="s">
        <v>318</v>
      </c>
      <c r="E3862">
        <v>59198.09</v>
      </c>
      <c r="F3862" t="s">
        <v>1170</v>
      </c>
      <c r="G3862" t="s">
        <v>11585</v>
      </c>
      <c r="H3862" t="s">
        <v>668</v>
      </c>
      <c r="I3862" t="s">
        <v>10897</v>
      </c>
      <c r="J3862">
        <v>10082</v>
      </c>
      <c r="K3862">
        <v>111400</v>
      </c>
      <c r="L3862" t="s">
        <v>27</v>
      </c>
      <c r="M3862" t="s">
        <v>175</v>
      </c>
      <c r="N3862" t="s">
        <v>11271</v>
      </c>
      <c r="O3862" s="129"/>
      <c r="P3862" s="16"/>
    </row>
    <row r="3863" spans="1:16">
      <c r="A3863" t="s">
        <v>11588</v>
      </c>
      <c r="B3863" t="s">
        <v>317</v>
      </c>
      <c r="C3863" t="s">
        <v>11589</v>
      </c>
      <c r="D3863" t="s">
        <v>318</v>
      </c>
      <c r="E3863">
        <v>53625.51</v>
      </c>
      <c r="F3863" t="s">
        <v>1170</v>
      </c>
      <c r="G3863" t="s">
        <v>11590</v>
      </c>
      <c r="H3863" t="s">
        <v>678</v>
      </c>
      <c r="I3863" t="s">
        <v>10897</v>
      </c>
      <c r="J3863">
        <v>10082</v>
      </c>
      <c r="K3863">
        <v>111400</v>
      </c>
      <c r="L3863" t="s">
        <v>27</v>
      </c>
      <c r="M3863" t="s">
        <v>175</v>
      </c>
      <c r="N3863" t="s">
        <v>11272</v>
      </c>
      <c r="O3863" s="129"/>
      <c r="P3863" s="16"/>
    </row>
    <row r="3864" spans="1:16">
      <c r="A3864" t="s">
        <v>1161</v>
      </c>
      <c r="B3864" t="s">
        <v>317</v>
      </c>
      <c r="C3864" t="s">
        <v>11591</v>
      </c>
      <c r="D3864" t="s">
        <v>318</v>
      </c>
      <c r="E3864">
        <v>53148.37</v>
      </c>
      <c r="F3864" t="s">
        <v>1170</v>
      </c>
      <c r="G3864" t="s">
        <v>11592</v>
      </c>
      <c r="H3864" t="s">
        <v>668</v>
      </c>
      <c r="I3864" t="s">
        <v>10897</v>
      </c>
      <c r="J3864">
        <v>10082</v>
      </c>
      <c r="K3864">
        <v>111400</v>
      </c>
      <c r="L3864" t="s">
        <v>27</v>
      </c>
      <c r="M3864" t="s">
        <v>175</v>
      </c>
      <c r="N3864" t="s">
        <v>11273</v>
      </c>
      <c r="O3864" s="129"/>
      <c r="P3864" s="16"/>
    </row>
    <row r="3865" spans="1:16">
      <c r="A3865" t="s">
        <v>1160</v>
      </c>
      <c r="B3865" t="s">
        <v>317</v>
      </c>
      <c r="C3865" t="s">
        <v>11593</v>
      </c>
      <c r="D3865" t="s">
        <v>318</v>
      </c>
      <c r="E3865">
        <v>51365.09</v>
      </c>
      <c r="F3865" t="s">
        <v>1170</v>
      </c>
      <c r="G3865" t="s">
        <v>11594</v>
      </c>
      <c r="H3865" t="s">
        <v>673</v>
      </c>
      <c r="I3865" t="s">
        <v>10897</v>
      </c>
      <c r="J3865">
        <v>10082</v>
      </c>
      <c r="K3865">
        <v>111400</v>
      </c>
      <c r="L3865" t="s">
        <v>27</v>
      </c>
      <c r="M3865" t="s">
        <v>175</v>
      </c>
      <c r="N3865" t="s">
        <v>11274</v>
      </c>
      <c r="O3865" s="129"/>
      <c r="P3865" s="16"/>
    </row>
    <row r="3866" spans="1:16">
      <c r="A3866" t="s">
        <v>316</v>
      </c>
      <c r="B3866" t="s">
        <v>317</v>
      </c>
      <c r="C3866" t="s">
        <v>11569</v>
      </c>
      <c r="D3866" t="s">
        <v>318</v>
      </c>
      <c r="E3866">
        <v>30875.11</v>
      </c>
      <c r="F3866" t="s">
        <v>1170</v>
      </c>
      <c r="G3866" t="s">
        <v>11570</v>
      </c>
      <c r="H3866" t="s">
        <v>675</v>
      </c>
      <c r="I3866" t="s">
        <v>10896</v>
      </c>
      <c r="J3866">
        <v>10082</v>
      </c>
      <c r="K3866">
        <v>111600</v>
      </c>
      <c r="L3866" t="s">
        <v>31</v>
      </c>
      <c r="M3866" t="s">
        <v>175</v>
      </c>
      <c r="N3866" t="s">
        <v>11264</v>
      </c>
      <c r="O3866" s="129"/>
      <c r="P3866" s="16"/>
    </row>
    <row r="3867" spans="1:16">
      <c r="A3867" t="s">
        <v>320</v>
      </c>
      <c r="B3867" t="s">
        <v>317</v>
      </c>
      <c r="C3867" t="s">
        <v>11571</v>
      </c>
      <c r="D3867" t="s">
        <v>318</v>
      </c>
      <c r="E3867">
        <v>31576.81</v>
      </c>
      <c r="F3867" t="s">
        <v>1170</v>
      </c>
      <c r="G3867" t="s">
        <v>11572</v>
      </c>
      <c r="H3867" t="s">
        <v>672</v>
      </c>
      <c r="I3867" t="s">
        <v>10896</v>
      </c>
      <c r="J3867">
        <v>10082</v>
      </c>
      <c r="K3867">
        <v>111600</v>
      </c>
      <c r="L3867" t="s">
        <v>31</v>
      </c>
      <c r="M3867" t="s">
        <v>175</v>
      </c>
      <c r="N3867" t="s">
        <v>11265</v>
      </c>
      <c r="O3867" s="129"/>
      <c r="P3867" s="16"/>
    </row>
    <row r="3868" spans="1:16">
      <c r="A3868" t="s">
        <v>321</v>
      </c>
      <c r="B3868" t="s">
        <v>317</v>
      </c>
      <c r="C3868" t="s">
        <v>11573</v>
      </c>
      <c r="D3868" t="s">
        <v>318</v>
      </c>
      <c r="E3868">
        <v>29827.29</v>
      </c>
      <c r="F3868" t="s">
        <v>1170</v>
      </c>
      <c r="G3868" t="s">
        <v>11574</v>
      </c>
      <c r="H3868" t="s">
        <v>675</v>
      </c>
      <c r="I3868" t="s">
        <v>10896</v>
      </c>
      <c r="J3868">
        <v>10082</v>
      </c>
      <c r="K3868">
        <v>111600</v>
      </c>
      <c r="L3868" t="s">
        <v>31</v>
      </c>
      <c r="M3868" t="s">
        <v>175</v>
      </c>
      <c r="N3868" t="s">
        <v>11266</v>
      </c>
      <c r="O3868" s="129"/>
      <c r="P3868" s="16"/>
    </row>
    <row r="3869" spans="1:16">
      <c r="A3869" t="s">
        <v>1115</v>
      </c>
      <c r="B3869" t="s">
        <v>317</v>
      </c>
      <c r="C3869" t="s">
        <v>11575</v>
      </c>
      <c r="D3869" t="s">
        <v>318</v>
      </c>
      <c r="E3869">
        <v>31835.89</v>
      </c>
      <c r="F3869" t="s">
        <v>1170</v>
      </c>
      <c r="G3869" t="s">
        <v>11576</v>
      </c>
      <c r="H3869" t="s">
        <v>674</v>
      </c>
      <c r="I3869" t="s">
        <v>10896</v>
      </c>
      <c r="J3869">
        <v>10082</v>
      </c>
      <c r="K3869">
        <v>111600</v>
      </c>
      <c r="L3869" t="s">
        <v>31</v>
      </c>
      <c r="M3869" t="s">
        <v>175</v>
      </c>
      <c r="N3869" t="s">
        <v>11267</v>
      </c>
      <c r="O3869" s="129"/>
      <c r="P3869" s="16"/>
    </row>
    <row r="3870" spans="1:16">
      <c r="A3870" t="s">
        <v>11577</v>
      </c>
      <c r="B3870" t="s">
        <v>317</v>
      </c>
      <c r="C3870" t="s">
        <v>11578</v>
      </c>
      <c r="D3870" t="s">
        <v>318</v>
      </c>
      <c r="E3870">
        <v>29400.639999999999</v>
      </c>
      <c r="F3870" t="s">
        <v>1170</v>
      </c>
      <c r="G3870" t="s">
        <v>11579</v>
      </c>
      <c r="H3870" t="s">
        <v>672</v>
      </c>
      <c r="I3870" t="s">
        <v>10896</v>
      </c>
      <c r="J3870">
        <v>10082</v>
      </c>
      <c r="K3870">
        <v>111600</v>
      </c>
      <c r="L3870" t="s">
        <v>31</v>
      </c>
      <c r="M3870" t="s">
        <v>175</v>
      </c>
      <c r="N3870" t="s">
        <v>11268</v>
      </c>
      <c r="O3870" s="129"/>
      <c r="P3870" s="16"/>
    </row>
    <row r="3871" spans="1:16">
      <c r="A3871" t="s">
        <v>11580</v>
      </c>
      <c r="B3871" t="s">
        <v>317</v>
      </c>
      <c r="C3871" t="s">
        <v>11581</v>
      </c>
      <c r="D3871" t="s">
        <v>318</v>
      </c>
      <c r="E3871">
        <v>32284.639999999999</v>
      </c>
      <c r="F3871" t="s">
        <v>1170</v>
      </c>
      <c r="G3871" t="s">
        <v>11582</v>
      </c>
      <c r="H3871" t="s">
        <v>664</v>
      </c>
      <c r="I3871" t="s">
        <v>10896</v>
      </c>
      <c r="J3871">
        <v>10082</v>
      </c>
      <c r="K3871">
        <v>111600</v>
      </c>
      <c r="L3871" t="s">
        <v>31</v>
      </c>
      <c r="M3871" t="s">
        <v>175</v>
      </c>
      <c r="N3871" t="s">
        <v>11269</v>
      </c>
      <c r="O3871" s="129"/>
      <c r="P3871" s="16"/>
    </row>
    <row r="3872" spans="1:16">
      <c r="A3872" t="s">
        <v>1155</v>
      </c>
      <c r="B3872" t="s">
        <v>317</v>
      </c>
      <c r="C3872" t="s">
        <v>11586</v>
      </c>
      <c r="D3872" t="s">
        <v>318</v>
      </c>
      <c r="E3872">
        <v>29983.48</v>
      </c>
      <c r="F3872" t="s">
        <v>1170</v>
      </c>
      <c r="G3872" t="s">
        <v>11587</v>
      </c>
      <c r="H3872" t="s">
        <v>672</v>
      </c>
      <c r="I3872" t="s">
        <v>10896</v>
      </c>
      <c r="J3872">
        <v>10082</v>
      </c>
      <c r="K3872">
        <v>111600</v>
      </c>
      <c r="L3872" t="s">
        <v>31</v>
      </c>
      <c r="M3872" t="s">
        <v>175</v>
      </c>
      <c r="N3872" t="s">
        <v>11270</v>
      </c>
      <c r="O3872" s="129"/>
      <c r="P3872" s="16"/>
    </row>
    <row r="3873" spans="1:16">
      <c r="A3873" t="s">
        <v>11583</v>
      </c>
      <c r="B3873" t="s">
        <v>317</v>
      </c>
      <c r="C3873" t="s">
        <v>11584</v>
      </c>
      <c r="D3873" t="s">
        <v>318</v>
      </c>
      <c r="E3873">
        <v>28576.58</v>
      </c>
      <c r="F3873" t="s">
        <v>1170</v>
      </c>
      <c r="G3873" t="s">
        <v>11585</v>
      </c>
      <c r="H3873" t="s">
        <v>669</v>
      </c>
      <c r="I3873" t="s">
        <v>10896</v>
      </c>
      <c r="J3873">
        <v>10082</v>
      </c>
      <c r="K3873">
        <v>111600</v>
      </c>
      <c r="L3873" t="s">
        <v>31</v>
      </c>
      <c r="M3873" t="s">
        <v>175</v>
      </c>
      <c r="N3873" t="s">
        <v>11271</v>
      </c>
      <c r="O3873" s="129"/>
      <c r="P3873" s="16"/>
    </row>
    <row r="3874" spans="1:16">
      <c r="A3874" t="s">
        <v>11588</v>
      </c>
      <c r="B3874" t="s">
        <v>317</v>
      </c>
      <c r="C3874" t="s">
        <v>11589</v>
      </c>
      <c r="D3874" t="s">
        <v>318</v>
      </c>
      <c r="E3874">
        <v>46750.27</v>
      </c>
      <c r="F3874" t="s">
        <v>1170</v>
      </c>
      <c r="G3874" t="s">
        <v>11590</v>
      </c>
      <c r="H3874" t="s">
        <v>679</v>
      </c>
      <c r="I3874" t="s">
        <v>10896</v>
      </c>
      <c r="J3874">
        <v>10082</v>
      </c>
      <c r="K3874">
        <v>111600</v>
      </c>
      <c r="L3874" t="s">
        <v>31</v>
      </c>
      <c r="M3874" t="s">
        <v>175</v>
      </c>
      <c r="N3874" t="s">
        <v>11272</v>
      </c>
      <c r="O3874" s="129"/>
      <c r="P3874" s="16"/>
    </row>
    <row r="3875" spans="1:16">
      <c r="A3875" t="s">
        <v>1161</v>
      </c>
      <c r="B3875" t="s">
        <v>317</v>
      </c>
      <c r="C3875" t="s">
        <v>11591</v>
      </c>
      <c r="D3875" t="s">
        <v>318</v>
      </c>
      <c r="E3875">
        <v>34764.050000000003</v>
      </c>
      <c r="F3875" t="s">
        <v>1170</v>
      </c>
      <c r="G3875" t="s">
        <v>11592</v>
      </c>
      <c r="H3875" t="s">
        <v>669</v>
      </c>
      <c r="I3875" t="s">
        <v>10896</v>
      </c>
      <c r="J3875">
        <v>10082</v>
      </c>
      <c r="K3875">
        <v>111600</v>
      </c>
      <c r="L3875" t="s">
        <v>31</v>
      </c>
      <c r="M3875" t="s">
        <v>175</v>
      </c>
      <c r="N3875" t="s">
        <v>11273</v>
      </c>
      <c r="O3875" s="129"/>
      <c r="P3875" s="16"/>
    </row>
    <row r="3876" spans="1:16">
      <c r="A3876" t="s">
        <v>1160</v>
      </c>
      <c r="B3876" t="s">
        <v>317</v>
      </c>
      <c r="C3876" t="s">
        <v>11593</v>
      </c>
      <c r="D3876" t="s">
        <v>318</v>
      </c>
      <c r="E3876">
        <v>29757.55</v>
      </c>
      <c r="F3876" t="s">
        <v>1170</v>
      </c>
      <c r="G3876" t="s">
        <v>11594</v>
      </c>
      <c r="H3876" t="s">
        <v>674</v>
      </c>
      <c r="I3876" t="s">
        <v>10896</v>
      </c>
      <c r="J3876">
        <v>10082</v>
      </c>
      <c r="K3876">
        <v>111600</v>
      </c>
      <c r="L3876" t="s">
        <v>31</v>
      </c>
      <c r="M3876" t="s">
        <v>175</v>
      </c>
      <c r="N3876" t="s">
        <v>11274</v>
      </c>
      <c r="O3876" s="129"/>
      <c r="P3876" s="16"/>
    </row>
    <row r="3877" spans="1:16">
      <c r="A3877" t="s">
        <v>316</v>
      </c>
      <c r="B3877" t="s">
        <v>317</v>
      </c>
      <c r="C3877" t="s">
        <v>11569</v>
      </c>
      <c r="D3877" t="s">
        <v>318</v>
      </c>
      <c r="E3877">
        <v>3102.7</v>
      </c>
      <c r="F3877" t="s">
        <v>1170</v>
      </c>
      <c r="G3877" t="s">
        <v>11570</v>
      </c>
      <c r="H3877" t="s">
        <v>676</v>
      </c>
      <c r="I3877" t="s">
        <v>10895</v>
      </c>
      <c r="J3877">
        <v>10082</v>
      </c>
      <c r="K3877">
        <v>111700</v>
      </c>
      <c r="L3877" t="s">
        <v>39</v>
      </c>
      <c r="M3877" t="s">
        <v>175</v>
      </c>
      <c r="N3877" t="s">
        <v>11264</v>
      </c>
      <c r="O3877" s="129"/>
    </row>
    <row r="3878" spans="1:16">
      <c r="A3878" t="s">
        <v>320</v>
      </c>
      <c r="B3878" t="s">
        <v>317</v>
      </c>
      <c r="C3878" t="s">
        <v>11571</v>
      </c>
      <c r="D3878" t="s">
        <v>318</v>
      </c>
      <c r="E3878">
        <v>3002.96</v>
      </c>
      <c r="F3878" t="s">
        <v>1170</v>
      </c>
      <c r="G3878" t="s">
        <v>11572</v>
      </c>
      <c r="H3878" t="s">
        <v>673</v>
      </c>
      <c r="I3878" t="s">
        <v>10895</v>
      </c>
      <c r="J3878">
        <v>10082</v>
      </c>
      <c r="K3878">
        <v>111700</v>
      </c>
      <c r="L3878" t="s">
        <v>39</v>
      </c>
      <c r="M3878" t="s">
        <v>175</v>
      </c>
      <c r="N3878" t="s">
        <v>11265</v>
      </c>
      <c r="O3878" s="129"/>
      <c r="P3878" s="16"/>
    </row>
    <row r="3879" spans="1:16">
      <c r="A3879" t="s">
        <v>321</v>
      </c>
      <c r="B3879" t="s">
        <v>317</v>
      </c>
      <c r="C3879" t="s">
        <v>11573</v>
      </c>
      <c r="D3879" t="s">
        <v>318</v>
      </c>
      <c r="E3879">
        <v>2740.22</v>
      </c>
      <c r="F3879" t="s">
        <v>1170</v>
      </c>
      <c r="G3879" t="s">
        <v>11574</v>
      </c>
      <c r="H3879" t="s">
        <v>676</v>
      </c>
      <c r="I3879" t="s">
        <v>10895</v>
      </c>
      <c r="J3879">
        <v>10082</v>
      </c>
      <c r="K3879">
        <v>111700</v>
      </c>
      <c r="L3879" t="s">
        <v>39</v>
      </c>
      <c r="M3879" t="s">
        <v>175</v>
      </c>
      <c r="N3879" t="s">
        <v>11266</v>
      </c>
      <c r="O3879" s="129"/>
      <c r="P3879" s="16"/>
    </row>
    <row r="3880" spans="1:16">
      <c r="A3880" t="s">
        <v>1115</v>
      </c>
      <c r="B3880" t="s">
        <v>317</v>
      </c>
      <c r="C3880" t="s">
        <v>11575</v>
      </c>
      <c r="D3880" t="s">
        <v>318</v>
      </c>
      <c r="E3880">
        <v>2835.13</v>
      </c>
      <c r="F3880" t="s">
        <v>1170</v>
      </c>
      <c r="G3880" t="s">
        <v>11576</v>
      </c>
      <c r="H3880" t="s">
        <v>675</v>
      </c>
      <c r="I3880" t="s">
        <v>10895</v>
      </c>
      <c r="J3880">
        <v>10082</v>
      </c>
      <c r="K3880">
        <v>111700</v>
      </c>
      <c r="L3880" t="s">
        <v>39</v>
      </c>
      <c r="M3880" t="s">
        <v>175</v>
      </c>
      <c r="N3880" t="s">
        <v>11267</v>
      </c>
      <c r="O3880" s="129"/>
    </row>
    <row r="3881" spans="1:16">
      <c r="A3881" t="s">
        <v>11577</v>
      </c>
      <c r="B3881" t="s">
        <v>317</v>
      </c>
      <c r="C3881" t="s">
        <v>11578</v>
      </c>
      <c r="D3881" t="s">
        <v>318</v>
      </c>
      <c r="E3881">
        <v>2412.3000000000002</v>
      </c>
      <c r="F3881" t="s">
        <v>1170</v>
      </c>
      <c r="G3881" t="s">
        <v>11579</v>
      </c>
      <c r="H3881" t="s">
        <v>673</v>
      </c>
      <c r="I3881" t="s">
        <v>10895</v>
      </c>
      <c r="J3881">
        <v>10082</v>
      </c>
      <c r="K3881">
        <v>111700</v>
      </c>
      <c r="L3881" t="s">
        <v>39</v>
      </c>
      <c r="M3881" t="s">
        <v>175</v>
      </c>
      <c r="N3881" t="s">
        <v>11268</v>
      </c>
      <c r="O3881" s="129"/>
      <c r="P3881" s="16"/>
    </row>
    <row r="3882" spans="1:16">
      <c r="A3882" t="s">
        <v>11580</v>
      </c>
      <c r="B3882" t="s">
        <v>317</v>
      </c>
      <c r="C3882" t="s">
        <v>11581</v>
      </c>
      <c r="D3882" t="s">
        <v>318</v>
      </c>
      <c r="E3882">
        <v>1934.61</v>
      </c>
      <c r="F3882" t="s">
        <v>1170</v>
      </c>
      <c r="G3882" t="s">
        <v>11582</v>
      </c>
      <c r="H3882" t="s">
        <v>665</v>
      </c>
      <c r="I3882" t="s">
        <v>10895</v>
      </c>
      <c r="J3882">
        <v>10082</v>
      </c>
      <c r="K3882">
        <v>111700</v>
      </c>
      <c r="L3882" t="s">
        <v>39</v>
      </c>
      <c r="M3882" t="s">
        <v>175</v>
      </c>
      <c r="N3882" t="s">
        <v>11269</v>
      </c>
      <c r="O3882" s="129"/>
    </row>
    <row r="3883" spans="1:16">
      <c r="A3883" t="s">
        <v>1155</v>
      </c>
      <c r="B3883" t="s">
        <v>317</v>
      </c>
      <c r="C3883" t="s">
        <v>11586</v>
      </c>
      <c r="D3883" t="s">
        <v>318</v>
      </c>
      <c r="E3883">
        <v>1881.91</v>
      </c>
      <c r="F3883" t="s">
        <v>1170</v>
      </c>
      <c r="G3883" t="s">
        <v>11587</v>
      </c>
      <c r="H3883" t="s">
        <v>673</v>
      </c>
      <c r="I3883" t="s">
        <v>10895</v>
      </c>
      <c r="J3883">
        <v>10082</v>
      </c>
      <c r="K3883">
        <v>111700</v>
      </c>
      <c r="L3883" t="s">
        <v>39</v>
      </c>
      <c r="M3883" t="s">
        <v>175</v>
      </c>
      <c r="N3883" t="s">
        <v>11270</v>
      </c>
      <c r="O3883" s="129"/>
    </row>
    <row r="3884" spans="1:16">
      <c r="A3884" t="s">
        <v>11583</v>
      </c>
      <c r="B3884" t="s">
        <v>317</v>
      </c>
      <c r="C3884" t="s">
        <v>11584</v>
      </c>
      <c r="D3884" t="s">
        <v>318</v>
      </c>
      <c r="E3884">
        <v>2924.49</v>
      </c>
      <c r="F3884" t="s">
        <v>1170</v>
      </c>
      <c r="G3884" t="s">
        <v>11585</v>
      </c>
      <c r="H3884" t="s">
        <v>670</v>
      </c>
      <c r="I3884" t="s">
        <v>10895</v>
      </c>
      <c r="J3884">
        <v>10082</v>
      </c>
      <c r="K3884">
        <v>111700</v>
      </c>
      <c r="L3884" t="s">
        <v>39</v>
      </c>
      <c r="M3884" t="s">
        <v>175</v>
      </c>
      <c r="N3884" t="s">
        <v>11271</v>
      </c>
      <c r="O3884" s="129"/>
      <c r="P3884" s="16"/>
    </row>
    <row r="3885" spans="1:16">
      <c r="A3885" t="s">
        <v>11588</v>
      </c>
      <c r="B3885" t="s">
        <v>317</v>
      </c>
      <c r="C3885" t="s">
        <v>11589</v>
      </c>
      <c r="D3885" t="s">
        <v>318</v>
      </c>
      <c r="E3885">
        <v>5073.53</v>
      </c>
      <c r="F3885" t="s">
        <v>1170</v>
      </c>
      <c r="G3885" t="s">
        <v>11590</v>
      </c>
      <c r="H3885" t="s">
        <v>680</v>
      </c>
      <c r="I3885" t="s">
        <v>10895</v>
      </c>
      <c r="J3885">
        <v>10082</v>
      </c>
      <c r="K3885">
        <v>111700</v>
      </c>
      <c r="L3885" t="s">
        <v>39</v>
      </c>
      <c r="M3885" t="s">
        <v>175</v>
      </c>
      <c r="N3885" t="s">
        <v>11272</v>
      </c>
      <c r="O3885" s="129"/>
      <c r="P3885" s="16"/>
    </row>
    <row r="3886" spans="1:16">
      <c r="A3886" t="s">
        <v>1161</v>
      </c>
      <c r="B3886" t="s">
        <v>317</v>
      </c>
      <c r="C3886" t="s">
        <v>11591</v>
      </c>
      <c r="D3886" t="s">
        <v>318</v>
      </c>
      <c r="E3886">
        <v>3752.75</v>
      </c>
      <c r="F3886" t="s">
        <v>1170</v>
      </c>
      <c r="G3886" t="s">
        <v>11592</v>
      </c>
      <c r="H3886" t="s">
        <v>670</v>
      </c>
      <c r="I3886" t="s">
        <v>10895</v>
      </c>
      <c r="J3886">
        <v>10082</v>
      </c>
      <c r="K3886">
        <v>111700</v>
      </c>
      <c r="L3886" t="s">
        <v>39</v>
      </c>
      <c r="M3886" t="s">
        <v>175</v>
      </c>
      <c r="N3886" t="s">
        <v>11273</v>
      </c>
      <c r="O3886" s="129"/>
      <c r="P3886" s="16"/>
    </row>
    <row r="3887" spans="1:16">
      <c r="A3887" t="s">
        <v>1160</v>
      </c>
      <c r="B3887" t="s">
        <v>317</v>
      </c>
      <c r="C3887" t="s">
        <v>11593</v>
      </c>
      <c r="D3887" t="s">
        <v>318</v>
      </c>
      <c r="E3887">
        <v>3943.85</v>
      </c>
      <c r="F3887" t="s">
        <v>1170</v>
      </c>
      <c r="G3887" t="s">
        <v>11594</v>
      </c>
      <c r="H3887" t="s">
        <v>675</v>
      </c>
      <c r="I3887" t="s">
        <v>10895</v>
      </c>
      <c r="J3887">
        <v>10082</v>
      </c>
      <c r="K3887">
        <v>111700</v>
      </c>
      <c r="L3887" t="s">
        <v>39</v>
      </c>
      <c r="M3887" t="s">
        <v>175</v>
      </c>
      <c r="N3887" t="s">
        <v>11274</v>
      </c>
      <c r="O3887" s="129"/>
      <c r="P3887" s="16"/>
    </row>
    <row r="3888" spans="1:16">
      <c r="A3888" t="s">
        <v>316</v>
      </c>
      <c r="B3888" t="s">
        <v>317</v>
      </c>
      <c r="C3888" t="s">
        <v>11569</v>
      </c>
      <c r="D3888" t="s">
        <v>318</v>
      </c>
      <c r="E3888">
        <v>123.88</v>
      </c>
      <c r="F3888" t="s">
        <v>1170</v>
      </c>
      <c r="G3888" t="s">
        <v>11570</v>
      </c>
      <c r="H3888" t="s">
        <v>677</v>
      </c>
      <c r="I3888" t="s">
        <v>10894</v>
      </c>
      <c r="J3888">
        <v>10082</v>
      </c>
      <c r="K3888">
        <v>113000</v>
      </c>
      <c r="L3888" t="s">
        <v>39</v>
      </c>
      <c r="M3888" t="s">
        <v>175</v>
      </c>
      <c r="N3888" t="s">
        <v>11264</v>
      </c>
      <c r="O3888" s="129"/>
      <c r="P3888" s="16"/>
    </row>
    <row r="3889" spans="1:16">
      <c r="A3889" t="s">
        <v>320</v>
      </c>
      <c r="B3889" t="s">
        <v>317</v>
      </c>
      <c r="C3889" t="s">
        <v>11571</v>
      </c>
      <c r="D3889" t="s">
        <v>318</v>
      </c>
      <c r="E3889">
        <v>112.61</v>
      </c>
      <c r="F3889" t="s">
        <v>1170</v>
      </c>
      <c r="G3889" t="s">
        <v>11572</v>
      </c>
      <c r="H3889" t="s">
        <v>674</v>
      </c>
      <c r="I3889" t="s">
        <v>10894</v>
      </c>
      <c r="J3889">
        <v>10082</v>
      </c>
      <c r="K3889">
        <v>113000</v>
      </c>
      <c r="L3889" t="s">
        <v>39</v>
      </c>
      <c r="M3889" t="s">
        <v>175</v>
      </c>
      <c r="N3889" t="s">
        <v>11265</v>
      </c>
      <c r="O3889" s="129"/>
      <c r="P3889" s="16"/>
    </row>
    <row r="3890" spans="1:16">
      <c r="A3890" t="s">
        <v>321</v>
      </c>
      <c r="B3890" t="s">
        <v>317</v>
      </c>
      <c r="C3890" t="s">
        <v>11573</v>
      </c>
      <c r="D3890" t="s">
        <v>318</v>
      </c>
      <c r="E3890">
        <v>85.75</v>
      </c>
      <c r="F3890" t="s">
        <v>1170</v>
      </c>
      <c r="G3890" t="s">
        <v>11574</v>
      </c>
      <c r="H3890" t="s">
        <v>677</v>
      </c>
      <c r="I3890" t="s">
        <v>10894</v>
      </c>
      <c r="J3890">
        <v>10082</v>
      </c>
      <c r="K3890">
        <v>113000</v>
      </c>
      <c r="L3890" t="s">
        <v>39</v>
      </c>
      <c r="M3890" t="s">
        <v>175</v>
      </c>
      <c r="N3890" t="s">
        <v>11266</v>
      </c>
      <c r="O3890" s="129"/>
      <c r="P3890" s="16"/>
    </row>
    <row r="3891" spans="1:16">
      <c r="A3891" t="s">
        <v>1115</v>
      </c>
      <c r="B3891" t="s">
        <v>317</v>
      </c>
      <c r="C3891" t="s">
        <v>11575</v>
      </c>
      <c r="D3891" t="s">
        <v>318</v>
      </c>
      <c r="E3891">
        <v>99.93</v>
      </c>
      <c r="F3891" t="s">
        <v>1170</v>
      </c>
      <c r="G3891" t="s">
        <v>11576</v>
      </c>
      <c r="H3891" t="s">
        <v>676</v>
      </c>
      <c r="I3891" t="s">
        <v>10894</v>
      </c>
      <c r="J3891">
        <v>10082</v>
      </c>
      <c r="K3891">
        <v>113000</v>
      </c>
      <c r="L3891" t="s">
        <v>39</v>
      </c>
      <c r="M3891" t="s">
        <v>175</v>
      </c>
      <c r="N3891" t="s">
        <v>11267</v>
      </c>
      <c r="O3891" s="129"/>
      <c r="P3891" s="16"/>
    </row>
    <row r="3892" spans="1:16">
      <c r="A3892" t="s">
        <v>11577</v>
      </c>
      <c r="B3892" t="s">
        <v>317</v>
      </c>
      <c r="C3892" t="s">
        <v>11578</v>
      </c>
      <c r="D3892" t="s">
        <v>318</v>
      </c>
      <c r="E3892">
        <v>88.47</v>
      </c>
      <c r="F3892" t="s">
        <v>1170</v>
      </c>
      <c r="G3892" t="s">
        <v>11579</v>
      </c>
      <c r="H3892" t="s">
        <v>674</v>
      </c>
      <c r="I3892" t="s">
        <v>10894</v>
      </c>
      <c r="J3892">
        <v>10082</v>
      </c>
      <c r="K3892">
        <v>113000</v>
      </c>
      <c r="L3892" t="s">
        <v>39</v>
      </c>
      <c r="M3892" t="s">
        <v>175</v>
      </c>
      <c r="N3892" t="s">
        <v>11268</v>
      </c>
      <c r="O3892" s="129"/>
      <c r="P3892" s="16"/>
    </row>
    <row r="3893" spans="1:16">
      <c r="A3893" t="s">
        <v>11580</v>
      </c>
      <c r="B3893" t="s">
        <v>317</v>
      </c>
      <c r="C3893" t="s">
        <v>11581</v>
      </c>
      <c r="D3893" t="s">
        <v>318</v>
      </c>
      <c r="E3893">
        <v>77.44</v>
      </c>
      <c r="F3893" t="s">
        <v>1170</v>
      </c>
      <c r="G3893" t="s">
        <v>11582</v>
      </c>
      <c r="H3893" t="s">
        <v>666</v>
      </c>
      <c r="I3893" t="s">
        <v>10894</v>
      </c>
      <c r="J3893">
        <v>10082</v>
      </c>
      <c r="K3893">
        <v>113000</v>
      </c>
      <c r="L3893" t="s">
        <v>39</v>
      </c>
      <c r="M3893" t="s">
        <v>175</v>
      </c>
      <c r="N3893" t="s">
        <v>11269</v>
      </c>
      <c r="O3893" s="129"/>
      <c r="P3893" s="16"/>
    </row>
    <row r="3894" spans="1:16">
      <c r="A3894" t="s">
        <v>1155</v>
      </c>
      <c r="B3894" t="s">
        <v>317</v>
      </c>
      <c r="C3894" t="s">
        <v>11586</v>
      </c>
      <c r="D3894" t="s">
        <v>318</v>
      </c>
      <c r="E3894">
        <v>68.349999999999994</v>
      </c>
      <c r="F3894" t="s">
        <v>1170</v>
      </c>
      <c r="G3894" t="s">
        <v>11587</v>
      </c>
      <c r="H3894" t="s">
        <v>674</v>
      </c>
      <c r="I3894" t="s">
        <v>10894</v>
      </c>
      <c r="J3894">
        <v>10082</v>
      </c>
      <c r="K3894">
        <v>113000</v>
      </c>
      <c r="L3894" t="s">
        <v>39</v>
      </c>
      <c r="M3894" t="s">
        <v>175</v>
      </c>
      <c r="N3894" t="s">
        <v>11270</v>
      </c>
      <c r="O3894" s="129"/>
      <c r="P3894" s="16"/>
    </row>
    <row r="3895" spans="1:16">
      <c r="A3895" t="s">
        <v>11583</v>
      </c>
      <c r="B3895" t="s">
        <v>317</v>
      </c>
      <c r="C3895" t="s">
        <v>11584</v>
      </c>
      <c r="D3895" t="s">
        <v>318</v>
      </c>
      <c r="E3895">
        <v>68.67</v>
      </c>
      <c r="F3895" t="s">
        <v>1170</v>
      </c>
      <c r="G3895" t="s">
        <v>11585</v>
      </c>
      <c r="H3895" t="s">
        <v>671</v>
      </c>
      <c r="I3895" t="s">
        <v>10894</v>
      </c>
      <c r="J3895">
        <v>10082</v>
      </c>
      <c r="K3895">
        <v>113000</v>
      </c>
      <c r="L3895" t="s">
        <v>39</v>
      </c>
      <c r="M3895" t="s">
        <v>175</v>
      </c>
      <c r="N3895" t="s">
        <v>11271</v>
      </c>
      <c r="O3895" s="129"/>
      <c r="P3895" s="16"/>
    </row>
    <row r="3896" spans="1:16">
      <c r="A3896" t="s">
        <v>11588</v>
      </c>
      <c r="B3896" t="s">
        <v>317</v>
      </c>
      <c r="C3896" t="s">
        <v>11589</v>
      </c>
      <c r="D3896" t="s">
        <v>318</v>
      </c>
      <c r="E3896">
        <v>206.14</v>
      </c>
      <c r="F3896" t="s">
        <v>1170</v>
      </c>
      <c r="G3896" t="s">
        <v>11590</v>
      </c>
      <c r="H3896" t="s">
        <v>681</v>
      </c>
      <c r="I3896" t="s">
        <v>10894</v>
      </c>
      <c r="J3896">
        <v>10082</v>
      </c>
      <c r="K3896">
        <v>113000</v>
      </c>
      <c r="L3896" t="s">
        <v>39</v>
      </c>
      <c r="M3896" t="s">
        <v>175</v>
      </c>
      <c r="N3896" t="s">
        <v>11272</v>
      </c>
      <c r="O3896" s="129"/>
      <c r="P3896" s="16"/>
    </row>
    <row r="3897" spans="1:16">
      <c r="A3897" t="s">
        <v>1161</v>
      </c>
      <c r="B3897" t="s">
        <v>317</v>
      </c>
      <c r="C3897" t="s">
        <v>11591</v>
      </c>
      <c r="D3897" t="s">
        <v>318</v>
      </c>
      <c r="E3897">
        <v>123.85</v>
      </c>
      <c r="F3897" t="s">
        <v>1170</v>
      </c>
      <c r="G3897" t="s">
        <v>11592</v>
      </c>
      <c r="H3897" t="s">
        <v>671</v>
      </c>
      <c r="I3897" t="s">
        <v>10894</v>
      </c>
      <c r="J3897">
        <v>10082</v>
      </c>
      <c r="K3897">
        <v>113000</v>
      </c>
      <c r="L3897" t="s">
        <v>39</v>
      </c>
      <c r="M3897" t="s">
        <v>175</v>
      </c>
      <c r="N3897" t="s">
        <v>11273</v>
      </c>
      <c r="O3897" s="129"/>
      <c r="P3897" s="16"/>
    </row>
    <row r="3898" spans="1:16">
      <c r="A3898" t="s">
        <v>1160</v>
      </c>
      <c r="B3898" t="s">
        <v>317</v>
      </c>
      <c r="C3898" t="s">
        <v>11593</v>
      </c>
      <c r="D3898" t="s">
        <v>318</v>
      </c>
      <c r="E3898">
        <v>166.49</v>
      </c>
      <c r="F3898" t="s">
        <v>1170</v>
      </c>
      <c r="G3898" t="s">
        <v>11594</v>
      </c>
      <c r="H3898" t="s">
        <v>676</v>
      </c>
      <c r="I3898" t="s">
        <v>10894</v>
      </c>
      <c r="J3898">
        <v>10082</v>
      </c>
      <c r="K3898">
        <v>113000</v>
      </c>
      <c r="L3898" t="s">
        <v>39</v>
      </c>
      <c r="M3898" t="s">
        <v>175</v>
      </c>
      <c r="N3898" t="s">
        <v>11274</v>
      </c>
      <c r="O3898" s="129"/>
      <c r="P3898" s="16"/>
    </row>
    <row r="3899" spans="1:16">
      <c r="A3899" t="s">
        <v>316</v>
      </c>
      <c r="B3899" t="s">
        <v>317</v>
      </c>
      <c r="C3899" t="s">
        <v>11569</v>
      </c>
      <c r="D3899" t="s">
        <v>318</v>
      </c>
      <c r="E3899">
        <v>314.68</v>
      </c>
      <c r="F3899" t="s">
        <v>1170</v>
      </c>
      <c r="G3899" t="s">
        <v>11570</v>
      </c>
      <c r="H3899" t="s">
        <v>678</v>
      </c>
      <c r="I3899" t="s">
        <v>10893</v>
      </c>
      <c r="J3899">
        <v>10082</v>
      </c>
      <c r="K3899">
        <v>113010</v>
      </c>
      <c r="L3899" t="s">
        <v>35</v>
      </c>
      <c r="M3899" t="s">
        <v>175</v>
      </c>
      <c r="N3899" t="s">
        <v>11264</v>
      </c>
      <c r="O3899" s="129"/>
      <c r="P3899" s="16"/>
    </row>
    <row r="3900" spans="1:16">
      <c r="A3900" t="s">
        <v>320</v>
      </c>
      <c r="B3900" t="s">
        <v>317</v>
      </c>
      <c r="C3900" t="s">
        <v>11571</v>
      </c>
      <c r="D3900" t="s">
        <v>318</v>
      </c>
      <c r="E3900">
        <v>320.18</v>
      </c>
      <c r="F3900" t="s">
        <v>1170</v>
      </c>
      <c r="G3900" t="s">
        <v>11572</v>
      </c>
      <c r="H3900" t="s">
        <v>675</v>
      </c>
      <c r="I3900" t="s">
        <v>10893</v>
      </c>
      <c r="J3900">
        <v>10082</v>
      </c>
      <c r="K3900">
        <v>113010</v>
      </c>
      <c r="L3900" t="s">
        <v>35</v>
      </c>
      <c r="M3900" t="s">
        <v>175</v>
      </c>
      <c r="N3900" t="s">
        <v>11265</v>
      </c>
      <c r="O3900" s="129"/>
      <c r="P3900" s="16"/>
    </row>
    <row r="3901" spans="1:16">
      <c r="A3901" t="s">
        <v>321</v>
      </c>
      <c r="B3901" t="s">
        <v>317</v>
      </c>
      <c r="C3901" t="s">
        <v>11573</v>
      </c>
      <c r="D3901" t="s">
        <v>318</v>
      </c>
      <c r="E3901">
        <v>314.68</v>
      </c>
      <c r="F3901" t="s">
        <v>1170</v>
      </c>
      <c r="G3901" t="s">
        <v>11574</v>
      </c>
      <c r="H3901" t="s">
        <v>678</v>
      </c>
      <c r="I3901" t="s">
        <v>10893</v>
      </c>
      <c r="J3901">
        <v>10082</v>
      </c>
      <c r="K3901">
        <v>113010</v>
      </c>
      <c r="L3901" t="s">
        <v>35</v>
      </c>
      <c r="M3901" t="s">
        <v>175</v>
      </c>
      <c r="N3901" t="s">
        <v>11266</v>
      </c>
      <c r="O3901" s="129"/>
      <c r="P3901" s="16"/>
    </row>
    <row r="3902" spans="1:16">
      <c r="A3902" t="s">
        <v>1115</v>
      </c>
      <c r="B3902" t="s">
        <v>317</v>
      </c>
      <c r="C3902" t="s">
        <v>11575</v>
      </c>
      <c r="D3902" t="s">
        <v>318</v>
      </c>
      <c r="E3902">
        <v>447.09</v>
      </c>
      <c r="F3902" t="s">
        <v>1170</v>
      </c>
      <c r="G3902" t="s">
        <v>11576</v>
      </c>
      <c r="H3902" t="s">
        <v>677</v>
      </c>
      <c r="I3902" t="s">
        <v>10893</v>
      </c>
      <c r="J3902">
        <v>10082</v>
      </c>
      <c r="K3902">
        <v>113010</v>
      </c>
      <c r="L3902" t="s">
        <v>35</v>
      </c>
      <c r="M3902" t="s">
        <v>175</v>
      </c>
      <c r="N3902" t="s">
        <v>11267</v>
      </c>
      <c r="O3902" s="129"/>
      <c r="P3902" s="16"/>
    </row>
    <row r="3903" spans="1:16">
      <c r="A3903" t="s">
        <v>11577</v>
      </c>
      <c r="B3903" t="s">
        <v>317</v>
      </c>
      <c r="C3903" t="s">
        <v>11578</v>
      </c>
      <c r="D3903" t="s">
        <v>318</v>
      </c>
      <c r="E3903">
        <v>333.83</v>
      </c>
      <c r="F3903" t="s">
        <v>1170</v>
      </c>
      <c r="G3903" t="s">
        <v>11579</v>
      </c>
      <c r="H3903" t="s">
        <v>675</v>
      </c>
      <c r="I3903" t="s">
        <v>10893</v>
      </c>
      <c r="J3903">
        <v>10082</v>
      </c>
      <c r="K3903">
        <v>113010</v>
      </c>
      <c r="L3903" t="s">
        <v>35</v>
      </c>
      <c r="M3903" t="s">
        <v>175</v>
      </c>
      <c r="N3903" t="s">
        <v>11268</v>
      </c>
      <c r="O3903" s="129"/>
      <c r="P3903" s="16"/>
    </row>
    <row r="3904" spans="1:16">
      <c r="A3904" t="s">
        <v>11580</v>
      </c>
      <c r="B3904" t="s">
        <v>317</v>
      </c>
      <c r="C3904" t="s">
        <v>11581</v>
      </c>
      <c r="D3904" t="s">
        <v>318</v>
      </c>
      <c r="E3904">
        <v>265.87</v>
      </c>
      <c r="F3904" t="s">
        <v>1170</v>
      </c>
      <c r="G3904" t="s">
        <v>11582</v>
      </c>
      <c r="H3904" t="s">
        <v>667</v>
      </c>
      <c r="I3904" t="s">
        <v>10893</v>
      </c>
      <c r="J3904">
        <v>10082</v>
      </c>
      <c r="K3904">
        <v>113010</v>
      </c>
      <c r="L3904" t="s">
        <v>35</v>
      </c>
      <c r="M3904" t="s">
        <v>175</v>
      </c>
      <c r="N3904" t="s">
        <v>11269</v>
      </c>
      <c r="O3904" s="129"/>
      <c r="P3904" s="16"/>
    </row>
    <row r="3905" spans="1:16">
      <c r="A3905" t="s">
        <v>1155</v>
      </c>
      <c r="B3905" t="s">
        <v>317</v>
      </c>
      <c r="C3905" t="s">
        <v>11586</v>
      </c>
      <c r="D3905" t="s">
        <v>318</v>
      </c>
      <c r="E3905">
        <v>312.11</v>
      </c>
      <c r="F3905" t="s">
        <v>1170</v>
      </c>
      <c r="G3905" t="s">
        <v>11587</v>
      </c>
      <c r="H3905" t="s">
        <v>675</v>
      </c>
      <c r="I3905" t="s">
        <v>10893</v>
      </c>
      <c r="J3905">
        <v>10082</v>
      </c>
      <c r="K3905">
        <v>113010</v>
      </c>
      <c r="L3905" t="s">
        <v>35</v>
      </c>
      <c r="M3905" t="s">
        <v>175</v>
      </c>
      <c r="N3905" t="s">
        <v>11270</v>
      </c>
      <c r="O3905" s="129"/>
      <c r="P3905" s="16"/>
    </row>
    <row r="3906" spans="1:16">
      <c r="A3906" t="s">
        <v>11583</v>
      </c>
      <c r="B3906" t="s">
        <v>317</v>
      </c>
      <c r="C3906" t="s">
        <v>11584</v>
      </c>
      <c r="D3906" t="s">
        <v>318</v>
      </c>
      <c r="E3906">
        <v>350.97</v>
      </c>
      <c r="F3906" t="s">
        <v>1170</v>
      </c>
      <c r="G3906" t="s">
        <v>11585</v>
      </c>
      <c r="H3906" t="s">
        <v>672</v>
      </c>
      <c r="I3906" t="s">
        <v>10893</v>
      </c>
      <c r="J3906">
        <v>10082</v>
      </c>
      <c r="K3906">
        <v>113010</v>
      </c>
      <c r="L3906" t="s">
        <v>35</v>
      </c>
      <c r="M3906" t="s">
        <v>175</v>
      </c>
      <c r="N3906" t="s">
        <v>11271</v>
      </c>
      <c r="O3906" s="129"/>
      <c r="P3906" s="16"/>
    </row>
    <row r="3907" spans="1:16">
      <c r="A3907" t="s">
        <v>11588</v>
      </c>
      <c r="B3907" t="s">
        <v>317</v>
      </c>
      <c r="C3907" t="s">
        <v>11589</v>
      </c>
      <c r="D3907" t="s">
        <v>318</v>
      </c>
      <c r="E3907">
        <v>570.91</v>
      </c>
      <c r="F3907" t="s">
        <v>1170</v>
      </c>
      <c r="G3907" t="s">
        <v>11590</v>
      </c>
      <c r="H3907" t="s">
        <v>682</v>
      </c>
      <c r="I3907" t="s">
        <v>10893</v>
      </c>
      <c r="J3907">
        <v>10082</v>
      </c>
      <c r="K3907">
        <v>113010</v>
      </c>
      <c r="L3907" t="s">
        <v>35</v>
      </c>
      <c r="M3907" t="s">
        <v>175</v>
      </c>
      <c r="N3907" t="s">
        <v>11272</v>
      </c>
      <c r="O3907" s="129"/>
      <c r="P3907" s="16"/>
    </row>
    <row r="3908" spans="1:16">
      <c r="A3908" t="s">
        <v>1161</v>
      </c>
      <c r="B3908" t="s">
        <v>317</v>
      </c>
      <c r="C3908" t="s">
        <v>11591</v>
      </c>
      <c r="D3908" t="s">
        <v>318</v>
      </c>
      <c r="E3908">
        <v>413.62</v>
      </c>
      <c r="F3908" t="s">
        <v>1170</v>
      </c>
      <c r="G3908" t="s">
        <v>11592</v>
      </c>
      <c r="H3908" t="s">
        <v>672</v>
      </c>
      <c r="I3908" t="s">
        <v>10893</v>
      </c>
      <c r="J3908">
        <v>10082</v>
      </c>
      <c r="K3908">
        <v>113010</v>
      </c>
      <c r="L3908" t="s">
        <v>35</v>
      </c>
      <c r="M3908" t="s">
        <v>175</v>
      </c>
      <c r="N3908" t="s">
        <v>11273</v>
      </c>
      <c r="O3908" s="129"/>
      <c r="P3908" s="16"/>
    </row>
    <row r="3909" spans="1:16">
      <c r="A3909" t="s">
        <v>1160</v>
      </c>
      <c r="B3909" t="s">
        <v>317</v>
      </c>
      <c r="C3909" t="s">
        <v>11593</v>
      </c>
      <c r="D3909" t="s">
        <v>318</v>
      </c>
      <c r="E3909">
        <v>340.2</v>
      </c>
      <c r="F3909" t="s">
        <v>1170</v>
      </c>
      <c r="G3909" t="s">
        <v>11594</v>
      </c>
      <c r="H3909" t="s">
        <v>677</v>
      </c>
      <c r="I3909" t="s">
        <v>10893</v>
      </c>
      <c r="J3909">
        <v>10082</v>
      </c>
      <c r="K3909">
        <v>113010</v>
      </c>
      <c r="L3909" t="s">
        <v>35</v>
      </c>
      <c r="M3909" t="s">
        <v>175</v>
      </c>
      <c r="N3909" t="s">
        <v>11274</v>
      </c>
      <c r="O3909" s="129"/>
      <c r="P3909" s="16"/>
    </row>
    <row r="3910" spans="1:16">
      <c r="A3910" t="s">
        <v>316</v>
      </c>
      <c r="B3910" t="s">
        <v>317</v>
      </c>
      <c r="C3910" t="s">
        <v>11569</v>
      </c>
      <c r="D3910" t="s">
        <v>318</v>
      </c>
      <c r="E3910">
        <v>275.85000000000002</v>
      </c>
      <c r="F3910" t="s">
        <v>1170</v>
      </c>
      <c r="G3910" t="s">
        <v>11570</v>
      </c>
      <c r="H3910" t="s">
        <v>679</v>
      </c>
      <c r="I3910" t="s">
        <v>10892</v>
      </c>
      <c r="J3910">
        <v>10082</v>
      </c>
      <c r="K3910">
        <v>113020</v>
      </c>
      <c r="L3910" t="s">
        <v>33</v>
      </c>
      <c r="M3910" t="s">
        <v>175</v>
      </c>
      <c r="N3910" t="s">
        <v>11264</v>
      </c>
      <c r="O3910" s="129"/>
      <c r="P3910" s="16"/>
    </row>
    <row r="3911" spans="1:16">
      <c r="A3911" t="s">
        <v>320</v>
      </c>
      <c r="B3911" t="s">
        <v>317</v>
      </c>
      <c r="C3911" t="s">
        <v>11571</v>
      </c>
      <c r="D3911" t="s">
        <v>318</v>
      </c>
      <c r="E3911">
        <v>264.33</v>
      </c>
      <c r="F3911" t="s">
        <v>1170</v>
      </c>
      <c r="G3911" t="s">
        <v>11572</v>
      </c>
      <c r="H3911" t="s">
        <v>676</v>
      </c>
      <c r="I3911" t="s">
        <v>10892</v>
      </c>
      <c r="J3911">
        <v>10082</v>
      </c>
      <c r="K3911">
        <v>113020</v>
      </c>
      <c r="L3911" t="s">
        <v>33</v>
      </c>
      <c r="M3911" t="s">
        <v>175</v>
      </c>
      <c r="N3911" t="s">
        <v>11265</v>
      </c>
      <c r="O3911" s="129"/>
      <c r="P3911" s="16"/>
    </row>
    <row r="3912" spans="1:16">
      <c r="A3912" t="s">
        <v>321</v>
      </c>
      <c r="B3912" t="s">
        <v>317</v>
      </c>
      <c r="C3912" t="s">
        <v>11573</v>
      </c>
      <c r="D3912" t="s">
        <v>318</v>
      </c>
      <c r="E3912">
        <v>261.57</v>
      </c>
      <c r="F3912" t="s">
        <v>1170</v>
      </c>
      <c r="G3912" t="s">
        <v>11574</v>
      </c>
      <c r="H3912" t="s">
        <v>679</v>
      </c>
      <c r="I3912" t="s">
        <v>10892</v>
      </c>
      <c r="J3912">
        <v>10082</v>
      </c>
      <c r="K3912">
        <v>113020</v>
      </c>
      <c r="L3912" t="s">
        <v>33</v>
      </c>
      <c r="M3912" t="s">
        <v>175</v>
      </c>
      <c r="N3912" t="s">
        <v>11266</v>
      </c>
      <c r="O3912" s="129"/>
      <c r="P3912" s="16"/>
    </row>
    <row r="3913" spans="1:16">
      <c r="A3913" t="s">
        <v>1115</v>
      </c>
      <c r="B3913" t="s">
        <v>317</v>
      </c>
      <c r="C3913" t="s">
        <v>11575</v>
      </c>
      <c r="D3913" t="s">
        <v>318</v>
      </c>
      <c r="E3913">
        <v>283.89</v>
      </c>
      <c r="F3913" t="s">
        <v>1170</v>
      </c>
      <c r="G3913" t="s">
        <v>11576</v>
      </c>
      <c r="H3913" t="s">
        <v>678</v>
      </c>
      <c r="I3913" t="s">
        <v>10892</v>
      </c>
      <c r="J3913">
        <v>10082</v>
      </c>
      <c r="K3913">
        <v>113020</v>
      </c>
      <c r="L3913" t="s">
        <v>33</v>
      </c>
      <c r="M3913" t="s">
        <v>175</v>
      </c>
      <c r="N3913" t="s">
        <v>11267</v>
      </c>
      <c r="O3913" s="129"/>
      <c r="P3913" s="16"/>
    </row>
    <row r="3914" spans="1:16">
      <c r="A3914" t="s">
        <v>11577</v>
      </c>
      <c r="B3914" t="s">
        <v>317</v>
      </c>
      <c r="C3914" t="s">
        <v>11578</v>
      </c>
      <c r="D3914" t="s">
        <v>318</v>
      </c>
      <c r="E3914">
        <v>284.26</v>
      </c>
      <c r="F3914" t="s">
        <v>1170</v>
      </c>
      <c r="G3914" t="s">
        <v>11579</v>
      </c>
      <c r="H3914" t="s">
        <v>676</v>
      </c>
      <c r="I3914" t="s">
        <v>10892</v>
      </c>
      <c r="J3914">
        <v>10082</v>
      </c>
      <c r="K3914">
        <v>113020</v>
      </c>
      <c r="L3914" t="s">
        <v>33</v>
      </c>
      <c r="M3914" t="s">
        <v>175</v>
      </c>
      <c r="N3914" t="s">
        <v>11268</v>
      </c>
      <c r="O3914" s="129"/>
      <c r="P3914" s="16"/>
    </row>
    <row r="3915" spans="1:16">
      <c r="A3915" t="s">
        <v>11580</v>
      </c>
      <c r="B3915" t="s">
        <v>317</v>
      </c>
      <c r="C3915" t="s">
        <v>11581</v>
      </c>
      <c r="D3915" t="s">
        <v>318</v>
      </c>
      <c r="E3915">
        <v>292.35000000000002</v>
      </c>
      <c r="F3915" t="s">
        <v>1170</v>
      </c>
      <c r="G3915" t="s">
        <v>11582</v>
      </c>
      <c r="H3915" t="s">
        <v>668</v>
      </c>
      <c r="I3915" t="s">
        <v>10892</v>
      </c>
      <c r="J3915">
        <v>10082</v>
      </c>
      <c r="K3915">
        <v>113020</v>
      </c>
      <c r="L3915" t="s">
        <v>33</v>
      </c>
      <c r="M3915" t="s">
        <v>175</v>
      </c>
      <c r="N3915" t="s">
        <v>11269</v>
      </c>
      <c r="O3915" s="129"/>
      <c r="P3915" s="16"/>
    </row>
    <row r="3916" spans="1:16">
      <c r="A3916" t="s">
        <v>11583</v>
      </c>
      <c r="B3916" t="s">
        <v>317</v>
      </c>
      <c r="C3916" t="s">
        <v>11584</v>
      </c>
      <c r="D3916" t="s">
        <v>318</v>
      </c>
      <c r="E3916">
        <v>288.05</v>
      </c>
      <c r="F3916" t="s">
        <v>1170</v>
      </c>
      <c r="G3916" t="s">
        <v>11585</v>
      </c>
      <c r="H3916" t="s">
        <v>673</v>
      </c>
      <c r="I3916" t="s">
        <v>10892</v>
      </c>
      <c r="J3916">
        <v>10082</v>
      </c>
      <c r="K3916">
        <v>113020</v>
      </c>
      <c r="L3916" t="s">
        <v>33</v>
      </c>
      <c r="M3916" t="s">
        <v>175</v>
      </c>
      <c r="N3916" t="s">
        <v>11271</v>
      </c>
      <c r="O3916" s="129"/>
      <c r="P3916" s="16"/>
    </row>
    <row r="3917" spans="1:16">
      <c r="A3917" t="s">
        <v>1155</v>
      </c>
      <c r="B3917" t="s">
        <v>317</v>
      </c>
      <c r="C3917" t="s">
        <v>11586</v>
      </c>
      <c r="D3917" t="s">
        <v>318</v>
      </c>
      <c r="E3917">
        <v>348.39</v>
      </c>
      <c r="F3917" t="s">
        <v>1170</v>
      </c>
      <c r="G3917" t="s">
        <v>11587</v>
      </c>
      <c r="H3917" t="s">
        <v>676</v>
      </c>
      <c r="I3917" t="s">
        <v>10892</v>
      </c>
      <c r="J3917">
        <v>10082</v>
      </c>
      <c r="K3917">
        <v>113020</v>
      </c>
      <c r="L3917" t="s">
        <v>33</v>
      </c>
      <c r="M3917" t="s">
        <v>175</v>
      </c>
      <c r="N3917" t="s">
        <v>11270</v>
      </c>
      <c r="O3917" s="129"/>
      <c r="P3917" s="16"/>
    </row>
    <row r="3918" spans="1:16">
      <c r="A3918" t="s">
        <v>11588</v>
      </c>
      <c r="B3918" t="s">
        <v>317</v>
      </c>
      <c r="C3918" t="s">
        <v>11589</v>
      </c>
      <c r="D3918" t="s">
        <v>318</v>
      </c>
      <c r="E3918">
        <v>714.03</v>
      </c>
      <c r="F3918" t="s">
        <v>1170</v>
      </c>
      <c r="G3918" t="s">
        <v>11590</v>
      </c>
      <c r="H3918" t="s">
        <v>683</v>
      </c>
      <c r="I3918" t="s">
        <v>10892</v>
      </c>
      <c r="J3918">
        <v>10082</v>
      </c>
      <c r="K3918">
        <v>113020</v>
      </c>
      <c r="L3918" t="s">
        <v>33</v>
      </c>
      <c r="M3918" t="s">
        <v>175</v>
      </c>
      <c r="N3918" t="s">
        <v>11272</v>
      </c>
      <c r="O3918" s="129"/>
      <c r="P3918" s="16"/>
    </row>
    <row r="3919" spans="1:16">
      <c r="A3919" t="s">
        <v>1161</v>
      </c>
      <c r="B3919" t="s">
        <v>317</v>
      </c>
      <c r="C3919" t="s">
        <v>11591</v>
      </c>
      <c r="D3919" t="s">
        <v>318</v>
      </c>
      <c r="E3919">
        <v>329.71</v>
      </c>
      <c r="F3919" t="s">
        <v>1170</v>
      </c>
      <c r="G3919" t="s">
        <v>11592</v>
      </c>
      <c r="H3919" t="s">
        <v>673</v>
      </c>
      <c r="I3919" t="s">
        <v>10892</v>
      </c>
      <c r="J3919">
        <v>10082</v>
      </c>
      <c r="K3919">
        <v>113020</v>
      </c>
      <c r="L3919" t="s">
        <v>33</v>
      </c>
      <c r="M3919" t="s">
        <v>175</v>
      </c>
      <c r="N3919" t="s">
        <v>11273</v>
      </c>
      <c r="O3919" s="129"/>
      <c r="P3919" s="16"/>
    </row>
    <row r="3920" spans="1:16">
      <c r="A3920" t="s">
        <v>1160</v>
      </c>
      <c r="B3920" t="s">
        <v>317</v>
      </c>
      <c r="C3920" t="s">
        <v>11593</v>
      </c>
      <c r="D3920" t="s">
        <v>318</v>
      </c>
      <c r="E3920">
        <v>329.71</v>
      </c>
      <c r="F3920" t="s">
        <v>1170</v>
      </c>
      <c r="G3920" t="s">
        <v>11594</v>
      </c>
      <c r="H3920" t="s">
        <v>678</v>
      </c>
      <c r="I3920" t="s">
        <v>10892</v>
      </c>
      <c r="J3920">
        <v>10082</v>
      </c>
      <c r="K3920">
        <v>113020</v>
      </c>
      <c r="L3920" t="s">
        <v>33</v>
      </c>
      <c r="M3920" t="s">
        <v>175</v>
      </c>
      <c r="N3920" t="s">
        <v>11274</v>
      </c>
      <c r="O3920" s="129"/>
      <c r="P3920" s="16"/>
    </row>
    <row r="3921" spans="1:16">
      <c r="A3921" t="s">
        <v>316</v>
      </c>
      <c r="B3921" t="s">
        <v>317</v>
      </c>
      <c r="C3921" t="s">
        <v>11569</v>
      </c>
      <c r="D3921" t="s">
        <v>318</v>
      </c>
      <c r="E3921">
        <v>5292.7</v>
      </c>
      <c r="F3921" t="s">
        <v>1170</v>
      </c>
      <c r="G3921" t="s">
        <v>11570</v>
      </c>
      <c r="H3921" t="s">
        <v>680</v>
      </c>
      <c r="I3921" t="s">
        <v>10891</v>
      </c>
      <c r="J3921">
        <v>10082</v>
      </c>
      <c r="K3921">
        <v>113040</v>
      </c>
      <c r="L3921" t="s">
        <v>27</v>
      </c>
      <c r="M3921" t="s">
        <v>175</v>
      </c>
      <c r="N3921" t="s">
        <v>11264</v>
      </c>
      <c r="O3921" s="129"/>
      <c r="P3921" s="16"/>
    </row>
    <row r="3922" spans="1:16">
      <c r="A3922" t="s">
        <v>320</v>
      </c>
      <c r="B3922" t="s">
        <v>317</v>
      </c>
      <c r="C3922" t="s">
        <v>11571</v>
      </c>
      <c r="D3922" t="s">
        <v>318</v>
      </c>
      <c r="E3922">
        <v>5118.04</v>
      </c>
      <c r="F3922" t="s">
        <v>1170</v>
      </c>
      <c r="G3922" t="s">
        <v>11572</v>
      </c>
      <c r="H3922" t="s">
        <v>677</v>
      </c>
      <c r="I3922" t="s">
        <v>10891</v>
      </c>
      <c r="J3922">
        <v>10082</v>
      </c>
      <c r="K3922">
        <v>113040</v>
      </c>
      <c r="L3922" t="s">
        <v>27</v>
      </c>
      <c r="M3922" t="s">
        <v>175</v>
      </c>
      <c r="N3922" t="s">
        <v>11265</v>
      </c>
      <c r="O3922" s="129"/>
      <c r="P3922" s="16"/>
    </row>
    <row r="3923" spans="1:16">
      <c r="A3923" t="s">
        <v>321</v>
      </c>
      <c r="B3923" t="s">
        <v>317</v>
      </c>
      <c r="C3923" t="s">
        <v>11573</v>
      </c>
      <c r="D3923" t="s">
        <v>318</v>
      </c>
      <c r="E3923">
        <v>5180.8599999999997</v>
      </c>
      <c r="F3923" t="s">
        <v>1170</v>
      </c>
      <c r="G3923" t="s">
        <v>11574</v>
      </c>
      <c r="H3923" t="s">
        <v>680</v>
      </c>
      <c r="I3923" t="s">
        <v>10891</v>
      </c>
      <c r="J3923">
        <v>10082</v>
      </c>
      <c r="K3923">
        <v>113040</v>
      </c>
      <c r="L3923" t="s">
        <v>27</v>
      </c>
      <c r="M3923" t="s">
        <v>175</v>
      </c>
      <c r="N3923" t="s">
        <v>11266</v>
      </c>
      <c r="O3923" s="129"/>
      <c r="P3923" s="16"/>
    </row>
    <row r="3924" spans="1:16">
      <c r="A3924" t="s">
        <v>1115</v>
      </c>
      <c r="B3924" t="s">
        <v>317</v>
      </c>
      <c r="C3924" t="s">
        <v>11575</v>
      </c>
      <c r="D3924" t="s">
        <v>318</v>
      </c>
      <c r="E3924">
        <v>5259.06</v>
      </c>
      <c r="F3924" t="s">
        <v>1170</v>
      </c>
      <c r="G3924" t="s">
        <v>11576</v>
      </c>
      <c r="H3924" t="s">
        <v>679</v>
      </c>
      <c r="I3924" t="s">
        <v>10891</v>
      </c>
      <c r="J3924">
        <v>10082</v>
      </c>
      <c r="K3924">
        <v>113040</v>
      </c>
      <c r="L3924" t="s">
        <v>27</v>
      </c>
      <c r="M3924" t="s">
        <v>175</v>
      </c>
      <c r="N3924" t="s">
        <v>11267</v>
      </c>
      <c r="O3924" s="129"/>
      <c r="P3924" s="16"/>
    </row>
    <row r="3925" spans="1:16">
      <c r="A3925" t="s">
        <v>11577</v>
      </c>
      <c r="B3925" t="s">
        <v>317</v>
      </c>
      <c r="C3925" t="s">
        <v>11578</v>
      </c>
      <c r="D3925" t="s">
        <v>318</v>
      </c>
      <c r="E3925">
        <v>5182.91</v>
      </c>
      <c r="F3925" t="s">
        <v>1170</v>
      </c>
      <c r="G3925" t="s">
        <v>11579</v>
      </c>
      <c r="H3925" t="s">
        <v>677</v>
      </c>
      <c r="I3925" t="s">
        <v>10891</v>
      </c>
      <c r="J3925">
        <v>10082</v>
      </c>
      <c r="K3925">
        <v>113040</v>
      </c>
      <c r="L3925" t="s">
        <v>27</v>
      </c>
      <c r="M3925" t="s">
        <v>175</v>
      </c>
      <c r="N3925" t="s">
        <v>11268</v>
      </c>
      <c r="O3925" s="129"/>
      <c r="P3925" s="16"/>
    </row>
    <row r="3926" spans="1:16">
      <c r="A3926" t="s">
        <v>11580</v>
      </c>
      <c r="B3926" t="s">
        <v>317</v>
      </c>
      <c r="C3926" t="s">
        <v>11581</v>
      </c>
      <c r="D3926" t="s">
        <v>318</v>
      </c>
      <c r="E3926">
        <v>5231.93</v>
      </c>
      <c r="F3926" t="s">
        <v>1170</v>
      </c>
      <c r="G3926" t="s">
        <v>11582</v>
      </c>
      <c r="H3926" t="s">
        <v>669</v>
      </c>
      <c r="I3926" t="s">
        <v>10891</v>
      </c>
      <c r="J3926">
        <v>10082</v>
      </c>
      <c r="K3926">
        <v>113040</v>
      </c>
      <c r="L3926" t="s">
        <v>27</v>
      </c>
      <c r="M3926" t="s">
        <v>175</v>
      </c>
      <c r="N3926" t="s">
        <v>11269</v>
      </c>
      <c r="O3926" s="129"/>
      <c r="P3926" s="16"/>
    </row>
    <row r="3927" spans="1:16">
      <c r="A3927" t="s">
        <v>1155</v>
      </c>
      <c r="B3927" t="s">
        <v>317</v>
      </c>
      <c r="C3927" t="s">
        <v>11586</v>
      </c>
      <c r="D3927" t="s">
        <v>318</v>
      </c>
      <c r="E3927">
        <v>5488.94</v>
      </c>
      <c r="F3927" t="s">
        <v>1170</v>
      </c>
      <c r="G3927" t="s">
        <v>11587</v>
      </c>
      <c r="H3927" t="s">
        <v>677</v>
      </c>
      <c r="I3927" t="s">
        <v>10891</v>
      </c>
      <c r="J3927">
        <v>10082</v>
      </c>
      <c r="K3927">
        <v>113040</v>
      </c>
      <c r="L3927" t="s">
        <v>27</v>
      </c>
      <c r="M3927" t="s">
        <v>175</v>
      </c>
      <c r="N3927" t="s">
        <v>11270</v>
      </c>
      <c r="O3927" s="129"/>
      <c r="P3927" s="16"/>
    </row>
    <row r="3928" spans="1:16">
      <c r="A3928" t="s">
        <v>11583</v>
      </c>
      <c r="B3928" t="s">
        <v>317</v>
      </c>
      <c r="C3928" t="s">
        <v>11584</v>
      </c>
      <c r="D3928" t="s">
        <v>318</v>
      </c>
      <c r="E3928">
        <v>6664.23</v>
      </c>
      <c r="F3928" t="s">
        <v>1170</v>
      </c>
      <c r="G3928" t="s">
        <v>11585</v>
      </c>
      <c r="H3928" t="s">
        <v>674</v>
      </c>
      <c r="I3928" t="s">
        <v>10891</v>
      </c>
      <c r="J3928">
        <v>10082</v>
      </c>
      <c r="K3928">
        <v>113040</v>
      </c>
      <c r="L3928" t="s">
        <v>27</v>
      </c>
      <c r="M3928" t="s">
        <v>175</v>
      </c>
      <c r="N3928" t="s">
        <v>11271</v>
      </c>
      <c r="O3928" s="129"/>
      <c r="P3928" s="16"/>
    </row>
    <row r="3929" spans="1:16">
      <c r="A3929" t="s">
        <v>11588</v>
      </c>
      <c r="B3929" t="s">
        <v>317</v>
      </c>
      <c r="C3929" t="s">
        <v>11589</v>
      </c>
      <c r="D3929" t="s">
        <v>318</v>
      </c>
      <c r="E3929">
        <v>5899.06</v>
      </c>
      <c r="F3929" t="s">
        <v>1170</v>
      </c>
      <c r="G3929" t="s">
        <v>11590</v>
      </c>
      <c r="H3929" t="s">
        <v>684</v>
      </c>
      <c r="I3929" t="s">
        <v>10891</v>
      </c>
      <c r="J3929">
        <v>10082</v>
      </c>
      <c r="K3929">
        <v>113040</v>
      </c>
      <c r="L3929" t="s">
        <v>27</v>
      </c>
      <c r="M3929" t="s">
        <v>175</v>
      </c>
      <c r="N3929" t="s">
        <v>11272</v>
      </c>
      <c r="O3929" s="129"/>
      <c r="P3929" s="16"/>
    </row>
    <row r="3930" spans="1:16">
      <c r="A3930" t="s">
        <v>1161</v>
      </c>
      <c r="B3930" t="s">
        <v>317</v>
      </c>
      <c r="C3930" t="s">
        <v>11591</v>
      </c>
      <c r="D3930" t="s">
        <v>318</v>
      </c>
      <c r="E3930">
        <v>5849.36</v>
      </c>
      <c r="F3930" t="s">
        <v>1170</v>
      </c>
      <c r="G3930" t="s">
        <v>11592</v>
      </c>
      <c r="H3930" t="s">
        <v>674</v>
      </c>
      <c r="I3930" t="s">
        <v>10891</v>
      </c>
      <c r="J3930">
        <v>10082</v>
      </c>
      <c r="K3930">
        <v>113040</v>
      </c>
      <c r="L3930" t="s">
        <v>27</v>
      </c>
      <c r="M3930" t="s">
        <v>175</v>
      </c>
      <c r="N3930" t="s">
        <v>11273</v>
      </c>
      <c r="O3930" s="129"/>
      <c r="P3930" s="16"/>
    </row>
    <row r="3931" spans="1:16">
      <c r="A3931" t="s">
        <v>1160</v>
      </c>
      <c r="B3931" t="s">
        <v>317</v>
      </c>
      <c r="C3931" t="s">
        <v>11593</v>
      </c>
      <c r="D3931" t="s">
        <v>318</v>
      </c>
      <c r="E3931">
        <v>5588.8</v>
      </c>
      <c r="F3931" t="s">
        <v>1170</v>
      </c>
      <c r="G3931" t="s">
        <v>11594</v>
      </c>
      <c r="H3931" t="s">
        <v>679</v>
      </c>
      <c r="I3931" t="s">
        <v>10891</v>
      </c>
      <c r="J3931">
        <v>10082</v>
      </c>
      <c r="K3931">
        <v>113040</v>
      </c>
      <c r="L3931" t="s">
        <v>27</v>
      </c>
      <c r="M3931" t="s">
        <v>175</v>
      </c>
      <c r="N3931" t="s">
        <v>11274</v>
      </c>
      <c r="O3931" s="129"/>
      <c r="P3931" s="16"/>
    </row>
    <row r="3932" spans="1:16">
      <c r="A3932" t="s">
        <v>316</v>
      </c>
      <c r="B3932" t="s">
        <v>317</v>
      </c>
      <c r="C3932" t="s">
        <v>11569</v>
      </c>
      <c r="D3932" t="s">
        <v>318</v>
      </c>
      <c r="E3932">
        <v>2101.88</v>
      </c>
      <c r="F3932" t="s">
        <v>1170</v>
      </c>
      <c r="G3932" t="s">
        <v>11570</v>
      </c>
      <c r="H3932" t="s">
        <v>681</v>
      </c>
      <c r="I3932" t="s">
        <v>10890</v>
      </c>
      <c r="J3932">
        <v>10082</v>
      </c>
      <c r="K3932">
        <v>113060</v>
      </c>
      <c r="L3932" t="s">
        <v>31</v>
      </c>
      <c r="M3932" t="s">
        <v>175</v>
      </c>
      <c r="N3932" t="s">
        <v>11264</v>
      </c>
      <c r="O3932" s="129"/>
      <c r="P3932" s="16"/>
    </row>
    <row r="3933" spans="1:16">
      <c r="A3933" t="s">
        <v>320</v>
      </c>
      <c r="B3933" t="s">
        <v>317</v>
      </c>
      <c r="C3933" t="s">
        <v>11571</v>
      </c>
      <c r="D3933" t="s">
        <v>318</v>
      </c>
      <c r="E3933">
        <v>2089.52</v>
      </c>
      <c r="F3933" t="s">
        <v>1170</v>
      </c>
      <c r="G3933" t="s">
        <v>11572</v>
      </c>
      <c r="H3933" t="s">
        <v>678</v>
      </c>
      <c r="I3933" t="s">
        <v>10890</v>
      </c>
      <c r="J3933">
        <v>10082</v>
      </c>
      <c r="K3933">
        <v>113060</v>
      </c>
      <c r="L3933" t="s">
        <v>31</v>
      </c>
      <c r="M3933" t="s">
        <v>175</v>
      </c>
      <c r="N3933" t="s">
        <v>11265</v>
      </c>
      <c r="O3933" s="129"/>
      <c r="P3933" s="16"/>
    </row>
    <row r="3934" spans="1:16">
      <c r="A3934" t="s">
        <v>321</v>
      </c>
      <c r="B3934" t="s">
        <v>317</v>
      </c>
      <c r="C3934" t="s">
        <v>11573</v>
      </c>
      <c r="D3934" t="s">
        <v>318</v>
      </c>
      <c r="E3934">
        <v>1946.94</v>
      </c>
      <c r="F3934" t="s">
        <v>1170</v>
      </c>
      <c r="G3934" t="s">
        <v>11574</v>
      </c>
      <c r="H3934" t="s">
        <v>681</v>
      </c>
      <c r="I3934" t="s">
        <v>10890</v>
      </c>
      <c r="J3934">
        <v>10082</v>
      </c>
      <c r="K3934">
        <v>113060</v>
      </c>
      <c r="L3934" t="s">
        <v>31</v>
      </c>
      <c r="M3934" t="s">
        <v>175</v>
      </c>
      <c r="N3934" t="s">
        <v>11266</v>
      </c>
      <c r="O3934" s="129"/>
      <c r="P3934" s="16"/>
    </row>
    <row r="3935" spans="1:16">
      <c r="A3935" t="s">
        <v>1115</v>
      </c>
      <c r="B3935" t="s">
        <v>317</v>
      </c>
      <c r="C3935" t="s">
        <v>11575</v>
      </c>
      <c r="D3935" t="s">
        <v>318</v>
      </c>
      <c r="E3935">
        <v>2234.11</v>
      </c>
      <c r="F3935" t="s">
        <v>1170</v>
      </c>
      <c r="G3935" t="s">
        <v>11576</v>
      </c>
      <c r="H3935" t="s">
        <v>680</v>
      </c>
      <c r="I3935" t="s">
        <v>10890</v>
      </c>
      <c r="J3935">
        <v>10082</v>
      </c>
      <c r="K3935">
        <v>113060</v>
      </c>
      <c r="L3935" t="s">
        <v>31</v>
      </c>
      <c r="M3935" t="s">
        <v>175</v>
      </c>
      <c r="N3935" t="s">
        <v>11267</v>
      </c>
      <c r="O3935" s="129"/>
      <c r="P3935" s="16"/>
    </row>
    <row r="3936" spans="1:16">
      <c r="A3936" t="s">
        <v>11577</v>
      </c>
      <c r="B3936" t="s">
        <v>317</v>
      </c>
      <c r="C3936" t="s">
        <v>11578</v>
      </c>
      <c r="D3936" t="s">
        <v>318</v>
      </c>
      <c r="E3936">
        <v>1953.58</v>
      </c>
      <c r="F3936" t="s">
        <v>1170</v>
      </c>
      <c r="G3936" t="s">
        <v>11579</v>
      </c>
      <c r="H3936" t="s">
        <v>678</v>
      </c>
      <c r="I3936" t="s">
        <v>10890</v>
      </c>
      <c r="J3936">
        <v>10082</v>
      </c>
      <c r="K3936">
        <v>113060</v>
      </c>
      <c r="L3936" t="s">
        <v>31</v>
      </c>
      <c r="M3936" t="s">
        <v>175</v>
      </c>
      <c r="N3936" t="s">
        <v>11268</v>
      </c>
      <c r="O3936" s="129"/>
      <c r="P3936" s="16"/>
    </row>
    <row r="3937" spans="1:16">
      <c r="A3937" t="s">
        <v>11580</v>
      </c>
      <c r="B3937" t="s">
        <v>317</v>
      </c>
      <c r="C3937" t="s">
        <v>11581</v>
      </c>
      <c r="D3937" t="s">
        <v>318</v>
      </c>
      <c r="E3937">
        <v>2099.39</v>
      </c>
      <c r="F3937" t="s">
        <v>1170</v>
      </c>
      <c r="G3937" t="s">
        <v>11582</v>
      </c>
      <c r="H3937" t="s">
        <v>670</v>
      </c>
      <c r="I3937" t="s">
        <v>10890</v>
      </c>
      <c r="J3937">
        <v>10082</v>
      </c>
      <c r="K3937">
        <v>113060</v>
      </c>
      <c r="L3937" t="s">
        <v>31</v>
      </c>
      <c r="M3937" t="s">
        <v>175</v>
      </c>
      <c r="N3937" t="s">
        <v>11269</v>
      </c>
      <c r="O3937" s="129"/>
      <c r="P3937" s="16"/>
    </row>
    <row r="3938" spans="1:16">
      <c r="A3938" t="s">
        <v>11583</v>
      </c>
      <c r="B3938" t="s">
        <v>317</v>
      </c>
      <c r="C3938" t="s">
        <v>11584</v>
      </c>
      <c r="D3938" t="s">
        <v>318</v>
      </c>
      <c r="E3938">
        <v>2094.6799999999998</v>
      </c>
      <c r="F3938" t="s">
        <v>1170</v>
      </c>
      <c r="G3938" t="s">
        <v>11585</v>
      </c>
      <c r="H3938" t="s">
        <v>675</v>
      </c>
      <c r="I3938" t="s">
        <v>10890</v>
      </c>
      <c r="J3938">
        <v>10082</v>
      </c>
      <c r="K3938">
        <v>113060</v>
      </c>
      <c r="L3938" t="s">
        <v>31</v>
      </c>
      <c r="M3938" t="s">
        <v>175</v>
      </c>
      <c r="N3938" t="s">
        <v>11271</v>
      </c>
      <c r="O3938" s="129"/>
      <c r="P3938" s="16"/>
    </row>
    <row r="3939" spans="1:16">
      <c r="A3939" t="s">
        <v>1155</v>
      </c>
      <c r="B3939" t="s">
        <v>317</v>
      </c>
      <c r="C3939" t="s">
        <v>11586</v>
      </c>
      <c r="D3939" t="s">
        <v>318</v>
      </c>
      <c r="E3939">
        <v>2245.1</v>
      </c>
      <c r="F3939" t="s">
        <v>1170</v>
      </c>
      <c r="G3939" t="s">
        <v>11587</v>
      </c>
      <c r="H3939" t="s">
        <v>678</v>
      </c>
      <c r="I3939" t="s">
        <v>10890</v>
      </c>
      <c r="J3939">
        <v>10082</v>
      </c>
      <c r="K3939">
        <v>113060</v>
      </c>
      <c r="L3939" t="s">
        <v>31</v>
      </c>
      <c r="M3939" t="s">
        <v>175</v>
      </c>
      <c r="N3939" t="s">
        <v>11270</v>
      </c>
      <c r="O3939" s="129"/>
      <c r="P3939" s="16"/>
    </row>
    <row r="3940" spans="1:16">
      <c r="A3940" t="s">
        <v>11588</v>
      </c>
      <c r="B3940" t="s">
        <v>317</v>
      </c>
      <c r="C3940" t="s">
        <v>11589</v>
      </c>
      <c r="D3940" t="s">
        <v>318</v>
      </c>
      <c r="E3940">
        <v>4464.01</v>
      </c>
      <c r="F3940" t="s">
        <v>1170</v>
      </c>
      <c r="G3940" t="s">
        <v>11590</v>
      </c>
      <c r="H3940" t="s">
        <v>685</v>
      </c>
      <c r="I3940" t="s">
        <v>10890</v>
      </c>
      <c r="J3940">
        <v>10082</v>
      </c>
      <c r="K3940">
        <v>113060</v>
      </c>
      <c r="L3940" t="s">
        <v>31</v>
      </c>
      <c r="M3940" t="s">
        <v>175</v>
      </c>
      <c r="N3940" t="s">
        <v>11272</v>
      </c>
      <c r="O3940" s="129"/>
      <c r="P3940" s="16"/>
    </row>
    <row r="3941" spans="1:16">
      <c r="A3941" t="s">
        <v>1161</v>
      </c>
      <c r="B3941" t="s">
        <v>317</v>
      </c>
      <c r="C3941" t="s">
        <v>11591</v>
      </c>
      <c r="D3941" t="s">
        <v>318</v>
      </c>
      <c r="E3941">
        <v>2904.64</v>
      </c>
      <c r="F3941" t="s">
        <v>1170</v>
      </c>
      <c r="G3941" t="s">
        <v>11592</v>
      </c>
      <c r="H3941" t="s">
        <v>675</v>
      </c>
      <c r="I3941" t="s">
        <v>10890</v>
      </c>
      <c r="J3941">
        <v>10082</v>
      </c>
      <c r="K3941">
        <v>113060</v>
      </c>
      <c r="L3941" t="s">
        <v>31</v>
      </c>
      <c r="M3941" t="s">
        <v>175</v>
      </c>
      <c r="N3941" t="s">
        <v>11273</v>
      </c>
      <c r="O3941" s="129"/>
      <c r="P3941" s="16"/>
    </row>
    <row r="3942" spans="1:16">
      <c r="A3942" t="s">
        <v>1160</v>
      </c>
      <c r="B3942" t="s">
        <v>317</v>
      </c>
      <c r="C3942" t="s">
        <v>11593</v>
      </c>
      <c r="D3942" t="s">
        <v>318</v>
      </c>
      <c r="E3942">
        <v>2332.9899999999998</v>
      </c>
      <c r="F3942" t="s">
        <v>1170</v>
      </c>
      <c r="G3942" t="s">
        <v>11594</v>
      </c>
      <c r="H3942" t="s">
        <v>680</v>
      </c>
      <c r="I3942" t="s">
        <v>10890</v>
      </c>
      <c r="J3942">
        <v>10082</v>
      </c>
      <c r="K3942">
        <v>113060</v>
      </c>
      <c r="L3942" t="s">
        <v>31</v>
      </c>
      <c r="M3942" t="s">
        <v>175</v>
      </c>
      <c r="N3942" t="s">
        <v>11274</v>
      </c>
      <c r="O3942" s="129"/>
      <c r="P3942" s="16"/>
    </row>
    <row r="3943" spans="1:16">
      <c r="A3943" t="s">
        <v>316</v>
      </c>
      <c r="B3943" t="s">
        <v>317</v>
      </c>
      <c r="C3943" t="s">
        <v>11569</v>
      </c>
      <c r="D3943" t="s">
        <v>318</v>
      </c>
      <c r="E3943">
        <v>675.76</v>
      </c>
      <c r="F3943" t="s">
        <v>1170</v>
      </c>
      <c r="G3943" t="s">
        <v>11570</v>
      </c>
      <c r="H3943" t="s">
        <v>682</v>
      </c>
      <c r="I3943" t="s">
        <v>10889</v>
      </c>
      <c r="J3943">
        <v>10082</v>
      </c>
      <c r="K3943">
        <v>114000</v>
      </c>
      <c r="L3943" t="s">
        <v>39</v>
      </c>
      <c r="M3943" t="s">
        <v>175</v>
      </c>
      <c r="N3943" t="s">
        <v>11264</v>
      </c>
      <c r="O3943" s="129"/>
    </row>
    <row r="3944" spans="1:16">
      <c r="A3944" t="s">
        <v>320</v>
      </c>
      <c r="B3944" t="s">
        <v>317</v>
      </c>
      <c r="C3944" t="s">
        <v>11571</v>
      </c>
      <c r="D3944" t="s">
        <v>318</v>
      </c>
      <c r="E3944">
        <v>647.57000000000005</v>
      </c>
      <c r="F3944" t="s">
        <v>1170</v>
      </c>
      <c r="G3944" t="s">
        <v>11572</v>
      </c>
      <c r="H3944" t="s">
        <v>679</v>
      </c>
      <c r="I3944" t="s">
        <v>10889</v>
      </c>
      <c r="J3944">
        <v>10082</v>
      </c>
      <c r="K3944">
        <v>114000</v>
      </c>
      <c r="L3944" t="s">
        <v>39</v>
      </c>
      <c r="M3944" t="s">
        <v>175</v>
      </c>
      <c r="N3944" t="s">
        <v>11265</v>
      </c>
      <c r="O3944" s="129"/>
    </row>
    <row r="3945" spans="1:16">
      <c r="A3945" t="s">
        <v>321</v>
      </c>
      <c r="B3945" t="s">
        <v>317</v>
      </c>
      <c r="C3945" t="s">
        <v>11573</v>
      </c>
      <c r="D3945" t="s">
        <v>318</v>
      </c>
      <c r="E3945">
        <v>573.33000000000004</v>
      </c>
      <c r="F3945" t="s">
        <v>1170</v>
      </c>
      <c r="G3945" t="s">
        <v>11574</v>
      </c>
      <c r="H3945" t="s">
        <v>682</v>
      </c>
      <c r="I3945" t="s">
        <v>10889</v>
      </c>
      <c r="J3945">
        <v>10082</v>
      </c>
      <c r="K3945">
        <v>114000</v>
      </c>
      <c r="L3945" t="s">
        <v>39</v>
      </c>
      <c r="M3945" t="s">
        <v>175</v>
      </c>
      <c r="N3945" t="s">
        <v>11266</v>
      </c>
      <c r="O3945" s="129"/>
    </row>
    <row r="3946" spans="1:16">
      <c r="A3946" t="s">
        <v>1115</v>
      </c>
      <c r="B3946" t="s">
        <v>317</v>
      </c>
      <c r="C3946" t="s">
        <v>11575</v>
      </c>
      <c r="D3946" t="s">
        <v>318</v>
      </c>
      <c r="E3946">
        <v>596.51</v>
      </c>
      <c r="F3946" t="s">
        <v>1170</v>
      </c>
      <c r="G3946" t="s">
        <v>11576</v>
      </c>
      <c r="H3946" t="s">
        <v>681</v>
      </c>
      <c r="I3946" t="s">
        <v>10889</v>
      </c>
      <c r="J3946">
        <v>10082</v>
      </c>
      <c r="K3946">
        <v>114000</v>
      </c>
      <c r="L3946" t="s">
        <v>39</v>
      </c>
      <c r="M3946" t="s">
        <v>175</v>
      </c>
      <c r="N3946" t="s">
        <v>11267</v>
      </c>
      <c r="O3946" s="129"/>
      <c r="P3946" s="16"/>
    </row>
    <row r="3947" spans="1:16">
      <c r="A3947" t="s">
        <v>11577</v>
      </c>
      <c r="B3947" t="s">
        <v>317</v>
      </c>
      <c r="C3947" t="s">
        <v>11578</v>
      </c>
      <c r="D3947" t="s">
        <v>318</v>
      </c>
      <c r="E3947">
        <v>479.74</v>
      </c>
      <c r="F3947" t="s">
        <v>1170</v>
      </c>
      <c r="G3947" t="s">
        <v>11579</v>
      </c>
      <c r="H3947" t="s">
        <v>679</v>
      </c>
      <c r="I3947" t="s">
        <v>10889</v>
      </c>
      <c r="J3947">
        <v>10082</v>
      </c>
      <c r="K3947">
        <v>114000</v>
      </c>
      <c r="L3947" t="s">
        <v>39</v>
      </c>
      <c r="M3947" t="s">
        <v>175</v>
      </c>
      <c r="N3947" t="s">
        <v>11268</v>
      </c>
      <c r="O3947" s="129"/>
    </row>
    <row r="3948" spans="1:16">
      <c r="A3948" t="s">
        <v>11580</v>
      </c>
      <c r="B3948" t="s">
        <v>317</v>
      </c>
      <c r="C3948" t="s">
        <v>11581</v>
      </c>
      <c r="D3948" t="s">
        <v>318</v>
      </c>
      <c r="E3948">
        <v>344.76</v>
      </c>
      <c r="F3948" t="s">
        <v>1170</v>
      </c>
      <c r="G3948" t="s">
        <v>11582</v>
      </c>
      <c r="H3948" t="s">
        <v>671</v>
      </c>
      <c r="I3948" t="s">
        <v>10889</v>
      </c>
      <c r="J3948">
        <v>10082</v>
      </c>
      <c r="K3948">
        <v>114000</v>
      </c>
      <c r="L3948" t="s">
        <v>39</v>
      </c>
      <c r="M3948" t="s">
        <v>175</v>
      </c>
      <c r="N3948" t="s">
        <v>11269</v>
      </c>
      <c r="O3948" s="129"/>
    </row>
    <row r="3949" spans="1:16">
      <c r="A3949" t="s">
        <v>11583</v>
      </c>
      <c r="B3949" t="s">
        <v>317</v>
      </c>
      <c r="C3949" t="s">
        <v>11584</v>
      </c>
      <c r="D3949" t="s">
        <v>318</v>
      </c>
      <c r="E3949">
        <v>651.85</v>
      </c>
      <c r="F3949" t="s">
        <v>1170</v>
      </c>
      <c r="G3949" t="s">
        <v>11585</v>
      </c>
      <c r="H3949" t="s">
        <v>676</v>
      </c>
      <c r="I3949" t="s">
        <v>10889</v>
      </c>
      <c r="J3949">
        <v>10082</v>
      </c>
      <c r="K3949">
        <v>114000</v>
      </c>
      <c r="L3949" t="s">
        <v>39</v>
      </c>
      <c r="M3949" t="s">
        <v>175</v>
      </c>
      <c r="N3949" t="s">
        <v>11271</v>
      </c>
      <c r="O3949" s="129"/>
      <c r="P3949" s="16"/>
    </row>
    <row r="3950" spans="1:16">
      <c r="A3950" t="s">
        <v>1155</v>
      </c>
      <c r="B3950" t="s">
        <v>317</v>
      </c>
      <c r="C3950" t="s">
        <v>11586</v>
      </c>
      <c r="D3950" t="s">
        <v>318</v>
      </c>
      <c r="E3950">
        <v>385.25</v>
      </c>
      <c r="F3950" t="s">
        <v>1170</v>
      </c>
      <c r="G3950" t="s">
        <v>11587</v>
      </c>
      <c r="H3950" t="s">
        <v>679</v>
      </c>
      <c r="I3950" t="s">
        <v>10889</v>
      </c>
      <c r="J3950">
        <v>10082</v>
      </c>
      <c r="K3950">
        <v>114000</v>
      </c>
      <c r="L3950" t="s">
        <v>39</v>
      </c>
      <c r="M3950" t="s">
        <v>175</v>
      </c>
      <c r="N3950" t="s">
        <v>11270</v>
      </c>
      <c r="O3950" s="129"/>
    </row>
    <row r="3951" spans="1:16">
      <c r="A3951" t="s">
        <v>11588</v>
      </c>
      <c r="B3951" t="s">
        <v>317</v>
      </c>
      <c r="C3951" t="s">
        <v>11589</v>
      </c>
      <c r="D3951" t="s">
        <v>318</v>
      </c>
      <c r="E3951">
        <v>1063.83</v>
      </c>
      <c r="F3951" t="s">
        <v>1170</v>
      </c>
      <c r="G3951" t="s">
        <v>11590</v>
      </c>
      <c r="H3951" t="s">
        <v>686</v>
      </c>
      <c r="I3951" t="s">
        <v>10889</v>
      </c>
      <c r="J3951">
        <v>10082</v>
      </c>
      <c r="K3951">
        <v>114000</v>
      </c>
      <c r="L3951" t="s">
        <v>39</v>
      </c>
      <c r="M3951" t="s">
        <v>175</v>
      </c>
      <c r="N3951" t="s">
        <v>11272</v>
      </c>
      <c r="O3951" s="129"/>
    </row>
    <row r="3952" spans="1:16">
      <c r="A3952" t="s">
        <v>1161</v>
      </c>
      <c r="B3952" t="s">
        <v>317</v>
      </c>
      <c r="C3952" t="s">
        <v>11591</v>
      </c>
      <c r="D3952" t="s">
        <v>318</v>
      </c>
      <c r="E3952">
        <v>926.19</v>
      </c>
      <c r="F3952" t="s">
        <v>1170</v>
      </c>
      <c r="G3952" t="s">
        <v>11592</v>
      </c>
      <c r="H3952" t="s">
        <v>676</v>
      </c>
      <c r="I3952" t="s">
        <v>10889</v>
      </c>
      <c r="J3952">
        <v>10082</v>
      </c>
      <c r="K3952">
        <v>114000</v>
      </c>
      <c r="L3952" t="s">
        <v>39</v>
      </c>
      <c r="M3952" t="s">
        <v>175</v>
      </c>
      <c r="N3952" t="s">
        <v>11273</v>
      </c>
      <c r="O3952" s="129"/>
      <c r="P3952" s="16"/>
    </row>
    <row r="3953" spans="1:16">
      <c r="A3953" t="s">
        <v>1160</v>
      </c>
      <c r="B3953" t="s">
        <v>317</v>
      </c>
      <c r="C3953" t="s">
        <v>11593</v>
      </c>
      <c r="D3953" t="s">
        <v>318</v>
      </c>
      <c r="E3953">
        <v>825.59</v>
      </c>
      <c r="F3953" t="s">
        <v>1170</v>
      </c>
      <c r="G3953" t="s">
        <v>11594</v>
      </c>
      <c r="H3953" t="s">
        <v>681</v>
      </c>
      <c r="I3953" t="s">
        <v>10889</v>
      </c>
      <c r="J3953">
        <v>10082</v>
      </c>
      <c r="K3953">
        <v>114000</v>
      </c>
      <c r="L3953" t="s">
        <v>39</v>
      </c>
      <c r="M3953" t="s">
        <v>175</v>
      </c>
      <c r="N3953" t="s">
        <v>11274</v>
      </c>
      <c r="O3953" s="129"/>
      <c r="P3953" s="16"/>
    </row>
    <row r="3954" spans="1:16">
      <c r="A3954" t="s">
        <v>316</v>
      </c>
      <c r="B3954" t="s">
        <v>317</v>
      </c>
      <c r="C3954" t="s">
        <v>11569</v>
      </c>
      <c r="D3954" t="s">
        <v>318</v>
      </c>
      <c r="E3954">
        <v>329.76</v>
      </c>
      <c r="F3954" t="s">
        <v>1170</v>
      </c>
      <c r="G3954" t="s">
        <v>11570</v>
      </c>
      <c r="H3954" t="s">
        <v>683</v>
      </c>
      <c r="I3954" t="s">
        <v>10888</v>
      </c>
      <c r="J3954">
        <v>10082</v>
      </c>
      <c r="K3954">
        <v>114010</v>
      </c>
      <c r="L3954" t="s">
        <v>35</v>
      </c>
      <c r="M3954" t="s">
        <v>175</v>
      </c>
      <c r="N3954" t="s">
        <v>11264</v>
      </c>
      <c r="O3954" s="129"/>
      <c r="P3954" s="16"/>
    </row>
    <row r="3955" spans="1:16">
      <c r="A3955" t="s">
        <v>320</v>
      </c>
      <c r="B3955" t="s">
        <v>317</v>
      </c>
      <c r="C3955" t="s">
        <v>11571</v>
      </c>
      <c r="D3955" t="s">
        <v>318</v>
      </c>
      <c r="E3955">
        <v>341.07</v>
      </c>
      <c r="F3955" t="s">
        <v>1170</v>
      </c>
      <c r="G3955" t="s">
        <v>11572</v>
      </c>
      <c r="H3955" t="s">
        <v>680</v>
      </c>
      <c r="I3955" t="s">
        <v>10888</v>
      </c>
      <c r="J3955">
        <v>10082</v>
      </c>
      <c r="K3955">
        <v>114010</v>
      </c>
      <c r="L3955" t="s">
        <v>35</v>
      </c>
      <c r="M3955" t="s">
        <v>175</v>
      </c>
      <c r="N3955" t="s">
        <v>11265</v>
      </c>
      <c r="O3955" s="129"/>
      <c r="P3955" s="16"/>
    </row>
    <row r="3956" spans="1:16">
      <c r="A3956" t="s">
        <v>321</v>
      </c>
      <c r="B3956" t="s">
        <v>317</v>
      </c>
      <c r="C3956" t="s">
        <v>11573</v>
      </c>
      <c r="D3956" t="s">
        <v>318</v>
      </c>
      <c r="E3956">
        <v>329.76</v>
      </c>
      <c r="F3956" t="s">
        <v>1170</v>
      </c>
      <c r="G3956" t="s">
        <v>11574</v>
      </c>
      <c r="H3956" t="s">
        <v>683</v>
      </c>
      <c r="I3956" t="s">
        <v>10888</v>
      </c>
      <c r="J3956">
        <v>10082</v>
      </c>
      <c r="K3956">
        <v>114010</v>
      </c>
      <c r="L3956" t="s">
        <v>35</v>
      </c>
      <c r="M3956" t="s">
        <v>175</v>
      </c>
      <c r="N3956" t="s">
        <v>11266</v>
      </c>
      <c r="O3956" s="129"/>
      <c r="P3956" s="16"/>
    </row>
    <row r="3957" spans="1:16">
      <c r="A3957" t="s">
        <v>1115</v>
      </c>
      <c r="B3957" t="s">
        <v>317</v>
      </c>
      <c r="C3957" t="s">
        <v>11575</v>
      </c>
      <c r="D3957" t="s">
        <v>318</v>
      </c>
      <c r="E3957">
        <v>365.53</v>
      </c>
      <c r="F3957" t="s">
        <v>1170</v>
      </c>
      <c r="G3957" t="s">
        <v>11576</v>
      </c>
      <c r="H3957" t="s">
        <v>682</v>
      </c>
      <c r="I3957" t="s">
        <v>10888</v>
      </c>
      <c r="J3957">
        <v>10082</v>
      </c>
      <c r="K3957">
        <v>114010</v>
      </c>
      <c r="L3957" t="s">
        <v>35</v>
      </c>
      <c r="M3957" t="s">
        <v>175</v>
      </c>
      <c r="N3957" t="s">
        <v>11267</v>
      </c>
      <c r="O3957" s="129"/>
      <c r="P3957" s="16"/>
    </row>
    <row r="3958" spans="1:16">
      <c r="A3958" t="s">
        <v>11577</v>
      </c>
      <c r="B3958" t="s">
        <v>317</v>
      </c>
      <c r="C3958" t="s">
        <v>11578</v>
      </c>
      <c r="D3958" t="s">
        <v>318</v>
      </c>
      <c r="E3958">
        <v>365.68</v>
      </c>
      <c r="F3958" t="s">
        <v>1170</v>
      </c>
      <c r="G3958" t="s">
        <v>11579</v>
      </c>
      <c r="H3958" t="s">
        <v>680</v>
      </c>
      <c r="I3958" t="s">
        <v>10888</v>
      </c>
      <c r="J3958">
        <v>10082</v>
      </c>
      <c r="K3958">
        <v>114010</v>
      </c>
      <c r="L3958" t="s">
        <v>35</v>
      </c>
      <c r="M3958" t="s">
        <v>175</v>
      </c>
      <c r="N3958" t="s">
        <v>11268</v>
      </c>
      <c r="O3958" s="129"/>
      <c r="P3958" s="16"/>
    </row>
    <row r="3959" spans="1:16">
      <c r="A3959" t="s">
        <v>11580</v>
      </c>
      <c r="B3959" t="s">
        <v>317</v>
      </c>
      <c r="C3959" t="s">
        <v>11581</v>
      </c>
      <c r="D3959" t="s">
        <v>318</v>
      </c>
      <c r="E3959">
        <v>225.8</v>
      </c>
      <c r="F3959" t="s">
        <v>1170</v>
      </c>
      <c r="G3959" t="s">
        <v>11582</v>
      </c>
      <c r="H3959" t="s">
        <v>672</v>
      </c>
      <c r="I3959" t="s">
        <v>10888</v>
      </c>
      <c r="J3959">
        <v>10082</v>
      </c>
      <c r="K3959">
        <v>114010</v>
      </c>
      <c r="L3959" t="s">
        <v>35</v>
      </c>
      <c r="M3959" t="s">
        <v>175</v>
      </c>
      <c r="N3959" t="s">
        <v>11269</v>
      </c>
      <c r="O3959" s="129"/>
      <c r="P3959" s="16"/>
    </row>
    <row r="3960" spans="1:16">
      <c r="A3960" t="s">
        <v>11583</v>
      </c>
      <c r="B3960" t="s">
        <v>317</v>
      </c>
      <c r="C3960" t="s">
        <v>11584</v>
      </c>
      <c r="D3960" t="s">
        <v>318</v>
      </c>
      <c r="E3960">
        <v>331.67</v>
      </c>
      <c r="F3960" t="s">
        <v>1170</v>
      </c>
      <c r="G3960" t="s">
        <v>11585</v>
      </c>
      <c r="H3960" t="s">
        <v>677</v>
      </c>
      <c r="I3960" t="s">
        <v>10888</v>
      </c>
      <c r="J3960">
        <v>10082</v>
      </c>
      <c r="K3960">
        <v>114010</v>
      </c>
      <c r="L3960" t="s">
        <v>35</v>
      </c>
      <c r="M3960" t="s">
        <v>175</v>
      </c>
      <c r="N3960" t="s">
        <v>11271</v>
      </c>
      <c r="O3960" s="129"/>
      <c r="P3960" s="16"/>
    </row>
    <row r="3961" spans="1:16">
      <c r="A3961" t="s">
        <v>1155</v>
      </c>
      <c r="B3961" t="s">
        <v>317</v>
      </c>
      <c r="C3961" t="s">
        <v>11586</v>
      </c>
      <c r="D3961" t="s">
        <v>318</v>
      </c>
      <c r="E3961">
        <v>320.97000000000003</v>
      </c>
      <c r="F3961" t="s">
        <v>1170</v>
      </c>
      <c r="G3961" t="s">
        <v>11587</v>
      </c>
      <c r="H3961" t="s">
        <v>680</v>
      </c>
      <c r="I3961" t="s">
        <v>10888</v>
      </c>
      <c r="J3961">
        <v>10082</v>
      </c>
      <c r="K3961">
        <v>114010</v>
      </c>
      <c r="L3961" t="s">
        <v>35</v>
      </c>
      <c r="M3961" t="s">
        <v>175</v>
      </c>
      <c r="N3961" t="s">
        <v>11270</v>
      </c>
      <c r="O3961" s="129"/>
      <c r="P3961" s="16"/>
    </row>
    <row r="3962" spans="1:16">
      <c r="A3962" t="s">
        <v>11588</v>
      </c>
      <c r="B3962" t="s">
        <v>317</v>
      </c>
      <c r="C3962" t="s">
        <v>11589</v>
      </c>
      <c r="D3962" t="s">
        <v>318</v>
      </c>
      <c r="E3962">
        <v>421.44</v>
      </c>
      <c r="F3962" t="s">
        <v>1170</v>
      </c>
      <c r="G3962" t="s">
        <v>11590</v>
      </c>
      <c r="H3962" t="s">
        <v>687</v>
      </c>
      <c r="I3962" t="s">
        <v>10888</v>
      </c>
      <c r="J3962">
        <v>10082</v>
      </c>
      <c r="K3962">
        <v>114010</v>
      </c>
      <c r="L3962" t="s">
        <v>35</v>
      </c>
      <c r="M3962" t="s">
        <v>175</v>
      </c>
      <c r="N3962" t="s">
        <v>11272</v>
      </c>
      <c r="O3962" s="129"/>
      <c r="P3962" s="16"/>
    </row>
    <row r="3963" spans="1:16">
      <c r="A3963" t="s">
        <v>1161</v>
      </c>
      <c r="B3963" t="s">
        <v>317</v>
      </c>
      <c r="C3963" t="s">
        <v>11591</v>
      </c>
      <c r="D3963" t="s">
        <v>318</v>
      </c>
      <c r="E3963">
        <v>532.03</v>
      </c>
      <c r="F3963" t="s">
        <v>1170</v>
      </c>
      <c r="G3963" t="s">
        <v>11592</v>
      </c>
      <c r="H3963" t="s">
        <v>677</v>
      </c>
      <c r="I3963" t="s">
        <v>10888</v>
      </c>
      <c r="J3963">
        <v>10082</v>
      </c>
      <c r="K3963">
        <v>114010</v>
      </c>
      <c r="L3963" t="s">
        <v>35</v>
      </c>
      <c r="M3963" t="s">
        <v>175</v>
      </c>
      <c r="N3963" t="s">
        <v>11273</v>
      </c>
      <c r="O3963" s="129"/>
      <c r="P3963" s="16"/>
    </row>
    <row r="3964" spans="1:16">
      <c r="A3964" t="s">
        <v>1160</v>
      </c>
      <c r="B3964" t="s">
        <v>317</v>
      </c>
      <c r="C3964" t="s">
        <v>11593</v>
      </c>
      <c r="D3964" t="s">
        <v>318</v>
      </c>
      <c r="E3964">
        <v>331.25</v>
      </c>
      <c r="F3964" t="s">
        <v>1170</v>
      </c>
      <c r="G3964" t="s">
        <v>11594</v>
      </c>
      <c r="H3964" t="s">
        <v>682</v>
      </c>
      <c r="I3964" t="s">
        <v>10888</v>
      </c>
      <c r="J3964">
        <v>10082</v>
      </c>
      <c r="K3964">
        <v>114010</v>
      </c>
      <c r="L3964" t="s">
        <v>35</v>
      </c>
      <c r="M3964" t="s">
        <v>175</v>
      </c>
      <c r="N3964" t="s">
        <v>11274</v>
      </c>
      <c r="O3964" s="129"/>
      <c r="P3964" s="16"/>
    </row>
    <row r="3965" spans="1:16">
      <c r="A3965" t="s">
        <v>316</v>
      </c>
      <c r="B3965" t="s">
        <v>317</v>
      </c>
      <c r="C3965" t="s">
        <v>11569</v>
      </c>
      <c r="D3965" t="s">
        <v>318</v>
      </c>
      <c r="E3965">
        <v>1085.32</v>
      </c>
      <c r="F3965" t="s">
        <v>1170</v>
      </c>
      <c r="G3965" t="s">
        <v>11570</v>
      </c>
      <c r="H3965" t="s">
        <v>684</v>
      </c>
      <c r="I3965" t="s">
        <v>10887</v>
      </c>
      <c r="J3965">
        <v>10082</v>
      </c>
      <c r="K3965">
        <v>114020</v>
      </c>
      <c r="L3965" t="s">
        <v>33</v>
      </c>
      <c r="M3965" t="s">
        <v>175</v>
      </c>
      <c r="N3965" t="s">
        <v>11264</v>
      </c>
      <c r="O3965" s="129"/>
      <c r="P3965" s="16"/>
    </row>
    <row r="3966" spans="1:16">
      <c r="A3966" t="s">
        <v>320</v>
      </c>
      <c r="B3966" t="s">
        <v>317</v>
      </c>
      <c r="C3966" t="s">
        <v>11571</v>
      </c>
      <c r="D3966" t="s">
        <v>318</v>
      </c>
      <c r="E3966">
        <v>1085.32</v>
      </c>
      <c r="F3966" t="s">
        <v>1170</v>
      </c>
      <c r="G3966" t="s">
        <v>11572</v>
      </c>
      <c r="H3966" t="s">
        <v>681</v>
      </c>
      <c r="I3966" t="s">
        <v>10887</v>
      </c>
      <c r="J3966">
        <v>10082</v>
      </c>
      <c r="K3966">
        <v>114020</v>
      </c>
      <c r="L3966" t="s">
        <v>33</v>
      </c>
      <c r="M3966" t="s">
        <v>175</v>
      </c>
      <c r="N3966" t="s">
        <v>11265</v>
      </c>
      <c r="O3966" s="129"/>
      <c r="P3966" s="16"/>
    </row>
    <row r="3967" spans="1:16">
      <c r="A3967" t="s">
        <v>321</v>
      </c>
      <c r="B3967" t="s">
        <v>317</v>
      </c>
      <c r="C3967" t="s">
        <v>11573</v>
      </c>
      <c r="D3967" t="s">
        <v>318</v>
      </c>
      <c r="E3967">
        <v>1085.32</v>
      </c>
      <c r="F3967" t="s">
        <v>1170</v>
      </c>
      <c r="G3967" t="s">
        <v>11574</v>
      </c>
      <c r="H3967" t="s">
        <v>684</v>
      </c>
      <c r="I3967" t="s">
        <v>10887</v>
      </c>
      <c r="J3967">
        <v>10082</v>
      </c>
      <c r="K3967">
        <v>114020</v>
      </c>
      <c r="L3967" t="s">
        <v>33</v>
      </c>
      <c r="M3967" t="s">
        <v>175</v>
      </c>
      <c r="N3967" t="s">
        <v>11266</v>
      </c>
      <c r="O3967" s="129"/>
      <c r="P3967" s="16"/>
    </row>
    <row r="3968" spans="1:16">
      <c r="A3968" t="s">
        <v>1115</v>
      </c>
      <c r="B3968" t="s">
        <v>317</v>
      </c>
      <c r="C3968" t="s">
        <v>11575</v>
      </c>
      <c r="D3968" t="s">
        <v>318</v>
      </c>
      <c r="E3968">
        <v>1111.6300000000001</v>
      </c>
      <c r="F3968" t="s">
        <v>1170</v>
      </c>
      <c r="G3968" t="s">
        <v>11576</v>
      </c>
      <c r="H3968" t="s">
        <v>683</v>
      </c>
      <c r="I3968" t="s">
        <v>10887</v>
      </c>
      <c r="J3968">
        <v>10082</v>
      </c>
      <c r="K3968">
        <v>114020</v>
      </c>
      <c r="L3968" t="s">
        <v>33</v>
      </c>
      <c r="M3968" t="s">
        <v>175</v>
      </c>
      <c r="N3968" t="s">
        <v>11267</v>
      </c>
      <c r="O3968" s="129"/>
      <c r="P3968" s="16"/>
    </row>
    <row r="3969" spans="1:16">
      <c r="A3969" t="s">
        <v>11577</v>
      </c>
      <c r="B3969" t="s">
        <v>317</v>
      </c>
      <c r="C3969" t="s">
        <v>11578</v>
      </c>
      <c r="D3969" t="s">
        <v>318</v>
      </c>
      <c r="E3969">
        <v>1119.99</v>
      </c>
      <c r="F3969" t="s">
        <v>1170</v>
      </c>
      <c r="G3969" t="s">
        <v>11579</v>
      </c>
      <c r="H3969" t="s">
        <v>681</v>
      </c>
      <c r="I3969" t="s">
        <v>10887</v>
      </c>
      <c r="J3969">
        <v>10082</v>
      </c>
      <c r="K3969">
        <v>114020</v>
      </c>
      <c r="L3969" t="s">
        <v>33</v>
      </c>
      <c r="M3969" t="s">
        <v>175</v>
      </c>
      <c r="N3969" t="s">
        <v>11268</v>
      </c>
      <c r="O3969" s="129"/>
      <c r="P3969" s="16"/>
    </row>
    <row r="3970" spans="1:16">
      <c r="A3970" t="s">
        <v>11580</v>
      </c>
      <c r="B3970" t="s">
        <v>317</v>
      </c>
      <c r="C3970" t="s">
        <v>11581</v>
      </c>
      <c r="D3970" t="s">
        <v>318</v>
      </c>
      <c r="E3970">
        <v>1119.99</v>
      </c>
      <c r="F3970" t="s">
        <v>1170</v>
      </c>
      <c r="G3970" t="s">
        <v>11582</v>
      </c>
      <c r="H3970" t="s">
        <v>673</v>
      </c>
      <c r="I3970" t="s">
        <v>10887</v>
      </c>
      <c r="J3970">
        <v>10082</v>
      </c>
      <c r="K3970">
        <v>114020</v>
      </c>
      <c r="L3970" t="s">
        <v>33</v>
      </c>
      <c r="M3970" t="s">
        <v>175</v>
      </c>
      <c r="N3970" t="s">
        <v>11269</v>
      </c>
      <c r="O3970" s="129"/>
      <c r="P3970" s="16"/>
    </row>
    <row r="3971" spans="1:16">
      <c r="A3971" t="s">
        <v>11583</v>
      </c>
      <c r="B3971" t="s">
        <v>317</v>
      </c>
      <c r="C3971" t="s">
        <v>11584</v>
      </c>
      <c r="D3971" t="s">
        <v>318</v>
      </c>
      <c r="E3971">
        <v>1126.8399999999999</v>
      </c>
      <c r="F3971" t="s">
        <v>1170</v>
      </c>
      <c r="G3971" t="s">
        <v>11585</v>
      </c>
      <c r="H3971" t="s">
        <v>678</v>
      </c>
      <c r="I3971" t="s">
        <v>10887</v>
      </c>
      <c r="J3971">
        <v>10082</v>
      </c>
      <c r="K3971">
        <v>114020</v>
      </c>
      <c r="L3971" t="s">
        <v>33</v>
      </c>
      <c r="M3971" t="s">
        <v>175</v>
      </c>
      <c r="N3971" t="s">
        <v>11271</v>
      </c>
      <c r="O3971" s="129"/>
      <c r="P3971" s="16"/>
    </row>
    <row r="3972" spans="1:16">
      <c r="A3972" t="s">
        <v>1155</v>
      </c>
      <c r="B3972" t="s">
        <v>317</v>
      </c>
      <c r="C3972" t="s">
        <v>11586</v>
      </c>
      <c r="D3972" t="s">
        <v>318</v>
      </c>
      <c r="E3972">
        <v>1257.21</v>
      </c>
      <c r="F3972" t="s">
        <v>1170</v>
      </c>
      <c r="G3972" t="s">
        <v>11587</v>
      </c>
      <c r="H3972" t="s">
        <v>681</v>
      </c>
      <c r="I3972" t="s">
        <v>10887</v>
      </c>
      <c r="J3972">
        <v>10082</v>
      </c>
      <c r="K3972">
        <v>114020</v>
      </c>
      <c r="L3972" t="s">
        <v>33</v>
      </c>
      <c r="M3972" t="s">
        <v>175</v>
      </c>
      <c r="N3972" t="s">
        <v>11270</v>
      </c>
      <c r="O3972" s="129"/>
      <c r="P3972" s="16"/>
    </row>
    <row r="3973" spans="1:16">
      <c r="A3973" t="s">
        <v>11588</v>
      </c>
      <c r="B3973" t="s">
        <v>317</v>
      </c>
      <c r="C3973" t="s">
        <v>11589</v>
      </c>
      <c r="D3973" t="s">
        <v>318</v>
      </c>
      <c r="E3973">
        <v>2006.06</v>
      </c>
      <c r="F3973" t="s">
        <v>1170</v>
      </c>
      <c r="G3973" t="s">
        <v>11590</v>
      </c>
      <c r="H3973" t="s">
        <v>688</v>
      </c>
      <c r="I3973" t="s">
        <v>10887</v>
      </c>
      <c r="J3973">
        <v>10082</v>
      </c>
      <c r="K3973">
        <v>114020</v>
      </c>
      <c r="L3973" t="s">
        <v>33</v>
      </c>
      <c r="M3973" t="s">
        <v>175</v>
      </c>
      <c r="N3973" t="s">
        <v>11272</v>
      </c>
      <c r="O3973" s="129"/>
      <c r="P3973" s="16"/>
    </row>
    <row r="3974" spans="1:16">
      <c r="A3974" t="s">
        <v>1161</v>
      </c>
      <c r="B3974" t="s">
        <v>317</v>
      </c>
      <c r="C3974" t="s">
        <v>11591</v>
      </c>
      <c r="D3974" t="s">
        <v>318</v>
      </c>
      <c r="E3974">
        <v>1221.97</v>
      </c>
      <c r="F3974" t="s">
        <v>1170</v>
      </c>
      <c r="G3974" t="s">
        <v>11592</v>
      </c>
      <c r="H3974" t="s">
        <v>678</v>
      </c>
      <c r="I3974" t="s">
        <v>10887</v>
      </c>
      <c r="J3974">
        <v>10082</v>
      </c>
      <c r="K3974">
        <v>114020</v>
      </c>
      <c r="L3974" t="s">
        <v>33</v>
      </c>
      <c r="M3974" t="s">
        <v>175</v>
      </c>
      <c r="N3974" t="s">
        <v>11273</v>
      </c>
      <c r="O3974" s="129"/>
      <c r="P3974" s="16"/>
    </row>
    <row r="3975" spans="1:16">
      <c r="A3975" t="s">
        <v>1160</v>
      </c>
      <c r="B3975" t="s">
        <v>317</v>
      </c>
      <c r="C3975" t="s">
        <v>11593</v>
      </c>
      <c r="D3975" t="s">
        <v>318</v>
      </c>
      <c r="E3975">
        <v>1221.97</v>
      </c>
      <c r="F3975" t="s">
        <v>1170</v>
      </c>
      <c r="G3975" t="s">
        <v>11594</v>
      </c>
      <c r="H3975" t="s">
        <v>683</v>
      </c>
      <c r="I3975" t="s">
        <v>10887</v>
      </c>
      <c r="J3975">
        <v>10082</v>
      </c>
      <c r="K3975">
        <v>114020</v>
      </c>
      <c r="L3975" t="s">
        <v>33</v>
      </c>
      <c r="M3975" t="s">
        <v>175</v>
      </c>
      <c r="N3975" t="s">
        <v>11274</v>
      </c>
      <c r="O3975" s="129"/>
      <c r="P3975" s="16"/>
    </row>
    <row r="3976" spans="1:16">
      <c r="A3976" t="s">
        <v>316</v>
      </c>
      <c r="B3976" t="s">
        <v>317</v>
      </c>
      <c r="C3976" t="s">
        <v>11569</v>
      </c>
      <c r="D3976" t="s">
        <v>318</v>
      </c>
      <c r="E3976">
        <v>11594.91</v>
      </c>
      <c r="F3976" t="s">
        <v>1170</v>
      </c>
      <c r="G3976" t="s">
        <v>11570</v>
      </c>
      <c r="H3976" t="s">
        <v>685</v>
      </c>
      <c r="I3976" t="s">
        <v>10886</v>
      </c>
      <c r="J3976">
        <v>10082</v>
      </c>
      <c r="K3976">
        <v>114040</v>
      </c>
      <c r="L3976" t="s">
        <v>27</v>
      </c>
      <c r="M3976" t="s">
        <v>175</v>
      </c>
      <c r="N3976" t="s">
        <v>11264</v>
      </c>
      <c r="O3976" s="129"/>
      <c r="P3976" s="16"/>
    </row>
    <row r="3977" spans="1:16">
      <c r="A3977" t="s">
        <v>320</v>
      </c>
      <c r="B3977" t="s">
        <v>317</v>
      </c>
      <c r="C3977" t="s">
        <v>11571</v>
      </c>
      <c r="D3977" t="s">
        <v>318</v>
      </c>
      <c r="E3977">
        <v>11295.2</v>
      </c>
      <c r="F3977" t="s">
        <v>1170</v>
      </c>
      <c r="G3977" t="s">
        <v>11572</v>
      </c>
      <c r="H3977" t="s">
        <v>682</v>
      </c>
      <c r="I3977" t="s">
        <v>10886</v>
      </c>
      <c r="J3977">
        <v>10082</v>
      </c>
      <c r="K3977">
        <v>114040</v>
      </c>
      <c r="L3977" t="s">
        <v>27</v>
      </c>
      <c r="M3977" t="s">
        <v>175</v>
      </c>
      <c r="N3977" t="s">
        <v>11265</v>
      </c>
      <c r="O3977" s="129"/>
      <c r="P3977" s="16"/>
    </row>
    <row r="3978" spans="1:16">
      <c r="A3978" t="s">
        <v>321</v>
      </c>
      <c r="B3978" t="s">
        <v>317</v>
      </c>
      <c r="C3978" t="s">
        <v>11573</v>
      </c>
      <c r="D3978" t="s">
        <v>318</v>
      </c>
      <c r="E3978">
        <v>11431</v>
      </c>
      <c r="F3978" t="s">
        <v>1170</v>
      </c>
      <c r="G3978" t="s">
        <v>11574</v>
      </c>
      <c r="H3978" t="s">
        <v>685</v>
      </c>
      <c r="I3978" t="s">
        <v>10886</v>
      </c>
      <c r="J3978">
        <v>10082</v>
      </c>
      <c r="K3978">
        <v>114040</v>
      </c>
      <c r="L3978" t="s">
        <v>27</v>
      </c>
      <c r="M3978" t="s">
        <v>175</v>
      </c>
      <c r="N3978" t="s">
        <v>11266</v>
      </c>
      <c r="O3978" s="129"/>
      <c r="P3978" s="16"/>
    </row>
    <row r="3979" spans="1:16">
      <c r="A3979" t="s">
        <v>1115</v>
      </c>
      <c r="B3979" t="s">
        <v>317</v>
      </c>
      <c r="C3979" t="s">
        <v>11575</v>
      </c>
      <c r="D3979" t="s">
        <v>318</v>
      </c>
      <c r="E3979">
        <v>11537.15</v>
      </c>
      <c r="F3979" t="s">
        <v>1170</v>
      </c>
      <c r="G3979" t="s">
        <v>11576</v>
      </c>
      <c r="H3979" t="s">
        <v>684</v>
      </c>
      <c r="I3979" t="s">
        <v>10886</v>
      </c>
      <c r="J3979">
        <v>10082</v>
      </c>
      <c r="K3979">
        <v>114040</v>
      </c>
      <c r="L3979" t="s">
        <v>27</v>
      </c>
      <c r="M3979" t="s">
        <v>175</v>
      </c>
      <c r="N3979" t="s">
        <v>11267</v>
      </c>
      <c r="O3979" s="129"/>
      <c r="P3979" s="16"/>
    </row>
    <row r="3980" spans="1:16">
      <c r="A3980" t="s">
        <v>11577</v>
      </c>
      <c r="B3980" t="s">
        <v>317</v>
      </c>
      <c r="C3980" t="s">
        <v>11578</v>
      </c>
      <c r="D3980" t="s">
        <v>318</v>
      </c>
      <c r="E3980">
        <v>11406.5</v>
      </c>
      <c r="F3980" t="s">
        <v>1170</v>
      </c>
      <c r="G3980" t="s">
        <v>11579</v>
      </c>
      <c r="H3980" t="s">
        <v>682</v>
      </c>
      <c r="I3980" t="s">
        <v>10886</v>
      </c>
      <c r="J3980">
        <v>10082</v>
      </c>
      <c r="K3980">
        <v>114040</v>
      </c>
      <c r="L3980" t="s">
        <v>27</v>
      </c>
      <c r="M3980" t="s">
        <v>175</v>
      </c>
      <c r="N3980" t="s">
        <v>11268</v>
      </c>
      <c r="O3980" s="129"/>
      <c r="P3980" s="16"/>
    </row>
    <row r="3981" spans="1:16">
      <c r="A3981" t="s">
        <v>11580</v>
      </c>
      <c r="B3981" t="s">
        <v>317</v>
      </c>
      <c r="C3981" t="s">
        <v>11581</v>
      </c>
      <c r="D3981" t="s">
        <v>318</v>
      </c>
      <c r="E3981">
        <v>11490.61</v>
      </c>
      <c r="F3981" t="s">
        <v>1170</v>
      </c>
      <c r="G3981" t="s">
        <v>11582</v>
      </c>
      <c r="H3981" t="s">
        <v>674</v>
      </c>
      <c r="I3981" t="s">
        <v>10886</v>
      </c>
      <c r="J3981">
        <v>10082</v>
      </c>
      <c r="K3981">
        <v>114040</v>
      </c>
      <c r="L3981" t="s">
        <v>27</v>
      </c>
      <c r="M3981" t="s">
        <v>175</v>
      </c>
      <c r="N3981" t="s">
        <v>11269</v>
      </c>
      <c r="O3981" s="129"/>
      <c r="P3981" s="16"/>
    </row>
    <row r="3982" spans="1:16">
      <c r="A3982" t="s">
        <v>11583</v>
      </c>
      <c r="B3982" t="s">
        <v>317</v>
      </c>
      <c r="C3982" t="s">
        <v>11584</v>
      </c>
      <c r="D3982" t="s">
        <v>318</v>
      </c>
      <c r="E3982">
        <v>13948.37</v>
      </c>
      <c r="F3982" t="s">
        <v>1170</v>
      </c>
      <c r="G3982" t="s">
        <v>11585</v>
      </c>
      <c r="H3982" t="s">
        <v>679</v>
      </c>
      <c r="I3982" t="s">
        <v>10886</v>
      </c>
      <c r="J3982">
        <v>10082</v>
      </c>
      <c r="K3982">
        <v>114040</v>
      </c>
      <c r="L3982" t="s">
        <v>27</v>
      </c>
      <c r="M3982" t="s">
        <v>175</v>
      </c>
      <c r="N3982" t="s">
        <v>11271</v>
      </c>
      <c r="O3982" s="129"/>
      <c r="P3982" s="16"/>
    </row>
    <row r="3983" spans="1:16">
      <c r="A3983" t="s">
        <v>1155</v>
      </c>
      <c r="B3983" t="s">
        <v>317</v>
      </c>
      <c r="C3983" t="s">
        <v>11586</v>
      </c>
      <c r="D3983" t="s">
        <v>318</v>
      </c>
      <c r="E3983">
        <v>11914.83</v>
      </c>
      <c r="F3983" t="s">
        <v>1170</v>
      </c>
      <c r="G3983" t="s">
        <v>11587</v>
      </c>
      <c r="H3983" t="s">
        <v>682</v>
      </c>
      <c r="I3983" t="s">
        <v>10886</v>
      </c>
      <c r="J3983">
        <v>10082</v>
      </c>
      <c r="K3983">
        <v>114040</v>
      </c>
      <c r="L3983" t="s">
        <v>27</v>
      </c>
      <c r="M3983" t="s">
        <v>175</v>
      </c>
      <c r="N3983" t="s">
        <v>11270</v>
      </c>
      <c r="O3983" s="129"/>
      <c r="P3983" s="16"/>
    </row>
    <row r="3984" spans="1:16">
      <c r="A3984" t="s">
        <v>11588</v>
      </c>
      <c r="B3984" t="s">
        <v>317</v>
      </c>
      <c r="C3984" t="s">
        <v>11589</v>
      </c>
      <c r="D3984" t="s">
        <v>318</v>
      </c>
      <c r="E3984">
        <v>12635.35</v>
      </c>
      <c r="F3984" t="s">
        <v>1170</v>
      </c>
      <c r="G3984" t="s">
        <v>11590</v>
      </c>
      <c r="H3984" t="s">
        <v>689</v>
      </c>
      <c r="I3984" t="s">
        <v>10886</v>
      </c>
      <c r="J3984">
        <v>10082</v>
      </c>
      <c r="K3984">
        <v>114040</v>
      </c>
      <c r="L3984" t="s">
        <v>27</v>
      </c>
      <c r="M3984" t="s">
        <v>175</v>
      </c>
      <c r="N3984" t="s">
        <v>11272</v>
      </c>
      <c r="O3984" s="129"/>
      <c r="P3984" s="16"/>
    </row>
    <row r="3985" spans="1:16">
      <c r="A3985" t="s">
        <v>1161</v>
      </c>
      <c r="B3985" t="s">
        <v>317</v>
      </c>
      <c r="C3985" t="s">
        <v>11591</v>
      </c>
      <c r="D3985" t="s">
        <v>318</v>
      </c>
      <c r="E3985">
        <v>12522.92</v>
      </c>
      <c r="F3985" t="s">
        <v>1170</v>
      </c>
      <c r="G3985" t="s">
        <v>11592</v>
      </c>
      <c r="H3985" t="s">
        <v>679</v>
      </c>
      <c r="I3985" t="s">
        <v>10886</v>
      </c>
      <c r="J3985">
        <v>10082</v>
      </c>
      <c r="K3985">
        <v>114040</v>
      </c>
      <c r="L3985" t="s">
        <v>27</v>
      </c>
      <c r="M3985" t="s">
        <v>175</v>
      </c>
      <c r="N3985" t="s">
        <v>11273</v>
      </c>
      <c r="O3985" s="129"/>
      <c r="P3985" s="16"/>
    </row>
    <row r="3986" spans="1:16">
      <c r="A3986" t="s">
        <v>1160</v>
      </c>
      <c r="B3986" t="s">
        <v>317</v>
      </c>
      <c r="C3986" t="s">
        <v>11593</v>
      </c>
      <c r="D3986" t="s">
        <v>318</v>
      </c>
      <c r="E3986">
        <v>12102.74</v>
      </c>
      <c r="F3986" t="s">
        <v>1170</v>
      </c>
      <c r="G3986" t="s">
        <v>11594</v>
      </c>
      <c r="H3986" t="s">
        <v>684</v>
      </c>
      <c r="I3986" t="s">
        <v>10886</v>
      </c>
      <c r="J3986">
        <v>10082</v>
      </c>
      <c r="K3986">
        <v>114040</v>
      </c>
      <c r="L3986" t="s">
        <v>27</v>
      </c>
      <c r="M3986" t="s">
        <v>175</v>
      </c>
      <c r="N3986" t="s">
        <v>11274</v>
      </c>
      <c r="O3986" s="129"/>
      <c r="P3986" s="16"/>
    </row>
    <row r="3987" spans="1:16">
      <c r="A3987" t="s">
        <v>316</v>
      </c>
      <c r="B3987" t="s">
        <v>317</v>
      </c>
      <c r="C3987" t="s">
        <v>11569</v>
      </c>
      <c r="D3987" t="s">
        <v>318</v>
      </c>
      <c r="E3987">
        <v>8146.16</v>
      </c>
      <c r="F3987" t="s">
        <v>1170</v>
      </c>
      <c r="G3987" t="s">
        <v>11570</v>
      </c>
      <c r="H3987" t="s">
        <v>686</v>
      </c>
      <c r="I3987" t="s">
        <v>10885</v>
      </c>
      <c r="J3987">
        <v>10082</v>
      </c>
      <c r="K3987">
        <v>114060</v>
      </c>
      <c r="L3987" t="s">
        <v>31</v>
      </c>
      <c r="M3987" t="s">
        <v>175</v>
      </c>
      <c r="N3987" t="s">
        <v>11264</v>
      </c>
      <c r="O3987" s="129"/>
      <c r="P3987" s="16"/>
    </row>
    <row r="3988" spans="1:16">
      <c r="A3988" t="s">
        <v>320</v>
      </c>
      <c r="B3988" t="s">
        <v>317</v>
      </c>
      <c r="C3988" t="s">
        <v>11571</v>
      </c>
      <c r="D3988" t="s">
        <v>318</v>
      </c>
      <c r="E3988">
        <v>7616.58</v>
      </c>
      <c r="F3988" t="s">
        <v>1170</v>
      </c>
      <c r="G3988" t="s">
        <v>11572</v>
      </c>
      <c r="H3988" t="s">
        <v>683</v>
      </c>
      <c r="I3988" t="s">
        <v>10885</v>
      </c>
      <c r="J3988">
        <v>10082</v>
      </c>
      <c r="K3988">
        <v>114060</v>
      </c>
      <c r="L3988" t="s">
        <v>31</v>
      </c>
      <c r="M3988" t="s">
        <v>175</v>
      </c>
      <c r="N3988" t="s">
        <v>11265</v>
      </c>
      <c r="O3988" s="129"/>
      <c r="P3988" s="16"/>
    </row>
    <row r="3989" spans="1:16">
      <c r="A3989" t="s">
        <v>321</v>
      </c>
      <c r="B3989" t="s">
        <v>317</v>
      </c>
      <c r="C3989" t="s">
        <v>11573</v>
      </c>
      <c r="D3989" t="s">
        <v>318</v>
      </c>
      <c r="E3989">
        <v>7607.54</v>
      </c>
      <c r="F3989" t="s">
        <v>1170</v>
      </c>
      <c r="G3989" t="s">
        <v>11574</v>
      </c>
      <c r="H3989" t="s">
        <v>686</v>
      </c>
      <c r="I3989" t="s">
        <v>10885</v>
      </c>
      <c r="J3989">
        <v>10082</v>
      </c>
      <c r="K3989">
        <v>114060</v>
      </c>
      <c r="L3989" t="s">
        <v>31</v>
      </c>
      <c r="M3989" t="s">
        <v>175</v>
      </c>
      <c r="N3989" t="s">
        <v>11266</v>
      </c>
      <c r="O3989" s="129"/>
      <c r="P3989" s="16"/>
    </row>
    <row r="3990" spans="1:16">
      <c r="A3990" t="s">
        <v>1115</v>
      </c>
      <c r="B3990" t="s">
        <v>317</v>
      </c>
      <c r="C3990" t="s">
        <v>11575</v>
      </c>
      <c r="D3990" t="s">
        <v>318</v>
      </c>
      <c r="E3990">
        <v>7816.85</v>
      </c>
      <c r="F3990" t="s">
        <v>1170</v>
      </c>
      <c r="G3990" t="s">
        <v>11576</v>
      </c>
      <c r="H3990" t="s">
        <v>685</v>
      </c>
      <c r="I3990" t="s">
        <v>10885</v>
      </c>
      <c r="J3990">
        <v>10082</v>
      </c>
      <c r="K3990">
        <v>114060</v>
      </c>
      <c r="L3990" t="s">
        <v>31</v>
      </c>
      <c r="M3990" t="s">
        <v>175</v>
      </c>
      <c r="N3990" t="s">
        <v>11267</v>
      </c>
      <c r="O3990" s="129"/>
      <c r="P3990" s="16"/>
    </row>
    <row r="3991" spans="1:16">
      <c r="A3991" t="s">
        <v>11577</v>
      </c>
      <c r="B3991" t="s">
        <v>317</v>
      </c>
      <c r="C3991" t="s">
        <v>11578</v>
      </c>
      <c r="D3991" t="s">
        <v>318</v>
      </c>
      <c r="E3991">
        <v>7465.93</v>
      </c>
      <c r="F3991" t="s">
        <v>1170</v>
      </c>
      <c r="G3991" t="s">
        <v>11579</v>
      </c>
      <c r="H3991" t="s">
        <v>683</v>
      </c>
      <c r="I3991" t="s">
        <v>10885</v>
      </c>
      <c r="J3991">
        <v>10082</v>
      </c>
      <c r="K3991">
        <v>114060</v>
      </c>
      <c r="L3991" t="s">
        <v>31</v>
      </c>
      <c r="M3991" t="s">
        <v>175</v>
      </c>
      <c r="N3991" t="s">
        <v>11268</v>
      </c>
      <c r="O3991" s="129"/>
      <c r="P3991" s="16"/>
    </row>
    <row r="3992" spans="1:16">
      <c r="A3992" t="s">
        <v>11580</v>
      </c>
      <c r="B3992" t="s">
        <v>317</v>
      </c>
      <c r="C3992" t="s">
        <v>11581</v>
      </c>
      <c r="D3992" t="s">
        <v>318</v>
      </c>
      <c r="E3992">
        <v>6832.69</v>
      </c>
      <c r="F3992" t="s">
        <v>1170</v>
      </c>
      <c r="G3992" t="s">
        <v>11582</v>
      </c>
      <c r="H3992" t="s">
        <v>675</v>
      </c>
      <c r="I3992" t="s">
        <v>10885</v>
      </c>
      <c r="J3992">
        <v>10082</v>
      </c>
      <c r="K3992">
        <v>114060</v>
      </c>
      <c r="L3992" t="s">
        <v>31</v>
      </c>
      <c r="M3992" t="s">
        <v>175</v>
      </c>
      <c r="N3992" t="s">
        <v>11269</v>
      </c>
      <c r="O3992" s="129"/>
      <c r="P3992" s="16"/>
    </row>
    <row r="3993" spans="1:16">
      <c r="A3993" t="s">
        <v>11583</v>
      </c>
      <c r="B3993" t="s">
        <v>317</v>
      </c>
      <c r="C3993" t="s">
        <v>11584</v>
      </c>
      <c r="D3993" t="s">
        <v>318</v>
      </c>
      <c r="E3993">
        <v>6399.26</v>
      </c>
      <c r="F3993" t="s">
        <v>1170</v>
      </c>
      <c r="G3993" t="s">
        <v>11585</v>
      </c>
      <c r="H3993" t="s">
        <v>680</v>
      </c>
      <c r="I3993" t="s">
        <v>10885</v>
      </c>
      <c r="J3993">
        <v>10082</v>
      </c>
      <c r="K3993">
        <v>114060</v>
      </c>
      <c r="L3993" t="s">
        <v>31</v>
      </c>
      <c r="M3993" t="s">
        <v>175</v>
      </c>
      <c r="N3993" t="s">
        <v>11271</v>
      </c>
      <c r="O3993" s="129"/>
      <c r="P3993" s="16"/>
    </row>
    <row r="3994" spans="1:16">
      <c r="A3994" t="s">
        <v>1155</v>
      </c>
      <c r="B3994" t="s">
        <v>317</v>
      </c>
      <c r="C3994" t="s">
        <v>11586</v>
      </c>
      <c r="D3994" t="s">
        <v>318</v>
      </c>
      <c r="E3994">
        <v>7136.32</v>
      </c>
      <c r="F3994" t="s">
        <v>1170</v>
      </c>
      <c r="G3994" t="s">
        <v>11587</v>
      </c>
      <c r="H3994" t="s">
        <v>683</v>
      </c>
      <c r="I3994" t="s">
        <v>10885</v>
      </c>
      <c r="J3994">
        <v>10082</v>
      </c>
      <c r="K3994">
        <v>114060</v>
      </c>
      <c r="L3994" t="s">
        <v>31</v>
      </c>
      <c r="M3994" t="s">
        <v>175</v>
      </c>
      <c r="N3994" t="s">
        <v>11270</v>
      </c>
      <c r="O3994" s="129"/>
      <c r="P3994" s="16"/>
    </row>
    <row r="3995" spans="1:16">
      <c r="A3995" t="s">
        <v>11588</v>
      </c>
      <c r="B3995" t="s">
        <v>317</v>
      </c>
      <c r="C3995" t="s">
        <v>11589</v>
      </c>
      <c r="D3995" t="s">
        <v>318</v>
      </c>
      <c r="E3995">
        <v>10444.58</v>
      </c>
      <c r="F3995" t="s">
        <v>1170</v>
      </c>
      <c r="G3995" t="s">
        <v>11590</v>
      </c>
      <c r="H3995" t="s">
        <v>690</v>
      </c>
      <c r="I3995" t="s">
        <v>10885</v>
      </c>
      <c r="J3995">
        <v>10082</v>
      </c>
      <c r="K3995">
        <v>114060</v>
      </c>
      <c r="L3995" t="s">
        <v>31</v>
      </c>
      <c r="M3995" t="s">
        <v>175</v>
      </c>
      <c r="N3995" t="s">
        <v>11272</v>
      </c>
      <c r="O3995" s="129"/>
      <c r="P3995" s="16"/>
    </row>
    <row r="3996" spans="1:16">
      <c r="A3996" t="s">
        <v>1161</v>
      </c>
      <c r="B3996" t="s">
        <v>317</v>
      </c>
      <c r="C3996" t="s">
        <v>11591</v>
      </c>
      <c r="D3996" t="s">
        <v>318</v>
      </c>
      <c r="E3996">
        <v>7246.79</v>
      </c>
      <c r="F3996" t="s">
        <v>1170</v>
      </c>
      <c r="G3996" t="s">
        <v>11592</v>
      </c>
      <c r="H3996" t="s">
        <v>680</v>
      </c>
      <c r="I3996" t="s">
        <v>10885</v>
      </c>
      <c r="J3996">
        <v>10082</v>
      </c>
      <c r="K3996">
        <v>114060</v>
      </c>
      <c r="L3996" t="s">
        <v>31</v>
      </c>
      <c r="M3996" t="s">
        <v>175</v>
      </c>
      <c r="N3996" t="s">
        <v>11273</v>
      </c>
      <c r="O3996" s="129"/>
    </row>
    <row r="3997" spans="1:16">
      <c r="A3997" t="s">
        <v>1160</v>
      </c>
      <c r="B3997" t="s">
        <v>317</v>
      </c>
      <c r="C3997" t="s">
        <v>11593</v>
      </c>
      <c r="D3997" t="s">
        <v>318</v>
      </c>
      <c r="E3997">
        <v>6728.85</v>
      </c>
      <c r="F3997" t="s">
        <v>1170</v>
      </c>
      <c r="G3997" t="s">
        <v>11594</v>
      </c>
      <c r="H3997" t="s">
        <v>685</v>
      </c>
      <c r="I3997" t="s">
        <v>10885</v>
      </c>
      <c r="J3997">
        <v>10082</v>
      </c>
      <c r="K3997">
        <v>114060</v>
      </c>
      <c r="L3997" t="s">
        <v>31</v>
      </c>
      <c r="M3997" t="s">
        <v>175</v>
      </c>
      <c r="N3997" t="s">
        <v>11274</v>
      </c>
      <c r="O3997" s="129"/>
      <c r="P3997" s="16"/>
    </row>
    <row r="3998" spans="1:16">
      <c r="A3998" t="s">
        <v>316</v>
      </c>
      <c r="B3998" t="s">
        <v>317</v>
      </c>
      <c r="C3998" t="s">
        <v>11569</v>
      </c>
      <c r="D3998" t="s">
        <v>318</v>
      </c>
      <c r="E3998">
        <v>4187.7700000000004</v>
      </c>
      <c r="F3998" t="s">
        <v>1170</v>
      </c>
      <c r="G3998" t="s">
        <v>11570</v>
      </c>
      <c r="H3998" t="s">
        <v>687</v>
      </c>
      <c r="I3998" t="s">
        <v>10884</v>
      </c>
      <c r="J3998">
        <v>10085</v>
      </c>
      <c r="K3998">
        <v>111100</v>
      </c>
      <c r="L3998" t="s">
        <v>35</v>
      </c>
      <c r="M3998" t="s">
        <v>178</v>
      </c>
      <c r="N3998" t="s">
        <v>11264</v>
      </c>
      <c r="O3998" s="129"/>
    </row>
    <row r="3999" spans="1:16">
      <c r="A3999" t="s">
        <v>320</v>
      </c>
      <c r="B3999" t="s">
        <v>317</v>
      </c>
      <c r="C3999" t="s">
        <v>11571</v>
      </c>
      <c r="D3999" t="s">
        <v>318</v>
      </c>
      <c r="E3999">
        <v>4187.7700000000004</v>
      </c>
      <c r="F3999" t="s">
        <v>1170</v>
      </c>
      <c r="G3999" t="s">
        <v>11572</v>
      </c>
      <c r="H3999" t="s">
        <v>684</v>
      </c>
      <c r="I3999" t="s">
        <v>10884</v>
      </c>
      <c r="J3999">
        <v>10085</v>
      </c>
      <c r="K3999">
        <v>111100</v>
      </c>
      <c r="L3999" t="s">
        <v>35</v>
      </c>
      <c r="M3999" t="s">
        <v>178</v>
      </c>
      <c r="N3999" t="s">
        <v>11265</v>
      </c>
      <c r="O3999" s="129"/>
      <c r="P3999" s="16"/>
    </row>
    <row r="4000" spans="1:16">
      <c r="A4000" t="s">
        <v>321</v>
      </c>
      <c r="B4000" t="s">
        <v>317</v>
      </c>
      <c r="C4000" t="s">
        <v>11573</v>
      </c>
      <c r="D4000" t="s">
        <v>318</v>
      </c>
      <c r="E4000">
        <v>4187.7700000000004</v>
      </c>
      <c r="F4000" t="s">
        <v>1170</v>
      </c>
      <c r="G4000" t="s">
        <v>11574</v>
      </c>
      <c r="H4000" t="s">
        <v>687</v>
      </c>
      <c r="I4000" t="s">
        <v>10884</v>
      </c>
      <c r="J4000">
        <v>10085</v>
      </c>
      <c r="K4000">
        <v>111100</v>
      </c>
      <c r="L4000" t="s">
        <v>35</v>
      </c>
      <c r="M4000" t="s">
        <v>178</v>
      </c>
      <c r="N4000" t="s">
        <v>11266</v>
      </c>
      <c r="O4000" s="129"/>
    </row>
    <row r="4001" spans="1:16">
      <c r="A4001" t="s">
        <v>1115</v>
      </c>
      <c r="B4001" t="s">
        <v>317</v>
      </c>
      <c r="C4001" t="s">
        <v>11575</v>
      </c>
      <c r="D4001" t="s">
        <v>318</v>
      </c>
      <c r="E4001">
        <v>4187.7700000000004</v>
      </c>
      <c r="F4001" t="s">
        <v>1170</v>
      </c>
      <c r="G4001" t="s">
        <v>11576</v>
      </c>
      <c r="H4001" t="s">
        <v>686</v>
      </c>
      <c r="I4001" t="s">
        <v>10884</v>
      </c>
      <c r="J4001">
        <v>10085</v>
      </c>
      <c r="K4001">
        <v>111100</v>
      </c>
      <c r="L4001" t="s">
        <v>35</v>
      </c>
      <c r="M4001" t="s">
        <v>178</v>
      </c>
      <c r="N4001" t="s">
        <v>11267</v>
      </c>
      <c r="O4001" s="129"/>
    </row>
    <row r="4002" spans="1:16">
      <c r="A4002" t="s">
        <v>11577</v>
      </c>
      <c r="B4002" t="s">
        <v>317</v>
      </c>
      <c r="C4002" t="s">
        <v>11578</v>
      </c>
      <c r="D4002" t="s">
        <v>318</v>
      </c>
      <c r="E4002">
        <v>4187.7700000000004</v>
      </c>
      <c r="F4002" t="s">
        <v>1170</v>
      </c>
      <c r="G4002" t="s">
        <v>11579</v>
      </c>
      <c r="H4002" t="s">
        <v>684</v>
      </c>
      <c r="I4002" t="s">
        <v>10884</v>
      </c>
      <c r="J4002">
        <v>10085</v>
      </c>
      <c r="K4002">
        <v>111100</v>
      </c>
      <c r="L4002" t="s">
        <v>35</v>
      </c>
      <c r="M4002" t="s">
        <v>178</v>
      </c>
      <c r="N4002" t="s">
        <v>11268</v>
      </c>
      <c r="O4002" s="129"/>
    </row>
    <row r="4003" spans="1:16">
      <c r="A4003" t="s">
        <v>11580</v>
      </c>
      <c r="B4003" t="s">
        <v>317</v>
      </c>
      <c r="C4003" t="s">
        <v>11581</v>
      </c>
      <c r="D4003" t="s">
        <v>318</v>
      </c>
      <c r="E4003">
        <v>4298.7299999999996</v>
      </c>
      <c r="F4003" t="s">
        <v>1170</v>
      </c>
      <c r="G4003" t="s">
        <v>11582</v>
      </c>
      <c r="H4003" t="s">
        <v>676</v>
      </c>
      <c r="I4003" t="s">
        <v>10884</v>
      </c>
      <c r="J4003">
        <v>10085</v>
      </c>
      <c r="K4003">
        <v>111100</v>
      </c>
      <c r="L4003" t="s">
        <v>35</v>
      </c>
      <c r="M4003" t="s">
        <v>178</v>
      </c>
      <c r="N4003" t="s">
        <v>11269</v>
      </c>
      <c r="O4003" s="129"/>
    </row>
    <row r="4004" spans="1:16">
      <c r="A4004" t="s">
        <v>1155</v>
      </c>
      <c r="B4004" t="s">
        <v>317</v>
      </c>
      <c r="C4004" t="s">
        <v>11586</v>
      </c>
      <c r="D4004" t="s">
        <v>318</v>
      </c>
      <c r="E4004">
        <v>6242.48</v>
      </c>
      <c r="F4004" t="s">
        <v>1170</v>
      </c>
      <c r="G4004" t="s">
        <v>11587</v>
      </c>
      <c r="H4004" t="s">
        <v>684</v>
      </c>
      <c r="I4004" t="s">
        <v>10884</v>
      </c>
      <c r="J4004">
        <v>10085</v>
      </c>
      <c r="K4004">
        <v>111100</v>
      </c>
      <c r="L4004" t="s">
        <v>35</v>
      </c>
      <c r="M4004" t="s">
        <v>178</v>
      </c>
      <c r="N4004" t="s">
        <v>11270</v>
      </c>
      <c r="O4004" s="129"/>
      <c r="P4004" s="16"/>
    </row>
    <row r="4005" spans="1:16">
      <c r="A4005" t="s">
        <v>11583</v>
      </c>
      <c r="B4005" t="s">
        <v>317</v>
      </c>
      <c r="C4005" t="s">
        <v>11584</v>
      </c>
      <c r="D4005" t="s">
        <v>318</v>
      </c>
      <c r="E4005">
        <v>4366.3100000000004</v>
      </c>
      <c r="F4005" t="s">
        <v>1170</v>
      </c>
      <c r="G4005" t="s">
        <v>11585</v>
      </c>
      <c r="H4005" t="s">
        <v>681</v>
      </c>
      <c r="I4005" t="s">
        <v>10884</v>
      </c>
      <c r="J4005">
        <v>10085</v>
      </c>
      <c r="K4005">
        <v>111100</v>
      </c>
      <c r="L4005" t="s">
        <v>35</v>
      </c>
      <c r="M4005" t="s">
        <v>178</v>
      </c>
      <c r="N4005" t="s">
        <v>11271</v>
      </c>
      <c r="O4005" s="129"/>
      <c r="P4005" s="16"/>
    </row>
    <row r="4006" spans="1:16">
      <c r="A4006" t="s">
        <v>11588</v>
      </c>
      <c r="B4006" t="s">
        <v>317</v>
      </c>
      <c r="C4006" t="s">
        <v>11589</v>
      </c>
      <c r="D4006" t="s">
        <v>318</v>
      </c>
      <c r="E4006">
        <v>6937.32</v>
      </c>
      <c r="F4006" t="s">
        <v>1170</v>
      </c>
      <c r="G4006" t="s">
        <v>11590</v>
      </c>
      <c r="H4006" t="s">
        <v>691</v>
      </c>
      <c r="I4006" t="s">
        <v>10884</v>
      </c>
      <c r="J4006">
        <v>10085</v>
      </c>
      <c r="K4006">
        <v>111100</v>
      </c>
      <c r="L4006" t="s">
        <v>35</v>
      </c>
      <c r="M4006" t="s">
        <v>178</v>
      </c>
      <c r="N4006" t="s">
        <v>11272</v>
      </c>
      <c r="O4006" s="129"/>
      <c r="P4006" s="16"/>
    </row>
    <row r="4007" spans="1:16">
      <c r="A4007" t="s">
        <v>1161</v>
      </c>
      <c r="B4007" t="s">
        <v>317</v>
      </c>
      <c r="C4007" t="s">
        <v>11591</v>
      </c>
      <c r="D4007" t="s">
        <v>318</v>
      </c>
      <c r="E4007">
        <v>4609.03</v>
      </c>
      <c r="F4007" t="s">
        <v>1170</v>
      </c>
      <c r="G4007" t="s">
        <v>11592</v>
      </c>
      <c r="H4007" t="s">
        <v>681</v>
      </c>
      <c r="I4007" t="s">
        <v>10884</v>
      </c>
      <c r="J4007">
        <v>10085</v>
      </c>
      <c r="K4007">
        <v>111100</v>
      </c>
      <c r="L4007" t="s">
        <v>35</v>
      </c>
      <c r="M4007" t="s">
        <v>178</v>
      </c>
      <c r="N4007" t="s">
        <v>11273</v>
      </c>
      <c r="O4007" s="129"/>
      <c r="P4007" s="16"/>
    </row>
    <row r="4008" spans="1:16">
      <c r="A4008" t="s">
        <v>1160</v>
      </c>
      <c r="B4008" t="s">
        <v>317</v>
      </c>
      <c r="C4008" t="s">
        <v>11593</v>
      </c>
      <c r="D4008" t="s">
        <v>318</v>
      </c>
      <c r="E4008">
        <v>4742.59</v>
      </c>
      <c r="F4008" t="s">
        <v>1170</v>
      </c>
      <c r="G4008" t="s">
        <v>11594</v>
      </c>
      <c r="H4008" t="s">
        <v>686</v>
      </c>
      <c r="I4008" t="s">
        <v>10884</v>
      </c>
      <c r="J4008">
        <v>10085</v>
      </c>
      <c r="K4008">
        <v>111100</v>
      </c>
      <c r="L4008" t="s">
        <v>35</v>
      </c>
      <c r="M4008" t="s">
        <v>178</v>
      </c>
      <c r="N4008" t="s">
        <v>11274</v>
      </c>
      <c r="O4008" s="129"/>
      <c r="P4008" s="16"/>
    </row>
    <row r="4009" spans="1:16">
      <c r="A4009" t="s">
        <v>316</v>
      </c>
      <c r="B4009" t="s">
        <v>317</v>
      </c>
      <c r="C4009" t="s">
        <v>11569</v>
      </c>
      <c r="D4009" t="s">
        <v>318</v>
      </c>
      <c r="E4009">
        <v>4242.2</v>
      </c>
      <c r="F4009" t="s">
        <v>1170</v>
      </c>
      <c r="G4009" t="s">
        <v>11570</v>
      </c>
      <c r="H4009" t="s">
        <v>688</v>
      </c>
      <c r="I4009" t="s">
        <v>10883</v>
      </c>
      <c r="J4009">
        <v>10085</v>
      </c>
      <c r="K4009">
        <v>111200</v>
      </c>
      <c r="L4009" t="s">
        <v>33</v>
      </c>
      <c r="M4009" t="s">
        <v>178</v>
      </c>
      <c r="N4009" t="s">
        <v>11264</v>
      </c>
      <c r="O4009" s="129"/>
      <c r="P4009" s="16"/>
    </row>
    <row r="4010" spans="1:16">
      <c r="A4010" t="s">
        <v>320</v>
      </c>
      <c r="B4010" t="s">
        <v>317</v>
      </c>
      <c r="C4010" t="s">
        <v>11571</v>
      </c>
      <c r="D4010" t="s">
        <v>318</v>
      </c>
      <c r="E4010">
        <v>4596.03</v>
      </c>
      <c r="F4010" t="s">
        <v>1170</v>
      </c>
      <c r="G4010" t="s">
        <v>11572</v>
      </c>
      <c r="H4010" t="s">
        <v>685</v>
      </c>
      <c r="I4010" t="s">
        <v>10883</v>
      </c>
      <c r="J4010">
        <v>10085</v>
      </c>
      <c r="K4010">
        <v>111200</v>
      </c>
      <c r="L4010" t="s">
        <v>33</v>
      </c>
      <c r="M4010" t="s">
        <v>178</v>
      </c>
      <c r="N4010" t="s">
        <v>11265</v>
      </c>
      <c r="O4010" s="129"/>
      <c r="P4010" s="16"/>
    </row>
    <row r="4011" spans="1:16">
      <c r="A4011" t="s">
        <v>321</v>
      </c>
      <c r="B4011" t="s">
        <v>317</v>
      </c>
      <c r="C4011" t="s">
        <v>11573</v>
      </c>
      <c r="D4011" t="s">
        <v>318</v>
      </c>
      <c r="E4011">
        <v>4242.2</v>
      </c>
      <c r="F4011" t="s">
        <v>1170</v>
      </c>
      <c r="G4011" t="s">
        <v>11574</v>
      </c>
      <c r="H4011" t="s">
        <v>688</v>
      </c>
      <c r="I4011" t="s">
        <v>10883</v>
      </c>
      <c r="J4011">
        <v>10085</v>
      </c>
      <c r="K4011">
        <v>111200</v>
      </c>
      <c r="L4011" t="s">
        <v>33</v>
      </c>
      <c r="M4011" t="s">
        <v>178</v>
      </c>
      <c r="N4011" t="s">
        <v>11266</v>
      </c>
      <c r="O4011" s="129"/>
      <c r="P4011" s="16"/>
    </row>
    <row r="4012" spans="1:16">
      <c r="A4012" t="s">
        <v>1115</v>
      </c>
      <c r="B4012" t="s">
        <v>317</v>
      </c>
      <c r="C4012" t="s">
        <v>11575</v>
      </c>
      <c r="D4012" t="s">
        <v>318</v>
      </c>
      <c r="E4012">
        <v>4242.2</v>
      </c>
      <c r="F4012" t="s">
        <v>1170</v>
      </c>
      <c r="G4012" t="s">
        <v>11576</v>
      </c>
      <c r="H4012" t="s">
        <v>687</v>
      </c>
      <c r="I4012" t="s">
        <v>10883</v>
      </c>
      <c r="J4012">
        <v>10085</v>
      </c>
      <c r="K4012">
        <v>111200</v>
      </c>
      <c r="L4012" t="s">
        <v>33</v>
      </c>
      <c r="M4012" t="s">
        <v>178</v>
      </c>
      <c r="N4012" t="s">
        <v>11267</v>
      </c>
      <c r="O4012" s="129"/>
      <c r="P4012" s="16"/>
    </row>
    <row r="4013" spans="1:16">
      <c r="A4013" t="s">
        <v>11577</v>
      </c>
      <c r="B4013" t="s">
        <v>317</v>
      </c>
      <c r="C4013" t="s">
        <v>11578</v>
      </c>
      <c r="D4013" t="s">
        <v>318</v>
      </c>
      <c r="E4013">
        <v>4242.2</v>
      </c>
      <c r="F4013" t="s">
        <v>1170</v>
      </c>
      <c r="G4013" t="s">
        <v>11579</v>
      </c>
      <c r="H4013" t="s">
        <v>685</v>
      </c>
      <c r="I4013" t="s">
        <v>10883</v>
      </c>
      <c r="J4013">
        <v>10085</v>
      </c>
      <c r="K4013">
        <v>111200</v>
      </c>
      <c r="L4013" t="s">
        <v>33</v>
      </c>
      <c r="M4013" t="s">
        <v>178</v>
      </c>
      <c r="N4013" t="s">
        <v>11268</v>
      </c>
      <c r="O4013" s="129"/>
      <c r="P4013" s="16"/>
    </row>
    <row r="4014" spans="1:16">
      <c r="A4014" t="s">
        <v>11580</v>
      </c>
      <c r="B4014" t="s">
        <v>317</v>
      </c>
      <c r="C4014" t="s">
        <v>11581</v>
      </c>
      <c r="D4014" t="s">
        <v>318</v>
      </c>
      <c r="E4014">
        <v>4242.2</v>
      </c>
      <c r="F4014" t="s">
        <v>1170</v>
      </c>
      <c r="G4014" t="s">
        <v>11582</v>
      </c>
      <c r="H4014" t="s">
        <v>677</v>
      </c>
      <c r="I4014" t="s">
        <v>10883</v>
      </c>
      <c r="J4014">
        <v>10085</v>
      </c>
      <c r="K4014">
        <v>111200</v>
      </c>
      <c r="L4014" t="s">
        <v>33</v>
      </c>
      <c r="M4014" t="s">
        <v>178</v>
      </c>
      <c r="N4014" t="s">
        <v>11269</v>
      </c>
      <c r="O4014" s="129"/>
      <c r="P4014" s="16"/>
    </row>
    <row r="4015" spans="1:16">
      <c r="A4015" t="s">
        <v>1155</v>
      </c>
      <c r="B4015" t="s">
        <v>317</v>
      </c>
      <c r="C4015" t="s">
        <v>11586</v>
      </c>
      <c r="D4015" t="s">
        <v>318</v>
      </c>
      <c r="E4015">
        <v>4242.2</v>
      </c>
      <c r="F4015" t="s">
        <v>1170</v>
      </c>
      <c r="G4015" t="s">
        <v>11587</v>
      </c>
      <c r="H4015" t="s">
        <v>685</v>
      </c>
      <c r="I4015" t="s">
        <v>10883</v>
      </c>
      <c r="J4015">
        <v>10085</v>
      </c>
      <c r="K4015">
        <v>111200</v>
      </c>
      <c r="L4015" t="s">
        <v>33</v>
      </c>
      <c r="M4015" t="s">
        <v>178</v>
      </c>
      <c r="N4015" t="s">
        <v>11270</v>
      </c>
      <c r="O4015" s="129"/>
      <c r="P4015" s="16"/>
    </row>
    <row r="4016" spans="1:16">
      <c r="A4016" t="s">
        <v>11583</v>
      </c>
      <c r="B4016" t="s">
        <v>317</v>
      </c>
      <c r="C4016" t="s">
        <v>11584</v>
      </c>
      <c r="D4016" t="s">
        <v>318</v>
      </c>
      <c r="E4016">
        <v>4778.42</v>
      </c>
      <c r="F4016" t="s">
        <v>1170</v>
      </c>
      <c r="G4016" t="s">
        <v>11585</v>
      </c>
      <c r="H4016" t="s">
        <v>682</v>
      </c>
      <c r="I4016" t="s">
        <v>10883</v>
      </c>
      <c r="J4016">
        <v>10085</v>
      </c>
      <c r="K4016">
        <v>111200</v>
      </c>
      <c r="L4016" t="s">
        <v>33</v>
      </c>
      <c r="M4016" t="s">
        <v>178</v>
      </c>
      <c r="N4016" t="s">
        <v>11271</v>
      </c>
      <c r="O4016" s="129"/>
      <c r="P4016" s="16"/>
    </row>
    <row r="4017" spans="1:16">
      <c r="A4017" t="s">
        <v>11588</v>
      </c>
      <c r="B4017" t="s">
        <v>317</v>
      </c>
      <c r="C4017" t="s">
        <v>11589</v>
      </c>
      <c r="D4017" t="s">
        <v>318</v>
      </c>
      <c r="E4017">
        <v>7861.45</v>
      </c>
      <c r="F4017" t="s">
        <v>1170</v>
      </c>
      <c r="G4017" t="s">
        <v>11590</v>
      </c>
      <c r="H4017" t="s">
        <v>692</v>
      </c>
      <c r="I4017" t="s">
        <v>10883</v>
      </c>
      <c r="J4017">
        <v>10085</v>
      </c>
      <c r="K4017">
        <v>111200</v>
      </c>
      <c r="L4017" t="s">
        <v>33</v>
      </c>
      <c r="M4017" t="s">
        <v>178</v>
      </c>
      <c r="N4017" t="s">
        <v>11272</v>
      </c>
      <c r="O4017" s="129"/>
      <c r="P4017" s="16"/>
    </row>
    <row r="4018" spans="1:16">
      <c r="A4018" t="s">
        <v>1161</v>
      </c>
      <c r="B4018" t="s">
        <v>317</v>
      </c>
      <c r="C4018" t="s">
        <v>11591</v>
      </c>
      <c r="D4018" t="s">
        <v>318</v>
      </c>
      <c r="E4018">
        <v>4635.7700000000004</v>
      </c>
      <c r="F4018" t="s">
        <v>1170</v>
      </c>
      <c r="G4018" t="s">
        <v>11592</v>
      </c>
      <c r="H4018" t="s">
        <v>682</v>
      </c>
      <c r="I4018" t="s">
        <v>10883</v>
      </c>
      <c r="J4018">
        <v>10085</v>
      </c>
      <c r="K4018">
        <v>111200</v>
      </c>
      <c r="L4018" t="s">
        <v>33</v>
      </c>
      <c r="M4018" t="s">
        <v>178</v>
      </c>
      <c r="N4018" t="s">
        <v>11273</v>
      </c>
      <c r="O4018" s="129"/>
      <c r="P4018" s="16"/>
    </row>
    <row r="4019" spans="1:16">
      <c r="A4019" t="s">
        <v>1160</v>
      </c>
      <c r="B4019" t="s">
        <v>317</v>
      </c>
      <c r="C4019" t="s">
        <v>11593</v>
      </c>
      <c r="D4019" t="s">
        <v>318</v>
      </c>
      <c r="E4019">
        <v>4635.7700000000004</v>
      </c>
      <c r="F4019" t="s">
        <v>1170</v>
      </c>
      <c r="G4019" t="s">
        <v>11594</v>
      </c>
      <c r="H4019" t="s">
        <v>687</v>
      </c>
      <c r="I4019" t="s">
        <v>10883</v>
      </c>
      <c r="J4019">
        <v>10085</v>
      </c>
      <c r="K4019">
        <v>111200</v>
      </c>
      <c r="L4019" t="s">
        <v>33</v>
      </c>
      <c r="M4019" t="s">
        <v>178</v>
      </c>
      <c r="N4019" t="s">
        <v>11274</v>
      </c>
      <c r="O4019" s="129"/>
      <c r="P4019" s="16"/>
    </row>
    <row r="4020" spans="1:16">
      <c r="A4020" t="s">
        <v>316</v>
      </c>
      <c r="B4020" t="s">
        <v>317</v>
      </c>
      <c r="C4020" t="s">
        <v>11569</v>
      </c>
      <c r="D4020" t="s">
        <v>318</v>
      </c>
      <c r="E4020">
        <v>42185.82</v>
      </c>
      <c r="F4020" t="s">
        <v>1170</v>
      </c>
      <c r="G4020" t="s">
        <v>11570</v>
      </c>
      <c r="H4020" t="s">
        <v>689</v>
      </c>
      <c r="I4020" t="s">
        <v>10882</v>
      </c>
      <c r="J4020">
        <v>10085</v>
      </c>
      <c r="K4020">
        <v>111400</v>
      </c>
      <c r="L4020" t="s">
        <v>27</v>
      </c>
      <c r="M4020" t="s">
        <v>178</v>
      </c>
      <c r="N4020" t="s">
        <v>11264</v>
      </c>
      <c r="O4020" s="129"/>
      <c r="P4020" s="16"/>
    </row>
    <row r="4021" spans="1:16">
      <c r="A4021" t="s">
        <v>320</v>
      </c>
      <c r="B4021" t="s">
        <v>317</v>
      </c>
      <c r="C4021" t="s">
        <v>11571</v>
      </c>
      <c r="D4021" t="s">
        <v>318</v>
      </c>
      <c r="E4021">
        <v>42375.71</v>
      </c>
      <c r="F4021" t="s">
        <v>1170</v>
      </c>
      <c r="G4021" t="s">
        <v>11572</v>
      </c>
      <c r="H4021" t="s">
        <v>686</v>
      </c>
      <c r="I4021" t="s">
        <v>10882</v>
      </c>
      <c r="J4021">
        <v>10085</v>
      </c>
      <c r="K4021">
        <v>111400</v>
      </c>
      <c r="L4021" t="s">
        <v>27</v>
      </c>
      <c r="M4021" t="s">
        <v>178</v>
      </c>
      <c r="N4021" t="s">
        <v>11265</v>
      </c>
      <c r="O4021" s="129"/>
      <c r="P4021" s="16"/>
    </row>
    <row r="4022" spans="1:16">
      <c r="A4022" t="s">
        <v>321</v>
      </c>
      <c r="B4022" t="s">
        <v>317</v>
      </c>
      <c r="C4022" t="s">
        <v>11573</v>
      </c>
      <c r="D4022" t="s">
        <v>318</v>
      </c>
      <c r="E4022">
        <v>42124.88</v>
      </c>
      <c r="F4022" t="s">
        <v>1170</v>
      </c>
      <c r="G4022" t="s">
        <v>11574</v>
      </c>
      <c r="H4022" t="s">
        <v>689</v>
      </c>
      <c r="I4022" t="s">
        <v>10882</v>
      </c>
      <c r="J4022">
        <v>10085</v>
      </c>
      <c r="K4022">
        <v>111400</v>
      </c>
      <c r="L4022" t="s">
        <v>27</v>
      </c>
      <c r="M4022" t="s">
        <v>178</v>
      </c>
      <c r="N4022" t="s">
        <v>11266</v>
      </c>
      <c r="O4022" s="129"/>
      <c r="P4022" s="16"/>
    </row>
    <row r="4023" spans="1:16">
      <c r="A4023" t="s">
        <v>1115</v>
      </c>
      <c r="B4023" t="s">
        <v>317</v>
      </c>
      <c r="C4023" t="s">
        <v>11575</v>
      </c>
      <c r="D4023" t="s">
        <v>318</v>
      </c>
      <c r="E4023">
        <v>42644.1</v>
      </c>
      <c r="F4023" t="s">
        <v>1170</v>
      </c>
      <c r="G4023" t="s">
        <v>11576</v>
      </c>
      <c r="H4023" t="s">
        <v>688</v>
      </c>
      <c r="I4023" t="s">
        <v>10882</v>
      </c>
      <c r="J4023">
        <v>10085</v>
      </c>
      <c r="K4023">
        <v>111400</v>
      </c>
      <c r="L4023" t="s">
        <v>27</v>
      </c>
      <c r="M4023" t="s">
        <v>178</v>
      </c>
      <c r="N4023" t="s">
        <v>11267</v>
      </c>
      <c r="O4023" s="129"/>
      <c r="P4023" s="16"/>
    </row>
    <row r="4024" spans="1:16">
      <c r="A4024" t="s">
        <v>11577</v>
      </c>
      <c r="B4024" t="s">
        <v>317</v>
      </c>
      <c r="C4024" t="s">
        <v>11578</v>
      </c>
      <c r="D4024" t="s">
        <v>318</v>
      </c>
      <c r="E4024">
        <v>42512.43</v>
      </c>
      <c r="F4024" t="s">
        <v>1170</v>
      </c>
      <c r="G4024" t="s">
        <v>11579</v>
      </c>
      <c r="H4024" t="s">
        <v>686</v>
      </c>
      <c r="I4024" t="s">
        <v>10882</v>
      </c>
      <c r="J4024">
        <v>10085</v>
      </c>
      <c r="K4024">
        <v>111400</v>
      </c>
      <c r="L4024" t="s">
        <v>27</v>
      </c>
      <c r="M4024" t="s">
        <v>178</v>
      </c>
      <c r="N4024" t="s">
        <v>11268</v>
      </c>
      <c r="O4024" s="129"/>
      <c r="P4024" s="16"/>
    </row>
    <row r="4025" spans="1:16">
      <c r="A4025" t="s">
        <v>11580</v>
      </c>
      <c r="B4025" t="s">
        <v>317</v>
      </c>
      <c r="C4025" t="s">
        <v>11581</v>
      </c>
      <c r="D4025" t="s">
        <v>318</v>
      </c>
      <c r="E4025">
        <v>43363.1</v>
      </c>
      <c r="F4025" t="s">
        <v>1170</v>
      </c>
      <c r="G4025" t="s">
        <v>11582</v>
      </c>
      <c r="H4025" t="s">
        <v>678</v>
      </c>
      <c r="I4025" t="s">
        <v>10882</v>
      </c>
      <c r="J4025">
        <v>10085</v>
      </c>
      <c r="K4025">
        <v>111400</v>
      </c>
      <c r="L4025" t="s">
        <v>27</v>
      </c>
      <c r="M4025" t="s">
        <v>178</v>
      </c>
      <c r="N4025" t="s">
        <v>11269</v>
      </c>
      <c r="O4025" s="129"/>
      <c r="P4025" s="16"/>
    </row>
    <row r="4026" spans="1:16">
      <c r="A4026" t="s">
        <v>11583</v>
      </c>
      <c r="B4026" t="s">
        <v>317</v>
      </c>
      <c r="C4026" t="s">
        <v>11584</v>
      </c>
      <c r="D4026" t="s">
        <v>318</v>
      </c>
      <c r="E4026">
        <v>44620.67</v>
      </c>
      <c r="F4026" t="s">
        <v>1170</v>
      </c>
      <c r="G4026" t="s">
        <v>11585</v>
      </c>
      <c r="H4026" t="s">
        <v>683</v>
      </c>
      <c r="I4026" t="s">
        <v>10882</v>
      </c>
      <c r="J4026">
        <v>10085</v>
      </c>
      <c r="K4026">
        <v>111400</v>
      </c>
      <c r="L4026" t="s">
        <v>27</v>
      </c>
      <c r="M4026" t="s">
        <v>178</v>
      </c>
      <c r="N4026" t="s">
        <v>11271</v>
      </c>
      <c r="O4026" s="129"/>
      <c r="P4026" s="16"/>
    </row>
    <row r="4027" spans="1:16">
      <c r="A4027" t="s">
        <v>1155</v>
      </c>
      <c r="B4027" t="s">
        <v>317</v>
      </c>
      <c r="C4027" t="s">
        <v>11586</v>
      </c>
      <c r="D4027" t="s">
        <v>318</v>
      </c>
      <c r="E4027">
        <v>43243.53</v>
      </c>
      <c r="F4027" t="s">
        <v>1170</v>
      </c>
      <c r="G4027" t="s">
        <v>11587</v>
      </c>
      <c r="H4027" t="s">
        <v>686</v>
      </c>
      <c r="I4027" t="s">
        <v>10882</v>
      </c>
      <c r="J4027">
        <v>10085</v>
      </c>
      <c r="K4027">
        <v>111400</v>
      </c>
      <c r="L4027" t="s">
        <v>27</v>
      </c>
      <c r="M4027" t="s">
        <v>178</v>
      </c>
      <c r="N4027" t="s">
        <v>11270</v>
      </c>
      <c r="O4027" s="129"/>
      <c r="P4027" s="16"/>
    </row>
    <row r="4028" spans="1:16">
      <c r="A4028" t="s">
        <v>11588</v>
      </c>
      <c r="B4028" t="s">
        <v>317</v>
      </c>
      <c r="C4028" t="s">
        <v>11589</v>
      </c>
      <c r="D4028" t="s">
        <v>318</v>
      </c>
      <c r="E4028">
        <v>53583.040000000001</v>
      </c>
      <c r="F4028" t="s">
        <v>1170</v>
      </c>
      <c r="G4028" t="s">
        <v>11590</v>
      </c>
      <c r="H4028" t="s">
        <v>693</v>
      </c>
      <c r="I4028" t="s">
        <v>10882</v>
      </c>
      <c r="J4028">
        <v>10085</v>
      </c>
      <c r="K4028">
        <v>111400</v>
      </c>
      <c r="L4028" t="s">
        <v>27</v>
      </c>
      <c r="M4028" t="s">
        <v>178</v>
      </c>
      <c r="N4028" t="s">
        <v>11272</v>
      </c>
      <c r="O4028" s="129"/>
      <c r="P4028" s="16"/>
    </row>
    <row r="4029" spans="1:16">
      <c r="A4029" t="s">
        <v>1161</v>
      </c>
      <c r="B4029" t="s">
        <v>317</v>
      </c>
      <c r="C4029" t="s">
        <v>11591</v>
      </c>
      <c r="D4029" t="s">
        <v>318</v>
      </c>
      <c r="E4029">
        <v>46373.760000000002</v>
      </c>
      <c r="F4029" t="s">
        <v>1170</v>
      </c>
      <c r="G4029" t="s">
        <v>11592</v>
      </c>
      <c r="H4029" t="s">
        <v>683</v>
      </c>
      <c r="I4029" t="s">
        <v>10882</v>
      </c>
      <c r="J4029">
        <v>10085</v>
      </c>
      <c r="K4029">
        <v>111400</v>
      </c>
      <c r="L4029" t="s">
        <v>27</v>
      </c>
      <c r="M4029" t="s">
        <v>178</v>
      </c>
      <c r="N4029" t="s">
        <v>11273</v>
      </c>
      <c r="O4029" s="129"/>
      <c r="P4029" s="16"/>
    </row>
    <row r="4030" spans="1:16">
      <c r="A4030" t="s">
        <v>1160</v>
      </c>
      <c r="B4030" t="s">
        <v>317</v>
      </c>
      <c r="C4030" t="s">
        <v>11593</v>
      </c>
      <c r="D4030" t="s">
        <v>318</v>
      </c>
      <c r="E4030">
        <v>49177.67</v>
      </c>
      <c r="F4030" t="s">
        <v>1170</v>
      </c>
      <c r="G4030" t="s">
        <v>11594</v>
      </c>
      <c r="H4030" t="s">
        <v>688</v>
      </c>
      <c r="I4030" t="s">
        <v>10882</v>
      </c>
      <c r="J4030">
        <v>10085</v>
      </c>
      <c r="K4030">
        <v>111400</v>
      </c>
      <c r="L4030" t="s">
        <v>27</v>
      </c>
      <c r="M4030" t="s">
        <v>178</v>
      </c>
      <c r="N4030" t="s">
        <v>11274</v>
      </c>
      <c r="O4030" s="129"/>
      <c r="P4030" s="16"/>
    </row>
    <row r="4031" spans="1:16">
      <c r="A4031" t="s">
        <v>316</v>
      </c>
      <c r="B4031" t="s">
        <v>317</v>
      </c>
      <c r="C4031" t="s">
        <v>11569</v>
      </c>
      <c r="D4031" t="s">
        <v>318</v>
      </c>
      <c r="E4031">
        <v>10544.18</v>
      </c>
      <c r="F4031" t="s">
        <v>1170</v>
      </c>
      <c r="G4031" t="s">
        <v>11570</v>
      </c>
      <c r="H4031" t="s">
        <v>690</v>
      </c>
      <c r="I4031" t="s">
        <v>10881</v>
      </c>
      <c r="J4031">
        <v>10085</v>
      </c>
      <c r="K4031">
        <v>111600</v>
      </c>
      <c r="L4031" t="s">
        <v>31</v>
      </c>
      <c r="M4031" t="s">
        <v>178</v>
      </c>
      <c r="N4031" t="s">
        <v>11264</v>
      </c>
      <c r="O4031" s="129"/>
      <c r="P4031" s="16"/>
    </row>
    <row r="4032" spans="1:16">
      <c r="A4032" t="s">
        <v>320</v>
      </c>
      <c r="B4032" t="s">
        <v>317</v>
      </c>
      <c r="C4032" t="s">
        <v>11571</v>
      </c>
      <c r="D4032" t="s">
        <v>318</v>
      </c>
      <c r="E4032">
        <v>11938.82</v>
      </c>
      <c r="F4032" t="s">
        <v>1170</v>
      </c>
      <c r="G4032" t="s">
        <v>11572</v>
      </c>
      <c r="H4032" t="s">
        <v>687</v>
      </c>
      <c r="I4032" t="s">
        <v>10881</v>
      </c>
      <c r="J4032">
        <v>10085</v>
      </c>
      <c r="K4032">
        <v>111600</v>
      </c>
      <c r="L4032" t="s">
        <v>31</v>
      </c>
      <c r="M4032" t="s">
        <v>178</v>
      </c>
      <c r="N4032" t="s">
        <v>11265</v>
      </c>
      <c r="O4032" s="129"/>
      <c r="P4032" s="16"/>
    </row>
    <row r="4033" spans="1:16">
      <c r="A4033" t="s">
        <v>321</v>
      </c>
      <c r="B4033" t="s">
        <v>317</v>
      </c>
      <c r="C4033" t="s">
        <v>11573</v>
      </c>
      <c r="D4033" t="s">
        <v>318</v>
      </c>
      <c r="E4033">
        <v>11529.21</v>
      </c>
      <c r="F4033" t="s">
        <v>1170</v>
      </c>
      <c r="G4033" t="s">
        <v>11574</v>
      </c>
      <c r="H4033" t="s">
        <v>690</v>
      </c>
      <c r="I4033" t="s">
        <v>10881</v>
      </c>
      <c r="J4033">
        <v>10085</v>
      </c>
      <c r="K4033">
        <v>111600</v>
      </c>
      <c r="L4033" t="s">
        <v>31</v>
      </c>
      <c r="M4033" t="s">
        <v>178</v>
      </c>
      <c r="N4033" t="s">
        <v>11266</v>
      </c>
      <c r="O4033" s="129"/>
      <c r="P4033" s="16"/>
    </row>
    <row r="4034" spans="1:16">
      <c r="A4034" t="s">
        <v>1115</v>
      </c>
      <c r="B4034" t="s">
        <v>317</v>
      </c>
      <c r="C4034" t="s">
        <v>11575</v>
      </c>
      <c r="D4034" t="s">
        <v>318</v>
      </c>
      <c r="E4034">
        <v>12207.86</v>
      </c>
      <c r="F4034" t="s">
        <v>1170</v>
      </c>
      <c r="G4034" t="s">
        <v>11576</v>
      </c>
      <c r="H4034" t="s">
        <v>689</v>
      </c>
      <c r="I4034" t="s">
        <v>10881</v>
      </c>
      <c r="J4034">
        <v>10085</v>
      </c>
      <c r="K4034">
        <v>111600</v>
      </c>
      <c r="L4034" t="s">
        <v>31</v>
      </c>
      <c r="M4034" t="s">
        <v>178</v>
      </c>
      <c r="N4034" t="s">
        <v>11267</v>
      </c>
      <c r="O4034" s="129"/>
      <c r="P4034" s="16"/>
    </row>
    <row r="4035" spans="1:16">
      <c r="A4035" t="s">
        <v>11577</v>
      </c>
      <c r="B4035" t="s">
        <v>317</v>
      </c>
      <c r="C4035" t="s">
        <v>11578</v>
      </c>
      <c r="D4035" t="s">
        <v>318</v>
      </c>
      <c r="E4035">
        <v>11372.19</v>
      </c>
      <c r="F4035" t="s">
        <v>1170</v>
      </c>
      <c r="G4035" t="s">
        <v>11579</v>
      </c>
      <c r="H4035" t="s">
        <v>687</v>
      </c>
      <c r="I4035" t="s">
        <v>10881</v>
      </c>
      <c r="J4035">
        <v>10085</v>
      </c>
      <c r="K4035">
        <v>111600</v>
      </c>
      <c r="L4035" t="s">
        <v>31</v>
      </c>
      <c r="M4035" t="s">
        <v>178</v>
      </c>
      <c r="N4035" t="s">
        <v>11268</v>
      </c>
      <c r="O4035" s="129"/>
      <c r="P4035" s="16"/>
    </row>
    <row r="4036" spans="1:16">
      <c r="A4036" t="s">
        <v>11580</v>
      </c>
      <c r="B4036" t="s">
        <v>317</v>
      </c>
      <c r="C4036" t="s">
        <v>11581</v>
      </c>
      <c r="D4036" t="s">
        <v>318</v>
      </c>
      <c r="E4036">
        <v>11901.28</v>
      </c>
      <c r="F4036" t="s">
        <v>1170</v>
      </c>
      <c r="G4036" t="s">
        <v>11582</v>
      </c>
      <c r="H4036" t="s">
        <v>679</v>
      </c>
      <c r="I4036" t="s">
        <v>10881</v>
      </c>
      <c r="J4036">
        <v>10085</v>
      </c>
      <c r="K4036">
        <v>111600</v>
      </c>
      <c r="L4036" t="s">
        <v>31</v>
      </c>
      <c r="M4036" t="s">
        <v>178</v>
      </c>
      <c r="N4036" t="s">
        <v>11269</v>
      </c>
      <c r="O4036" s="129"/>
      <c r="P4036" s="16"/>
    </row>
    <row r="4037" spans="1:16">
      <c r="A4037" t="s">
        <v>1155</v>
      </c>
      <c r="B4037" t="s">
        <v>317</v>
      </c>
      <c r="C4037" t="s">
        <v>11586</v>
      </c>
      <c r="D4037" t="s">
        <v>318</v>
      </c>
      <c r="E4037">
        <v>11384.58</v>
      </c>
      <c r="F4037" t="s">
        <v>1170</v>
      </c>
      <c r="G4037" t="s">
        <v>11587</v>
      </c>
      <c r="H4037" t="s">
        <v>687</v>
      </c>
      <c r="I4037" t="s">
        <v>10881</v>
      </c>
      <c r="J4037">
        <v>10085</v>
      </c>
      <c r="K4037">
        <v>111600</v>
      </c>
      <c r="L4037" t="s">
        <v>31</v>
      </c>
      <c r="M4037" t="s">
        <v>178</v>
      </c>
      <c r="N4037" t="s">
        <v>11270</v>
      </c>
      <c r="O4037" s="129"/>
      <c r="P4037" s="16"/>
    </row>
    <row r="4038" spans="1:16">
      <c r="A4038" t="s">
        <v>11583</v>
      </c>
      <c r="B4038" t="s">
        <v>317</v>
      </c>
      <c r="C4038" t="s">
        <v>11584</v>
      </c>
      <c r="D4038" t="s">
        <v>318</v>
      </c>
      <c r="E4038">
        <v>12268.18</v>
      </c>
      <c r="F4038" t="s">
        <v>1170</v>
      </c>
      <c r="G4038" t="s">
        <v>11585</v>
      </c>
      <c r="H4038" t="s">
        <v>684</v>
      </c>
      <c r="I4038" t="s">
        <v>10881</v>
      </c>
      <c r="J4038">
        <v>10085</v>
      </c>
      <c r="K4038">
        <v>111600</v>
      </c>
      <c r="L4038" t="s">
        <v>31</v>
      </c>
      <c r="M4038" t="s">
        <v>178</v>
      </c>
      <c r="N4038" t="s">
        <v>11271</v>
      </c>
      <c r="O4038" s="129"/>
      <c r="P4038" s="16"/>
    </row>
    <row r="4039" spans="1:16">
      <c r="A4039" t="s">
        <v>11588</v>
      </c>
      <c r="B4039" t="s">
        <v>317</v>
      </c>
      <c r="C4039" t="s">
        <v>11589</v>
      </c>
      <c r="D4039" t="s">
        <v>318</v>
      </c>
      <c r="E4039">
        <v>21294.98</v>
      </c>
      <c r="F4039" t="s">
        <v>1170</v>
      </c>
      <c r="G4039" t="s">
        <v>11590</v>
      </c>
      <c r="H4039" t="s">
        <v>694</v>
      </c>
      <c r="I4039" t="s">
        <v>10881</v>
      </c>
      <c r="J4039">
        <v>10085</v>
      </c>
      <c r="K4039">
        <v>111600</v>
      </c>
      <c r="L4039" t="s">
        <v>31</v>
      </c>
      <c r="M4039" t="s">
        <v>178</v>
      </c>
      <c r="N4039" t="s">
        <v>11272</v>
      </c>
      <c r="O4039" s="129"/>
      <c r="P4039" s="16"/>
    </row>
    <row r="4040" spans="1:16">
      <c r="A4040" t="s">
        <v>1161</v>
      </c>
      <c r="B4040" t="s">
        <v>317</v>
      </c>
      <c r="C4040" t="s">
        <v>11591</v>
      </c>
      <c r="D4040" t="s">
        <v>318</v>
      </c>
      <c r="E4040">
        <v>12715</v>
      </c>
      <c r="F4040" t="s">
        <v>1170</v>
      </c>
      <c r="G4040" t="s">
        <v>11592</v>
      </c>
      <c r="H4040" t="s">
        <v>684</v>
      </c>
      <c r="I4040" t="s">
        <v>10881</v>
      </c>
      <c r="J4040">
        <v>10085</v>
      </c>
      <c r="K4040">
        <v>111600</v>
      </c>
      <c r="L4040" t="s">
        <v>31</v>
      </c>
      <c r="M4040" t="s">
        <v>178</v>
      </c>
      <c r="N4040" t="s">
        <v>11273</v>
      </c>
      <c r="O4040" s="129"/>
      <c r="P4040" s="16"/>
    </row>
    <row r="4041" spans="1:16">
      <c r="A4041" t="s">
        <v>1160</v>
      </c>
      <c r="B4041" t="s">
        <v>317</v>
      </c>
      <c r="C4041" t="s">
        <v>11593</v>
      </c>
      <c r="D4041" t="s">
        <v>318</v>
      </c>
      <c r="E4041">
        <v>12608.04</v>
      </c>
      <c r="F4041" t="s">
        <v>1170</v>
      </c>
      <c r="G4041" t="s">
        <v>11594</v>
      </c>
      <c r="H4041" t="s">
        <v>689</v>
      </c>
      <c r="I4041" t="s">
        <v>10881</v>
      </c>
      <c r="J4041">
        <v>10085</v>
      </c>
      <c r="K4041">
        <v>111600</v>
      </c>
      <c r="L4041" t="s">
        <v>31</v>
      </c>
      <c r="M4041" t="s">
        <v>178</v>
      </c>
      <c r="N4041" t="s">
        <v>11274</v>
      </c>
      <c r="O4041" s="129"/>
      <c r="P4041" s="16"/>
    </row>
    <row r="4042" spans="1:16">
      <c r="A4042" t="s">
        <v>316</v>
      </c>
      <c r="B4042" t="s">
        <v>317</v>
      </c>
      <c r="C4042" t="s">
        <v>11569</v>
      </c>
      <c r="D4042" t="s">
        <v>318</v>
      </c>
      <c r="E4042">
        <v>2085.41</v>
      </c>
      <c r="F4042" t="s">
        <v>1170</v>
      </c>
      <c r="G4042" t="s">
        <v>11570</v>
      </c>
      <c r="H4042" t="s">
        <v>691</v>
      </c>
      <c r="I4042" t="s">
        <v>10880</v>
      </c>
      <c r="J4042">
        <v>10085</v>
      </c>
      <c r="K4042">
        <v>111700</v>
      </c>
      <c r="L4042" t="s">
        <v>39</v>
      </c>
      <c r="M4042" t="s">
        <v>178</v>
      </c>
      <c r="N4042" t="s">
        <v>11264</v>
      </c>
      <c r="O4042" s="129"/>
      <c r="P4042" s="16"/>
    </row>
    <row r="4043" spans="1:16">
      <c r="A4043" t="s">
        <v>320</v>
      </c>
      <c r="B4043" t="s">
        <v>317</v>
      </c>
      <c r="C4043" t="s">
        <v>11571</v>
      </c>
      <c r="D4043" t="s">
        <v>318</v>
      </c>
      <c r="E4043">
        <v>2516.5500000000002</v>
      </c>
      <c r="F4043" t="s">
        <v>1170</v>
      </c>
      <c r="G4043" t="s">
        <v>11572</v>
      </c>
      <c r="H4043" t="s">
        <v>688</v>
      </c>
      <c r="I4043" t="s">
        <v>10880</v>
      </c>
      <c r="J4043">
        <v>10085</v>
      </c>
      <c r="K4043">
        <v>111700</v>
      </c>
      <c r="L4043" t="s">
        <v>39</v>
      </c>
      <c r="M4043" t="s">
        <v>178</v>
      </c>
      <c r="N4043" t="s">
        <v>11265</v>
      </c>
      <c r="O4043" s="129"/>
      <c r="P4043" s="16"/>
    </row>
    <row r="4044" spans="1:16">
      <c r="A4044" t="s">
        <v>321</v>
      </c>
      <c r="B4044" t="s">
        <v>317</v>
      </c>
      <c r="C4044" t="s">
        <v>11573</v>
      </c>
      <c r="D4044" t="s">
        <v>318</v>
      </c>
      <c r="E4044">
        <v>2060.41</v>
      </c>
      <c r="F4044" t="s">
        <v>1170</v>
      </c>
      <c r="G4044" t="s">
        <v>11574</v>
      </c>
      <c r="H4044" t="s">
        <v>691</v>
      </c>
      <c r="I4044" t="s">
        <v>10880</v>
      </c>
      <c r="J4044">
        <v>10085</v>
      </c>
      <c r="K4044">
        <v>111700</v>
      </c>
      <c r="L4044" t="s">
        <v>39</v>
      </c>
      <c r="M4044" t="s">
        <v>178</v>
      </c>
      <c r="N4044" t="s">
        <v>11266</v>
      </c>
      <c r="O4044" s="129"/>
      <c r="P4044" s="16"/>
    </row>
    <row r="4045" spans="1:16">
      <c r="A4045" t="s">
        <v>1115</v>
      </c>
      <c r="B4045" t="s">
        <v>317</v>
      </c>
      <c r="C4045" t="s">
        <v>11575</v>
      </c>
      <c r="D4045" t="s">
        <v>318</v>
      </c>
      <c r="E4045">
        <v>2422.8200000000002</v>
      </c>
      <c r="F4045" t="s">
        <v>1170</v>
      </c>
      <c r="G4045" t="s">
        <v>11576</v>
      </c>
      <c r="H4045" t="s">
        <v>690</v>
      </c>
      <c r="I4045" t="s">
        <v>10880</v>
      </c>
      <c r="J4045">
        <v>10085</v>
      </c>
      <c r="K4045">
        <v>111700</v>
      </c>
      <c r="L4045" t="s">
        <v>39</v>
      </c>
      <c r="M4045" t="s">
        <v>178</v>
      </c>
      <c r="N4045" t="s">
        <v>11267</v>
      </c>
      <c r="O4045" s="129"/>
      <c r="P4045" s="16"/>
    </row>
    <row r="4046" spans="1:16">
      <c r="A4046" t="s">
        <v>11577</v>
      </c>
      <c r="B4046" t="s">
        <v>317</v>
      </c>
      <c r="C4046" t="s">
        <v>11578</v>
      </c>
      <c r="D4046" t="s">
        <v>318</v>
      </c>
      <c r="E4046">
        <v>1913.58</v>
      </c>
      <c r="F4046" t="s">
        <v>1170</v>
      </c>
      <c r="G4046" t="s">
        <v>11579</v>
      </c>
      <c r="H4046" t="s">
        <v>688</v>
      </c>
      <c r="I4046" t="s">
        <v>10880</v>
      </c>
      <c r="J4046">
        <v>10085</v>
      </c>
      <c r="K4046">
        <v>111700</v>
      </c>
      <c r="L4046" t="s">
        <v>39</v>
      </c>
      <c r="M4046" t="s">
        <v>178</v>
      </c>
      <c r="N4046" t="s">
        <v>11268</v>
      </c>
      <c r="O4046" s="129"/>
      <c r="P4046" s="16"/>
    </row>
    <row r="4047" spans="1:16">
      <c r="A4047" t="s">
        <v>11580</v>
      </c>
      <c r="B4047" t="s">
        <v>317</v>
      </c>
      <c r="C4047" t="s">
        <v>11581</v>
      </c>
      <c r="D4047" t="s">
        <v>318</v>
      </c>
      <c r="E4047">
        <v>2176.0100000000002</v>
      </c>
      <c r="F4047" t="s">
        <v>1170</v>
      </c>
      <c r="G4047" t="s">
        <v>11582</v>
      </c>
      <c r="H4047" t="s">
        <v>680</v>
      </c>
      <c r="I4047" t="s">
        <v>10880</v>
      </c>
      <c r="J4047">
        <v>10085</v>
      </c>
      <c r="K4047">
        <v>111700</v>
      </c>
      <c r="L4047" t="s">
        <v>39</v>
      </c>
      <c r="M4047" t="s">
        <v>178</v>
      </c>
      <c r="N4047" t="s">
        <v>11269</v>
      </c>
      <c r="O4047" s="129"/>
      <c r="P4047" s="16"/>
    </row>
    <row r="4048" spans="1:16">
      <c r="A4048" t="s">
        <v>1155</v>
      </c>
      <c r="B4048" t="s">
        <v>317</v>
      </c>
      <c r="C4048" t="s">
        <v>11586</v>
      </c>
      <c r="D4048" t="s">
        <v>318</v>
      </c>
      <c r="E4048">
        <v>2182.2600000000002</v>
      </c>
      <c r="F4048" t="s">
        <v>1170</v>
      </c>
      <c r="G4048" t="s">
        <v>11587</v>
      </c>
      <c r="H4048" t="s">
        <v>688</v>
      </c>
      <c r="I4048" t="s">
        <v>10880</v>
      </c>
      <c r="J4048">
        <v>10085</v>
      </c>
      <c r="K4048">
        <v>111700</v>
      </c>
      <c r="L4048" t="s">
        <v>39</v>
      </c>
      <c r="M4048" t="s">
        <v>178</v>
      </c>
      <c r="N4048" t="s">
        <v>11270</v>
      </c>
      <c r="O4048" s="129"/>
      <c r="P4048" s="16"/>
    </row>
    <row r="4049" spans="1:16">
      <c r="A4049" t="s">
        <v>11583</v>
      </c>
      <c r="B4049" t="s">
        <v>317</v>
      </c>
      <c r="C4049" t="s">
        <v>11584</v>
      </c>
      <c r="D4049" t="s">
        <v>318</v>
      </c>
      <c r="E4049">
        <v>2875.84</v>
      </c>
      <c r="F4049" t="s">
        <v>1170</v>
      </c>
      <c r="G4049" t="s">
        <v>11585</v>
      </c>
      <c r="H4049" t="s">
        <v>685</v>
      </c>
      <c r="I4049" t="s">
        <v>10880</v>
      </c>
      <c r="J4049">
        <v>10085</v>
      </c>
      <c r="K4049">
        <v>111700</v>
      </c>
      <c r="L4049" t="s">
        <v>39</v>
      </c>
      <c r="M4049" t="s">
        <v>178</v>
      </c>
      <c r="N4049" t="s">
        <v>11271</v>
      </c>
      <c r="O4049" s="129"/>
      <c r="P4049" s="16"/>
    </row>
    <row r="4050" spans="1:16">
      <c r="A4050" t="s">
        <v>11588</v>
      </c>
      <c r="B4050" t="s">
        <v>317</v>
      </c>
      <c r="C4050" t="s">
        <v>11589</v>
      </c>
      <c r="D4050" t="s">
        <v>318</v>
      </c>
      <c r="E4050">
        <v>4471.13</v>
      </c>
      <c r="F4050" t="s">
        <v>1170</v>
      </c>
      <c r="G4050" t="s">
        <v>11590</v>
      </c>
      <c r="H4050" t="s">
        <v>695</v>
      </c>
      <c r="I4050" t="s">
        <v>10880</v>
      </c>
      <c r="J4050">
        <v>10085</v>
      </c>
      <c r="K4050">
        <v>111700</v>
      </c>
      <c r="L4050" t="s">
        <v>39</v>
      </c>
      <c r="M4050" t="s">
        <v>178</v>
      </c>
      <c r="N4050" t="s">
        <v>11272</v>
      </c>
      <c r="O4050" s="129"/>
      <c r="P4050" s="16"/>
    </row>
    <row r="4051" spans="1:16">
      <c r="A4051" t="s">
        <v>1161</v>
      </c>
      <c r="B4051" t="s">
        <v>317</v>
      </c>
      <c r="C4051" t="s">
        <v>11591</v>
      </c>
      <c r="D4051" t="s">
        <v>318</v>
      </c>
      <c r="E4051">
        <v>2594.64</v>
      </c>
      <c r="F4051" t="s">
        <v>1170</v>
      </c>
      <c r="G4051" t="s">
        <v>11592</v>
      </c>
      <c r="H4051" t="s">
        <v>685</v>
      </c>
      <c r="I4051" t="s">
        <v>10880</v>
      </c>
      <c r="J4051">
        <v>10085</v>
      </c>
      <c r="K4051">
        <v>111700</v>
      </c>
      <c r="L4051" t="s">
        <v>39</v>
      </c>
      <c r="M4051" t="s">
        <v>178</v>
      </c>
      <c r="N4051" t="s">
        <v>11273</v>
      </c>
      <c r="O4051" s="129"/>
      <c r="P4051" s="16"/>
    </row>
    <row r="4052" spans="1:16">
      <c r="A4052" t="s">
        <v>1160</v>
      </c>
      <c r="B4052" t="s">
        <v>317</v>
      </c>
      <c r="C4052" t="s">
        <v>11593</v>
      </c>
      <c r="D4052" t="s">
        <v>318</v>
      </c>
      <c r="E4052">
        <v>2673.84</v>
      </c>
      <c r="F4052" t="s">
        <v>1170</v>
      </c>
      <c r="G4052" t="s">
        <v>11594</v>
      </c>
      <c r="H4052" t="s">
        <v>690</v>
      </c>
      <c r="I4052" t="s">
        <v>10880</v>
      </c>
      <c r="J4052">
        <v>10085</v>
      </c>
      <c r="K4052">
        <v>111700</v>
      </c>
      <c r="L4052" t="s">
        <v>39</v>
      </c>
      <c r="M4052" t="s">
        <v>178</v>
      </c>
      <c r="N4052" t="s">
        <v>11274</v>
      </c>
      <c r="O4052" s="129"/>
      <c r="P4052" s="16"/>
    </row>
    <row r="4053" spans="1:16">
      <c r="A4053" t="s">
        <v>316</v>
      </c>
      <c r="B4053" t="s">
        <v>317</v>
      </c>
      <c r="C4053" t="s">
        <v>11569</v>
      </c>
      <c r="D4053" t="s">
        <v>318</v>
      </c>
      <c r="E4053">
        <v>18.63</v>
      </c>
      <c r="F4053" t="s">
        <v>1170</v>
      </c>
      <c r="G4053" t="s">
        <v>11570</v>
      </c>
      <c r="H4053" t="s">
        <v>692</v>
      </c>
      <c r="I4053" t="s">
        <v>10879</v>
      </c>
      <c r="J4053">
        <v>10085</v>
      </c>
      <c r="K4053">
        <v>113000</v>
      </c>
      <c r="L4053" t="s">
        <v>39</v>
      </c>
      <c r="M4053" t="s">
        <v>178</v>
      </c>
      <c r="N4053" t="s">
        <v>11264</v>
      </c>
      <c r="O4053" s="129"/>
      <c r="P4053" s="16"/>
    </row>
    <row r="4054" spans="1:16">
      <c r="A4054" t="s">
        <v>320</v>
      </c>
      <c r="B4054" t="s">
        <v>317</v>
      </c>
      <c r="C4054" t="s">
        <v>11571</v>
      </c>
      <c r="D4054" t="s">
        <v>318</v>
      </c>
      <c r="E4054">
        <v>97.96</v>
      </c>
      <c r="F4054" t="s">
        <v>1170</v>
      </c>
      <c r="G4054" t="s">
        <v>11572</v>
      </c>
      <c r="H4054" t="s">
        <v>689</v>
      </c>
      <c r="I4054" t="s">
        <v>10879</v>
      </c>
      <c r="J4054">
        <v>10085</v>
      </c>
      <c r="K4054">
        <v>113000</v>
      </c>
      <c r="L4054" t="s">
        <v>39</v>
      </c>
      <c r="M4054" t="s">
        <v>178</v>
      </c>
      <c r="N4054" t="s">
        <v>11265</v>
      </c>
      <c r="O4054" s="129"/>
      <c r="P4054" s="16"/>
    </row>
    <row r="4055" spans="1:16">
      <c r="A4055" t="s">
        <v>321</v>
      </c>
      <c r="B4055" t="s">
        <v>317</v>
      </c>
      <c r="C4055" t="s">
        <v>11573</v>
      </c>
      <c r="D4055" t="s">
        <v>318</v>
      </c>
      <c r="E4055">
        <v>22.08</v>
      </c>
      <c r="F4055" t="s">
        <v>1170</v>
      </c>
      <c r="G4055" t="s">
        <v>11574</v>
      </c>
      <c r="H4055" t="s">
        <v>692</v>
      </c>
      <c r="I4055" t="s">
        <v>10879</v>
      </c>
      <c r="J4055">
        <v>10085</v>
      </c>
      <c r="K4055">
        <v>113000</v>
      </c>
      <c r="L4055" t="s">
        <v>39</v>
      </c>
      <c r="M4055" t="s">
        <v>178</v>
      </c>
      <c r="N4055" t="s">
        <v>11266</v>
      </c>
      <c r="O4055" s="129"/>
      <c r="P4055" s="16"/>
    </row>
    <row r="4056" spans="1:16">
      <c r="A4056" t="s">
        <v>1115</v>
      </c>
      <c r="B4056" t="s">
        <v>317</v>
      </c>
      <c r="C4056" t="s">
        <v>11575</v>
      </c>
      <c r="D4056" t="s">
        <v>318</v>
      </c>
      <c r="E4056">
        <v>46.53</v>
      </c>
      <c r="F4056" t="s">
        <v>1170</v>
      </c>
      <c r="G4056" t="s">
        <v>11576</v>
      </c>
      <c r="H4056" t="s">
        <v>691</v>
      </c>
      <c r="I4056" t="s">
        <v>10879</v>
      </c>
      <c r="J4056">
        <v>10085</v>
      </c>
      <c r="K4056">
        <v>113000</v>
      </c>
      <c r="L4056" t="s">
        <v>39</v>
      </c>
      <c r="M4056" t="s">
        <v>178</v>
      </c>
      <c r="N4056" t="s">
        <v>11267</v>
      </c>
      <c r="O4056" s="129"/>
      <c r="P4056" s="16"/>
    </row>
    <row r="4057" spans="1:16">
      <c r="A4057" t="s">
        <v>11577</v>
      </c>
      <c r="B4057" t="s">
        <v>317</v>
      </c>
      <c r="C4057" t="s">
        <v>11578</v>
      </c>
      <c r="D4057" t="s">
        <v>318</v>
      </c>
      <c r="E4057">
        <v>18.63</v>
      </c>
      <c r="F4057" t="s">
        <v>1170</v>
      </c>
      <c r="G4057" t="s">
        <v>11579</v>
      </c>
      <c r="H4057" t="s">
        <v>689</v>
      </c>
      <c r="I4057" t="s">
        <v>10879</v>
      </c>
      <c r="J4057">
        <v>10085</v>
      </c>
      <c r="K4057">
        <v>113000</v>
      </c>
      <c r="L4057" t="s">
        <v>39</v>
      </c>
      <c r="M4057" t="s">
        <v>178</v>
      </c>
      <c r="N4057" t="s">
        <v>11268</v>
      </c>
      <c r="O4057" s="129"/>
      <c r="P4057" s="16"/>
    </row>
    <row r="4058" spans="1:16">
      <c r="A4058" t="s">
        <v>11580</v>
      </c>
      <c r="B4058" t="s">
        <v>317</v>
      </c>
      <c r="C4058" t="s">
        <v>11581</v>
      </c>
      <c r="D4058" t="s">
        <v>318</v>
      </c>
      <c r="E4058">
        <v>20.66</v>
      </c>
      <c r="F4058" t="s">
        <v>1170</v>
      </c>
      <c r="G4058" t="s">
        <v>11582</v>
      </c>
      <c r="H4058" t="s">
        <v>681</v>
      </c>
      <c r="I4058" t="s">
        <v>10879</v>
      </c>
      <c r="J4058">
        <v>10085</v>
      </c>
      <c r="K4058">
        <v>113000</v>
      </c>
      <c r="L4058" t="s">
        <v>39</v>
      </c>
      <c r="M4058" t="s">
        <v>178</v>
      </c>
      <c r="N4058" t="s">
        <v>11269</v>
      </c>
      <c r="O4058" s="129"/>
      <c r="P4058" s="16"/>
    </row>
    <row r="4059" spans="1:16">
      <c r="A4059" t="s">
        <v>11583</v>
      </c>
      <c r="B4059" t="s">
        <v>317</v>
      </c>
      <c r="C4059" t="s">
        <v>11584</v>
      </c>
      <c r="D4059" t="s">
        <v>318</v>
      </c>
      <c r="E4059">
        <v>115.08</v>
      </c>
      <c r="F4059" t="s">
        <v>1170</v>
      </c>
      <c r="G4059" t="s">
        <v>11585</v>
      </c>
      <c r="H4059" t="s">
        <v>686</v>
      </c>
      <c r="I4059" t="s">
        <v>10879</v>
      </c>
      <c r="J4059">
        <v>10085</v>
      </c>
      <c r="K4059">
        <v>113000</v>
      </c>
      <c r="L4059" t="s">
        <v>39</v>
      </c>
      <c r="M4059" t="s">
        <v>178</v>
      </c>
      <c r="N4059" t="s">
        <v>11271</v>
      </c>
      <c r="O4059" s="129"/>
      <c r="P4059" s="16"/>
    </row>
    <row r="4060" spans="1:16">
      <c r="A4060" t="s">
        <v>1155</v>
      </c>
      <c r="B4060" t="s">
        <v>317</v>
      </c>
      <c r="C4060" t="s">
        <v>11586</v>
      </c>
      <c r="D4060" t="s">
        <v>318</v>
      </c>
      <c r="E4060">
        <v>50.53</v>
      </c>
      <c r="F4060" t="s">
        <v>1170</v>
      </c>
      <c r="G4060" t="s">
        <v>11587</v>
      </c>
      <c r="H4060" t="s">
        <v>689</v>
      </c>
      <c r="I4060" t="s">
        <v>10879</v>
      </c>
      <c r="J4060">
        <v>10085</v>
      </c>
      <c r="K4060">
        <v>113000</v>
      </c>
      <c r="L4060" t="s">
        <v>39</v>
      </c>
      <c r="M4060" t="s">
        <v>178</v>
      </c>
      <c r="N4060" t="s">
        <v>11270</v>
      </c>
      <c r="O4060" s="129"/>
      <c r="P4060" s="16"/>
    </row>
    <row r="4061" spans="1:16">
      <c r="A4061" t="s">
        <v>11588</v>
      </c>
      <c r="B4061" t="s">
        <v>317</v>
      </c>
      <c r="C4061" t="s">
        <v>11589</v>
      </c>
      <c r="D4061" t="s">
        <v>318</v>
      </c>
      <c r="E4061">
        <v>303.2</v>
      </c>
      <c r="F4061" t="s">
        <v>1170</v>
      </c>
      <c r="G4061" t="s">
        <v>11590</v>
      </c>
      <c r="H4061" t="s">
        <v>696</v>
      </c>
      <c r="I4061" t="s">
        <v>10879</v>
      </c>
      <c r="J4061">
        <v>10085</v>
      </c>
      <c r="K4061">
        <v>113000</v>
      </c>
      <c r="L4061" t="s">
        <v>39</v>
      </c>
      <c r="M4061" t="s">
        <v>178</v>
      </c>
      <c r="N4061" t="s">
        <v>11272</v>
      </c>
      <c r="O4061" s="129"/>
      <c r="P4061" s="16"/>
    </row>
    <row r="4062" spans="1:16">
      <c r="A4062" t="s">
        <v>1161</v>
      </c>
      <c r="B4062" t="s">
        <v>317</v>
      </c>
      <c r="C4062" t="s">
        <v>11591</v>
      </c>
      <c r="D4062" t="s">
        <v>318</v>
      </c>
      <c r="E4062">
        <v>68.38</v>
      </c>
      <c r="F4062" t="s">
        <v>1170</v>
      </c>
      <c r="G4062" t="s">
        <v>11592</v>
      </c>
      <c r="H4062" t="s">
        <v>686</v>
      </c>
      <c r="I4062" t="s">
        <v>10879</v>
      </c>
      <c r="J4062">
        <v>10085</v>
      </c>
      <c r="K4062">
        <v>113000</v>
      </c>
      <c r="L4062" t="s">
        <v>39</v>
      </c>
      <c r="M4062" t="s">
        <v>178</v>
      </c>
      <c r="N4062" t="s">
        <v>11273</v>
      </c>
      <c r="O4062" s="129"/>
      <c r="P4062" s="16"/>
    </row>
    <row r="4063" spans="1:16">
      <c r="A4063" t="s">
        <v>1160</v>
      </c>
      <c r="B4063" t="s">
        <v>317</v>
      </c>
      <c r="C4063" t="s">
        <v>11593</v>
      </c>
      <c r="D4063" t="s">
        <v>318</v>
      </c>
      <c r="E4063">
        <v>79.319999999999993</v>
      </c>
      <c r="F4063" t="s">
        <v>1170</v>
      </c>
      <c r="G4063" t="s">
        <v>11594</v>
      </c>
      <c r="H4063" t="s">
        <v>691</v>
      </c>
      <c r="I4063" t="s">
        <v>10879</v>
      </c>
      <c r="J4063">
        <v>10085</v>
      </c>
      <c r="K4063">
        <v>113000</v>
      </c>
      <c r="L4063" t="s">
        <v>39</v>
      </c>
      <c r="M4063" t="s">
        <v>178</v>
      </c>
      <c r="N4063" t="s">
        <v>11274</v>
      </c>
      <c r="O4063" s="129"/>
      <c r="P4063" s="16"/>
    </row>
    <row r="4064" spans="1:16">
      <c r="A4064" t="s">
        <v>316</v>
      </c>
      <c r="B4064" t="s">
        <v>317</v>
      </c>
      <c r="C4064" t="s">
        <v>11569</v>
      </c>
      <c r="D4064" t="s">
        <v>318</v>
      </c>
      <c r="E4064">
        <v>320.89999999999998</v>
      </c>
      <c r="F4064" t="s">
        <v>1170</v>
      </c>
      <c r="G4064" t="s">
        <v>11570</v>
      </c>
      <c r="H4064" t="s">
        <v>693</v>
      </c>
      <c r="I4064" t="s">
        <v>10878</v>
      </c>
      <c r="J4064">
        <v>10085</v>
      </c>
      <c r="K4064">
        <v>113010</v>
      </c>
      <c r="L4064" t="s">
        <v>35</v>
      </c>
      <c r="M4064" t="s">
        <v>178</v>
      </c>
      <c r="N4064" t="s">
        <v>11264</v>
      </c>
      <c r="O4064" s="129"/>
      <c r="P4064" s="16"/>
    </row>
    <row r="4065" spans="1:16">
      <c r="A4065" t="s">
        <v>320</v>
      </c>
      <c r="B4065" t="s">
        <v>317</v>
      </c>
      <c r="C4065" t="s">
        <v>11571</v>
      </c>
      <c r="D4065" t="s">
        <v>318</v>
      </c>
      <c r="E4065">
        <v>361.53</v>
      </c>
      <c r="F4065" t="s">
        <v>1170</v>
      </c>
      <c r="G4065" t="s">
        <v>11572</v>
      </c>
      <c r="H4065" t="s">
        <v>690</v>
      </c>
      <c r="I4065" t="s">
        <v>10878</v>
      </c>
      <c r="J4065">
        <v>10085</v>
      </c>
      <c r="K4065">
        <v>113010</v>
      </c>
      <c r="L4065" t="s">
        <v>35</v>
      </c>
      <c r="M4065" t="s">
        <v>178</v>
      </c>
      <c r="N4065" t="s">
        <v>11265</v>
      </c>
      <c r="O4065" s="129"/>
      <c r="P4065" s="16"/>
    </row>
    <row r="4066" spans="1:16">
      <c r="A4066" t="s">
        <v>321</v>
      </c>
      <c r="B4066" t="s">
        <v>317</v>
      </c>
      <c r="C4066" t="s">
        <v>11573</v>
      </c>
      <c r="D4066" t="s">
        <v>318</v>
      </c>
      <c r="E4066">
        <v>358.27</v>
      </c>
      <c r="F4066" t="s">
        <v>1170</v>
      </c>
      <c r="G4066" t="s">
        <v>11574</v>
      </c>
      <c r="H4066" t="s">
        <v>693</v>
      </c>
      <c r="I4066" t="s">
        <v>10878</v>
      </c>
      <c r="J4066">
        <v>10085</v>
      </c>
      <c r="K4066">
        <v>113010</v>
      </c>
      <c r="L4066" t="s">
        <v>35</v>
      </c>
      <c r="M4066" t="s">
        <v>178</v>
      </c>
      <c r="N4066" t="s">
        <v>11266</v>
      </c>
      <c r="O4066" s="129"/>
      <c r="P4066" s="16"/>
    </row>
    <row r="4067" spans="1:16">
      <c r="A4067" t="s">
        <v>1115</v>
      </c>
      <c r="B4067" t="s">
        <v>317</v>
      </c>
      <c r="C4067" t="s">
        <v>11575</v>
      </c>
      <c r="D4067" t="s">
        <v>318</v>
      </c>
      <c r="E4067">
        <v>367.2</v>
      </c>
      <c r="F4067" t="s">
        <v>1170</v>
      </c>
      <c r="G4067" t="s">
        <v>11576</v>
      </c>
      <c r="H4067" t="s">
        <v>692</v>
      </c>
      <c r="I4067" t="s">
        <v>10878</v>
      </c>
      <c r="J4067">
        <v>10085</v>
      </c>
      <c r="K4067">
        <v>113010</v>
      </c>
      <c r="L4067" t="s">
        <v>35</v>
      </c>
      <c r="M4067" t="s">
        <v>178</v>
      </c>
      <c r="N4067" t="s">
        <v>11267</v>
      </c>
      <c r="O4067" s="129"/>
      <c r="P4067" s="16"/>
    </row>
    <row r="4068" spans="1:16">
      <c r="A4068" t="s">
        <v>11577</v>
      </c>
      <c r="B4068" t="s">
        <v>317</v>
      </c>
      <c r="C4068" t="s">
        <v>11578</v>
      </c>
      <c r="D4068" t="s">
        <v>318</v>
      </c>
      <c r="E4068">
        <v>320.89999999999998</v>
      </c>
      <c r="F4068" t="s">
        <v>1170</v>
      </c>
      <c r="G4068" t="s">
        <v>11579</v>
      </c>
      <c r="H4068" t="s">
        <v>690</v>
      </c>
      <c r="I4068" t="s">
        <v>10878</v>
      </c>
      <c r="J4068">
        <v>10085</v>
      </c>
      <c r="K4068">
        <v>113010</v>
      </c>
      <c r="L4068" t="s">
        <v>35</v>
      </c>
      <c r="M4068" t="s">
        <v>178</v>
      </c>
      <c r="N4068" t="s">
        <v>11268</v>
      </c>
      <c r="O4068" s="129"/>
      <c r="P4068" s="16"/>
    </row>
    <row r="4069" spans="1:16">
      <c r="A4069" t="s">
        <v>11580</v>
      </c>
      <c r="B4069" t="s">
        <v>317</v>
      </c>
      <c r="C4069" t="s">
        <v>11581</v>
      </c>
      <c r="D4069" t="s">
        <v>318</v>
      </c>
      <c r="E4069">
        <v>364.5</v>
      </c>
      <c r="F4069" t="s">
        <v>1170</v>
      </c>
      <c r="G4069" t="s">
        <v>11582</v>
      </c>
      <c r="H4069" t="s">
        <v>682</v>
      </c>
      <c r="I4069" t="s">
        <v>10878</v>
      </c>
      <c r="J4069">
        <v>10085</v>
      </c>
      <c r="K4069">
        <v>113010</v>
      </c>
      <c r="L4069" t="s">
        <v>35</v>
      </c>
      <c r="M4069" t="s">
        <v>178</v>
      </c>
      <c r="N4069" t="s">
        <v>11269</v>
      </c>
      <c r="O4069" s="129"/>
      <c r="P4069" s="16"/>
    </row>
    <row r="4070" spans="1:16">
      <c r="A4070" t="s">
        <v>1155</v>
      </c>
      <c r="B4070" t="s">
        <v>317</v>
      </c>
      <c r="C4070" t="s">
        <v>11586</v>
      </c>
      <c r="D4070" t="s">
        <v>318</v>
      </c>
      <c r="E4070">
        <v>573.41999999999996</v>
      </c>
      <c r="F4070" t="s">
        <v>1170</v>
      </c>
      <c r="G4070" t="s">
        <v>11587</v>
      </c>
      <c r="H4070" t="s">
        <v>690</v>
      </c>
      <c r="I4070" t="s">
        <v>10878</v>
      </c>
      <c r="J4070">
        <v>10085</v>
      </c>
      <c r="K4070">
        <v>113010</v>
      </c>
      <c r="L4070" t="s">
        <v>35</v>
      </c>
      <c r="M4070" t="s">
        <v>178</v>
      </c>
      <c r="N4070" t="s">
        <v>11270</v>
      </c>
      <c r="O4070" s="129"/>
      <c r="P4070" s="16"/>
    </row>
    <row r="4071" spans="1:16">
      <c r="A4071" t="s">
        <v>11583</v>
      </c>
      <c r="B4071" t="s">
        <v>317</v>
      </c>
      <c r="C4071" t="s">
        <v>11584</v>
      </c>
      <c r="D4071" t="s">
        <v>318</v>
      </c>
      <c r="E4071">
        <v>353</v>
      </c>
      <c r="F4071" t="s">
        <v>1170</v>
      </c>
      <c r="G4071" t="s">
        <v>11585</v>
      </c>
      <c r="H4071" t="s">
        <v>687</v>
      </c>
      <c r="I4071" t="s">
        <v>10878</v>
      </c>
      <c r="J4071">
        <v>10085</v>
      </c>
      <c r="K4071">
        <v>113010</v>
      </c>
      <c r="L4071" t="s">
        <v>35</v>
      </c>
      <c r="M4071" t="s">
        <v>178</v>
      </c>
      <c r="N4071" t="s">
        <v>11271</v>
      </c>
      <c r="O4071" s="129"/>
      <c r="P4071" s="16"/>
    </row>
    <row r="4072" spans="1:16">
      <c r="A4072" t="s">
        <v>11588</v>
      </c>
      <c r="B4072" t="s">
        <v>317</v>
      </c>
      <c r="C4072" t="s">
        <v>11589</v>
      </c>
      <c r="D4072" t="s">
        <v>318</v>
      </c>
      <c r="E4072">
        <v>669.37</v>
      </c>
      <c r="F4072" t="s">
        <v>1170</v>
      </c>
      <c r="G4072" t="s">
        <v>11590</v>
      </c>
      <c r="H4072" t="s">
        <v>697</v>
      </c>
      <c r="I4072" t="s">
        <v>10878</v>
      </c>
      <c r="J4072">
        <v>10085</v>
      </c>
      <c r="K4072">
        <v>113010</v>
      </c>
      <c r="L4072" t="s">
        <v>35</v>
      </c>
      <c r="M4072" t="s">
        <v>178</v>
      </c>
      <c r="N4072" t="s">
        <v>11272</v>
      </c>
      <c r="O4072" s="129"/>
      <c r="P4072" s="16"/>
    </row>
    <row r="4073" spans="1:16">
      <c r="A4073" t="s">
        <v>1161</v>
      </c>
      <c r="B4073" t="s">
        <v>317</v>
      </c>
      <c r="C4073" t="s">
        <v>11591</v>
      </c>
      <c r="D4073" t="s">
        <v>318</v>
      </c>
      <c r="E4073">
        <v>390.21</v>
      </c>
      <c r="F4073" t="s">
        <v>1170</v>
      </c>
      <c r="G4073" t="s">
        <v>11592</v>
      </c>
      <c r="H4073" t="s">
        <v>687</v>
      </c>
      <c r="I4073" t="s">
        <v>10878</v>
      </c>
      <c r="J4073">
        <v>10085</v>
      </c>
      <c r="K4073">
        <v>113010</v>
      </c>
      <c r="L4073" t="s">
        <v>35</v>
      </c>
      <c r="M4073" t="s">
        <v>178</v>
      </c>
      <c r="N4073" t="s">
        <v>11273</v>
      </c>
      <c r="O4073" s="129"/>
      <c r="P4073" s="16"/>
    </row>
    <row r="4074" spans="1:16">
      <c r="A4074" t="s">
        <v>1160</v>
      </c>
      <c r="B4074" t="s">
        <v>317</v>
      </c>
      <c r="C4074" t="s">
        <v>11593</v>
      </c>
      <c r="D4074" t="s">
        <v>318</v>
      </c>
      <c r="E4074">
        <v>402.5</v>
      </c>
      <c r="F4074" t="s">
        <v>1170</v>
      </c>
      <c r="G4074" t="s">
        <v>11594</v>
      </c>
      <c r="H4074" t="s">
        <v>692</v>
      </c>
      <c r="I4074" t="s">
        <v>10878</v>
      </c>
      <c r="J4074">
        <v>10085</v>
      </c>
      <c r="K4074">
        <v>113010</v>
      </c>
      <c r="L4074" t="s">
        <v>35</v>
      </c>
      <c r="M4074" t="s">
        <v>178</v>
      </c>
      <c r="N4074" t="s">
        <v>11274</v>
      </c>
      <c r="O4074" s="129"/>
      <c r="P4074" s="16"/>
    </row>
    <row r="4075" spans="1:16">
      <c r="A4075" t="s">
        <v>316</v>
      </c>
      <c r="B4075" t="s">
        <v>317</v>
      </c>
      <c r="C4075" t="s">
        <v>11569</v>
      </c>
      <c r="D4075" t="s">
        <v>318</v>
      </c>
      <c r="E4075">
        <v>376.22</v>
      </c>
      <c r="F4075" t="s">
        <v>1170</v>
      </c>
      <c r="G4075" t="s">
        <v>11570</v>
      </c>
      <c r="H4075" t="s">
        <v>694</v>
      </c>
      <c r="I4075" t="s">
        <v>10877</v>
      </c>
      <c r="J4075">
        <v>10085</v>
      </c>
      <c r="K4075">
        <v>113020</v>
      </c>
      <c r="L4075" t="s">
        <v>33</v>
      </c>
      <c r="M4075" t="s">
        <v>178</v>
      </c>
      <c r="N4075" t="s">
        <v>11264</v>
      </c>
      <c r="O4075" s="129"/>
      <c r="P4075" s="16"/>
    </row>
    <row r="4076" spans="1:16">
      <c r="A4076" t="s">
        <v>320</v>
      </c>
      <c r="B4076" t="s">
        <v>317</v>
      </c>
      <c r="C4076" t="s">
        <v>11571</v>
      </c>
      <c r="D4076" t="s">
        <v>318</v>
      </c>
      <c r="E4076">
        <v>425.04</v>
      </c>
      <c r="F4076" t="s">
        <v>1170</v>
      </c>
      <c r="G4076" t="s">
        <v>11572</v>
      </c>
      <c r="H4076" t="s">
        <v>691</v>
      </c>
      <c r="I4076" t="s">
        <v>10877</v>
      </c>
      <c r="J4076">
        <v>10085</v>
      </c>
      <c r="K4076">
        <v>113020</v>
      </c>
      <c r="L4076" t="s">
        <v>33</v>
      </c>
      <c r="M4076" t="s">
        <v>178</v>
      </c>
      <c r="N4076" t="s">
        <v>11265</v>
      </c>
      <c r="O4076" s="129"/>
      <c r="P4076" s="16"/>
    </row>
    <row r="4077" spans="1:16">
      <c r="A4077" t="s">
        <v>321</v>
      </c>
      <c r="B4077" t="s">
        <v>317</v>
      </c>
      <c r="C4077" t="s">
        <v>11573</v>
      </c>
      <c r="D4077" t="s">
        <v>318</v>
      </c>
      <c r="E4077">
        <v>376.22</v>
      </c>
      <c r="F4077" t="s">
        <v>1170</v>
      </c>
      <c r="G4077" t="s">
        <v>11574</v>
      </c>
      <c r="H4077" t="s">
        <v>694</v>
      </c>
      <c r="I4077" t="s">
        <v>10877</v>
      </c>
      <c r="J4077">
        <v>10085</v>
      </c>
      <c r="K4077">
        <v>113020</v>
      </c>
      <c r="L4077" t="s">
        <v>33</v>
      </c>
      <c r="M4077" t="s">
        <v>178</v>
      </c>
      <c r="N4077" t="s">
        <v>11266</v>
      </c>
      <c r="O4077" s="129"/>
      <c r="P4077" s="16"/>
    </row>
    <row r="4078" spans="1:16">
      <c r="A4078" t="s">
        <v>1115</v>
      </c>
      <c r="B4078" t="s">
        <v>317</v>
      </c>
      <c r="C4078" t="s">
        <v>11575</v>
      </c>
      <c r="D4078" t="s">
        <v>318</v>
      </c>
      <c r="E4078">
        <v>376.22</v>
      </c>
      <c r="F4078" t="s">
        <v>1170</v>
      </c>
      <c r="G4078" t="s">
        <v>11576</v>
      </c>
      <c r="H4078" t="s">
        <v>693</v>
      </c>
      <c r="I4078" t="s">
        <v>10877</v>
      </c>
      <c r="J4078">
        <v>10085</v>
      </c>
      <c r="K4078">
        <v>113020</v>
      </c>
      <c r="L4078" t="s">
        <v>33</v>
      </c>
      <c r="M4078" t="s">
        <v>178</v>
      </c>
      <c r="N4078" t="s">
        <v>11267</v>
      </c>
      <c r="O4078" s="129"/>
      <c r="P4078" s="16"/>
    </row>
    <row r="4079" spans="1:16">
      <c r="A4079" t="s">
        <v>11577</v>
      </c>
      <c r="B4079" t="s">
        <v>317</v>
      </c>
      <c r="C4079" t="s">
        <v>11578</v>
      </c>
      <c r="D4079" t="s">
        <v>318</v>
      </c>
      <c r="E4079">
        <v>376.22</v>
      </c>
      <c r="F4079" t="s">
        <v>1170</v>
      </c>
      <c r="G4079" t="s">
        <v>11579</v>
      </c>
      <c r="H4079" t="s">
        <v>691</v>
      </c>
      <c r="I4079" t="s">
        <v>10877</v>
      </c>
      <c r="J4079">
        <v>10085</v>
      </c>
      <c r="K4079">
        <v>113020</v>
      </c>
      <c r="L4079" t="s">
        <v>33</v>
      </c>
      <c r="M4079" t="s">
        <v>178</v>
      </c>
      <c r="N4079" t="s">
        <v>11268</v>
      </c>
      <c r="O4079" s="129"/>
      <c r="P4079" s="16"/>
    </row>
    <row r="4080" spans="1:16">
      <c r="A4080" t="s">
        <v>11580</v>
      </c>
      <c r="B4080" t="s">
        <v>317</v>
      </c>
      <c r="C4080" t="s">
        <v>11581</v>
      </c>
      <c r="D4080" t="s">
        <v>318</v>
      </c>
      <c r="E4080">
        <v>376.22</v>
      </c>
      <c r="F4080" t="s">
        <v>1170</v>
      </c>
      <c r="G4080" t="s">
        <v>11582</v>
      </c>
      <c r="H4080" t="s">
        <v>683</v>
      </c>
      <c r="I4080" t="s">
        <v>10877</v>
      </c>
      <c r="J4080">
        <v>10085</v>
      </c>
      <c r="K4080">
        <v>113020</v>
      </c>
      <c r="L4080" t="s">
        <v>33</v>
      </c>
      <c r="M4080" t="s">
        <v>178</v>
      </c>
      <c r="N4080" t="s">
        <v>11269</v>
      </c>
      <c r="O4080" s="129"/>
      <c r="P4080" s="16"/>
    </row>
    <row r="4081" spans="1:16">
      <c r="A4081" t="s">
        <v>1155</v>
      </c>
      <c r="B4081" t="s">
        <v>317</v>
      </c>
      <c r="C4081" t="s">
        <v>11586</v>
      </c>
      <c r="D4081" t="s">
        <v>318</v>
      </c>
      <c r="E4081">
        <v>376.22</v>
      </c>
      <c r="F4081" t="s">
        <v>1170</v>
      </c>
      <c r="G4081" t="s">
        <v>11587</v>
      </c>
      <c r="H4081" t="s">
        <v>691</v>
      </c>
      <c r="I4081" t="s">
        <v>10877</v>
      </c>
      <c r="J4081">
        <v>10085</v>
      </c>
      <c r="K4081">
        <v>113020</v>
      </c>
      <c r="L4081" t="s">
        <v>33</v>
      </c>
      <c r="M4081" t="s">
        <v>178</v>
      </c>
      <c r="N4081" t="s">
        <v>11270</v>
      </c>
      <c r="O4081" s="129"/>
    </row>
    <row r="4082" spans="1:16">
      <c r="A4082" t="s">
        <v>11583</v>
      </c>
      <c r="B4082" t="s">
        <v>317</v>
      </c>
      <c r="C4082" t="s">
        <v>11584</v>
      </c>
      <c r="D4082" t="s">
        <v>318</v>
      </c>
      <c r="E4082">
        <v>450.21</v>
      </c>
      <c r="F4082" t="s">
        <v>1170</v>
      </c>
      <c r="G4082" t="s">
        <v>11585</v>
      </c>
      <c r="H4082" t="s">
        <v>688</v>
      </c>
      <c r="I4082" t="s">
        <v>10877</v>
      </c>
      <c r="J4082">
        <v>10085</v>
      </c>
      <c r="K4082">
        <v>113020</v>
      </c>
      <c r="L4082" t="s">
        <v>33</v>
      </c>
      <c r="M4082" t="s">
        <v>178</v>
      </c>
      <c r="N4082" t="s">
        <v>11271</v>
      </c>
      <c r="O4082" s="129"/>
    </row>
    <row r="4083" spans="1:16">
      <c r="A4083" t="s">
        <v>11588</v>
      </c>
      <c r="B4083" t="s">
        <v>317</v>
      </c>
      <c r="C4083" t="s">
        <v>11589</v>
      </c>
      <c r="D4083" t="s">
        <v>318</v>
      </c>
      <c r="E4083">
        <v>875.67</v>
      </c>
      <c r="F4083" t="s">
        <v>1170</v>
      </c>
      <c r="G4083" t="s">
        <v>11590</v>
      </c>
      <c r="H4083" t="s">
        <v>698</v>
      </c>
      <c r="I4083" t="s">
        <v>10877</v>
      </c>
      <c r="J4083">
        <v>10085</v>
      </c>
      <c r="K4083">
        <v>113020</v>
      </c>
      <c r="L4083" t="s">
        <v>33</v>
      </c>
      <c r="M4083" t="s">
        <v>178</v>
      </c>
      <c r="N4083" t="s">
        <v>11272</v>
      </c>
      <c r="O4083" s="129"/>
    </row>
    <row r="4084" spans="1:16">
      <c r="A4084" t="s">
        <v>1161</v>
      </c>
      <c r="B4084" t="s">
        <v>317</v>
      </c>
      <c r="C4084" t="s">
        <v>11591</v>
      </c>
      <c r="D4084" t="s">
        <v>318</v>
      </c>
      <c r="E4084">
        <v>430.53</v>
      </c>
      <c r="F4084" t="s">
        <v>1170</v>
      </c>
      <c r="G4084" t="s">
        <v>11592</v>
      </c>
      <c r="H4084" t="s">
        <v>688</v>
      </c>
      <c r="I4084" t="s">
        <v>10877</v>
      </c>
      <c r="J4084">
        <v>10085</v>
      </c>
      <c r="K4084">
        <v>113020</v>
      </c>
      <c r="L4084" t="s">
        <v>33</v>
      </c>
      <c r="M4084" t="s">
        <v>178</v>
      </c>
      <c r="N4084" t="s">
        <v>11273</v>
      </c>
      <c r="O4084" s="129"/>
    </row>
    <row r="4085" spans="1:16">
      <c r="A4085" t="s">
        <v>1160</v>
      </c>
      <c r="B4085" t="s">
        <v>317</v>
      </c>
      <c r="C4085" t="s">
        <v>11593</v>
      </c>
      <c r="D4085" t="s">
        <v>318</v>
      </c>
      <c r="E4085">
        <v>430.53</v>
      </c>
      <c r="F4085" t="s">
        <v>1170</v>
      </c>
      <c r="G4085" t="s">
        <v>11594</v>
      </c>
      <c r="H4085" t="s">
        <v>693</v>
      </c>
      <c r="I4085" t="s">
        <v>10877</v>
      </c>
      <c r="J4085">
        <v>10085</v>
      </c>
      <c r="K4085">
        <v>113020</v>
      </c>
      <c r="L4085" t="s">
        <v>33</v>
      </c>
      <c r="M4085" t="s">
        <v>178</v>
      </c>
      <c r="N4085" t="s">
        <v>11274</v>
      </c>
      <c r="O4085" s="129"/>
      <c r="P4085" s="16"/>
    </row>
    <row r="4086" spans="1:16">
      <c r="A4086" t="s">
        <v>316</v>
      </c>
      <c r="B4086" t="s">
        <v>317</v>
      </c>
      <c r="C4086" t="s">
        <v>11569</v>
      </c>
      <c r="D4086" t="s">
        <v>318</v>
      </c>
      <c r="E4086">
        <v>4671</v>
      </c>
      <c r="F4086" t="s">
        <v>1170</v>
      </c>
      <c r="G4086" t="s">
        <v>11570</v>
      </c>
      <c r="H4086" t="s">
        <v>695</v>
      </c>
      <c r="I4086" t="s">
        <v>10876</v>
      </c>
      <c r="J4086">
        <v>10085</v>
      </c>
      <c r="K4086">
        <v>113040</v>
      </c>
      <c r="L4086" t="s">
        <v>27</v>
      </c>
      <c r="M4086" t="s">
        <v>178</v>
      </c>
      <c r="N4086" t="s">
        <v>11264</v>
      </c>
      <c r="O4086" s="129"/>
    </row>
    <row r="4087" spans="1:16">
      <c r="A4087" t="s">
        <v>320</v>
      </c>
      <c r="B4087" t="s">
        <v>317</v>
      </c>
      <c r="C4087" t="s">
        <v>11571</v>
      </c>
      <c r="D4087" t="s">
        <v>318</v>
      </c>
      <c r="E4087">
        <v>4697.21</v>
      </c>
      <c r="F4087" t="s">
        <v>1170</v>
      </c>
      <c r="G4087" t="s">
        <v>11572</v>
      </c>
      <c r="H4087" t="s">
        <v>692</v>
      </c>
      <c r="I4087" t="s">
        <v>10876</v>
      </c>
      <c r="J4087">
        <v>10085</v>
      </c>
      <c r="K4087">
        <v>113040</v>
      </c>
      <c r="L4087" t="s">
        <v>27</v>
      </c>
      <c r="M4087" t="s">
        <v>178</v>
      </c>
      <c r="N4087" t="s">
        <v>11265</v>
      </c>
      <c r="O4087" s="129"/>
      <c r="P4087" s="16"/>
    </row>
    <row r="4088" spans="1:16">
      <c r="A4088" t="s">
        <v>321</v>
      </c>
      <c r="B4088" t="s">
        <v>317</v>
      </c>
      <c r="C4088" t="s">
        <v>11573</v>
      </c>
      <c r="D4088" t="s">
        <v>318</v>
      </c>
      <c r="E4088">
        <v>4662.59</v>
      </c>
      <c r="F4088" t="s">
        <v>1170</v>
      </c>
      <c r="G4088" t="s">
        <v>11574</v>
      </c>
      <c r="H4088" t="s">
        <v>695</v>
      </c>
      <c r="I4088" t="s">
        <v>10876</v>
      </c>
      <c r="J4088">
        <v>10085</v>
      </c>
      <c r="K4088">
        <v>113040</v>
      </c>
      <c r="L4088" t="s">
        <v>27</v>
      </c>
      <c r="M4088" t="s">
        <v>178</v>
      </c>
      <c r="N4088" t="s">
        <v>11266</v>
      </c>
      <c r="O4088" s="129"/>
    </row>
    <row r="4089" spans="1:16">
      <c r="A4089" t="s">
        <v>1115</v>
      </c>
      <c r="B4089" t="s">
        <v>317</v>
      </c>
      <c r="C4089" t="s">
        <v>11575</v>
      </c>
      <c r="D4089" t="s">
        <v>318</v>
      </c>
      <c r="E4089">
        <v>4734.24</v>
      </c>
      <c r="F4089" t="s">
        <v>1170</v>
      </c>
      <c r="G4089" t="s">
        <v>11576</v>
      </c>
      <c r="H4089" t="s">
        <v>694</v>
      </c>
      <c r="I4089" t="s">
        <v>10876</v>
      </c>
      <c r="J4089">
        <v>10085</v>
      </c>
      <c r="K4089">
        <v>113040</v>
      </c>
      <c r="L4089" t="s">
        <v>27</v>
      </c>
      <c r="M4089" t="s">
        <v>178</v>
      </c>
      <c r="N4089" t="s">
        <v>11267</v>
      </c>
      <c r="O4089" s="129"/>
    </row>
    <row r="4090" spans="1:16">
      <c r="A4090" t="s">
        <v>11577</v>
      </c>
      <c r="B4090" t="s">
        <v>317</v>
      </c>
      <c r="C4090" t="s">
        <v>11578</v>
      </c>
      <c r="D4090" t="s">
        <v>318</v>
      </c>
      <c r="E4090">
        <v>4716.07</v>
      </c>
      <c r="F4090" t="s">
        <v>1170</v>
      </c>
      <c r="G4090" t="s">
        <v>11579</v>
      </c>
      <c r="H4090" t="s">
        <v>692</v>
      </c>
      <c r="I4090" t="s">
        <v>10876</v>
      </c>
      <c r="J4090">
        <v>10085</v>
      </c>
      <c r="K4090">
        <v>113040</v>
      </c>
      <c r="L4090" t="s">
        <v>27</v>
      </c>
      <c r="M4090" t="s">
        <v>178</v>
      </c>
      <c r="N4090" t="s">
        <v>11268</v>
      </c>
      <c r="O4090" s="129"/>
    </row>
    <row r="4091" spans="1:16">
      <c r="A4091" t="s">
        <v>11580</v>
      </c>
      <c r="B4091" t="s">
        <v>317</v>
      </c>
      <c r="C4091" t="s">
        <v>11581</v>
      </c>
      <c r="D4091" t="s">
        <v>318</v>
      </c>
      <c r="E4091">
        <v>4833.46</v>
      </c>
      <c r="F4091" t="s">
        <v>1170</v>
      </c>
      <c r="G4091" t="s">
        <v>11582</v>
      </c>
      <c r="H4091" t="s">
        <v>684</v>
      </c>
      <c r="I4091" t="s">
        <v>10876</v>
      </c>
      <c r="J4091">
        <v>10085</v>
      </c>
      <c r="K4091">
        <v>113040</v>
      </c>
      <c r="L4091" t="s">
        <v>27</v>
      </c>
      <c r="M4091" t="s">
        <v>178</v>
      </c>
      <c r="N4091" t="s">
        <v>11269</v>
      </c>
      <c r="O4091" s="129"/>
      <c r="P4091" s="16"/>
    </row>
    <row r="4092" spans="1:16">
      <c r="A4092" t="s">
        <v>11583</v>
      </c>
      <c r="B4092" t="s">
        <v>317</v>
      </c>
      <c r="C4092" t="s">
        <v>11584</v>
      </c>
      <c r="D4092" t="s">
        <v>318</v>
      </c>
      <c r="E4092">
        <v>5007</v>
      </c>
      <c r="F4092" t="s">
        <v>1170</v>
      </c>
      <c r="G4092" t="s">
        <v>11585</v>
      </c>
      <c r="H4092" t="s">
        <v>689</v>
      </c>
      <c r="I4092" t="s">
        <v>10876</v>
      </c>
      <c r="J4092">
        <v>10085</v>
      </c>
      <c r="K4092">
        <v>113040</v>
      </c>
      <c r="L4092" t="s">
        <v>27</v>
      </c>
      <c r="M4092" t="s">
        <v>178</v>
      </c>
      <c r="N4092" t="s">
        <v>11271</v>
      </c>
      <c r="O4092" s="129"/>
      <c r="P4092" s="16"/>
    </row>
    <row r="4093" spans="1:16">
      <c r="A4093" t="s">
        <v>1155</v>
      </c>
      <c r="B4093" t="s">
        <v>317</v>
      </c>
      <c r="C4093" t="s">
        <v>11586</v>
      </c>
      <c r="D4093" t="s">
        <v>318</v>
      </c>
      <c r="E4093">
        <v>4816.96</v>
      </c>
      <c r="F4093" t="s">
        <v>1170</v>
      </c>
      <c r="G4093" t="s">
        <v>11587</v>
      </c>
      <c r="H4093" t="s">
        <v>692</v>
      </c>
      <c r="I4093" t="s">
        <v>10876</v>
      </c>
      <c r="J4093">
        <v>10085</v>
      </c>
      <c r="K4093">
        <v>113040</v>
      </c>
      <c r="L4093" t="s">
        <v>27</v>
      </c>
      <c r="M4093" t="s">
        <v>178</v>
      </c>
      <c r="N4093" t="s">
        <v>11270</v>
      </c>
      <c r="O4093" s="129"/>
      <c r="P4093" s="16"/>
    </row>
    <row r="4094" spans="1:16">
      <c r="A4094" t="s">
        <v>11588</v>
      </c>
      <c r="B4094" t="s">
        <v>317</v>
      </c>
      <c r="C4094" t="s">
        <v>11589</v>
      </c>
      <c r="D4094" t="s">
        <v>318</v>
      </c>
      <c r="E4094">
        <v>6243.81</v>
      </c>
      <c r="F4094" t="s">
        <v>1170</v>
      </c>
      <c r="G4094" t="s">
        <v>11590</v>
      </c>
      <c r="H4094" t="s">
        <v>699</v>
      </c>
      <c r="I4094" t="s">
        <v>10876</v>
      </c>
      <c r="J4094">
        <v>10085</v>
      </c>
      <c r="K4094">
        <v>113040</v>
      </c>
      <c r="L4094" t="s">
        <v>27</v>
      </c>
      <c r="M4094" t="s">
        <v>178</v>
      </c>
      <c r="N4094" t="s">
        <v>11272</v>
      </c>
      <c r="O4094" s="129"/>
      <c r="P4094" s="16"/>
    </row>
    <row r="4095" spans="1:16">
      <c r="A4095" t="s">
        <v>1161</v>
      </c>
      <c r="B4095" t="s">
        <v>317</v>
      </c>
      <c r="C4095" t="s">
        <v>11591</v>
      </c>
      <c r="D4095" t="s">
        <v>318</v>
      </c>
      <c r="E4095">
        <v>5248.95</v>
      </c>
      <c r="F4095" t="s">
        <v>1170</v>
      </c>
      <c r="G4095" t="s">
        <v>11592</v>
      </c>
      <c r="H4095" t="s">
        <v>689</v>
      </c>
      <c r="I4095" t="s">
        <v>10876</v>
      </c>
      <c r="J4095">
        <v>10085</v>
      </c>
      <c r="K4095">
        <v>113040</v>
      </c>
      <c r="L4095" t="s">
        <v>27</v>
      </c>
      <c r="M4095" t="s">
        <v>178</v>
      </c>
      <c r="N4095" t="s">
        <v>11273</v>
      </c>
      <c r="O4095" s="129"/>
      <c r="P4095" s="16"/>
    </row>
    <row r="4096" spans="1:16">
      <c r="A4096" t="s">
        <v>1160</v>
      </c>
      <c r="B4096" t="s">
        <v>317</v>
      </c>
      <c r="C4096" t="s">
        <v>11593</v>
      </c>
      <c r="D4096" t="s">
        <v>318</v>
      </c>
      <c r="E4096">
        <v>5531.29</v>
      </c>
      <c r="F4096" t="s">
        <v>1170</v>
      </c>
      <c r="G4096" t="s">
        <v>11594</v>
      </c>
      <c r="H4096" t="s">
        <v>694</v>
      </c>
      <c r="I4096" t="s">
        <v>10876</v>
      </c>
      <c r="J4096">
        <v>10085</v>
      </c>
      <c r="K4096">
        <v>113040</v>
      </c>
      <c r="L4096" t="s">
        <v>27</v>
      </c>
      <c r="M4096" t="s">
        <v>178</v>
      </c>
      <c r="N4096" t="s">
        <v>11274</v>
      </c>
      <c r="O4096" s="129"/>
      <c r="P4096" s="16"/>
    </row>
    <row r="4097" spans="1:16">
      <c r="A4097" t="s">
        <v>316</v>
      </c>
      <c r="B4097" t="s">
        <v>317</v>
      </c>
      <c r="C4097" t="s">
        <v>11569</v>
      </c>
      <c r="D4097" t="s">
        <v>318</v>
      </c>
      <c r="E4097">
        <v>827.48</v>
      </c>
      <c r="F4097" t="s">
        <v>1170</v>
      </c>
      <c r="G4097" t="s">
        <v>11570</v>
      </c>
      <c r="H4097" t="s">
        <v>696</v>
      </c>
      <c r="I4097" t="s">
        <v>10875</v>
      </c>
      <c r="J4097">
        <v>10085</v>
      </c>
      <c r="K4097">
        <v>113060</v>
      </c>
      <c r="L4097" t="s">
        <v>31</v>
      </c>
      <c r="M4097" t="s">
        <v>178</v>
      </c>
      <c r="N4097" t="s">
        <v>11264</v>
      </c>
      <c r="O4097" s="129"/>
      <c r="P4097" s="16"/>
    </row>
    <row r="4098" spans="1:16">
      <c r="A4098" t="s">
        <v>320</v>
      </c>
      <c r="B4098" t="s">
        <v>317</v>
      </c>
      <c r="C4098" t="s">
        <v>11571</v>
      </c>
      <c r="D4098" t="s">
        <v>318</v>
      </c>
      <c r="E4098">
        <v>1019.94</v>
      </c>
      <c r="F4098" t="s">
        <v>1170</v>
      </c>
      <c r="G4098" t="s">
        <v>11572</v>
      </c>
      <c r="H4098" t="s">
        <v>693</v>
      </c>
      <c r="I4098" t="s">
        <v>10875</v>
      </c>
      <c r="J4098">
        <v>10085</v>
      </c>
      <c r="K4098">
        <v>113060</v>
      </c>
      <c r="L4098" t="s">
        <v>31</v>
      </c>
      <c r="M4098" t="s">
        <v>178</v>
      </c>
      <c r="N4098" t="s">
        <v>11265</v>
      </c>
      <c r="O4098" s="129"/>
      <c r="P4098" s="16"/>
    </row>
    <row r="4099" spans="1:16">
      <c r="A4099" t="s">
        <v>321</v>
      </c>
      <c r="B4099" t="s">
        <v>317</v>
      </c>
      <c r="C4099" t="s">
        <v>11573</v>
      </c>
      <c r="D4099" t="s">
        <v>318</v>
      </c>
      <c r="E4099">
        <v>963.42</v>
      </c>
      <c r="F4099" t="s">
        <v>1170</v>
      </c>
      <c r="G4099" t="s">
        <v>11574</v>
      </c>
      <c r="H4099" t="s">
        <v>696</v>
      </c>
      <c r="I4099" t="s">
        <v>10875</v>
      </c>
      <c r="J4099">
        <v>10085</v>
      </c>
      <c r="K4099">
        <v>113060</v>
      </c>
      <c r="L4099" t="s">
        <v>31</v>
      </c>
      <c r="M4099" t="s">
        <v>178</v>
      </c>
      <c r="N4099" t="s">
        <v>11266</v>
      </c>
      <c r="O4099" s="129"/>
      <c r="P4099" s="16"/>
    </row>
    <row r="4100" spans="1:16">
      <c r="A4100" t="s">
        <v>1115</v>
      </c>
      <c r="B4100" t="s">
        <v>317</v>
      </c>
      <c r="C4100" t="s">
        <v>11575</v>
      </c>
      <c r="D4100" t="s">
        <v>318</v>
      </c>
      <c r="E4100">
        <v>1057.06</v>
      </c>
      <c r="F4100" t="s">
        <v>1170</v>
      </c>
      <c r="G4100" t="s">
        <v>11576</v>
      </c>
      <c r="H4100" t="s">
        <v>695</v>
      </c>
      <c r="I4100" t="s">
        <v>10875</v>
      </c>
      <c r="J4100">
        <v>10085</v>
      </c>
      <c r="K4100">
        <v>113060</v>
      </c>
      <c r="L4100" t="s">
        <v>31</v>
      </c>
      <c r="M4100" t="s">
        <v>178</v>
      </c>
      <c r="N4100" t="s">
        <v>11267</v>
      </c>
      <c r="O4100" s="129"/>
      <c r="P4100" s="16"/>
    </row>
    <row r="4101" spans="1:16">
      <c r="A4101" t="s">
        <v>11577</v>
      </c>
      <c r="B4101" t="s">
        <v>317</v>
      </c>
      <c r="C4101" t="s">
        <v>11578</v>
      </c>
      <c r="D4101" t="s">
        <v>318</v>
      </c>
      <c r="E4101">
        <v>941.75</v>
      </c>
      <c r="F4101" t="s">
        <v>1170</v>
      </c>
      <c r="G4101" t="s">
        <v>11579</v>
      </c>
      <c r="H4101" t="s">
        <v>693</v>
      </c>
      <c r="I4101" t="s">
        <v>10875</v>
      </c>
      <c r="J4101">
        <v>10085</v>
      </c>
      <c r="K4101">
        <v>113060</v>
      </c>
      <c r="L4101" t="s">
        <v>31</v>
      </c>
      <c r="M4101" t="s">
        <v>178</v>
      </c>
      <c r="N4101" t="s">
        <v>11268</v>
      </c>
      <c r="O4101" s="129"/>
      <c r="P4101" s="16"/>
    </row>
    <row r="4102" spans="1:16">
      <c r="A4102" t="s">
        <v>11580</v>
      </c>
      <c r="B4102" t="s">
        <v>317</v>
      </c>
      <c r="C4102" t="s">
        <v>11581</v>
      </c>
      <c r="D4102" t="s">
        <v>318</v>
      </c>
      <c r="E4102">
        <v>1014.76</v>
      </c>
      <c r="F4102" t="s">
        <v>1170</v>
      </c>
      <c r="G4102" t="s">
        <v>11582</v>
      </c>
      <c r="H4102" t="s">
        <v>685</v>
      </c>
      <c r="I4102" t="s">
        <v>10875</v>
      </c>
      <c r="J4102">
        <v>10085</v>
      </c>
      <c r="K4102">
        <v>113060</v>
      </c>
      <c r="L4102" t="s">
        <v>31</v>
      </c>
      <c r="M4102" t="s">
        <v>178</v>
      </c>
      <c r="N4102" t="s">
        <v>11269</v>
      </c>
      <c r="O4102" s="129"/>
      <c r="P4102" s="16"/>
    </row>
    <row r="4103" spans="1:16">
      <c r="A4103" t="s">
        <v>11583</v>
      </c>
      <c r="B4103" t="s">
        <v>317</v>
      </c>
      <c r="C4103" t="s">
        <v>11584</v>
      </c>
      <c r="D4103" t="s">
        <v>318</v>
      </c>
      <c r="E4103">
        <v>1065.4000000000001</v>
      </c>
      <c r="F4103" t="s">
        <v>1170</v>
      </c>
      <c r="G4103" t="s">
        <v>11585</v>
      </c>
      <c r="H4103" t="s">
        <v>690</v>
      </c>
      <c r="I4103" t="s">
        <v>10875</v>
      </c>
      <c r="J4103">
        <v>10085</v>
      </c>
      <c r="K4103">
        <v>113060</v>
      </c>
      <c r="L4103" t="s">
        <v>31</v>
      </c>
      <c r="M4103" t="s">
        <v>178</v>
      </c>
      <c r="N4103" t="s">
        <v>11271</v>
      </c>
      <c r="O4103" s="129"/>
      <c r="P4103" s="16"/>
    </row>
    <row r="4104" spans="1:16">
      <c r="A4104" t="s">
        <v>1155</v>
      </c>
      <c r="B4104" t="s">
        <v>317</v>
      </c>
      <c r="C4104" t="s">
        <v>11586</v>
      </c>
      <c r="D4104" t="s">
        <v>318</v>
      </c>
      <c r="E4104">
        <v>943.46</v>
      </c>
      <c r="F4104" t="s">
        <v>1170</v>
      </c>
      <c r="G4104" t="s">
        <v>11587</v>
      </c>
      <c r="H4104" t="s">
        <v>693</v>
      </c>
      <c r="I4104" t="s">
        <v>10875</v>
      </c>
      <c r="J4104">
        <v>10085</v>
      </c>
      <c r="K4104">
        <v>113060</v>
      </c>
      <c r="L4104" t="s">
        <v>31</v>
      </c>
      <c r="M4104" t="s">
        <v>178</v>
      </c>
      <c r="N4104" t="s">
        <v>11270</v>
      </c>
      <c r="O4104" s="129"/>
      <c r="P4104" s="16"/>
    </row>
    <row r="4105" spans="1:16">
      <c r="A4105" t="s">
        <v>11588</v>
      </c>
      <c r="B4105" t="s">
        <v>317</v>
      </c>
      <c r="C4105" t="s">
        <v>11589</v>
      </c>
      <c r="D4105" t="s">
        <v>318</v>
      </c>
      <c r="E4105">
        <v>2311.08</v>
      </c>
      <c r="F4105" t="s">
        <v>1170</v>
      </c>
      <c r="G4105" t="s">
        <v>11590</v>
      </c>
      <c r="H4105" t="s">
        <v>700</v>
      </c>
      <c r="I4105" t="s">
        <v>10875</v>
      </c>
      <c r="J4105">
        <v>10085</v>
      </c>
      <c r="K4105">
        <v>113060</v>
      </c>
      <c r="L4105" t="s">
        <v>31</v>
      </c>
      <c r="M4105" t="s">
        <v>178</v>
      </c>
      <c r="N4105" t="s">
        <v>11272</v>
      </c>
      <c r="O4105" s="129"/>
      <c r="P4105" s="16"/>
    </row>
    <row r="4106" spans="1:16">
      <c r="A4106" t="s">
        <v>1161</v>
      </c>
      <c r="B4106" t="s">
        <v>317</v>
      </c>
      <c r="C4106" t="s">
        <v>11591</v>
      </c>
      <c r="D4106" t="s">
        <v>318</v>
      </c>
      <c r="E4106">
        <v>1127.04</v>
      </c>
      <c r="F4106" t="s">
        <v>1170</v>
      </c>
      <c r="G4106" t="s">
        <v>11592</v>
      </c>
      <c r="H4106" t="s">
        <v>690</v>
      </c>
      <c r="I4106" t="s">
        <v>10875</v>
      </c>
      <c r="J4106">
        <v>10085</v>
      </c>
      <c r="K4106">
        <v>113060</v>
      </c>
      <c r="L4106" t="s">
        <v>31</v>
      </c>
      <c r="M4106" t="s">
        <v>178</v>
      </c>
      <c r="N4106" t="s">
        <v>11273</v>
      </c>
      <c r="O4106" s="129"/>
      <c r="P4106" s="16"/>
    </row>
    <row r="4107" spans="1:16">
      <c r="A4107" t="s">
        <v>1160</v>
      </c>
      <c r="B4107" t="s">
        <v>317</v>
      </c>
      <c r="C4107" t="s">
        <v>11593</v>
      </c>
      <c r="D4107" t="s">
        <v>318</v>
      </c>
      <c r="E4107">
        <v>1112.28</v>
      </c>
      <c r="F4107" t="s">
        <v>1170</v>
      </c>
      <c r="G4107" t="s">
        <v>11594</v>
      </c>
      <c r="H4107" t="s">
        <v>695</v>
      </c>
      <c r="I4107" t="s">
        <v>10875</v>
      </c>
      <c r="J4107">
        <v>10085</v>
      </c>
      <c r="K4107">
        <v>113060</v>
      </c>
      <c r="L4107" t="s">
        <v>31</v>
      </c>
      <c r="M4107" t="s">
        <v>178</v>
      </c>
      <c r="N4107" t="s">
        <v>11274</v>
      </c>
      <c r="O4107" s="129"/>
      <c r="P4107" s="16"/>
    </row>
    <row r="4108" spans="1:16">
      <c r="A4108" t="s">
        <v>316</v>
      </c>
      <c r="B4108" t="s">
        <v>317</v>
      </c>
      <c r="C4108" t="s">
        <v>11569</v>
      </c>
      <c r="D4108" t="s">
        <v>318</v>
      </c>
      <c r="E4108">
        <v>447.33</v>
      </c>
      <c r="F4108" t="s">
        <v>1170</v>
      </c>
      <c r="G4108" t="s">
        <v>11570</v>
      </c>
      <c r="H4108" t="s">
        <v>697</v>
      </c>
      <c r="I4108" t="s">
        <v>10874</v>
      </c>
      <c r="J4108">
        <v>10085</v>
      </c>
      <c r="K4108">
        <v>114000</v>
      </c>
      <c r="L4108" t="s">
        <v>39</v>
      </c>
      <c r="M4108" t="s">
        <v>178</v>
      </c>
      <c r="N4108" t="s">
        <v>11264</v>
      </c>
      <c r="O4108" s="129"/>
      <c r="P4108" s="16"/>
    </row>
    <row r="4109" spans="1:16">
      <c r="A4109" t="s">
        <v>320</v>
      </c>
      <c r="B4109" t="s">
        <v>317</v>
      </c>
      <c r="C4109" t="s">
        <v>11571</v>
      </c>
      <c r="D4109" t="s">
        <v>318</v>
      </c>
      <c r="E4109">
        <v>569.78</v>
      </c>
      <c r="F4109" t="s">
        <v>1170</v>
      </c>
      <c r="G4109" t="s">
        <v>11572</v>
      </c>
      <c r="H4109" t="s">
        <v>694</v>
      </c>
      <c r="I4109" t="s">
        <v>10874</v>
      </c>
      <c r="J4109">
        <v>10085</v>
      </c>
      <c r="K4109">
        <v>114000</v>
      </c>
      <c r="L4109" t="s">
        <v>39</v>
      </c>
      <c r="M4109" t="s">
        <v>178</v>
      </c>
      <c r="N4109" t="s">
        <v>11265</v>
      </c>
      <c r="O4109" s="129"/>
      <c r="P4109" s="16"/>
    </row>
    <row r="4110" spans="1:16">
      <c r="A4110" t="s">
        <v>321</v>
      </c>
      <c r="B4110" t="s">
        <v>317</v>
      </c>
      <c r="C4110" t="s">
        <v>11573</v>
      </c>
      <c r="D4110" t="s">
        <v>318</v>
      </c>
      <c r="E4110">
        <v>416.28</v>
      </c>
      <c r="F4110" t="s">
        <v>1170</v>
      </c>
      <c r="G4110" t="s">
        <v>11574</v>
      </c>
      <c r="H4110" t="s">
        <v>697</v>
      </c>
      <c r="I4110" t="s">
        <v>10874</v>
      </c>
      <c r="J4110">
        <v>10085</v>
      </c>
      <c r="K4110">
        <v>114000</v>
      </c>
      <c r="L4110" t="s">
        <v>39</v>
      </c>
      <c r="M4110" t="s">
        <v>178</v>
      </c>
      <c r="N4110" t="s">
        <v>11266</v>
      </c>
      <c r="O4110" s="129"/>
      <c r="P4110" s="16"/>
    </row>
    <row r="4111" spans="1:16">
      <c r="A4111" t="s">
        <v>1115</v>
      </c>
      <c r="B4111" t="s">
        <v>317</v>
      </c>
      <c r="C4111" t="s">
        <v>11575</v>
      </c>
      <c r="D4111" t="s">
        <v>318</v>
      </c>
      <c r="E4111">
        <v>688.08</v>
      </c>
      <c r="F4111" t="s">
        <v>1170</v>
      </c>
      <c r="G4111" t="s">
        <v>11576</v>
      </c>
      <c r="H4111" t="s">
        <v>696</v>
      </c>
      <c r="I4111" t="s">
        <v>10874</v>
      </c>
      <c r="J4111">
        <v>10085</v>
      </c>
      <c r="K4111">
        <v>114000</v>
      </c>
      <c r="L4111" t="s">
        <v>39</v>
      </c>
      <c r="M4111" t="s">
        <v>178</v>
      </c>
      <c r="N4111" t="s">
        <v>11267</v>
      </c>
      <c r="O4111" s="129"/>
      <c r="P4111" s="16"/>
    </row>
    <row r="4112" spans="1:16">
      <c r="A4112" t="s">
        <v>11577</v>
      </c>
      <c r="B4112" t="s">
        <v>317</v>
      </c>
      <c r="C4112" t="s">
        <v>11578</v>
      </c>
      <c r="D4112" t="s">
        <v>318</v>
      </c>
      <c r="E4112">
        <v>543.45000000000005</v>
      </c>
      <c r="F4112" t="s">
        <v>1170</v>
      </c>
      <c r="G4112" t="s">
        <v>11579</v>
      </c>
      <c r="H4112" t="s">
        <v>694</v>
      </c>
      <c r="I4112" t="s">
        <v>10874</v>
      </c>
      <c r="J4112">
        <v>10085</v>
      </c>
      <c r="K4112">
        <v>114000</v>
      </c>
      <c r="L4112" t="s">
        <v>39</v>
      </c>
      <c r="M4112" t="s">
        <v>178</v>
      </c>
      <c r="N4112" t="s">
        <v>11268</v>
      </c>
      <c r="O4112" s="129"/>
      <c r="P4112" s="16"/>
    </row>
    <row r="4113" spans="1:16">
      <c r="A4113" t="s">
        <v>11580</v>
      </c>
      <c r="B4113" t="s">
        <v>317</v>
      </c>
      <c r="C4113" t="s">
        <v>11581</v>
      </c>
      <c r="D4113" t="s">
        <v>318</v>
      </c>
      <c r="E4113">
        <v>617.98</v>
      </c>
      <c r="F4113" t="s">
        <v>1170</v>
      </c>
      <c r="G4113" t="s">
        <v>11582</v>
      </c>
      <c r="H4113" t="s">
        <v>686</v>
      </c>
      <c r="I4113" t="s">
        <v>10874</v>
      </c>
      <c r="J4113">
        <v>10085</v>
      </c>
      <c r="K4113">
        <v>114000</v>
      </c>
      <c r="L4113" t="s">
        <v>39</v>
      </c>
      <c r="M4113" t="s">
        <v>178</v>
      </c>
      <c r="N4113" t="s">
        <v>11269</v>
      </c>
      <c r="O4113" s="129"/>
      <c r="P4113" s="16"/>
    </row>
    <row r="4114" spans="1:16">
      <c r="A4114" t="s">
        <v>1155</v>
      </c>
      <c r="B4114" t="s">
        <v>317</v>
      </c>
      <c r="C4114" t="s">
        <v>11586</v>
      </c>
      <c r="D4114" t="s">
        <v>318</v>
      </c>
      <c r="E4114">
        <v>619.76</v>
      </c>
      <c r="F4114" t="s">
        <v>1170</v>
      </c>
      <c r="G4114" t="s">
        <v>11587</v>
      </c>
      <c r="H4114" t="s">
        <v>694</v>
      </c>
      <c r="I4114" t="s">
        <v>10874</v>
      </c>
      <c r="J4114">
        <v>10085</v>
      </c>
      <c r="K4114">
        <v>114000</v>
      </c>
      <c r="L4114" t="s">
        <v>39</v>
      </c>
      <c r="M4114" t="s">
        <v>178</v>
      </c>
      <c r="N4114" t="s">
        <v>11270</v>
      </c>
      <c r="O4114" s="129"/>
      <c r="P4114" s="16"/>
    </row>
    <row r="4115" spans="1:16">
      <c r="A4115" t="s">
        <v>11583</v>
      </c>
      <c r="B4115" t="s">
        <v>317</v>
      </c>
      <c r="C4115" t="s">
        <v>11584</v>
      </c>
      <c r="D4115" t="s">
        <v>318</v>
      </c>
      <c r="E4115">
        <v>816.74</v>
      </c>
      <c r="F4115" t="s">
        <v>1170</v>
      </c>
      <c r="G4115" t="s">
        <v>11585</v>
      </c>
      <c r="H4115" t="s">
        <v>691</v>
      </c>
      <c r="I4115" t="s">
        <v>10874</v>
      </c>
      <c r="J4115">
        <v>10085</v>
      </c>
      <c r="K4115">
        <v>114000</v>
      </c>
      <c r="L4115" t="s">
        <v>39</v>
      </c>
      <c r="M4115" t="s">
        <v>178</v>
      </c>
      <c r="N4115" t="s">
        <v>11271</v>
      </c>
      <c r="O4115" s="129"/>
      <c r="P4115" s="16"/>
    </row>
    <row r="4116" spans="1:16">
      <c r="A4116" t="s">
        <v>11588</v>
      </c>
      <c r="B4116" t="s">
        <v>317</v>
      </c>
      <c r="C4116" t="s">
        <v>11589</v>
      </c>
      <c r="D4116" t="s">
        <v>318</v>
      </c>
      <c r="E4116">
        <v>1269.8</v>
      </c>
      <c r="F4116" t="s">
        <v>1170</v>
      </c>
      <c r="G4116" t="s">
        <v>11590</v>
      </c>
      <c r="H4116" t="s">
        <v>701</v>
      </c>
      <c r="I4116" t="s">
        <v>10874</v>
      </c>
      <c r="J4116">
        <v>10085</v>
      </c>
      <c r="K4116">
        <v>114000</v>
      </c>
      <c r="L4116" t="s">
        <v>39</v>
      </c>
      <c r="M4116" t="s">
        <v>178</v>
      </c>
      <c r="N4116" t="s">
        <v>11272</v>
      </c>
      <c r="O4116" s="129"/>
      <c r="P4116" s="16"/>
    </row>
    <row r="4117" spans="1:16">
      <c r="A4117" t="s">
        <v>1161</v>
      </c>
      <c r="B4117" t="s">
        <v>317</v>
      </c>
      <c r="C4117" t="s">
        <v>11591</v>
      </c>
      <c r="D4117" t="s">
        <v>318</v>
      </c>
      <c r="E4117">
        <v>736.88</v>
      </c>
      <c r="F4117" t="s">
        <v>1170</v>
      </c>
      <c r="G4117" t="s">
        <v>11592</v>
      </c>
      <c r="H4117" t="s">
        <v>691</v>
      </c>
      <c r="I4117" t="s">
        <v>10874</v>
      </c>
      <c r="J4117">
        <v>10085</v>
      </c>
      <c r="K4117">
        <v>114000</v>
      </c>
      <c r="L4117" t="s">
        <v>39</v>
      </c>
      <c r="M4117" t="s">
        <v>178</v>
      </c>
      <c r="N4117" t="s">
        <v>11273</v>
      </c>
      <c r="O4117" s="129"/>
      <c r="P4117" s="16"/>
    </row>
    <row r="4118" spans="1:16">
      <c r="A4118" t="s">
        <v>1160</v>
      </c>
      <c r="B4118" t="s">
        <v>317</v>
      </c>
      <c r="C4118" t="s">
        <v>11593</v>
      </c>
      <c r="D4118" t="s">
        <v>318</v>
      </c>
      <c r="E4118">
        <v>759.38</v>
      </c>
      <c r="F4118" t="s">
        <v>1170</v>
      </c>
      <c r="G4118" t="s">
        <v>11594</v>
      </c>
      <c r="H4118" t="s">
        <v>696</v>
      </c>
      <c r="I4118" t="s">
        <v>10874</v>
      </c>
      <c r="J4118">
        <v>10085</v>
      </c>
      <c r="K4118">
        <v>114000</v>
      </c>
      <c r="L4118" t="s">
        <v>39</v>
      </c>
      <c r="M4118" t="s">
        <v>178</v>
      </c>
      <c r="N4118" t="s">
        <v>11274</v>
      </c>
      <c r="O4118" s="129"/>
      <c r="P4118" s="16"/>
    </row>
    <row r="4119" spans="1:16">
      <c r="A4119" t="s">
        <v>316</v>
      </c>
      <c r="B4119" t="s">
        <v>317</v>
      </c>
      <c r="C4119" t="s">
        <v>11569</v>
      </c>
      <c r="D4119" t="s">
        <v>318</v>
      </c>
      <c r="E4119">
        <v>1189.32</v>
      </c>
      <c r="F4119" t="s">
        <v>1170</v>
      </c>
      <c r="G4119" t="s">
        <v>11570</v>
      </c>
      <c r="H4119" t="s">
        <v>698</v>
      </c>
      <c r="I4119" t="s">
        <v>10873</v>
      </c>
      <c r="J4119">
        <v>10085</v>
      </c>
      <c r="K4119">
        <v>114010</v>
      </c>
      <c r="L4119" t="s">
        <v>35</v>
      </c>
      <c r="M4119" t="s">
        <v>178</v>
      </c>
      <c r="N4119" t="s">
        <v>11264</v>
      </c>
      <c r="O4119" s="129"/>
      <c r="P4119" s="16"/>
    </row>
    <row r="4120" spans="1:16">
      <c r="A4120" t="s">
        <v>320</v>
      </c>
      <c r="B4120" t="s">
        <v>317</v>
      </c>
      <c r="C4120" t="s">
        <v>11571</v>
      </c>
      <c r="D4120" t="s">
        <v>318</v>
      </c>
      <c r="E4120">
        <v>1189.32</v>
      </c>
      <c r="F4120" t="s">
        <v>1170</v>
      </c>
      <c r="G4120" t="s">
        <v>11572</v>
      </c>
      <c r="H4120" t="s">
        <v>695</v>
      </c>
      <c r="I4120" t="s">
        <v>10873</v>
      </c>
      <c r="J4120">
        <v>10085</v>
      </c>
      <c r="K4120">
        <v>114010</v>
      </c>
      <c r="L4120" t="s">
        <v>35</v>
      </c>
      <c r="M4120" t="s">
        <v>178</v>
      </c>
      <c r="N4120" t="s">
        <v>11265</v>
      </c>
      <c r="O4120" s="129"/>
      <c r="P4120" s="16"/>
    </row>
    <row r="4121" spans="1:16">
      <c r="A4121" t="s">
        <v>321</v>
      </c>
      <c r="B4121" t="s">
        <v>317</v>
      </c>
      <c r="C4121" t="s">
        <v>11573</v>
      </c>
      <c r="D4121" t="s">
        <v>318</v>
      </c>
      <c r="E4121">
        <v>1189.32</v>
      </c>
      <c r="F4121" t="s">
        <v>1170</v>
      </c>
      <c r="G4121" t="s">
        <v>11574</v>
      </c>
      <c r="H4121" t="s">
        <v>698</v>
      </c>
      <c r="I4121" t="s">
        <v>10873</v>
      </c>
      <c r="J4121">
        <v>10085</v>
      </c>
      <c r="K4121">
        <v>114010</v>
      </c>
      <c r="L4121" t="s">
        <v>35</v>
      </c>
      <c r="M4121" t="s">
        <v>178</v>
      </c>
      <c r="N4121" t="s">
        <v>11266</v>
      </c>
      <c r="O4121" s="129"/>
      <c r="P4121" s="16"/>
    </row>
    <row r="4122" spans="1:16">
      <c r="A4122" t="s">
        <v>1115</v>
      </c>
      <c r="B4122" t="s">
        <v>317</v>
      </c>
      <c r="C4122" t="s">
        <v>11575</v>
      </c>
      <c r="D4122" t="s">
        <v>318</v>
      </c>
      <c r="E4122">
        <v>1189.32</v>
      </c>
      <c r="F4122" t="s">
        <v>1170</v>
      </c>
      <c r="G4122" t="s">
        <v>11576</v>
      </c>
      <c r="H4122" t="s">
        <v>697</v>
      </c>
      <c r="I4122" t="s">
        <v>10873</v>
      </c>
      <c r="J4122">
        <v>10085</v>
      </c>
      <c r="K4122">
        <v>114010</v>
      </c>
      <c r="L4122" t="s">
        <v>35</v>
      </c>
      <c r="M4122" t="s">
        <v>178</v>
      </c>
      <c r="N4122" t="s">
        <v>11267</v>
      </c>
      <c r="O4122" s="129"/>
      <c r="P4122" s="16"/>
    </row>
    <row r="4123" spans="1:16">
      <c r="A4123" t="s">
        <v>11577</v>
      </c>
      <c r="B4123" t="s">
        <v>317</v>
      </c>
      <c r="C4123" t="s">
        <v>11578</v>
      </c>
      <c r="D4123" t="s">
        <v>318</v>
      </c>
      <c r="E4123">
        <v>1189.32</v>
      </c>
      <c r="F4123" t="s">
        <v>1170</v>
      </c>
      <c r="G4123" t="s">
        <v>11579</v>
      </c>
      <c r="H4123" t="s">
        <v>695</v>
      </c>
      <c r="I4123" t="s">
        <v>10873</v>
      </c>
      <c r="J4123">
        <v>10085</v>
      </c>
      <c r="K4123">
        <v>114010</v>
      </c>
      <c r="L4123" t="s">
        <v>35</v>
      </c>
      <c r="M4123" t="s">
        <v>178</v>
      </c>
      <c r="N4123" t="s">
        <v>11268</v>
      </c>
      <c r="O4123" s="129"/>
      <c r="P4123" s="16"/>
    </row>
    <row r="4124" spans="1:16">
      <c r="A4124" t="s">
        <v>11580</v>
      </c>
      <c r="B4124" t="s">
        <v>317</v>
      </c>
      <c r="C4124" t="s">
        <v>11581</v>
      </c>
      <c r="D4124" t="s">
        <v>318</v>
      </c>
      <c r="E4124">
        <v>1220.83</v>
      </c>
      <c r="F4124" t="s">
        <v>1170</v>
      </c>
      <c r="G4124" t="s">
        <v>11582</v>
      </c>
      <c r="H4124" t="s">
        <v>687</v>
      </c>
      <c r="I4124" t="s">
        <v>10873</v>
      </c>
      <c r="J4124">
        <v>10085</v>
      </c>
      <c r="K4124">
        <v>114010</v>
      </c>
      <c r="L4124" t="s">
        <v>35</v>
      </c>
      <c r="M4124" t="s">
        <v>178</v>
      </c>
      <c r="N4124" t="s">
        <v>11269</v>
      </c>
      <c r="O4124" s="129"/>
      <c r="P4124" s="16"/>
    </row>
    <row r="4125" spans="1:16">
      <c r="A4125" t="s">
        <v>11583</v>
      </c>
      <c r="B4125" t="s">
        <v>317</v>
      </c>
      <c r="C4125" t="s">
        <v>11584</v>
      </c>
      <c r="D4125" t="s">
        <v>318</v>
      </c>
      <c r="E4125">
        <v>1240.03</v>
      </c>
      <c r="F4125" t="s">
        <v>1170</v>
      </c>
      <c r="G4125" t="s">
        <v>11585</v>
      </c>
      <c r="H4125" t="s">
        <v>692</v>
      </c>
      <c r="I4125" t="s">
        <v>10873</v>
      </c>
      <c r="J4125">
        <v>10085</v>
      </c>
      <c r="K4125">
        <v>114010</v>
      </c>
      <c r="L4125" t="s">
        <v>35</v>
      </c>
      <c r="M4125" t="s">
        <v>178</v>
      </c>
      <c r="N4125" t="s">
        <v>11271</v>
      </c>
      <c r="O4125" s="129"/>
      <c r="P4125" s="16"/>
    </row>
    <row r="4126" spans="1:16">
      <c r="A4126" t="s">
        <v>1155</v>
      </c>
      <c r="B4126" t="s">
        <v>317</v>
      </c>
      <c r="C4126" t="s">
        <v>11586</v>
      </c>
      <c r="D4126" t="s">
        <v>318</v>
      </c>
      <c r="E4126">
        <v>1346.86</v>
      </c>
      <c r="F4126" t="s">
        <v>1170</v>
      </c>
      <c r="G4126" t="s">
        <v>11587</v>
      </c>
      <c r="H4126" t="s">
        <v>695</v>
      </c>
      <c r="I4126" t="s">
        <v>10873</v>
      </c>
      <c r="J4126">
        <v>10085</v>
      </c>
      <c r="K4126">
        <v>114010</v>
      </c>
      <c r="L4126" t="s">
        <v>35</v>
      </c>
      <c r="M4126" t="s">
        <v>178</v>
      </c>
      <c r="N4126" t="s">
        <v>11270</v>
      </c>
      <c r="O4126" s="129"/>
      <c r="P4126" s="16"/>
    </row>
    <row r="4127" spans="1:16">
      <c r="A4127" t="s">
        <v>11588</v>
      </c>
      <c r="B4127" t="s">
        <v>317</v>
      </c>
      <c r="C4127" t="s">
        <v>11589</v>
      </c>
      <c r="D4127" t="s">
        <v>318</v>
      </c>
      <c r="E4127">
        <v>1970.2</v>
      </c>
      <c r="F4127" t="s">
        <v>1170</v>
      </c>
      <c r="G4127" t="s">
        <v>11590</v>
      </c>
      <c r="H4127" t="s">
        <v>702</v>
      </c>
      <c r="I4127" t="s">
        <v>10873</v>
      </c>
      <c r="J4127">
        <v>10085</v>
      </c>
      <c r="K4127">
        <v>114010</v>
      </c>
      <c r="L4127" t="s">
        <v>35</v>
      </c>
      <c r="M4127" t="s">
        <v>178</v>
      </c>
      <c r="N4127" t="s">
        <v>11272</v>
      </c>
      <c r="O4127" s="129"/>
      <c r="P4127" s="16"/>
    </row>
    <row r="4128" spans="1:16">
      <c r="A4128" t="s">
        <v>1161</v>
      </c>
      <c r="B4128" t="s">
        <v>317</v>
      </c>
      <c r="C4128" t="s">
        <v>11591</v>
      </c>
      <c r="D4128" t="s">
        <v>318</v>
      </c>
      <c r="E4128">
        <v>1308.97</v>
      </c>
      <c r="F4128" t="s">
        <v>1170</v>
      </c>
      <c r="G4128" t="s">
        <v>11592</v>
      </c>
      <c r="H4128" t="s">
        <v>692</v>
      </c>
      <c r="I4128" t="s">
        <v>10873</v>
      </c>
      <c r="J4128">
        <v>10085</v>
      </c>
      <c r="K4128">
        <v>114010</v>
      </c>
      <c r="L4128" t="s">
        <v>35</v>
      </c>
      <c r="M4128" t="s">
        <v>178</v>
      </c>
      <c r="N4128" t="s">
        <v>11273</v>
      </c>
      <c r="O4128" s="129"/>
      <c r="P4128" s="16"/>
    </row>
    <row r="4129" spans="1:16">
      <c r="A4129" t="s">
        <v>1160</v>
      </c>
      <c r="B4129" t="s">
        <v>317</v>
      </c>
      <c r="C4129" t="s">
        <v>11593</v>
      </c>
      <c r="D4129" t="s">
        <v>318</v>
      </c>
      <c r="E4129">
        <v>1346.9</v>
      </c>
      <c r="F4129" t="s">
        <v>1170</v>
      </c>
      <c r="G4129" t="s">
        <v>11594</v>
      </c>
      <c r="H4129" t="s">
        <v>697</v>
      </c>
      <c r="I4129" t="s">
        <v>10873</v>
      </c>
      <c r="J4129">
        <v>10085</v>
      </c>
      <c r="K4129">
        <v>114010</v>
      </c>
      <c r="L4129" t="s">
        <v>35</v>
      </c>
      <c r="M4129" t="s">
        <v>178</v>
      </c>
      <c r="N4129" t="s">
        <v>11274</v>
      </c>
      <c r="O4129" s="129"/>
      <c r="P4129" s="16"/>
    </row>
    <row r="4130" spans="1:16">
      <c r="A4130" t="s">
        <v>316</v>
      </c>
      <c r="B4130" t="s">
        <v>317</v>
      </c>
      <c r="C4130" t="s">
        <v>11569</v>
      </c>
      <c r="D4130" t="s">
        <v>318</v>
      </c>
      <c r="E4130">
        <v>1204.78</v>
      </c>
      <c r="F4130" t="s">
        <v>1170</v>
      </c>
      <c r="G4130" t="s">
        <v>11570</v>
      </c>
      <c r="H4130" t="s">
        <v>699</v>
      </c>
      <c r="I4130" t="s">
        <v>10872</v>
      </c>
      <c r="J4130">
        <v>10085</v>
      </c>
      <c r="K4130">
        <v>114020</v>
      </c>
      <c r="L4130" t="s">
        <v>33</v>
      </c>
      <c r="M4130" t="s">
        <v>178</v>
      </c>
      <c r="N4130" t="s">
        <v>11264</v>
      </c>
      <c r="O4130" s="129"/>
      <c r="P4130" s="16"/>
    </row>
    <row r="4131" spans="1:16">
      <c r="A4131" t="s">
        <v>320</v>
      </c>
      <c r="B4131" t="s">
        <v>317</v>
      </c>
      <c r="C4131" t="s">
        <v>11571</v>
      </c>
      <c r="D4131" t="s">
        <v>318</v>
      </c>
      <c r="E4131">
        <v>1305.27</v>
      </c>
      <c r="F4131" t="s">
        <v>1170</v>
      </c>
      <c r="G4131" t="s">
        <v>11572</v>
      </c>
      <c r="H4131" t="s">
        <v>696</v>
      </c>
      <c r="I4131" t="s">
        <v>10872</v>
      </c>
      <c r="J4131">
        <v>10085</v>
      </c>
      <c r="K4131">
        <v>114020</v>
      </c>
      <c r="L4131" t="s">
        <v>33</v>
      </c>
      <c r="M4131" t="s">
        <v>178</v>
      </c>
      <c r="N4131" t="s">
        <v>11265</v>
      </c>
      <c r="O4131" s="129"/>
      <c r="P4131" s="16"/>
    </row>
    <row r="4132" spans="1:16">
      <c r="A4132" t="s">
        <v>321</v>
      </c>
      <c r="B4132" t="s">
        <v>317</v>
      </c>
      <c r="C4132" t="s">
        <v>11573</v>
      </c>
      <c r="D4132" t="s">
        <v>318</v>
      </c>
      <c r="E4132">
        <v>1204.78</v>
      </c>
      <c r="F4132" t="s">
        <v>1170</v>
      </c>
      <c r="G4132" t="s">
        <v>11574</v>
      </c>
      <c r="H4132" t="s">
        <v>699</v>
      </c>
      <c r="I4132" t="s">
        <v>10872</v>
      </c>
      <c r="J4132">
        <v>10085</v>
      </c>
      <c r="K4132">
        <v>114020</v>
      </c>
      <c r="L4132" t="s">
        <v>33</v>
      </c>
      <c r="M4132" t="s">
        <v>178</v>
      </c>
      <c r="N4132" t="s">
        <v>11266</v>
      </c>
      <c r="O4132" s="129"/>
      <c r="P4132" s="16"/>
    </row>
    <row r="4133" spans="1:16">
      <c r="A4133" t="s">
        <v>1115</v>
      </c>
      <c r="B4133" t="s">
        <v>317</v>
      </c>
      <c r="C4133" t="s">
        <v>11575</v>
      </c>
      <c r="D4133" t="s">
        <v>318</v>
      </c>
      <c r="E4133">
        <v>1204.78</v>
      </c>
      <c r="F4133" t="s">
        <v>1170</v>
      </c>
      <c r="G4133" t="s">
        <v>11576</v>
      </c>
      <c r="H4133" t="s">
        <v>698</v>
      </c>
      <c r="I4133" t="s">
        <v>10872</v>
      </c>
      <c r="J4133">
        <v>10085</v>
      </c>
      <c r="K4133">
        <v>114020</v>
      </c>
      <c r="L4133" t="s">
        <v>33</v>
      </c>
      <c r="M4133" t="s">
        <v>178</v>
      </c>
      <c r="N4133" t="s">
        <v>11267</v>
      </c>
      <c r="O4133" s="129"/>
      <c r="P4133" s="16"/>
    </row>
    <row r="4134" spans="1:16">
      <c r="A4134" t="s">
        <v>11577</v>
      </c>
      <c r="B4134" t="s">
        <v>317</v>
      </c>
      <c r="C4134" t="s">
        <v>11578</v>
      </c>
      <c r="D4134" t="s">
        <v>318</v>
      </c>
      <c r="E4134">
        <v>1204.78</v>
      </c>
      <c r="F4134" t="s">
        <v>1170</v>
      </c>
      <c r="G4134" t="s">
        <v>11579</v>
      </c>
      <c r="H4134" t="s">
        <v>696</v>
      </c>
      <c r="I4134" t="s">
        <v>10872</v>
      </c>
      <c r="J4134">
        <v>10085</v>
      </c>
      <c r="K4134">
        <v>114020</v>
      </c>
      <c r="L4134" t="s">
        <v>33</v>
      </c>
      <c r="M4134" t="s">
        <v>178</v>
      </c>
      <c r="N4134" t="s">
        <v>11268</v>
      </c>
      <c r="O4134" s="129"/>
      <c r="P4134" s="16"/>
    </row>
    <row r="4135" spans="1:16">
      <c r="A4135" t="s">
        <v>11580</v>
      </c>
      <c r="B4135" t="s">
        <v>317</v>
      </c>
      <c r="C4135" t="s">
        <v>11581</v>
      </c>
      <c r="D4135" t="s">
        <v>318</v>
      </c>
      <c r="E4135">
        <v>1204.78</v>
      </c>
      <c r="F4135" t="s">
        <v>1170</v>
      </c>
      <c r="G4135" t="s">
        <v>11582</v>
      </c>
      <c r="H4135" t="s">
        <v>688</v>
      </c>
      <c r="I4135" t="s">
        <v>10872</v>
      </c>
      <c r="J4135">
        <v>10085</v>
      </c>
      <c r="K4135">
        <v>114020</v>
      </c>
      <c r="L4135" t="s">
        <v>33</v>
      </c>
      <c r="M4135" t="s">
        <v>178</v>
      </c>
      <c r="N4135" t="s">
        <v>11269</v>
      </c>
      <c r="O4135" s="129"/>
      <c r="P4135" s="16"/>
    </row>
    <row r="4136" spans="1:16">
      <c r="A4136" t="s">
        <v>11583</v>
      </c>
      <c r="B4136" t="s">
        <v>317</v>
      </c>
      <c r="C4136" t="s">
        <v>11584</v>
      </c>
      <c r="D4136" t="s">
        <v>318</v>
      </c>
      <c r="E4136">
        <v>1357.07</v>
      </c>
      <c r="F4136" t="s">
        <v>1170</v>
      </c>
      <c r="G4136" t="s">
        <v>11585</v>
      </c>
      <c r="H4136" t="s">
        <v>693</v>
      </c>
      <c r="I4136" t="s">
        <v>10872</v>
      </c>
      <c r="J4136">
        <v>10085</v>
      </c>
      <c r="K4136">
        <v>114020</v>
      </c>
      <c r="L4136" t="s">
        <v>33</v>
      </c>
      <c r="M4136" t="s">
        <v>178</v>
      </c>
      <c r="N4136" t="s">
        <v>11271</v>
      </c>
      <c r="O4136" s="129"/>
      <c r="P4136" s="16"/>
    </row>
    <row r="4137" spans="1:16">
      <c r="A4137" t="s">
        <v>1155</v>
      </c>
      <c r="B4137" t="s">
        <v>317</v>
      </c>
      <c r="C4137" t="s">
        <v>11586</v>
      </c>
      <c r="D4137" t="s">
        <v>318</v>
      </c>
      <c r="E4137">
        <v>1204.78</v>
      </c>
      <c r="F4137" t="s">
        <v>1170</v>
      </c>
      <c r="G4137" t="s">
        <v>11587</v>
      </c>
      <c r="H4137" t="s">
        <v>696</v>
      </c>
      <c r="I4137" t="s">
        <v>10872</v>
      </c>
      <c r="J4137">
        <v>10085</v>
      </c>
      <c r="K4137">
        <v>114020</v>
      </c>
      <c r="L4137" t="s">
        <v>33</v>
      </c>
      <c r="M4137" t="s">
        <v>178</v>
      </c>
      <c r="N4137" t="s">
        <v>11270</v>
      </c>
      <c r="O4137" s="129"/>
    </row>
    <row r="4138" spans="1:16">
      <c r="A4138" t="s">
        <v>11588</v>
      </c>
      <c r="B4138" t="s">
        <v>317</v>
      </c>
      <c r="C4138" t="s">
        <v>11589</v>
      </c>
      <c r="D4138" t="s">
        <v>318</v>
      </c>
      <c r="E4138">
        <v>2232.64</v>
      </c>
      <c r="F4138" t="s">
        <v>1170</v>
      </c>
      <c r="G4138" t="s">
        <v>11590</v>
      </c>
      <c r="H4138" t="s">
        <v>703</v>
      </c>
      <c r="I4138" t="s">
        <v>10872</v>
      </c>
      <c r="J4138">
        <v>10085</v>
      </c>
      <c r="K4138">
        <v>114020</v>
      </c>
      <c r="L4138" t="s">
        <v>33</v>
      </c>
      <c r="M4138" t="s">
        <v>178</v>
      </c>
      <c r="N4138" t="s">
        <v>11272</v>
      </c>
      <c r="O4138" s="129"/>
    </row>
    <row r="4139" spans="1:16">
      <c r="A4139" t="s">
        <v>1161</v>
      </c>
      <c r="B4139" t="s">
        <v>317</v>
      </c>
      <c r="C4139" t="s">
        <v>11591</v>
      </c>
      <c r="D4139" t="s">
        <v>318</v>
      </c>
      <c r="E4139">
        <v>1316.57</v>
      </c>
      <c r="F4139" t="s">
        <v>1170</v>
      </c>
      <c r="G4139" t="s">
        <v>11592</v>
      </c>
      <c r="H4139" t="s">
        <v>693</v>
      </c>
      <c r="I4139" t="s">
        <v>10872</v>
      </c>
      <c r="J4139">
        <v>10085</v>
      </c>
      <c r="K4139">
        <v>114020</v>
      </c>
      <c r="L4139" t="s">
        <v>33</v>
      </c>
      <c r="M4139" t="s">
        <v>178</v>
      </c>
      <c r="N4139" t="s">
        <v>11273</v>
      </c>
      <c r="O4139" s="129"/>
    </row>
    <row r="4140" spans="1:16">
      <c r="A4140" t="s">
        <v>1160</v>
      </c>
      <c r="B4140" t="s">
        <v>317</v>
      </c>
      <c r="C4140" t="s">
        <v>11593</v>
      </c>
      <c r="D4140" t="s">
        <v>318</v>
      </c>
      <c r="E4140">
        <v>1316.57</v>
      </c>
      <c r="F4140" t="s">
        <v>1170</v>
      </c>
      <c r="G4140" t="s">
        <v>11594</v>
      </c>
      <c r="H4140" t="s">
        <v>698</v>
      </c>
      <c r="I4140" t="s">
        <v>10872</v>
      </c>
      <c r="J4140">
        <v>10085</v>
      </c>
      <c r="K4140">
        <v>114020</v>
      </c>
      <c r="L4140" t="s">
        <v>33</v>
      </c>
      <c r="M4140" t="s">
        <v>178</v>
      </c>
      <c r="N4140" t="s">
        <v>11274</v>
      </c>
      <c r="O4140" s="129"/>
    </row>
    <row r="4141" spans="1:16">
      <c r="A4141" t="s">
        <v>316</v>
      </c>
      <c r="B4141" t="s">
        <v>317</v>
      </c>
      <c r="C4141" t="s">
        <v>11569</v>
      </c>
      <c r="D4141" t="s">
        <v>318</v>
      </c>
      <c r="E4141">
        <v>7521.31</v>
      </c>
      <c r="F4141" t="s">
        <v>1170</v>
      </c>
      <c r="G4141" t="s">
        <v>11570</v>
      </c>
      <c r="H4141" t="s">
        <v>700</v>
      </c>
      <c r="I4141" t="s">
        <v>10871</v>
      </c>
      <c r="J4141">
        <v>10085</v>
      </c>
      <c r="K4141">
        <v>114040</v>
      </c>
      <c r="L4141" t="s">
        <v>27</v>
      </c>
      <c r="M4141" t="s">
        <v>178</v>
      </c>
      <c r="N4141" t="s">
        <v>11264</v>
      </c>
      <c r="O4141" s="129"/>
    </row>
    <row r="4142" spans="1:16">
      <c r="A4142" t="s">
        <v>320</v>
      </c>
      <c r="B4142" t="s">
        <v>317</v>
      </c>
      <c r="C4142" t="s">
        <v>11571</v>
      </c>
      <c r="D4142" t="s">
        <v>318</v>
      </c>
      <c r="E4142">
        <v>7515.84</v>
      </c>
      <c r="F4142" t="s">
        <v>1170</v>
      </c>
      <c r="G4142" t="s">
        <v>11572</v>
      </c>
      <c r="H4142" t="s">
        <v>697</v>
      </c>
      <c r="I4142" t="s">
        <v>10871</v>
      </c>
      <c r="J4142">
        <v>10085</v>
      </c>
      <c r="K4142">
        <v>114040</v>
      </c>
      <c r="L4142" t="s">
        <v>27</v>
      </c>
      <c r="M4142" t="s">
        <v>178</v>
      </c>
      <c r="N4142" t="s">
        <v>11265</v>
      </c>
      <c r="O4142" s="129"/>
    </row>
    <row r="4143" spans="1:16">
      <c r="A4143" t="s">
        <v>321</v>
      </c>
      <c r="B4143" t="s">
        <v>317</v>
      </c>
      <c r="C4143" t="s">
        <v>11573</v>
      </c>
      <c r="D4143" t="s">
        <v>318</v>
      </c>
      <c r="E4143">
        <v>7506.89</v>
      </c>
      <c r="F4143" t="s">
        <v>1170</v>
      </c>
      <c r="G4143" t="s">
        <v>11574</v>
      </c>
      <c r="H4143" t="s">
        <v>700</v>
      </c>
      <c r="I4143" t="s">
        <v>10871</v>
      </c>
      <c r="J4143">
        <v>10085</v>
      </c>
      <c r="K4143">
        <v>114040</v>
      </c>
      <c r="L4143" t="s">
        <v>27</v>
      </c>
      <c r="M4143" t="s">
        <v>178</v>
      </c>
      <c r="N4143" t="s">
        <v>11266</v>
      </c>
      <c r="O4143" s="129"/>
    </row>
    <row r="4144" spans="1:16">
      <c r="A4144" t="s">
        <v>1115</v>
      </c>
      <c r="B4144" t="s">
        <v>317</v>
      </c>
      <c r="C4144" t="s">
        <v>11575</v>
      </c>
      <c r="D4144" t="s">
        <v>318</v>
      </c>
      <c r="E4144">
        <v>7579.39</v>
      </c>
      <c r="F4144" t="s">
        <v>1170</v>
      </c>
      <c r="G4144" t="s">
        <v>11576</v>
      </c>
      <c r="H4144" t="s">
        <v>699</v>
      </c>
      <c r="I4144" t="s">
        <v>10871</v>
      </c>
      <c r="J4144">
        <v>10085</v>
      </c>
      <c r="K4144">
        <v>114040</v>
      </c>
      <c r="L4144" t="s">
        <v>27</v>
      </c>
      <c r="M4144" t="s">
        <v>178</v>
      </c>
      <c r="N4144" t="s">
        <v>11267</v>
      </c>
      <c r="O4144" s="129"/>
    </row>
    <row r="4145" spans="1:15">
      <c r="A4145" t="s">
        <v>11577</v>
      </c>
      <c r="B4145" t="s">
        <v>317</v>
      </c>
      <c r="C4145" t="s">
        <v>11578</v>
      </c>
      <c r="D4145" t="s">
        <v>318</v>
      </c>
      <c r="E4145">
        <v>7548.22</v>
      </c>
      <c r="F4145" t="s">
        <v>1170</v>
      </c>
      <c r="G4145" t="s">
        <v>11579</v>
      </c>
      <c r="H4145" t="s">
        <v>697</v>
      </c>
      <c r="I4145" t="s">
        <v>10871</v>
      </c>
      <c r="J4145">
        <v>10085</v>
      </c>
      <c r="K4145">
        <v>114040</v>
      </c>
      <c r="L4145" t="s">
        <v>27</v>
      </c>
      <c r="M4145" t="s">
        <v>178</v>
      </c>
      <c r="N4145" t="s">
        <v>11268</v>
      </c>
      <c r="O4145" s="129"/>
    </row>
    <row r="4146" spans="1:15">
      <c r="A4146" t="s">
        <v>11580</v>
      </c>
      <c r="B4146" t="s">
        <v>317</v>
      </c>
      <c r="C4146" t="s">
        <v>11581</v>
      </c>
      <c r="D4146" t="s">
        <v>318</v>
      </c>
      <c r="E4146">
        <v>7749.65</v>
      </c>
      <c r="F4146" t="s">
        <v>1170</v>
      </c>
      <c r="G4146" t="s">
        <v>11582</v>
      </c>
      <c r="H4146" t="s">
        <v>689</v>
      </c>
      <c r="I4146" t="s">
        <v>10871</v>
      </c>
      <c r="J4146">
        <v>10085</v>
      </c>
      <c r="K4146">
        <v>114040</v>
      </c>
      <c r="L4146" t="s">
        <v>27</v>
      </c>
      <c r="M4146" t="s">
        <v>178</v>
      </c>
      <c r="N4146" t="s">
        <v>11269</v>
      </c>
      <c r="O4146" s="129"/>
    </row>
    <row r="4147" spans="1:15">
      <c r="A4147" t="s">
        <v>11583</v>
      </c>
      <c r="B4147" t="s">
        <v>317</v>
      </c>
      <c r="C4147" t="s">
        <v>11584</v>
      </c>
      <c r="D4147" t="s">
        <v>318</v>
      </c>
      <c r="E4147">
        <v>7875.47</v>
      </c>
      <c r="F4147" t="s">
        <v>1170</v>
      </c>
      <c r="G4147" t="s">
        <v>11585</v>
      </c>
      <c r="H4147" t="s">
        <v>694</v>
      </c>
      <c r="I4147" t="s">
        <v>10871</v>
      </c>
      <c r="J4147">
        <v>10085</v>
      </c>
      <c r="K4147">
        <v>114040</v>
      </c>
      <c r="L4147" t="s">
        <v>27</v>
      </c>
      <c r="M4147" t="s">
        <v>178</v>
      </c>
      <c r="N4147" t="s">
        <v>11271</v>
      </c>
      <c r="O4147" s="129"/>
    </row>
    <row r="4148" spans="1:15">
      <c r="A4148" t="s">
        <v>1155</v>
      </c>
      <c r="B4148" t="s">
        <v>317</v>
      </c>
      <c r="C4148" t="s">
        <v>11586</v>
      </c>
      <c r="D4148" t="s">
        <v>318</v>
      </c>
      <c r="E4148">
        <v>7721.34</v>
      </c>
      <c r="F4148" t="s">
        <v>1170</v>
      </c>
      <c r="G4148" t="s">
        <v>11587</v>
      </c>
      <c r="H4148" t="s">
        <v>697</v>
      </c>
      <c r="I4148" t="s">
        <v>10871</v>
      </c>
      <c r="J4148">
        <v>10085</v>
      </c>
      <c r="K4148">
        <v>114040</v>
      </c>
      <c r="L4148" t="s">
        <v>27</v>
      </c>
      <c r="M4148" t="s">
        <v>178</v>
      </c>
      <c r="N4148" t="s">
        <v>11270</v>
      </c>
      <c r="O4148" s="129"/>
    </row>
    <row r="4149" spans="1:15">
      <c r="A4149" t="s">
        <v>11588</v>
      </c>
      <c r="B4149" t="s">
        <v>317</v>
      </c>
      <c r="C4149" t="s">
        <v>11589</v>
      </c>
      <c r="D4149" t="s">
        <v>318</v>
      </c>
      <c r="E4149">
        <v>9505.33</v>
      </c>
      <c r="F4149" t="s">
        <v>1170</v>
      </c>
      <c r="G4149" t="s">
        <v>11590</v>
      </c>
      <c r="H4149" t="s">
        <v>704</v>
      </c>
      <c r="I4149" t="s">
        <v>10871</v>
      </c>
      <c r="J4149">
        <v>10085</v>
      </c>
      <c r="K4149">
        <v>114040</v>
      </c>
      <c r="L4149" t="s">
        <v>27</v>
      </c>
      <c r="M4149" t="s">
        <v>178</v>
      </c>
      <c r="N4149" t="s">
        <v>11272</v>
      </c>
      <c r="O4149" s="129"/>
    </row>
    <row r="4150" spans="1:15">
      <c r="A4150" t="s">
        <v>1161</v>
      </c>
      <c r="B4150" t="s">
        <v>317</v>
      </c>
      <c r="C4150" t="s">
        <v>11591</v>
      </c>
      <c r="D4150" t="s">
        <v>318</v>
      </c>
      <c r="E4150">
        <v>8253.49</v>
      </c>
      <c r="F4150" t="s">
        <v>1170</v>
      </c>
      <c r="G4150" t="s">
        <v>11592</v>
      </c>
      <c r="H4150" t="s">
        <v>694</v>
      </c>
      <c r="I4150" t="s">
        <v>10871</v>
      </c>
      <c r="J4150">
        <v>10085</v>
      </c>
      <c r="K4150">
        <v>114040</v>
      </c>
      <c r="L4150" t="s">
        <v>27</v>
      </c>
      <c r="M4150" t="s">
        <v>178</v>
      </c>
      <c r="N4150" t="s">
        <v>11273</v>
      </c>
      <c r="O4150" s="129"/>
    </row>
    <row r="4151" spans="1:15">
      <c r="A4151" t="s">
        <v>1160</v>
      </c>
      <c r="B4151" t="s">
        <v>317</v>
      </c>
      <c r="C4151" t="s">
        <v>11593</v>
      </c>
      <c r="D4151" t="s">
        <v>318</v>
      </c>
      <c r="E4151">
        <v>9263.42</v>
      </c>
      <c r="F4151" t="s">
        <v>1170</v>
      </c>
      <c r="G4151" t="s">
        <v>11594</v>
      </c>
      <c r="H4151" t="s">
        <v>699</v>
      </c>
      <c r="I4151" t="s">
        <v>10871</v>
      </c>
      <c r="J4151">
        <v>10085</v>
      </c>
      <c r="K4151">
        <v>114040</v>
      </c>
      <c r="L4151" t="s">
        <v>27</v>
      </c>
      <c r="M4151" t="s">
        <v>178</v>
      </c>
      <c r="N4151" t="s">
        <v>11274</v>
      </c>
      <c r="O4151" s="129"/>
    </row>
    <row r="4152" spans="1:15">
      <c r="A4152" t="s">
        <v>316</v>
      </c>
      <c r="B4152" t="s">
        <v>317</v>
      </c>
      <c r="C4152" t="s">
        <v>11569</v>
      </c>
      <c r="D4152" t="s">
        <v>318</v>
      </c>
      <c r="E4152">
        <v>2994.54</v>
      </c>
      <c r="F4152" t="s">
        <v>1170</v>
      </c>
      <c r="G4152" t="s">
        <v>11570</v>
      </c>
      <c r="H4152" t="s">
        <v>701</v>
      </c>
      <c r="I4152" t="s">
        <v>10870</v>
      </c>
      <c r="J4152">
        <v>10085</v>
      </c>
      <c r="K4152">
        <v>114060</v>
      </c>
      <c r="L4152" t="s">
        <v>31</v>
      </c>
      <c r="M4152" t="s">
        <v>178</v>
      </c>
      <c r="N4152" t="s">
        <v>11264</v>
      </c>
      <c r="O4152" s="129"/>
    </row>
    <row r="4153" spans="1:15">
      <c r="A4153" t="s">
        <v>320</v>
      </c>
      <c r="B4153" t="s">
        <v>317</v>
      </c>
      <c r="C4153" t="s">
        <v>11571</v>
      </c>
      <c r="D4153" t="s">
        <v>318</v>
      </c>
      <c r="E4153">
        <v>3390.62</v>
      </c>
      <c r="F4153" t="s">
        <v>1170</v>
      </c>
      <c r="G4153" t="s">
        <v>11572</v>
      </c>
      <c r="H4153" t="s">
        <v>698</v>
      </c>
      <c r="I4153" t="s">
        <v>10870</v>
      </c>
      <c r="J4153">
        <v>10085</v>
      </c>
      <c r="K4153">
        <v>114060</v>
      </c>
      <c r="L4153" t="s">
        <v>31</v>
      </c>
      <c r="M4153" t="s">
        <v>178</v>
      </c>
      <c r="N4153" t="s">
        <v>11265</v>
      </c>
      <c r="O4153" s="129"/>
    </row>
    <row r="4154" spans="1:15">
      <c r="A4154" t="s">
        <v>321</v>
      </c>
      <c r="B4154" t="s">
        <v>317</v>
      </c>
      <c r="C4154" t="s">
        <v>11573</v>
      </c>
      <c r="D4154" t="s">
        <v>318</v>
      </c>
      <c r="E4154">
        <v>3274.3</v>
      </c>
      <c r="F4154" t="s">
        <v>1170</v>
      </c>
      <c r="G4154" t="s">
        <v>11574</v>
      </c>
      <c r="H4154" t="s">
        <v>701</v>
      </c>
      <c r="I4154" t="s">
        <v>10870</v>
      </c>
      <c r="J4154">
        <v>10085</v>
      </c>
      <c r="K4154">
        <v>114060</v>
      </c>
      <c r="L4154" t="s">
        <v>31</v>
      </c>
      <c r="M4154" t="s">
        <v>178</v>
      </c>
      <c r="N4154" t="s">
        <v>11266</v>
      </c>
      <c r="O4154" s="129"/>
    </row>
    <row r="4155" spans="1:15">
      <c r="A4155" t="s">
        <v>1115</v>
      </c>
      <c r="B4155" t="s">
        <v>317</v>
      </c>
      <c r="C4155" t="s">
        <v>11575</v>
      </c>
      <c r="D4155" t="s">
        <v>318</v>
      </c>
      <c r="E4155">
        <v>3467.03</v>
      </c>
      <c r="F4155" t="s">
        <v>1170</v>
      </c>
      <c r="G4155" t="s">
        <v>11576</v>
      </c>
      <c r="H4155" t="s">
        <v>700</v>
      </c>
      <c r="I4155" t="s">
        <v>10870</v>
      </c>
      <c r="J4155">
        <v>10085</v>
      </c>
      <c r="K4155">
        <v>114060</v>
      </c>
      <c r="L4155" t="s">
        <v>31</v>
      </c>
      <c r="M4155" t="s">
        <v>178</v>
      </c>
      <c r="N4155" t="s">
        <v>11267</v>
      </c>
      <c r="O4155" s="129"/>
    </row>
    <row r="4156" spans="1:15">
      <c r="A4156" t="s">
        <v>11577</v>
      </c>
      <c r="B4156" t="s">
        <v>317</v>
      </c>
      <c r="C4156" t="s">
        <v>11578</v>
      </c>
      <c r="D4156" t="s">
        <v>318</v>
      </c>
      <c r="E4156">
        <v>3229.7</v>
      </c>
      <c r="F4156" t="s">
        <v>1170</v>
      </c>
      <c r="G4156" t="s">
        <v>11579</v>
      </c>
      <c r="H4156" t="s">
        <v>698</v>
      </c>
      <c r="I4156" t="s">
        <v>10870</v>
      </c>
      <c r="J4156">
        <v>10085</v>
      </c>
      <c r="K4156">
        <v>114060</v>
      </c>
      <c r="L4156" t="s">
        <v>31</v>
      </c>
      <c r="M4156" t="s">
        <v>178</v>
      </c>
      <c r="N4156" t="s">
        <v>11268</v>
      </c>
      <c r="O4156" s="129"/>
    </row>
    <row r="4157" spans="1:15">
      <c r="A4157" t="s">
        <v>11580</v>
      </c>
      <c r="B4157" t="s">
        <v>317</v>
      </c>
      <c r="C4157" t="s">
        <v>11581</v>
      </c>
      <c r="D4157" t="s">
        <v>318</v>
      </c>
      <c r="E4157">
        <v>3379.96</v>
      </c>
      <c r="F4157" t="s">
        <v>1170</v>
      </c>
      <c r="G4157" t="s">
        <v>11582</v>
      </c>
      <c r="H4157" t="s">
        <v>690</v>
      </c>
      <c r="I4157" t="s">
        <v>10870</v>
      </c>
      <c r="J4157">
        <v>10085</v>
      </c>
      <c r="K4157">
        <v>114060</v>
      </c>
      <c r="L4157" t="s">
        <v>31</v>
      </c>
      <c r="M4157" t="s">
        <v>178</v>
      </c>
      <c r="N4157" t="s">
        <v>11269</v>
      </c>
      <c r="O4157" s="129"/>
    </row>
    <row r="4158" spans="1:15">
      <c r="A4158" t="s">
        <v>1155</v>
      </c>
      <c r="B4158" t="s">
        <v>317</v>
      </c>
      <c r="C4158" t="s">
        <v>11586</v>
      </c>
      <c r="D4158" t="s">
        <v>318</v>
      </c>
      <c r="E4158">
        <v>3233.22</v>
      </c>
      <c r="F4158" t="s">
        <v>1170</v>
      </c>
      <c r="G4158" t="s">
        <v>11587</v>
      </c>
      <c r="H4158" t="s">
        <v>698</v>
      </c>
      <c r="I4158" t="s">
        <v>10870</v>
      </c>
      <c r="J4158">
        <v>10085</v>
      </c>
      <c r="K4158">
        <v>114060</v>
      </c>
      <c r="L4158" t="s">
        <v>31</v>
      </c>
      <c r="M4158" t="s">
        <v>178</v>
      </c>
      <c r="N4158" t="s">
        <v>11270</v>
      </c>
      <c r="O4158" s="129"/>
    </row>
    <row r="4159" spans="1:15">
      <c r="A4159" t="s">
        <v>11583</v>
      </c>
      <c r="B4159" t="s">
        <v>317</v>
      </c>
      <c r="C4159" t="s">
        <v>11584</v>
      </c>
      <c r="D4159" t="s">
        <v>318</v>
      </c>
      <c r="E4159">
        <v>3484.17</v>
      </c>
      <c r="F4159" t="s">
        <v>1170</v>
      </c>
      <c r="G4159" t="s">
        <v>11585</v>
      </c>
      <c r="H4159" t="s">
        <v>695</v>
      </c>
      <c r="I4159" t="s">
        <v>10870</v>
      </c>
      <c r="J4159">
        <v>10085</v>
      </c>
      <c r="K4159">
        <v>114060</v>
      </c>
      <c r="L4159" t="s">
        <v>31</v>
      </c>
      <c r="M4159" t="s">
        <v>178</v>
      </c>
      <c r="N4159" t="s">
        <v>11271</v>
      </c>
      <c r="O4159" s="129"/>
    </row>
    <row r="4160" spans="1:15">
      <c r="A4160" t="s">
        <v>11588</v>
      </c>
      <c r="B4160" t="s">
        <v>317</v>
      </c>
      <c r="C4160" t="s">
        <v>11589</v>
      </c>
      <c r="D4160" t="s">
        <v>318</v>
      </c>
      <c r="E4160">
        <v>6047.77</v>
      </c>
      <c r="F4160" t="s">
        <v>1170</v>
      </c>
      <c r="G4160" t="s">
        <v>11590</v>
      </c>
      <c r="H4160" t="s">
        <v>705</v>
      </c>
      <c r="I4160" t="s">
        <v>10870</v>
      </c>
      <c r="J4160">
        <v>10085</v>
      </c>
      <c r="K4160">
        <v>114060</v>
      </c>
      <c r="L4160" t="s">
        <v>31</v>
      </c>
      <c r="M4160" t="s">
        <v>178</v>
      </c>
      <c r="N4160" t="s">
        <v>11272</v>
      </c>
      <c r="O4160" s="129"/>
    </row>
    <row r="4161" spans="1:15">
      <c r="A4161" t="s">
        <v>1161</v>
      </c>
      <c r="B4161" t="s">
        <v>317</v>
      </c>
      <c r="C4161" t="s">
        <v>11591</v>
      </c>
      <c r="D4161" t="s">
        <v>318</v>
      </c>
      <c r="E4161">
        <v>3611.05</v>
      </c>
      <c r="F4161" t="s">
        <v>1170</v>
      </c>
      <c r="G4161" t="s">
        <v>11592</v>
      </c>
      <c r="H4161" t="s">
        <v>695</v>
      </c>
      <c r="I4161" t="s">
        <v>10870</v>
      </c>
      <c r="J4161">
        <v>10085</v>
      </c>
      <c r="K4161">
        <v>114060</v>
      </c>
      <c r="L4161" t="s">
        <v>31</v>
      </c>
      <c r="M4161" t="s">
        <v>178</v>
      </c>
      <c r="N4161" t="s">
        <v>11273</v>
      </c>
      <c r="O4161" s="129"/>
    </row>
    <row r="4162" spans="1:15">
      <c r="A4162" t="s">
        <v>1160</v>
      </c>
      <c r="B4162" t="s">
        <v>317</v>
      </c>
      <c r="C4162" t="s">
        <v>11593</v>
      </c>
      <c r="D4162" t="s">
        <v>318</v>
      </c>
      <c r="E4162">
        <v>3580.68</v>
      </c>
      <c r="F4162" t="s">
        <v>1170</v>
      </c>
      <c r="G4162" t="s">
        <v>11594</v>
      </c>
      <c r="H4162" t="s">
        <v>700</v>
      </c>
      <c r="I4162" t="s">
        <v>10870</v>
      </c>
      <c r="J4162">
        <v>10085</v>
      </c>
      <c r="K4162">
        <v>114060</v>
      </c>
      <c r="L4162" t="s">
        <v>31</v>
      </c>
      <c r="M4162" t="s">
        <v>178</v>
      </c>
      <c r="N4162" t="s">
        <v>11274</v>
      </c>
      <c r="O4162" s="129"/>
    </row>
    <row r="4163" spans="1:15">
      <c r="A4163" t="s">
        <v>316</v>
      </c>
      <c r="B4163" t="s">
        <v>317</v>
      </c>
      <c r="C4163" t="s">
        <v>11569</v>
      </c>
      <c r="D4163" t="s">
        <v>318</v>
      </c>
      <c r="E4163">
        <v>4306.63</v>
      </c>
      <c r="F4163" t="s">
        <v>1170</v>
      </c>
      <c r="G4163" t="s">
        <v>11570</v>
      </c>
      <c r="H4163" t="s">
        <v>702</v>
      </c>
      <c r="I4163" t="s">
        <v>10869</v>
      </c>
      <c r="J4163">
        <v>10087</v>
      </c>
      <c r="K4163">
        <v>111100</v>
      </c>
      <c r="L4163" t="s">
        <v>35</v>
      </c>
      <c r="M4163" t="s">
        <v>183</v>
      </c>
      <c r="N4163" t="s">
        <v>11264</v>
      </c>
      <c r="O4163" s="129"/>
    </row>
    <row r="4164" spans="1:15">
      <c r="A4164" t="s">
        <v>320</v>
      </c>
      <c r="B4164" t="s">
        <v>317</v>
      </c>
      <c r="C4164" t="s">
        <v>11571</v>
      </c>
      <c r="D4164" t="s">
        <v>318</v>
      </c>
      <c r="E4164">
        <v>4306.66</v>
      </c>
      <c r="F4164" t="s">
        <v>1170</v>
      </c>
      <c r="G4164" t="s">
        <v>11572</v>
      </c>
      <c r="H4164" t="s">
        <v>699</v>
      </c>
      <c r="I4164" t="s">
        <v>10869</v>
      </c>
      <c r="J4164">
        <v>10087</v>
      </c>
      <c r="K4164">
        <v>111100</v>
      </c>
      <c r="L4164" t="s">
        <v>35</v>
      </c>
      <c r="M4164" t="s">
        <v>183</v>
      </c>
      <c r="N4164" t="s">
        <v>11265</v>
      </c>
      <c r="O4164" s="129"/>
    </row>
    <row r="4165" spans="1:15">
      <c r="A4165" t="s">
        <v>321</v>
      </c>
      <c r="B4165" t="s">
        <v>317</v>
      </c>
      <c r="C4165" t="s">
        <v>11573</v>
      </c>
      <c r="D4165" t="s">
        <v>318</v>
      </c>
      <c r="E4165">
        <v>4306.6400000000003</v>
      </c>
      <c r="F4165" t="s">
        <v>1170</v>
      </c>
      <c r="G4165" t="s">
        <v>11574</v>
      </c>
      <c r="H4165" t="s">
        <v>702</v>
      </c>
      <c r="I4165" t="s">
        <v>10869</v>
      </c>
      <c r="J4165">
        <v>10087</v>
      </c>
      <c r="K4165">
        <v>111100</v>
      </c>
      <c r="L4165" t="s">
        <v>35</v>
      </c>
      <c r="M4165" t="s">
        <v>183</v>
      </c>
      <c r="N4165" t="s">
        <v>11266</v>
      </c>
      <c r="O4165" s="129"/>
    </row>
    <row r="4166" spans="1:15">
      <c r="A4166" t="s">
        <v>1115</v>
      </c>
      <c r="B4166" t="s">
        <v>317</v>
      </c>
      <c r="C4166" t="s">
        <v>11575</v>
      </c>
      <c r="D4166" t="s">
        <v>318</v>
      </c>
      <c r="E4166">
        <v>4409.6099999999997</v>
      </c>
      <c r="F4166" t="s">
        <v>1170</v>
      </c>
      <c r="G4166" t="s">
        <v>11576</v>
      </c>
      <c r="H4166" t="s">
        <v>701</v>
      </c>
      <c r="I4166" t="s">
        <v>10869</v>
      </c>
      <c r="J4166">
        <v>10087</v>
      </c>
      <c r="K4166">
        <v>111100</v>
      </c>
      <c r="L4166" t="s">
        <v>35</v>
      </c>
      <c r="M4166" t="s">
        <v>183</v>
      </c>
      <c r="N4166" t="s">
        <v>11267</v>
      </c>
      <c r="O4166" s="129"/>
    </row>
    <row r="4167" spans="1:15">
      <c r="A4167" t="s">
        <v>11577</v>
      </c>
      <c r="B4167" t="s">
        <v>317</v>
      </c>
      <c r="C4167" t="s">
        <v>11578</v>
      </c>
      <c r="D4167" t="s">
        <v>318</v>
      </c>
      <c r="E4167">
        <v>4323.71</v>
      </c>
      <c r="F4167" t="s">
        <v>1170</v>
      </c>
      <c r="G4167" t="s">
        <v>11579</v>
      </c>
      <c r="H4167" t="s">
        <v>699</v>
      </c>
      <c r="I4167" t="s">
        <v>10869</v>
      </c>
      <c r="J4167">
        <v>10087</v>
      </c>
      <c r="K4167">
        <v>111100</v>
      </c>
      <c r="L4167" t="s">
        <v>35</v>
      </c>
      <c r="M4167" t="s">
        <v>183</v>
      </c>
      <c r="N4167" t="s">
        <v>11268</v>
      </c>
      <c r="O4167" s="129"/>
    </row>
    <row r="4168" spans="1:15">
      <c r="A4168" t="s">
        <v>11580</v>
      </c>
      <c r="B4168" t="s">
        <v>317</v>
      </c>
      <c r="C4168" t="s">
        <v>11581</v>
      </c>
      <c r="D4168" t="s">
        <v>318</v>
      </c>
      <c r="E4168">
        <v>4323.71</v>
      </c>
      <c r="F4168" t="s">
        <v>1170</v>
      </c>
      <c r="G4168" t="s">
        <v>11582</v>
      </c>
      <c r="H4168" t="s">
        <v>691</v>
      </c>
      <c r="I4168" t="s">
        <v>10869</v>
      </c>
      <c r="J4168">
        <v>10087</v>
      </c>
      <c r="K4168">
        <v>111100</v>
      </c>
      <c r="L4168" t="s">
        <v>35</v>
      </c>
      <c r="M4168" t="s">
        <v>183</v>
      </c>
      <c r="N4168" t="s">
        <v>11269</v>
      </c>
      <c r="O4168" s="129"/>
    </row>
    <row r="4169" spans="1:15">
      <c r="A4169" t="s">
        <v>1155</v>
      </c>
      <c r="B4169" t="s">
        <v>317</v>
      </c>
      <c r="C4169" t="s">
        <v>11586</v>
      </c>
      <c r="D4169" t="s">
        <v>318</v>
      </c>
      <c r="E4169">
        <v>4504.1000000000004</v>
      </c>
      <c r="F4169" t="s">
        <v>1170</v>
      </c>
      <c r="G4169" t="s">
        <v>11587</v>
      </c>
      <c r="H4169" t="s">
        <v>699</v>
      </c>
      <c r="I4169" t="s">
        <v>10869</v>
      </c>
      <c r="J4169">
        <v>10087</v>
      </c>
      <c r="K4169">
        <v>111100</v>
      </c>
      <c r="L4169" t="s">
        <v>35</v>
      </c>
      <c r="M4169" t="s">
        <v>183</v>
      </c>
      <c r="N4169" t="s">
        <v>11270</v>
      </c>
      <c r="O4169" s="129"/>
    </row>
    <row r="4170" spans="1:15">
      <c r="A4170" t="s">
        <v>11583</v>
      </c>
      <c r="B4170" t="s">
        <v>317</v>
      </c>
      <c r="C4170" t="s">
        <v>11584</v>
      </c>
      <c r="D4170" t="s">
        <v>318</v>
      </c>
      <c r="E4170">
        <v>4323.71</v>
      </c>
      <c r="F4170" t="s">
        <v>1170</v>
      </c>
      <c r="G4170" t="s">
        <v>11585</v>
      </c>
      <c r="H4170" t="s">
        <v>696</v>
      </c>
      <c r="I4170" t="s">
        <v>10869</v>
      </c>
      <c r="J4170">
        <v>10087</v>
      </c>
      <c r="K4170">
        <v>111100</v>
      </c>
      <c r="L4170" t="s">
        <v>35</v>
      </c>
      <c r="M4170" t="s">
        <v>183</v>
      </c>
      <c r="N4170" t="s">
        <v>11271</v>
      </c>
      <c r="O4170" s="129"/>
    </row>
    <row r="4171" spans="1:15">
      <c r="A4171" t="s">
        <v>11588</v>
      </c>
      <c r="B4171" t="s">
        <v>317</v>
      </c>
      <c r="C4171" t="s">
        <v>11589</v>
      </c>
      <c r="D4171" t="s">
        <v>318</v>
      </c>
      <c r="E4171">
        <v>7684.74</v>
      </c>
      <c r="F4171" t="s">
        <v>1170</v>
      </c>
      <c r="G4171" t="s">
        <v>11590</v>
      </c>
      <c r="H4171" t="s">
        <v>706</v>
      </c>
      <c r="I4171" t="s">
        <v>10869</v>
      </c>
      <c r="J4171">
        <v>10087</v>
      </c>
      <c r="K4171">
        <v>111100</v>
      </c>
      <c r="L4171" t="s">
        <v>35</v>
      </c>
      <c r="M4171" t="s">
        <v>183</v>
      </c>
      <c r="N4171" t="s">
        <v>11272</v>
      </c>
      <c r="O4171" s="129"/>
    </row>
    <row r="4172" spans="1:15">
      <c r="A4172" t="s">
        <v>1161</v>
      </c>
      <c r="B4172" t="s">
        <v>317</v>
      </c>
      <c r="C4172" t="s">
        <v>11591</v>
      </c>
      <c r="D4172" t="s">
        <v>318</v>
      </c>
      <c r="E4172">
        <v>4636.54</v>
      </c>
      <c r="F4172" t="s">
        <v>1170</v>
      </c>
      <c r="G4172" t="s">
        <v>11592</v>
      </c>
      <c r="H4172" t="s">
        <v>696</v>
      </c>
      <c r="I4172" t="s">
        <v>10869</v>
      </c>
      <c r="J4172">
        <v>10087</v>
      </c>
      <c r="K4172">
        <v>111100</v>
      </c>
      <c r="L4172" t="s">
        <v>35</v>
      </c>
      <c r="M4172" t="s">
        <v>183</v>
      </c>
      <c r="N4172" t="s">
        <v>11273</v>
      </c>
      <c r="O4172" s="129"/>
    </row>
    <row r="4173" spans="1:15">
      <c r="A4173" t="s">
        <v>1160</v>
      </c>
      <c r="B4173" t="s">
        <v>317</v>
      </c>
      <c r="C4173" t="s">
        <v>11593</v>
      </c>
      <c r="D4173" t="s">
        <v>318</v>
      </c>
      <c r="E4173">
        <v>4726.91</v>
      </c>
      <c r="F4173" t="s">
        <v>1170</v>
      </c>
      <c r="G4173" t="s">
        <v>11594</v>
      </c>
      <c r="H4173" t="s">
        <v>701</v>
      </c>
      <c r="I4173" t="s">
        <v>10869</v>
      </c>
      <c r="J4173">
        <v>10087</v>
      </c>
      <c r="K4173">
        <v>111100</v>
      </c>
      <c r="L4173" t="s">
        <v>35</v>
      </c>
      <c r="M4173" t="s">
        <v>183</v>
      </c>
      <c r="N4173" t="s">
        <v>11274</v>
      </c>
      <c r="O4173" s="129"/>
    </row>
    <row r="4174" spans="1:15">
      <c r="A4174" t="s">
        <v>316</v>
      </c>
      <c r="B4174" t="s">
        <v>317</v>
      </c>
      <c r="C4174" t="s">
        <v>11569</v>
      </c>
      <c r="D4174" t="s">
        <v>318</v>
      </c>
      <c r="E4174">
        <v>4872.0600000000004</v>
      </c>
      <c r="F4174" t="s">
        <v>1170</v>
      </c>
      <c r="G4174" t="s">
        <v>11570</v>
      </c>
      <c r="H4174" t="s">
        <v>703</v>
      </c>
      <c r="I4174" t="s">
        <v>10868</v>
      </c>
      <c r="J4174">
        <v>10087</v>
      </c>
      <c r="K4174">
        <v>111200</v>
      </c>
      <c r="L4174" t="s">
        <v>33</v>
      </c>
      <c r="M4174" t="s">
        <v>183</v>
      </c>
      <c r="N4174" t="s">
        <v>11264</v>
      </c>
      <c r="O4174" s="129"/>
    </row>
    <row r="4175" spans="1:15">
      <c r="A4175" t="s">
        <v>320</v>
      </c>
      <c r="B4175" t="s">
        <v>317</v>
      </c>
      <c r="C4175" t="s">
        <v>11571</v>
      </c>
      <c r="D4175" t="s">
        <v>318</v>
      </c>
      <c r="E4175">
        <v>4672.8599999999997</v>
      </c>
      <c r="F4175" t="s">
        <v>1170</v>
      </c>
      <c r="G4175" t="s">
        <v>11572</v>
      </c>
      <c r="H4175" t="s">
        <v>700</v>
      </c>
      <c r="I4175" t="s">
        <v>10868</v>
      </c>
      <c r="J4175">
        <v>10087</v>
      </c>
      <c r="K4175">
        <v>111200</v>
      </c>
      <c r="L4175" t="s">
        <v>33</v>
      </c>
      <c r="M4175" t="s">
        <v>183</v>
      </c>
      <c r="N4175" t="s">
        <v>11265</v>
      </c>
      <c r="O4175" s="129"/>
    </row>
    <row r="4176" spans="1:15">
      <c r="A4176" t="s">
        <v>321</v>
      </c>
      <c r="B4176" t="s">
        <v>317</v>
      </c>
      <c r="C4176" t="s">
        <v>11573</v>
      </c>
      <c r="D4176" t="s">
        <v>318</v>
      </c>
      <c r="E4176">
        <v>4878.76</v>
      </c>
      <c r="F4176" t="s">
        <v>1170</v>
      </c>
      <c r="G4176" t="s">
        <v>11574</v>
      </c>
      <c r="H4176" t="s">
        <v>703</v>
      </c>
      <c r="I4176" t="s">
        <v>10868</v>
      </c>
      <c r="J4176">
        <v>10087</v>
      </c>
      <c r="K4176">
        <v>111200</v>
      </c>
      <c r="L4176" t="s">
        <v>33</v>
      </c>
      <c r="M4176" t="s">
        <v>183</v>
      </c>
      <c r="N4176" t="s">
        <v>11266</v>
      </c>
      <c r="O4176" s="129"/>
    </row>
    <row r="4177" spans="1:15">
      <c r="A4177" t="s">
        <v>1115</v>
      </c>
      <c r="B4177" t="s">
        <v>317</v>
      </c>
      <c r="C4177" t="s">
        <v>11575</v>
      </c>
      <c r="D4177" t="s">
        <v>318</v>
      </c>
      <c r="E4177">
        <v>4361.7</v>
      </c>
      <c r="F4177" t="s">
        <v>1170</v>
      </c>
      <c r="G4177" t="s">
        <v>11576</v>
      </c>
      <c r="H4177" t="s">
        <v>702</v>
      </c>
      <c r="I4177" t="s">
        <v>10868</v>
      </c>
      <c r="J4177">
        <v>10087</v>
      </c>
      <c r="K4177">
        <v>111200</v>
      </c>
      <c r="L4177" t="s">
        <v>33</v>
      </c>
      <c r="M4177" t="s">
        <v>183</v>
      </c>
      <c r="N4177" t="s">
        <v>11267</v>
      </c>
      <c r="O4177" s="129"/>
    </row>
    <row r="4178" spans="1:15">
      <c r="A4178" t="s">
        <v>11577</v>
      </c>
      <c r="B4178" t="s">
        <v>317</v>
      </c>
      <c r="C4178" t="s">
        <v>11578</v>
      </c>
      <c r="D4178" t="s">
        <v>318</v>
      </c>
      <c r="E4178">
        <v>6012.39</v>
      </c>
      <c r="F4178" t="s">
        <v>1170</v>
      </c>
      <c r="G4178" t="s">
        <v>11579</v>
      </c>
      <c r="H4178" t="s">
        <v>700</v>
      </c>
      <c r="I4178" t="s">
        <v>10868</v>
      </c>
      <c r="J4178">
        <v>10087</v>
      </c>
      <c r="K4178">
        <v>111200</v>
      </c>
      <c r="L4178" t="s">
        <v>33</v>
      </c>
      <c r="M4178" t="s">
        <v>183</v>
      </c>
      <c r="N4178" t="s">
        <v>11268</v>
      </c>
      <c r="O4178" s="129"/>
    </row>
    <row r="4179" spans="1:15">
      <c r="A4179" t="s">
        <v>11580</v>
      </c>
      <c r="B4179" t="s">
        <v>317</v>
      </c>
      <c r="C4179" t="s">
        <v>11581</v>
      </c>
      <c r="D4179" t="s">
        <v>318</v>
      </c>
      <c r="E4179">
        <v>4974.17</v>
      </c>
      <c r="F4179" t="s">
        <v>1170</v>
      </c>
      <c r="G4179" t="s">
        <v>11582</v>
      </c>
      <c r="H4179" t="s">
        <v>692</v>
      </c>
      <c r="I4179" t="s">
        <v>10868</v>
      </c>
      <c r="J4179">
        <v>10087</v>
      </c>
      <c r="K4179">
        <v>111200</v>
      </c>
      <c r="L4179" t="s">
        <v>33</v>
      </c>
      <c r="M4179" t="s">
        <v>183</v>
      </c>
      <c r="N4179" t="s">
        <v>11269</v>
      </c>
      <c r="O4179" s="129"/>
    </row>
    <row r="4180" spans="1:15">
      <c r="A4180" t="s">
        <v>1155</v>
      </c>
      <c r="B4180" t="s">
        <v>317</v>
      </c>
      <c r="C4180" t="s">
        <v>11586</v>
      </c>
      <c r="D4180" t="s">
        <v>318</v>
      </c>
      <c r="E4180">
        <v>4974.17</v>
      </c>
      <c r="F4180" t="s">
        <v>1170</v>
      </c>
      <c r="G4180" t="s">
        <v>11587</v>
      </c>
      <c r="H4180" t="s">
        <v>700</v>
      </c>
      <c r="I4180" t="s">
        <v>10868</v>
      </c>
      <c r="J4180">
        <v>10087</v>
      </c>
      <c r="K4180">
        <v>111200</v>
      </c>
      <c r="L4180" t="s">
        <v>33</v>
      </c>
      <c r="M4180" t="s">
        <v>183</v>
      </c>
      <c r="N4180" t="s">
        <v>11270</v>
      </c>
      <c r="O4180" s="129"/>
    </row>
    <row r="4181" spans="1:15">
      <c r="A4181" t="s">
        <v>11583</v>
      </c>
      <c r="B4181" t="s">
        <v>317</v>
      </c>
      <c r="C4181" t="s">
        <v>11584</v>
      </c>
      <c r="D4181" t="s">
        <v>318</v>
      </c>
      <c r="E4181">
        <v>4974.17</v>
      </c>
      <c r="F4181" t="s">
        <v>1170</v>
      </c>
      <c r="G4181" t="s">
        <v>11585</v>
      </c>
      <c r="H4181" t="s">
        <v>697</v>
      </c>
      <c r="I4181" t="s">
        <v>10868</v>
      </c>
      <c r="J4181">
        <v>10087</v>
      </c>
      <c r="K4181">
        <v>111200</v>
      </c>
      <c r="L4181" t="s">
        <v>33</v>
      </c>
      <c r="M4181" t="s">
        <v>183</v>
      </c>
      <c r="N4181" t="s">
        <v>11271</v>
      </c>
      <c r="O4181" s="129"/>
    </row>
    <row r="4182" spans="1:15">
      <c r="A4182" t="s">
        <v>11588</v>
      </c>
      <c r="B4182" t="s">
        <v>317</v>
      </c>
      <c r="C4182" t="s">
        <v>11589</v>
      </c>
      <c r="D4182" t="s">
        <v>318</v>
      </c>
      <c r="E4182">
        <v>8034.9</v>
      </c>
      <c r="F4182" t="s">
        <v>1170</v>
      </c>
      <c r="G4182" t="s">
        <v>11590</v>
      </c>
      <c r="H4182" t="s">
        <v>707</v>
      </c>
      <c r="I4182" t="s">
        <v>10868</v>
      </c>
      <c r="J4182">
        <v>10087</v>
      </c>
      <c r="K4182">
        <v>111200</v>
      </c>
      <c r="L4182" t="s">
        <v>33</v>
      </c>
      <c r="M4182" t="s">
        <v>183</v>
      </c>
      <c r="N4182" t="s">
        <v>11272</v>
      </c>
      <c r="O4182" s="129"/>
    </row>
    <row r="4183" spans="1:15">
      <c r="A4183" t="s">
        <v>1161</v>
      </c>
      <c r="B4183" t="s">
        <v>317</v>
      </c>
      <c r="C4183" t="s">
        <v>11591</v>
      </c>
      <c r="D4183" t="s">
        <v>318</v>
      </c>
      <c r="E4183">
        <v>5545.43</v>
      </c>
      <c r="F4183" t="s">
        <v>1170</v>
      </c>
      <c r="G4183" t="s">
        <v>11592</v>
      </c>
      <c r="H4183" t="s">
        <v>697</v>
      </c>
      <c r="I4183" t="s">
        <v>10868</v>
      </c>
      <c r="J4183">
        <v>10087</v>
      </c>
      <c r="K4183">
        <v>111200</v>
      </c>
      <c r="L4183" t="s">
        <v>33</v>
      </c>
      <c r="M4183" t="s">
        <v>183</v>
      </c>
      <c r="N4183" t="s">
        <v>11273</v>
      </c>
      <c r="O4183" s="129"/>
    </row>
    <row r="4184" spans="1:15">
      <c r="A4184" t="s">
        <v>1160</v>
      </c>
      <c r="B4184" t="s">
        <v>317</v>
      </c>
      <c r="C4184" t="s">
        <v>11593</v>
      </c>
      <c r="D4184" t="s">
        <v>318</v>
      </c>
      <c r="E4184">
        <v>5485.37</v>
      </c>
      <c r="F4184" t="s">
        <v>1170</v>
      </c>
      <c r="G4184" t="s">
        <v>11594</v>
      </c>
      <c r="H4184" t="s">
        <v>702</v>
      </c>
      <c r="I4184" t="s">
        <v>10868</v>
      </c>
      <c r="J4184">
        <v>10087</v>
      </c>
      <c r="K4184">
        <v>111200</v>
      </c>
      <c r="L4184" t="s">
        <v>33</v>
      </c>
      <c r="M4184" t="s">
        <v>183</v>
      </c>
      <c r="N4184" t="s">
        <v>11274</v>
      </c>
      <c r="O4184" s="129"/>
    </row>
    <row r="4185" spans="1:15">
      <c r="A4185" t="s">
        <v>316</v>
      </c>
      <c r="B4185" t="s">
        <v>317</v>
      </c>
      <c r="C4185" t="s">
        <v>11569</v>
      </c>
      <c r="D4185" t="s">
        <v>318</v>
      </c>
      <c r="E4185">
        <v>66906.789999999994</v>
      </c>
      <c r="F4185" t="s">
        <v>1170</v>
      </c>
      <c r="G4185" t="s">
        <v>11570</v>
      </c>
      <c r="H4185" t="s">
        <v>704</v>
      </c>
      <c r="I4185" t="s">
        <v>10867</v>
      </c>
      <c r="J4185">
        <v>10087</v>
      </c>
      <c r="K4185">
        <v>111400</v>
      </c>
      <c r="L4185" t="s">
        <v>27</v>
      </c>
      <c r="M4185" t="s">
        <v>183</v>
      </c>
      <c r="N4185" t="s">
        <v>11264</v>
      </c>
      <c r="O4185" s="129"/>
    </row>
    <row r="4186" spans="1:15">
      <c r="A4186" t="s">
        <v>320</v>
      </c>
      <c r="B4186" t="s">
        <v>317</v>
      </c>
      <c r="C4186" t="s">
        <v>11571</v>
      </c>
      <c r="D4186" t="s">
        <v>318</v>
      </c>
      <c r="E4186">
        <v>68650.720000000001</v>
      </c>
      <c r="F4186" t="s">
        <v>1170</v>
      </c>
      <c r="G4186" t="s">
        <v>11572</v>
      </c>
      <c r="H4186" t="s">
        <v>701</v>
      </c>
      <c r="I4186" t="s">
        <v>10867</v>
      </c>
      <c r="J4186">
        <v>10087</v>
      </c>
      <c r="K4186">
        <v>111400</v>
      </c>
      <c r="L4186" t="s">
        <v>27</v>
      </c>
      <c r="M4186" t="s">
        <v>183</v>
      </c>
      <c r="N4186" t="s">
        <v>11265</v>
      </c>
      <c r="O4186" s="129"/>
    </row>
    <row r="4187" spans="1:15">
      <c r="A4187" t="s">
        <v>321</v>
      </c>
      <c r="B4187" t="s">
        <v>317</v>
      </c>
      <c r="C4187" t="s">
        <v>11573</v>
      </c>
      <c r="D4187" t="s">
        <v>318</v>
      </c>
      <c r="E4187">
        <v>68444.289999999994</v>
      </c>
      <c r="F4187" t="s">
        <v>1170</v>
      </c>
      <c r="G4187" t="s">
        <v>11574</v>
      </c>
      <c r="H4187" t="s">
        <v>704</v>
      </c>
      <c r="I4187" t="s">
        <v>10867</v>
      </c>
      <c r="J4187">
        <v>10087</v>
      </c>
      <c r="K4187">
        <v>111400</v>
      </c>
      <c r="L4187" t="s">
        <v>27</v>
      </c>
      <c r="M4187" t="s">
        <v>183</v>
      </c>
      <c r="N4187" t="s">
        <v>11266</v>
      </c>
      <c r="O4187" s="129"/>
    </row>
    <row r="4188" spans="1:15">
      <c r="A4188" t="s">
        <v>1115</v>
      </c>
      <c r="B4188" t="s">
        <v>317</v>
      </c>
      <c r="C4188" t="s">
        <v>11575</v>
      </c>
      <c r="D4188" t="s">
        <v>318</v>
      </c>
      <c r="E4188">
        <v>68780.649999999994</v>
      </c>
      <c r="F4188" t="s">
        <v>1170</v>
      </c>
      <c r="G4188" t="s">
        <v>11576</v>
      </c>
      <c r="H4188" t="s">
        <v>703</v>
      </c>
      <c r="I4188" t="s">
        <v>10867</v>
      </c>
      <c r="J4188">
        <v>10087</v>
      </c>
      <c r="K4188">
        <v>111400</v>
      </c>
      <c r="L4188" t="s">
        <v>27</v>
      </c>
      <c r="M4188" t="s">
        <v>183</v>
      </c>
      <c r="N4188" t="s">
        <v>11267</v>
      </c>
      <c r="O4188" s="129"/>
    </row>
    <row r="4189" spans="1:15">
      <c r="A4189" t="s">
        <v>11577</v>
      </c>
      <c r="B4189" t="s">
        <v>317</v>
      </c>
      <c r="C4189" t="s">
        <v>11578</v>
      </c>
      <c r="D4189" t="s">
        <v>318</v>
      </c>
      <c r="E4189">
        <v>70166.37</v>
      </c>
      <c r="F4189" t="s">
        <v>1170</v>
      </c>
      <c r="G4189" t="s">
        <v>11579</v>
      </c>
      <c r="H4189" t="s">
        <v>701</v>
      </c>
      <c r="I4189" t="s">
        <v>10867</v>
      </c>
      <c r="J4189">
        <v>10087</v>
      </c>
      <c r="K4189">
        <v>111400</v>
      </c>
      <c r="L4189" t="s">
        <v>27</v>
      </c>
      <c r="M4189" t="s">
        <v>183</v>
      </c>
      <c r="N4189" t="s">
        <v>11268</v>
      </c>
      <c r="O4189" s="129"/>
    </row>
    <row r="4190" spans="1:15">
      <c r="A4190" t="s">
        <v>11580</v>
      </c>
      <c r="B4190" t="s">
        <v>317</v>
      </c>
      <c r="C4190" t="s">
        <v>11581</v>
      </c>
      <c r="D4190" t="s">
        <v>318</v>
      </c>
      <c r="E4190">
        <v>73704.77</v>
      </c>
      <c r="F4190" t="s">
        <v>1170</v>
      </c>
      <c r="G4190" t="s">
        <v>11582</v>
      </c>
      <c r="H4190" t="s">
        <v>693</v>
      </c>
      <c r="I4190" t="s">
        <v>10867</v>
      </c>
      <c r="J4190">
        <v>10087</v>
      </c>
      <c r="K4190">
        <v>111400</v>
      </c>
      <c r="L4190" t="s">
        <v>27</v>
      </c>
      <c r="M4190" t="s">
        <v>183</v>
      </c>
      <c r="N4190" t="s">
        <v>11269</v>
      </c>
      <c r="O4190" s="129"/>
    </row>
    <row r="4191" spans="1:15">
      <c r="A4191" t="s">
        <v>11583</v>
      </c>
      <c r="B4191" t="s">
        <v>317</v>
      </c>
      <c r="C4191" t="s">
        <v>11584</v>
      </c>
      <c r="D4191" t="s">
        <v>318</v>
      </c>
      <c r="E4191">
        <v>95430.62</v>
      </c>
      <c r="F4191" t="s">
        <v>1170</v>
      </c>
      <c r="G4191" t="s">
        <v>11585</v>
      </c>
      <c r="H4191" t="s">
        <v>698</v>
      </c>
      <c r="I4191" t="s">
        <v>10867</v>
      </c>
      <c r="J4191">
        <v>10087</v>
      </c>
      <c r="K4191">
        <v>111400</v>
      </c>
      <c r="L4191" t="s">
        <v>27</v>
      </c>
      <c r="M4191" t="s">
        <v>183</v>
      </c>
      <c r="N4191" t="s">
        <v>11271</v>
      </c>
      <c r="O4191" s="129"/>
    </row>
    <row r="4192" spans="1:15">
      <c r="A4192" t="s">
        <v>1155</v>
      </c>
      <c r="B4192" t="s">
        <v>317</v>
      </c>
      <c r="C4192" t="s">
        <v>11586</v>
      </c>
      <c r="D4192" t="s">
        <v>318</v>
      </c>
      <c r="E4192">
        <v>70511.740000000005</v>
      </c>
      <c r="F4192" t="s">
        <v>1170</v>
      </c>
      <c r="G4192" t="s">
        <v>11587</v>
      </c>
      <c r="H4192" t="s">
        <v>701</v>
      </c>
      <c r="I4192" t="s">
        <v>10867</v>
      </c>
      <c r="J4192">
        <v>10087</v>
      </c>
      <c r="K4192">
        <v>111400</v>
      </c>
      <c r="L4192" t="s">
        <v>27</v>
      </c>
      <c r="M4192" t="s">
        <v>183</v>
      </c>
      <c r="N4192" t="s">
        <v>11270</v>
      </c>
      <c r="O4192" s="129"/>
    </row>
    <row r="4193" spans="1:15">
      <c r="A4193" t="s">
        <v>11588</v>
      </c>
      <c r="B4193" t="s">
        <v>317</v>
      </c>
      <c r="C4193" t="s">
        <v>11589</v>
      </c>
      <c r="D4193" t="s">
        <v>318</v>
      </c>
      <c r="E4193">
        <v>78371.8</v>
      </c>
      <c r="F4193" t="s">
        <v>1170</v>
      </c>
      <c r="G4193" t="s">
        <v>11590</v>
      </c>
      <c r="H4193" t="s">
        <v>708</v>
      </c>
      <c r="I4193" t="s">
        <v>10867</v>
      </c>
      <c r="J4193">
        <v>10087</v>
      </c>
      <c r="K4193">
        <v>111400</v>
      </c>
      <c r="L4193" t="s">
        <v>27</v>
      </c>
      <c r="M4193" t="s">
        <v>183</v>
      </c>
      <c r="N4193" t="s">
        <v>11272</v>
      </c>
      <c r="O4193" s="129"/>
    </row>
    <row r="4194" spans="1:15">
      <c r="A4194" t="s">
        <v>1161</v>
      </c>
      <c r="B4194" t="s">
        <v>317</v>
      </c>
      <c r="C4194" t="s">
        <v>11591</v>
      </c>
      <c r="D4194" t="s">
        <v>318</v>
      </c>
      <c r="E4194">
        <v>81911</v>
      </c>
      <c r="F4194" t="s">
        <v>1170</v>
      </c>
      <c r="G4194" t="s">
        <v>11592</v>
      </c>
      <c r="H4194" t="s">
        <v>698</v>
      </c>
      <c r="I4194" t="s">
        <v>10867</v>
      </c>
      <c r="J4194">
        <v>10087</v>
      </c>
      <c r="K4194">
        <v>111400</v>
      </c>
      <c r="L4194" t="s">
        <v>27</v>
      </c>
      <c r="M4194" t="s">
        <v>183</v>
      </c>
      <c r="N4194" t="s">
        <v>11273</v>
      </c>
      <c r="O4194" s="129"/>
    </row>
    <row r="4195" spans="1:15">
      <c r="A4195" t="s">
        <v>1160</v>
      </c>
      <c r="B4195" t="s">
        <v>317</v>
      </c>
      <c r="C4195" t="s">
        <v>11593</v>
      </c>
      <c r="D4195" t="s">
        <v>318</v>
      </c>
      <c r="E4195">
        <v>83662.47</v>
      </c>
      <c r="F4195" t="s">
        <v>1170</v>
      </c>
      <c r="G4195" t="s">
        <v>11594</v>
      </c>
      <c r="H4195" t="s">
        <v>703</v>
      </c>
      <c r="I4195" t="s">
        <v>10867</v>
      </c>
      <c r="J4195">
        <v>10087</v>
      </c>
      <c r="K4195">
        <v>111400</v>
      </c>
      <c r="L4195" t="s">
        <v>27</v>
      </c>
      <c r="M4195" t="s">
        <v>183</v>
      </c>
      <c r="N4195" t="s">
        <v>11274</v>
      </c>
      <c r="O4195" s="129"/>
    </row>
    <row r="4196" spans="1:15">
      <c r="A4196" t="s">
        <v>316</v>
      </c>
      <c r="B4196" t="s">
        <v>317</v>
      </c>
      <c r="C4196" t="s">
        <v>11569</v>
      </c>
      <c r="D4196" t="s">
        <v>318</v>
      </c>
      <c r="E4196">
        <v>37012.449999999997</v>
      </c>
      <c r="F4196" t="s">
        <v>1170</v>
      </c>
      <c r="G4196" t="s">
        <v>11570</v>
      </c>
      <c r="H4196" t="s">
        <v>705</v>
      </c>
      <c r="I4196" t="s">
        <v>10866</v>
      </c>
      <c r="J4196">
        <v>10087</v>
      </c>
      <c r="K4196">
        <v>111600</v>
      </c>
      <c r="L4196" t="s">
        <v>31</v>
      </c>
      <c r="M4196" t="s">
        <v>183</v>
      </c>
      <c r="N4196" t="s">
        <v>11264</v>
      </c>
      <c r="O4196" s="129"/>
    </row>
    <row r="4197" spans="1:15">
      <c r="A4197" t="s">
        <v>320</v>
      </c>
      <c r="B4197" t="s">
        <v>317</v>
      </c>
      <c r="C4197" t="s">
        <v>11571</v>
      </c>
      <c r="D4197" t="s">
        <v>318</v>
      </c>
      <c r="E4197">
        <v>36493.980000000003</v>
      </c>
      <c r="F4197" t="s">
        <v>1170</v>
      </c>
      <c r="G4197" t="s">
        <v>11572</v>
      </c>
      <c r="H4197" t="s">
        <v>702</v>
      </c>
      <c r="I4197" t="s">
        <v>10866</v>
      </c>
      <c r="J4197">
        <v>10087</v>
      </c>
      <c r="K4197">
        <v>111600</v>
      </c>
      <c r="L4197" t="s">
        <v>31</v>
      </c>
      <c r="M4197" t="s">
        <v>183</v>
      </c>
      <c r="N4197" t="s">
        <v>11265</v>
      </c>
      <c r="O4197" s="129"/>
    </row>
    <row r="4198" spans="1:15">
      <c r="A4198" t="s">
        <v>321</v>
      </c>
      <c r="B4198" t="s">
        <v>317</v>
      </c>
      <c r="C4198" t="s">
        <v>11573</v>
      </c>
      <c r="D4198" t="s">
        <v>318</v>
      </c>
      <c r="E4198">
        <v>33892.050000000003</v>
      </c>
      <c r="F4198" t="s">
        <v>1170</v>
      </c>
      <c r="G4198" t="s">
        <v>11574</v>
      </c>
      <c r="H4198" t="s">
        <v>705</v>
      </c>
      <c r="I4198" t="s">
        <v>10866</v>
      </c>
      <c r="J4198">
        <v>10087</v>
      </c>
      <c r="K4198">
        <v>111600</v>
      </c>
      <c r="L4198" t="s">
        <v>31</v>
      </c>
      <c r="M4198" t="s">
        <v>183</v>
      </c>
      <c r="N4198" t="s">
        <v>11266</v>
      </c>
      <c r="O4198" s="129"/>
    </row>
    <row r="4199" spans="1:15">
      <c r="A4199" t="s">
        <v>1115</v>
      </c>
      <c r="B4199" t="s">
        <v>317</v>
      </c>
      <c r="C4199" t="s">
        <v>11575</v>
      </c>
      <c r="D4199" t="s">
        <v>318</v>
      </c>
      <c r="E4199">
        <v>38159.58</v>
      </c>
      <c r="F4199" t="s">
        <v>1170</v>
      </c>
      <c r="G4199" t="s">
        <v>11576</v>
      </c>
      <c r="H4199" t="s">
        <v>704</v>
      </c>
      <c r="I4199" t="s">
        <v>10866</v>
      </c>
      <c r="J4199">
        <v>10087</v>
      </c>
      <c r="K4199">
        <v>111600</v>
      </c>
      <c r="L4199" t="s">
        <v>31</v>
      </c>
      <c r="M4199" t="s">
        <v>183</v>
      </c>
      <c r="N4199" t="s">
        <v>11267</v>
      </c>
      <c r="O4199" s="129"/>
    </row>
    <row r="4200" spans="1:15">
      <c r="A4200" t="s">
        <v>11577</v>
      </c>
      <c r="B4200" t="s">
        <v>317</v>
      </c>
      <c r="C4200" t="s">
        <v>11578</v>
      </c>
      <c r="D4200" t="s">
        <v>318</v>
      </c>
      <c r="E4200">
        <v>34312.660000000003</v>
      </c>
      <c r="F4200" t="s">
        <v>1170</v>
      </c>
      <c r="G4200" t="s">
        <v>11579</v>
      </c>
      <c r="H4200" t="s">
        <v>702</v>
      </c>
      <c r="I4200" t="s">
        <v>10866</v>
      </c>
      <c r="J4200">
        <v>10087</v>
      </c>
      <c r="K4200">
        <v>111600</v>
      </c>
      <c r="L4200" t="s">
        <v>31</v>
      </c>
      <c r="M4200" t="s">
        <v>183</v>
      </c>
      <c r="N4200" t="s">
        <v>11268</v>
      </c>
      <c r="O4200" s="129"/>
    </row>
    <row r="4201" spans="1:15">
      <c r="A4201" t="s">
        <v>11580</v>
      </c>
      <c r="B4201" t="s">
        <v>317</v>
      </c>
      <c r="C4201" t="s">
        <v>11581</v>
      </c>
      <c r="D4201" t="s">
        <v>318</v>
      </c>
      <c r="E4201">
        <v>36189.56</v>
      </c>
      <c r="F4201" t="s">
        <v>1170</v>
      </c>
      <c r="G4201" t="s">
        <v>11582</v>
      </c>
      <c r="H4201" t="s">
        <v>694</v>
      </c>
      <c r="I4201" t="s">
        <v>10866</v>
      </c>
      <c r="J4201">
        <v>10087</v>
      </c>
      <c r="K4201">
        <v>111600</v>
      </c>
      <c r="L4201" t="s">
        <v>31</v>
      </c>
      <c r="M4201" t="s">
        <v>183</v>
      </c>
      <c r="N4201" t="s">
        <v>11269</v>
      </c>
      <c r="O4201" s="129"/>
    </row>
    <row r="4202" spans="1:15">
      <c r="A4202" t="s">
        <v>11583</v>
      </c>
      <c r="B4202" t="s">
        <v>317</v>
      </c>
      <c r="C4202" t="s">
        <v>11584</v>
      </c>
      <c r="D4202" t="s">
        <v>318</v>
      </c>
      <c r="E4202">
        <v>40209.81</v>
      </c>
      <c r="F4202" t="s">
        <v>1170</v>
      </c>
      <c r="G4202" t="s">
        <v>11585</v>
      </c>
      <c r="H4202" t="s">
        <v>699</v>
      </c>
      <c r="I4202" t="s">
        <v>10866</v>
      </c>
      <c r="J4202">
        <v>10087</v>
      </c>
      <c r="K4202">
        <v>111600</v>
      </c>
      <c r="L4202" t="s">
        <v>31</v>
      </c>
      <c r="M4202" t="s">
        <v>183</v>
      </c>
      <c r="N4202" t="s">
        <v>11271</v>
      </c>
      <c r="O4202" s="129"/>
    </row>
    <row r="4203" spans="1:15">
      <c r="A4203" t="s">
        <v>1155</v>
      </c>
      <c r="B4203" t="s">
        <v>317</v>
      </c>
      <c r="C4203" t="s">
        <v>11586</v>
      </c>
      <c r="D4203" t="s">
        <v>318</v>
      </c>
      <c r="E4203">
        <v>38826.46</v>
      </c>
      <c r="F4203" t="s">
        <v>1170</v>
      </c>
      <c r="G4203" t="s">
        <v>11587</v>
      </c>
      <c r="H4203" t="s">
        <v>702</v>
      </c>
      <c r="I4203" t="s">
        <v>10866</v>
      </c>
      <c r="J4203">
        <v>10087</v>
      </c>
      <c r="K4203">
        <v>111600</v>
      </c>
      <c r="L4203" t="s">
        <v>31</v>
      </c>
      <c r="M4203" t="s">
        <v>183</v>
      </c>
      <c r="N4203" t="s">
        <v>11270</v>
      </c>
      <c r="O4203" s="129"/>
    </row>
    <row r="4204" spans="1:15">
      <c r="A4204" t="s">
        <v>11588</v>
      </c>
      <c r="B4204" t="s">
        <v>317</v>
      </c>
      <c r="C4204" t="s">
        <v>11589</v>
      </c>
      <c r="D4204" t="s">
        <v>318</v>
      </c>
      <c r="E4204">
        <v>60345.53</v>
      </c>
      <c r="F4204" t="s">
        <v>1170</v>
      </c>
      <c r="G4204" t="s">
        <v>11590</v>
      </c>
      <c r="H4204" t="s">
        <v>709</v>
      </c>
      <c r="I4204" t="s">
        <v>10866</v>
      </c>
      <c r="J4204">
        <v>10087</v>
      </c>
      <c r="K4204">
        <v>111600</v>
      </c>
      <c r="L4204" t="s">
        <v>31</v>
      </c>
      <c r="M4204" t="s">
        <v>183</v>
      </c>
      <c r="N4204" t="s">
        <v>11272</v>
      </c>
      <c r="O4204" s="129"/>
    </row>
    <row r="4205" spans="1:15">
      <c r="A4205" t="s">
        <v>1161</v>
      </c>
      <c r="B4205" t="s">
        <v>317</v>
      </c>
      <c r="C4205" t="s">
        <v>11591</v>
      </c>
      <c r="D4205" t="s">
        <v>318</v>
      </c>
      <c r="E4205">
        <v>41377.230000000003</v>
      </c>
      <c r="F4205" t="s">
        <v>1170</v>
      </c>
      <c r="G4205" t="s">
        <v>11592</v>
      </c>
      <c r="H4205" t="s">
        <v>699</v>
      </c>
      <c r="I4205" t="s">
        <v>10866</v>
      </c>
      <c r="J4205">
        <v>10087</v>
      </c>
      <c r="K4205">
        <v>111600</v>
      </c>
      <c r="L4205" t="s">
        <v>31</v>
      </c>
      <c r="M4205" t="s">
        <v>183</v>
      </c>
      <c r="N4205" t="s">
        <v>11273</v>
      </c>
      <c r="O4205" s="129"/>
    </row>
    <row r="4206" spans="1:15">
      <c r="A4206" t="s">
        <v>1160</v>
      </c>
      <c r="B4206" t="s">
        <v>317</v>
      </c>
      <c r="C4206" t="s">
        <v>11593</v>
      </c>
      <c r="D4206" t="s">
        <v>318</v>
      </c>
      <c r="E4206">
        <v>41406.730000000003</v>
      </c>
      <c r="F4206" t="s">
        <v>1170</v>
      </c>
      <c r="G4206" t="s">
        <v>11594</v>
      </c>
      <c r="H4206" t="s">
        <v>704</v>
      </c>
      <c r="I4206" t="s">
        <v>10866</v>
      </c>
      <c r="J4206">
        <v>10087</v>
      </c>
      <c r="K4206">
        <v>111600</v>
      </c>
      <c r="L4206" t="s">
        <v>31</v>
      </c>
      <c r="M4206" t="s">
        <v>183</v>
      </c>
      <c r="N4206" t="s">
        <v>11274</v>
      </c>
      <c r="O4206" s="129"/>
    </row>
    <row r="4207" spans="1:15">
      <c r="A4207" t="s">
        <v>316</v>
      </c>
      <c r="B4207" t="s">
        <v>317</v>
      </c>
      <c r="C4207" t="s">
        <v>11569</v>
      </c>
      <c r="D4207" t="s">
        <v>318</v>
      </c>
      <c r="E4207">
        <v>1927.87</v>
      </c>
      <c r="F4207" t="s">
        <v>1170</v>
      </c>
      <c r="G4207" t="s">
        <v>11570</v>
      </c>
      <c r="H4207" t="s">
        <v>706</v>
      </c>
      <c r="I4207" t="s">
        <v>10865</v>
      </c>
      <c r="J4207">
        <v>10087</v>
      </c>
      <c r="K4207">
        <v>111700</v>
      </c>
      <c r="L4207" t="s">
        <v>39</v>
      </c>
      <c r="M4207" t="s">
        <v>183</v>
      </c>
      <c r="N4207" t="s">
        <v>11264</v>
      </c>
      <c r="O4207" s="129"/>
    </row>
    <row r="4208" spans="1:15">
      <c r="A4208" t="s">
        <v>320</v>
      </c>
      <c r="B4208" t="s">
        <v>317</v>
      </c>
      <c r="C4208" t="s">
        <v>11571</v>
      </c>
      <c r="D4208" t="s">
        <v>318</v>
      </c>
      <c r="E4208">
        <v>1437.34</v>
      </c>
      <c r="F4208" t="s">
        <v>1170</v>
      </c>
      <c r="G4208" t="s">
        <v>11572</v>
      </c>
      <c r="H4208" t="s">
        <v>703</v>
      </c>
      <c r="I4208" t="s">
        <v>10865</v>
      </c>
      <c r="J4208">
        <v>10087</v>
      </c>
      <c r="K4208">
        <v>111700</v>
      </c>
      <c r="L4208" t="s">
        <v>39</v>
      </c>
      <c r="M4208" t="s">
        <v>183</v>
      </c>
      <c r="N4208" t="s">
        <v>11265</v>
      </c>
      <c r="O4208" s="129"/>
    </row>
    <row r="4209" spans="1:15">
      <c r="A4209" t="s">
        <v>321</v>
      </c>
      <c r="B4209" t="s">
        <v>317</v>
      </c>
      <c r="C4209" t="s">
        <v>11573</v>
      </c>
      <c r="D4209" t="s">
        <v>318</v>
      </c>
      <c r="E4209">
        <v>2098.0300000000002</v>
      </c>
      <c r="F4209" t="s">
        <v>1170</v>
      </c>
      <c r="G4209" t="s">
        <v>11574</v>
      </c>
      <c r="H4209" t="s">
        <v>706</v>
      </c>
      <c r="I4209" t="s">
        <v>10865</v>
      </c>
      <c r="J4209">
        <v>10087</v>
      </c>
      <c r="K4209">
        <v>111700</v>
      </c>
      <c r="L4209" t="s">
        <v>39</v>
      </c>
      <c r="M4209" t="s">
        <v>183</v>
      </c>
      <c r="N4209" t="s">
        <v>11266</v>
      </c>
      <c r="O4209" s="129"/>
    </row>
    <row r="4210" spans="1:15">
      <c r="A4210" t="s">
        <v>1115</v>
      </c>
      <c r="B4210" t="s">
        <v>317</v>
      </c>
      <c r="C4210" t="s">
        <v>11575</v>
      </c>
      <c r="D4210" t="s">
        <v>318</v>
      </c>
      <c r="E4210">
        <v>1477.58</v>
      </c>
      <c r="F4210" t="s">
        <v>1170</v>
      </c>
      <c r="G4210" t="s">
        <v>11576</v>
      </c>
      <c r="H4210" t="s">
        <v>705</v>
      </c>
      <c r="I4210" t="s">
        <v>10865</v>
      </c>
      <c r="J4210">
        <v>10087</v>
      </c>
      <c r="K4210">
        <v>111700</v>
      </c>
      <c r="L4210" t="s">
        <v>39</v>
      </c>
      <c r="M4210" t="s">
        <v>183</v>
      </c>
      <c r="N4210" t="s">
        <v>11267</v>
      </c>
      <c r="O4210" s="129"/>
    </row>
    <row r="4211" spans="1:15">
      <c r="A4211" t="s">
        <v>11577</v>
      </c>
      <c r="B4211" t="s">
        <v>317</v>
      </c>
      <c r="C4211" t="s">
        <v>11578</v>
      </c>
      <c r="D4211" t="s">
        <v>318</v>
      </c>
      <c r="E4211">
        <v>1457.9</v>
      </c>
      <c r="F4211" t="s">
        <v>1170</v>
      </c>
      <c r="G4211" t="s">
        <v>11579</v>
      </c>
      <c r="H4211" t="s">
        <v>703</v>
      </c>
      <c r="I4211" t="s">
        <v>10865</v>
      </c>
      <c r="J4211">
        <v>10087</v>
      </c>
      <c r="K4211">
        <v>111700</v>
      </c>
      <c r="L4211" t="s">
        <v>39</v>
      </c>
      <c r="M4211" t="s">
        <v>183</v>
      </c>
      <c r="N4211" t="s">
        <v>11268</v>
      </c>
      <c r="O4211" s="129"/>
    </row>
    <row r="4212" spans="1:15">
      <c r="A4212" t="s">
        <v>11580</v>
      </c>
      <c r="B4212" t="s">
        <v>317</v>
      </c>
      <c r="C4212" t="s">
        <v>11581</v>
      </c>
      <c r="D4212" t="s">
        <v>318</v>
      </c>
      <c r="E4212">
        <v>1457.9</v>
      </c>
      <c r="F4212" t="s">
        <v>1170</v>
      </c>
      <c r="G4212" t="s">
        <v>11582</v>
      </c>
      <c r="H4212" t="s">
        <v>695</v>
      </c>
      <c r="I4212" t="s">
        <v>10865</v>
      </c>
      <c r="J4212">
        <v>10087</v>
      </c>
      <c r="K4212">
        <v>111700</v>
      </c>
      <c r="L4212" t="s">
        <v>39</v>
      </c>
      <c r="M4212" t="s">
        <v>183</v>
      </c>
      <c r="N4212" t="s">
        <v>11269</v>
      </c>
      <c r="O4212" s="129"/>
    </row>
    <row r="4213" spans="1:15">
      <c r="A4213" t="s">
        <v>11583</v>
      </c>
      <c r="B4213" t="s">
        <v>317</v>
      </c>
      <c r="C4213" t="s">
        <v>11584</v>
      </c>
      <c r="D4213" t="s">
        <v>318</v>
      </c>
      <c r="E4213">
        <v>3543.31</v>
      </c>
      <c r="F4213" t="s">
        <v>1170</v>
      </c>
      <c r="G4213" t="s">
        <v>11585</v>
      </c>
      <c r="H4213" t="s">
        <v>700</v>
      </c>
      <c r="I4213" t="s">
        <v>10865</v>
      </c>
      <c r="J4213">
        <v>10087</v>
      </c>
      <c r="K4213">
        <v>111700</v>
      </c>
      <c r="L4213" t="s">
        <v>39</v>
      </c>
      <c r="M4213" t="s">
        <v>183</v>
      </c>
      <c r="N4213" t="s">
        <v>11271</v>
      </c>
      <c r="O4213" s="129"/>
    </row>
    <row r="4214" spans="1:15">
      <c r="A4214" t="s">
        <v>1155</v>
      </c>
      <c r="B4214" t="s">
        <v>317</v>
      </c>
      <c r="C4214" t="s">
        <v>11586</v>
      </c>
      <c r="D4214" t="s">
        <v>318</v>
      </c>
      <c r="E4214">
        <v>4107.82</v>
      </c>
      <c r="F4214" t="s">
        <v>1170</v>
      </c>
      <c r="G4214" t="s">
        <v>11587</v>
      </c>
      <c r="H4214" t="s">
        <v>703</v>
      </c>
      <c r="I4214" t="s">
        <v>10865</v>
      </c>
      <c r="J4214">
        <v>10087</v>
      </c>
      <c r="K4214">
        <v>111700</v>
      </c>
      <c r="L4214" t="s">
        <v>39</v>
      </c>
      <c r="M4214" t="s">
        <v>183</v>
      </c>
      <c r="N4214" t="s">
        <v>11270</v>
      </c>
      <c r="O4214" s="129"/>
    </row>
    <row r="4215" spans="1:15">
      <c r="A4215" t="s">
        <v>11588</v>
      </c>
      <c r="B4215" t="s">
        <v>317</v>
      </c>
      <c r="C4215" t="s">
        <v>11589</v>
      </c>
      <c r="D4215" t="s">
        <v>318</v>
      </c>
      <c r="E4215">
        <v>5309.31</v>
      </c>
      <c r="F4215" t="s">
        <v>1170</v>
      </c>
      <c r="G4215" t="s">
        <v>11590</v>
      </c>
      <c r="H4215" t="s">
        <v>710</v>
      </c>
      <c r="I4215" t="s">
        <v>10865</v>
      </c>
      <c r="J4215">
        <v>10087</v>
      </c>
      <c r="K4215">
        <v>111700</v>
      </c>
      <c r="L4215" t="s">
        <v>39</v>
      </c>
      <c r="M4215" t="s">
        <v>183</v>
      </c>
      <c r="N4215" t="s">
        <v>11272</v>
      </c>
      <c r="O4215" s="129"/>
    </row>
    <row r="4216" spans="1:15">
      <c r="A4216" t="s">
        <v>1161</v>
      </c>
      <c r="B4216" t="s">
        <v>317</v>
      </c>
      <c r="C4216" t="s">
        <v>11591</v>
      </c>
      <c r="D4216" t="s">
        <v>318</v>
      </c>
      <c r="E4216">
        <v>5632.53</v>
      </c>
      <c r="F4216" t="s">
        <v>1170</v>
      </c>
      <c r="G4216" t="s">
        <v>11592</v>
      </c>
      <c r="H4216" t="s">
        <v>700</v>
      </c>
      <c r="I4216" t="s">
        <v>10865</v>
      </c>
      <c r="J4216">
        <v>10087</v>
      </c>
      <c r="K4216">
        <v>111700</v>
      </c>
      <c r="L4216" t="s">
        <v>39</v>
      </c>
      <c r="M4216" t="s">
        <v>183</v>
      </c>
      <c r="N4216" t="s">
        <v>11273</v>
      </c>
      <c r="O4216" s="129"/>
    </row>
    <row r="4217" spans="1:15">
      <c r="A4217" t="s">
        <v>1160</v>
      </c>
      <c r="B4217" t="s">
        <v>317</v>
      </c>
      <c r="C4217" t="s">
        <v>11593</v>
      </c>
      <c r="D4217" t="s">
        <v>318</v>
      </c>
      <c r="E4217">
        <v>3992.4</v>
      </c>
      <c r="F4217" t="s">
        <v>1170</v>
      </c>
      <c r="G4217" t="s">
        <v>11594</v>
      </c>
      <c r="H4217" t="s">
        <v>705</v>
      </c>
      <c r="I4217" t="s">
        <v>10865</v>
      </c>
      <c r="J4217">
        <v>10087</v>
      </c>
      <c r="K4217">
        <v>111700</v>
      </c>
      <c r="L4217" t="s">
        <v>39</v>
      </c>
      <c r="M4217" t="s">
        <v>183</v>
      </c>
      <c r="N4217" t="s">
        <v>11274</v>
      </c>
      <c r="O4217" s="129"/>
    </row>
    <row r="4218" spans="1:15">
      <c r="A4218" t="s">
        <v>1155</v>
      </c>
      <c r="B4218" t="s">
        <v>317</v>
      </c>
      <c r="C4218" t="s">
        <v>11586</v>
      </c>
      <c r="D4218" t="s">
        <v>318</v>
      </c>
      <c r="E4218">
        <v>261.08</v>
      </c>
      <c r="F4218" t="s">
        <v>1170</v>
      </c>
      <c r="G4218" t="s">
        <v>11587</v>
      </c>
      <c r="H4218" t="s">
        <v>704</v>
      </c>
      <c r="I4218" t="s">
        <v>11605</v>
      </c>
      <c r="J4218">
        <v>10087</v>
      </c>
      <c r="K4218">
        <v>113000</v>
      </c>
      <c r="L4218" t="s">
        <v>39</v>
      </c>
      <c r="M4218" t="s">
        <v>183</v>
      </c>
      <c r="N4218" t="s">
        <v>11270</v>
      </c>
      <c r="O4218" s="129"/>
    </row>
    <row r="4219" spans="1:15">
      <c r="A4219" t="s">
        <v>11583</v>
      </c>
      <c r="B4219" t="s">
        <v>317</v>
      </c>
      <c r="C4219" t="s">
        <v>11584</v>
      </c>
      <c r="D4219" t="s">
        <v>318</v>
      </c>
      <c r="E4219">
        <v>151.81</v>
      </c>
      <c r="F4219" t="s">
        <v>1170</v>
      </c>
      <c r="G4219" t="s">
        <v>11585</v>
      </c>
      <c r="H4219" t="s">
        <v>701</v>
      </c>
      <c r="I4219" t="s">
        <v>11605</v>
      </c>
      <c r="J4219">
        <v>10087</v>
      </c>
      <c r="K4219">
        <v>113000</v>
      </c>
      <c r="L4219" t="s">
        <v>39</v>
      </c>
      <c r="M4219" t="s">
        <v>183</v>
      </c>
      <c r="N4219" t="s">
        <v>11271</v>
      </c>
      <c r="O4219" s="129"/>
    </row>
    <row r="4220" spans="1:15">
      <c r="A4220" t="s">
        <v>11588</v>
      </c>
      <c r="B4220" t="s">
        <v>317</v>
      </c>
      <c r="C4220" t="s">
        <v>11589</v>
      </c>
      <c r="D4220" t="s">
        <v>318</v>
      </c>
      <c r="E4220">
        <v>268.87</v>
      </c>
      <c r="F4220" t="s">
        <v>1170</v>
      </c>
      <c r="G4220" t="s">
        <v>11590</v>
      </c>
      <c r="H4220" t="s">
        <v>711</v>
      </c>
      <c r="I4220" t="s">
        <v>11605</v>
      </c>
      <c r="J4220">
        <v>10087</v>
      </c>
      <c r="K4220">
        <v>113000</v>
      </c>
      <c r="L4220" t="s">
        <v>39</v>
      </c>
      <c r="M4220" t="s">
        <v>183</v>
      </c>
      <c r="N4220" t="s">
        <v>11272</v>
      </c>
      <c r="O4220" s="129"/>
    </row>
    <row r="4221" spans="1:15">
      <c r="A4221" t="s">
        <v>1161</v>
      </c>
      <c r="B4221" t="s">
        <v>317</v>
      </c>
      <c r="C4221" t="s">
        <v>11591</v>
      </c>
      <c r="D4221" t="s">
        <v>318</v>
      </c>
      <c r="E4221">
        <v>336.35</v>
      </c>
      <c r="F4221" t="s">
        <v>1170</v>
      </c>
      <c r="G4221" t="s">
        <v>11592</v>
      </c>
      <c r="H4221" t="s">
        <v>701</v>
      </c>
      <c r="I4221" t="s">
        <v>11605</v>
      </c>
      <c r="J4221">
        <v>10087</v>
      </c>
      <c r="K4221">
        <v>113000</v>
      </c>
      <c r="L4221" t="s">
        <v>39</v>
      </c>
      <c r="M4221" t="s">
        <v>183</v>
      </c>
      <c r="N4221" t="s">
        <v>11273</v>
      </c>
      <c r="O4221" s="129"/>
    </row>
    <row r="4222" spans="1:15">
      <c r="A4222" t="s">
        <v>1160</v>
      </c>
      <c r="B4222" t="s">
        <v>317</v>
      </c>
      <c r="C4222" t="s">
        <v>11593</v>
      </c>
      <c r="D4222" t="s">
        <v>318</v>
      </c>
      <c r="E4222">
        <v>167.79</v>
      </c>
      <c r="F4222" t="s">
        <v>1170</v>
      </c>
      <c r="G4222" t="s">
        <v>11594</v>
      </c>
      <c r="H4222" t="s">
        <v>706</v>
      </c>
      <c r="I4222" t="s">
        <v>11605</v>
      </c>
      <c r="J4222">
        <v>10087</v>
      </c>
      <c r="K4222">
        <v>113000</v>
      </c>
      <c r="L4222" t="s">
        <v>39</v>
      </c>
      <c r="M4222" t="s">
        <v>183</v>
      </c>
      <c r="N4222" t="s">
        <v>11274</v>
      </c>
      <c r="O4222" s="129"/>
    </row>
    <row r="4223" spans="1:15">
      <c r="A4223" t="s">
        <v>316</v>
      </c>
      <c r="B4223" t="s">
        <v>317</v>
      </c>
      <c r="C4223" t="s">
        <v>11569</v>
      </c>
      <c r="D4223" t="s">
        <v>318</v>
      </c>
      <c r="E4223">
        <v>312.25</v>
      </c>
      <c r="F4223" t="s">
        <v>1170</v>
      </c>
      <c r="G4223" t="s">
        <v>11570</v>
      </c>
      <c r="H4223" t="s">
        <v>707</v>
      </c>
      <c r="I4223" t="s">
        <v>10864</v>
      </c>
      <c r="J4223">
        <v>10087</v>
      </c>
      <c r="K4223">
        <v>113010</v>
      </c>
      <c r="L4223" t="s">
        <v>35</v>
      </c>
      <c r="M4223" t="s">
        <v>183</v>
      </c>
      <c r="N4223" t="s">
        <v>11264</v>
      </c>
      <c r="O4223" s="129"/>
    </row>
    <row r="4224" spans="1:15">
      <c r="A4224" t="s">
        <v>320</v>
      </c>
      <c r="B4224" t="s">
        <v>317</v>
      </c>
      <c r="C4224" t="s">
        <v>11571</v>
      </c>
      <c r="D4224" t="s">
        <v>318</v>
      </c>
      <c r="E4224">
        <v>312.25</v>
      </c>
      <c r="F4224" t="s">
        <v>1170</v>
      </c>
      <c r="G4224" t="s">
        <v>11572</v>
      </c>
      <c r="H4224" t="s">
        <v>704</v>
      </c>
      <c r="I4224" t="s">
        <v>10864</v>
      </c>
      <c r="J4224">
        <v>10087</v>
      </c>
      <c r="K4224">
        <v>113010</v>
      </c>
      <c r="L4224" t="s">
        <v>35</v>
      </c>
      <c r="M4224" t="s">
        <v>183</v>
      </c>
      <c r="N4224" t="s">
        <v>11265</v>
      </c>
      <c r="O4224" s="129"/>
    </row>
    <row r="4225" spans="1:15">
      <c r="A4225" t="s">
        <v>321</v>
      </c>
      <c r="B4225" t="s">
        <v>317</v>
      </c>
      <c r="C4225" t="s">
        <v>11573</v>
      </c>
      <c r="D4225" t="s">
        <v>318</v>
      </c>
      <c r="E4225">
        <v>312.25</v>
      </c>
      <c r="F4225" t="s">
        <v>1170</v>
      </c>
      <c r="G4225" t="s">
        <v>11574</v>
      </c>
      <c r="H4225" t="s">
        <v>707</v>
      </c>
      <c r="I4225" t="s">
        <v>10864</v>
      </c>
      <c r="J4225">
        <v>10087</v>
      </c>
      <c r="K4225">
        <v>113010</v>
      </c>
      <c r="L4225" t="s">
        <v>35</v>
      </c>
      <c r="M4225" t="s">
        <v>183</v>
      </c>
      <c r="N4225" t="s">
        <v>11266</v>
      </c>
      <c r="O4225" s="129"/>
    </row>
    <row r="4226" spans="1:15">
      <c r="A4226" t="s">
        <v>1115</v>
      </c>
      <c r="B4226" t="s">
        <v>317</v>
      </c>
      <c r="C4226" t="s">
        <v>11575</v>
      </c>
      <c r="D4226" t="s">
        <v>318</v>
      </c>
      <c r="E4226">
        <v>321.67</v>
      </c>
      <c r="F4226" t="s">
        <v>1170</v>
      </c>
      <c r="G4226" t="s">
        <v>11576</v>
      </c>
      <c r="H4226" t="s">
        <v>706</v>
      </c>
      <c r="I4226" t="s">
        <v>10864</v>
      </c>
      <c r="J4226">
        <v>10087</v>
      </c>
      <c r="K4226">
        <v>113010</v>
      </c>
      <c r="L4226" t="s">
        <v>35</v>
      </c>
      <c r="M4226" t="s">
        <v>183</v>
      </c>
      <c r="N4226" t="s">
        <v>11267</v>
      </c>
      <c r="O4226" s="129"/>
    </row>
    <row r="4227" spans="1:15">
      <c r="A4227" t="s">
        <v>11577</v>
      </c>
      <c r="B4227" t="s">
        <v>317</v>
      </c>
      <c r="C4227" t="s">
        <v>11578</v>
      </c>
      <c r="D4227" t="s">
        <v>318</v>
      </c>
      <c r="E4227">
        <v>314.61</v>
      </c>
      <c r="F4227" t="s">
        <v>1170</v>
      </c>
      <c r="G4227" t="s">
        <v>11579</v>
      </c>
      <c r="H4227" t="s">
        <v>704</v>
      </c>
      <c r="I4227" t="s">
        <v>10864</v>
      </c>
      <c r="J4227">
        <v>10087</v>
      </c>
      <c r="K4227">
        <v>113010</v>
      </c>
      <c r="L4227" t="s">
        <v>35</v>
      </c>
      <c r="M4227" t="s">
        <v>183</v>
      </c>
      <c r="N4227" t="s">
        <v>11268</v>
      </c>
      <c r="O4227" s="129"/>
    </row>
    <row r="4228" spans="1:15">
      <c r="A4228" t="s">
        <v>11580</v>
      </c>
      <c r="B4228" t="s">
        <v>317</v>
      </c>
      <c r="C4228" t="s">
        <v>11581</v>
      </c>
      <c r="D4228" t="s">
        <v>318</v>
      </c>
      <c r="E4228">
        <v>314.61</v>
      </c>
      <c r="F4228" t="s">
        <v>1170</v>
      </c>
      <c r="G4228" t="s">
        <v>11582</v>
      </c>
      <c r="H4228" t="s">
        <v>696</v>
      </c>
      <c r="I4228" t="s">
        <v>10864</v>
      </c>
      <c r="J4228">
        <v>10087</v>
      </c>
      <c r="K4228">
        <v>113010</v>
      </c>
      <c r="L4228" t="s">
        <v>35</v>
      </c>
      <c r="M4228" t="s">
        <v>183</v>
      </c>
      <c r="N4228" t="s">
        <v>11269</v>
      </c>
      <c r="O4228" s="129"/>
    </row>
    <row r="4229" spans="1:15">
      <c r="A4229" t="s">
        <v>1155</v>
      </c>
      <c r="B4229" t="s">
        <v>317</v>
      </c>
      <c r="C4229" t="s">
        <v>11586</v>
      </c>
      <c r="D4229" t="s">
        <v>318</v>
      </c>
      <c r="E4229">
        <v>314.61</v>
      </c>
      <c r="F4229" t="s">
        <v>1170</v>
      </c>
      <c r="G4229" t="s">
        <v>11587</v>
      </c>
      <c r="H4229" t="s">
        <v>705</v>
      </c>
      <c r="I4229" t="s">
        <v>10864</v>
      </c>
      <c r="J4229">
        <v>10087</v>
      </c>
      <c r="K4229">
        <v>113010</v>
      </c>
      <c r="L4229" t="s">
        <v>35</v>
      </c>
      <c r="M4229" t="s">
        <v>183</v>
      </c>
      <c r="N4229" t="s">
        <v>11270</v>
      </c>
      <c r="O4229" s="129"/>
    </row>
    <row r="4230" spans="1:15">
      <c r="A4230" t="s">
        <v>11583</v>
      </c>
      <c r="B4230" t="s">
        <v>317</v>
      </c>
      <c r="C4230" t="s">
        <v>11584</v>
      </c>
      <c r="D4230" t="s">
        <v>318</v>
      </c>
      <c r="E4230">
        <v>314.61</v>
      </c>
      <c r="F4230" t="s">
        <v>1170</v>
      </c>
      <c r="G4230" t="s">
        <v>11585</v>
      </c>
      <c r="H4230" t="s">
        <v>702</v>
      </c>
      <c r="I4230" t="s">
        <v>10864</v>
      </c>
      <c r="J4230">
        <v>10087</v>
      </c>
      <c r="K4230">
        <v>113010</v>
      </c>
      <c r="L4230" t="s">
        <v>35</v>
      </c>
      <c r="M4230" t="s">
        <v>183</v>
      </c>
      <c r="N4230" t="s">
        <v>11271</v>
      </c>
      <c r="O4230" s="129"/>
    </row>
    <row r="4231" spans="1:15">
      <c r="A4231" t="s">
        <v>11588</v>
      </c>
      <c r="B4231" t="s">
        <v>317</v>
      </c>
      <c r="C4231" t="s">
        <v>11589</v>
      </c>
      <c r="D4231" t="s">
        <v>318</v>
      </c>
      <c r="E4231">
        <v>746.68</v>
      </c>
      <c r="F4231" t="s">
        <v>1170</v>
      </c>
      <c r="G4231" t="s">
        <v>11590</v>
      </c>
      <c r="H4231" t="s">
        <v>712</v>
      </c>
      <c r="I4231" t="s">
        <v>10864</v>
      </c>
      <c r="J4231">
        <v>10087</v>
      </c>
      <c r="K4231">
        <v>113010</v>
      </c>
      <c r="L4231" t="s">
        <v>35</v>
      </c>
      <c r="M4231" t="s">
        <v>183</v>
      </c>
      <c r="N4231" t="s">
        <v>11272</v>
      </c>
      <c r="O4231" s="129"/>
    </row>
    <row r="4232" spans="1:15">
      <c r="A4232" t="s">
        <v>1161</v>
      </c>
      <c r="B4232" t="s">
        <v>317</v>
      </c>
      <c r="C4232" t="s">
        <v>11591</v>
      </c>
      <c r="D4232" t="s">
        <v>318</v>
      </c>
      <c r="E4232">
        <v>351.19</v>
      </c>
      <c r="F4232" t="s">
        <v>1170</v>
      </c>
      <c r="G4232" t="s">
        <v>11592</v>
      </c>
      <c r="H4232" t="s">
        <v>702</v>
      </c>
      <c r="I4232" t="s">
        <v>10864</v>
      </c>
      <c r="J4232">
        <v>10087</v>
      </c>
      <c r="K4232">
        <v>113010</v>
      </c>
      <c r="L4232" t="s">
        <v>35</v>
      </c>
      <c r="M4232" t="s">
        <v>183</v>
      </c>
      <c r="N4232" t="s">
        <v>11273</v>
      </c>
      <c r="O4232" s="129"/>
    </row>
    <row r="4233" spans="1:15">
      <c r="A4233" t="s">
        <v>1160</v>
      </c>
      <c r="B4233" t="s">
        <v>317</v>
      </c>
      <c r="C4233" t="s">
        <v>11593</v>
      </c>
      <c r="D4233" t="s">
        <v>318</v>
      </c>
      <c r="E4233">
        <v>351.19</v>
      </c>
      <c r="F4233" t="s">
        <v>1170</v>
      </c>
      <c r="G4233" t="s">
        <v>11594</v>
      </c>
      <c r="H4233" t="s">
        <v>707</v>
      </c>
      <c r="I4233" t="s">
        <v>10864</v>
      </c>
      <c r="J4233">
        <v>10087</v>
      </c>
      <c r="K4233">
        <v>113010</v>
      </c>
      <c r="L4233" t="s">
        <v>35</v>
      </c>
      <c r="M4233" t="s">
        <v>183</v>
      </c>
      <c r="N4233" t="s">
        <v>11274</v>
      </c>
      <c r="O4233" s="129"/>
    </row>
    <row r="4234" spans="1:15">
      <c r="A4234" t="s">
        <v>316</v>
      </c>
      <c r="B4234" t="s">
        <v>317</v>
      </c>
      <c r="C4234" t="s">
        <v>11569</v>
      </c>
      <c r="D4234" t="s">
        <v>318</v>
      </c>
      <c r="E4234">
        <v>198</v>
      </c>
      <c r="F4234" t="s">
        <v>1170</v>
      </c>
      <c r="G4234" t="s">
        <v>11570</v>
      </c>
      <c r="H4234" t="s">
        <v>708</v>
      </c>
      <c r="I4234" t="s">
        <v>10863</v>
      </c>
      <c r="J4234">
        <v>10087</v>
      </c>
      <c r="K4234">
        <v>113020</v>
      </c>
      <c r="L4234" t="s">
        <v>33</v>
      </c>
      <c r="M4234" t="s">
        <v>183</v>
      </c>
      <c r="N4234" t="s">
        <v>11264</v>
      </c>
      <c r="O4234" s="129"/>
    </row>
    <row r="4235" spans="1:15">
      <c r="A4235" t="s">
        <v>320</v>
      </c>
      <c r="B4235" t="s">
        <v>317</v>
      </c>
      <c r="C4235" t="s">
        <v>11571</v>
      </c>
      <c r="D4235" t="s">
        <v>318</v>
      </c>
      <c r="E4235">
        <v>237.56</v>
      </c>
      <c r="F4235" t="s">
        <v>1170</v>
      </c>
      <c r="G4235" t="s">
        <v>11572</v>
      </c>
      <c r="H4235" t="s">
        <v>705</v>
      </c>
      <c r="I4235" t="s">
        <v>10863</v>
      </c>
      <c r="J4235">
        <v>10087</v>
      </c>
      <c r="K4235">
        <v>113020</v>
      </c>
      <c r="L4235" t="s">
        <v>33</v>
      </c>
      <c r="M4235" t="s">
        <v>183</v>
      </c>
      <c r="N4235" t="s">
        <v>11265</v>
      </c>
      <c r="O4235" s="129"/>
    </row>
    <row r="4236" spans="1:15">
      <c r="A4236" t="s">
        <v>321</v>
      </c>
      <c r="B4236" t="s">
        <v>317</v>
      </c>
      <c r="C4236" t="s">
        <v>11573</v>
      </c>
      <c r="D4236" t="s">
        <v>318</v>
      </c>
      <c r="E4236">
        <v>237.56</v>
      </c>
      <c r="F4236" t="s">
        <v>1170</v>
      </c>
      <c r="G4236" t="s">
        <v>11574</v>
      </c>
      <c r="H4236" t="s">
        <v>708</v>
      </c>
      <c r="I4236" t="s">
        <v>10863</v>
      </c>
      <c r="J4236">
        <v>10087</v>
      </c>
      <c r="K4236">
        <v>113020</v>
      </c>
      <c r="L4236" t="s">
        <v>33</v>
      </c>
      <c r="M4236" t="s">
        <v>183</v>
      </c>
      <c r="N4236" t="s">
        <v>11266</v>
      </c>
      <c r="O4236" s="129"/>
    </row>
    <row r="4237" spans="1:15">
      <c r="A4237" t="s">
        <v>1115</v>
      </c>
      <c r="B4237" t="s">
        <v>317</v>
      </c>
      <c r="C4237" t="s">
        <v>11575</v>
      </c>
      <c r="D4237" t="s">
        <v>318</v>
      </c>
      <c r="E4237">
        <v>141.85</v>
      </c>
      <c r="F4237" t="s">
        <v>1170</v>
      </c>
      <c r="G4237" t="s">
        <v>11576</v>
      </c>
      <c r="H4237" t="s">
        <v>707</v>
      </c>
      <c r="I4237" t="s">
        <v>10863</v>
      </c>
      <c r="J4237">
        <v>10087</v>
      </c>
      <c r="K4237">
        <v>113020</v>
      </c>
      <c r="L4237" t="s">
        <v>33</v>
      </c>
      <c r="M4237" t="s">
        <v>183</v>
      </c>
      <c r="N4237" t="s">
        <v>11267</v>
      </c>
      <c r="O4237" s="129"/>
    </row>
    <row r="4238" spans="1:15">
      <c r="A4238" t="s">
        <v>11577</v>
      </c>
      <c r="B4238" t="s">
        <v>317</v>
      </c>
      <c r="C4238" t="s">
        <v>11578</v>
      </c>
      <c r="D4238" t="s">
        <v>318</v>
      </c>
      <c r="E4238">
        <v>274.10000000000002</v>
      </c>
      <c r="F4238" t="s">
        <v>1170</v>
      </c>
      <c r="G4238" t="s">
        <v>11579</v>
      </c>
      <c r="H4238" t="s">
        <v>705</v>
      </c>
      <c r="I4238" t="s">
        <v>10863</v>
      </c>
      <c r="J4238">
        <v>10087</v>
      </c>
      <c r="K4238">
        <v>113020</v>
      </c>
      <c r="L4238" t="s">
        <v>33</v>
      </c>
      <c r="M4238" t="s">
        <v>183</v>
      </c>
      <c r="N4238" t="s">
        <v>11268</v>
      </c>
      <c r="O4238" s="129"/>
    </row>
    <row r="4239" spans="1:15">
      <c r="A4239" t="s">
        <v>11580</v>
      </c>
      <c r="B4239" t="s">
        <v>317</v>
      </c>
      <c r="C4239" t="s">
        <v>11581</v>
      </c>
      <c r="D4239" t="s">
        <v>318</v>
      </c>
      <c r="E4239">
        <v>240.12</v>
      </c>
      <c r="F4239" t="s">
        <v>1170</v>
      </c>
      <c r="G4239" t="s">
        <v>11582</v>
      </c>
      <c r="H4239" t="s">
        <v>697</v>
      </c>
      <c r="I4239" t="s">
        <v>10863</v>
      </c>
      <c r="J4239">
        <v>10087</v>
      </c>
      <c r="K4239">
        <v>113020</v>
      </c>
      <c r="L4239" t="s">
        <v>33</v>
      </c>
      <c r="M4239" t="s">
        <v>183</v>
      </c>
      <c r="N4239" t="s">
        <v>11269</v>
      </c>
      <c r="O4239" s="129"/>
    </row>
    <row r="4240" spans="1:15">
      <c r="A4240" t="s">
        <v>11583</v>
      </c>
      <c r="B4240" t="s">
        <v>317</v>
      </c>
      <c r="C4240" t="s">
        <v>11584</v>
      </c>
      <c r="D4240" t="s">
        <v>318</v>
      </c>
      <c r="E4240">
        <v>240.12</v>
      </c>
      <c r="F4240" t="s">
        <v>1170</v>
      </c>
      <c r="G4240" t="s">
        <v>11585</v>
      </c>
      <c r="H4240" t="s">
        <v>703</v>
      </c>
      <c r="I4240" t="s">
        <v>10863</v>
      </c>
      <c r="J4240">
        <v>10087</v>
      </c>
      <c r="K4240">
        <v>113020</v>
      </c>
      <c r="L4240" t="s">
        <v>33</v>
      </c>
      <c r="M4240" t="s">
        <v>183</v>
      </c>
      <c r="N4240" t="s">
        <v>11271</v>
      </c>
      <c r="O4240" s="129"/>
    </row>
    <row r="4241" spans="1:15">
      <c r="A4241" t="s">
        <v>1155</v>
      </c>
      <c r="B4241" t="s">
        <v>317</v>
      </c>
      <c r="C4241" t="s">
        <v>11586</v>
      </c>
      <c r="D4241" t="s">
        <v>318</v>
      </c>
      <c r="E4241">
        <v>240.12</v>
      </c>
      <c r="F4241" t="s">
        <v>1170</v>
      </c>
      <c r="G4241" t="s">
        <v>11587</v>
      </c>
      <c r="H4241" t="s">
        <v>706</v>
      </c>
      <c r="I4241" t="s">
        <v>10863</v>
      </c>
      <c r="J4241">
        <v>10087</v>
      </c>
      <c r="K4241">
        <v>113020</v>
      </c>
      <c r="L4241" t="s">
        <v>33</v>
      </c>
      <c r="M4241" t="s">
        <v>183</v>
      </c>
      <c r="N4241" t="s">
        <v>11270</v>
      </c>
      <c r="O4241" s="129"/>
    </row>
    <row r="4242" spans="1:15">
      <c r="A4242" t="s">
        <v>11588</v>
      </c>
      <c r="B4242" t="s">
        <v>317</v>
      </c>
      <c r="C4242" t="s">
        <v>11589</v>
      </c>
      <c r="D4242" t="s">
        <v>318</v>
      </c>
      <c r="E4242">
        <v>534.15</v>
      </c>
      <c r="F4242" t="s">
        <v>1170</v>
      </c>
      <c r="G4242" t="s">
        <v>11590</v>
      </c>
      <c r="H4242" t="s">
        <v>713</v>
      </c>
      <c r="I4242" t="s">
        <v>10863</v>
      </c>
      <c r="J4242">
        <v>10087</v>
      </c>
      <c r="K4242">
        <v>113020</v>
      </c>
      <c r="L4242" t="s">
        <v>33</v>
      </c>
      <c r="M4242" t="s">
        <v>183</v>
      </c>
      <c r="N4242" t="s">
        <v>11272</v>
      </c>
      <c r="O4242" s="129"/>
    </row>
    <row r="4243" spans="1:15">
      <c r="A4243" t="s">
        <v>1161</v>
      </c>
      <c r="B4243" t="s">
        <v>317</v>
      </c>
      <c r="C4243" t="s">
        <v>11591</v>
      </c>
      <c r="D4243" t="s">
        <v>318</v>
      </c>
      <c r="E4243">
        <v>294.31</v>
      </c>
      <c r="F4243" t="s">
        <v>1170</v>
      </c>
      <c r="G4243" t="s">
        <v>11592</v>
      </c>
      <c r="H4243" t="s">
        <v>703</v>
      </c>
      <c r="I4243" t="s">
        <v>10863</v>
      </c>
      <c r="J4243">
        <v>10087</v>
      </c>
      <c r="K4243">
        <v>113020</v>
      </c>
      <c r="L4243" t="s">
        <v>33</v>
      </c>
      <c r="M4243" t="s">
        <v>183</v>
      </c>
      <c r="N4243" t="s">
        <v>11273</v>
      </c>
      <c r="O4243" s="129"/>
    </row>
    <row r="4244" spans="1:15">
      <c r="A4244" t="s">
        <v>1160</v>
      </c>
      <c r="B4244" t="s">
        <v>317</v>
      </c>
      <c r="C4244" t="s">
        <v>11593</v>
      </c>
      <c r="D4244" t="s">
        <v>318</v>
      </c>
      <c r="E4244">
        <v>276.38</v>
      </c>
      <c r="F4244" t="s">
        <v>1170</v>
      </c>
      <c r="G4244" t="s">
        <v>11594</v>
      </c>
      <c r="H4244" t="s">
        <v>708</v>
      </c>
      <c r="I4244" t="s">
        <v>10863</v>
      </c>
      <c r="J4244">
        <v>10087</v>
      </c>
      <c r="K4244">
        <v>113020</v>
      </c>
      <c r="L4244" t="s">
        <v>33</v>
      </c>
      <c r="M4244" t="s">
        <v>183</v>
      </c>
      <c r="N4244" t="s">
        <v>11274</v>
      </c>
      <c r="O4244" s="129"/>
    </row>
    <row r="4245" spans="1:15">
      <c r="A4245" t="s">
        <v>316</v>
      </c>
      <c r="B4245" t="s">
        <v>317</v>
      </c>
      <c r="C4245" t="s">
        <v>11569</v>
      </c>
      <c r="D4245" t="s">
        <v>318</v>
      </c>
      <c r="E4245">
        <v>7256.61</v>
      </c>
      <c r="F4245" t="s">
        <v>1170</v>
      </c>
      <c r="G4245" t="s">
        <v>11570</v>
      </c>
      <c r="H4245" t="s">
        <v>709</v>
      </c>
      <c r="I4245" t="s">
        <v>10862</v>
      </c>
      <c r="J4245">
        <v>10087</v>
      </c>
      <c r="K4245">
        <v>113040</v>
      </c>
      <c r="L4245" t="s">
        <v>27</v>
      </c>
      <c r="M4245" t="s">
        <v>183</v>
      </c>
      <c r="N4245" t="s">
        <v>11264</v>
      </c>
      <c r="O4245" s="129"/>
    </row>
    <row r="4246" spans="1:15">
      <c r="A4246" t="s">
        <v>320</v>
      </c>
      <c r="B4246" t="s">
        <v>317</v>
      </c>
      <c r="C4246" t="s">
        <v>11571</v>
      </c>
      <c r="D4246" t="s">
        <v>318</v>
      </c>
      <c r="E4246">
        <v>7346.75</v>
      </c>
      <c r="F4246" t="s">
        <v>1170</v>
      </c>
      <c r="G4246" t="s">
        <v>11572</v>
      </c>
      <c r="H4246" t="s">
        <v>706</v>
      </c>
      <c r="I4246" t="s">
        <v>10862</v>
      </c>
      <c r="J4246">
        <v>10087</v>
      </c>
      <c r="K4246">
        <v>113040</v>
      </c>
      <c r="L4246" t="s">
        <v>27</v>
      </c>
      <c r="M4246" t="s">
        <v>183</v>
      </c>
      <c r="N4246" t="s">
        <v>11265</v>
      </c>
      <c r="O4246" s="129"/>
    </row>
    <row r="4247" spans="1:15">
      <c r="A4247" t="s">
        <v>321</v>
      </c>
      <c r="B4247" t="s">
        <v>317</v>
      </c>
      <c r="C4247" t="s">
        <v>11573</v>
      </c>
      <c r="D4247" t="s">
        <v>318</v>
      </c>
      <c r="E4247">
        <v>7379.05</v>
      </c>
      <c r="F4247" t="s">
        <v>1170</v>
      </c>
      <c r="G4247" t="s">
        <v>11574</v>
      </c>
      <c r="H4247" t="s">
        <v>709</v>
      </c>
      <c r="I4247" t="s">
        <v>10862</v>
      </c>
      <c r="J4247">
        <v>10087</v>
      </c>
      <c r="K4247">
        <v>113040</v>
      </c>
      <c r="L4247" t="s">
        <v>27</v>
      </c>
      <c r="M4247" t="s">
        <v>183</v>
      </c>
      <c r="N4247" t="s">
        <v>11266</v>
      </c>
      <c r="O4247" s="129"/>
    </row>
    <row r="4248" spans="1:15">
      <c r="A4248" t="s">
        <v>1115</v>
      </c>
      <c r="B4248" t="s">
        <v>317</v>
      </c>
      <c r="C4248" t="s">
        <v>11575</v>
      </c>
      <c r="D4248" t="s">
        <v>318</v>
      </c>
      <c r="E4248">
        <v>7349.34</v>
      </c>
      <c r="F4248" t="s">
        <v>1170</v>
      </c>
      <c r="G4248" t="s">
        <v>11576</v>
      </c>
      <c r="H4248" t="s">
        <v>708</v>
      </c>
      <c r="I4248" t="s">
        <v>10862</v>
      </c>
      <c r="J4248">
        <v>10087</v>
      </c>
      <c r="K4248">
        <v>113040</v>
      </c>
      <c r="L4248" t="s">
        <v>27</v>
      </c>
      <c r="M4248" t="s">
        <v>183</v>
      </c>
      <c r="N4248" t="s">
        <v>11267</v>
      </c>
      <c r="O4248" s="129"/>
    </row>
    <row r="4249" spans="1:15">
      <c r="A4249" t="s">
        <v>11577</v>
      </c>
      <c r="B4249" t="s">
        <v>317</v>
      </c>
      <c r="C4249" t="s">
        <v>11578</v>
      </c>
      <c r="D4249" t="s">
        <v>318</v>
      </c>
      <c r="E4249">
        <v>7497.79</v>
      </c>
      <c r="F4249" t="s">
        <v>1170</v>
      </c>
      <c r="G4249" t="s">
        <v>11579</v>
      </c>
      <c r="H4249" t="s">
        <v>706</v>
      </c>
      <c r="I4249" t="s">
        <v>10862</v>
      </c>
      <c r="J4249">
        <v>10087</v>
      </c>
      <c r="K4249">
        <v>113040</v>
      </c>
      <c r="L4249" t="s">
        <v>27</v>
      </c>
      <c r="M4249" t="s">
        <v>183</v>
      </c>
      <c r="N4249" t="s">
        <v>11268</v>
      </c>
      <c r="O4249" s="129"/>
    </row>
    <row r="4250" spans="1:15">
      <c r="A4250" t="s">
        <v>11580</v>
      </c>
      <c r="B4250" t="s">
        <v>317</v>
      </c>
      <c r="C4250" t="s">
        <v>11581</v>
      </c>
      <c r="D4250" t="s">
        <v>318</v>
      </c>
      <c r="E4250">
        <v>7826.13</v>
      </c>
      <c r="F4250" t="s">
        <v>1170</v>
      </c>
      <c r="G4250" t="s">
        <v>11582</v>
      </c>
      <c r="H4250" t="s">
        <v>698</v>
      </c>
      <c r="I4250" t="s">
        <v>10862</v>
      </c>
      <c r="J4250">
        <v>10087</v>
      </c>
      <c r="K4250">
        <v>113040</v>
      </c>
      <c r="L4250" t="s">
        <v>27</v>
      </c>
      <c r="M4250" t="s">
        <v>183</v>
      </c>
      <c r="N4250" t="s">
        <v>11269</v>
      </c>
      <c r="O4250" s="129"/>
    </row>
    <row r="4251" spans="1:15">
      <c r="A4251" t="s">
        <v>1155</v>
      </c>
      <c r="B4251" t="s">
        <v>317</v>
      </c>
      <c r="C4251" t="s">
        <v>11586</v>
      </c>
      <c r="D4251" t="s">
        <v>318</v>
      </c>
      <c r="E4251">
        <v>7516.92</v>
      </c>
      <c r="F4251" t="s">
        <v>1170</v>
      </c>
      <c r="G4251" t="s">
        <v>11587</v>
      </c>
      <c r="H4251" t="s">
        <v>707</v>
      </c>
      <c r="I4251" t="s">
        <v>10862</v>
      </c>
      <c r="J4251">
        <v>10087</v>
      </c>
      <c r="K4251">
        <v>113040</v>
      </c>
      <c r="L4251" t="s">
        <v>27</v>
      </c>
      <c r="M4251" t="s">
        <v>183</v>
      </c>
      <c r="N4251" t="s">
        <v>11270</v>
      </c>
      <c r="O4251" s="129"/>
    </row>
    <row r="4252" spans="1:15">
      <c r="A4252" t="s">
        <v>11583</v>
      </c>
      <c r="B4252" t="s">
        <v>317</v>
      </c>
      <c r="C4252" t="s">
        <v>11584</v>
      </c>
      <c r="D4252" t="s">
        <v>318</v>
      </c>
      <c r="E4252">
        <v>10955.73</v>
      </c>
      <c r="F4252" t="s">
        <v>1170</v>
      </c>
      <c r="G4252" t="s">
        <v>11585</v>
      </c>
      <c r="H4252" t="s">
        <v>704</v>
      </c>
      <c r="I4252" t="s">
        <v>10862</v>
      </c>
      <c r="J4252">
        <v>10087</v>
      </c>
      <c r="K4252">
        <v>113040</v>
      </c>
      <c r="L4252" t="s">
        <v>27</v>
      </c>
      <c r="M4252" t="s">
        <v>183</v>
      </c>
      <c r="N4252" t="s">
        <v>11271</v>
      </c>
      <c r="O4252" s="129"/>
    </row>
    <row r="4253" spans="1:15">
      <c r="A4253" t="s">
        <v>11588</v>
      </c>
      <c r="B4253" t="s">
        <v>317</v>
      </c>
      <c r="C4253" t="s">
        <v>11589</v>
      </c>
      <c r="D4253" t="s">
        <v>318</v>
      </c>
      <c r="E4253">
        <v>8601.65</v>
      </c>
      <c r="F4253" t="s">
        <v>1170</v>
      </c>
      <c r="G4253" t="s">
        <v>11590</v>
      </c>
      <c r="H4253" t="s">
        <v>714</v>
      </c>
      <c r="I4253" t="s">
        <v>10862</v>
      </c>
      <c r="J4253">
        <v>10087</v>
      </c>
      <c r="K4253">
        <v>113040</v>
      </c>
      <c r="L4253" t="s">
        <v>27</v>
      </c>
      <c r="M4253" t="s">
        <v>183</v>
      </c>
      <c r="N4253" t="s">
        <v>11272</v>
      </c>
      <c r="O4253" s="129"/>
    </row>
    <row r="4254" spans="1:15">
      <c r="A4254" t="s">
        <v>1161</v>
      </c>
      <c r="B4254" t="s">
        <v>317</v>
      </c>
      <c r="C4254" t="s">
        <v>11591</v>
      </c>
      <c r="D4254" t="s">
        <v>318</v>
      </c>
      <c r="E4254">
        <v>9046.25</v>
      </c>
      <c r="F4254" t="s">
        <v>1170</v>
      </c>
      <c r="G4254" t="s">
        <v>11592</v>
      </c>
      <c r="H4254" t="s">
        <v>704</v>
      </c>
      <c r="I4254" t="s">
        <v>10862</v>
      </c>
      <c r="J4254">
        <v>10087</v>
      </c>
      <c r="K4254">
        <v>113040</v>
      </c>
      <c r="L4254" t="s">
        <v>27</v>
      </c>
      <c r="M4254" t="s">
        <v>183</v>
      </c>
      <c r="N4254" t="s">
        <v>11273</v>
      </c>
      <c r="O4254" s="129"/>
    </row>
    <row r="4255" spans="1:15">
      <c r="A4255" t="s">
        <v>1160</v>
      </c>
      <c r="B4255" t="s">
        <v>317</v>
      </c>
      <c r="C4255" t="s">
        <v>11593</v>
      </c>
      <c r="D4255" t="s">
        <v>318</v>
      </c>
      <c r="E4255">
        <v>9244.16</v>
      </c>
      <c r="F4255" t="s">
        <v>1170</v>
      </c>
      <c r="G4255" t="s">
        <v>11594</v>
      </c>
      <c r="H4255" t="s">
        <v>709</v>
      </c>
      <c r="I4255" t="s">
        <v>10862</v>
      </c>
      <c r="J4255">
        <v>10087</v>
      </c>
      <c r="K4255">
        <v>113040</v>
      </c>
      <c r="L4255" t="s">
        <v>27</v>
      </c>
      <c r="M4255" t="s">
        <v>183</v>
      </c>
      <c r="N4255" t="s">
        <v>11274</v>
      </c>
      <c r="O4255" s="129"/>
    </row>
    <row r="4256" spans="1:15">
      <c r="A4256" t="s">
        <v>316</v>
      </c>
      <c r="B4256" t="s">
        <v>317</v>
      </c>
      <c r="C4256" t="s">
        <v>11569</v>
      </c>
      <c r="D4256" t="s">
        <v>318</v>
      </c>
      <c r="E4256">
        <v>2758.2</v>
      </c>
      <c r="F4256" t="s">
        <v>1170</v>
      </c>
      <c r="G4256" t="s">
        <v>11570</v>
      </c>
      <c r="H4256" t="s">
        <v>710</v>
      </c>
      <c r="I4256" t="s">
        <v>10861</v>
      </c>
      <c r="J4256">
        <v>10087</v>
      </c>
      <c r="K4256">
        <v>113060</v>
      </c>
      <c r="L4256" t="s">
        <v>31</v>
      </c>
      <c r="M4256" t="s">
        <v>183</v>
      </c>
      <c r="N4256" t="s">
        <v>11264</v>
      </c>
      <c r="O4256" s="129"/>
    </row>
    <row r="4257" spans="1:15">
      <c r="A4257" t="s">
        <v>320</v>
      </c>
      <c r="B4257" t="s">
        <v>317</v>
      </c>
      <c r="C4257" t="s">
        <v>11571</v>
      </c>
      <c r="D4257" t="s">
        <v>318</v>
      </c>
      <c r="E4257">
        <v>2675.19</v>
      </c>
      <c r="F4257" t="s">
        <v>1170</v>
      </c>
      <c r="G4257" t="s">
        <v>11572</v>
      </c>
      <c r="H4257" t="s">
        <v>707</v>
      </c>
      <c r="I4257" t="s">
        <v>10861</v>
      </c>
      <c r="J4257">
        <v>10087</v>
      </c>
      <c r="K4257">
        <v>113060</v>
      </c>
      <c r="L4257" t="s">
        <v>31</v>
      </c>
      <c r="M4257" t="s">
        <v>183</v>
      </c>
      <c r="N4257" t="s">
        <v>11265</v>
      </c>
      <c r="O4257" s="129"/>
    </row>
    <row r="4258" spans="1:15">
      <c r="A4258" t="s">
        <v>321</v>
      </c>
      <c r="B4258" t="s">
        <v>317</v>
      </c>
      <c r="C4258" t="s">
        <v>11573</v>
      </c>
      <c r="D4258" t="s">
        <v>318</v>
      </c>
      <c r="E4258">
        <v>2509.5500000000002</v>
      </c>
      <c r="F4258" t="s">
        <v>1170</v>
      </c>
      <c r="G4258" t="s">
        <v>11574</v>
      </c>
      <c r="H4258" t="s">
        <v>710</v>
      </c>
      <c r="I4258" t="s">
        <v>10861</v>
      </c>
      <c r="J4258">
        <v>10087</v>
      </c>
      <c r="K4258">
        <v>113060</v>
      </c>
      <c r="L4258" t="s">
        <v>31</v>
      </c>
      <c r="M4258" t="s">
        <v>183</v>
      </c>
      <c r="N4258" t="s">
        <v>11266</v>
      </c>
      <c r="O4258" s="129"/>
    </row>
    <row r="4259" spans="1:15">
      <c r="A4259" t="s">
        <v>1115</v>
      </c>
      <c r="B4259" t="s">
        <v>317</v>
      </c>
      <c r="C4259" t="s">
        <v>11575</v>
      </c>
      <c r="D4259" t="s">
        <v>318</v>
      </c>
      <c r="E4259">
        <v>3022.57</v>
      </c>
      <c r="F4259" t="s">
        <v>1170</v>
      </c>
      <c r="G4259" t="s">
        <v>11576</v>
      </c>
      <c r="H4259" t="s">
        <v>709</v>
      </c>
      <c r="I4259" t="s">
        <v>10861</v>
      </c>
      <c r="J4259">
        <v>10087</v>
      </c>
      <c r="K4259">
        <v>113060</v>
      </c>
      <c r="L4259" t="s">
        <v>31</v>
      </c>
      <c r="M4259" t="s">
        <v>183</v>
      </c>
      <c r="N4259" t="s">
        <v>11267</v>
      </c>
      <c r="O4259" s="129"/>
    </row>
    <row r="4260" spans="1:15">
      <c r="A4260" t="s">
        <v>11577</v>
      </c>
      <c r="B4260" t="s">
        <v>317</v>
      </c>
      <c r="C4260" t="s">
        <v>11578</v>
      </c>
      <c r="D4260" t="s">
        <v>318</v>
      </c>
      <c r="E4260">
        <v>2487.48</v>
      </c>
      <c r="F4260" t="s">
        <v>1170</v>
      </c>
      <c r="G4260" t="s">
        <v>11579</v>
      </c>
      <c r="H4260" t="s">
        <v>707</v>
      </c>
      <c r="I4260" t="s">
        <v>10861</v>
      </c>
      <c r="J4260">
        <v>10087</v>
      </c>
      <c r="K4260">
        <v>113060</v>
      </c>
      <c r="L4260" t="s">
        <v>31</v>
      </c>
      <c r="M4260" t="s">
        <v>183</v>
      </c>
      <c r="N4260" t="s">
        <v>11268</v>
      </c>
      <c r="O4260" s="129"/>
    </row>
    <row r="4261" spans="1:15">
      <c r="A4261" t="s">
        <v>11580</v>
      </c>
      <c r="B4261" t="s">
        <v>317</v>
      </c>
      <c r="C4261" t="s">
        <v>11581</v>
      </c>
      <c r="D4261" t="s">
        <v>318</v>
      </c>
      <c r="E4261">
        <v>2682.82</v>
      </c>
      <c r="F4261" t="s">
        <v>1170</v>
      </c>
      <c r="G4261" t="s">
        <v>11582</v>
      </c>
      <c r="H4261" t="s">
        <v>699</v>
      </c>
      <c r="I4261" t="s">
        <v>10861</v>
      </c>
      <c r="J4261">
        <v>10087</v>
      </c>
      <c r="K4261">
        <v>113060</v>
      </c>
      <c r="L4261" t="s">
        <v>31</v>
      </c>
      <c r="M4261" t="s">
        <v>183</v>
      </c>
      <c r="N4261" t="s">
        <v>11269</v>
      </c>
      <c r="O4261" s="129"/>
    </row>
    <row r="4262" spans="1:15">
      <c r="A4262" t="s">
        <v>11583</v>
      </c>
      <c r="B4262" t="s">
        <v>317</v>
      </c>
      <c r="C4262" t="s">
        <v>11584</v>
      </c>
      <c r="D4262" t="s">
        <v>318</v>
      </c>
      <c r="E4262">
        <v>2990.23</v>
      </c>
      <c r="F4262" t="s">
        <v>1170</v>
      </c>
      <c r="G4262" t="s">
        <v>11585</v>
      </c>
      <c r="H4262" t="s">
        <v>705</v>
      </c>
      <c r="I4262" t="s">
        <v>10861</v>
      </c>
      <c r="J4262">
        <v>10087</v>
      </c>
      <c r="K4262">
        <v>113060</v>
      </c>
      <c r="L4262" t="s">
        <v>31</v>
      </c>
      <c r="M4262" t="s">
        <v>183</v>
      </c>
      <c r="N4262" t="s">
        <v>11271</v>
      </c>
      <c r="O4262" s="129"/>
    </row>
    <row r="4263" spans="1:15">
      <c r="A4263" t="s">
        <v>1155</v>
      </c>
      <c r="B4263" t="s">
        <v>317</v>
      </c>
      <c r="C4263" t="s">
        <v>11586</v>
      </c>
      <c r="D4263" t="s">
        <v>318</v>
      </c>
      <c r="E4263">
        <v>2893.39</v>
      </c>
      <c r="F4263" t="s">
        <v>1170</v>
      </c>
      <c r="G4263" t="s">
        <v>11587</v>
      </c>
      <c r="H4263" t="s">
        <v>708</v>
      </c>
      <c r="I4263" t="s">
        <v>10861</v>
      </c>
      <c r="J4263">
        <v>10087</v>
      </c>
      <c r="K4263">
        <v>113060</v>
      </c>
      <c r="L4263" t="s">
        <v>31</v>
      </c>
      <c r="M4263" t="s">
        <v>183</v>
      </c>
      <c r="N4263" t="s">
        <v>11270</v>
      </c>
      <c r="O4263" s="129"/>
    </row>
    <row r="4264" spans="1:15">
      <c r="A4264" t="s">
        <v>11588</v>
      </c>
      <c r="B4264" t="s">
        <v>317</v>
      </c>
      <c r="C4264" t="s">
        <v>11589</v>
      </c>
      <c r="D4264" t="s">
        <v>318</v>
      </c>
      <c r="E4264">
        <v>5974.08</v>
      </c>
      <c r="F4264" t="s">
        <v>1170</v>
      </c>
      <c r="G4264" t="s">
        <v>11590</v>
      </c>
      <c r="H4264" t="s">
        <v>715</v>
      </c>
      <c r="I4264" t="s">
        <v>10861</v>
      </c>
      <c r="J4264">
        <v>10087</v>
      </c>
      <c r="K4264">
        <v>113060</v>
      </c>
      <c r="L4264" t="s">
        <v>31</v>
      </c>
      <c r="M4264" t="s">
        <v>183</v>
      </c>
      <c r="N4264" t="s">
        <v>11272</v>
      </c>
      <c r="O4264" s="129"/>
    </row>
    <row r="4265" spans="1:15">
      <c r="A4265" t="s">
        <v>1161</v>
      </c>
      <c r="B4265" t="s">
        <v>317</v>
      </c>
      <c r="C4265" t="s">
        <v>11591</v>
      </c>
      <c r="D4265" t="s">
        <v>318</v>
      </c>
      <c r="E4265">
        <v>3311.43</v>
      </c>
      <c r="F4265" t="s">
        <v>1170</v>
      </c>
      <c r="G4265" t="s">
        <v>11592</v>
      </c>
      <c r="H4265" t="s">
        <v>705</v>
      </c>
      <c r="I4265" t="s">
        <v>10861</v>
      </c>
      <c r="J4265">
        <v>10087</v>
      </c>
      <c r="K4265">
        <v>113060</v>
      </c>
      <c r="L4265" t="s">
        <v>31</v>
      </c>
      <c r="M4265" t="s">
        <v>183</v>
      </c>
      <c r="N4265" t="s">
        <v>11273</v>
      </c>
      <c r="O4265" s="129"/>
    </row>
    <row r="4266" spans="1:15">
      <c r="A4266" t="s">
        <v>1160</v>
      </c>
      <c r="B4266" t="s">
        <v>317</v>
      </c>
      <c r="C4266" t="s">
        <v>11593</v>
      </c>
      <c r="D4266" t="s">
        <v>318</v>
      </c>
      <c r="E4266">
        <v>3249.93</v>
      </c>
      <c r="F4266" t="s">
        <v>1170</v>
      </c>
      <c r="G4266" t="s">
        <v>11594</v>
      </c>
      <c r="H4266" t="s">
        <v>710</v>
      </c>
      <c r="I4266" t="s">
        <v>10861</v>
      </c>
      <c r="J4266">
        <v>10087</v>
      </c>
      <c r="K4266">
        <v>113060</v>
      </c>
      <c r="L4266" t="s">
        <v>31</v>
      </c>
      <c r="M4266" t="s">
        <v>183</v>
      </c>
      <c r="N4266" t="s">
        <v>11274</v>
      </c>
      <c r="O4266" s="129"/>
    </row>
    <row r="4267" spans="1:15">
      <c r="A4267" t="s">
        <v>316</v>
      </c>
      <c r="B4267" t="s">
        <v>317</v>
      </c>
      <c r="C4267" t="s">
        <v>11569</v>
      </c>
      <c r="D4267" t="s">
        <v>318</v>
      </c>
      <c r="E4267">
        <v>420.3</v>
      </c>
      <c r="F4267" t="s">
        <v>1170</v>
      </c>
      <c r="G4267" t="s">
        <v>11570</v>
      </c>
      <c r="H4267" t="s">
        <v>711</v>
      </c>
      <c r="I4267" t="s">
        <v>10860</v>
      </c>
      <c r="J4267">
        <v>10087</v>
      </c>
      <c r="K4267">
        <v>114000</v>
      </c>
      <c r="L4267" t="s">
        <v>39</v>
      </c>
      <c r="M4267" t="s">
        <v>183</v>
      </c>
      <c r="N4267" t="s">
        <v>11264</v>
      </c>
      <c r="O4267" s="129"/>
    </row>
    <row r="4268" spans="1:15">
      <c r="A4268" t="s">
        <v>320</v>
      </c>
      <c r="B4268" t="s">
        <v>317</v>
      </c>
      <c r="C4268" t="s">
        <v>11571</v>
      </c>
      <c r="D4268" t="s">
        <v>318</v>
      </c>
      <c r="E4268">
        <v>420.29</v>
      </c>
      <c r="F4268" t="s">
        <v>1170</v>
      </c>
      <c r="G4268" t="s">
        <v>11572</v>
      </c>
      <c r="H4268" t="s">
        <v>708</v>
      </c>
      <c r="I4268" t="s">
        <v>10860</v>
      </c>
      <c r="J4268">
        <v>10087</v>
      </c>
      <c r="K4268">
        <v>114000</v>
      </c>
      <c r="L4268" t="s">
        <v>39</v>
      </c>
      <c r="M4268" t="s">
        <v>183</v>
      </c>
      <c r="N4268" t="s">
        <v>11265</v>
      </c>
      <c r="O4268" s="129"/>
    </row>
    <row r="4269" spans="1:15">
      <c r="A4269" t="s">
        <v>321</v>
      </c>
      <c r="B4269" t="s">
        <v>317</v>
      </c>
      <c r="C4269" t="s">
        <v>11573</v>
      </c>
      <c r="D4269" t="s">
        <v>318</v>
      </c>
      <c r="E4269">
        <v>420.3</v>
      </c>
      <c r="F4269" t="s">
        <v>1170</v>
      </c>
      <c r="G4269" t="s">
        <v>11574</v>
      </c>
      <c r="H4269" t="s">
        <v>711</v>
      </c>
      <c r="I4269" t="s">
        <v>10860</v>
      </c>
      <c r="J4269">
        <v>10087</v>
      </c>
      <c r="K4269">
        <v>114000</v>
      </c>
      <c r="L4269" t="s">
        <v>39</v>
      </c>
      <c r="M4269" t="s">
        <v>183</v>
      </c>
      <c r="N4269" t="s">
        <v>11266</v>
      </c>
      <c r="O4269" s="129"/>
    </row>
    <row r="4270" spans="1:15">
      <c r="A4270" t="s">
        <v>1115</v>
      </c>
      <c r="B4270" t="s">
        <v>317</v>
      </c>
      <c r="C4270" t="s">
        <v>11575</v>
      </c>
      <c r="D4270" t="s">
        <v>318</v>
      </c>
      <c r="E4270">
        <v>419.62</v>
      </c>
      <c r="F4270" t="s">
        <v>1170</v>
      </c>
      <c r="G4270" t="s">
        <v>11576</v>
      </c>
      <c r="H4270" t="s">
        <v>710</v>
      </c>
      <c r="I4270" t="s">
        <v>10860</v>
      </c>
      <c r="J4270">
        <v>10087</v>
      </c>
      <c r="K4270">
        <v>114000</v>
      </c>
      <c r="L4270" t="s">
        <v>39</v>
      </c>
      <c r="M4270" t="s">
        <v>183</v>
      </c>
      <c r="N4270" t="s">
        <v>11267</v>
      </c>
      <c r="O4270" s="129"/>
    </row>
    <row r="4271" spans="1:15">
      <c r="A4271" t="s">
        <v>11577</v>
      </c>
      <c r="B4271" t="s">
        <v>317</v>
      </c>
      <c r="C4271" t="s">
        <v>11578</v>
      </c>
      <c r="D4271" t="s">
        <v>318</v>
      </c>
      <c r="E4271">
        <v>414.04</v>
      </c>
      <c r="F4271" t="s">
        <v>1170</v>
      </c>
      <c r="G4271" t="s">
        <v>11579</v>
      </c>
      <c r="H4271" t="s">
        <v>708</v>
      </c>
      <c r="I4271" t="s">
        <v>10860</v>
      </c>
      <c r="J4271">
        <v>10087</v>
      </c>
      <c r="K4271">
        <v>114000</v>
      </c>
      <c r="L4271" t="s">
        <v>39</v>
      </c>
      <c r="M4271" t="s">
        <v>183</v>
      </c>
      <c r="N4271" t="s">
        <v>11268</v>
      </c>
      <c r="O4271" s="129"/>
    </row>
    <row r="4272" spans="1:15">
      <c r="A4272" t="s">
        <v>11580</v>
      </c>
      <c r="B4272" t="s">
        <v>317</v>
      </c>
      <c r="C4272" t="s">
        <v>11581</v>
      </c>
      <c r="D4272" t="s">
        <v>318</v>
      </c>
      <c r="E4272">
        <v>414.04</v>
      </c>
      <c r="F4272" t="s">
        <v>1170</v>
      </c>
      <c r="G4272" t="s">
        <v>11582</v>
      </c>
      <c r="H4272" t="s">
        <v>700</v>
      </c>
      <c r="I4272" t="s">
        <v>10860</v>
      </c>
      <c r="J4272">
        <v>10087</v>
      </c>
      <c r="K4272">
        <v>114000</v>
      </c>
      <c r="L4272" t="s">
        <v>39</v>
      </c>
      <c r="M4272" t="s">
        <v>183</v>
      </c>
      <c r="N4272" t="s">
        <v>11269</v>
      </c>
      <c r="O4272" s="129"/>
    </row>
    <row r="4273" spans="1:15">
      <c r="A4273" t="s">
        <v>11583</v>
      </c>
      <c r="B4273" t="s">
        <v>317</v>
      </c>
      <c r="C4273" t="s">
        <v>11584</v>
      </c>
      <c r="D4273" t="s">
        <v>318</v>
      </c>
      <c r="E4273">
        <v>1006.29</v>
      </c>
      <c r="F4273" t="s">
        <v>1170</v>
      </c>
      <c r="G4273" t="s">
        <v>11585</v>
      </c>
      <c r="H4273" t="s">
        <v>706</v>
      </c>
      <c r="I4273" t="s">
        <v>10860</v>
      </c>
      <c r="J4273">
        <v>10087</v>
      </c>
      <c r="K4273">
        <v>114000</v>
      </c>
      <c r="L4273" t="s">
        <v>39</v>
      </c>
      <c r="M4273" t="s">
        <v>183</v>
      </c>
      <c r="N4273" t="s">
        <v>11271</v>
      </c>
      <c r="O4273" s="129"/>
    </row>
    <row r="4274" spans="1:15">
      <c r="A4274" t="s">
        <v>1155</v>
      </c>
      <c r="B4274" t="s">
        <v>317</v>
      </c>
      <c r="C4274" t="s">
        <v>11586</v>
      </c>
      <c r="D4274" t="s">
        <v>318</v>
      </c>
      <c r="E4274">
        <v>1166.6199999999999</v>
      </c>
      <c r="F4274" t="s">
        <v>1170</v>
      </c>
      <c r="G4274" t="s">
        <v>11587</v>
      </c>
      <c r="H4274" t="s">
        <v>709</v>
      </c>
      <c r="I4274" t="s">
        <v>10860</v>
      </c>
      <c r="J4274">
        <v>10087</v>
      </c>
      <c r="K4274">
        <v>114000</v>
      </c>
      <c r="L4274" t="s">
        <v>39</v>
      </c>
      <c r="M4274" t="s">
        <v>183</v>
      </c>
      <c r="N4274" t="s">
        <v>11270</v>
      </c>
      <c r="O4274" s="129"/>
    </row>
    <row r="4275" spans="1:15">
      <c r="A4275" t="s">
        <v>11588</v>
      </c>
      <c r="B4275" t="s">
        <v>317</v>
      </c>
      <c r="C4275" t="s">
        <v>11589</v>
      </c>
      <c r="D4275" t="s">
        <v>318</v>
      </c>
      <c r="E4275">
        <v>1486.91</v>
      </c>
      <c r="F4275" t="s">
        <v>1170</v>
      </c>
      <c r="G4275" t="s">
        <v>11590</v>
      </c>
      <c r="H4275" t="s">
        <v>716</v>
      </c>
      <c r="I4275" t="s">
        <v>10860</v>
      </c>
      <c r="J4275">
        <v>10087</v>
      </c>
      <c r="K4275">
        <v>114000</v>
      </c>
      <c r="L4275" t="s">
        <v>39</v>
      </c>
      <c r="M4275" t="s">
        <v>183</v>
      </c>
      <c r="N4275" t="s">
        <v>11272</v>
      </c>
      <c r="O4275" s="129"/>
    </row>
    <row r="4276" spans="1:15">
      <c r="A4276" t="s">
        <v>1161</v>
      </c>
      <c r="B4276" t="s">
        <v>317</v>
      </c>
      <c r="C4276" t="s">
        <v>11591</v>
      </c>
      <c r="D4276" t="s">
        <v>318</v>
      </c>
      <c r="E4276">
        <v>1599.65</v>
      </c>
      <c r="F4276" t="s">
        <v>1170</v>
      </c>
      <c r="G4276" t="s">
        <v>11592</v>
      </c>
      <c r="H4276" t="s">
        <v>706</v>
      </c>
      <c r="I4276" t="s">
        <v>10860</v>
      </c>
      <c r="J4276">
        <v>10087</v>
      </c>
      <c r="K4276">
        <v>114000</v>
      </c>
      <c r="L4276" t="s">
        <v>39</v>
      </c>
      <c r="M4276" t="s">
        <v>183</v>
      </c>
      <c r="N4276" t="s">
        <v>11273</v>
      </c>
      <c r="O4276" s="129"/>
    </row>
    <row r="4277" spans="1:15">
      <c r="A4277" t="s">
        <v>1160</v>
      </c>
      <c r="B4277" t="s">
        <v>317</v>
      </c>
      <c r="C4277" t="s">
        <v>11593</v>
      </c>
      <c r="D4277" t="s">
        <v>318</v>
      </c>
      <c r="E4277">
        <v>1133.8399999999999</v>
      </c>
      <c r="F4277" t="s">
        <v>1170</v>
      </c>
      <c r="G4277" t="s">
        <v>11594</v>
      </c>
      <c r="H4277" t="s">
        <v>711</v>
      </c>
      <c r="I4277" t="s">
        <v>10860</v>
      </c>
      <c r="J4277">
        <v>10087</v>
      </c>
      <c r="K4277">
        <v>114000</v>
      </c>
      <c r="L4277" t="s">
        <v>39</v>
      </c>
      <c r="M4277" t="s">
        <v>183</v>
      </c>
      <c r="N4277" t="s">
        <v>11274</v>
      </c>
      <c r="O4277" s="129"/>
    </row>
    <row r="4278" spans="1:15">
      <c r="A4278" t="s">
        <v>316</v>
      </c>
      <c r="B4278" t="s">
        <v>317</v>
      </c>
      <c r="C4278" t="s">
        <v>11569</v>
      </c>
      <c r="D4278" t="s">
        <v>318</v>
      </c>
      <c r="E4278">
        <v>1223.08</v>
      </c>
      <c r="F4278" t="s">
        <v>1170</v>
      </c>
      <c r="G4278" t="s">
        <v>11570</v>
      </c>
      <c r="H4278" t="s">
        <v>712</v>
      </c>
      <c r="I4278" t="s">
        <v>10859</v>
      </c>
      <c r="J4278">
        <v>10087</v>
      </c>
      <c r="K4278">
        <v>114010</v>
      </c>
      <c r="L4278" t="s">
        <v>35</v>
      </c>
      <c r="M4278" t="s">
        <v>183</v>
      </c>
      <c r="N4278" t="s">
        <v>11264</v>
      </c>
      <c r="O4278" s="129"/>
    </row>
    <row r="4279" spans="1:15">
      <c r="A4279" t="s">
        <v>320</v>
      </c>
      <c r="B4279" t="s">
        <v>317</v>
      </c>
      <c r="C4279" t="s">
        <v>11571</v>
      </c>
      <c r="D4279" t="s">
        <v>318</v>
      </c>
      <c r="E4279">
        <v>1223.0899999999999</v>
      </c>
      <c r="F4279" t="s">
        <v>1170</v>
      </c>
      <c r="G4279" t="s">
        <v>11572</v>
      </c>
      <c r="H4279" t="s">
        <v>709</v>
      </c>
      <c r="I4279" t="s">
        <v>10859</v>
      </c>
      <c r="J4279">
        <v>10087</v>
      </c>
      <c r="K4279">
        <v>114010</v>
      </c>
      <c r="L4279" t="s">
        <v>35</v>
      </c>
      <c r="M4279" t="s">
        <v>183</v>
      </c>
      <c r="N4279" t="s">
        <v>11265</v>
      </c>
      <c r="O4279" s="129"/>
    </row>
    <row r="4280" spans="1:15">
      <c r="A4280" t="s">
        <v>321</v>
      </c>
      <c r="B4280" t="s">
        <v>317</v>
      </c>
      <c r="C4280" t="s">
        <v>11573</v>
      </c>
      <c r="D4280" t="s">
        <v>318</v>
      </c>
      <c r="E4280">
        <v>1223.0899999999999</v>
      </c>
      <c r="F4280" t="s">
        <v>1170</v>
      </c>
      <c r="G4280" t="s">
        <v>11574</v>
      </c>
      <c r="H4280" t="s">
        <v>712</v>
      </c>
      <c r="I4280" t="s">
        <v>10859</v>
      </c>
      <c r="J4280">
        <v>10087</v>
      </c>
      <c r="K4280">
        <v>114010</v>
      </c>
      <c r="L4280" t="s">
        <v>35</v>
      </c>
      <c r="M4280" t="s">
        <v>183</v>
      </c>
      <c r="N4280" t="s">
        <v>11266</v>
      </c>
      <c r="O4280" s="129"/>
    </row>
    <row r="4281" spans="1:15">
      <c r="A4281" t="s">
        <v>1115</v>
      </c>
      <c r="B4281" t="s">
        <v>317</v>
      </c>
      <c r="C4281" t="s">
        <v>11575</v>
      </c>
      <c r="D4281" t="s">
        <v>318</v>
      </c>
      <c r="E4281">
        <v>1252.32</v>
      </c>
      <c r="F4281" t="s">
        <v>1170</v>
      </c>
      <c r="G4281" t="s">
        <v>11576</v>
      </c>
      <c r="H4281" t="s">
        <v>711</v>
      </c>
      <c r="I4281" t="s">
        <v>10859</v>
      </c>
      <c r="J4281">
        <v>10087</v>
      </c>
      <c r="K4281">
        <v>114010</v>
      </c>
      <c r="L4281" t="s">
        <v>35</v>
      </c>
      <c r="M4281" t="s">
        <v>183</v>
      </c>
      <c r="N4281" t="s">
        <v>11267</v>
      </c>
      <c r="O4281" s="129"/>
    </row>
    <row r="4282" spans="1:15">
      <c r="A4282" t="s">
        <v>11577</v>
      </c>
      <c r="B4282" t="s">
        <v>317</v>
      </c>
      <c r="C4282" t="s">
        <v>11578</v>
      </c>
      <c r="D4282" t="s">
        <v>318</v>
      </c>
      <c r="E4282">
        <v>1227.93</v>
      </c>
      <c r="F4282" t="s">
        <v>1170</v>
      </c>
      <c r="G4282" t="s">
        <v>11579</v>
      </c>
      <c r="H4282" t="s">
        <v>709</v>
      </c>
      <c r="I4282" t="s">
        <v>10859</v>
      </c>
      <c r="J4282">
        <v>10087</v>
      </c>
      <c r="K4282">
        <v>114010</v>
      </c>
      <c r="L4282" t="s">
        <v>35</v>
      </c>
      <c r="M4282" t="s">
        <v>183</v>
      </c>
      <c r="N4282" t="s">
        <v>11268</v>
      </c>
      <c r="O4282" s="129"/>
    </row>
    <row r="4283" spans="1:15">
      <c r="A4283" t="s">
        <v>11580</v>
      </c>
      <c r="B4283" t="s">
        <v>317</v>
      </c>
      <c r="C4283" t="s">
        <v>11581</v>
      </c>
      <c r="D4283" t="s">
        <v>318</v>
      </c>
      <c r="E4283">
        <v>1227.93</v>
      </c>
      <c r="F4283" t="s">
        <v>1170</v>
      </c>
      <c r="G4283" t="s">
        <v>11582</v>
      </c>
      <c r="H4283" t="s">
        <v>701</v>
      </c>
      <c r="I4283" t="s">
        <v>10859</v>
      </c>
      <c r="J4283">
        <v>10087</v>
      </c>
      <c r="K4283">
        <v>114010</v>
      </c>
      <c r="L4283" t="s">
        <v>35</v>
      </c>
      <c r="M4283" t="s">
        <v>183</v>
      </c>
      <c r="N4283" t="s">
        <v>11269</v>
      </c>
      <c r="O4283" s="129"/>
    </row>
    <row r="4284" spans="1:15">
      <c r="A4284" t="s">
        <v>1155</v>
      </c>
      <c r="B4284" t="s">
        <v>317</v>
      </c>
      <c r="C4284" t="s">
        <v>11586</v>
      </c>
      <c r="D4284" t="s">
        <v>318</v>
      </c>
      <c r="E4284">
        <v>1279.1600000000001</v>
      </c>
      <c r="F4284" t="s">
        <v>1170</v>
      </c>
      <c r="G4284" t="s">
        <v>11587</v>
      </c>
      <c r="H4284" t="s">
        <v>710</v>
      </c>
      <c r="I4284" t="s">
        <v>10859</v>
      </c>
      <c r="J4284">
        <v>10087</v>
      </c>
      <c r="K4284">
        <v>114010</v>
      </c>
      <c r="L4284" t="s">
        <v>35</v>
      </c>
      <c r="M4284" t="s">
        <v>183</v>
      </c>
      <c r="N4284" t="s">
        <v>11270</v>
      </c>
      <c r="O4284" s="129"/>
    </row>
    <row r="4285" spans="1:15">
      <c r="A4285" t="s">
        <v>11583</v>
      </c>
      <c r="B4285" t="s">
        <v>317</v>
      </c>
      <c r="C4285" t="s">
        <v>11584</v>
      </c>
      <c r="D4285" t="s">
        <v>318</v>
      </c>
      <c r="E4285">
        <v>1227.93</v>
      </c>
      <c r="F4285" t="s">
        <v>1170</v>
      </c>
      <c r="G4285" t="s">
        <v>11585</v>
      </c>
      <c r="H4285" t="s">
        <v>707</v>
      </c>
      <c r="I4285" t="s">
        <v>10859</v>
      </c>
      <c r="J4285">
        <v>10087</v>
      </c>
      <c r="K4285">
        <v>114010</v>
      </c>
      <c r="L4285" t="s">
        <v>35</v>
      </c>
      <c r="M4285" t="s">
        <v>183</v>
      </c>
      <c r="N4285" t="s">
        <v>11271</v>
      </c>
      <c r="O4285" s="129"/>
    </row>
    <row r="4286" spans="1:15">
      <c r="A4286" t="s">
        <v>11588</v>
      </c>
      <c r="B4286" t="s">
        <v>317</v>
      </c>
      <c r="C4286" t="s">
        <v>11589</v>
      </c>
      <c r="D4286" t="s">
        <v>318</v>
      </c>
      <c r="E4286">
        <v>2182.4699999999998</v>
      </c>
      <c r="F4286" t="s">
        <v>1170</v>
      </c>
      <c r="G4286" t="s">
        <v>11590</v>
      </c>
      <c r="H4286" t="s">
        <v>717</v>
      </c>
      <c r="I4286" t="s">
        <v>10859</v>
      </c>
      <c r="J4286">
        <v>10087</v>
      </c>
      <c r="K4286">
        <v>114010</v>
      </c>
      <c r="L4286" t="s">
        <v>35</v>
      </c>
      <c r="M4286" t="s">
        <v>183</v>
      </c>
      <c r="N4286" t="s">
        <v>11272</v>
      </c>
      <c r="O4286" s="129"/>
    </row>
    <row r="4287" spans="1:15">
      <c r="A4287" t="s">
        <v>1161</v>
      </c>
      <c r="B4287" t="s">
        <v>317</v>
      </c>
      <c r="C4287" t="s">
        <v>11591</v>
      </c>
      <c r="D4287" t="s">
        <v>318</v>
      </c>
      <c r="E4287">
        <v>1316.78</v>
      </c>
      <c r="F4287" t="s">
        <v>1170</v>
      </c>
      <c r="G4287" t="s">
        <v>11592</v>
      </c>
      <c r="H4287" t="s">
        <v>707</v>
      </c>
      <c r="I4287" t="s">
        <v>10859</v>
      </c>
      <c r="J4287">
        <v>10087</v>
      </c>
      <c r="K4287">
        <v>114010</v>
      </c>
      <c r="L4287" t="s">
        <v>35</v>
      </c>
      <c r="M4287" t="s">
        <v>183</v>
      </c>
      <c r="N4287" t="s">
        <v>11273</v>
      </c>
      <c r="O4287" s="129"/>
    </row>
    <row r="4288" spans="1:15">
      <c r="A4288" t="s">
        <v>1160</v>
      </c>
      <c r="B4288" t="s">
        <v>317</v>
      </c>
      <c r="C4288" t="s">
        <v>11593</v>
      </c>
      <c r="D4288" t="s">
        <v>318</v>
      </c>
      <c r="E4288">
        <v>1342.44</v>
      </c>
      <c r="F4288" t="s">
        <v>1170</v>
      </c>
      <c r="G4288" t="s">
        <v>11594</v>
      </c>
      <c r="H4288" t="s">
        <v>712</v>
      </c>
      <c r="I4288" t="s">
        <v>10859</v>
      </c>
      <c r="J4288">
        <v>10087</v>
      </c>
      <c r="K4288">
        <v>114010</v>
      </c>
      <c r="L4288" t="s">
        <v>35</v>
      </c>
      <c r="M4288" t="s">
        <v>183</v>
      </c>
      <c r="N4288" t="s">
        <v>11274</v>
      </c>
      <c r="O4288" s="129"/>
    </row>
    <row r="4289" spans="1:15">
      <c r="A4289" t="s">
        <v>316</v>
      </c>
      <c r="B4289" t="s">
        <v>317</v>
      </c>
      <c r="C4289" t="s">
        <v>11569</v>
      </c>
      <c r="D4289" t="s">
        <v>318</v>
      </c>
      <c r="E4289">
        <v>1308.47</v>
      </c>
      <c r="F4289" t="s">
        <v>1170</v>
      </c>
      <c r="G4289" t="s">
        <v>11570</v>
      </c>
      <c r="H4289" t="s">
        <v>713</v>
      </c>
      <c r="I4289" t="s">
        <v>10858</v>
      </c>
      <c r="J4289">
        <v>10087</v>
      </c>
      <c r="K4289">
        <v>114020</v>
      </c>
      <c r="L4289" t="s">
        <v>33</v>
      </c>
      <c r="M4289" t="s">
        <v>183</v>
      </c>
      <c r="N4289" t="s">
        <v>11264</v>
      </c>
      <c r="O4289" s="129"/>
    </row>
    <row r="4290" spans="1:15">
      <c r="A4290" t="s">
        <v>320</v>
      </c>
      <c r="B4290" t="s">
        <v>317</v>
      </c>
      <c r="C4290" t="s">
        <v>11571</v>
      </c>
      <c r="D4290" t="s">
        <v>318</v>
      </c>
      <c r="E4290">
        <v>58.83</v>
      </c>
      <c r="F4290" t="s">
        <v>1170</v>
      </c>
      <c r="G4290" t="s">
        <v>11572</v>
      </c>
      <c r="H4290" t="s">
        <v>710</v>
      </c>
      <c r="I4290" t="s">
        <v>10858</v>
      </c>
      <c r="J4290">
        <v>10087</v>
      </c>
      <c r="K4290">
        <v>114020</v>
      </c>
      <c r="L4290" t="s">
        <v>33</v>
      </c>
      <c r="M4290" t="s">
        <v>183</v>
      </c>
      <c r="N4290" t="s">
        <v>11265</v>
      </c>
      <c r="O4290" s="129"/>
    </row>
    <row r="4291" spans="1:15">
      <c r="A4291" t="s">
        <v>321</v>
      </c>
      <c r="B4291" t="s">
        <v>317</v>
      </c>
      <c r="C4291" t="s">
        <v>11573</v>
      </c>
      <c r="D4291" t="s">
        <v>318</v>
      </c>
      <c r="E4291">
        <v>652.25</v>
      </c>
      <c r="F4291" t="s">
        <v>1170</v>
      </c>
      <c r="G4291" t="s">
        <v>11574</v>
      </c>
      <c r="H4291" t="s">
        <v>713</v>
      </c>
      <c r="I4291" t="s">
        <v>10858</v>
      </c>
      <c r="J4291">
        <v>10087</v>
      </c>
      <c r="K4291">
        <v>114020</v>
      </c>
      <c r="L4291" t="s">
        <v>33</v>
      </c>
      <c r="M4291" t="s">
        <v>183</v>
      </c>
      <c r="N4291" t="s">
        <v>11266</v>
      </c>
      <c r="O4291" s="129"/>
    </row>
    <row r="4292" spans="1:15">
      <c r="A4292" t="s">
        <v>1115</v>
      </c>
      <c r="B4292" t="s">
        <v>317</v>
      </c>
      <c r="C4292" t="s">
        <v>11575</v>
      </c>
      <c r="D4292" t="s">
        <v>318</v>
      </c>
      <c r="E4292">
        <v>652.25</v>
      </c>
      <c r="F4292" t="s">
        <v>1170</v>
      </c>
      <c r="G4292" t="s">
        <v>11576</v>
      </c>
      <c r="H4292" t="s">
        <v>712</v>
      </c>
      <c r="I4292" t="s">
        <v>10858</v>
      </c>
      <c r="J4292">
        <v>10087</v>
      </c>
      <c r="K4292">
        <v>114020</v>
      </c>
      <c r="L4292" t="s">
        <v>33</v>
      </c>
      <c r="M4292" t="s">
        <v>183</v>
      </c>
      <c r="N4292" t="s">
        <v>11267</v>
      </c>
      <c r="O4292" s="129"/>
    </row>
    <row r="4293" spans="1:15">
      <c r="A4293" t="s">
        <v>11577</v>
      </c>
      <c r="B4293" t="s">
        <v>317</v>
      </c>
      <c r="C4293" t="s">
        <v>11578</v>
      </c>
      <c r="D4293" t="s">
        <v>318</v>
      </c>
      <c r="E4293">
        <v>1617.57</v>
      </c>
      <c r="F4293" t="s">
        <v>1170</v>
      </c>
      <c r="G4293" t="s">
        <v>11579</v>
      </c>
      <c r="H4293" t="s">
        <v>710</v>
      </c>
      <c r="I4293" t="s">
        <v>10858</v>
      </c>
      <c r="J4293">
        <v>10087</v>
      </c>
      <c r="K4293">
        <v>114020</v>
      </c>
      <c r="L4293" t="s">
        <v>33</v>
      </c>
      <c r="M4293" t="s">
        <v>183</v>
      </c>
      <c r="N4293" t="s">
        <v>11268</v>
      </c>
      <c r="O4293" s="129"/>
    </row>
    <row r="4294" spans="1:15">
      <c r="A4294" t="s">
        <v>11580</v>
      </c>
      <c r="B4294" t="s">
        <v>317</v>
      </c>
      <c r="C4294" t="s">
        <v>11581</v>
      </c>
      <c r="D4294" t="s">
        <v>318</v>
      </c>
      <c r="E4294">
        <v>1412.66</v>
      </c>
      <c r="F4294" t="s">
        <v>1170</v>
      </c>
      <c r="G4294" t="s">
        <v>11582</v>
      </c>
      <c r="H4294" t="s">
        <v>702</v>
      </c>
      <c r="I4294" t="s">
        <v>10858</v>
      </c>
      <c r="J4294">
        <v>10087</v>
      </c>
      <c r="K4294">
        <v>114020</v>
      </c>
      <c r="L4294" t="s">
        <v>33</v>
      </c>
      <c r="M4294" t="s">
        <v>183</v>
      </c>
      <c r="N4294" t="s">
        <v>11269</v>
      </c>
      <c r="O4294" s="129"/>
    </row>
    <row r="4295" spans="1:15">
      <c r="A4295" t="s">
        <v>11583</v>
      </c>
      <c r="B4295" t="s">
        <v>317</v>
      </c>
      <c r="C4295" t="s">
        <v>11584</v>
      </c>
      <c r="D4295" t="s">
        <v>318</v>
      </c>
      <c r="E4295">
        <v>1412.66</v>
      </c>
      <c r="F4295" t="s">
        <v>1170</v>
      </c>
      <c r="G4295" t="s">
        <v>11585</v>
      </c>
      <c r="H4295" t="s">
        <v>708</v>
      </c>
      <c r="I4295" t="s">
        <v>10858</v>
      </c>
      <c r="J4295">
        <v>10087</v>
      </c>
      <c r="K4295">
        <v>114020</v>
      </c>
      <c r="L4295" t="s">
        <v>33</v>
      </c>
      <c r="M4295" t="s">
        <v>183</v>
      </c>
      <c r="N4295" t="s">
        <v>11271</v>
      </c>
      <c r="O4295" s="129"/>
    </row>
    <row r="4296" spans="1:15">
      <c r="A4296" t="s">
        <v>1155</v>
      </c>
      <c r="B4296" t="s">
        <v>317</v>
      </c>
      <c r="C4296" t="s">
        <v>11586</v>
      </c>
      <c r="D4296" t="s">
        <v>318</v>
      </c>
      <c r="E4296">
        <v>1412.66</v>
      </c>
      <c r="F4296" t="s">
        <v>1170</v>
      </c>
      <c r="G4296" t="s">
        <v>11587</v>
      </c>
      <c r="H4296" t="s">
        <v>711</v>
      </c>
      <c r="I4296" t="s">
        <v>10858</v>
      </c>
      <c r="J4296">
        <v>10087</v>
      </c>
      <c r="K4296">
        <v>114020</v>
      </c>
      <c r="L4296" t="s">
        <v>33</v>
      </c>
      <c r="M4296" t="s">
        <v>183</v>
      </c>
      <c r="N4296" t="s">
        <v>11270</v>
      </c>
      <c r="O4296" s="129"/>
    </row>
    <row r="4297" spans="1:15">
      <c r="A4297" t="s">
        <v>11588</v>
      </c>
      <c r="B4297" t="s">
        <v>317</v>
      </c>
      <c r="C4297" t="s">
        <v>11589</v>
      </c>
      <c r="D4297" t="s">
        <v>318</v>
      </c>
      <c r="E4297">
        <v>2310.3200000000002</v>
      </c>
      <c r="F4297" t="s">
        <v>1170</v>
      </c>
      <c r="G4297" t="s">
        <v>11590</v>
      </c>
      <c r="H4297" t="s">
        <v>718</v>
      </c>
      <c r="I4297" t="s">
        <v>10858</v>
      </c>
      <c r="J4297">
        <v>10087</v>
      </c>
      <c r="K4297">
        <v>114020</v>
      </c>
      <c r="L4297" t="s">
        <v>33</v>
      </c>
      <c r="M4297" t="s">
        <v>183</v>
      </c>
      <c r="N4297" t="s">
        <v>11272</v>
      </c>
      <c r="O4297" s="129"/>
    </row>
    <row r="4298" spans="1:15">
      <c r="A4298" t="s">
        <v>1161</v>
      </c>
      <c r="B4298" t="s">
        <v>317</v>
      </c>
      <c r="C4298" t="s">
        <v>11591</v>
      </c>
      <c r="D4298" t="s">
        <v>318</v>
      </c>
      <c r="E4298">
        <v>1574.92</v>
      </c>
      <c r="F4298" t="s">
        <v>1170</v>
      </c>
      <c r="G4298" t="s">
        <v>11592</v>
      </c>
      <c r="H4298" t="s">
        <v>708</v>
      </c>
      <c r="I4298" t="s">
        <v>10858</v>
      </c>
      <c r="J4298">
        <v>10087</v>
      </c>
      <c r="K4298">
        <v>114020</v>
      </c>
      <c r="L4298" t="s">
        <v>33</v>
      </c>
      <c r="M4298" t="s">
        <v>183</v>
      </c>
      <c r="N4298" t="s">
        <v>11273</v>
      </c>
      <c r="O4298" s="129"/>
    </row>
    <row r="4299" spans="1:15">
      <c r="A4299" t="s">
        <v>1160</v>
      </c>
      <c r="B4299" t="s">
        <v>317</v>
      </c>
      <c r="C4299" t="s">
        <v>11593</v>
      </c>
      <c r="D4299" t="s">
        <v>318</v>
      </c>
      <c r="E4299">
        <v>1557.86</v>
      </c>
      <c r="F4299" t="s">
        <v>1170</v>
      </c>
      <c r="G4299" t="s">
        <v>11594</v>
      </c>
      <c r="H4299" t="s">
        <v>713</v>
      </c>
      <c r="I4299" t="s">
        <v>10858</v>
      </c>
      <c r="J4299">
        <v>10087</v>
      </c>
      <c r="K4299">
        <v>114020</v>
      </c>
      <c r="L4299" t="s">
        <v>33</v>
      </c>
      <c r="M4299" t="s">
        <v>183</v>
      </c>
      <c r="N4299" t="s">
        <v>11274</v>
      </c>
      <c r="O4299" s="129"/>
    </row>
    <row r="4300" spans="1:15">
      <c r="A4300" t="s">
        <v>316</v>
      </c>
      <c r="B4300" t="s">
        <v>317</v>
      </c>
      <c r="C4300" t="s">
        <v>11569</v>
      </c>
      <c r="D4300" t="s">
        <v>318</v>
      </c>
      <c r="E4300">
        <v>12904.26</v>
      </c>
      <c r="F4300" t="s">
        <v>1170</v>
      </c>
      <c r="G4300" t="s">
        <v>11570</v>
      </c>
      <c r="H4300" t="s">
        <v>714</v>
      </c>
      <c r="I4300" t="s">
        <v>10857</v>
      </c>
      <c r="J4300">
        <v>10087</v>
      </c>
      <c r="K4300">
        <v>114040</v>
      </c>
      <c r="L4300" t="s">
        <v>27</v>
      </c>
      <c r="M4300" t="s">
        <v>183</v>
      </c>
      <c r="N4300" t="s">
        <v>11264</v>
      </c>
      <c r="O4300" s="129"/>
    </row>
    <row r="4301" spans="1:15">
      <c r="A4301" t="s">
        <v>320</v>
      </c>
      <c r="B4301" t="s">
        <v>317</v>
      </c>
      <c r="C4301" t="s">
        <v>11571</v>
      </c>
      <c r="D4301" t="s">
        <v>318</v>
      </c>
      <c r="E4301">
        <v>12614.35</v>
      </c>
      <c r="F4301" t="s">
        <v>1170</v>
      </c>
      <c r="G4301" t="s">
        <v>11572</v>
      </c>
      <c r="H4301" t="s">
        <v>711</v>
      </c>
      <c r="I4301" t="s">
        <v>10857</v>
      </c>
      <c r="J4301">
        <v>10087</v>
      </c>
      <c r="K4301">
        <v>114040</v>
      </c>
      <c r="L4301" t="s">
        <v>27</v>
      </c>
      <c r="M4301" t="s">
        <v>183</v>
      </c>
      <c r="N4301" t="s">
        <v>11265</v>
      </c>
      <c r="O4301" s="129"/>
    </row>
    <row r="4302" spans="1:15">
      <c r="A4302" t="s">
        <v>321</v>
      </c>
      <c r="B4302" t="s">
        <v>317</v>
      </c>
      <c r="C4302" t="s">
        <v>11573</v>
      </c>
      <c r="D4302" t="s">
        <v>318</v>
      </c>
      <c r="E4302">
        <v>12440.03</v>
      </c>
      <c r="F4302" t="s">
        <v>1170</v>
      </c>
      <c r="G4302" t="s">
        <v>11574</v>
      </c>
      <c r="H4302" t="s">
        <v>714</v>
      </c>
      <c r="I4302" t="s">
        <v>10857</v>
      </c>
      <c r="J4302">
        <v>10087</v>
      </c>
      <c r="K4302">
        <v>114040</v>
      </c>
      <c r="L4302" t="s">
        <v>27</v>
      </c>
      <c r="M4302" t="s">
        <v>183</v>
      </c>
      <c r="N4302" t="s">
        <v>11266</v>
      </c>
      <c r="O4302" s="129"/>
    </row>
    <row r="4303" spans="1:15">
      <c r="A4303" t="s">
        <v>1115</v>
      </c>
      <c r="B4303" t="s">
        <v>317</v>
      </c>
      <c r="C4303" t="s">
        <v>11575</v>
      </c>
      <c r="D4303" t="s">
        <v>318</v>
      </c>
      <c r="E4303">
        <v>12847.65</v>
      </c>
      <c r="F4303" t="s">
        <v>1170</v>
      </c>
      <c r="G4303" t="s">
        <v>11576</v>
      </c>
      <c r="H4303" t="s">
        <v>713</v>
      </c>
      <c r="I4303" t="s">
        <v>10857</v>
      </c>
      <c r="J4303">
        <v>10087</v>
      </c>
      <c r="K4303">
        <v>114040</v>
      </c>
      <c r="L4303" t="s">
        <v>27</v>
      </c>
      <c r="M4303" t="s">
        <v>183</v>
      </c>
      <c r="N4303" t="s">
        <v>11267</v>
      </c>
      <c r="O4303" s="129"/>
    </row>
    <row r="4304" spans="1:15">
      <c r="A4304" t="s">
        <v>11577</v>
      </c>
      <c r="B4304" t="s">
        <v>317</v>
      </c>
      <c r="C4304" t="s">
        <v>11578</v>
      </c>
      <c r="D4304" t="s">
        <v>318</v>
      </c>
      <c r="E4304">
        <v>13019.96</v>
      </c>
      <c r="F4304" t="s">
        <v>1170</v>
      </c>
      <c r="G4304" t="s">
        <v>11579</v>
      </c>
      <c r="H4304" t="s">
        <v>711</v>
      </c>
      <c r="I4304" t="s">
        <v>10857</v>
      </c>
      <c r="J4304">
        <v>10087</v>
      </c>
      <c r="K4304">
        <v>114040</v>
      </c>
      <c r="L4304" t="s">
        <v>27</v>
      </c>
      <c r="M4304" t="s">
        <v>183</v>
      </c>
      <c r="N4304" t="s">
        <v>11268</v>
      </c>
      <c r="O4304" s="129"/>
    </row>
    <row r="4305" spans="1:15">
      <c r="A4305" t="s">
        <v>11580</v>
      </c>
      <c r="B4305" t="s">
        <v>317</v>
      </c>
      <c r="C4305" t="s">
        <v>11581</v>
      </c>
      <c r="D4305" t="s">
        <v>318</v>
      </c>
      <c r="E4305">
        <v>14079.79</v>
      </c>
      <c r="F4305" t="s">
        <v>1170</v>
      </c>
      <c r="G4305" t="s">
        <v>11582</v>
      </c>
      <c r="H4305" t="s">
        <v>703</v>
      </c>
      <c r="I4305" t="s">
        <v>10857</v>
      </c>
      <c r="J4305">
        <v>10087</v>
      </c>
      <c r="K4305">
        <v>114040</v>
      </c>
      <c r="L4305" t="s">
        <v>27</v>
      </c>
      <c r="M4305" t="s">
        <v>183</v>
      </c>
      <c r="N4305" t="s">
        <v>11269</v>
      </c>
      <c r="O4305" s="129"/>
    </row>
    <row r="4306" spans="1:15">
      <c r="A4306" t="s">
        <v>11583</v>
      </c>
      <c r="B4306" t="s">
        <v>317</v>
      </c>
      <c r="C4306" t="s">
        <v>11584</v>
      </c>
      <c r="D4306" t="s">
        <v>318</v>
      </c>
      <c r="E4306">
        <v>17676.509999999998</v>
      </c>
      <c r="F4306" t="s">
        <v>1170</v>
      </c>
      <c r="G4306" t="s">
        <v>11585</v>
      </c>
      <c r="H4306" t="s">
        <v>709</v>
      </c>
      <c r="I4306" t="s">
        <v>10857</v>
      </c>
      <c r="J4306">
        <v>10087</v>
      </c>
      <c r="K4306">
        <v>114040</v>
      </c>
      <c r="L4306" t="s">
        <v>27</v>
      </c>
      <c r="M4306" t="s">
        <v>183</v>
      </c>
      <c r="N4306" t="s">
        <v>11271</v>
      </c>
      <c r="O4306" s="129"/>
    </row>
    <row r="4307" spans="1:15">
      <c r="A4307" t="s">
        <v>1155</v>
      </c>
      <c r="B4307" t="s">
        <v>317</v>
      </c>
      <c r="C4307" t="s">
        <v>11586</v>
      </c>
      <c r="D4307" t="s">
        <v>318</v>
      </c>
      <c r="E4307">
        <v>13183.64</v>
      </c>
      <c r="F4307" t="s">
        <v>1170</v>
      </c>
      <c r="G4307" t="s">
        <v>11587</v>
      </c>
      <c r="H4307" t="s">
        <v>712</v>
      </c>
      <c r="I4307" t="s">
        <v>10857</v>
      </c>
      <c r="J4307">
        <v>10087</v>
      </c>
      <c r="K4307">
        <v>114040</v>
      </c>
      <c r="L4307" t="s">
        <v>27</v>
      </c>
      <c r="M4307" t="s">
        <v>183</v>
      </c>
      <c r="N4307" t="s">
        <v>11270</v>
      </c>
      <c r="O4307" s="129"/>
    </row>
    <row r="4308" spans="1:15">
      <c r="A4308" t="s">
        <v>11588</v>
      </c>
      <c r="B4308" t="s">
        <v>317</v>
      </c>
      <c r="C4308" t="s">
        <v>11589</v>
      </c>
      <c r="D4308" t="s">
        <v>318</v>
      </c>
      <c r="E4308">
        <v>14715.35</v>
      </c>
      <c r="F4308" t="s">
        <v>1170</v>
      </c>
      <c r="G4308" t="s">
        <v>11590</v>
      </c>
      <c r="H4308" t="s">
        <v>719</v>
      </c>
      <c r="I4308" t="s">
        <v>10857</v>
      </c>
      <c r="J4308">
        <v>10087</v>
      </c>
      <c r="K4308">
        <v>114040</v>
      </c>
      <c r="L4308" t="s">
        <v>27</v>
      </c>
      <c r="M4308" t="s">
        <v>183</v>
      </c>
      <c r="N4308" t="s">
        <v>11272</v>
      </c>
      <c r="O4308" s="129"/>
    </row>
    <row r="4309" spans="1:15">
      <c r="A4309" t="s">
        <v>1161</v>
      </c>
      <c r="B4309" t="s">
        <v>317</v>
      </c>
      <c r="C4309" t="s">
        <v>11591</v>
      </c>
      <c r="D4309" t="s">
        <v>318</v>
      </c>
      <c r="E4309">
        <v>16052.93</v>
      </c>
      <c r="F4309" t="s">
        <v>1170</v>
      </c>
      <c r="G4309" t="s">
        <v>11592</v>
      </c>
      <c r="H4309" t="s">
        <v>709</v>
      </c>
      <c r="I4309" t="s">
        <v>10857</v>
      </c>
      <c r="J4309">
        <v>10087</v>
      </c>
      <c r="K4309">
        <v>114040</v>
      </c>
      <c r="L4309" t="s">
        <v>27</v>
      </c>
      <c r="M4309" t="s">
        <v>183</v>
      </c>
      <c r="N4309" t="s">
        <v>11273</v>
      </c>
      <c r="O4309" s="129"/>
    </row>
    <row r="4310" spans="1:15">
      <c r="A4310" t="s">
        <v>1160</v>
      </c>
      <c r="B4310" t="s">
        <v>317</v>
      </c>
      <c r="C4310" t="s">
        <v>11593</v>
      </c>
      <c r="D4310" t="s">
        <v>318</v>
      </c>
      <c r="E4310">
        <v>16443.259999999998</v>
      </c>
      <c r="F4310" t="s">
        <v>1170</v>
      </c>
      <c r="G4310" t="s">
        <v>11594</v>
      </c>
      <c r="H4310" t="s">
        <v>714</v>
      </c>
      <c r="I4310" t="s">
        <v>10857</v>
      </c>
      <c r="J4310">
        <v>10087</v>
      </c>
      <c r="K4310">
        <v>114040</v>
      </c>
      <c r="L4310" t="s">
        <v>27</v>
      </c>
      <c r="M4310" t="s">
        <v>183</v>
      </c>
      <c r="N4310" t="s">
        <v>11274</v>
      </c>
      <c r="O4310" s="129"/>
    </row>
    <row r="4311" spans="1:15">
      <c r="A4311" t="s">
        <v>316</v>
      </c>
      <c r="B4311" t="s">
        <v>317</v>
      </c>
      <c r="C4311" t="s">
        <v>11569</v>
      </c>
      <c r="D4311" t="s">
        <v>318</v>
      </c>
      <c r="E4311">
        <v>10469.719999999999</v>
      </c>
      <c r="F4311" t="s">
        <v>1170</v>
      </c>
      <c r="G4311" t="s">
        <v>11570</v>
      </c>
      <c r="H4311" t="s">
        <v>715</v>
      </c>
      <c r="I4311" t="s">
        <v>10856</v>
      </c>
      <c r="J4311">
        <v>10087</v>
      </c>
      <c r="K4311">
        <v>114060</v>
      </c>
      <c r="L4311" t="s">
        <v>31</v>
      </c>
      <c r="M4311" t="s">
        <v>183</v>
      </c>
      <c r="N4311" t="s">
        <v>11264</v>
      </c>
      <c r="O4311" s="129"/>
    </row>
    <row r="4312" spans="1:15">
      <c r="A4312" t="s">
        <v>320</v>
      </c>
      <c r="B4312" t="s">
        <v>317</v>
      </c>
      <c r="C4312" t="s">
        <v>11571</v>
      </c>
      <c r="D4312" t="s">
        <v>318</v>
      </c>
      <c r="E4312">
        <v>10325.959999999999</v>
      </c>
      <c r="F4312" t="s">
        <v>1170</v>
      </c>
      <c r="G4312" t="s">
        <v>11572</v>
      </c>
      <c r="H4312" t="s">
        <v>712</v>
      </c>
      <c r="I4312" t="s">
        <v>10856</v>
      </c>
      <c r="J4312">
        <v>10087</v>
      </c>
      <c r="K4312">
        <v>114060</v>
      </c>
      <c r="L4312" t="s">
        <v>31</v>
      </c>
      <c r="M4312" t="s">
        <v>183</v>
      </c>
      <c r="N4312" t="s">
        <v>11265</v>
      </c>
      <c r="O4312" s="129"/>
    </row>
    <row r="4313" spans="1:15">
      <c r="A4313" t="s">
        <v>321</v>
      </c>
      <c r="B4313" t="s">
        <v>317</v>
      </c>
      <c r="C4313" t="s">
        <v>11573</v>
      </c>
      <c r="D4313" t="s">
        <v>318</v>
      </c>
      <c r="E4313">
        <v>9587.09</v>
      </c>
      <c r="F4313" t="s">
        <v>1170</v>
      </c>
      <c r="G4313" t="s">
        <v>11574</v>
      </c>
      <c r="H4313" t="s">
        <v>715</v>
      </c>
      <c r="I4313" t="s">
        <v>10856</v>
      </c>
      <c r="J4313">
        <v>10087</v>
      </c>
      <c r="K4313">
        <v>114060</v>
      </c>
      <c r="L4313" t="s">
        <v>31</v>
      </c>
      <c r="M4313" t="s">
        <v>183</v>
      </c>
      <c r="N4313" t="s">
        <v>11266</v>
      </c>
      <c r="O4313" s="129"/>
    </row>
    <row r="4314" spans="1:15">
      <c r="A4314" t="s">
        <v>1115</v>
      </c>
      <c r="B4314" t="s">
        <v>317</v>
      </c>
      <c r="C4314" t="s">
        <v>11575</v>
      </c>
      <c r="D4314" t="s">
        <v>318</v>
      </c>
      <c r="E4314">
        <v>10771.95</v>
      </c>
      <c r="F4314" t="s">
        <v>1170</v>
      </c>
      <c r="G4314" t="s">
        <v>11576</v>
      </c>
      <c r="H4314" t="s">
        <v>714</v>
      </c>
      <c r="I4314" t="s">
        <v>10856</v>
      </c>
      <c r="J4314">
        <v>10087</v>
      </c>
      <c r="K4314">
        <v>114060</v>
      </c>
      <c r="L4314" t="s">
        <v>31</v>
      </c>
      <c r="M4314" t="s">
        <v>183</v>
      </c>
      <c r="N4314" t="s">
        <v>11267</v>
      </c>
      <c r="O4314" s="129"/>
    </row>
    <row r="4315" spans="1:15">
      <c r="A4315" t="s">
        <v>11577</v>
      </c>
      <c r="B4315" t="s">
        <v>317</v>
      </c>
      <c r="C4315" t="s">
        <v>11578</v>
      </c>
      <c r="D4315" t="s">
        <v>318</v>
      </c>
      <c r="E4315">
        <v>9267.73</v>
      </c>
      <c r="F4315" t="s">
        <v>1170</v>
      </c>
      <c r="G4315" t="s">
        <v>11579</v>
      </c>
      <c r="H4315" t="s">
        <v>712</v>
      </c>
      <c r="I4315" t="s">
        <v>10856</v>
      </c>
      <c r="J4315">
        <v>10087</v>
      </c>
      <c r="K4315">
        <v>114060</v>
      </c>
      <c r="L4315" t="s">
        <v>31</v>
      </c>
      <c r="M4315" t="s">
        <v>183</v>
      </c>
      <c r="N4315" t="s">
        <v>11268</v>
      </c>
      <c r="O4315" s="129"/>
    </row>
    <row r="4316" spans="1:15">
      <c r="A4316" t="s">
        <v>11580</v>
      </c>
      <c r="B4316" t="s">
        <v>317</v>
      </c>
      <c r="C4316" t="s">
        <v>11581</v>
      </c>
      <c r="D4316" t="s">
        <v>318</v>
      </c>
      <c r="E4316">
        <v>9800.76</v>
      </c>
      <c r="F4316" t="s">
        <v>1170</v>
      </c>
      <c r="G4316" t="s">
        <v>11582</v>
      </c>
      <c r="H4316" t="s">
        <v>704</v>
      </c>
      <c r="I4316" t="s">
        <v>10856</v>
      </c>
      <c r="J4316">
        <v>10087</v>
      </c>
      <c r="K4316">
        <v>114060</v>
      </c>
      <c r="L4316" t="s">
        <v>31</v>
      </c>
      <c r="M4316" t="s">
        <v>183</v>
      </c>
      <c r="N4316" t="s">
        <v>11269</v>
      </c>
      <c r="O4316" s="129"/>
    </row>
    <row r="4317" spans="1:15">
      <c r="A4317" t="s">
        <v>1155</v>
      </c>
      <c r="B4317" t="s">
        <v>317</v>
      </c>
      <c r="C4317" t="s">
        <v>11586</v>
      </c>
      <c r="D4317" t="s">
        <v>318</v>
      </c>
      <c r="E4317">
        <v>10549.64</v>
      </c>
      <c r="F4317" t="s">
        <v>1170</v>
      </c>
      <c r="G4317" t="s">
        <v>11587</v>
      </c>
      <c r="H4317" t="s">
        <v>713</v>
      </c>
      <c r="I4317" t="s">
        <v>10856</v>
      </c>
      <c r="J4317">
        <v>10087</v>
      </c>
      <c r="K4317">
        <v>114060</v>
      </c>
      <c r="L4317" t="s">
        <v>31</v>
      </c>
      <c r="M4317" t="s">
        <v>183</v>
      </c>
      <c r="N4317" t="s">
        <v>11270</v>
      </c>
      <c r="O4317" s="129"/>
    </row>
    <row r="4318" spans="1:15">
      <c r="A4318" t="s">
        <v>11583</v>
      </c>
      <c r="B4318" t="s">
        <v>317</v>
      </c>
      <c r="C4318" t="s">
        <v>11584</v>
      </c>
      <c r="D4318" t="s">
        <v>318</v>
      </c>
      <c r="E4318">
        <v>10980.92</v>
      </c>
      <c r="F4318" t="s">
        <v>1170</v>
      </c>
      <c r="G4318" t="s">
        <v>11585</v>
      </c>
      <c r="H4318" t="s">
        <v>710</v>
      </c>
      <c r="I4318" t="s">
        <v>10856</v>
      </c>
      <c r="J4318">
        <v>10087</v>
      </c>
      <c r="K4318">
        <v>114060</v>
      </c>
      <c r="L4318" t="s">
        <v>31</v>
      </c>
      <c r="M4318" t="s">
        <v>183</v>
      </c>
      <c r="N4318" t="s">
        <v>11271</v>
      </c>
      <c r="O4318" s="129"/>
    </row>
    <row r="4319" spans="1:15">
      <c r="A4319" t="s">
        <v>11588</v>
      </c>
      <c r="B4319" t="s">
        <v>317</v>
      </c>
      <c r="C4319" t="s">
        <v>11589</v>
      </c>
      <c r="D4319" t="s">
        <v>318</v>
      </c>
      <c r="E4319">
        <v>16282.94</v>
      </c>
      <c r="F4319" t="s">
        <v>1170</v>
      </c>
      <c r="G4319" t="s">
        <v>11590</v>
      </c>
      <c r="H4319" t="s">
        <v>720</v>
      </c>
      <c r="I4319" t="s">
        <v>10856</v>
      </c>
      <c r="J4319">
        <v>10087</v>
      </c>
      <c r="K4319">
        <v>114060</v>
      </c>
      <c r="L4319" t="s">
        <v>31</v>
      </c>
      <c r="M4319" t="s">
        <v>183</v>
      </c>
      <c r="N4319" t="s">
        <v>11272</v>
      </c>
      <c r="O4319" s="129"/>
    </row>
    <row r="4320" spans="1:15">
      <c r="A4320" t="s">
        <v>1161</v>
      </c>
      <c r="B4320" t="s">
        <v>317</v>
      </c>
      <c r="C4320" t="s">
        <v>11591</v>
      </c>
      <c r="D4320" t="s">
        <v>318</v>
      </c>
      <c r="E4320">
        <v>11232.28</v>
      </c>
      <c r="F4320" t="s">
        <v>1170</v>
      </c>
      <c r="G4320" t="s">
        <v>11592</v>
      </c>
      <c r="H4320" t="s">
        <v>710</v>
      </c>
      <c r="I4320" t="s">
        <v>10856</v>
      </c>
      <c r="J4320">
        <v>10087</v>
      </c>
      <c r="K4320">
        <v>114060</v>
      </c>
      <c r="L4320" t="s">
        <v>31</v>
      </c>
      <c r="M4320" t="s">
        <v>183</v>
      </c>
      <c r="N4320" t="s">
        <v>11273</v>
      </c>
      <c r="O4320" s="129"/>
    </row>
    <row r="4321" spans="1:15">
      <c r="A4321" t="s">
        <v>1160</v>
      </c>
      <c r="B4321" t="s">
        <v>317</v>
      </c>
      <c r="C4321" t="s">
        <v>11593</v>
      </c>
      <c r="D4321" t="s">
        <v>318</v>
      </c>
      <c r="E4321">
        <v>11212.93</v>
      </c>
      <c r="F4321" t="s">
        <v>1170</v>
      </c>
      <c r="G4321" t="s">
        <v>11594</v>
      </c>
      <c r="H4321" t="s">
        <v>715</v>
      </c>
      <c r="I4321" t="s">
        <v>10856</v>
      </c>
      <c r="J4321">
        <v>10087</v>
      </c>
      <c r="K4321">
        <v>114060</v>
      </c>
      <c r="L4321" t="s">
        <v>31</v>
      </c>
      <c r="M4321" t="s">
        <v>183</v>
      </c>
      <c r="N4321" t="s">
        <v>11274</v>
      </c>
      <c r="O4321" s="129"/>
    </row>
    <row r="4322" spans="1:15">
      <c r="A4322" t="s">
        <v>316</v>
      </c>
      <c r="B4322" t="s">
        <v>317</v>
      </c>
      <c r="C4322" t="s">
        <v>11569</v>
      </c>
      <c r="D4322" t="s">
        <v>318</v>
      </c>
      <c r="E4322">
        <v>9454.9599999999991</v>
      </c>
      <c r="F4322" t="s">
        <v>1170</v>
      </c>
      <c r="G4322" t="s">
        <v>11570</v>
      </c>
      <c r="H4322" t="s">
        <v>716</v>
      </c>
      <c r="I4322" t="s">
        <v>10855</v>
      </c>
      <c r="J4322">
        <v>10088</v>
      </c>
      <c r="K4322">
        <v>111100</v>
      </c>
      <c r="L4322" t="s">
        <v>35</v>
      </c>
      <c r="M4322" t="s">
        <v>1109</v>
      </c>
      <c r="N4322" t="s">
        <v>11264</v>
      </c>
      <c r="O4322" s="129"/>
    </row>
    <row r="4323" spans="1:15">
      <c r="A4323" t="s">
        <v>320</v>
      </c>
      <c r="B4323" t="s">
        <v>317</v>
      </c>
      <c r="C4323" t="s">
        <v>11571</v>
      </c>
      <c r="D4323" t="s">
        <v>318</v>
      </c>
      <c r="E4323">
        <v>9513.7800000000007</v>
      </c>
      <c r="F4323" t="s">
        <v>1170</v>
      </c>
      <c r="G4323" t="s">
        <v>11572</v>
      </c>
      <c r="H4323" t="s">
        <v>713</v>
      </c>
      <c r="I4323" t="s">
        <v>10855</v>
      </c>
      <c r="J4323">
        <v>10088</v>
      </c>
      <c r="K4323">
        <v>111100</v>
      </c>
      <c r="L4323" t="s">
        <v>35</v>
      </c>
      <c r="M4323" t="s">
        <v>1109</v>
      </c>
      <c r="N4323" t="s">
        <v>11265</v>
      </c>
      <c r="O4323" s="129"/>
    </row>
    <row r="4324" spans="1:15">
      <c r="A4324" t="s">
        <v>321</v>
      </c>
      <c r="B4324" t="s">
        <v>317</v>
      </c>
      <c r="C4324" t="s">
        <v>11573</v>
      </c>
      <c r="D4324" t="s">
        <v>318</v>
      </c>
      <c r="E4324">
        <v>9348.6299999999992</v>
      </c>
      <c r="F4324" t="s">
        <v>1170</v>
      </c>
      <c r="G4324" t="s">
        <v>11574</v>
      </c>
      <c r="H4324" t="s">
        <v>716</v>
      </c>
      <c r="I4324" t="s">
        <v>10855</v>
      </c>
      <c r="J4324">
        <v>10088</v>
      </c>
      <c r="K4324">
        <v>111100</v>
      </c>
      <c r="L4324" t="s">
        <v>35</v>
      </c>
      <c r="M4324" t="s">
        <v>1109</v>
      </c>
      <c r="N4324" t="s">
        <v>11266</v>
      </c>
      <c r="O4324" s="129"/>
    </row>
    <row r="4325" spans="1:15">
      <c r="A4325" t="s">
        <v>1115</v>
      </c>
      <c r="B4325" t="s">
        <v>317</v>
      </c>
      <c r="C4325" t="s">
        <v>11575</v>
      </c>
      <c r="D4325" t="s">
        <v>318</v>
      </c>
      <c r="E4325">
        <v>9225.23</v>
      </c>
      <c r="F4325" t="s">
        <v>1170</v>
      </c>
      <c r="G4325" t="s">
        <v>11576</v>
      </c>
      <c r="H4325" t="s">
        <v>715</v>
      </c>
      <c r="I4325" t="s">
        <v>10855</v>
      </c>
      <c r="J4325">
        <v>10088</v>
      </c>
      <c r="K4325">
        <v>111100</v>
      </c>
      <c r="L4325" t="s">
        <v>35</v>
      </c>
      <c r="M4325" t="s">
        <v>1109</v>
      </c>
      <c r="N4325" t="s">
        <v>11267</v>
      </c>
      <c r="O4325" s="129"/>
    </row>
    <row r="4326" spans="1:15">
      <c r="A4326" t="s">
        <v>11577</v>
      </c>
      <c r="B4326" t="s">
        <v>317</v>
      </c>
      <c r="C4326" t="s">
        <v>11578</v>
      </c>
      <c r="D4326" t="s">
        <v>318</v>
      </c>
      <c r="E4326">
        <v>9155.81</v>
      </c>
      <c r="F4326" t="s">
        <v>1170</v>
      </c>
      <c r="G4326" t="s">
        <v>11579</v>
      </c>
      <c r="H4326" t="s">
        <v>713</v>
      </c>
      <c r="I4326" t="s">
        <v>10855</v>
      </c>
      <c r="J4326">
        <v>10088</v>
      </c>
      <c r="K4326">
        <v>111100</v>
      </c>
      <c r="L4326" t="s">
        <v>35</v>
      </c>
      <c r="M4326" t="s">
        <v>1109</v>
      </c>
      <c r="N4326" t="s">
        <v>11268</v>
      </c>
      <c r="O4326" s="129"/>
    </row>
    <row r="4327" spans="1:15">
      <c r="A4327" t="s">
        <v>11580</v>
      </c>
      <c r="B4327" t="s">
        <v>317</v>
      </c>
      <c r="C4327" t="s">
        <v>11581</v>
      </c>
      <c r="D4327" t="s">
        <v>318</v>
      </c>
      <c r="E4327">
        <v>9155.81</v>
      </c>
      <c r="F4327" t="s">
        <v>1170</v>
      </c>
      <c r="G4327" t="s">
        <v>11582</v>
      </c>
      <c r="H4327" t="s">
        <v>705</v>
      </c>
      <c r="I4327" t="s">
        <v>10855</v>
      </c>
      <c r="J4327">
        <v>10088</v>
      </c>
      <c r="K4327">
        <v>111100</v>
      </c>
      <c r="L4327" t="s">
        <v>35</v>
      </c>
      <c r="M4327" t="s">
        <v>1109</v>
      </c>
      <c r="N4327" t="s">
        <v>11269</v>
      </c>
      <c r="O4327" s="129"/>
    </row>
    <row r="4328" spans="1:15">
      <c r="A4328" t="s">
        <v>1155</v>
      </c>
      <c r="B4328" t="s">
        <v>317</v>
      </c>
      <c r="C4328" t="s">
        <v>11586</v>
      </c>
      <c r="D4328" t="s">
        <v>318</v>
      </c>
      <c r="E4328">
        <v>9037.16</v>
      </c>
      <c r="F4328" t="s">
        <v>1170</v>
      </c>
      <c r="G4328" t="s">
        <v>11587</v>
      </c>
      <c r="H4328" t="s">
        <v>714</v>
      </c>
      <c r="I4328" t="s">
        <v>10855</v>
      </c>
      <c r="J4328">
        <v>10088</v>
      </c>
      <c r="K4328">
        <v>111100</v>
      </c>
      <c r="L4328" t="s">
        <v>35</v>
      </c>
      <c r="M4328" t="s">
        <v>1109</v>
      </c>
      <c r="N4328" t="s">
        <v>11270</v>
      </c>
      <c r="O4328" s="129"/>
    </row>
    <row r="4329" spans="1:15">
      <c r="A4329" t="s">
        <v>11583</v>
      </c>
      <c r="B4329" t="s">
        <v>317</v>
      </c>
      <c r="C4329" t="s">
        <v>11584</v>
      </c>
      <c r="D4329" t="s">
        <v>318</v>
      </c>
      <c r="E4329">
        <v>9037.16</v>
      </c>
      <c r="F4329" t="s">
        <v>1170</v>
      </c>
      <c r="G4329" t="s">
        <v>11585</v>
      </c>
      <c r="H4329" t="s">
        <v>711</v>
      </c>
      <c r="I4329" t="s">
        <v>10855</v>
      </c>
      <c r="J4329">
        <v>10088</v>
      </c>
      <c r="K4329">
        <v>111100</v>
      </c>
      <c r="L4329" t="s">
        <v>35</v>
      </c>
      <c r="M4329" t="s">
        <v>1109</v>
      </c>
      <c r="N4329" t="s">
        <v>11271</v>
      </c>
      <c r="O4329" s="129"/>
    </row>
    <row r="4330" spans="1:15">
      <c r="A4330" t="s">
        <v>11588</v>
      </c>
      <c r="B4330" t="s">
        <v>317</v>
      </c>
      <c r="C4330" t="s">
        <v>11589</v>
      </c>
      <c r="D4330" t="s">
        <v>318</v>
      </c>
      <c r="E4330">
        <v>15156.71</v>
      </c>
      <c r="F4330" t="s">
        <v>1170</v>
      </c>
      <c r="G4330" t="s">
        <v>11590</v>
      </c>
      <c r="H4330" t="s">
        <v>721</v>
      </c>
      <c r="I4330" t="s">
        <v>10855</v>
      </c>
      <c r="J4330">
        <v>10088</v>
      </c>
      <c r="K4330">
        <v>111100</v>
      </c>
      <c r="L4330" t="s">
        <v>35</v>
      </c>
      <c r="M4330" t="s">
        <v>1109</v>
      </c>
      <c r="N4330" t="s">
        <v>11272</v>
      </c>
      <c r="O4330" s="129"/>
    </row>
    <row r="4331" spans="1:15">
      <c r="A4331" t="s">
        <v>1161</v>
      </c>
      <c r="B4331" t="s">
        <v>317</v>
      </c>
      <c r="C4331" t="s">
        <v>11591</v>
      </c>
      <c r="D4331" t="s">
        <v>318</v>
      </c>
      <c r="E4331">
        <v>9433.33</v>
      </c>
      <c r="F4331" t="s">
        <v>1170</v>
      </c>
      <c r="G4331" t="s">
        <v>11592</v>
      </c>
      <c r="H4331" t="s">
        <v>711</v>
      </c>
      <c r="I4331" t="s">
        <v>10855</v>
      </c>
      <c r="J4331">
        <v>10088</v>
      </c>
      <c r="K4331">
        <v>111100</v>
      </c>
      <c r="L4331" t="s">
        <v>35</v>
      </c>
      <c r="M4331" t="s">
        <v>1109</v>
      </c>
      <c r="N4331" t="s">
        <v>11273</v>
      </c>
      <c r="O4331" s="129"/>
    </row>
    <row r="4332" spans="1:15">
      <c r="A4332" t="s">
        <v>1160</v>
      </c>
      <c r="B4332" t="s">
        <v>317</v>
      </c>
      <c r="C4332" t="s">
        <v>11593</v>
      </c>
      <c r="D4332" t="s">
        <v>318</v>
      </c>
      <c r="E4332">
        <v>9848.91</v>
      </c>
      <c r="F4332" t="s">
        <v>1170</v>
      </c>
      <c r="G4332" t="s">
        <v>11594</v>
      </c>
      <c r="H4332" t="s">
        <v>716</v>
      </c>
      <c r="I4332" t="s">
        <v>10855</v>
      </c>
      <c r="J4332">
        <v>10088</v>
      </c>
      <c r="K4332">
        <v>111100</v>
      </c>
      <c r="L4332" t="s">
        <v>35</v>
      </c>
      <c r="M4332" t="s">
        <v>1109</v>
      </c>
      <c r="N4332" t="s">
        <v>11274</v>
      </c>
      <c r="O4332" s="129"/>
    </row>
    <row r="4333" spans="1:15">
      <c r="A4333" t="s">
        <v>316</v>
      </c>
      <c r="B4333" t="s">
        <v>317</v>
      </c>
      <c r="C4333" t="s">
        <v>11569</v>
      </c>
      <c r="D4333" t="s">
        <v>318</v>
      </c>
      <c r="E4333">
        <v>5573.15</v>
      </c>
      <c r="F4333" t="s">
        <v>1170</v>
      </c>
      <c r="G4333" t="s">
        <v>11570</v>
      </c>
      <c r="H4333" t="s">
        <v>717</v>
      </c>
      <c r="I4333" t="s">
        <v>10854</v>
      </c>
      <c r="J4333">
        <v>10088</v>
      </c>
      <c r="K4333">
        <v>111200</v>
      </c>
      <c r="L4333" t="s">
        <v>33</v>
      </c>
      <c r="M4333" t="s">
        <v>1109</v>
      </c>
      <c r="N4333" t="s">
        <v>11264</v>
      </c>
      <c r="O4333" s="129"/>
    </row>
    <row r="4334" spans="1:15">
      <c r="A4334" t="s">
        <v>320</v>
      </c>
      <c r="B4334" t="s">
        <v>317</v>
      </c>
      <c r="C4334" t="s">
        <v>11571</v>
      </c>
      <c r="D4334" t="s">
        <v>318</v>
      </c>
      <c r="E4334">
        <v>5733.58</v>
      </c>
      <c r="F4334" t="s">
        <v>1170</v>
      </c>
      <c r="G4334" t="s">
        <v>11572</v>
      </c>
      <c r="H4334" t="s">
        <v>714</v>
      </c>
      <c r="I4334" t="s">
        <v>10854</v>
      </c>
      <c r="J4334">
        <v>10088</v>
      </c>
      <c r="K4334">
        <v>111200</v>
      </c>
      <c r="L4334" t="s">
        <v>33</v>
      </c>
      <c r="M4334" t="s">
        <v>1109</v>
      </c>
      <c r="N4334" t="s">
        <v>11265</v>
      </c>
      <c r="O4334" s="129"/>
    </row>
    <row r="4335" spans="1:15">
      <c r="A4335" t="s">
        <v>321</v>
      </c>
      <c r="B4335" t="s">
        <v>317</v>
      </c>
      <c r="C4335" t="s">
        <v>11573</v>
      </c>
      <c r="D4335" t="s">
        <v>318</v>
      </c>
      <c r="E4335">
        <v>5584.4</v>
      </c>
      <c r="F4335" t="s">
        <v>1170</v>
      </c>
      <c r="G4335" t="s">
        <v>11574</v>
      </c>
      <c r="H4335" t="s">
        <v>717</v>
      </c>
      <c r="I4335" t="s">
        <v>10854</v>
      </c>
      <c r="J4335">
        <v>10088</v>
      </c>
      <c r="K4335">
        <v>111200</v>
      </c>
      <c r="L4335" t="s">
        <v>33</v>
      </c>
      <c r="M4335" t="s">
        <v>1109</v>
      </c>
      <c r="N4335" t="s">
        <v>11266</v>
      </c>
      <c r="O4335" s="129"/>
    </row>
    <row r="4336" spans="1:15">
      <c r="A4336" t="s">
        <v>1115</v>
      </c>
      <c r="B4336" t="s">
        <v>317</v>
      </c>
      <c r="C4336" t="s">
        <v>11575</v>
      </c>
      <c r="D4336" t="s">
        <v>318</v>
      </c>
      <c r="E4336">
        <v>5644.56</v>
      </c>
      <c r="F4336" t="s">
        <v>1170</v>
      </c>
      <c r="G4336" t="s">
        <v>11576</v>
      </c>
      <c r="H4336" t="s">
        <v>716</v>
      </c>
      <c r="I4336" t="s">
        <v>10854</v>
      </c>
      <c r="J4336">
        <v>10088</v>
      </c>
      <c r="K4336">
        <v>111200</v>
      </c>
      <c r="L4336" t="s">
        <v>33</v>
      </c>
      <c r="M4336" t="s">
        <v>1109</v>
      </c>
      <c r="N4336" t="s">
        <v>11267</v>
      </c>
      <c r="O4336" s="129"/>
    </row>
    <row r="4337" spans="1:15">
      <c r="A4337" t="s">
        <v>11577</v>
      </c>
      <c r="B4337" t="s">
        <v>317</v>
      </c>
      <c r="C4337" t="s">
        <v>11578</v>
      </c>
      <c r="D4337" t="s">
        <v>318</v>
      </c>
      <c r="E4337">
        <v>5775.23</v>
      </c>
      <c r="F4337" t="s">
        <v>1170</v>
      </c>
      <c r="G4337" t="s">
        <v>11579</v>
      </c>
      <c r="H4337" t="s">
        <v>714</v>
      </c>
      <c r="I4337" t="s">
        <v>10854</v>
      </c>
      <c r="J4337">
        <v>10088</v>
      </c>
      <c r="K4337">
        <v>111200</v>
      </c>
      <c r="L4337" t="s">
        <v>33</v>
      </c>
      <c r="M4337" t="s">
        <v>1109</v>
      </c>
      <c r="N4337" t="s">
        <v>11268</v>
      </c>
      <c r="O4337" s="129"/>
    </row>
    <row r="4338" spans="1:15">
      <c r="A4338" t="s">
        <v>11580</v>
      </c>
      <c r="B4338" t="s">
        <v>317</v>
      </c>
      <c r="C4338" t="s">
        <v>11581</v>
      </c>
      <c r="D4338" t="s">
        <v>318</v>
      </c>
      <c r="E4338">
        <v>5599.44</v>
      </c>
      <c r="F4338" t="s">
        <v>1170</v>
      </c>
      <c r="G4338" t="s">
        <v>11582</v>
      </c>
      <c r="H4338" t="s">
        <v>706</v>
      </c>
      <c r="I4338" t="s">
        <v>10854</v>
      </c>
      <c r="J4338">
        <v>10088</v>
      </c>
      <c r="K4338">
        <v>111200</v>
      </c>
      <c r="L4338" t="s">
        <v>33</v>
      </c>
      <c r="M4338" t="s">
        <v>1109</v>
      </c>
      <c r="N4338" t="s">
        <v>11269</v>
      </c>
      <c r="O4338" s="129"/>
    </row>
    <row r="4339" spans="1:15">
      <c r="A4339" t="s">
        <v>1155</v>
      </c>
      <c r="B4339" t="s">
        <v>317</v>
      </c>
      <c r="C4339" t="s">
        <v>11586</v>
      </c>
      <c r="D4339" t="s">
        <v>318</v>
      </c>
      <c r="E4339">
        <v>5890.69</v>
      </c>
      <c r="F4339" t="s">
        <v>1170</v>
      </c>
      <c r="G4339" t="s">
        <v>11587</v>
      </c>
      <c r="H4339" t="s">
        <v>715</v>
      </c>
      <c r="I4339" t="s">
        <v>10854</v>
      </c>
      <c r="J4339">
        <v>10088</v>
      </c>
      <c r="K4339">
        <v>111200</v>
      </c>
      <c r="L4339" t="s">
        <v>33</v>
      </c>
      <c r="M4339" t="s">
        <v>1109</v>
      </c>
      <c r="N4339" t="s">
        <v>11270</v>
      </c>
      <c r="O4339" s="129"/>
    </row>
    <row r="4340" spans="1:15">
      <c r="A4340" t="s">
        <v>11583</v>
      </c>
      <c r="B4340" t="s">
        <v>317</v>
      </c>
      <c r="C4340" t="s">
        <v>11584</v>
      </c>
      <c r="D4340" t="s">
        <v>318</v>
      </c>
      <c r="E4340">
        <v>5574.45</v>
      </c>
      <c r="F4340" t="s">
        <v>1170</v>
      </c>
      <c r="G4340" t="s">
        <v>11585</v>
      </c>
      <c r="H4340" t="s">
        <v>712</v>
      </c>
      <c r="I4340" t="s">
        <v>10854</v>
      </c>
      <c r="J4340">
        <v>10088</v>
      </c>
      <c r="K4340">
        <v>111200</v>
      </c>
      <c r="L4340" t="s">
        <v>33</v>
      </c>
      <c r="M4340" t="s">
        <v>1109</v>
      </c>
      <c r="N4340" t="s">
        <v>11271</v>
      </c>
      <c r="O4340" s="129"/>
    </row>
    <row r="4341" spans="1:15">
      <c r="A4341" t="s">
        <v>11588</v>
      </c>
      <c r="B4341" t="s">
        <v>317</v>
      </c>
      <c r="C4341" t="s">
        <v>11589</v>
      </c>
      <c r="D4341" t="s">
        <v>318</v>
      </c>
      <c r="E4341">
        <v>10554.76</v>
      </c>
      <c r="F4341" t="s">
        <v>1170</v>
      </c>
      <c r="G4341" t="s">
        <v>11590</v>
      </c>
      <c r="H4341" t="s">
        <v>722</v>
      </c>
      <c r="I4341" t="s">
        <v>10854</v>
      </c>
      <c r="J4341">
        <v>10088</v>
      </c>
      <c r="K4341">
        <v>111200</v>
      </c>
      <c r="L4341" t="s">
        <v>33</v>
      </c>
      <c r="M4341" t="s">
        <v>1109</v>
      </c>
      <c r="N4341" t="s">
        <v>11272</v>
      </c>
      <c r="O4341" s="129"/>
    </row>
    <row r="4342" spans="1:15">
      <c r="A4342" t="s">
        <v>1161</v>
      </c>
      <c r="B4342" t="s">
        <v>317</v>
      </c>
      <c r="C4342" t="s">
        <v>11591</v>
      </c>
      <c r="D4342" t="s">
        <v>318</v>
      </c>
      <c r="E4342">
        <v>6099</v>
      </c>
      <c r="F4342" t="s">
        <v>1170</v>
      </c>
      <c r="G4342" t="s">
        <v>11592</v>
      </c>
      <c r="H4342" t="s">
        <v>712</v>
      </c>
      <c r="I4342" t="s">
        <v>10854</v>
      </c>
      <c r="J4342">
        <v>10088</v>
      </c>
      <c r="K4342">
        <v>111200</v>
      </c>
      <c r="L4342" t="s">
        <v>33</v>
      </c>
      <c r="M4342" t="s">
        <v>1109</v>
      </c>
      <c r="N4342" t="s">
        <v>11273</v>
      </c>
      <c r="O4342" s="129"/>
    </row>
    <row r="4343" spans="1:15">
      <c r="A4343" t="s">
        <v>1160</v>
      </c>
      <c r="B4343" t="s">
        <v>317</v>
      </c>
      <c r="C4343" t="s">
        <v>11593</v>
      </c>
      <c r="D4343" t="s">
        <v>318</v>
      </c>
      <c r="E4343">
        <v>6126.55</v>
      </c>
      <c r="F4343" t="s">
        <v>1170</v>
      </c>
      <c r="G4343" t="s">
        <v>11594</v>
      </c>
      <c r="H4343" t="s">
        <v>717</v>
      </c>
      <c r="I4343" t="s">
        <v>10854</v>
      </c>
      <c r="J4343">
        <v>10088</v>
      </c>
      <c r="K4343">
        <v>111200</v>
      </c>
      <c r="L4343" t="s">
        <v>33</v>
      </c>
      <c r="M4343" t="s">
        <v>1109</v>
      </c>
      <c r="N4343" t="s">
        <v>11274</v>
      </c>
      <c r="O4343" s="129"/>
    </row>
    <row r="4344" spans="1:15">
      <c r="A4344" t="s">
        <v>316</v>
      </c>
      <c r="B4344" t="s">
        <v>317</v>
      </c>
      <c r="C4344" t="s">
        <v>11569</v>
      </c>
      <c r="D4344" t="s">
        <v>318</v>
      </c>
      <c r="E4344">
        <v>74212.479999999996</v>
      </c>
      <c r="F4344" t="s">
        <v>1170</v>
      </c>
      <c r="G4344" t="s">
        <v>11570</v>
      </c>
      <c r="H4344" t="s">
        <v>718</v>
      </c>
      <c r="I4344" t="s">
        <v>10853</v>
      </c>
      <c r="J4344">
        <v>10088</v>
      </c>
      <c r="K4344">
        <v>111400</v>
      </c>
      <c r="L4344" t="s">
        <v>27</v>
      </c>
      <c r="M4344" t="s">
        <v>1109</v>
      </c>
      <c r="N4344" t="s">
        <v>11264</v>
      </c>
      <c r="O4344" s="129"/>
    </row>
    <row r="4345" spans="1:15">
      <c r="A4345" t="s">
        <v>320</v>
      </c>
      <c r="B4345" t="s">
        <v>317</v>
      </c>
      <c r="C4345" t="s">
        <v>11571</v>
      </c>
      <c r="D4345" t="s">
        <v>318</v>
      </c>
      <c r="E4345">
        <v>77894.94</v>
      </c>
      <c r="F4345" t="s">
        <v>1170</v>
      </c>
      <c r="G4345" t="s">
        <v>11572</v>
      </c>
      <c r="H4345" t="s">
        <v>715</v>
      </c>
      <c r="I4345" t="s">
        <v>10853</v>
      </c>
      <c r="J4345">
        <v>10088</v>
      </c>
      <c r="K4345">
        <v>111400</v>
      </c>
      <c r="L4345" t="s">
        <v>27</v>
      </c>
      <c r="M4345" t="s">
        <v>1109</v>
      </c>
      <c r="N4345" t="s">
        <v>11265</v>
      </c>
      <c r="O4345" s="129"/>
    </row>
    <row r="4346" spans="1:15">
      <c r="A4346" t="s">
        <v>321</v>
      </c>
      <c r="B4346" t="s">
        <v>317</v>
      </c>
      <c r="C4346" t="s">
        <v>11573</v>
      </c>
      <c r="D4346" t="s">
        <v>318</v>
      </c>
      <c r="E4346">
        <v>77495.350000000006</v>
      </c>
      <c r="F4346" t="s">
        <v>1170</v>
      </c>
      <c r="G4346" t="s">
        <v>11574</v>
      </c>
      <c r="H4346" t="s">
        <v>718</v>
      </c>
      <c r="I4346" t="s">
        <v>10853</v>
      </c>
      <c r="J4346">
        <v>10088</v>
      </c>
      <c r="K4346">
        <v>111400</v>
      </c>
      <c r="L4346" t="s">
        <v>27</v>
      </c>
      <c r="M4346" t="s">
        <v>1109</v>
      </c>
      <c r="N4346" t="s">
        <v>11266</v>
      </c>
      <c r="O4346" s="129"/>
    </row>
    <row r="4347" spans="1:15">
      <c r="A4347" t="s">
        <v>1115</v>
      </c>
      <c r="B4347" t="s">
        <v>317</v>
      </c>
      <c r="C4347" t="s">
        <v>11575</v>
      </c>
      <c r="D4347" t="s">
        <v>318</v>
      </c>
      <c r="E4347">
        <v>78037.509999999995</v>
      </c>
      <c r="F4347" t="s">
        <v>1170</v>
      </c>
      <c r="G4347" t="s">
        <v>11576</v>
      </c>
      <c r="H4347" t="s">
        <v>717</v>
      </c>
      <c r="I4347" t="s">
        <v>10853</v>
      </c>
      <c r="J4347">
        <v>10088</v>
      </c>
      <c r="K4347">
        <v>111400</v>
      </c>
      <c r="L4347" t="s">
        <v>27</v>
      </c>
      <c r="M4347" t="s">
        <v>1109</v>
      </c>
      <c r="N4347" t="s">
        <v>11267</v>
      </c>
      <c r="O4347" s="129"/>
    </row>
    <row r="4348" spans="1:15">
      <c r="A4348" t="s">
        <v>11577</v>
      </c>
      <c r="B4348" t="s">
        <v>317</v>
      </c>
      <c r="C4348" t="s">
        <v>11578</v>
      </c>
      <c r="D4348" t="s">
        <v>318</v>
      </c>
      <c r="E4348">
        <v>81778.36</v>
      </c>
      <c r="F4348" t="s">
        <v>1170</v>
      </c>
      <c r="G4348" t="s">
        <v>11579</v>
      </c>
      <c r="H4348" t="s">
        <v>715</v>
      </c>
      <c r="I4348" t="s">
        <v>10853</v>
      </c>
      <c r="J4348">
        <v>10088</v>
      </c>
      <c r="K4348">
        <v>111400</v>
      </c>
      <c r="L4348" t="s">
        <v>27</v>
      </c>
      <c r="M4348" t="s">
        <v>1109</v>
      </c>
      <c r="N4348" t="s">
        <v>11268</v>
      </c>
      <c r="O4348" s="129"/>
    </row>
    <row r="4349" spans="1:15">
      <c r="A4349" t="s">
        <v>11580</v>
      </c>
      <c r="B4349" t="s">
        <v>317</v>
      </c>
      <c r="C4349" t="s">
        <v>11581</v>
      </c>
      <c r="D4349" t="s">
        <v>318</v>
      </c>
      <c r="E4349">
        <v>82082.28</v>
      </c>
      <c r="F4349" t="s">
        <v>1170</v>
      </c>
      <c r="G4349" t="s">
        <v>11582</v>
      </c>
      <c r="H4349" t="s">
        <v>707</v>
      </c>
      <c r="I4349" t="s">
        <v>10853</v>
      </c>
      <c r="J4349">
        <v>10088</v>
      </c>
      <c r="K4349">
        <v>111400</v>
      </c>
      <c r="L4349" t="s">
        <v>27</v>
      </c>
      <c r="M4349" t="s">
        <v>1109</v>
      </c>
      <c r="N4349" t="s">
        <v>11269</v>
      </c>
      <c r="O4349" s="129"/>
    </row>
    <row r="4350" spans="1:15">
      <c r="A4350" t="s">
        <v>1155</v>
      </c>
      <c r="B4350" t="s">
        <v>317</v>
      </c>
      <c r="C4350" t="s">
        <v>11586</v>
      </c>
      <c r="D4350" t="s">
        <v>318</v>
      </c>
      <c r="E4350">
        <v>80684.83</v>
      </c>
      <c r="F4350" t="s">
        <v>1170</v>
      </c>
      <c r="G4350" t="s">
        <v>11587</v>
      </c>
      <c r="H4350" t="s">
        <v>716</v>
      </c>
      <c r="I4350" t="s">
        <v>10853</v>
      </c>
      <c r="J4350">
        <v>10088</v>
      </c>
      <c r="K4350">
        <v>111400</v>
      </c>
      <c r="L4350" t="s">
        <v>27</v>
      </c>
      <c r="M4350" t="s">
        <v>1109</v>
      </c>
      <c r="N4350" t="s">
        <v>11270</v>
      </c>
      <c r="O4350" s="129"/>
    </row>
    <row r="4351" spans="1:15">
      <c r="A4351" t="s">
        <v>11583</v>
      </c>
      <c r="B4351" t="s">
        <v>317</v>
      </c>
      <c r="C4351" t="s">
        <v>11584</v>
      </c>
      <c r="D4351" t="s">
        <v>318</v>
      </c>
      <c r="E4351">
        <v>100354.52</v>
      </c>
      <c r="F4351" t="s">
        <v>1170</v>
      </c>
      <c r="G4351" t="s">
        <v>11585</v>
      </c>
      <c r="H4351" t="s">
        <v>713</v>
      </c>
      <c r="I4351" t="s">
        <v>10853</v>
      </c>
      <c r="J4351">
        <v>10088</v>
      </c>
      <c r="K4351">
        <v>111400</v>
      </c>
      <c r="L4351" t="s">
        <v>27</v>
      </c>
      <c r="M4351" t="s">
        <v>1109</v>
      </c>
      <c r="N4351" t="s">
        <v>11271</v>
      </c>
      <c r="O4351" s="129"/>
    </row>
    <row r="4352" spans="1:15">
      <c r="A4352" t="s">
        <v>11588</v>
      </c>
      <c r="B4352" t="s">
        <v>317</v>
      </c>
      <c r="C4352" t="s">
        <v>11589</v>
      </c>
      <c r="D4352" t="s">
        <v>318</v>
      </c>
      <c r="E4352">
        <v>88882.82</v>
      </c>
      <c r="F4352" t="s">
        <v>1170</v>
      </c>
      <c r="G4352" t="s">
        <v>11590</v>
      </c>
      <c r="H4352" t="s">
        <v>723</v>
      </c>
      <c r="I4352" t="s">
        <v>10853</v>
      </c>
      <c r="J4352">
        <v>10088</v>
      </c>
      <c r="K4352">
        <v>111400</v>
      </c>
      <c r="L4352" t="s">
        <v>27</v>
      </c>
      <c r="M4352" t="s">
        <v>1109</v>
      </c>
      <c r="N4352" t="s">
        <v>11272</v>
      </c>
      <c r="O4352" s="129"/>
    </row>
    <row r="4353" spans="1:15">
      <c r="A4353" t="s">
        <v>1161</v>
      </c>
      <c r="B4353" t="s">
        <v>317</v>
      </c>
      <c r="C4353" t="s">
        <v>11591</v>
      </c>
      <c r="D4353" t="s">
        <v>318</v>
      </c>
      <c r="E4353">
        <v>88787.69</v>
      </c>
      <c r="F4353" t="s">
        <v>1170</v>
      </c>
      <c r="G4353" t="s">
        <v>11592</v>
      </c>
      <c r="H4353" t="s">
        <v>713</v>
      </c>
      <c r="I4353" t="s">
        <v>10853</v>
      </c>
      <c r="J4353">
        <v>10088</v>
      </c>
      <c r="K4353">
        <v>111400</v>
      </c>
      <c r="L4353" t="s">
        <v>27</v>
      </c>
      <c r="M4353" t="s">
        <v>1109</v>
      </c>
      <c r="N4353" t="s">
        <v>11273</v>
      </c>
      <c r="O4353" s="129"/>
    </row>
    <row r="4354" spans="1:15">
      <c r="A4354" t="s">
        <v>1160</v>
      </c>
      <c r="B4354" t="s">
        <v>317</v>
      </c>
      <c r="C4354" t="s">
        <v>11593</v>
      </c>
      <c r="D4354" t="s">
        <v>318</v>
      </c>
      <c r="E4354">
        <v>87445.53</v>
      </c>
      <c r="F4354" t="s">
        <v>1170</v>
      </c>
      <c r="G4354" t="s">
        <v>11594</v>
      </c>
      <c r="H4354" t="s">
        <v>718</v>
      </c>
      <c r="I4354" t="s">
        <v>10853</v>
      </c>
      <c r="J4354">
        <v>10088</v>
      </c>
      <c r="K4354">
        <v>111400</v>
      </c>
      <c r="L4354" t="s">
        <v>27</v>
      </c>
      <c r="M4354" t="s">
        <v>1109</v>
      </c>
      <c r="N4354" t="s">
        <v>11274</v>
      </c>
      <c r="O4354" s="129"/>
    </row>
    <row r="4355" spans="1:15">
      <c r="A4355" t="s">
        <v>11583</v>
      </c>
      <c r="B4355" t="s">
        <v>317</v>
      </c>
      <c r="C4355" t="s">
        <v>11584</v>
      </c>
      <c r="D4355" t="s">
        <v>318</v>
      </c>
      <c r="E4355">
        <v>235.9</v>
      </c>
      <c r="F4355" t="s">
        <v>1170</v>
      </c>
      <c r="G4355" t="s">
        <v>11585</v>
      </c>
      <c r="H4355" t="s">
        <v>714</v>
      </c>
      <c r="I4355" t="s">
        <v>10852</v>
      </c>
      <c r="J4355">
        <v>10088</v>
      </c>
      <c r="K4355">
        <v>111500</v>
      </c>
      <c r="L4355" t="s">
        <v>29</v>
      </c>
      <c r="M4355" t="s">
        <v>1109</v>
      </c>
      <c r="N4355" t="s">
        <v>11271</v>
      </c>
      <c r="O4355" s="129"/>
    </row>
    <row r="4356" spans="1:15">
      <c r="A4356" t="s">
        <v>316</v>
      </c>
      <c r="B4356" t="s">
        <v>317</v>
      </c>
      <c r="C4356" t="s">
        <v>11569</v>
      </c>
      <c r="D4356" t="s">
        <v>318</v>
      </c>
      <c r="E4356">
        <v>35714.75</v>
      </c>
      <c r="F4356" t="s">
        <v>1170</v>
      </c>
      <c r="G4356" t="s">
        <v>11570</v>
      </c>
      <c r="H4356" t="s">
        <v>719</v>
      </c>
      <c r="I4356" t="s">
        <v>10851</v>
      </c>
      <c r="J4356">
        <v>10088</v>
      </c>
      <c r="K4356">
        <v>111600</v>
      </c>
      <c r="L4356" t="s">
        <v>31</v>
      </c>
      <c r="M4356" t="s">
        <v>1109</v>
      </c>
      <c r="N4356" t="s">
        <v>11264</v>
      </c>
      <c r="O4356" s="129"/>
    </row>
    <row r="4357" spans="1:15">
      <c r="A4357" t="s">
        <v>320</v>
      </c>
      <c r="B4357" t="s">
        <v>317</v>
      </c>
      <c r="C4357" t="s">
        <v>11571</v>
      </c>
      <c r="D4357" t="s">
        <v>318</v>
      </c>
      <c r="E4357">
        <v>38912.17</v>
      </c>
      <c r="F4357" t="s">
        <v>1170</v>
      </c>
      <c r="G4357" t="s">
        <v>11572</v>
      </c>
      <c r="H4357" t="s">
        <v>716</v>
      </c>
      <c r="I4357" t="s">
        <v>10851</v>
      </c>
      <c r="J4357">
        <v>10088</v>
      </c>
      <c r="K4357">
        <v>111600</v>
      </c>
      <c r="L4357" t="s">
        <v>31</v>
      </c>
      <c r="M4357" t="s">
        <v>1109</v>
      </c>
      <c r="N4357" t="s">
        <v>11265</v>
      </c>
      <c r="O4357" s="129"/>
    </row>
    <row r="4358" spans="1:15">
      <c r="A4358" t="s">
        <v>321</v>
      </c>
      <c r="B4358" t="s">
        <v>317</v>
      </c>
      <c r="C4358" t="s">
        <v>11573</v>
      </c>
      <c r="D4358" t="s">
        <v>318</v>
      </c>
      <c r="E4358">
        <v>36617.300000000003</v>
      </c>
      <c r="F4358" t="s">
        <v>1170</v>
      </c>
      <c r="G4358" t="s">
        <v>11574</v>
      </c>
      <c r="H4358" t="s">
        <v>719</v>
      </c>
      <c r="I4358" t="s">
        <v>10851</v>
      </c>
      <c r="J4358">
        <v>10088</v>
      </c>
      <c r="K4358">
        <v>111600</v>
      </c>
      <c r="L4358" t="s">
        <v>31</v>
      </c>
      <c r="M4358" t="s">
        <v>1109</v>
      </c>
      <c r="N4358" t="s">
        <v>11266</v>
      </c>
      <c r="O4358" s="129"/>
    </row>
    <row r="4359" spans="1:15">
      <c r="A4359" t="s">
        <v>1115</v>
      </c>
      <c r="B4359" t="s">
        <v>317</v>
      </c>
      <c r="C4359" t="s">
        <v>11575</v>
      </c>
      <c r="D4359" t="s">
        <v>318</v>
      </c>
      <c r="E4359">
        <v>35688.07</v>
      </c>
      <c r="F4359" t="s">
        <v>1170</v>
      </c>
      <c r="G4359" t="s">
        <v>11576</v>
      </c>
      <c r="H4359" t="s">
        <v>718</v>
      </c>
      <c r="I4359" t="s">
        <v>10851</v>
      </c>
      <c r="J4359">
        <v>10088</v>
      </c>
      <c r="K4359">
        <v>111600</v>
      </c>
      <c r="L4359" t="s">
        <v>31</v>
      </c>
      <c r="M4359" t="s">
        <v>1109</v>
      </c>
      <c r="N4359" t="s">
        <v>11267</v>
      </c>
      <c r="O4359" s="129"/>
    </row>
    <row r="4360" spans="1:15">
      <c r="A4360" t="s">
        <v>11577</v>
      </c>
      <c r="B4360" t="s">
        <v>317</v>
      </c>
      <c r="C4360" t="s">
        <v>11578</v>
      </c>
      <c r="D4360" t="s">
        <v>318</v>
      </c>
      <c r="E4360">
        <v>36136.33</v>
      </c>
      <c r="F4360" t="s">
        <v>1170</v>
      </c>
      <c r="G4360" t="s">
        <v>11579</v>
      </c>
      <c r="H4360" t="s">
        <v>716</v>
      </c>
      <c r="I4360" t="s">
        <v>10851</v>
      </c>
      <c r="J4360">
        <v>10088</v>
      </c>
      <c r="K4360">
        <v>111600</v>
      </c>
      <c r="L4360" t="s">
        <v>31</v>
      </c>
      <c r="M4360" t="s">
        <v>1109</v>
      </c>
      <c r="N4360" t="s">
        <v>11268</v>
      </c>
      <c r="O4360" s="129"/>
    </row>
    <row r="4361" spans="1:15">
      <c r="A4361" t="s">
        <v>11580</v>
      </c>
      <c r="B4361" t="s">
        <v>317</v>
      </c>
      <c r="C4361" t="s">
        <v>11581</v>
      </c>
      <c r="D4361" t="s">
        <v>318</v>
      </c>
      <c r="E4361">
        <v>34810.29</v>
      </c>
      <c r="F4361" t="s">
        <v>1170</v>
      </c>
      <c r="G4361" t="s">
        <v>11582</v>
      </c>
      <c r="H4361" t="s">
        <v>708</v>
      </c>
      <c r="I4361" t="s">
        <v>10851</v>
      </c>
      <c r="J4361">
        <v>10088</v>
      </c>
      <c r="K4361">
        <v>111600</v>
      </c>
      <c r="L4361" t="s">
        <v>31</v>
      </c>
      <c r="M4361" t="s">
        <v>1109</v>
      </c>
      <c r="N4361" t="s">
        <v>11269</v>
      </c>
      <c r="O4361" s="129"/>
    </row>
    <row r="4362" spans="1:15">
      <c r="A4362" t="s">
        <v>11583</v>
      </c>
      <c r="B4362" t="s">
        <v>317</v>
      </c>
      <c r="C4362" t="s">
        <v>11584</v>
      </c>
      <c r="D4362" t="s">
        <v>318</v>
      </c>
      <c r="E4362">
        <v>35152.46</v>
      </c>
      <c r="F4362" t="s">
        <v>1170</v>
      </c>
      <c r="G4362" t="s">
        <v>11585</v>
      </c>
      <c r="H4362" t="s">
        <v>715</v>
      </c>
      <c r="I4362" t="s">
        <v>10851</v>
      </c>
      <c r="J4362">
        <v>10088</v>
      </c>
      <c r="K4362">
        <v>111600</v>
      </c>
      <c r="L4362" t="s">
        <v>31</v>
      </c>
      <c r="M4362" t="s">
        <v>1109</v>
      </c>
      <c r="N4362" t="s">
        <v>11271</v>
      </c>
      <c r="O4362" s="129"/>
    </row>
    <row r="4363" spans="1:15">
      <c r="A4363" t="s">
        <v>1155</v>
      </c>
      <c r="B4363" t="s">
        <v>317</v>
      </c>
      <c r="C4363" t="s">
        <v>11586</v>
      </c>
      <c r="D4363" t="s">
        <v>318</v>
      </c>
      <c r="E4363">
        <v>36646.5</v>
      </c>
      <c r="F4363" t="s">
        <v>1170</v>
      </c>
      <c r="G4363" t="s">
        <v>11587</v>
      </c>
      <c r="H4363" t="s">
        <v>717</v>
      </c>
      <c r="I4363" t="s">
        <v>10851</v>
      </c>
      <c r="J4363">
        <v>10088</v>
      </c>
      <c r="K4363">
        <v>111600</v>
      </c>
      <c r="L4363" t="s">
        <v>31</v>
      </c>
      <c r="M4363" t="s">
        <v>1109</v>
      </c>
      <c r="N4363" t="s">
        <v>11270</v>
      </c>
      <c r="O4363" s="129"/>
    </row>
    <row r="4364" spans="1:15">
      <c r="A4364" t="s">
        <v>11588</v>
      </c>
      <c r="B4364" t="s">
        <v>317</v>
      </c>
      <c r="C4364" t="s">
        <v>11589</v>
      </c>
      <c r="D4364" t="s">
        <v>318</v>
      </c>
      <c r="E4364">
        <v>60826.26</v>
      </c>
      <c r="F4364" t="s">
        <v>1170</v>
      </c>
      <c r="G4364" t="s">
        <v>11590</v>
      </c>
      <c r="H4364" t="s">
        <v>724</v>
      </c>
      <c r="I4364" t="s">
        <v>10851</v>
      </c>
      <c r="J4364">
        <v>10088</v>
      </c>
      <c r="K4364">
        <v>111600</v>
      </c>
      <c r="L4364" t="s">
        <v>31</v>
      </c>
      <c r="M4364" t="s">
        <v>1109</v>
      </c>
      <c r="N4364" t="s">
        <v>11272</v>
      </c>
      <c r="O4364" s="129"/>
    </row>
    <row r="4365" spans="1:15">
      <c r="A4365" t="s">
        <v>1161</v>
      </c>
      <c r="B4365" t="s">
        <v>317</v>
      </c>
      <c r="C4365" t="s">
        <v>11591</v>
      </c>
      <c r="D4365" t="s">
        <v>318</v>
      </c>
      <c r="E4365">
        <v>34303.339999999997</v>
      </c>
      <c r="F4365" t="s">
        <v>1170</v>
      </c>
      <c r="G4365" t="s">
        <v>11592</v>
      </c>
      <c r="H4365" t="s">
        <v>714</v>
      </c>
      <c r="I4365" t="s">
        <v>10851</v>
      </c>
      <c r="J4365">
        <v>10088</v>
      </c>
      <c r="K4365">
        <v>111600</v>
      </c>
      <c r="L4365" t="s">
        <v>31</v>
      </c>
      <c r="M4365" t="s">
        <v>1109</v>
      </c>
      <c r="N4365" t="s">
        <v>11273</v>
      </c>
      <c r="O4365" s="129"/>
    </row>
    <row r="4366" spans="1:15">
      <c r="A4366" t="s">
        <v>1160</v>
      </c>
      <c r="B4366" t="s">
        <v>317</v>
      </c>
      <c r="C4366" t="s">
        <v>11593</v>
      </c>
      <c r="D4366" t="s">
        <v>318</v>
      </c>
      <c r="E4366">
        <v>33092.14</v>
      </c>
      <c r="F4366" t="s">
        <v>1170</v>
      </c>
      <c r="G4366" t="s">
        <v>11594</v>
      </c>
      <c r="H4366" t="s">
        <v>719</v>
      </c>
      <c r="I4366" t="s">
        <v>10851</v>
      </c>
      <c r="J4366">
        <v>10088</v>
      </c>
      <c r="K4366">
        <v>111600</v>
      </c>
      <c r="L4366" t="s">
        <v>31</v>
      </c>
      <c r="M4366" t="s">
        <v>1109</v>
      </c>
      <c r="N4366" t="s">
        <v>11274</v>
      </c>
      <c r="O4366" s="129"/>
    </row>
    <row r="4367" spans="1:15">
      <c r="A4367" t="s">
        <v>316</v>
      </c>
      <c r="B4367" t="s">
        <v>317</v>
      </c>
      <c r="C4367" t="s">
        <v>11569</v>
      </c>
      <c r="D4367" t="s">
        <v>318</v>
      </c>
      <c r="E4367">
        <v>4015.75</v>
      </c>
      <c r="F4367" t="s">
        <v>1170</v>
      </c>
      <c r="G4367" t="s">
        <v>11570</v>
      </c>
      <c r="H4367" t="s">
        <v>720</v>
      </c>
      <c r="I4367" t="s">
        <v>10850</v>
      </c>
      <c r="J4367">
        <v>10088</v>
      </c>
      <c r="K4367">
        <v>111700</v>
      </c>
      <c r="L4367" t="s">
        <v>39</v>
      </c>
      <c r="M4367" t="s">
        <v>1109</v>
      </c>
      <c r="N4367" t="s">
        <v>11264</v>
      </c>
      <c r="O4367" s="129"/>
    </row>
    <row r="4368" spans="1:15">
      <c r="A4368" t="s">
        <v>320</v>
      </c>
      <c r="B4368" t="s">
        <v>317</v>
      </c>
      <c r="C4368" t="s">
        <v>11571</v>
      </c>
      <c r="D4368" t="s">
        <v>318</v>
      </c>
      <c r="E4368">
        <v>3196.07</v>
      </c>
      <c r="F4368" t="s">
        <v>1170</v>
      </c>
      <c r="G4368" t="s">
        <v>11572</v>
      </c>
      <c r="H4368" t="s">
        <v>717</v>
      </c>
      <c r="I4368" t="s">
        <v>10850</v>
      </c>
      <c r="J4368">
        <v>10088</v>
      </c>
      <c r="K4368">
        <v>111700</v>
      </c>
      <c r="L4368" t="s">
        <v>39</v>
      </c>
      <c r="M4368" t="s">
        <v>1109</v>
      </c>
      <c r="N4368" t="s">
        <v>11265</v>
      </c>
      <c r="O4368" s="129"/>
    </row>
    <row r="4369" spans="1:15">
      <c r="A4369" t="s">
        <v>321</v>
      </c>
      <c r="B4369" t="s">
        <v>317</v>
      </c>
      <c r="C4369" t="s">
        <v>11573</v>
      </c>
      <c r="D4369" t="s">
        <v>318</v>
      </c>
      <c r="E4369">
        <v>3494.13</v>
      </c>
      <c r="F4369" t="s">
        <v>1170</v>
      </c>
      <c r="G4369" t="s">
        <v>11574</v>
      </c>
      <c r="H4369" t="s">
        <v>720</v>
      </c>
      <c r="I4369" t="s">
        <v>10850</v>
      </c>
      <c r="J4369">
        <v>10088</v>
      </c>
      <c r="K4369">
        <v>111700</v>
      </c>
      <c r="L4369" t="s">
        <v>39</v>
      </c>
      <c r="M4369" t="s">
        <v>1109</v>
      </c>
      <c r="N4369" t="s">
        <v>11266</v>
      </c>
      <c r="O4369" s="129"/>
    </row>
    <row r="4370" spans="1:15">
      <c r="A4370" t="s">
        <v>1115</v>
      </c>
      <c r="B4370" t="s">
        <v>317</v>
      </c>
      <c r="C4370" t="s">
        <v>11575</v>
      </c>
      <c r="D4370" t="s">
        <v>318</v>
      </c>
      <c r="E4370">
        <v>5571.12</v>
      </c>
      <c r="F4370" t="s">
        <v>1170</v>
      </c>
      <c r="G4370" t="s">
        <v>11576</v>
      </c>
      <c r="H4370" t="s">
        <v>719</v>
      </c>
      <c r="I4370" t="s">
        <v>10850</v>
      </c>
      <c r="J4370">
        <v>10088</v>
      </c>
      <c r="K4370">
        <v>111700</v>
      </c>
      <c r="L4370" t="s">
        <v>39</v>
      </c>
      <c r="M4370" t="s">
        <v>1109</v>
      </c>
      <c r="N4370" t="s">
        <v>11267</v>
      </c>
      <c r="O4370" s="129"/>
    </row>
    <row r="4371" spans="1:15">
      <c r="A4371" t="s">
        <v>11577</v>
      </c>
      <c r="B4371" t="s">
        <v>317</v>
      </c>
      <c r="C4371" t="s">
        <v>11578</v>
      </c>
      <c r="D4371" t="s">
        <v>318</v>
      </c>
      <c r="E4371">
        <v>4312.26</v>
      </c>
      <c r="F4371" t="s">
        <v>1170</v>
      </c>
      <c r="G4371" t="s">
        <v>11579</v>
      </c>
      <c r="H4371" t="s">
        <v>717</v>
      </c>
      <c r="I4371" t="s">
        <v>10850</v>
      </c>
      <c r="J4371">
        <v>10088</v>
      </c>
      <c r="K4371">
        <v>111700</v>
      </c>
      <c r="L4371" t="s">
        <v>39</v>
      </c>
      <c r="M4371" t="s">
        <v>1109</v>
      </c>
      <c r="N4371" t="s">
        <v>11268</v>
      </c>
      <c r="O4371" s="129"/>
    </row>
    <row r="4372" spans="1:15">
      <c r="A4372" t="s">
        <v>11580</v>
      </c>
      <c r="B4372" t="s">
        <v>317</v>
      </c>
      <c r="C4372" t="s">
        <v>11581</v>
      </c>
      <c r="D4372" t="s">
        <v>318</v>
      </c>
      <c r="E4372">
        <v>4252.7700000000004</v>
      </c>
      <c r="F4372" t="s">
        <v>1170</v>
      </c>
      <c r="G4372" t="s">
        <v>11582</v>
      </c>
      <c r="H4372" t="s">
        <v>709</v>
      </c>
      <c r="I4372" t="s">
        <v>10850</v>
      </c>
      <c r="J4372">
        <v>10088</v>
      </c>
      <c r="K4372">
        <v>111700</v>
      </c>
      <c r="L4372" t="s">
        <v>39</v>
      </c>
      <c r="M4372" t="s">
        <v>1109</v>
      </c>
      <c r="N4372" t="s">
        <v>11269</v>
      </c>
      <c r="O4372" s="129"/>
    </row>
    <row r="4373" spans="1:15">
      <c r="A4373" t="s">
        <v>11583</v>
      </c>
      <c r="B4373" t="s">
        <v>317</v>
      </c>
      <c r="C4373" t="s">
        <v>11584</v>
      </c>
      <c r="D4373" t="s">
        <v>318</v>
      </c>
      <c r="E4373">
        <v>4359.5200000000004</v>
      </c>
      <c r="F4373" t="s">
        <v>1170</v>
      </c>
      <c r="G4373" t="s">
        <v>11585</v>
      </c>
      <c r="H4373" t="s">
        <v>716</v>
      </c>
      <c r="I4373" t="s">
        <v>10850</v>
      </c>
      <c r="J4373">
        <v>10088</v>
      </c>
      <c r="K4373">
        <v>111700</v>
      </c>
      <c r="L4373" t="s">
        <v>39</v>
      </c>
      <c r="M4373" t="s">
        <v>1109</v>
      </c>
      <c r="N4373" t="s">
        <v>11271</v>
      </c>
      <c r="O4373" s="129"/>
    </row>
    <row r="4374" spans="1:15">
      <c r="A4374" t="s">
        <v>1155</v>
      </c>
      <c r="B4374" t="s">
        <v>317</v>
      </c>
      <c r="C4374" t="s">
        <v>11586</v>
      </c>
      <c r="D4374" t="s">
        <v>318</v>
      </c>
      <c r="E4374">
        <v>4415.09</v>
      </c>
      <c r="F4374" t="s">
        <v>1170</v>
      </c>
      <c r="G4374" t="s">
        <v>11587</v>
      </c>
      <c r="H4374" t="s">
        <v>718</v>
      </c>
      <c r="I4374" t="s">
        <v>10850</v>
      </c>
      <c r="J4374">
        <v>10088</v>
      </c>
      <c r="K4374">
        <v>111700</v>
      </c>
      <c r="L4374" t="s">
        <v>39</v>
      </c>
      <c r="M4374" t="s">
        <v>1109</v>
      </c>
      <c r="N4374" t="s">
        <v>11270</v>
      </c>
      <c r="O4374" s="129"/>
    </row>
    <row r="4375" spans="1:15">
      <c r="A4375" t="s">
        <v>11588</v>
      </c>
      <c r="B4375" t="s">
        <v>317</v>
      </c>
      <c r="C4375" t="s">
        <v>11589</v>
      </c>
      <c r="D4375" t="s">
        <v>318</v>
      </c>
      <c r="E4375">
        <v>8656.6</v>
      </c>
      <c r="F4375" t="s">
        <v>1170</v>
      </c>
      <c r="G4375" t="s">
        <v>11590</v>
      </c>
      <c r="H4375" t="s">
        <v>725</v>
      </c>
      <c r="I4375" t="s">
        <v>10850</v>
      </c>
      <c r="J4375">
        <v>10088</v>
      </c>
      <c r="K4375">
        <v>111700</v>
      </c>
      <c r="L4375" t="s">
        <v>39</v>
      </c>
      <c r="M4375" t="s">
        <v>1109</v>
      </c>
      <c r="N4375" t="s">
        <v>11272</v>
      </c>
      <c r="O4375" s="129"/>
    </row>
    <row r="4376" spans="1:15">
      <c r="A4376" t="s">
        <v>1161</v>
      </c>
      <c r="B4376" t="s">
        <v>317</v>
      </c>
      <c r="C4376" t="s">
        <v>11591</v>
      </c>
      <c r="D4376" t="s">
        <v>318</v>
      </c>
      <c r="E4376">
        <v>5340.4</v>
      </c>
      <c r="F4376" t="s">
        <v>1170</v>
      </c>
      <c r="G4376" t="s">
        <v>11592</v>
      </c>
      <c r="H4376" t="s">
        <v>715</v>
      </c>
      <c r="I4376" t="s">
        <v>10850</v>
      </c>
      <c r="J4376">
        <v>10088</v>
      </c>
      <c r="K4376">
        <v>111700</v>
      </c>
      <c r="L4376" t="s">
        <v>39</v>
      </c>
      <c r="M4376" t="s">
        <v>1109</v>
      </c>
      <c r="N4376" t="s">
        <v>11273</v>
      </c>
      <c r="O4376" s="129"/>
    </row>
    <row r="4377" spans="1:15">
      <c r="A4377" t="s">
        <v>1160</v>
      </c>
      <c r="B4377" t="s">
        <v>317</v>
      </c>
      <c r="C4377" t="s">
        <v>11593</v>
      </c>
      <c r="D4377" t="s">
        <v>318</v>
      </c>
      <c r="E4377">
        <v>5728.68</v>
      </c>
      <c r="F4377" t="s">
        <v>1170</v>
      </c>
      <c r="G4377" t="s">
        <v>11594</v>
      </c>
      <c r="H4377" t="s">
        <v>720</v>
      </c>
      <c r="I4377" t="s">
        <v>10850</v>
      </c>
      <c r="J4377">
        <v>10088</v>
      </c>
      <c r="K4377">
        <v>111700</v>
      </c>
      <c r="L4377" t="s">
        <v>39</v>
      </c>
      <c r="M4377" t="s">
        <v>1109</v>
      </c>
      <c r="N4377" t="s">
        <v>11274</v>
      </c>
      <c r="O4377" s="129"/>
    </row>
    <row r="4378" spans="1:15">
      <c r="A4378" t="s">
        <v>316</v>
      </c>
      <c r="B4378" t="s">
        <v>317</v>
      </c>
      <c r="C4378" t="s">
        <v>11569</v>
      </c>
      <c r="D4378" t="s">
        <v>318</v>
      </c>
      <c r="E4378">
        <v>179.97</v>
      </c>
      <c r="F4378" t="s">
        <v>1170</v>
      </c>
      <c r="G4378" t="s">
        <v>11570</v>
      </c>
      <c r="H4378" t="s">
        <v>721</v>
      </c>
      <c r="I4378" t="s">
        <v>10849</v>
      </c>
      <c r="J4378">
        <v>10088</v>
      </c>
      <c r="K4378">
        <v>113000</v>
      </c>
      <c r="L4378" t="s">
        <v>39</v>
      </c>
      <c r="M4378" t="s">
        <v>1109</v>
      </c>
      <c r="N4378" t="s">
        <v>11264</v>
      </c>
      <c r="O4378" s="129"/>
    </row>
    <row r="4379" spans="1:15">
      <c r="A4379" t="s">
        <v>320</v>
      </c>
      <c r="B4379" t="s">
        <v>317</v>
      </c>
      <c r="C4379" t="s">
        <v>11571</v>
      </c>
      <c r="D4379" t="s">
        <v>318</v>
      </c>
      <c r="E4379">
        <v>153.69</v>
      </c>
      <c r="F4379" t="s">
        <v>1170</v>
      </c>
      <c r="G4379" t="s">
        <v>11572</v>
      </c>
      <c r="H4379" t="s">
        <v>718</v>
      </c>
      <c r="I4379" t="s">
        <v>10849</v>
      </c>
      <c r="J4379">
        <v>10088</v>
      </c>
      <c r="K4379">
        <v>113000</v>
      </c>
      <c r="L4379" t="s">
        <v>39</v>
      </c>
      <c r="M4379" t="s">
        <v>1109</v>
      </c>
      <c r="N4379" t="s">
        <v>11265</v>
      </c>
      <c r="O4379" s="129"/>
    </row>
    <row r="4380" spans="1:15">
      <c r="A4380" t="s">
        <v>321</v>
      </c>
      <c r="B4380" t="s">
        <v>317</v>
      </c>
      <c r="C4380" t="s">
        <v>11573</v>
      </c>
      <c r="D4380" t="s">
        <v>318</v>
      </c>
      <c r="E4380">
        <v>151.53</v>
      </c>
      <c r="F4380" t="s">
        <v>1170</v>
      </c>
      <c r="G4380" t="s">
        <v>11574</v>
      </c>
      <c r="H4380" t="s">
        <v>721</v>
      </c>
      <c r="I4380" t="s">
        <v>10849</v>
      </c>
      <c r="J4380">
        <v>10088</v>
      </c>
      <c r="K4380">
        <v>113000</v>
      </c>
      <c r="L4380" t="s">
        <v>39</v>
      </c>
      <c r="M4380" t="s">
        <v>1109</v>
      </c>
      <c r="N4380" t="s">
        <v>11266</v>
      </c>
      <c r="O4380" s="129"/>
    </row>
    <row r="4381" spans="1:15">
      <c r="A4381" t="s">
        <v>1115</v>
      </c>
      <c r="B4381" t="s">
        <v>317</v>
      </c>
      <c r="C4381" t="s">
        <v>11575</v>
      </c>
      <c r="D4381" t="s">
        <v>318</v>
      </c>
      <c r="E4381">
        <v>161.65</v>
      </c>
      <c r="F4381" t="s">
        <v>1170</v>
      </c>
      <c r="G4381" t="s">
        <v>11576</v>
      </c>
      <c r="H4381" t="s">
        <v>720</v>
      </c>
      <c r="I4381" t="s">
        <v>10849</v>
      </c>
      <c r="J4381">
        <v>10088</v>
      </c>
      <c r="K4381">
        <v>113000</v>
      </c>
      <c r="L4381" t="s">
        <v>39</v>
      </c>
      <c r="M4381" t="s">
        <v>1109</v>
      </c>
      <c r="N4381" t="s">
        <v>11267</v>
      </c>
      <c r="O4381" s="129"/>
    </row>
    <row r="4382" spans="1:15">
      <c r="A4382" t="s">
        <v>11577</v>
      </c>
      <c r="B4382" t="s">
        <v>317</v>
      </c>
      <c r="C4382" t="s">
        <v>11578</v>
      </c>
      <c r="D4382" t="s">
        <v>318</v>
      </c>
      <c r="E4382">
        <v>163.05000000000001</v>
      </c>
      <c r="F4382" t="s">
        <v>1170</v>
      </c>
      <c r="G4382" t="s">
        <v>11579</v>
      </c>
      <c r="H4382" t="s">
        <v>718</v>
      </c>
      <c r="I4382" t="s">
        <v>10849</v>
      </c>
      <c r="J4382">
        <v>10088</v>
      </c>
      <c r="K4382">
        <v>113000</v>
      </c>
      <c r="L4382" t="s">
        <v>39</v>
      </c>
      <c r="M4382" t="s">
        <v>1109</v>
      </c>
      <c r="N4382" t="s">
        <v>11268</v>
      </c>
      <c r="O4382" s="129"/>
    </row>
    <row r="4383" spans="1:15">
      <c r="A4383" t="s">
        <v>11580</v>
      </c>
      <c r="B4383" t="s">
        <v>317</v>
      </c>
      <c r="C4383" t="s">
        <v>11581</v>
      </c>
      <c r="D4383" t="s">
        <v>318</v>
      </c>
      <c r="E4383">
        <v>157.94999999999999</v>
      </c>
      <c r="F4383" t="s">
        <v>1170</v>
      </c>
      <c r="G4383" t="s">
        <v>11582</v>
      </c>
      <c r="H4383" t="s">
        <v>710</v>
      </c>
      <c r="I4383" t="s">
        <v>10849</v>
      </c>
      <c r="J4383">
        <v>10088</v>
      </c>
      <c r="K4383">
        <v>113000</v>
      </c>
      <c r="L4383" t="s">
        <v>39</v>
      </c>
      <c r="M4383" t="s">
        <v>1109</v>
      </c>
      <c r="N4383" t="s">
        <v>11269</v>
      </c>
      <c r="O4383" s="129"/>
    </row>
    <row r="4384" spans="1:15">
      <c r="A4384" t="s">
        <v>11583</v>
      </c>
      <c r="B4384" t="s">
        <v>317</v>
      </c>
      <c r="C4384" t="s">
        <v>11584</v>
      </c>
      <c r="D4384" t="s">
        <v>318</v>
      </c>
      <c r="E4384">
        <v>150.59</v>
      </c>
      <c r="F4384" t="s">
        <v>1170</v>
      </c>
      <c r="G4384" t="s">
        <v>11585</v>
      </c>
      <c r="H4384" t="s">
        <v>717</v>
      </c>
      <c r="I4384" t="s">
        <v>10849</v>
      </c>
      <c r="J4384">
        <v>10088</v>
      </c>
      <c r="K4384">
        <v>113000</v>
      </c>
      <c r="L4384" t="s">
        <v>39</v>
      </c>
      <c r="M4384" t="s">
        <v>1109</v>
      </c>
      <c r="N4384" t="s">
        <v>11271</v>
      </c>
      <c r="O4384" s="129"/>
    </row>
    <row r="4385" spans="1:15">
      <c r="A4385" t="s">
        <v>1155</v>
      </c>
      <c r="B4385" t="s">
        <v>317</v>
      </c>
      <c r="C4385" t="s">
        <v>11586</v>
      </c>
      <c r="D4385" t="s">
        <v>318</v>
      </c>
      <c r="E4385">
        <v>149.68</v>
      </c>
      <c r="F4385" t="s">
        <v>1170</v>
      </c>
      <c r="G4385" t="s">
        <v>11587</v>
      </c>
      <c r="H4385" t="s">
        <v>719</v>
      </c>
      <c r="I4385" t="s">
        <v>10849</v>
      </c>
      <c r="J4385">
        <v>10088</v>
      </c>
      <c r="K4385">
        <v>113000</v>
      </c>
      <c r="L4385" t="s">
        <v>39</v>
      </c>
      <c r="M4385" t="s">
        <v>1109</v>
      </c>
      <c r="N4385" t="s">
        <v>11270</v>
      </c>
      <c r="O4385" s="129"/>
    </row>
    <row r="4386" spans="1:15">
      <c r="A4386" t="s">
        <v>11588</v>
      </c>
      <c r="B4386" t="s">
        <v>317</v>
      </c>
      <c r="C4386" t="s">
        <v>11589</v>
      </c>
      <c r="D4386" t="s">
        <v>318</v>
      </c>
      <c r="E4386">
        <v>549.99</v>
      </c>
      <c r="F4386" t="s">
        <v>1170</v>
      </c>
      <c r="G4386" t="s">
        <v>11590</v>
      </c>
      <c r="H4386" t="s">
        <v>726</v>
      </c>
      <c r="I4386" t="s">
        <v>10849</v>
      </c>
      <c r="J4386">
        <v>10088</v>
      </c>
      <c r="K4386">
        <v>113000</v>
      </c>
      <c r="L4386" t="s">
        <v>39</v>
      </c>
      <c r="M4386" t="s">
        <v>1109</v>
      </c>
      <c r="N4386" t="s">
        <v>11272</v>
      </c>
      <c r="O4386" s="129"/>
    </row>
    <row r="4387" spans="1:15">
      <c r="A4387" t="s">
        <v>1161</v>
      </c>
      <c r="B4387" t="s">
        <v>317</v>
      </c>
      <c r="C4387" t="s">
        <v>11591</v>
      </c>
      <c r="D4387" t="s">
        <v>318</v>
      </c>
      <c r="E4387">
        <v>198.5</v>
      </c>
      <c r="F4387" t="s">
        <v>1170</v>
      </c>
      <c r="G4387" t="s">
        <v>11592</v>
      </c>
      <c r="H4387" t="s">
        <v>716</v>
      </c>
      <c r="I4387" t="s">
        <v>10849</v>
      </c>
      <c r="J4387">
        <v>10088</v>
      </c>
      <c r="K4387">
        <v>113000</v>
      </c>
      <c r="L4387" t="s">
        <v>39</v>
      </c>
      <c r="M4387" t="s">
        <v>1109</v>
      </c>
      <c r="N4387" t="s">
        <v>11273</v>
      </c>
      <c r="O4387" s="129"/>
    </row>
    <row r="4388" spans="1:15">
      <c r="A4388" t="s">
        <v>1160</v>
      </c>
      <c r="B4388" t="s">
        <v>317</v>
      </c>
      <c r="C4388" t="s">
        <v>11593</v>
      </c>
      <c r="D4388" t="s">
        <v>318</v>
      </c>
      <c r="E4388">
        <v>217.2</v>
      </c>
      <c r="F4388" t="s">
        <v>1170</v>
      </c>
      <c r="G4388" t="s">
        <v>11594</v>
      </c>
      <c r="H4388" t="s">
        <v>721</v>
      </c>
      <c r="I4388" t="s">
        <v>10849</v>
      </c>
      <c r="J4388">
        <v>10088</v>
      </c>
      <c r="K4388">
        <v>113000</v>
      </c>
      <c r="L4388" t="s">
        <v>39</v>
      </c>
      <c r="M4388" t="s">
        <v>1109</v>
      </c>
      <c r="N4388" t="s">
        <v>11274</v>
      </c>
      <c r="O4388" s="129"/>
    </row>
    <row r="4389" spans="1:15">
      <c r="A4389" t="s">
        <v>316</v>
      </c>
      <c r="B4389" t="s">
        <v>317</v>
      </c>
      <c r="C4389" t="s">
        <v>11569</v>
      </c>
      <c r="D4389" t="s">
        <v>318</v>
      </c>
      <c r="E4389">
        <v>863.54</v>
      </c>
      <c r="F4389" t="s">
        <v>1170</v>
      </c>
      <c r="G4389" t="s">
        <v>11570</v>
      </c>
      <c r="H4389" t="s">
        <v>722</v>
      </c>
      <c r="I4389" t="s">
        <v>10848</v>
      </c>
      <c r="J4389">
        <v>10088</v>
      </c>
      <c r="K4389">
        <v>113010</v>
      </c>
      <c r="L4389" t="s">
        <v>35</v>
      </c>
      <c r="M4389" t="s">
        <v>1109</v>
      </c>
      <c r="N4389" t="s">
        <v>11264</v>
      </c>
      <c r="O4389" s="129"/>
    </row>
    <row r="4390" spans="1:15">
      <c r="A4390" t="s">
        <v>320</v>
      </c>
      <c r="B4390" t="s">
        <v>317</v>
      </c>
      <c r="C4390" t="s">
        <v>11571</v>
      </c>
      <c r="D4390" t="s">
        <v>318</v>
      </c>
      <c r="E4390">
        <v>871.67</v>
      </c>
      <c r="F4390" t="s">
        <v>1170</v>
      </c>
      <c r="G4390" t="s">
        <v>11572</v>
      </c>
      <c r="H4390" t="s">
        <v>719</v>
      </c>
      <c r="I4390" t="s">
        <v>10848</v>
      </c>
      <c r="J4390">
        <v>10088</v>
      </c>
      <c r="K4390">
        <v>113010</v>
      </c>
      <c r="L4390" t="s">
        <v>35</v>
      </c>
      <c r="M4390" t="s">
        <v>1109</v>
      </c>
      <c r="N4390" t="s">
        <v>11265</v>
      </c>
      <c r="O4390" s="129"/>
    </row>
    <row r="4391" spans="1:15">
      <c r="A4391" t="s">
        <v>321</v>
      </c>
      <c r="B4391" t="s">
        <v>317</v>
      </c>
      <c r="C4391" t="s">
        <v>11573</v>
      </c>
      <c r="D4391" t="s">
        <v>318</v>
      </c>
      <c r="E4391">
        <v>847.89</v>
      </c>
      <c r="F4391" t="s">
        <v>1170</v>
      </c>
      <c r="G4391" t="s">
        <v>11574</v>
      </c>
      <c r="H4391" t="s">
        <v>722</v>
      </c>
      <c r="I4391" t="s">
        <v>10848</v>
      </c>
      <c r="J4391">
        <v>10088</v>
      </c>
      <c r="K4391">
        <v>113010</v>
      </c>
      <c r="L4391" t="s">
        <v>35</v>
      </c>
      <c r="M4391" t="s">
        <v>1109</v>
      </c>
      <c r="N4391" t="s">
        <v>11266</v>
      </c>
      <c r="O4391" s="129"/>
    </row>
    <row r="4392" spans="1:15">
      <c r="A4392" t="s">
        <v>1115</v>
      </c>
      <c r="B4392" t="s">
        <v>317</v>
      </c>
      <c r="C4392" t="s">
        <v>11575</v>
      </c>
      <c r="D4392" t="s">
        <v>318</v>
      </c>
      <c r="E4392">
        <v>854.66</v>
      </c>
      <c r="F4392" t="s">
        <v>1170</v>
      </c>
      <c r="G4392" t="s">
        <v>11576</v>
      </c>
      <c r="H4392" t="s">
        <v>721</v>
      </c>
      <c r="I4392" t="s">
        <v>10848</v>
      </c>
      <c r="J4392">
        <v>10088</v>
      </c>
      <c r="K4392">
        <v>113010</v>
      </c>
      <c r="L4392" t="s">
        <v>35</v>
      </c>
      <c r="M4392" t="s">
        <v>1109</v>
      </c>
      <c r="N4392" t="s">
        <v>11267</v>
      </c>
      <c r="O4392" s="129"/>
    </row>
    <row r="4393" spans="1:15">
      <c r="A4393" t="s">
        <v>11577</v>
      </c>
      <c r="B4393" t="s">
        <v>317</v>
      </c>
      <c r="C4393" t="s">
        <v>11578</v>
      </c>
      <c r="D4393" t="s">
        <v>318</v>
      </c>
      <c r="E4393">
        <v>845.07</v>
      </c>
      <c r="F4393" t="s">
        <v>1170</v>
      </c>
      <c r="G4393" t="s">
        <v>11579</v>
      </c>
      <c r="H4393" t="s">
        <v>719</v>
      </c>
      <c r="I4393" t="s">
        <v>10848</v>
      </c>
      <c r="J4393">
        <v>10088</v>
      </c>
      <c r="K4393">
        <v>113010</v>
      </c>
      <c r="L4393" t="s">
        <v>35</v>
      </c>
      <c r="M4393" t="s">
        <v>1109</v>
      </c>
      <c r="N4393" t="s">
        <v>11268</v>
      </c>
      <c r="O4393" s="129"/>
    </row>
    <row r="4394" spans="1:15">
      <c r="A4394" t="s">
        <v>11580</v>
      </c>
      <c r="B4394" t="s">
        <v>317</v>
      </c>
      <c r="C4394" t="s">
        <v>11581</v>
      </c>
      <c r="D4394" t="s">
        <v>318</v>
      </c>
      <c r="E4394">
        <v>845.07</v>
      </c>
      <c r="F4394" t="s">
        <v>1170</v>
      </c>
      <c r="G4394" t="s">
        <v>11582</v>
      </c>
      <c r="H4394" t="s">
        <v>711</v>
      </c>
      <c r="I4394" t="s">
        <v>10848</v>
      </c>
      <c r="J4394">
        <v>10088</v>
      </c>
      <c r="K4394">
        <v>113010</v>
      </c>
      <c r="L4394" t="s">
        <v>35</v>
      </c>
      <c r="M4394" t="s">
        <v>1109</v>
      </c>
      <c r="N4394" t="s">
        <v>11269</v>
      </c>
      <c r="O4394" s="129"/>
    </row>
    <row r="4395" spans="1:15">
      <c r="A4395" t="s">
        <v>1155</v>
      </c>
      <c r="B4395" t="s">
        <v>317</v>
      </c>
      <c r="C4395" t="s">
        <v>11586</v>
      </c>
      <c r="D4395" t="s">
        <v>318</v>
      </c>
      <c r="E4395">
        <v>828.7</v>
      </c>
      <c r="F4395" t="s">
        <v>1170</v>
      </c>
      <c r="G4395" t="s">
        <v>11587</v>
      </c>
      <c r="H4395" t="s">
        <v>720</v>
      </c>
      <c r="I4395" t="s">
        <v>10848</v>
      </c>
      <c r="J4395">
        <v>10088</v>
      </c>
      <c r="K4395">
        <v>113010</v>
      </c>
      <c r="L4395" t="s">
        <v>35</v>
      </c>
      <c r="M4395" t="s">
        <v>1109</v>
      </c>
      <c r="N4395" t="s">
        <v>11270</v>
      </c>
      <c r="O4395" s="129"/>
    </row>
    <row r="4396" spans="1:15">
      <c r="A4396" t="s">
        <v>11583</v>
      </c>
      <c r="B4396" t="s">
        <v>317</v>
      </c>
      <c r="C4396" t="s">
        <v>11584</v>
      </c>
      <c r="D4396" t="s">
        <v>318</v>
      </c>
      <c r="E4396">
        <v>828.7</v>
      </c>
      <c r="F4396" t="s">
        <v>1170</v>
      </c>
      <c r="G4396" t="s">
        <v>11585</v>
      </c>
      <c r="H4396" t="s">
        <v>718</v>
      </c>
      <c r="I4396" t="s">
        <v>10848</v>
      </c>
      <c r="J4396">
        <v>10088</v>
      </c>
      <c r="K4396">
        <v>113010</v>
      </c>
      <c r="L4396" t="s">
        <v>35</v>
      </c>
      <c r="M4396" t="s">
        <v>1109</v>
      </c>
      <c r="N4396" t="s">
        <v>11271</v>
      </c>
      <c r="O4396" s="129"/>
    </row>
    <row r="4397" spans="1:15">
      <c r="A4397" t="s">
        <v>11588</v>
      </c>
      <c r="B4397" t="s">
        <v>317</v>
      </c>
      <c r="C4397" t="s">
        <v>11589</v>
      </c>
      <c r="D4397" t="s">
        <v>318</v>
      </c>
      <c r="E4397">
        <v>1673.21</v>
      </c>
      <c r="F4397" t="s">
        <v>1170</v>
      </c>
      <c r="G4397" t="s">
        <v>11590</v>
      </c>
      <c r="H4397" t="s">
        <v>727</v>
      </c>
      <c r="I4397" t="s">
        <v>10848</v>
      </c>
      <c r="J4397">
        <v>10088</v>
      </c>
      <c r="K4397">
        <v>113010</v>
      </c>
      <c r="L4397" t="s">
        <v>35</v>
      </c>
      <c r="M4397" t="s">
        <v>1109</v>
      </c>
      <c r="N4397" t="s">
        <v>11272</v>
      </c>
      <c r="O4397" s="129"/>
    </row>
    <row r="4398" spans="1:15">
      <c r="A4398" t="s">
        <v>1161</v>
      </c>
      <c r="B4398" t="s">
        <v>317</v>
      </c>
      <c r="C4398" t="s">
        <v>11591</v>
      </c>
      <c r="D4398" t="s">
        <v>318</v>
      </c>
      <c r="E4398">
        <v>883.38</v>
      </c>
      <c r="F4398" t="s">
        <v>1170</v>
      </c>
      <c r="G4398" t="s">
        <v>11592</v>
      </c>
      <c r="H4398" t="s">
        <v>717</v>
      </c>
      <c r="I4398" t="s">
        <v>10848</v>
      </c>
      <c r="J4398">
        <v>10088</v>
      </c>
      <c r="K4398">
        <v>113010</v>
      </c>
      <c r="L4398" t="s">
        <v>35</v>
      </c>
      <c r="M4398" t="s">
        <v>1109</v>
      </c>
      <c r="N4398" t="s">
        <v>11273</v>
      </c>
      <c r="O4398" s="129"/>
    </row>
    <row r="4399" spans="1:15">
      <c r="A4399" t="s">
        <v>1160</v>
      </c>
      <c r="B4399" t="s">
        <v>317</v>
      </c>
      <c r="C4399" t="s">
        <v>11593</v>
      </c>
      <c r="D4399" t="s">
        <v>318</v>
      </c>
      <c r="E4399">
        <v>940.74</v>
      </c>
      <c r="F4399" t="s">
        <v>1170</v>
      </c>
      <c r="G4399" t="s">
        <v>11594</v>
      </c>
      <c r="H4399" t="s">
        <v>722</v>
      </c>
      <c r="I4399" t="s">
        <v>10848</v>
      </c>
      <c r="J4399">
        <v>10088</v>
      </c>
      <c r="K4399">
        <v>113010</v>
      </c>
      <c r="L4399" t="s">
        <v>35</v>
      </c>
      <c r="M4399" t="s">
        <v>1109</v>
      </c>
      <c r="N4399" t="s">
        <v>11274</v>
      </c>
      <c r="O4399" s="129"/>
    </row>
    <row r="4400" spans="1:15">
      <c r="A4400" t="s">
        <v>316</v>
      </c>
      <c r="B4400" t="s">
        <v>317</v>
      </c>
      <c r="C4400" t="s">
        <v>11569</v>
      </c>
      <c r="D4400" t="s">
        <v>318</v>
      </c>
      <c r="E4400">
        <v>240</v>
      </c>
      <c r="F4400" t="s">
        <v>1170</v>
      </c>
      <c r="G4400" t="s">
        <v>11570</v>
      </c>
      <c r="H4400" t="s">
        <v>723</v>
      </c>
      <c r="I4400" t="s">
        <v>10847</v>
      </c>
      <c r="J4400">
        <v>10088</v>
      </c>
      <c r="K4400">
        <v>113020</v>
      </c>
      <c r="L4400" t="s">
        <v>33</v>
      </c>
      <c r="M4400" t="s">
        <v>1109</v>
      </c>
      <c r="N4400" t="s">
        <v>11264</v>
      </c>
      <c r="O4400" s="129"/>
    </row>
    <row r="4401" spans="1:15">
      <c r="A4401" t="s">
        <v>320</v>
      </c>
      <c r="B4401" t="s">
        <v>317</v>
      </c>
      <c r="C4401" t="s">
        <v>11571</v>
      </c>
      <c r="D4401" t="s">
        <v>318</v>
      </c>
      <c r="E4401">
        <v>261.23</v>
      </c>
      <c r="F4401" t="s">
        <v>1170</v>
      </c>
      <c r="G4401" t="s">
        <v>11572</v>
      </c>
      <c r="H4401" t="s">
        <v>720</v>
      </c>
      <c r="I4401" t="s">
        <v>10847</v>
      </c>
      <c r="J4401">
        <v>10088</v>
      </c>
      <c r="K4401">
        <v>113020</v>
      </c>
      <c r="L4401" t="s">
        <v>33</v>
      </c>
      <c r="M4401" t="s">
        <v>1109</v>
      </c>
      <c r="N4401" t="s">
        <v>11265</v>
      </c>
      <c r="O4401" s="129"/>
    </row>
    <row r="4402" spans="1:15">
      <c r="A4402" t="s">
        <v>321</v>
      </c>
      <c r="B4402" t="s">
        <v>317</v>
      </c>
      <c r="C4402" t="s">
        <v>11573</v>
      </c>
      <c r="D4402" t="s">
        <v>318</v>
      </c>
      <c r="E4402">
        <v>240.65</v>
      </c>
      <c r="F4402" t="s">
        <v>1170</v>
      </c>
      <c r="G4402" t="s">
        <v>11574</v>
      </c>
      <c r="H4402" t="s">
        <v>723</v>
      </c>
      <c r="I4402" t="s">
        <v>10847</v>
      </c>
      <c r="J4402">
        <v>10088</v>
      </c>
      <c r="K4402">
        <v>113020</v>
      </c>
      <c r="L4402" t="s">
        <v>33</v>
      </c>
      <c r="M4402" t="s">
        <v>1109</v>
      </c>
      <c r="N4402" t="s">
        <v>11266</v>
      </c>
      <c r="O4402" s="129"/>
    </row>
    <row r="4403" spans="1:15">
      <c r="A4403" t="s">
        <v>1115</v>
      </c>
      <c r="B4403" t="s">
        <v>317</v>
      </c>
      <c r="C4403" t="s">
        <v>11575</v>
      </c>
      <c r="D4403" t="s">
        <v>318</v>
      </c>
      <c r="E4403">
        <v>244.21</v>
      </c>
      <c r="F4403" t="s">
        <v>1170</v>
      </c>
      <c r="G4403" t="s">
        <v>11576</v>
      </c>
      <c r="H4403" t="s">
        <v>722</v>
      </c>
      <c r="I4403" t="s">
        <v>10847</v>
      </c>
      <c r="J4403">
        <v>10088</v>
      </c>
      <c r="K4403">
        <v>113020</v>
      </c>
      <c r="L4403" t="s">
        <v>33</v>
      </c>
      <c r="M4403" t="s">
        <v>1109</v>
      </c>
      <c r="N4403" t="s">
        <v>11267</v>
      </c>
      <c r="O4403" s="129"/>
    </row>
    <row r="4404" spans="1:15">
      <c r="A4404" t="s">
        <v>11577</v>
      </c>
      <c r="B4404" t="s">
        <v>317</v>
      </c>
      <c r="C4404" t="s">
        <v>11578</v>
      </c>
      <c r="D4404" t="s">
        <v>318</v>
      </c>
      <c r="E4404">
        <v>265.8</v>
      </c>
      <c r="F4404" t="s">
        <v>1170</v>
      </c>
      <c r="G4404" t="s">
        <v>11579</v>
      </c>
      <c r="H4404" t="s">
        <v>720</v>
      </c>
      <c r="I4404" t="s">
        <v>10847</v>
      </c>
      <c r="J4404">
        <v>10088</v>
      </c>
      <c r="K4404">
        <v>113020</v>
      </c>
      <c r="L4404" t="s">
        <v>33</v>
      </c>
      <c r="M4404" t="s">
        <v>1109</v>
      </c>
      <c r="N4404" t="s">
        <v>11268</v>
      </c>
      <c r="O4404" s="129"/>
    </row>
    <row r="4405" spans="1:15">
      <c r="A4405" t="s">
        <v>11580</v>
      </c>
      <c r="B4405" t="s">
        <v>317</v>
      </c>
      <c r="C4405" t="s">
        <v>11581</v>
      </c>
      <c r="D4405" t="s">
        <v>318</v>
      </c>
      <c r="E4405">
        <v>241.54</v>
      </c>
      <c r="F4405" t="s">
        <v>1170</v>
      </c>
      <c r="G4405" t="s">
        <v>11582</v>
      </c>
      <c r="H4405" t="s">
        <v>712</v>
      </c>
      <c r="I4405" t="s">
        <v>10847</v>
      </c>
      <c r="J4405">
        <v>10088</v>
      </c>
      <c r="K4405">
        <v>113020</v>
      </c>
      <c r="L4405" t="s">
        <v>33</v>
      </c>
      <c r="M4405" t="s">
        <v>1109</v>
      </c>
      <c r="N4405" t="s">
        <v>11269</v>
      </c>
      <c r="O4405" s="129"/>
    </row>
    <row r="4406" spans="1:15">
      <c r="A4406" t="s">
        <v>1155</v>
      </c>
      <c r="B4406" t="s">
        <v>317</v>
      </c>
      <c r="C4406" t="s">
        <v>11586</v>
      </c>
      <c r="D4406" t="s">
        <v>318</v>
      </c>
      <c r="E4406">
        <v>282.58999999999997</v>
      </c>
      <c r="F4406" t="s">
        <v>1170</v>
      </c>
      <c r="G4406" t="s">
        <v>11587</v>
      </c>
      <c r="H4406" t="s">
        <v>721</v>
      </c>
      <c r="I4406" t="s">
        <v>10847</v>
      </c>
      <c r="J4406">
        <v>10088</v>
      </c>
      <c r="K4406">
        <v>113020</v>
      </c>
      <c r="L4406" t="s">
        <v>33</v>
      </c>
      <c r="M4406" t="s">
        <v>1109</v>
      </c>
      <c r="N4406" t="s">
        <v>11270</v>
      </c>
      <c r="O4406" s="129"/>
    </row>
    <row r="4407" spans="1:15">
      <c r="A4407" t="s">
        <v>11583</v>
      </c>
      <c r="B4407" t="s">
        <v>317</v>
      </c>
      <c r="C4407" t="s">
        <v>11584</v>
      </c>
      <c r="D4407" t="s">
        <v>318</v>
      </c>
      <c r="E4407">
        <v>241.54</v>
      </c>
      <c r="F4407" t="s">
        <v>1170</v>
      </c>
      <c r="G4407" t="s">
        <v>11585</v>
      </c>
      <c r="H4407" t="s">
        <v>719</v>
      </c>
      <c r="I4407" t="s">
        <v>10847</v>
      </c>
      <c r="J4407">
        <v>10088</v>
      </c>
      <c r="K4407">
        <v>113020</v>
      </c>
      <c r="L4407" t="s">
        <v>33</v>
      </c>
      <c r="M4407" t="s">
        <v>1109</v>
      </c>
      <c r="N4407" t="s">
        <v>11271</v>
      </c>
      <c r="O4407" s="129"/>
    </row>
    <row r="4408" spans="1:15">
      <c r="A4408" t="s">
        <v>11588</v>
      </c>
      <c r="B4408" t="s">
        <v>317</v>
      </c>
      <c r="C4408" t="s">
        <v>11589</v>
      </c>
      <c r="D4408" t="s">
        <v>318</v>
      </c>
      <c r="E4408">
        <v>769.04</v>
      </c>
      <c r="F4408" t="s">
        <v>1170</v>
      </c>
      <c r="G4408" t="s">
        <v>11590</v>
      </c>
      <c r="H4408" t="s">
        <v>728</v>
      </c>
      <c r="I4408" t="s">
        <v>10847</v>
      </c>
      <c r="J4408">
        <v>10088</v>
      </c>
      <c r="K4408">
        <v>113020</v>
      </c>
      <c r="L4408" t="s">
        <v>33</v>
      </c>
      <c r="M4408" t="s">
        <v>1109</v>
      </c>
      <c r="N4408" t="s">
        <v>11272</v>
      </c>
      <c r="O4408" s="129"/>
    </row>
    <row r="4409" spans="1:15">
      <c r="A4409" t="s">
        <v>1161</v>
      </c>
      <c r="B4409" t="s">
        <v>317</v>
      </c>
      <c r="C4409" t="s">
        <v>11591</v>
      </c>
      <c r="D4409" t="s">
        <v>318</v>
      </c>
      <c r="E4409">
        <v>284.64</v>
      </c>
      <c r="F4409" t="s">
        <v>1170</v>
      </c>
      <c r="G4409" t="s">
        <v>11592</v>
      </c>
      <c r="H4409" t="s">
        <v>718</v>
      </c>
      <c r="I4409" t="s">
        <v>10847</v>
      </c>
      <c r="J4409">
        <v>10088</v>
      </c>
      <c r="K4409">
        <v>113020</v>
      </c>
      <c r="L4409" t="s">
        <v>33</v>
      </c>
      <c r="M4409" t="s">
        <v>1109</v>
      </c>
      <c r="N4409" t="s">
        <v>11273</v>
      </c>
      <c r="O4409" s="129"/>
    </row>
    <row r="4410" spans="1:15">
      <c r="A4410" t="s">
        <v>1160</v>
      </c>
      <c r="B4410" t="s">
        <v>317</v>
      </c>
      <c r="C4410" t="s">
        <v>11593</v>
      </c>
      <c r="D4410" t="s">
        <v>318</v>
      </c>
      <c r="E4410">
        <v>287.05</v>
      </c>
      <c r="F4410" t="s">
        <v>1170</v>
      </c>
      <c r="G4410" t="s">
        <v>11594</v>
      </c>
      <c r="H4410" t="s">
        <v>723</v>
      </c>
      <c r="I4410" t="s">
        <v>10847</v>
      </c>
      <c r="J4410">
        <v>10088</v>
      </c>
      <c r="K4410">
        <v>113020</v>
      </c>
      <c r="L4410" t="s">
        <v>33</v>
      </c>
      <c r="M4410" t="s">
        <v>1109</v>
      </c>
      <c r="N4410" t="s">
        <v>11274</v>
      </c>
      <c r="O4410" s="129"/>
    </row>
    <row r="4411" spans="1:15">
      <c r="A4411" t="s">
        <v>316</v>
      </c>
      <c r="B4411" t="s">
        <v>317</v>
      </c>
      <c r="C4411" t="s">
        <v>11569</v>
      </c>
      <c r="D4411" t="s">
        <v>318</v>
      </c>
      <c r="E4411">
        <v>7834.65</v>
      </c>
      <c r="F4411" t="s">
        <v>1170</v>
      </c>
      <c r="G4411" t="s">
        <v>11570</v>
      </c>
      <c r="H4411" t="s">
        <v>724</v>
      </c>
      <c r="I4411" t="s">
        <v>10846</v>
      </c>
      <c r="J4411">
        <v>10088</v>
      </c>
      <c r="K4411">
        <v>113040</v>
      </c>
      <c r="L4411" t="s">
        <v>27</v>
      </c>
      <c r="M4411" t="s">
        <v>1109</v>
      </c>
      <c r="N4411" t="s">
        <v>11264</v>
      </c>
      <c r="O4411" s="129"/>
    </row>
    <row r="4412" spans="1:15">
      <c r="A4412" t="s">
        <v>320</v>
      </c>
      <c r="B4412" t="s">
        <v>317</v>
      </c>
      <c r="C4412" t="s">
        <v>11571</v>
      </c>
      <c r="D4412" t="s">
        <v>318</v>
      </c>
      <c r="E4412">
        <v>8336</v>
      </c>
      <c r="F4412" t="s">
        <v>1170</v>
      </c>
      <c r="G4412" t="s">
        <v>11572</v>
      </c>
      <c r="H4412" t="s">
        <v>721</v>
      </c>
      <c r="I4412" t="s">
        <v>10846</v>
      </c>
      <c r="J4412">
        <v>10088</v>
      </c>
      <c r="K4412">
        <v>113040</v>
      </c>
      <c r="L4412" t="s">
        <v>27</v>
      </c>
      <c r="M4412" t="s">
        <v>1109</v>
      </c>
      <c r="N4412" t="s">
        <v>11265</v>
      </c>
      <c r="O4412" s="129"/>
    </row>
    <row r="4413" spans="1:15">
      <c r="A4413" t="s">
        <v>321</v>
      </c>
      <c r="B4413" t="s">
        <v>317</v>
      </c>
      <c r="C4413" t="s">
        <v>11573</v>
      </c>
      <c r="D4413" t="s">
        <v>318</v>
      </c>
      <c r="E4413">
        <v>8275.9500000000007</v>
      </c>
      <c r="F4413" t="s">
        <v>1170</v>
      </c>
      <c r="G4413" t="s">
        <v>11574</v>
      </c>
      <c r="H4413" t="s">
        <v>724</v>
      </c>
      <c r="I4413" t="s">
        <v>10846</v>
      </c>
      <c r="J4413">
        <v>10088</v>
      </c>
      <c r="K4413">
        <v>113040</v>
      </c>
      <c r="L4413" t="s">
        <v>27</v>
      </c>
      <c r="M4413" t="s">
        <v>1109</v>
      </c>
      <c r="N4413" t="s">
        <v>11266</v>
      </c>
      <c r="O4413" s="129"/>
    </row>
    <row r="4414" spans="1:15">
      <c r="A4414" t="s">
        <v>1115</v>
      </c>
      <c r="B4414" t="s">
        <v>317</v>
      </c>
      <c r="C4414" t="s">
        <v>11575</v>
      </c>
      <c r="D4414" t="s">
        <v>318</v>
      </c>
      <c r="E4414">
        <v>8254.86</v>
      </c>
      <c r="F4414" t="s">
        <v>1170</v>
      </c>
      <c r="G4414" t="s">
        <v>11576</v>
      </c>
      <c r="H4414" t="s">
        <v>723</v>
      </c>
      <c r="I4414" t="s">
        <v>10846</v>
      </c>
      <c r="J4414">
        <v>10088</v>
      </c>
      <c r="K4414">
        <v>113040</v>
      </c>
      <c r="L4414" t="s">
        <v>27</v>
      </c>
      <c r="M4414" t="s">
        <v>1109</v>
      </c>
      <c r="N4414" t="s">
        <v>11267</v>
      </c>
      <c r="O4414" s="129"/>
    </row>
    <row r="4415" spans="1:15">
      <c r="A4415" t="s">
        <v>11577</v>
      </c>
      <c r="B4415" t="s">
        <v>317</v>
      </c>
      <c r="C4415" t="s">
        <v>11578</v>
      </c>
      <c r="D4415" t="s">
        <v>318</v>
      </c>
      <c r="E4415">
        <v>8774.89</v>
      </c>
      <c r="F4415" t="s">
        <v>1170</v>
      </c>
      <c r="G4415" t="s">
        <v>11579</v>
      </c>
      <c r="H4415" t="s">
        <v>721</v>
      </c>
      <c r="I4415" t="s">
        <v>10846</v>
      </c>
      <c r="J4415">
        <v>10088</v>
      </c>
      <c r="K4415">
        <v>113040</v>
      </c>
      <c r="L4415" t="s">
        <v>27</v>
      </c>
      <c r="M4415" t="s">
        <v>1109</v>
      </c>
      <c r="N4415" t="s">
        <v>11268</v>
      </c>
      <c r="O4415" s="129"/>
    </row>
    <row r="4416" spans="1:15">
      <c r="A4416" t="s">
        <v>11580</v>
      </c>
      <c r="B4416" t="s">
        <v>317</v>
      </c>
      <c r="C4416" t="s">
        <v>11581</v>
      </c>
      <c r="D4416" t="s">
        <v>318</v>
      </c>
      <c r="E4416">
        <v>8816.84</v>
      </c>
      <c r="F4416" t="s">
        <v>1170</v>
      </c>
      <c r="G4416" t="s">
        <v>11582</v>
      </c>
      <c r="H4416" t="s">
        <v>713</v>
      </c>
      <c r="I4416" t="s">
        <v>10846</v>
      </c>
      <c r="J4416">
        <v>10088</v>
      </c>
      <c r="K4416">
        <v>113040</v>
      </c>
      <c r="L4416" t="s">
        <v>27</v>
      </c>
      <c r="M4416" t="s">
        <v>1109</v>
      </c>
      <c r="N4416" t="s">
        <v>11269</v>
      </c>
      <c r="O4416" s="129"/>
    </row>
    <row r="4417" spans="1:15">
      <c r="A4417" t="s">
        <v>11583</v>
      </c>
      <c r="B4417" t="s">
        <v>317</v>
      </c>
      <c r="C4417" t="s">
        <v>11584</v>
      </c>
      <c r="D4417" t="s">
        <v>318</v>
      </c>
      <c r="E4417">
        <v>11470.24</v>
      </c>
      <c r="F4417" t="s">
        <v>1170</v>
      </c>
      <c r="G4417" t="s">
        <v>11585</v>
      </c>
      <c r="H4417" t="s">
        <v>720</v>
      </c>
      <c r="I4417" t="s">
        <v>10846</v>
      </c>
      <c r="J4417">
        <v>10088</v>
      </c>
      <c r="K4417">
        <v>113040</v>
      </c>
      <c r="L4417" t="s">
        <v>27</v>
      </c>
      <c r="M4417" t="s">
        <v>1109</v>
      </c>
      <c r="N4417" t="s">
        <v>11271</v>
      </c>
      <c r="O4417" s="129"/>
    </row>
    <row r="4418" spans="1:15">
      <c r="A4418" t="s">
        <v>1155</v>
      </c>
      <c r="B4418" t="s">
        <v>317</v>
      </c>
      <c r="C4418" t="s">
        <v>11586</v>
      </c>
      <c r="D4418" t="s">
        <v>318</v>
      </c>
      <c r="E4418">
        <v>8946.89</v>
      </c>
      <c r="F4418" t="s">
        <v>1170</v>
      </c>
      <c r="G4418" t="s">
        <v>11587</v>
      </c>
      <c r="H4418" t="s">
        <v>722</v>
      </c>
      <c r="I4418" t="s">
        <v>10846</v>
      </c>
      <c r="J4418">
        <v>10088</v>
      </c>
      <c r="K4418">
        <v>113040</v>
      </c>
      <c r="L4418" t="s">
        <v>27</v>
      </c>
      <c r="M4418" t="s">
        <v>1109</v>
      </c>
      <c r="N4418" t="s">
        <v>11270</v>
      </c>
      <c r="O4418" s="129"/>
    </row>
    <row r="4419" spans="1:15">
      <c r="A4419" t="s">
        <v>11588</v>
      </c>
      <c r="B4419" t="s">
        <v>317</v>
      </c>
      <c r="C4419" t="s">
        <v>11589</v>
      </c>
      <c r="D4419" t="s">
        <v>318</v>
      </c>
      <c r="E4419">
        <v>9854.5499999999993</v>
      </c>
      <c r="F4419" t="s">
        <v>1170</v>
      </c>
      <c r="G4419" t="s">
        <v>11590</v>
      </c>
      <c r="H4419" t="s">
        <v>729</v>
      </c>
      <c r="I4419" t="s">
        <v>10846</v>
      </c>
      <c r="J4419">
        <v>10088</v>
      </c>
      <c r="K4419">
        <v>113040</v>
      </c>
      <c r="L4419" t="s">
        <v>27</v>
      </c>
      <c r="M4419" t="s">
        <v>1109</v>
      </c>
      <c r="N4419" t="s">
        <v>11272</v>
      </c>
      <c r="O4419" s="129"/>
    </row>
    <row r="4420" spans="1:15">
      <c r="A4420" t="s">
        <v>1161</v>
      </c>
      <c r="B4420" t="s">
        <v>317</v>
      </c>
      <c r="C4420" t="s">
        <v>11591</v>
      </c>
      <c r="D4420" t="s">
        <v>318</v>
      </c>
      <c r="E4420">
        <v>9708.2000000000007</v>
      </c>
      <c r="F4420" t="s">
        <v>1170</v>
      </c>
      <c r="G4420" t="s">
        <v>11592</v>
      </c>
      <c r="H4420" t="s">
        <v>719</v>
      </c>
      <c r="I4420" t="s">
        <v>10846</v>
      </c>
      <c r="J4420">
        <v>10088</v>
      </c>
      <c r="K4420">
        <v>113040</v>
      </c>
      <c r="L4420" t="s">
        <v>27</v>
      </c>
      <c r="M4420" t="s">
        <v>1109</v>
      </c>
      <c r="N4420" t="s">
        <v>11273</v>
      </c>
      <c r="O4420" s="129"/>
    </row>
    <row r="4421" spans="1:15">
      <c r="A4421" t="s">
        <v>1160</v>
      </c>
      <c r="B4421" t="s">
        <v>317</v>
      </c>
      <c r="C4421" t="s">
        <v>11593</v>
      </c>
      <c r="D4421" t="s">
        <v>318</v>
      </c>
      <c r="E4421">
        <v>9532.3700000000008</v>
      </c>
      <c r="F4421" t="s">
        <v>1170</v>
      </c>
      <c r="G4421" t="s">
        <v>11594</v>
      </c>
      <c r="H4421" t="s">
        <v>724</v>
      </c>
      <c r="I4421" t="s">
        <v>10846</v>
      </c>
      <c r="J4421">
        <v>10088</v>
      </c>
      <c r="K4421">
        <v>113040</v>
      </c>
      <c r="L4421" t="s">
        <v>27</v>
      </c>
      <c r="M4421" t="s">
        <v>1109</v>
      </c>
      <c r="N4421" t="s">
        <v>11274</v>
      </c>
      <c r="O4421" s="129"/>
    </row>
    <row r="4422" spans="1:15">
      <c r="A4422" t="s">
        <v>316</v>
      </c>
      <c r="B4422" t="s">
        <v>317</v>
      </c>
      <c r="C4422" t="s">
        <v>11569</v>
      </c>
      <c r="D4422" t="s">
        <v>318</v>
      </c>
      <c r="E4422">
        <v>2635.68</v>
      </c>
      <c r="F4422" t="s">
        <v>1170</v>
      </c>
      <c r="G4422" t="s">
        <v>11570</v>
      </c>
      <c r="H4422" t="s">
        <v>725</v>
      </c>
      <c r="I4422" t="s">
        <v>10845</v>
      </c>
      <c r="J4422">
        <v>10088</v>
      </c>
      <c r="K4422">
        <v>113060</v>
      </c>
      <c r="L4422" t="s">
        <v>31</v>
      </c>
      <c r="M4422" t="s">
        <v>1109</v>
      </c>
      <c r="N4422" t="s">
        <v>11264</v>
      </c>
      <c r="O4422" s="129"/>
    </row>
    <row r="4423" spans="1:15">
      <c r="A4423" t="s">
        <v>320</v>
      </c>
      <c r="B4423" t="s">
        <v>317</v>
      </c>
      <c r="C4423" t="s">
        <v>11571</v>
      </c>
      <c r="D4423" t="s">
        <v>318</v>
      </c>
      <c r="E4423">
        <v>3035.06</v>
      </c>
      <c r="F4423" t="s">
        <v>1170</v>
      </c>
      <c r="G4423" t="s">
        <v>11572</v>
      </c>
      <c r="H4423" t="s">
        <v>722</v>
      </c>
      <c r="I4423" t="s">
        <v>10845</v>
      </c>
      <c r="J4423">
        <v>10088</v>
      </c>
      <c r="K4423">
        <v>113060</v>
      </c>
      <c r="L4423" t="s">
        <v>31</v>
      </c>
      <c r="M4423" t="s">
        <v>1109</v>
      </c>
      <c r="N4423" t="s">
        <v>11265</v>
      </c>
      <c r="O4423" s="129"/>
    </row>
    <row r="4424" spans="1:15">
      <c r="A4424" t="s">
        <v>321</v>
      </c>
      <c r="B4424" t="s">
        <v>317</v>
      </c>
      <c r="C4424" t="s">
        <v>11573</v>
      </c>
      <c r="D4424" t="s">
        <v>318</v>
      </c>
      <c r="E4424">
        <v>2722.77</v>
      </c>
      <c r="F4424" t="s">
        <v>1170</v>
      </c>
      <c r="G4424" t="s">
        <v>11574</v>
      </c>
      <c r="H4424" t="s">
        <v>725</v>
      </c>
      <c r="I4424" t="s">
        <v>10845</v>
      </c>
      <c r="J4424">
        <v>10088</v>
      </c>
      <c r="K4424">
        <v>113060</v>
      </c>
      <c r="L4424" t="s">
        <v>31</v>
      </c>
      <c r="M4424" t="s">
        <v>1109</v>
      </c>
      <c r="N4424" t="s">
        <v>11266</v>
      </c>
      <c r="O4424" s="129"/>
    </row>
    <row r="4425" spans="1:15">
      <c r="A4425" t="s">
        <v>1115</v>
      </c>
      <c r="B4425" t="s">
        <v>317</v>
      </c>
      <c r="C4425" t="s">
        <v>11575</v>
      </c>
      <c r="D4425" t="s">
        <v>318</v>
      </c>
      <c r="E4425">
        <v>2681.66</v>
      </c>
      <c r="F4425" t="s">
        <v>1170</v>
      </c>
      <c r="G4425" t="s">
        <v>11576</v>
      </c>
      <c r="H4425" t="s">
        <v>724</v>
      </c>
      <c r="I4425" t="s">
        <v>10845</v>
      </c>
      <c r="J4425">
        <v>10088</v>
      </c>
      <c r="K4425">
        <v>113060</v>
      </c>
      <c r="L4425" t="s">
        <v>31</v>
      </c>
      <c r="M4425" t="s">
        <v>1109</v>
      </c>
      <c r="N4425" t="s">
        <v>11267</v>
      </c>
      <c r="O4425" s="129"/>
    </row>
    <row r="4426" spans="1:15">
      <c r="A4426" t="s">
        <v>11577</v>
      </c>
      <c r="B4426" t="s">
        <v>317</v>
      </c>
      <c r="C4426" t="s">
        <v>11578</v>
      </c>
      <c r="D4426" t="s">
        <v>318</v>
      </c>
      <c r="E4426">
        <v>2746.19</v>
      </c>
      <c r="F4426" t="s">
        <v>1170</v>
      </c>
      <c r="G4426" t="s">
        <v>11579</v>
      </c>
      <c r="H4426" t="s">
        <v>722</v>
      </c>
      <c r="I4426" t="s">
        <v>10845</v>
      </c>
      <c r="J4426">
        <v>10088</v>
      </c>
      <c r="K4426">
        <v>113060</v>
      </c>
      <c r="L4426" t="s">
        <v>31</v>
      </c>
      <c r="M4426" t="s">
        <v>1109</v>
      </c>
      <c r="N4426" t="s">
        <v>11268</v>
      </c>
      <c r="O4426" s="129"/>
    </row>
    <row r="4427" spans="1:15">
      <c r="A4427" t="s">
        <v>11580</v>
      </c>
      <c r="B4427" t="s">
        <v>317</v>
      </c>
      <c r="C4427" t="s">
        <v>11581</v>
      </c>
      <c r="D4427" t="s">
        <v>318</v>
      </c>
      <c r="E4427">
        <v>2619.36</v>
      </c>
      <c r="F4427" t="s">
        <v>1170</v>
      </c>
      <c r="G4427" t="s">
        <v>11582</v>
      </c>
      <c r="H4427" t="s">
        <v>714</v>
      </c>
      <c r="I4427" t="s">
        <v>10845</v>
      </c>
      <c r="J4427">
        <v>10088</v>
      </c>
      <c r="K4427">
        <v>113060</v>
      </c>
      <c r="L4427" t="s">
        <v>31</v>
      </c>
      <c r="M4427" t="s">
        <v>1109</v>
      </c>
      <c r="N4427" t="s">
        <v>11269</v>
      </c>
      <c r="O4427" s="129"/>
    </row>
    <row r="4428" spans="1:15">
      <c r="A4428" t="s">
        <v>1155</v>
      </c>
      <c r="B4428" t="s">
        <v>317</v>
      </c>
      <c r="C4428" t="s">
        <v>11586</v>
      </c>
      <c r="D4428" t="s">
        <v>318</v>
      </c>
      <c r="E4428">
        <v>2763.83</v>
      </c>
      <c r="F4428" t="s">
        <v>1170</v>
      </c>
      <c r="G4428" t="s">
        <v>11587</v>
      </c>
      <c r="H4428" t="s">
        <v>723</v>
      </c>
      <c r="I4428" t="s">
        <v>10845</v>
      </c>
      <c r="J4428">
        <v>10088</v>
      </c>
      <c r="K4428">
        <v>113060</v>
      </c>
      <c r="L4428" t="s">
        <v>31</v>
      </c>
      <c r="M4428" t="s">
        <v>1109</v>
      </c>
      <c r="N4428" t="s">
        <v>11270</v>
      </c>
      <c r="O4428" s="129"/>
    </row>
    <row r="4429" spans="1:15">
      <c r="A4429" t="s">
        <v>11583</v>
      </c>
      <c r="B4429" t="s">
        <v>317</v>
      </c>
      <c r="C4429" t="s">
        <v>11584</v>
      </c>
      <c r="D4429" t="s">
        <v>318</v>
      </c>
      <c r="E4429">
        <v>2472.73</v>
      </c>
      <c r="F4429" t="s">
        <v>1170</v>
      </c>
      <c r="G4429" t="s">
        <v>11585</v>
      </c>
      <c r="H4429" t="s">
        <v>721</v>
      </c>
      <c r="I4429" t="s">
        <v>10845</v>
      </c>
      <c r="J4429">
        <v>10088</v>
      </c>
      <c r="K4429">
        <v>113060</v>
      </c>
      <c r="L4429" t="s">
        <v>31</v>
      </c>
      <c r="M4429" t="s">
        <v>1109</v>
      </c>
      <c r="N4429" t="s">
        <v>11271</v>
      </c>
      <c r="O4429" s="129"/>
    </row>
    <row r="4430" spans="1:15">
      <c r="A4430" t="s">
        <v>11588</v>
      </c>
      <c r="B4430" t="s">
        <v>317</v>
      </c>
      <c r="C4430" t="s">
        <v>11589</v>
      </c>
      <c r="D4430" t="s">
        <v>318</v>
      </c>
      <c r="E4430">
        <v>6061.54</v>
      </c>
      <c r="F4430" t="s">
        <v>1170</v>
      </c>
      <c r="G4430" t="s">
        <v>11590</v>
      </c>
      <c r="H4430" t="s">
        <v>730</v>
      </c>
      <c r="I4430" t="s">
        <v>10845</v>
      </c>
      <c r="J4430">
        <v>10088</v>
      </c>
      <c r="K4430">
        <v>113060</v>
      </c>
      <c r="L4430" t="s">
        <v>31</v>
      </c>
      <c r="M4430" t="s">
        <v>1109</v>
      </c>
      <c r="N4430" t="s">
        <v>11272</v>
      </c>
      <c r="O4430" s="129"/>
    </row>
    <row r="4431" spans="1:15">
      <c r="A4431" t="s">
        <v>1161</v>
      </c>
      <c r="B4431" t="s">
        <v>317</v>
      </c>
      <c r="C4431" t="s">
        <v>11591</v>
      </c>
      <c r="D4431" t="s">
        <v>318</v>
      </c>
      <c r="E4431">
        <v>2617.52</v>
      </c>
      <c r="F4431" t="s">
        <v>1170</v>
      </c>
      <c r="G4431" t="s">
        <v>11592</v>
      </c>
      <c r="H4431" t="s">
        <v>720</v>
      </c>
      <c r="I4431" t="s">
        <v>10845</v>
      </c>
      <c r="J4431">
        <v>10088</v>
      </c>
      <c r="K4431">
        <v>113060</v>
      </c>
      <c r="L4431" t="s">
        <v>31</v>
      </c>
      <c r="M4431" t="s">
        <v>1109</v>
      </c>
      <c r="N4431" t="s">
        <v>11273</v>
      </c>
      <c r="O4431" s="129"/>
    </row>
    <row r="4432" spans="1:15">
      <c r="A4432" t="s">
        <v>1160</v>
      </c>
      <c r="B4432" t="s">
        <v>317</v>
      </c>
      <c r="C4432" t="s">
        <v>11593</v>
      </c>
      <c r="D4432" t="s">
        <v>318</v>
      </c>
      <c r="E4432">
        <v>2364.77</v>
      </c>
      <c r="F4432" t="s">
        <v>1170</v>
      </c>
      <c r="G4432" t="s">
        <v>11594</v>
      </c>
      <c r="H4432" t="s">
        <v>725</v>
      </c>
      <c r="I4432" t="s">
        <v>10845</v>
      </c>
      <c r="J4432">
        <v>10088</v>
      </c>
      <c r="K4432">
        <v>113060</v>
      </c>
      <c r="L4432" t="s">
        <v>31</v>
      </c>
      <c r="M4432" t="s">
        <v>1109</v>
      </c>
      <c r="N4432" t="s">
        <v>11274</v>
      </c>
      <c r="O4432" s="129"/>
    </row>
    <row r="4433" spans="1:15">
      <c r="A4433" t="s">
        <v>316</v>
      </c>
      <c r="B4433" t="s">
        <v>317</v>
      </c>
      <c r="C4433" t="s">
        <v>11569</v>
      </c>
      <c r="D4433" t="s">
        <v>318</v>
      </c>
      <c r="E4433">
        <v>847.14</v>
      </c>
      <c r="F4433" t="s">
        <v>1170</v>
      </c>
      <c r="G4433" t="s">
        <v>11570</v>
      </c>
      <c r="H4433" t="s">
        <v>726</v>
      </c>
      <c r="I4433" t="s">
        <v>10844</v>
      </c>
      <c r="J4433">
        <v>10088</v>
      </c>
      <c r="K4433">
        <v>114000</v>
      </c>
      <c r="L4433" t="s">
        <v>39</v>
      </c>
      <c r="M4433" t="s">
        <v>1109</v>
      </c>
      <c r="N4433" t="s">
        <v>11264</v>
      </c>
      <c r="O4433" s="129"/>
    </row>
    <row r="4434" spans="1:15">
      <c r="A4434" t="s">
        <v>320</v>
      </c>
      <c r="B4434" t="s">
        <v>317</v>
      </c>
      <c r="C4434" t="s">
        <v>11571</v>
      </c>
      <c r="D4434" t="s">
        <v>318</v>
      </c>
      <c r="E4434">
        <v>901.95</v>
      </c>
      <c r="F4434" t="s">
        <v>1170</v>
      </c>
      <c r="G4434" t="s">
        <v>11572</v>
      </c>
      <c r="H4434" t="s">
        <v>723</v>
      </c>
      <c r="I4434" t="s">
        <v>10844</v>
      </c>
      <c r="J4434">
        <v>10088</v>
      </c>
      <c r="K4434">
        <v>114000</v>
      </c>
      <c r="L4434" t="s">
        <v>39</v>
      </c>
      <c r="M4434" t="s">
        <v>1109</v>
      </c>
      <c r="N4434" t="s">
        <v>11265</v>
      </c>
      <c r="O4434" s="129"/>
    </row>
    <row r="4435" spans="1:15">
      <c r="A4435" t="s">
        <v>321</v>
      </c>
      <c r="B4435" t="s">
        <v>317</v>
      </c>
      <c r="C4435" t="s">
        <v>11573</v>
      </c>
      <c r="D4435" t="s">
        <v>318</v>
      </c>
      <c r="E4435">
        <v>948.05</v>
      </c>
      <c r="F4435" t="s">
        <v>1170</v>
      </c>
      <c r="G4435" t="s">
        <v>11574</v>
      </c>
      <c r="H4435" t="s">
        <v>726</v>
      </c>
      <c r="I4435" t="s">
        <v>10844</v>
      </c>
      <c r="J4435">
        <v>10088</v>
      </c>
      <c r="K4435">
        <v>114000</v>
      </c>
      <c r="L4435" t="s">
        <v>39</v>
      </c>
      <c r="M4435" t="s">
        <v>1109</v>
      </c>
      <c r="N4435" t="s">
        <v>11266</v>
      </c>
      <c r="O4435" s="129"/>
    </row>
    <row r="4436" spans="1:15">
      <c r="A4436" t="s">
        <v>1115</v>
      </c>
      <c r="B4436" t="s">
        <v>317</v>
      </c>
      <c r="C4436" t="s">
        <v>11575</v>
      </c>
      <c r="D4436" t="s">
        <v>318</v>
      </c>
      <c r="E4436">
        <v>1425.38</v>
      </c>
      <c r="F4436" t="s">
        <v>1170</v>
      </c>
      <c r="G4436" t="s">
        <v>11576</v>
      </c>
      <c r="H4436" t="s">
        <v>725</v>
      </c>
      <c r="I4436" t="s">
        <v>10844</v>
      </c>
      <c r="J4436">
        <v>10088</v>
      </c>
      <c r="K4436">
        <v>114000</v>
      </c>
      <c r="L4436" t="s">
        <v>39</v>
      </c>
      <c r="M4436" t="s">
        <v>1109</v>
      </c>
      <c r="N4436" t="s">
        <v>11267</v>
      </c>
      <c r="O4436" s="129"/>
    </row>
    <row r="4437" spans="1:15">
      <c r="A4437" t="s">
        <v>11577</v>
      </c>
      <c r="B4437" t="s">
        <v>317</v>
      </c>
      <c r="C4437" t="s">
        <v>11578</v>
      </c>
      <c r="D4437" t="s">
        <v>318</v>
      </c>
      <c r="E4437">
        <v>1151.3399999999999</v>
      </c>
      <c r="F4437" t="s">
        <v>1170</v>
      </c>
      <c r="G4437" t="s">
        <v>11579</v>
      </c>
      <c r="H4437" t="s">
        <v>723</v>
      </c>
      <c r="I4437" t="s">
        <v>10844</v>
      </c>
      <c r="J4437">
        <v>10088</v>
      </c>
      <c r="K4437">
        <v>114000</v>
      </c>
      <c r="L4437" t="s">
        <v>39</v>
      </c>
      <c r="M4437" t="s">
        <v>1109</v>
      </c>
      <c r="N4437" t="s">
        <v>11268</v>
      </c>
      <c r="O4437" s="129"/>
    </row>
    <row r="4438" spans="1:15">
      <c r="A4438" t="s">
        <v>11580</v>
      </c>
      <c r="B4438" t="s">
        <v>317</v>
      </c>
      <c r="C4438" t="s">
        <v>11581</v>
      </c>
      <c r="D4438" t="s">
        <v>318</v>
      </c>
      <c r="E4438">
        <v>1172.6300000000001</v>
      </c>
      <c r="F4438" t="s">
        <v>1170</v>
      </c>
      <c r="G4438" t="s">
        <v>11582</v>
      </c>
      <c r="H4438" t="s">
        <v>715</v>
      </c>
      <c r="I4438" t="s">
        <v>10844</v>
      </c>
      <c r="J4438">
        <v>10088</v>
      </c>
      <c r="K4438">
        <v>114000</v>
      </c>
      <c r="L4438" t="s">
        <v>39</v>
      </c>
      <c r="M4438" t="s">
        <v>1109</v>
      </c>
      <c r="N4438" t="s">
        <v>11269</v>
      </c>
      <c r="O4438" s="129"/>
    </row>
    <row r="4439" spans="1:15">
      <c r="A4439" t="s">
        <v>1155</v>
      </c>
      <c r="B4439" t="s">
        <v>317</v>
      </c>
      <c r="C4439" t="s">
        <v>11586</v>
      </c>
      <c r="D4439" t="s">
        <v>318</v>
      </c>
      <c r="E4439">
        <v>1187.45</v>
      </c>
      <c r="F4439" t="s">
        <v>1170</v>
      </c>
      <c r="G4439" t="s">
        <v>11587</v>
      </c>
      <c r="H4439" t="s">
        <v>724</v>
      </c>
      <c r="I4439" t="s">
        <v>10844</v>
      </c>
      <c r="J4439">
        <v>10088</v>
      </c>
      <c r="K4439">
        <v>114000</v>
      </c>
      <c r="L4439" t="s">
        <v>39</v>
      </c>
      <c r="M4439" t="s">
        <v>1109</v>
      </c>
      <c r="N4439" t="s">
        <v>11270</v>
      </c>
      <c r="O4439" s="129"/>
    </row>
    <row r="4440" spans="1:15">
      <c r="A4440" t="s">
        <v>11583</v>
      </c>
      <c r="B4440" t="s">
        <v>317</v>
      </c>
      <c r="C4440" t="s">
        <v>11584</v>
      </c>
      <c r="D4440" t="s">
        <v>318</v>
      </c>
      <c r="E4440">
        <v>1171.6600000000001</v>
      </c>
      <c r="F4440" t="s">
        <v>1170</v>
      </c>
      <c r="G4440" t="s">
        <v>11585</v>
      </c>
      <c r="H4440" t="s">
        <v>722</v>
      </c>
      <c r="I4440" t="s">
        <v>10844</v>
      </c>
      <c r="J4440">
        <v>10088</v>
      </c>
      <c r="K4440">
        <v>114000</v>
      </c>
      <c r="L4440" t="s">
        <v>39</v>
      </c>
      <c r="M4440" t="s">
        <v>1109</v>
      </c>
      <c r="N4440" t="s">
        <v>11271</v>
      </c>
      <c r="O4440" s="129"/>
    </row>
    <row r="4441" spans="1:15">
      <c r="A4441" t="s">
        <v>11588</v>
      </c>
      <c r="B4441" t="s">
        <v>317</v>
      </c>
      <c r="C4441" t="s">
        <v>11589</v>
      </c>
      <c r="D4441" t="s">
        <v>318</v>
      </c>
      <c r="E4441">
        <v>2372.34</v>
      </c>
      <c r="F4441" t="s">
        <v>1170</v>
      </c>
      <c r="G4441" t="s">
        <v>11590</v>
      </c>
      <c r="H4441" t="s">
        <v>731</v>
      </c>
      <c r="I4441" t="s">
        <v>10844</v>
      </c>
      <c r="J4441">
        <v>10088</v>
      </c>
      <c r="K4441">
        <v>114000</v>
      </c>
      <c r="L4441" t="s">
        <v>39</v>
      </c>
      <c r="M4441" t="s">
        <v>1109</v>
      </c>
      <c r="N4441" t="s">
        <v>11272</v>
      </c>
      <c r="O4441" s="129"/>
    </row>
    <row r="4442" spans="1:15">
      <c r="A4442" t="s">
        <v>1161</v>
      </c>
      <c r="B4442" t="s">
        <v>317</v>
      </c>
      <c r="C4442" t="s">
        <v>11591</v>
      </c>
      <c r="D4442" t="s">
        <v>318</v>
      </c>
      <c r="E4442">
        <v>1472.39</v>
      </c>
      <c r="F4442" t="s">
        <v>1170</v>
      </c>
      <c r="G4442" t="s">
        <v>11592</v>
      </c>
      <c r="H4442" t="s">
        <v>721</v>
      </c>
      <c r="I4442" t="s">
        <v>10844</v>
      </c>
      <c r="J4442">
        <v>10088</v>
      </c>
      <c r="K4442">
        <v>114000</v>
      </c>
      <c r="L4442" t="s">
        <v>39</v>
      </c>
      <c r="M4442" t="s">
        <v>1109</v>
      </c>
      <c r="N4442" t="s">
        <v>11273</v>
      </c>
      <c r="O4442" s="129"/>
    </row>
    <row r="4443" spans="1:15">
      <c r="A4443" t="s">
        <v>1160</v>
      </c>
      <c r="B4443" t="s">
        <v>317</v>
      </c>
      <c r="C4443" t="s">
        <v>11593</v>
      </c>
      <c r="D4443" t="s">
        <v>318</v>
      </c>
      <c r="E4443">
        <v>1626.95</v>
      </c>
      <c r="F4443" t="s">
        <v>1170</v>
      </c>
      <c r="G4443" t="s">
        <v>11594</v>
      </c>
      <c r="H4443" t="s">
        <v>726</v>
      </c>
      <c r="I4443" t="s">
        <v>10844</v>
      </c>
      <c r="J4443">
        <v>10088</v>
      </c>
      <c r="K4443">
        <v>114000</v>
      </c>
      <c r="L4443" t="s">
        <v>39</v>
      </c>
      <c r="M4443" t="s">
        <v>1109</v>
      </c>
      <c r="N4443" t="s">
        <v>11274</v>
      </c>
      <c r="O4443" s="129"/>
    </row>
    <row r="4444" spans="1:15">
      <c r="A4444" t="s">
        <v>316</v>
      </c>
      <c r="B4444" t="s">
        <v>317</v>
      </c>
      <c r="C4444" t="s">
        <v>11569</v>
      </c>
      <c r="D4444" t="s">
        <v>318</v>
      </c>
      <c r="E4444">
        <v>2685.2</v>
      </c>
      <c r="F4444" t="s">
        <v>1170</v>
      </c>
      <c r="G4444" t="s">
        <v>11570</v>
      </c>
      <c r="H4444" t="s">
        <v>727</v>
      </c>
      <c r="I4444" t="s">
        <v>10843</v>
      </c>
      <c r="J4444">
        <v>10088</v>
      </c>
      <c r="K4444">
        <v>114010</v>
      </c>
      <c r="L4444" t="s">
        <v>35</v>
      </c>
      <c r="M4444" t="s">
        <v>1109</v>
      </c>
      <c r="N4444" t="s">
        <v>11264</v>
      </c>
      <c r="O4444" s="129"/>
    </row>
    <row r="4445" spans="1:15">
      <c r="A4445" t="s">
        <v>320</v>
      </c>
      <c r="B4445" t="s">
        <v>317</v>
      </c>
      <c r="C4445" t="s">
        <v>11571</v>
      </c>
      <c r="D4445" t="s">
        <v>318</v>
      </c>
      <c r="E4445">
        <v>2701.91</v>
      </c>
      <c r="F4445" t="s">
        <v>1170</v>
      </c>
      <c r="G4445" t="s">
        <v>11572</v>
      </c>
      <c r="H4445" t="s">
        <v>724</v>
      </c>
      <c r="I4445" t="s">
        <v>10843</v>
      </c>
      <c r="J4445">
        <v>10088</v>
      </c>
      <c r="K4445">
        <v>114010</v>
      </c>
      <c r="L4445" t="s">
        <v>35</v>
      </c>
      <c r="M4445" t="s">
        <v>1109</v>
      </c>
      <c r="N4445" t="s">
        <v>11265</v>
      </c>
      <c r="O4445" s="129"/>
    </row>
    <row r="4446" spans="1:15">
      <c r="A4446" t="s">
        <v>321</v>
      </c>
      <c r="B4446" t="s">
        <v>317</v>
      </c>
      <c r="C4446" t="s">
        <v>11573</v>
      </c>
      <c r="D4446" t="s">
        <v>318</v>
      </c>
      <c r="E4446">
        <v>2652.98</v>
      </c>
      <c r="F4446" t="s">
        <v>1170</v>
      </c>
      <c r="G4446" t="s">
        <v>11574</v>
      </c>
      <c r="H4446" t="s">
        <v>727</v>
      </c>
      <c r="I4446" t="s">
        <v>10843</v>
      </c>
      <c r="J4446">
        <v>10088</v>
      </c>
      <c r="K4446">
        <v>114010</v>
      </c>
      <c r="L4446" t="s">
        <v>35</v>
      </c>
      <c r="M4446" t="s">
        <v>1109</v>
      </c>
      <c r="N4446" t="s">
        <v>11266</v>
      </c>
      <c r="O4446" s="129"/>
    </row>
    <row r="4447" spans="1:15">
      <c r="A4447" t="s">
        <v>1115</v>
      </c>
      <c r="B4447" t="s">
        <v>317</v>
      </c>
      <c r="C4447" t="s">
        <v>11575</v>
      </c>
      <c r="D4447" t="s">
        <v>318</v>
      </c>
      <c r="E4447">
        <v>2619.9699999999998</v>
      </c>
      <c r="F4447" t="s">
        <v>1170</v>
      </c>
      <c r="G4447" t="s">
        <v>11576</v>
      </c>
      <c r="H4447" t="s">
        <v>726</v>
      </c>
      <c r="I4447" t="s">
        <v>10843</v>
      </c>
      <c r="J4447">
        <v>10088</v>
      </c>
      <c r="K4447">
        <v>114010</v>
      </c>
      <c r="L4447" t="s">
        <v>35</v>
      </c>
      <c r="M4447" t="s">
        <v>1109</v>
      </c>
      <c r="N4447" t="s">
        <v>11267</v>
      </c>
      <c r="O4447" s="129"/>
    </row>
    <row r="4448" spans="1:15">
      <c r="A4448" t="s">
        <v>11577</v>
      </c>
      <c r="B4448" t="s">
        <v>317</v>
      </c>
      <c r="C4448" t="s">
        <v>11578</v>
      </c>
      <c r="D4448" t="s">
        <v>318</v>
      </c>
      <c r="E4448">
        <v>2600.2600000000002</v>
      </c>
      <c r="F4448" t="s">
        <v>1170</v>
      </c>
      <c r="G4448" t="s">
        <v>11579</v>
      </c>
      <c r="H4448" t="s">
        <v>724</v>
      </c>
      <c r="I4448" t="s">
        <v>10843</v>
      </c>
      <c r="J4448">
        <v>10088</v>
      </c>
      <c r="K4448">
        <v>114010</v>
      </c>
      <c r="L4448" t="s">
        <v>35</v>
      </c>
      <c r="M4448" t="s">
        <v>1109</v>
      </c>
      <c r="N4448" t="s">
        <v>11268</v>
      </c>
      <c r="O4448" s="129"/>
    </row>
    <row r="4449" spans="1:15">
      <c r="A4449" t="s">
        <v>11580</v>
      </c>
      <c r="B4449" t="s">
        <v>317</v>
      </c>
      <c r="C4449" t="s">
        <v>11581</v>
      </c>
      <c r="D4449" t="s">
        <v>318</v>
      </c>
      <c r="E4449">
        <v>2600.2600000000002</v>
      </c>
      <c r="F4449" t="s">
        <v>1170</v>
      </c>
      <c r="G4449" t="s">
        <v>11582</v>
      </c>
      <c r="H4449" t="s">
        <v>716</v>
      </c>
      <c r="I4449" t="s">
        <v>10843</v>
      </c>
      <c r="J4449">
        <v>10088</v>
      </c>
      <c r="K4449">
        <v>114010</v>
      </c>
      <c r="L4449" t="s">
        <v>35</v>
      </c>
      <c r="M4449" t="s">
        <v>1109</v>
      </c>
      <c r="N4449" t="s">
        <v>11269</v>
      </c>
      <c r="O4449" s="129"/>
    </row>
    <row r="4450" spans="1:15">
      <c r="A4450" t="s">
        <v>1155</v>
      </c>
      <c r="B4450" t="s">
        <v>317</v>
      </c>
      <c r="C4450" t="s">
        <v>11586</v>
      </c>
      <c r="D4450" t="s">
        <v>318</v>
      </c>
      <c r="E4450">
        <v>2566.56</v>
      </c>
      <c r="F4450" t="s">
        <v>1170</v>
      </c>
      <c r="G4450" t="s">
        <v>11587</v>
      </c>
      <c r="H4450" t="s">
        <v>725</v>
      </c>
      <c r="I4450" t="s">
        <v>10843</v>
      </c>
      <c r="J4450">
        <v>10088</v>
      </c>
      <c r="K4450">
        <v>114010</v>
      </c>
      <c r="L4450" t="s">
        <v>35</v>
      </c>
      <c r="M4450" t="s">
        <v>1109</v>
      </c>
      <c r="N4450" t="s">
        <v>11270</v>
      </c>
      <c r="O4450" s="129"/>
    </row>
    <row r="4451" spans="1:15">
      <c r="A4451" t="s">
        <v>11583</v>
      </c>
      <c r="B4451" t="s">
        <v>317</v>
      </c>
      <c r="C4451" t="s">
        <v>11584</v>
      </c>
      <c r="D4451" t="s">
        <v>318</v>
      </c>
      <c r="E4451">
        <v>2566.56</v>
      </c>
      <c r="F4451" t="s">
        <v>1170</v>
      </c>
      <c r="G4451" t="s">
        <v>11585</v>
      </c>
      <c r="H4451" t="s">
        <v>723</v>
      </c>
      <c r="I4451" t="s">
        <v>10843</v>
      </c>
      <c r="J4451">
        <v>10088</v>
      </c>
      <c r="K4451">
        <v>114010</v>
      </c>
      <c r="L4451" t="s">
        <v>35</v>
      </c>
      <c r="M4451" t="s">
        <v>1109</v>
      </c>
      <c r="N4451" t="s">
        <v>11271</v>
      </c>
      <c r="O4451" s="129"/>
    </row>
    <row r="4452" spans="1:15">
      <c r="A4452" t="s">
        <v>11588</v>
      </c>
      <c r="B4452" t="s">
        <v>317</v>
      </c>
      <c r="C4452" t="s">
        <v>11589</v>
      </c>
      <c r="D4452" t="s">
        <v>318</v>
      </c>
      <c r="E4452">
        <v>4304.51</v>
      </c>
      <c r="F4452" t="s">
        <v>1170</v>
      </c>
      <c r="G4452" t="s">
        <v>11590</v>
      </c>
      <c r="H4452" t="s">
        <v>732</v>
      </c>
      <c r="I4452" t="s">
        <v>10843</v>
      </c>
      <c r="J4452">
        <v>10088</v>
      </c>
      <c r="K4452">
        <v>114010</v>
      </c>
      <c r="L4452" t="s">
        <v>35</v>
      </c>
      <c r="M4452" t="s">
        <v>1109</v>
      </c>
      <c r="N4452" t="s">
        <v>11272</v>
      </c>
      <c r="O4452" s="129"/>
    </row>
    <row r="4453" spans="1:15">
      <c r="A4453" t="s">
        <v>1161</v>
      </c>
      <c r="B4453" t="s">
        <v>317</v>
      </c>
      <c r="C4453" t="s">
        <v>11591</v>
      </c>
      <c r="D4453" t="s">
        <v>318</v>
      </c>
      <c r="E4453">
        <v>2679.07</v>
      </c>
      <c r="F4453" t="s">
        <v>1170</v>
      </c>
      <c r="G4453" t="s">
        <v>11592</v>
      </c>
      <c r="H4453" t="s">
        <v>722</v>
      </c>
      <c r="I4453" t="s">
        <v>10843</v>
      </c>
      <c r="J4453">
        <v>10088</v>
      </c>
      <c r="K4453">
        <v>114010</v>
      </c>
      <c r="L4453" t="s">
        <v>35</v>
      </c>
      <c r="M4453" t="s">
        <v>1109</v>
      </c>
      <c r="N4453" t="s">
        <v>11273</v>
      </c>
      <c r="O4453" s="129"/>
    </row>
    <row r="4454" spans="1:15">
      <c r="A4454" t="s">
        <v>1160</v>
      </c>
      <c r="B4454" t="s">
        <v>317</v>
      </c>
      <c r="C4454" t="s">
        <v>11593</v>
      </c>
      <c r="D4454" t="s">
        <v>318</v>
      </c>
      <c r="E4454">
        <v>2797.1</v>
      </c>
      <c r="F4454" t="s">
        <v>1170</v>
      </c>
      <c r="G4454" t="s">
        <v>11594</v>
      </c>
      <c r="H4454" t="s">
        <v>727</v>
      </c>
      <c r="I4454" t="s">
        <v>10843</v>
      </c>
      <c r="J4454">
        <v>10088</v>
      </c>
      <c r="K4454">
        <v>114010</v>
      </c>
      <c r="L4454" t="s">
        <v>35</v>
      </c>
      <c r="M4454" t="s">
        <v>1109</v>
      </c>
      <c r="N4454" t="s">
        <v>11274</v>
      </c>
      <c r="O4454" s="129"/>
    </row>
    <row r="4455" spans="1:15">
      <c r="A4455" t="s">
        <v>316</v>
      </c>
      <c r="B4455" t="s">
        <v>317</v>
      </c>
      <c r="C4455" t="s">
        <v>11569</v>
      </c>
      <c r="D4455" t="s">
        <v>318</v>
      </c>
      <c r="E4455">
        <v>945.21</v>
      </c>
      <c r="F4455" t="s">
        <v>1170</v>
      </c>
      <c r="G4455" t="s">
        <v>11570</v>
      </c>
      <c r="H4455" t="s">
        <v>728</v>
      </c>
      <c r="I4455" t="s">
        <v>10842</v>
      </c>
      <c r="J4455">
        <v>10088</v>
      </c>
      <c r="K4455">
        <v>114020</v>
      </c>
      <c r="L4455" t="s">
        <v>33</v>
      </c>
      <c r="M4455" t="s">
        <v>1109</v>
      </c>
      <c r="N4455" t="s">
        <v>11264</v>
      </c>
      <c r="O4455" s="129"/>
    </row>
    <row r="4456" spans="1:15">
      <c r="A4456" t="s">
        <v>320</v>
      </c>
      <c r="B4456" t="s">
        <v>317</v>
      </c>
      <c r="C4456" t="s">
        <v>11571</v>
      </c>
      <c r="D4456" t="s">
        <v>318</v>
      </c>
      <c r="E4456">
        <v>945.21</v>
      </c>
      <c r="F4456" t="s">
        <v>1170</v>
      </c>
      <c r="G4456" t="s">
        <v>11572</v>
      </c>
      <c r="H4456" t="s">
        <v>725</v>
      </c>
      <c r="I4456" t="s">
        <v>10842</v>
      </c>
      <c r="J4456">
        <v>10088</v>
      </c>
      <c r="K4456">
        <v>114020</v>
      </c>
      <c r="L4456" t="s">
        <v>33</v>
      </c>
      <c r="M4456" t="s">
        <v>1109</v>
      </c>
      <c r="N4456" t="s">
        <v>11265</v>
      </c>
      <c r="O4456" s="129"/>
    </row>
    <row r="4457" spans="1:15">
      <c r="A4457" t="s">
        <v>321</v>
      </c>
      <c r="B4457" t="s">
        <v>317</v>
      </c>
      <c r="C4457" t="s">
        <v>11573</v>
      </c>
      <c r="D4457" t="s">
        <v>318</v>
      </c>
      <c r="E4457">
        <v>945.21</v>
      </c>
      <c r="F4457" t="s">
        <v>1170</v>
      </c>
      <c r="G4457" t="s">
        <v>11574</v>
      </c>
      <c r="H4457" t="s">
        <v>728</v>
      </c>
      <c r="I4457" t="s">
        <v>10842</v>
      </c>
      <c r="J4457">
        <v>10088</v>
      </c>
      <c r="K4457">
        <v>114020</v>
      </c>
      <c r="L4457" t="s">
        <v>33</v>
      </c>
      <c r="M4457" t="s">
        <v>1109</v>
      </c>
      <c r="N4457" t="s">
        <v>11266</v>
      </c>
      <c r="O4457" s="129"/>
    </row>
    <row r="4458" spans="1:15">
      <c r="A4458" t="s">
        <v>1115</v>
      </c>
      <c r="B4458" t="s">
        <v>317</v>
      </c>
      <c r="C4458" t="s">
        <v>11575</v>
      </c>
      <c r="D4458" t="s">
        <v>318</v>
      </c>
      <c r="E4458">
        <v>962.28</v>
      </c>
      <c r="F4458" t="s">
        <v>1170</v>
      </c>
      <c r="G4458" t="s">
        <v>11576</v>
      </c>
      <c r="H4458" t="s">
        <v>727</v>
      </c>
      <c r="I4458" t="s">
        <v>10842</v>
      </c>
      <c r="J4458">
        <v>10088</v>
      </c>
      <c r="K4458">
        <v>114020</v>
      </c>
      <c r="L4458" t="s">
        <v>33</v>
      </c>
      <c r="M4458" t="s">
        <v>1109</v>
      </c>
      <c r="N4458" t="s">
        <v>11267</v>
      </c>
      <c r="O4458" s="129"/>
    </row>
    <row r="4459" spans="1:15">
      <c r="A4459" t="s">
        <v>11577</v>
      </c>
      <c r="B4459" t="s">
        <v>317</v>
      </c>
      <c r="C4459" t="s">
        <v>11578</v>
      </c>
      <c r="D4459" t="s">
        <v>318</v>
      </c>
      <c r="E4459">
        <v>949.47</v>
      </c>
      <c r="F4459" t="s">
        <v>1170</v>
      </c>
      <c r="G4459" t="s">
        <v>11579</v>
      </c>
      <c r="H4459" t="s">
        <v>725</v>
      </c>
      <c r="I4459" t="s">
        <v>10842</v>
      </c>
      <c r="J4459">
        <v>10088</v>
      </c>
      <c r="K4459">
        <v>114020</v>
      </c>
      <c r="L4459" t="s">
        <v>33</v>
      </c>
      <c r="M4459" t="s">
        <v>1109</v>
      </c>
      <c r="N4459" t="s">
        <v>11268</v>
      </c>
      <c r="O4459" s="129"/>
    </row>
    <row r="4460" spans="1:15">
      <c r="A4460" t="s">
        <v>11580</v>
      </c>
      <c r="B4460" t="s">
        <v>317</v>
      </c>
      <c r="C4460" t="s">
        <v>11581</v>
      </c>
      <c r="D4460" t="s">
        <v>318</v>
      </c>
      <c r="E4460">
        <v>949.47</v>
      </c>
      <c r="F4460" t="s">
        <v>1170</v>
      </c>
      <c r="G4460" t="s">
        <v>11582</v>
      </c>
      <c r="H4460" t="s">
        <v>717</v>
      </c>
      <c r="I4460" t="s">
        <v>10842</v>
      </c>
      <c r="J4460">
        <v>10088</v>
      </c>
      <c r="K4460">
        <v>114020</v>
      </c>
      <c r="L4460" t="s">
        <v>33</v>
      </c>
      <c r="M4460" t="s">
        <v>1109</v>
      </c>
      <c r="N4460" t="s">
        <v>11269</v>
      </c>
      <c r="O4460" s="129"/>
    </row>
    <row r="4461" spans="1:15">
      <c r="A4461" t="s">
        <v>11583</v>
      </c>
      <c r="B4461" t="s">
        <v>317</v>
      </c>
      <c r="C4461" t="s">
        <v>11584</v>
      </c>
      <c r="D4461" t="s">
        <v>318</v>
      </c>
      <c r="E4461">
        <v>942.37</v>
      </c>
      <c r="F4461" t="s">
        <v>1170</v>
      </c>
      <c r="G4461" t="s">
        <v>11585</v>
      </c>
      <c r="H4461" t="s">
        <v>724</v>
      </c>
      <c r="I4461" t="s">
        <v>10842</v>
      </c>
      <c r="J4461">
        <v>10088</v>
      </c>
      <c r="K4461">
        <v>114020</v>
      </c>
      <c r="L4461" t="s">
        <v>33</v>
      </c>
      <c r="M4461" t="s">
        <v>1109</v>
      </c>
      <c r="N4461" t="s">
        <v>11271</v>
      </c>
      <c r="O4461" s="129"/>
    </row>
    <row r="4462" spans="1:15">
      <c r="A4462" t="s">
        <v>1155</v>
      </c>
      <c r="B4462" t="s">
        <v>317</v>
      </c>
      <c r="C4462" t="s">
        <v>11586</v>
      </c>
      <c r="D4462" t="s">
        <v>318</v>
      </c>
      <c r="E4462">
        <v>947.69</v>
      </c>
      <c r="F4462" t="s">
        <v>1170</v>
      </c>
      <c r="G4462" t="s">
        <v>11587</v>
      </c>
      <c r="H4462" t="s">
        <v>726</v>
      </c>
      <c r="I4462" t="s">
        <v>10842</v>
      </c>
      <c r="J4462">
        <v>10088</v>
      </c>
      <c r="K4462">
        <v>114020</v>
      </c>
      <c r="L4462" t="s">
        <v>33</v>
      </c>
      <c r="M4462" t="s">
        <v>1109</v>
      </c>
      <c r="N4462" t="s">
        <v>11270</v>
      </c>
      <c r="O4462" s="129"/>
    </row>
    <row r="4463" spans="1:15">
      <c r="A4463" t="s">
        <v>11588</v>
      </c>
      <c r="B4463" t="s">
        <v>317</v>
      </c>
      <c r="C4463" t="s">
        <v>11589</v>
      </c>
      <c r="D4463" t="s">
        <v>318</v>
      </c>
      <c r="E4463">
        <v>1821.71</v>
      </c>
      <c r="F4463" t="s">
        <v>1170</v>
      </c>
      <c r="G4463" t="s">
        <v>11590</v>
      </c>
      <c r="H4463" t="s">
        <v>733</v>
      </c>
      <c r="I4463" t="s">
        <v>10842</v>
      </c>
      <c r="J4463">
        <v>10088</v>
      </c>
      <c r="K4463">
        <v>114020</v>
      </c>
      <c r="L4463" t="s">
        <v>33</v>
      </c>
      <c r="M4463" t="s">
        <v>1109</v>
      </c>
      <c r="N4463" t="s">
        <v>11272</v>
      </c>
      <c r="O4463" s="129"/>
    </row>
    <row r="4464" spans="1:15">
      <c r="A4464" t="s">
        <v>1161</v>
      </c>
      <c r="B4464" t="s">
        <v>317</v>
      </c>
      <c r="C4464" t="s">
        <v>11591</v>
      </c>
      <c r="D4464" t="s">
        <v>318</v>
      </c>
      <c r="E4464">
        <v>1038.67</v>
      </c>
      <c r="F4464" t="s">
        <v>1170</v>
      </c>
      <c r="G4464" t="s">
        <v>11592</v>
      </c>
      <c r="H4464" t="s">
        <v>723</v>
      </c>
      <c r="I4464" t="s">
        <v>10842</v>
      </c>
      <c r="J4464">
        <v>10088</v>
      </c>
      <c r="K4464">
        <v>114020</v>
      </c>
      <c r="L4464" t="s">
        <v>33</v>
      </c>
      <c r="M4464" t="s">
        <v>1109</v>
      </c>
      <c r="N4464" t="s">
        <v>11273</v>
      </c>
      <c r="O4464" s="129"/>
    </row>
    <row r="4465" spans="1:15">
      <c r="A4465" t="s">
        <v>1160</v>
      </c>
      <c r="B4465" t="s">
        <v>317</v>
      </c>
      <c r="C4465" t="s">
        <v>11593</v>
      </c>
      <c r="D4465" t="s">
        <v>318</v>
      </c>
      <c r="E4465">
        <v>1046.5</v>
      </c>
      <c r="F4465" t="s">
        <v>1170</v>
      </c>
      <c r="G4465" t="s">
        <v>11594</v>
      </c>
      <c r="H4465" t="s">
        <v>728</v>
      </c>
      <c r="I4465" t="s">
        <v>10842</v>
      </c>
      <c r="J4465">
        <v>10088</v>
      </c>
      <c r="K4465">
        <v>114020</v>
      </c>
      <c r="L4465" t="s">
        <v>33</v>
      </c>
      <c r="M4465" t="s">
        <v>1109</v>
      </c>
      <c r="N4465" t="s">
        <v>11274</v>
      </c>
      <c r="O4465" s="129"/>
    </row>
    <row r="4466" spans="1:15">
      <c r="A4466" t="s">
        <v>316</v>
      </c>
      <c r="B4466" t="s">
        <v>317</v>
      </c>
      <c r="C4466" t="s">
        <v>11569</v>
      </c>
      <c r="D4466" t="s">
        <v>318</v>
      </c>
      <c r="E4466">
        <v>17253.04</v>
      </c>
      <c r="F4466" t="s">
        <v>1170</v>
      </c>
      <c r="G4466" t="s">
        <v>11570</v>
      </c>
      <c r="H4466" t="s">
        <v>729</v>
      </c>
      <c r="I4466" t="s">
        <v>10841</v>
      </c>
      <c r="J4466">
        <v>10088</v>
      </c>
      <c r="K4466">
        <v>114040</v>
      </c>
      <c r="L4466" t="s">
        <v>27</v>
      </c>
      <c r="M4466" t="s">
        <v>1109</v>
      </c>
      <c r="N4466" t="s">
        <v>11264</v>
      </c>
      <c r="O4466" s="129"/>
    </row>
    <row r="4467" spans="1:15">
      <c r="A4467" t="s">
        <v>320</v>
      </c>
      <c r="B4467" t="s">
        <v>317</v>
      </c>
      <c r="C4467" t="s">
        <v>11571</v>
      </c>
      <c r="D4467" t="s">
        <v>318</v>
      </c>
      <c r="E4467">
        <v>17977.32</v>
      </c>
      <c r="F4467" t="s">
        <v>1170</v>
      </c>
      <c r="G4467" t="s">
        <v>11572</v>
      </c>
      <c r="H4467" t="s">
        <v>726</v>
      </c>
      <c r="I4467" t="s">
        <v>10841</v>
      </c>
      <c r="J4467">
        <v>10088</v>
      </c>
      <c r="K4467">
        <v>114040</v>
      </c>
      <c r="L4467" t="s">
        <v>27</v>
      </c>
      <c r="M4467" t="s">
        <v>1109</v>
      </c>
      <c r="N4467" t="s">
        <v>11265</v>
      </c>
      <c r="O4467" s="129"/>
    </row>
    <row r="4468" spans="1:15">
      <c r="A4468" t="s">
        <v>321</v>
      </c>
      <c r="B4468" t="s">
        <v>317</v>
      </c>
      <c r="C4468" t="s">
        <v>11573</v>
      </c>
      <c r="D4468" t="s">
        <v>318</v>
      </c>
      <c r="E4468">
        <v>17874.28</v>
      </c>
      <c r="F4468" t="s">
        <v>1170</v>
      </c>
      <c r="G4468" t="s">
        <v>11574</v>
      </c>
      <c r="H4468" t="s">
        <v>729</v>
      </c>
      <c r="I4468" t="s">
        <v>10841</v>
      </c>
      <c r="J4468">
        <v>10088</v>
      </c>
      <c r="K4468">
        <v>114040</v>
      </c>
      <c r="L4468" t="s">
        <v>27</v>
      </c>
      <c r="M4468" t="s">
        <v>1109</v>
      </c>
      <c r="N4468" t="s">
        <v>11266</v>
      </c>
      <c r="O4468" s="129"/>
    </row>
    <row r="4469" spans="1:15">
      <c r="A4469" t="s">
        <v>1115</v>
      </c>
      <c r="B4469" t="s">
        <v>317</v>
      </c>
      <c r="C4469" t="s">
        <v>11575</v>
      </c>
      <c r="D4469" t="s">
        <v>318</v>
      </c>
      <c r="E4469">
        <v>17935.919999999998</v>
      </c>
      <c r="F4469" t="s">
        <v>1170</v>
      </c>
      <c r="G4469" t="s">
        <v>11576</v>
      </c>
      <c r="H4469" t="s">
        <v>728</v>
      </c>
      <c r="I4469" t="s">
        <v>10841</v>
      </c>
      <c r="J4469">
        <v>10088</v>
      </c>
      <c r="K4469">
        <v>114040</v>
      </c>
      <c r="L4469" t="s">
        <v>27</v>
      </c>
      <c r="M4469" t="s">
        <v>1109</v>
      </c>
      <c r="N4469" t="s">
        <v>11267</v>
      </c>
      <c r="O4469" s="129"/>
    </row>
    <row r="4470" spans="1:15">
      <c r="A4470" t="s">
        <v>11577</v>
      </c>
      <c r="B4470" t="s">
        <v>317</v>
      </c>
      <c r="C4470" t="s">
        <v>11578</v>
      </c>
      <c r="D4470" t="s">
        <v>318</v>
      </c>
      <c r="E4470">
        <v>18725.62</v>
      </c>
      <c r="F4470" t="s">
        <v>1170</v>
      </c>
      <c r="G4470" t="s">
        <v>11579</v>
      </c>
      <c r="H4470" t="s">
        <v>726</v>
      </c>
      <c r="I4470" t="s">
        <v>10841</v>
      </c>
      <c r="J4470">
        <v>10088</v>
      </c>
      <c r="K4470">
        <v>114040</v>
      </c>
      <c r="L4470" t="s">
        <v>27</v>
      </c>
      <c r="M4470" t="s">
        <v>1109</v>
      </c>
      <c r="N4470" t="s">
        <v>11268</v>
      </c>
      <c r="O4470" s="129"/>
    </row>
    <row r="4471" spans="1:15">
      <c r="A4471" t="s">
        <v>11580</v>
      </c>
      <c r="B4471" t="s">
        <v>317</v>
      </c>
      <c r="C4471" t="s">
        <v>11581</v>
      </c>
      <c r="D4471" t="s">
        <v>318</v>
      </c>
      <c r="E4471">
        <v>18797.59</v>
      </c>
      <c r="F4471" t="s">
        <v>1170</v>
      </c>
      <c r="G4471" t="s">
        <v>11582</v>
      </c>
      <c r="H4471" t="s">
        <v>718</v>
      </c>
      <c r="I4471" t="s">
        <v>10841</v>
      </c>
      <c r="J4471">
        <v>10088</v>
      </c>
      <c r="K4471">
        <v>114040</v>
      </c>
      <c r="L4471" t="s">
        <v>27</v>
      </c>
      <c r="M4471" t="s">
        <v>1109</v>
      </c>
      <c r="N4471" t="s">
        <v>11269</v>
      </c>
      <c r="O4471" s="129"/>
    </row>
    <row r="4472" spans="1:15">
      <c r="A4472" t="s">
        <v>11583</v>
      </c>
      <c r="B4472" t="s">
        <v>317</v>
      </c>
      <c r="C4472" t="s">
        <v>11584</v>
      </c>
      <c r="D4472" t="s">
        <v>318</v>
      </c>
      <c r="E4472">
        <v>23500.36</v>
      </c>
      <c r="F4472" t="s">
        <v>1170</v>
      </c>
      <c r="G4472" t="s">
        <v>11585</v>
      </c>
      <c r="H4472" t="s">
        <v>725</v>
      </c>
      <c r="I4472" t="s">
        <v>10841</v>
      </c>
      <c r="J4472">
        <v>10088</v>
      </c>
      <c r="K4472">
        <v>114040</v>
      </c>
      <c r="L4472" t="s">
        <v>27</v>
      </c>
      <c r="M4472" t="s">
        <v>1109</v>
      </c>
      <c r="N4472" t="s">
        <v>11271</v>
      </c>
      <c r="O4472" s="129"/>
    </row>
    <row r="4473" spans="1:15">
      <c r="A4473" t="s">
        <v>1155</v>
      </c>
      <c r="B4473" t="s">
        <v>317</v>
      </c>
      <c r="C4473" t="s">
        <v>11586</v>
      </c>
      <c r="D4473" t="s">
        <v>318</v>
      </c>
      <c r="E4473">
        <v>19200.259999999998</v>
      </c>
      <c r="F4473" t="s">
        <v>1170</v>
      </c>
      <c r="G4473" t="s">
        <v>11587</v>
      </c>
      <c r="H4473" t="s">
        <v>727</v>
      </c>
      <c r="I4473" t="s">
        <v>10841</v>
      </c>
      <c r="J4473">
        <v>10088</v>
      </c>
      <c r="K4473">
        <v>114040</v>
      </c>
      <c r="L4473" t="s">
        <v>27</v>
      </c>
      <c r="M4473" t="s">
        <v>1109</v>
      </c>
      <c r="N4473" t="s">
        <v>11270</v>
      </c>
      <c r="O4473" s="129"/>
    </row>
    <row r="4474" spans="1:15">
      <c r="A4474" t="s">
        <v>11588</v>
      </c>
      <c r="B4474" t="s">
        <v>317</v>
      </c>
      <c r="C4474" t="s">
        <v>11589</v>
      </c>
      <c r="D4474" t="s">
        <v>318</v>
      </c>
      <c r="E4474">
        <v>20931</v>
      </c>
      <c r="F4474" t="s">
        <v>1170</v>
      </c>
      <c r="G4474" t="s">
        <v>11590</v>
      </c>
      <c r="H4474" t="s">
        <v>734</v>
      </c>
      <c r="I4474" t="s">
        <v>10841</v>
      </c>
      <c r="J4474">
        <v>10088</v>
      </c>
      <c r="K4474">
        <v>114040</v>
      </c>
      <c r="L4474" t="s">
        <v>27</v>
      </c>
      <c r="M4474" t="s">
        <v>1109</v>
      </c>
      <c r="N4474" t="s">
        <v>11272</v>
      </c>
      <c r="O4474" s="129"/>
    </row>
    <row r="4475" spans="1:15">
      <c r="A4475" t="s">
        <v>1161</v>
      </c>
      <c r="B4475" t="s">
        <v>317</v>
      </c>
      <c r="C4475" t="s">
        <v>11591</v>
      </c>
      <c r="D4475" t="s">
        <v>318</v>
      </c>
      <c r="E4475">
        <v>20626.57</v>
      </c>
      <c r="F4475" t="s">
        <v>1170</v>
      </c>
      <c r="G4475" t="s">
        <v>11592</v>
      </c>
      <c r="H4475" t="s">
        <v>724</v>
      </c>
      <c r="I4475" t="s">
        <v>10841</v>
      </c>
      <c r="J4475">
        <v>10088</v>
      </c>
      <c r="K4475">
        <v>114040</v>
      </c>
      <c r="L4475" t="s">
        <v>27</v>
      </c>
      <c r="M4475" t="s">
        <v>1109</v>
      </c>
      <c r="N4475" t="s">
        <v>11273</v>
      </c>
      <c r="O4475" s="129"/>
    </row>
    <row r="4476" spans="1:15">
      <c r="A4476" t="s">
        <v>1160</v>
      </c>
      <c r="B4476" t="s">
        <v>317</v>
      </c>
      <c r="C4476" t="s">
        <v>11593</v>
      </c>
      <c r="D4476" t="s">
        <v>318</v>
      </c>
      <c r="E4476">
        <v>20308.740000000002</v>
      </c>
      <c r="F4476" t="s">
        <v>1170</v>
      </c>
      <c r="G4476" t="s">
        <v>11594</v>
      </c>
      <c r="H4476" t="s">
        <v>729</v>
      </c>
      <c r="I4476" t="s">
        <v>10841</v>
      </c>
      <c r="J4476">
        <v>10088</v>
      </c>
      <c r="K4476">
        <v>114040</v>
      </c>
      <c r="L4476" t="s">
        <v>27</v>
      </c>
      <c r="M4476" t="s">
        <v>1109</v>
      </c>
      <c r="N4476" t="s">
        <v>11274</v>
      </c>
      <c r="O4476" s="129"/>
    </row>
    <row r="4477" spans="1:15">
      <c r="A4477" t="s">
        <v>11583</v>
      </c>
      <c r="B4477" t="s">
        <v>317</v>
      </c>
      <c r="C4477" t="s">
        <v>11584</v>
      </c>
      <c r="D4477" t="s">
        <v>318</v>
      </c>
      <c r="E4477">
        <v>55.86</v>
      </c>
      <c r="F4477" t="s">
        <v>1170</v>
      </c>
      <c r="G4477" t="s">
        <v>11585</v>
      </c>
      <c r="H4477" t="s">
        <v>726</v>
      </c>
      <c r="I4477" t="s">
        <v>10840</v>
      </c>
      <c r="J4477">
        <v>10088</v>
      </c>
      <c r="K4477">
        <v>114050</v>
      </c>
      <c r="L4477" t="s">
        <v>29</v>
      </c>
      <c r="M4477" t="s">
        <v>1109</v>
      </c>
      <c r="N4477" t="s">
        <v>11271</v>
      </c>
      <c r="O4477" s="129"/>
    </row>
    <row r="4478" spans="1:15">
      <c r="A4478" t="s">
        <v>316</v>
      </c>
      <c r="B4478" t="s">
        <v>317</v>
      </c>
      <c r="C4478" t="s">
        <v>11569</v>
      </c>
      <c r="D4478" t="s">
        <v>318</v>
      </c>
      <c r="E4478">
        <v>9588.06</v>
      </c>
      <c r="F4478" t="s">
        <v>1170</v>
      </c>
      <c r="G4478" t="s">
        <v>11570</v>
      </c>
      <c r="H4478" t="s">
        <v>730</v>
      </c>
      <c r="I4478" t="s">
        <v>10839</v>
      </c>
      <c r="J4478">
        <v>10088</v>
      </c>
      <c r="K4478">
        <v>114060</v>
      </c>
      <c r="L4478" t="s">
        <v>31</v>
      </c>
      <c r="M4478" t="s">
        <v>1109</v>
      </c>
      <c r="N4478" t="s">
        <v>11264</v>
      </c>
      <c r="O4478" s="129"/>
    </row>
    <row r="4479" spans="1:15">
      <c r="A4479" t="s">
        <v>320</v>
      </c>
      <c r="B4479" t="s">
        <v>317</v>
      </c>
      <c r="C4479" t="s">
        <v>11571</v>
      </c>
      <c r="D4479" t="s">
        <v>318</v>
      </c>
      <c r="E4479">
        <v>10406.06</v>
      </c>
      <c r="F4479" t="s">
        <v>1170</v>
      </c>
      <c r="G4479" t="s">
        <v>11572</v>
      </c>
      <c r="H4479" t="s">
        <v>727</v>
      </c>
      <c r="I4479" t="s">
        <v>10839</v>
      </c>
      <c r="J4479">
        <v>10088</v>
      </c>
      <c r="K4479">
        <v>114060</v>
      </c>
      <c r="L4479" t="s">
        <v>31</v>
      </c>
      <c r="M4479" t="s">
        <v>1109</v>
      </c>
      <c r="N4479" t="s">
        <v>11265</v>
      </c>
      <c r="O4479" s="129"/>
    </row>
    <row r="4480" spans="1:15">
      <c r="A4480" t="s">
        <v>321</v>
      </c>
      <c r="B4480" t="s">
        <v>317</v>
      </c>
      <c r="C4480" t="s">
        <v>11573</v>
      </c>
      <c r="D4480" t="s">
        <v>318</v>
      </c>
      <c r="E4480">
        <v>9806.98</v>
      </c>
      <c r="F4480" t="s">
        <v>1170</v>
      </c>
      <c r="G4480" t="s">
        <v>11574</v>
      </c>
      <c r="H4480" t="s">
        <v>730</v>
      </c>
      <c r="I4480" t="s">
        <v>10839</v>
      </c>
      <c r="J4480">
        <v>10088</v>
      </c>
      <c r="K4480">
        <v>114060</v>
      </c>
      <c r="L4480" t="s">
        <v>31</v>
      </c>
      <c r="M4480" t="s">
        <v>1109</v>
      </c>
      <c r="N4480" t="s">
        <v>11266</v>
      </c>
      <c r="O4480" s="129"/>
    </row>
    <row r="4481" spans="1:15">
      <c r="A4481" t="s">
        <v>1115</v>
      </c>
      <c r="B4481" t="s">
        <v>317</v>
      </c>
      <c r="C4481" t="s">
        <v>11575</v>
      </c>
      <c r="D4481" t="s">
        <v>318</v>
      </c>
      <c r="E4481">
        <v>9534.44</v>
      </c>
      <c r="F4481" t="s">
        <v>1170</v>
      </c>
      <c r="G4481" t="s">
        <v>11576</v>
      </c>
      <c r="H4481" t="s">
        <v>729</v>
      </c>
      <c r="I4481" t="s">
        <v>10839</v>
      </c>
      <c r="J4481">
        <v>10088</v>
      </c>
      <c r="K4481">
        <v>114060</v>
      </c>
      <c r="L4481" t="s">
        <v>31</v>
      </c>
      <c r="M4481" t="s">
        <v>1109</v>
      </c>
      <c r="N4481" t="s">
        <v>11267</v>
      </c>
      <c r="O4481" s="129"/>
    </row>
    <row r="4482" spans="1:15">
      <c r="A4482" t="s">
        <v>11577</v>
      </c>
      <c r="B4482" t="s">
        <v>317</v>
      </c>
      <c r="C4482" t="s">
        <v>11578</v>
      </c>
      <c r="D4482" t="s">
        <v>318</v>
      </c>
      <c r="E4482">
        <v>9669.73</v>
      </c>
      <c r="F4482" t="s">
        <v>1170</v>
      </c>
      <c r="G4482" t="s">
        <v>11579</v>
      </c>
      <c r="H4482" t="s">
        <v>727</v>
      </c>
      <c r="I4482" t="s">
        <v>10839</v>
      </c>
      <c r="J4482">
        <v>10088</v>
      </c>
      <c r="K4482">
        <v>114060</v>
      </c>
      <c r="L4482" t="s">
        <v>31</v>
      </c>
      <c r="M4482" t="s">
        <v>1109</v>
      </c>
      <c r="N4482" t="s">
        <v>11268</v>
      </c>
      <c r="O4482" s="129"/>
    </row>
    <row r="4483" spans="1:15">
      <c r="A4483" t="s">
        <v>11580</v>
      </c>
      <c r="B4483" t="s">
        <v>317</v>
      </c>
      <c r="C4483" t="s">
        <v>11581</v>
      </c>
      <c r="D4483" t="s">
        <v>318</v>
      </c>
      <c r="E4483">
        <v>9293.14</v>
      </c>
      <c r="F4483" t="s">
        <v>1170</v>
      </c>
      <c r="G4483" t="s">
        <v>11582</v>
      </c>
      <c r="H4483" t="s">
        <v>719</v>
      </c>
      <c r="I4483" t="s">
        <v>10839</v>
      </c>
      <c r="J4483">
        <v>10088</v>
      </c>
      <c r="K4483">
        <v>114060</v>
      </c>
      <c r="L4483" t="s">
        <v>31</v>
      </c>
      <c r="M4483" t="s">
        <v>1109</v>
      </c>
      <c r="N4483" t="s">
        <v>11269</v>
      </c>
      <c r="O4483" s="129"/>
    </row>
    <row r="4484" spans="1:15">
      <c r="A4484" t="s">
        <v>11583</v>
      </c>
      <c r="B4484" t="s">
        <v>317</v>
      </c>
      <c r="C4484" t="s">
        <v>11584</v>
      </c>
      <c r="D4484" t="s">
        <v>318</v>
      </c>
      <c r="E4484">
        <v>9375.06</v>
      </c>
      <c r="F4484" t="s">
        <v>1170</v>
      </c>
      <c r="G4484" t="s">
        <v>11585</v>
      </c>
      <c r="H4484" t="s">
        <v>727</v>
      </c>
      <c r="I4484" t="s">
        <v>10839</v>
      </c>
      <c r="J4484">
        <v>10088</v>
      </c>
      <c r="K4484">
        <v>114060</v>
      </c>
      <c r="L4484" t="s">
        <v>31</v>
      </c>
      <c r="M4484" t="s">
        <v>1109</v>
      </c>
      <c r="N4484" t="s">
        <v>11271</v>
      </c>
      <c r="O4484" s="129"/>
    </row>
    <row r="4485" spans="1:15">
      <c r="A4485" t="s">
        <v>1155</v>
      </c>
      <c r="B4485" t="s">
        <v>317</v>
      </c>
      <c r="C4485" t="s">
        <v>11586</v>
      </c>
      <c r="D4485" t="s">
        <v>318</v>
      </c>
      <c r="E4485">
        <v>9814.6200000000008</v>
      </c>
      <c r="F4485" t="s">
        <v>1170</v>
      </c>
      <c r="G4485" t="s">
        <v>11587</v>
      </c>
      <c r="H4485" t="s">
        <v>728</v>
      </c>
      <c r="I4485" t="s">
        <v>10839</v>
      </c>
      <c r="J4485">
        <v>10088</v>
      </c>
      <c r="K4485">
        <v>114060</v>
      </c>
      <c r="L4485" t="s">
        <v>31</v>
      </c>
      <c r="M4485" t="s">
        <v>1109</v>
      </c>
      <c r="N4485" t="s">
        <v>11270</v>
      </c>
      <c r="O4485" s="129"/>
    </row>
    <row r="4486" spans="1:15">
      <c r="A4486" t="s">
        <v>11588</v>
      </c>
      <c r="B4486" t="s">
        <v>317</v>
      </c>
      <c r="C4486" t="s">
        <v>11589</v>
      </c>
      <c r="D4486" t="s">
        <v>318</v>
      </c>
      <c r="E4486">
        <v>16415.73</v>
      </c>
      <c r="F4486" t="s">
        <v>1170</v>
      </c>
      <c r="G4486" t="s">
        <v>11590</v>
      </c>
      <c r="H4486" t="s">
        <v>735</v>
      </c>
      <c r="I4486" t="s">
        <v>10839</v>
      </c>
      <c r="J4486">
        <v>10088</v>
      </c>
      <c r="K4486">
        <v>114060</v>
      </c>
      <c r="L4486" t="s">
        <v>31</v>
      </c>
      <c r="M4486" t="s">
        <v>1109</v>
      </c>
      <c r="N4486" t="s">
        <v>11272</v>
      </c>
      <c r="O4486" s="129"/>
    </row>
    <row r="4487" spans="1:15">
      <c r="A4487" t="s">
        <v>1161</v>
      </c>
      <c r="B4487" t="s">
        <v>317</v>
      </c>
      <c r="C4487" t="s">
        <v>11591</v>
      </c>
      <c r="D4487" t="s">
        <v>318</v>
      </c>
      <c r="E4487">
        <v>9442.59</v>
      </c>
      <c r="F4487" t="s">
        <v>1170</v>
      </c>
      <c r="G4487" t="s">
        <v>11592</v>
      </c>
      <c r="H4487" t="s">
        <v>725</v>
      </c>
      <c r="I4487" t="s">
        <v>10839</v>
      </c>
      <c r="J4487">
        <v>10088</v>
      </c>
      <c r="K4487">
        <v>114060</v>
      </c>
      <c r="L4487" t="s">
        <v>31</v>
      </c>
      <c r="M4487" t="s">
        <v>1109</v>
      </c>
      <c r="N4487" t="s">
        <v>11273</v>
      </c>
      <c r="O4487" s="129"/>
    </row>
    <row r="4488" spans="1:15">
      <c r="A4488" t="s">
        <v>1160</v>
      </c>
      <c r="B4488" t="s">
        <v>317</v>
      </c>
      <c r="C4488" t="s">
        <v>11593</v>
      </c>
      <c r="D4488" t="s">
        <v>318</v>
      </c>
      <c r="E4488">
        <v>9107.42</v>
      </c>
      <c r="F4488" t="s">
        <v>1170</v>
      </c>
      <c r="G4488" t="s">
        <v>11594</v>
      </c>
      <c r="H4488" t="s">
        <v>730</v>
      </c>
      <c r="I4488" t="s">
        <v>10839</v>
      </c>
      <c r="J4488">
        <v>10088</v>
      </c>
      <c r="K4488">
        <v>114060</v>
      </c>
      <c r="L4488" t="s">
        <v>31</v>
      </c>
      <c r="M4488" t="s">
        <v>1109</v>
      </c>
      <c r="N4488" t="s">
        <v>11274</v>
      </c>
      <c r="O4488" s="129"/>
    </row>
    <row r="4489" spans="1:15">
      <c r="A4489" t="s">
        <v>316</v>
      </c>
      <c r="B4489" t="s">
        <v>317</v>
      </c>
      <c r="C4489" t="s">
        <v>11569</v>
      </c>
      <c r="D4489" t="s">
        <v>318</v>
      </c>
      <c r="E4489">
        <v>3606.89</v>
      </c>
      <c r="F4489" t="s">
        <v>1170</v>
      </c>
      <c r="G4489" t="s">
        <v>11570</v>
      </c>
      <c r="H4489" t="s">
        <v>731</v>
      </c>
      <c r="I4489" t="s">
        <v>10838</v>
      </c>
      <c r="J4489">
        <v>10089</v>
      </c>
      <c r="K4489">
        <v>111100</v>
      </c>
      <c r="L4489" t="s">
        <v>35</v>
      </c>
      <c r="M4489" t="s">
        <v>185</v>
      </c>
      <c r="N4489" t="s">
        <v>11264</v>
      </c>
      <c r="O4489" s="129"/>
    </row>
    <row r="4490" spans="1:15">
      <c r="A4490" t="s">
        <v>320</v>
      </c>
      <c r="B4490" t="s">
        <v>317</v>
      </c>
      <c r="C4490" t="s">
        <v>11571</v>
      </c>
      <c r="D4490" t="s">
        <v>318</v>
      </c>
      <c r="E4490">
        <v>3600.92</v>
      </c>
      <c r="F4490" t="s">
        <v>1170</v>
      </c>
      <c r="G4490" t="s">
        <v>11572</v>
      </c>
      <c r="H4490" t="s">
        <v>728</v>
      </c>
      <c r="I4490" t="s">
        <v>10838</v>
      </c>
      <c r="J4490">
        <v>10089</v>
      </c>
      <c r="K4490">
        <v>111100</v>
      </c>
      <c r="L4490" t="s">
        <v>35</v>
      </c>
      <c r="M4490" t="s">
        <v>185</v>
      </c>
      <c r="N4490" t="s">
        <v>11265</v>
      </c>
      <c r="O4490" s="129"/>
    </row>
    <row r="4491" spans="1:15">
      <c r="A4491" t="s">
        <v>321</v>
      </c>
      <c r="B4491" t="s">
        <v>317</v>
      </c>
      <c r="C4491" t="s">
        <v>11573</v>
      </c>
      <c r="D4491" t="s">
        <v>318</v>
      </c>
      <c r="E4491">
        <v>3684.91</v>
      </c>
      <c r="F4491" t="s">
        <v>1170</v>
      </c>
      <c r="G4491" t="s">
        <v>11574</v>
      </c>
      <c r="H4491" t="s">
        <v>731</v>
      </c>
      <c r="I4491" t="s">
        <v>10838</v>
      </c>
      <c r="J4491">
        <v>10089</v>
      </c>
      <c r="K4491">
        <v>111100</v>
      </c>
      <c r="L4491" t="s">
        <v>35</v>
      </c>
      <c r="M4491" t="s">
        <v>185</v>
      </c>
      <c r="N4491" t="s">
        <v>11266</v>
      </c>
      <c r="O4491" s="129"/>
    </row>
    <row r="4492" spans="1:15">
      <c r="A4492" t="s">
        <v>1115</v>
      </c>
      <c r="B4492" t="s">
        <v>317</v>
      </c>
      <c r="C4492" t="s">
        <v>11575</v>
      </c>
      <c r="D4492" t="s">
        <v>318</v>
      </c>
      <c r="E4492">
        <v>3769.43</v>
      </c>
      <c r="F4492" t="s">
        <v>1170</v>
      </c>
      <c r="G4492" t="s">
        <v>11576</v>
      </c>
      <c r="H4492" t="s">
        <v>730</v>
      </c>
      <c r="I4492" t="s">
        <v>10838</v>
      </c>
      <c r="J4492">
        <v>10089</v>
      </c>
      <c r="K4492">
        <v>111100</v>
      </c>
      <c r="L4492" t="s">
        <v>35</v>
      </c>
      <c r="M4492" t="s">
        <v>185</v>
      </c>
      <c r="N4492" t="s">
        <v>11267</v>
      </c>
      <c r="O4492" s="129"/>
    </row>
    <row r="4493" spans="1:15">
      <c r="A4493" t="s">
        <v>11577</v>
      </c>
      <c r="B4493" t="s">
        <v>317</v>
      </c>
      <c r="C4493" t="s">
        <v>11578</v>
      </c>
      <c r="D4493" t="s">
        <v>318</v>
      </c>
      <c r="E4493">
        <v>3896.12</v>
      </c>
      <c r="F4493" t="s">
        <v>1170</v>
      </c>
      <c r="G4493" t="s">
        <v>11579</v>
      </c>
      <c r="H4493" t="s">
        <v>728</v>
      </c>
      <c r="I4493" t="s">
        <v>10838</v>
      </c>
      <c r="J4493">
        <v>10089</v>
      </c>
      <c r="K4493">
        <v>111100</v>
      </c>
      <c r="L4493" t="s">
        <v>35</v>
      </c>
      <c r="M4493" t="s">
        <v>185</v>
      </c>
      <c r="N4493" t="s">
        <v>11268</v>
      </c>
      <c r="O4493" s="129"/>
    </row>
    <row r="4494" spans="1:15">
      <c r="A4494" t="s">
        <v>11580</v>
      </c>
      <c r="B4494" t="s">
        <v>317</v>
      </c>
      <c r="C4494" t="s">
        <v>11581</v>
      </c>
      <c r="D4494" t="s">
        <v>318</v>
      </c>
      <c r="E4494">
        <v>3502.86</v>
      </c>
      <c r="F4494" t="s">
        <v>1170</v>
      </c>
      <c r="G4494" t="s">
        <v>11582</v>
      </c>
      <c r="H4494" t="s">
        <v>720</v>
      </c>
      <c r="I4494" t="s">
        <v>10838</v>
      </c>
      <c r="J4494">
        <v>10089</v>
      </c>
      <c r="K4494">
        <v>111100</v>
      </c>
      <c r="L4494" t="s">
        <v>35</v>
      </c>
      <c r="M4494" t="s">
        <v>185</v>
      </c>
      <c r="N4494" t="s">
        <v>11269</v>
      </c>
      <c r="O4494" s="129"/>
    </row>
    <row r="4495" spans="1:15">
      <c r="A4495" t="s">
        <v>11583</v>
      </c>
      <c r="B4495" t="s">
        <v>317</v>
      </c>
      <c r="C4495" t="s">
        <v>11584</v>
      </c>
      <c r="D4495" t="s">
        <v>318</v>
      </c>
      <c r="E4495">
        <v>3840.95</v>
      </c>
      <c r="F4495" t="s">
        <v>1170</v>
      </c>
      <c r="G4495" t="s">
        <v>11585</v>
      </c>
      <c r="H4495" t="s">
        <v>728</v>
      </c>
      <c r="I4495" t="s">
        <v>10838</v>
      </c>
      <c r="J4495">
        <v>10089</v>
      </c>
      <c r="K4495">
        <v>111100</v>
      </c>
      <c r="L4495" t="s">
        <v>35</v>
      </c>
      <c r="M4495" t="s">
        <v>185</v>
      </c>
      <c r="N4495" t="s">
        <v>11271</v>
      </c>
      <c r="O4495" s="129"/>
    </row>
    <row r="4496" spans="1:15">
      <c r="A4496" t="s">
        <v>1155</v>
      </c>
      <c r="B4496" t="s">
        <v>317</v>
      </c>
      <c r="C4496" t="s">
        <v>11586</v>
      </c>
      <c r="D4496" t="s">
        <v>318</v>
      </c>
      <c r="E4496">
        <v>4141.68</v>
      </c>
      <c r="F4496" t="s">
        <v>1170</v>
      </c>
      <c r="G4496" t="s">
        <v>11587</v>
      </c>
      <c r="H4496" t="s">
        <v>729</v>
      </c>
      <c r="I4496" t="s">
        <v>10838</v>
      </c>
      <c r="J4496">
        <v>10089</v>
      </c>
      <c r="K4496">
        <v>111100</v>
      </c>
      <c r="L4496" t="s">
        <v>35</v>
      </c>
      <c r="M4496" t="s">
        <v>185</v>
      </c>
      <c r="N4496" t="s">
        <v>11270</v>
      </c>
      <c r="O4496" s="129"/>
    </row>
    <row r="4497" spans="1:15">
      <c r="A4497" t="s">
        <v>11588</v>
      </c>
      <c r="B4497" t="s">
        <v>317</v>
      </c>
      <c r="C4497" t="s">
        <v>11589</v>
      </c>
      <c r="D4497" t="s">
        <v>318</v>
      </c>
      <c r="E4497">
        <v>6646.09</v>
      </c>
      <c r="F4497" t="s">
        <v>1170</v>
      </c>
      <c r="G4497" t="s">
        <v>11590</v>
      </c>
      <c r="H4497" t="s">
        <v>736</v>
      </c>
      <c r="I4497" t="s">
        <v>10838</v>
      </c>
      <c r="J4497">
        <v>10089</v>
      </c>
      <c r="K4497">
        <v>111100</v>
      </c>
      <c r="L4497" t="s">
        <v>35</v>
      </c>
      <c r="M4497" t="s">
        <v>185</v>
      </c>
      <c r="N4497" t="s">
        <v>11272</v>
      </c>
      <c r="O4497" s="129"/>
    </row>
    <row r="4498" spans="1:15">
      <c r="A4498" t="s">
        <v>1161</v>
      </c>
      <c r="B4498" t="s">
        <v>317</v>
      </c>
      <c r="C4498" t="s">
        <v>11591</v>
      </c>
      <c r="D4498" t="s">
        <v>318</v>
      </c>
      <c r="E4498">
        <v>4186.01</v>
      </c>
      <c r="F4498" t="s">
        <v>1170</v>
      </c>
      <c r="G4498" t="s">
        <v>11592</v>
      </c>
      <c r="H4498" t="s">
        <v>726</v>
      </c>
      <c r="I4498" t="s">
        <v>10838</v>
      </c>
      <c r="J4498">
        <v>10089</v>
      </c>
      <c r="K4498">
        <v>111100</v>
      </c>
      <c r="L4498" t="s">
        <v>35</v>
      </c>
      <c r="M4498" t="s">
        <v>185</v>
      </c>
      <c r="N4498" t="s">
        <v>11273</v>
      </c>
      <c r="O4498" s="129"/>
    </row>
    <row r="4499" spans="1:15">
      <c r="A4499" t="s">
        <v>1160</v>
      </c>
      <c r="B4499" t="s">
        <v>317</v>
      </c>
      <c r="C4499" t="s">
        <v>11593</v>
      </c>
      <c r="D4499" t="s">
        <v>318</v>
      </c>
      <c r="E4499">
        <v>4133.2</v>
      </c>
      <c r="F4499" t="s">
        <v>1170</v>
      </c>
      <c r="G4499" t="s">
        <v>11594</v>
      </c>
      <c r="H4499" t="s">
        <v>731</v>
      </c>
      <c r="I4499" t="s">
        <v>10838</v>
      </c>
      <c r="J4499">
        <v>10089</v>
      </c>
      <c r="K4499">
        <v>111100</v>
      </c>
      <c r="L4499" t="s">
        <v>35</v>
      </c>
      <c r="M4499" t="s">
        <v>185</v>
      </c>
      <c r="N4499" t="s">
        <v>11274</v>
      </c>
      <c r="O4499" s="129"/>
    </row>
    <row r="4500" spans="1:15">
      <c r="A4500" t="s">
        <v>316</v>
      </c>
      <c r="B4500" t="s">
        <v>317</v>
      </c>
      <c r="C4500" t="s">
        <v>11569</v>
      </c>
      <c r="D4500" t="s">
        <v>318</v>
      </c>
      <c r="E4500">
        <v>15175.1</v>
      </c>
      <c r="F4500" t="s">
        <v>1170</v>
      </c>
      <c r="G4500" t="s">
        <v>11570</v>
      </c>
      <c r="H4500" t="s">
        <v>732</v>
      </c>
      <c r="I4500" t="s">
        <v>10837</v>
      </c>
      <c r="J4500">
        <v>10089</v>
      </c>
      <c r="K4500">
        <v>111200</v>
      </c>
      <c r="L4500" t="s">
        <v>33</v>
      </c>
      <c r="M4500" t="s">
        <v>185</v>
      </c>
      <c r="N4500" t="s">
        <v>11264</v>
      </c>
      <c r="O4500" s="129"/>
    </row>
    <row r="4501" spans="1:15">
      <c r="A4501" t="s">
        <v>320</v>
      </c>
      <c r="B4501" t="s">
        <v>317</v>
      </c>
      <c r="C4501" t="s">
        <v>11571</v>
      </c>
      <c r="D4501" t="s">
        <v>318</v>
      </c>
      <c r="E4501">
        <v>3264.52</v>
      </c>
      <c r="F4501" t="s">
        <v>1170</v>
      </c>
      <c r="G4501" t="s">
        <v>11572</v>
      </c>
      <c r="H4501" t="s">
        <v>729</v>
      </c>
      <c r="I4501" t="s">
        <v>10837</v>
      </c>
      <c r="J4501">
        <v>10089</v>
      </c>
      <c r="K4501">
        <v>111200</v>
      </c>
      <c r="L4501" t="s">
        <v>33</v>
      </c>
      <c r="M4501" t="s">
        <v>185</v>
      </c>
      <c r="N4501" t="s">
        <v>11265</v>
      </c>
      <c r="O4501" s="129"/>
    </row>
    <row r="4502" spans="1:15">
      <c r="A4502" t="s">
        <v>321</v>
      </c>
      <c r="B4502" t="s">
        <v>317</v>
      </c>
      <c r="C4502" t="s">
        <v>11573</v>
      </c>
      <c r="D4502" t="s">
        <v>318</v>
      </c>
      <c r="E4502">
        <v>3054.57</v>
      </c>
      <c r="F4502" t="s">
        <v>1170</v>
      </c>
      <c r="G4502" t="s">
        <v>11574</v>
      </c>
      <c r="H4502" t="s">
        <v>732</v>
      </c>
      <c r="I4502" t="s">
        <v>10837</v>
      </c>
      <c r="J4502">
        <v>10089</v>
      </c>
      <c r="K4502">
        <v>111200</v>
      </c>
      <c r="L4502" t="s">
        <v>33</v>
      </c>
      <c r="M4502" t="s">
        <v>185</v>
      </c>
      <c r="N4502" t="s">
        <v>11266</v>
      </c>
      <c r="O4502" s="129"/>
    </row>
    <row r="4503" spans="1:15">
      <c r="A4503" t="s">
        <v>1115</v>
      </c>
      <c r="B4503" t="s">
        <v>317</v>
      </c>
      <c r="C4503" t="s">
        <v>11575</v>
      </c>
      <c r="D4503" t="s">
        <v>318</v>
      </c>
      <c r="E4503">
        <v>3955.61</v>
      </c>
      <c r="F4503" t="s">
        <v>1170</v>
      </c>
      <c r="G4503" t="s">
        <v>11576</v>
      </c>
      <c r="H4503" t="s">
        <v>731</v>
      </c>
      <c r="I4503" t="s">
        <v>10837</v>
      </c>
      <c r="J4503">
        <v>10089</v>
      </c>
      <c r="K4503">
        <v>111200</v>
      </c>
      <c r="L4503" t="s">
        <v>33</v>
      </c>
      <c r="M4503" t="s">
        <v>185</v>
      </c>
      <c r="N4503" t="s">
        <v>11267</v>
      </c>
      <c r="O4503" s="129"/>
    </row>
    <row r="4504" spans="1:15">
      <c r="A4504" t="s">
        <v>11577</v>
      </c>
      <c r="B4504" t="s">
        <v>317</v>
      </c>
      <c r="C4504" t="s">
        <v>11578</v>
      </c>
      <c r="D4504" t="s">
        <v>318</v>
      </c>
      <c r="E4504">
        <v>3200.24</v>
      </c>
      <c r="F4504" t="s">
        <v>1170</v>
      </c>
      <c r="G4504" t="s">
        <v>11579</v>
      </c>
      <c r="H4504" t="s">
        <v>729</v>
      </c>
      <c r="I4504" t="s">
        <v>10837</v>
      </c>
      <c r="J4504">
        <v>10089</v>
      </c>
      <c r="K4504">
        <v>111200</v>
      </c>
      <c r="L4504" t="s">
        <v>33</v>
      </c>
      <c r="M4504" t="s">
        <v>185</v>
      </c>
      <c r="N4504" t="s">
        <v>11268</v>
      </c>
      <c r="O4504" s="129"/>
    </row>
    <row r="4505" spans="1:15">
      <c r="A4505" t="s">
        <v>11580</v>
      </c>
      <c r="B4505" t="s">
        <v>317</v>
      </c>
      <c r="C4505" t="s">
        <v>11581</v>
      </c>
      <c r="D4505" t="s">
        <v>318</v>
      </c>
      <c r="E4505">
        <v>6987.33</v>
      </c>
      <c r="F4505" t="s">
        <v>1170</v>
      </c>
      <c r="G4505" t="s">
        <v>11582</v>
      </c>
      <c r="H4505" t="s">
        <v>721</v>
      </c>
      <c r="I4505" t="s">
        <v>10837</v>
      </c>
      <c r="J4505">
        <v>10089</v>
      </c>
      <c r="K4505">
        <v>111200</v>
      </c>
      <c r="L4505" t="s">
        <v>33</v>
      </c>
      <c r="M4505" t="s">
        <v>185</v>
      </c>
      <c r="N4505" t="s">
        <v>11269</v>
      </c>
      <c r="O4505" s="129"/>
    </row>
    <row r="4506" spans="1:15">
      <c r="A4506" t="s">
        <v>11583</v>
      </c>
      <c r="B4506" t="s">
        <v>317</v>
      </c>
      <c r="C4506" t="s">
        <v>11584</v>
      </c>
      <c r="D4506" t="s">
        <v>318</v>
      </c>
      <c r="E4506">
        <v>5519.93</v>
      </c>
      <c r="F4506" t="s">
        <v>1170</v>
      </c>
      <c r="G4506" t="s">
        <v>11585</v>
      </c>
      <c r="H4506" t="s">
        <v>729</v>
      </c>
      <c r="I4506" t="s">
        <v>10837</v>
      </c>
      <c r="J4506">
        <v>10089</v>
      </c>
      <c r="K4506">
        <v>111200</v>
      </c>
      <c r="L4506" t="s">
        <v>33</v>
      </c>
      <c r="M4506" t="s">
        <v>185</v>
      </c>
      <c r="N4506" t="s">
        <v>11271</v>
      </c>
      <c r="O4506" s="129"/>
    </row>
    <row r="4507" spans="1:15">
      <c r="A4507" t="s">
        <v>1155</v>
      </c>
      <c r="B4507" t="s">
        <v>317</v>
      </c>
      <c r="C4507" t="s">
        <v>11586</v>
      </c>
      <c r="D4507" t="s">
        <v>318</v>
      </c>
      <c r="E4507">
        <v>3385.01</v>
      </c>
      <c r="F4507" t="s">
        <v>1170</v>
      </c>
      <c r="G4507" t="s">
        <v>11587</v>
      </c>
      <c r="H4507" t="s">
        <v>730</v>
      </c>
      <c r="I4507" t="s">
        <v>10837</v>
      </c>
      <c r="J4507">
        <v>10089</v>
      </c>
      <c r="K4507">
        <v>111200</v>
      </c>
      <c r="L4507" t="s">
        <v>33</v>
      </c>
      <c r="M4507" t="s">
        <v>185</v>
      </c>
      <c r="N4507" t="s">
        <v>11270</v>
      </c>
      <c r="O4507" s="129"/>
    </row>
    <row r="4508" spans="1:15">
      <c r="A4508" t="s">
        <v>11588</v>
      </c>
      <c r="B4508" t="s">
        <v>317</v>
      </c>
      <c r="C4508" t="s">
        <v>11589</v>
      </c>
      <c r="D4508" t="s">
        <v>318</v>
      </c>
      <c r="E4508">
        <v>7766.19</v>
      </c>
      <c r="F4508" t="s">
        <v>1170</v>
      </c>
      <c r="G4508" t="s">
        <v>11590</v>
      </c>
      <c r="H4508" t="s">
        <v>737</v>
      </c>
      <c r="I4508" t="s">
        <v>10837</v>
      </c>
      <c r="J4508">
        <v>10089</v>
      </c>
      <c r="K4508">
        <v>111200</v>
      </c>
      <c r="L4508" t="s">
        <v>33</v>
      </c>
      <c r="M4508" t="s">
        <v>185</v>
      </c>
      <c r="N4508" t="s">
        <v>11272</v>
      </c>
      <c r="O4508" s="129"/>
    </row>
    <row r="4509" spans="1:15">
      <c r="A4509" t="s">
        <v>1161</v>
      </c>
      <c r="B4509" t="s">
        <v>317</v>
      </c>
      <c r="C4509" t="s">
        <v>11591</v>
      </c>
      <c r="D4509" t="s">
        <v>318</v>
      </c>
      <c r="E4509">
        <v>3674.5</v>
      </c>
      <c r="F4509" t="s">
        <v>1170</v>
      </c>
      <c r="G4509" t="s">
        <v>11592</v>
      </c>
      <c r="H4509" t="s">
        <v>727</v>
      </c>
      <c r="I4509" t="s">
        <v>10837</v>
      </c>
      <c r="J4509">
        <v>10089</v>
      </c>
      <c r="K4509">
        <v>111200</v>
      </c>
      <c r="L4509" t="s">
        <v>33</v>
      </c>
      <c r="M4509" t="s">
        <v>185</v>
      </c>
      <c r="N4509" t="s">
        <v>11273</v>
      </c>
      <c r="O4509" s="129"/>
    </row>
    <row r="4510" spans="1:15">
      <c r="A4510" t="s">
        <v>1160</v>
      </c>
      <c r="B4510" t="s">
        <v>317</v>
      </c>
      <c r="C4510" t="s">
        <v>11593</v>
      </c>
      <c r="D4510" t="s">
        <v>318</v>
      </c>
      <c r="E4510">
        <v>4282.17</v>
      </c>
      <c r="F4510" t="s">
        <v>1170</v>
      </c>
      <c r="G4510" t="s">
        <v>11594</v>
      </c>
      <c r="H4510" t="s">
        <v>732</v>
      </c>
      <c r="I4510" t="s">
        <v>10837</v>
      </c>
      <c r="J4510">
        <v>10089</v>
      </c>
      <c r="K4510">
        <v>111200</v>
      </c>
      <c r="L4510" t="s">
        <v>33</v>
      </c>
      <c r="M4510" t="s">
        <v>185</v>
      </c>
      <c r="N4510" t="s">
        <v>11274</v>
      </c>
      <c r="O4510" s="129"/>
    </row>
    <row r="4511" spans="1:15">
      <c r="A4511" t="s">
        <v>316</v>
      </c>
      <c r="B4511" t="s">
        <v>317</v>
      </c>
      <c r="C4511" t="s">
        <v>11569</v>
      </c>
      <c r="D4511" t="s">
        <v>318</v>
      </c>
      <c r="E4511">
        <v>32237.439999999999</v>
      </c>
      <c r="F4511" t="s">
        <v>1170</v>
      </c>
      <c r="G4511" t="s">
        <v>11570</v>
      </c>
      <c r="H4511" t="s">
        <v>733</v>
      </c>
      <c r="I4511" t="s">
        <v>10836</v>
      </c>
      <c r="J4511">
        <v>10089</v>
      </c>
      <c r="K4511">
        <v>111400</v>
      </c>
      <c r="L4511" t="s">
        <v>27</v>
      </c>
      <c r="M4511" t="s">
        <v>185</v>
      </c>
      <c r="N4511" t="s">
        <v>11264</v>
      </c>
      <c r="O4511" s="129"/>
    </row>
    <row r="4512" spans="1:15">
      <c r="A4512" t="s">
        <v>320</v>
      </c>
      <c r="B4512" t="s">
        <v>317</v>
      </c>
      <c r="C4512" t="s">
        <v>11571</v>
      </c>
      <c r="D4512" t="s">
        <v>318</v>
      </c>
      <c r="E4512">
        <v>31738.82</v>
      </c>
      <c r="F4512" t="s">
        <v>1170</v>
      </c>
      <c r="G4512" t="s">
        <v>11572</v>
      </c>
      <c r="H4512" t="s">
        <v>730</v>
      </c>
      <c r="I4512" t="s">
        <v>10836</v>
      </c>
      <c r="J4512">
        <v>10089</v>
      </c>
      <c r="K4512">
        <v>111400</v>
      </c>
      <c r="L4512" t="s">
        <v>27</v>
      </c>
      <c r="M4512" t="s">
        <v>185</v>
      </c>
      <c r="N4512" t="s">
        <v>11265</v>
      </c>
      <c r="O4512" s="129"/>
    </row>
    <row r="4513" spans="1:15">
      <c r="A4513" t="s">
        <v>321</v>
      </c>
      <c r="B4513" t="s">
        <v>317</v>
      </c>
      <c r="C4513" t="s">
        <v>11573</v>
      </c>
      <c r="D4513" t="s">
        <v>318</v>
      </c>
      <c r="E4513">
        <v>34220.83</v>
      </c>
      <c r="F4513" t="s">
        <v>1170</v>
      </c>
      <c r="G4513" t="s">
        <v>11574</v>
      </c>
      <c r="H4513" t="s">
        <v>733</v>
      </c>
      <c r="I4513" t="s">
        <v>10836</v>
      </c>
      <c r="J4513">
        <v>10089</v>
      </c>
      <c r="K4513">
        <v>111400</v>
      </c>
      <c r="L4513" t="s">
        <v>27</v>
      </c>
      <c r="M4513" t="s">
        <v>185</v>
      </c>
      <c r="N4513" t="s">
        <v>11266</v>
      </c>
      <c r="O4513" s="129"/>
    </row>
    <row r="4514" spans="1:15">
      <c r="A4514" t="s">
        <v>1115</v>
      </c>
      <c r="B4514" t="s">
        <v>317</v>
      </c>
      <c r="C4514" t="s">
        <v>11575</v>
      </c>
      <c r="D4514" t="s">
        <v>318</v>
      </c>
      <c r="E4514">
        <v>34458.49</v>
      </c>
      <c r="F4514" t="s">
        <v>1170</v>
      </c>
      <c r="G4514" t="s">
        <v>11576</v>
      </c>
      <c r="H4514" t="s">
        <v>732</v>
      </c>
      <c r="I4514" t="s">
        <v>10836</v>
      </c>
      <c r="J4514">
        <v>10089</v>
      </c>
      <c r="K4514">
        <v>111400</v>
      </c>
      <c r="L4514" t="s">
        <v>27</v>
      </c>
      <c r="M4514" t="s">
        <v>185</v>
      </c>
      <c r="N4514" t="s">
        <v>11267</v>
      </c>
      <c r="O4514" s="129"/>
    </row>
    <row r="4515" spans="1:15">
      <c r="A4515" t="s">
        <v>11577</v>
      </c>
      <c r="B4515" t="s">
        <v>317</v>
      </c>
      <c r="C4515" t="s">
        <v>11578</v>
      </c>
      <c r="D4515" t="s">
        <v>318</v>
      </c>
      <c r="E4515">
        <v>33363.269999999997</v>
      </c>
      <c r="F4515" t="s">
        <v>1170</v>
      </c>
      <c r="G4515" t="s">
        <v>11579</v>
      </c>
      <c r="H4515" t="s">
        <v>730</v>
      </c>
      <c r="I4515" t="s">
        <v>10836</v>
      </c>
      <c r="J4515">
        <v>10089</v>
      </c>
      <c r="K4515">
        <v>111400</v>
      </c>
      <c r="L4515" t="s">
        <v>27</v>
      </c>
      <c r="M4515" t="s">
        <v>185</v>
      </c>
      <c r="N4515" t="s">
        <v>11268</v>
      </c>
      <c r="O4515" s="129"/>
    </row>
    <row r="4516" spans="1:15">
      <c r="A4516" t="s">
        <v>11580</v>
      </c>
      <c r="B4516" t="s">
        <v>317</v>
      </c>
      <c r="C4516" t="s">
        <v>11581</v>
      </c>
      <c r="D4516" t="s">
        <v>318</v>
      </c>
      <c r="E4516">
        <v>28874.91</v>
      </c>
      <c r="F4516" t="s">
        <v>1170</v>
      </c>
      <c r="G4516" t="s">
        <v>11582</v>
      </c>
      <c r="H4516" t="s">
        <v>722</v>
      </c>
      <c r="I4516" t="s">
        <v>10836</v>
      </c>
      <c r="J4516">
        <v>10089</v>
      </c>
      <c r="K4516">
        <v>111400</v>
      </c>
      <c r="L4516" t="s">
        <v>27</v>
      </c>
      <c r="M4516" t="s">
        <v>185</v>
      </c>
      <c r="N4516" t="s">
        <v>11269</v>
      </c>
      <c r="O4516" s="129"/>
    </row>
    <row r="4517" spans="1:15">
      <c r="A4517" t="s">
        <v>1155</v>
      </c>
      <c r="B4517" t="s">
        <v>317</v>
      </c>
      <c r="C4517" t="s">
        <v>11586</v>
      </c>
      <c r="D4517" t="s">
        <v>318</v>
      </c>
      <c r="E4517">
        <v>30764.91</v>
      </c>
      <c r="F4517" t="s">
        <v>1170</v>
      </c>
      <c r="G4517" t="s">
        <v>11587</v>
      </c>
      <c r="H4517" t="s">
        <v>731</v>
      </c>
      <c r="I4517" t="s">
        <v>10836</v>
      </c>
      <c r="J4517">
        <v>10089</v>
      </c>
      <c r="K4517">
        <v>111400</v>
      </c>
      <c r="L4517" t="s">
        <v>27</v>
      </c>
      <c r="M4517" t="s">
        <v>185</v>
      </c>
      <c r="N4517" t="s">
        <v>11270</v>
      </c>
      <c r="O4517" s="129"/>
    </row>
    <row r="4518" spans="1:15">
      <c r="A4518" t="s">
        <v>11583</v>
      </c>
      <c r="B4518" t="s">
        <v>317</v>
      </c>
      <c r="C4518" t="s">
        <v>11584</v>
      </c>
      <c r="D4518" t="s">
        <v>318</v>
      </c>
      <c r="E4518">
        <v>27104.75</v>
      </c>
      <c r="F4518" t="s">
        <v>1170</v>
      </c>
      <c r="G4518" t="s">
        <v>11585</v>
      </c>
      <c r="H4518" t="s">
        <v>730</v>
      </c>
      <c r="I4518" t="s">
        <v>10836</v>
      </c>
      <c r="J4518">
        <v>10089</v>
      </c>
      <c r="K4518">
        <v>111400</v>
      </c>
      <c r="L4518" t="s">
        <v>27</v>
      </c>
      <c r="M4518" t="s">
        <v>185</v>
      </c>
      <c r="N4518" t="s">
        <v>11271</v>
      </c>
      <c r="O4518" s="129"/>
    </row>
    <row r="4519" spans="1:15">
      <c r="A4519" t="s">
        <v>11588</v>
      </c>
      <c r="B4519" t="s">
        <v>317</v>
      </c>
      <c r="C4519" t="s">
        <v>11589</v>
      </c>
      <c r="D4519" t="s">
        <v>318</v>
      </c>
      <c r="E4519">
        <v>39382.559999999998</v>
      </c>
      <c r="F4519" t="s">
        <v>1170</v>
      </c>
      <c r="G4519" t="s">
        <v>11590</v>
      </c>
      <c r="H4519" t="s">
        <v>738</v>
      </c>
      <c r="I4519" t="s">
        <v>10836</v>
      </c>
      <c r="J4519">
        <v>10089</v>
      </c>
      <c r="K4519">
        <v>111400</v>
      </c>
      <c r="L4519" t="s">
        <v>27</v>
      </c>
      <c r="M4519" t="s">
        <v>185</v>
      </c>
      <c r="N4519" t="s">
        <v>11272</v>
      </c>
      <c r="O4519" s="129"/>
    </row>
    <row r="4520" spans="1:15">
      <c r="A4520" t="s">
        <v>1161</v>
      </c>
      <c r="B4520" t="s">
        <v>317</v>
      </c>
      <c r="C4520" t="s">
        <v>11591</v>
      </c>
      <c r="D4520" t="s">
        <v>318</v>
      </c>
      <c r="E4520">
        <v>27532.080000000002</v>
      </c>
      <c r="F4520" t="s">
        <v>1170</v>
      </c>
      <c r="G4520" t="s">
        <v>11592</v>
      </c>
      <c r="H4520" t="s">
        <v>728</v>
      </c>
      <c r="I4520" t="s">
        <v>10836</v>
      </c>
      <c r="J4520">
        <v>10089</v>
      </c>
      <c r="K4520">
        <v>111400</v>
      </c>
      <c r="L4520" t="s">
        <v>27</v>
      </c>
      <c r="M4520" t="s">
        <v>185</v>
      </c>
      <c r="N4520" t="s">
        <v>11273</v>
      </c>
      <c r="O4520" s="129"/>
    </row>
    <row r="4521" spans="1:15">
      <c r="A4521" t="s">
        <v>1160</v>
      </c>
      <c r="B4521" t="s">
        <v>317</v>
      </c>
      <c r="C4521" t="s">
        <v>11593</v>
      </c>
      <c r="D4521" t="s">
        <v>318</v>
      </c>
      <c r="E4521">
        <v>28319.45</v>
      </c>
      <c r="F4521" t="s">
        <v>1170</v>
      </c>
      <c r="G4521" t="s">
        <v>11594</v>
      </c>
      <c r="H4521" t="s">
        <v>733</v>
      </c>
      <c r="I4521" t="s">
        <v>10836</v>
      </c>
      <c r="J4521">
        <v>10089</v>
      </c>
      <c r="K4521">
        <v>111400</v>
      </c>
      <c r="L4521" t="s">
        <v>27</v>
      </c>
      <c r="M4521" t="s">
        <v>185</v>
      </c>
      <c r="N4521" t="s">
        <v>11274</v>
      </c>
      <c r="O4521" s="129"/>
    </row>
    <row r="4522" spans="1:15">
      <c r="A4522" t="s">
        <v>316</v>
      </c>
      <c r="B4522" t="s">
        <v>317</v>
      </c>
      <c r="C4522" t="s">
        <v>11569</v>
      </c>
      <c r="D4522" t="s">
        <v>318</v>
      </c>
      <c r="E4522">
        <v>17930.77</v>
      </c>
      <c r="F4522" t="s">
        <v>1170</v>
      </c>
      <c r="G4522" t="s">
        <v>11570</v>
      </c>
      <c r="H4522" t="s">
        <v>734</v>
      </c>
      <c r="I4522" t="s">
        <v>10835</v>
      </c>
      <c r="J4522">
        <v>10089</v>
      </c>
      <c r="K4522">
        <v>111600</v>
      </c>
      <c r="L4522" t="s">
        <v>31</v>
      </c>
      <c r="M4522" t="s">
        <v>185</v>
      </c>
      <c r="N4522" t="s">
        <v>11264</v>
      </c>
      <c r="O4522" s="129"/>
    </row>
    <row r="4523" spans="1:15">
      <c r="A4523" t="s">
        <v>320</v>
      </c>
      <c r="B4523" t="s">
        <v>317</v>
      </c>
      <c r="C4523" t="s">
        <v>11571</v>
      </c>
      <c r="D4523" t="s">
        <v>318</v>
      </c>
      <c r="E4523">
        <v>16548.38</v>
      </c>
      <c r="F4523" t="s">
        <v>1170</v>
      </c>
      <c r="G4523" t="s">
        <v>11572</v>
      </c>
      <c r="H4523" t="s">
        <v>731</v>
      </c>
      <c r="I4523" t="s">
        <v>10835</v>
      </c>
      <c r="J4523">
        <v>10089</v>
      </c>
      <c r="K4523">
        <v>111600</v>
      </c>
      <c r="L4523" t="s">
        <v>31</v>
      </c>
      <c r="M4523" t="s">
        <v>185</v>
      </c>
      <c r="N4523" t="s">
        <v>11265</v>
      </c>
      <c r="O4523" s="129"/>
    </row>
    <row r="4524" spans="1:15">
      <c r="A4524" t="s">
        <v>321</v>
      </c>
      <c r="B4524" t="s">
        <v>317</v>
      </c>
      <c r="C4524" t="s">
        <v>11573</v>
      </c>
      <c r="D4524" t="s">
        <v>318</v>
      </c>
      <c r="E4524">
        <v>17912.990000000002</v>
      </c>
      <c r="F4524" t="s">
        <v>1170</v>
      </c>
      <c r="G4524" t="s">
        <v>11574</v>
      </c>
      <c r="H4524" t="s">
        <v>734</v>
      </c>
      <c r="I4524" t="s">
        <v>10835</v>
      </c>
      <c r="J4524">
        <v>10089</v>
      </c>
      <c r="K4524">
        <v>111600</v>
      </c>
      <c r="L4524" t="s">
        <v>31</v>
      </c>
      <c r="M4524" t="s">
        <v>185</v>
      </c>
      <c r="N4524" t="s">
        <v>11266</v>
      </c>
      <c r="O4524" s="129"/>
    </row>
    <row r="4525" spans="1:15">
      <c r="A4525" t="s">
        <v>1115</v>
      </c>
      <c r="B4525" t="s">
        <v>317</v>
      </c>
      <c r="C4525" t="s">
        <v>11575</v>
      </c>
      <c r="D4525" t="s">
        <v>318</v>
      </c>
      <c r="E4525">
        <v>17406.88</v>
      </c>
      <c r="F4525" t="s">
        <v>1170</v>
      </c>
      <c r="G4525" t="s">
        <v>11576</v>
      </c>
      <c r="H4525" t="s">
        <v>733</v>
      </c>
      <c r="I4525" t="s">
        <v>10835</v>
      </c>
      <c r="J4525">
        <v>10089</v>
      </c>
      <c r="K4525">
        <v>111600</v>
      </c>
      <c r="L4525" t="s">
        <v>31</v>
      </c>
      <c r="M4525" t="s">
        <v>185</v>
      </c>
      <c r="N4525" t="s">
        <v>11267</v>
      </c>
      <c r="O4525" s="129"/>
    </row>
    <row r="4526" spans="1:15">
      <c r="A4526" t="s">
        <v>11577</v>
      </c>
      <c r="B4526" t="s">
        <v>317</v>
      </c>
      <c r="C4526" t="s">
        <v>11578</v>
      </c>
      <c r="D4526" t="s">
        <v>318</v>
      </c>
      <c r="E4526">
        <v>18464.16</v>
      </c>
      <c r="F4526" t="s">
        <v>1170</v>
      </c>
      <c r="G4526" t="s">
        <v>11579</v>
      </c>
      <c r="H4526" t="s">
        <v>731</v>
      </c>
      <c r="I4526" t="s">
        <v>10835</v>
      </c>
      <c r="J4526">
        <v>10089</v>
      </c>
      <c r="K4526">
        <v>111600</v>
      </c>
      <c r="L4526" t="s">
        <v>31</v>
      </c>
      <c r="M4526" t="s">
        <v>185</v>
      </c>
      <c r="N4526" t="s">
        <v>11268</v>
      </c>
      <c r="O4526" s="129"/>
    </row>
    <row r="4527" spans="1:15">
      <c r="A4527" t="s">
        <v>11580</v>
      </c>
      <c r="B4527" t="s">
        <v>317</v>
      </c>
      <c r="C4527" t="s">
        <v>11581</v>
      </c>
      <c r="D4527" t="s">
        <v>318</v>
      </c>
      <c r="E4527">
        <v>16359.98</v>
      </c>
      <c r="F4527" t="s">
        <v>1170</v>
      </c>
      <c r="G4527" t="s">
        <v>11582</v>
      </c>
      <c r="H4527" t="s">
        <v>723</v>
      </c>
      <c r="I4527" t="s">
        <v>10835</v>
      </c>
      <c r="J4527">
        <v>10089</v>
      </c>
      <c r="K4527">
        <v>111600</v>
      </c>
      <c r="L4527" t="s">
        <v>31</v>
      </c>
      <c r="M4527" t="s">
        <v>185</v>
      </c>
      <c r="N4527" t="s">
        <v>11269</v>
      </c>
      <c r="O4527" s="129"/>
    </row>
    <row r="4528" spans="1:15">
      <c r="A4528" t="s">
        <v>1155</v>
      </c>
      <c r="B4528" t="s">
        <v>317</v>
      </c>
      <c r="C4528" t="s">
        <v>11586</v>
      </c>
      <c r="D4528" t="s">
        <v>318</v>
      </c>
      <c r="E4528">
        <v>17178.349999999999</v>
      </c>
      <c r="F4528" t="s">
        <v>1170</v>
      </c>
      <c r="G4528" t="s">
        <v>11587</v>
      </c>
      <c r="H4528" t="s">
        <v>732</v>
      </c>
      <c r="I4528" t="s">
        <v>10835</v>
      </c>
      <c r="J4528">
        <v>10089</v>
      </c>
      <c r="K4528">
        <v>111600</v>
      </c>
      <c r="L4528" t="s">
        <v>31</v>
      </c>
      <c r="M4528" t="s">
        <v>185</v>
      </c>
      <c r="N4528" t="s">
        <v>11270</v>
      </c>
      <c r="O4528" s="129"/>
    </row>
    <row r="4529" spans="1:15">
      <c r="A4529" t="s">
        <v>11583</v>
      </c>
      <c r="B4529" t="s">
        <v>317</v>
      </c>
      <c r="C4529" t="s">
        <v>11584</v>
      </c>
      <c r="D4529" t="s">
        <v>318</v>
      </c>
      <c r="E4529">
        <v>16440.95</v>
      </c>
      <c r="F4529" t="s">
        <v>1170</v>
      </c>
      <c r="G4529" t="s">
        <v>11585</v>
      </c>
      <c r="H4529" t="s">
        <v>731</v>
      </c>
      <c r="I4529" t="s">
        <v>10835</v>
      </c>
      <c r="J4529">
        <v>10089</v>
      </c>
      <c r="K4529">
        <v>111600</v>
      </c>
      <c r="L4529" t="s">
        <v>31</v>
      </c>
      <c r="M4529" t="s">
        <v>185</v>
      </c>
      <c r="N4529" t="s">
        <v>11271</v>
      </c>
      <c r="O4529" s="129"/>
    </row>
    <row r="4530" spans="1:15">
      <c r="A4530" t="s">
        <v>11588</v>
      </c>
      <c r="B4530" t="s">
        <v>317</v>
      </c>
      <c r="C4530" t="s">
        <v>11589</v>
      </c>
      <c r="D4530" t="s">
        <v>318</v>
      </c>
      <c r="E4530">
        <v>30860.6</v>
      </c>
      <c r="F4530" t="s">
        <v>1170</v>
      </c>
      <c r="G4530" t="s">
        <v>11590</v>
      </c>
      <c r="H4530" t="s">
        <v>739</v>
      </c>
      <c r="I4530" t="s">
        <v>10835</v>
      </c>
      <c r="J4530">
        <v>10089</v>
      </c>
      <c r="K4530">
        <v>111600</v>
      </c>
      <c r="L4530" t="s">
        <v>31</v>
      </c>
      <c r="M4530" t="s">
        <v>185</v>
      </c>
      <c r="N4530" t="s">
        <v>11272</v>
      </c>
      <c r="O4530" s="129"/>
    </row>
    <row r="4531" spans="1:15">
      <c r="A4531" t="s">
        <v>1161</v>
      </c>
      <c r="B4531" t="s">
        <v>317</v>
      </c>
      <c r="C4531" t="s">
        <v>11591</v>
      </c>
      <c r="D4531" t="s">
        <v>318</v>
      </c>
      <c r="E4531">
        <v>19806.05</v>
      </c>
      <c r="F4531" t="s">
        <v>1170</v>
      </c>
      <c r="G4531" t="s">
        <v>11592</v>
      </c>
      <c r="H4531" t="s">
        <v>729</v>
      </c>
      <c r="I4531" t="s">
        <v>10835</v>
      </c>
      <c r="J4531">
        <v>10089</v>
      </c>
      <c r="K4531">
        <v>111600</v>
      </c>
      <c r="L4531" t="s">
        <v>31</v>
      </c>
      <c r="M4531" t="s">
        <v>185</v>
      </c>
      <c r="N4531" t="s">
        <v>11273</v>
      </c>
      <c r="O4531" s="129"/>
    </row>
    <row r="4532" spans="1:15">
      <c r="A4532" t="s">
        <v>1160</v>
      </c>
      <c r="B4532" t="s">
        <v>317</v>
      </c>
      <c r="C4532" t="s">
        <v>11593</v>
      </c>
      <c r="D4532" t="s">
        <v>318</v>
      </c>
      <c r="E4532">
        <v>20856.98</v>
      </c>
      <c r="F4532" t="s">
        <v>1170</v>
      </c>
      <c r="G4532" t="s">
        <v>11594</v>
      </c>
      <c r="H4532" t="s">
        <v>734</v>
      </c>
      <c r="I4532" t="s">
        <v>10835</v>
      </c>
      <c r="J4532">
        <v>10089</v>
      </c>
      <c r="K4532">
        <v>111600</v>
      </c>
      <c r="L4532" t="s">
        <v>31</v>
      </c>
      <c r="M4532" t="s">
        <v>185</v>
      </c>
      <c r="N4532" t="s">
        <v>11274</v>
      </c>
      <c r="O4532" s="129"/>
    </row>
    <row r="4533" spans="1:15">
      <c r="A4533" t="s">
        <v>316</v>
      </c>
      <c r="B4533" t="s">
        <v>317</v>
      </c>
      <c r="C4533" t="s">
        <v>11569</v>
      </c>
      <c r="D4533" t="s">
        <v>318</v>
      </c>
      <c r="E4533">
        <v>1933.49</v>
      </c>
      <c r="F4533" t="s">
        <v>1170</v>
      </c>
      <c r="G4533" t="s">
        <v>11570</v>
      </c>
      <c r="H4533" t="s">
        <v>735</v>
      </c>
      <c r="I4533" t="s">
        <v>10834</v>
      </c>
      <c r="J4533">
        <v>10089</v>
      </c>
      <c r="K4533">
        <v>111700</v>
      </c>
      <c r="L4533" t="s">
        <v>39</v>
      </c>
      <c r="M4533" t="s">
        <v>185</v>
      </c>
      <c r="N4533" t="s">
        <v>11264</v>
      </c>
      <c r="O4533" s="129"/>
    </row>
    <row r="4534" spans="1:15">
      <c r="A4534" t="s">
        <v>320</v>
      </c>
      <c r="B4534" t="s">
        <v>317</v>
      </c>
      <c r="C4534" t="s">
        <v>11571</v>
      </c>
      <c r="D4534" t="s">
        <v>318</v>
      </c>
      <c r="E4534">
        <v>1235.22</v>
      </c>
      <c r="F4534" t="s">
        <v>1170</v>
      </c>
      <c r="G4534" t="s">
        <v>11572</v>
      </c>
      <c r="H4534" t="s">
        <v>732</v>
      </c>
      <c r="I4534" t="s">
        <v>10834</v>
      </c>
      <c r="J4534">
        <v>10089</v>
      </c>
      <c r="K4534">
        <v>111700</v>
      </c>
      <c r="L4534" t="s">
        <v>39</v>
      </c>
      <c r="M4534" t="s">
        <v>185</v>
      </c>
      <c r="N4534" t="s">
        <v>11265</v>
      </c>
      <c r="O4534" s="129"/>
    </row>
    <row r="4535" spans="1:15">
      <c r="A4535" t="s">
        <v>321</v>
      </c>
      <c r="B4535" t="s">
        <v>317</v>
      </c>
      <c r="C4535" t="s">
        <v>11573</v>
      </c>
      <c r="D4535" t="s">
        <v>318</v>
      </c>
      <c r="E4535">
        <v>1505.91</v>
      </c>
      <c r="F4535" t="s">
        <v>1170</v>
      </c>
      <c r="G4535" t="s">
        <v>11574</v>
      </c>
      <c r="H4535" t="s">
        <v>735</v>
      </c>
      <c r="I4535" t="s">
        <v>10834</v>
      </c>
      <c r="J4535">
        <v>10089</v>
      </c>
      <c r="K4535">
        <v>111700</v>
      </c>
      <c r="L4535" t="s">
        <v>39</v>
      </c>
      <c r="M4535" t="s">
        <v>185</v>
      </c>
      <c r="N4535" t="s">
        <v>11266</v>
      </c>
      <c r="O4535" s="129"/>
    </row>
    <row r="4536" spans="1:15">
      <c r="A4536" t="s">
        <v>1115</v>
      </c>
      <c r="B4536" t="s">
        <v>317</v>
      </c>
      <c r="C4536" t="s">
        <v>11575</v>
      </c>
      <c r="D4536" t="s">
        <v>318</v>
      </c>
      <c r="E4536">
        <v>1477.06</v>
      </c>
      <c r="F4536" t="s">
        <v>1170</v>
      </c>
      <c r="G4536" t="s">
        <v>11576</v>
      </c>
      <c r="H4536" t="s">
        <v>734</v>
      </c>
      <c r="I4536" t="s">
        <v>10834</v>
      </c>
      <c r="J4536">
        <v>10089</v>
      </c>
      <c r="K4536">
        <v>111700</v>
      </c>
      <c r="L4536" t="s">
        <v>39</v>
      </c>
      <c r="M4536" t="s">
        <v>185</v>
      </c>
      <c r="N4536" t="s">
        <v>11267</v>
      </c>
      <c r="O4536" s="129"/>
    </row>
    <row r="4537" spans="1:15">
      <c r="A4537" t="s">
        <v>11577</v>
      </c>
      <c r="B4537" t="s">
        <v>317</v>
      </c>
      <c r="C4537" t="s">
        <v>11578</v>
      </c>
      <c r="D4537" t="s">
        <v>318</v>
      </c>
      <c r="E4537">
        <v>1302.31</v>
      </c>
      <c r="F4537" t="s">
        <v>1170</v>
      </c>
      <c r="G4537" t="s">
        <v>11579</v>
      </c>
      <c r="H4537" t="s">
        <v>732</v>
      </c>
      <c r="I4537" t="s">
        <v>10834</v>
      </c>
      <c r="J4537">
        <v>10089</v>
      </c>
      <c r="K4537">
        <v>111700</v>
      </c>
      <c r="L4537" t="s">
        <v>39</v>
      </c>
      <c r="M4537" t="s">
        <v>185</v>
      </c>
      <c r="N4537" t="s">
        <v>11268</v>
      </c>
      <c r="O4537" s="129"/>
    </row>
    <row r="4538" spans="1:15">
      <c r="A4538" t="s">
        <v>11580</v>
      </c>
      <c r="B4538" t="s">
        <v>317</v>
      </c>
      <c r="C4538" t="s">
        <v>11581</v>
      </c>
      <c r="D4538" t="s">
        <v>318</v>
      </c>
      <c r="E4538">
        <v>1233.1199999999999</v>
      </c>
      <c r="F4538" t="s">
        <v>1170</v>
      </c>
      <c r="G4538" t="s">
        <v>11582</v>
      </c>
      <c r="H4538" t="s">
        <v>724</v>
      </c>
      <c r="I4538" t="s">
        <v>10834</v>
      </c>
      <c r="J4538">
        <v>10089</v>
      </c>
      <c r="K4538">
        <v>111700</v>
      </c>
      <c r="L4538" t="s">
        <v>39</v>
      </c>
      <c r="M4538" t="s">
        <v>185</v>
      </c>
      <c r="N4538" t="s">
        <v>11269</v>
      </c>
      <c r="O4538" s="129"/>
    </row>
    <row r="4539" spans="1:15">
      <c r="A4539" t="s">
        <v>1155</v>
      </c>
      <c r="B4539" t="s">
        <v>317</v>
      </c>
      <c r="C4539" t="s">
        <v>11586</v>
      </c>
      <c r="D4539" t="s">
        <v>318</v>
      </c>
      <c r="E4539">
        <v>1284.53</v>
      </c>
      <c r="F4539" t="s">
        <v>1170</v>
      </c>
      <c r="G4539" t="s">
        <v>11587</v>
      </c>
      <c r="H4539" t="s">
        <v>733</v>
      </c>
      <c r="I4539" t="s">
        <v>10834</v>
      </c>
      <c r="J4539">
        <v>10089</v>
      </c>
      <c r="K4539">
        <v>111700</v>
      </c>
      <c r="L4539" t="s">
        <v>39</v>
      </c>
      <c r="M4539" t="s">
        <v>185</v>
      </c>
      <c r="N4539" t="s">
        <v>11270</v>
      </c>
      <c r="O4539" s="129"/>
    </row>
    <row r="4540" spans="1:15">
      <c r="A4540" t="s">
        <v>11583</v>
      </c>
      <c r="B4540" t="s">
        <v>317</v>
      </c>
      <c r="C4540" t="s">
        <v>11584</v>
      </c>
      <c r="D4540" t="s">
        <v>318</v>
      </c>
      <c r="E4540">
        <v>1393.33</v>
      </c>
      <c r="F4540" t="s">
        <v>1170</v>
      </c>
      <c r="G4540" t="s">
        <v>11585</v>
      </c>
      <c r="H4540" t="s">
        <v>732</v>
      </c>
      <c r="I4540" t="s">
        <v>10834</v>
      </c>
      <c r="J4540">
        <v>10089</v>
      </c>
      <c r="K4540">
        <v>111700</v>
      </c>
      <c r="L4540" t="s">
        <v>39</v>
      </c>
      <c r="M4540" t="s">
        <v>185</v>
      </c>
      <c r="N4540" t="s">
        <v>11271</v>
      </c>
      <c r="O4540" s="129"/>
    </row>
    <row r="4541" spans="1:15">
      <c r="A4541" t="s">
        <v>11588</v>
      </c>
      <c r="B4541" t="s">
        <v>317</v>
      </c>
      <c r="C4541" t="s">
        <v>11589</v>
      </c>
      <c r="D4541" t="s">
        <v>318</v>
      </c>
      <c r="E4541">
        <v>2287.0500000000002</v>
      </c>
      <c r="F4541" t="s">
        <v>1170</v>
      </c>
      <c r="G4541" t="s">
        <v>11590</v>
      </c>
      <c r="H4541" t="s">
        <v>740</v>
      </c>
      <c r="I4541" t="s">
        <v>10834</v>
      </c>
      <c r="J4541">
        <v>10089</v>
      </c>
      <c r="K4541">
        <v>111700</v>
      </c>
      <c r="L4541" t="s">
        <v>39</v>
      </c>
      <c r="M4541" t="s">
        <v>185</v>
      </c>
      <c r="N4541" t="s">
        <v>11272</v>
      </c>
      <c r="O4541" s="129"/>
    </row>
    <row r="4542" spans="1:15">
      <c r="A4542" t="s">
        <v>1161</v>
      </c>
      <c r="B4542" t="s">
        <v>317</v>
      </c>
      <c r="C4542" t="s">
        <v>11591</v>
      </c>
      <c r="D4542" t="s">
        <v>318</v>
      </c>
      <c r="E4542">
        <v>1416.85</v>
      </c>
      <c r="F4542" t="s">
        <v>1170</v>
      </c>
      <c r="G4542" t="s">
        <v>11592</v>
      </c>
      <c r="H4542" t="s">
        <v>730</v>
      </c>
      <c r="I4542" t="s">
        <v>10834</v>
      </c>
      <c r="J4542">
        <v>10089</v>
      </c>
      <c r="K4542">
        <v>111700</v>
      </c>
      <c r="L4542" t="s">
        <v>39</v>
      </c>
      <c r="M4542" t="s">
        <v>185</v>
      </c>
      <c r="N4542" t="s">
        <v>11273</v>
      </c>
      <c r="O4542" s="129"/>
    </row>
    <row r="4543" spans="1:15">
      <c r="A4543" t="s">
        <v>1160</v>
      </c>
      <c r="B4543" t="s">
        <v>317</v>
      </c>
      <c r="C4543" t="s">
        <v>11593</v>
      </c>
      <c r="D4543" t="s">
        <v>318</v>
      </c>
      <c r="E4543">
        <v>1348.39</v>
      </c>
      <c r="F4543" t="s">
        <v>1170</v>
      </c>
      <c r="G4543" t="s">
        <v>11594</v>
      </c>
      <c r="H4543" t="s">
        <v>735</v>
      </c>
      <c r="I4543" t="s">
        <v>10834</v>
      </c>
      <c r="J4543">
        <v>10089</v>
      </c>
      <c r="K4543">
        <v>111700</v>
      </c>
      <c r="L4543" t="s">
        <v>39</v>
      </c>
      <c r="M4543" t="s">
        <v>185</v>
      </c>
      <c r="N4543" t="s">
        <v>11274</v>
      </c>
      <c r="O4543" s="129"/>
    </row>
    <row r="4544" spans="1:15">
      <c r="A4544" t="s">
        <v>316</v>
      </c>
      <c r="B4544" t="s">
        <v>317</v>
      </c>
      <c r="C4544" t="s">
        <v>11569</v>
      </c>
      <c r="D4544" t="s">
        <v>318</v>
      </c>
      <c r="E4544">
        <v>99.54</v>
      </c>
      <c r="F4544" t="s">
        <v>1170</v>
      </c>
      <c r="G4544" t="s">
        <v>11570</v>
      </c>
      <c r="H4544" t="s">
        <v>736</v>
      </c>
      <c r="I4544" t="s">
        <v>10833</v>
      </c>
      <c r="J4544">
        <v>10089</v>
      </c>
      <c r="K4544">
        <v>113000</v>
      </c>
      <c r="L4544" t="s">
        <v>39</v>
      </c>
      <c r="M4544" t="s">
        <v>185</v>
      </c>
      <c r="N4544" t="s">
        <v>11264</v>
      </c>
      <c r="O4544" s="129"/>
    </row>
    <row r="4545" spans="1:15">
      <c r="A4545" t="s">
        <v>320</v>
      </c>
      <c r="B4545" t="s">
        <v>317</v>
      </c>
      <c r="C4545" t="s">
        <v>11571</v>
      </c>
      <c r="D4545" t="s">
        <v>318</v>
      </c>
      <c r="E4545">
        <v>18.77</v>
      </c>
      <c r="F4545" t="s">
        <v>1170</v>
      </c>
      <c r="G4545" t="s">
        <v>11572</v>
      </c>
      <c r="H4545" t="s">
        <v>733</v>
      </c>
      <c r="I4545" t="s">
        <v>10833</v>
      </c>
      <c r="J4545">
        <v>10089</v>
      </c>
      <c r="K4545">
        <v>113000</v>
      </c>
      <c r="L4545" t="s">
        <v>39</v>
      </c>
      <c r="M4545" t="s">
        <v>185</v>
      </c>
      <c r="N4545" t="s">
        <v>11265</v>
      </c>
      <c r="O4545" s="129"/>
    </row>
    <row r="4546" spans="1:15">
      <c r="A4546" t="s">
        <v>321</v>
      </c>
      <c r="B4546" t="s">
        <v>317</v>
      </c>
      <c r="C4546" t="s">
        <v>11573</v>
      </c>
      <c r="D4546" t="s">
        <v>318</v>
      </c>
      <c r="E4546">
        <v>38.76</v>
      </c>
      <c r="F4546" t="s">
        <v>1170</v>
      </c>
      <c r="G4546" t="s">
        <v>11574</v>
      </c>
      <c r="H4546" t="s">
        <v>736</v>
      </c>
      <c r="I4546" t="s">
        <v>10833</v>
      </c>
      <c r="J4546">
        <v>10089</v>
      </c>
      <c r="K4546">
        <v>113000</v>
      </c>
      <c r="L4546" t="s">
        <v>39</v>
      </c>
      <c r="M4546" t="s">
        <v>185</v>
      </c>
      <c r="N4546" t="s">
        <v>11266</v>
      </c>
      <c r="O4546" s="129"/>
    </row>
    <row r="4547" spans="1:15">
      <c r="A4547" t="s">
        <v>1115</v>
      </c>
      <c r="B4547" t="s">
        <v>317</v>
      </c>
      <c r="C4547" t="s">
        <v>11575</v>
      </c>
      <c r="D4547" t="s">
        <v>318</v>
      </c>
      <c r="E4547">
        <v>50.3</v>
      </c>
      <c r="F4547" t="s">
        <v>1170</v>
      </c>
      <c r="G4547" t="s">
        <v>11576</v>
      </c>
      <c r="H4547" t="s">
        <v>735</v>
      </c>
      <c r="I4547" t="s">
        <v>10833</v>
      </c>
      <c r="J4547">
        <v>10089</v>
      </c>
      <c r="K4547">
        <v>113000</v>
      </c>
      <c r="L4547" t="s">
        <v>39</v>
      </c>
      <c r="M4547" t="s">
        <v>185</v>
      </c>
      <c r="N4547" t="s">
        <v>11267</v>
      </c>
      <c r="O4547" s="129"/>
    </row>
    <row r="4548" spans="1:15">
      <c r="A4548" t="s">
        <v>11577</v>
      </c>
      <c r="B4548" t="s">
        <v>317</v>
      </c>
      <c r="C4548" t="s">
        <v>11578</v>
      </c>
      <c r="D4548" t="s">
        <v>318</v>
      </c>
      <c r="E4548">
        <v>37.520000000000003</v>
      </c>
      <c r="F4548" t="s">
        <v>1170</v>
      </c>
      <c r="G4548" t="s">
        <v>11579</v>
      </c>
      <c r="H4548" t="s">
        <v>733</v>
      </c>
      <c r="I4548" t="s">
        <v>10833</v>
      </c>
      <c r="J4548">
        <v>10089</v>
      </c>
      <c r="K4548">
        <v>113000</v>
      </c>
      <c r="L4548" t="s">
        <v>39</v>
      </c>
      <c r="M4548" t="s">
        <v>185</v>
      </c>
      <c r="N4548" t="s">
        <v>11268</v>
      </c>
      <c r="O4548" s="129"/>
    </row>
    <row r="4549" spans="1:15">
      <c r="A4549" t="s">
        <v>11580</v>
      </c>
      <c r="B4549" t="s">
        <v>317</v>
      </c>
      <c r="C4549" t="s">
        <v>11581</v>
      </c>
      <c r="D4549" t="s">
        <v>318</v>
      </c>
      <c r="E4549">
        <v>13.09</v>
      </c>
      <c r="F4549" t="s">
        <v>1170</v>
      </c>
      <c r="G4549" t="s">
        <v>11582</v>
      </c>
      <c r="H4549" t="s">
        <v>725</v>
      </c>
      <c r="I4549" t="s">
        <v>10833</v>
      </c>
      <c r="J4549">
        <v>10089</v>
      </c>
      <c r="K4549">
        <v>113000</v>
      </c>
      <c r="L4549" t="s">
        <v>39</v>
      </c>
      <c r="M4549" t="s">
        <v>185</v>
      </c>
      <c r="N4549" t="s">
        <v>11269</v>
      </c>
      <c r="O4549" s="129"/>
    </row>
    <row r="4550" spans="1:15">
      <c r="A4550" t="s">
        <v>11583</v>
      </c>
      <c r="B4550" t="s">
        <v>317</v>
      </c>
      <c r="C4550" t="s">
        <v>11584</v>
      </c>
      <c r="D4550" t="s">
        <v>318</v>
      </c>
      <c r="E4550">
        <v>52.08</v>
      </c>
      <c r="F4550" t="s">
        <v>1170</v>
      </c>
      <c r="G4550" t="s">
        <v>11585</v>
      </c>
      <c r="H4550" t="s">
        <v>733</v>
      </c>
      <c r="I4550" t="s">
        <v>10833</v>
      </c>
      <c r="J4550">
        <v>10089</v>
      </c>
      <c r="K4550">
        <v>113000</v>
      </c>
      <c r="L4550" t="s">
        <v>39</v>
      </c>
      <c r="M4550" t="s">
        <v>185</v>
      </c>
      <c r="N4550" t="s">
        <v>11271</v>
      </c>
      <c r="O4550" s="129"/>
    </row>
    <row r="4551" spans="1:15">
      <c r="A4551" t="s">
        <v>1155</v>
      </c>
      <c r="B4551" t="s">
        <v>317</v>
      </c>
      <c r="C4551" t="s">
        <v>11586</v>
      </c>
      <c r="D4551" t="s">
        <v>318</v>
      </c>
      <c r="E4551">
        <v>16.690000000000001</v>
      </c>
      <c r="F4551" t="s">
        <v>1170</v>
      </c>
      <c r="G4551" t="s">
        <v>11587</v>
      </c>
      <c r="H4551" t="s">
        <v>734</v>
      </c>
      <c r="I4551" t="s">
        <v>10833</v>
      </c>
      <c r="J4551">
        <v>10089</v>
      </c>
      <c r="K4551">
        <v>113000</v>
      </c>
      <c r="L4551" t="s">
        <v>39</v>
      </c>
      <c r="M4551" t="s">
        <v>185</v>
      </c>
      <c r="N4551" t="s">
        <v>11270</v>
      </c>
      <c r="O4551" s="129"/>
    </row>
    <row r="4552" spans="1:15">
      <c r="A4552" t="s">
        <v>11588</v>
      </c>
      <c r="B4552" t="s">
        <v>317</v>
      </c>
      <c r="C4552" t="s">
        <v>11589</v>
      </c>
      <c r="D4552" t="s">
        <v>318</v>
      </c>
      <c r="E4552">
        <v>142.38999999999999</v>
      </c>
      <c r="F4552" t="s">
        <v>1170</v>
      </c>
      <c r="G4552" t="s">
        <v>11590</v>
      </c>
      <c r="H4552" t="s">
        <v>741</v>
      </c>
      <c r="I4552" t="s">
        <v>10833</v>
      </c>
      <c r="J4552">
        <v>10089</v>
      </c>
      <c r="K4552">
        <v>113000</v>
      </c>
      <c r="L4552" t="s">
        <v>39</v>
      </c>
      <c r="M4552" t="s">
        <v>185</v>
      </c>
      <c r="N4552" t="s">
        <v>11272</v>
      </c>
      <c r="O4552" s="129"/>
    </row>
    <row r="4553" spans="1:15">
      <c r="A4553" t="s">
        <v>1161</v>
      </c>
      <c r="B4553" t="s">
        <v>317</v>
      </c>
      <c r="C4553" t="s">
        <v>11591</v>
      </c>
      <c r="D4553" t="s">
        <v>318</v>
      </c>
      <c r="E4553">
        <v>53.53</v>
      </c>
      <c r="F4553" t="s">
        <v>1170</v>
      </c>
      <c r="G4553" t="s">
        <v>11592</v>
      </c>
      <c r="H4553" t="s">
        <v>731</v>
      </c>
      <c r="I4553" t="s">
        <v>10833</v>
      </c>
      <c r="J4553">
        <v>10089</v>
      </c>
      <c r="K4553">
        <v>113000</v>
      </c>
      <c r="L4553" t="s">
        <v>39</v>
      </c>
      <c r="M4553" t="s">
        <v>185</v>
      </c>
      <c r="N4553" t="s">
        <v>11273</v>
      </c>
      <c r="O4553" s="129"/>
    </row>
    <row r="4554" spans="1:15">
      <c r="A4554" t="s">
        <v>1160</v>
      </c>
      <c r="B4554" t="s">
        <v>317</v>
      </c>
      <c r="C4554" t="s">
        <v>11593</v>
      </c>
      <c r="D4554" t="s">
        <v>318</v>
      </c>
      <c r="E4554">
        <v>54.75</v>
      </c>
      <c r="F4554" t="s">
        <v>1170</v>
      </c>
      <c r="G4554" t="s">
        <v>11594</v>
      </c>
      <c r="H4554" t="s">
        <v>736</v>
      </c>
      <c r="I4554" t="s">
        <v>10833</v>
      </c>
      <c r="J4554">
        <v>10089</v>
      </c>
      <c r="K4554">
        <v>113000</v>
      </c>
      <c r="L4554" t="s">
        <v>39</v>
      </c>
      <c r="M4554" t="s">
        <v>185</v>
      </c>
      <c r="N4554" t="s">
        <v>11274</v>
      </c>
      <c r="O4554" s="129"/>
    </row>
    <row r="4555" spans="1:15">
      <c r="A4555" t="s">
        <v>316</v>
      </c>
      <c r="B4555" t="s">
        <v>317</v>
      </c>
      <c r="C4555" t="s">
        <v>11569</v>
      </c>
      <c r="D4555" t="s">
        <v>318</v>
      </c>
      <c r="E4555">
        <v>281</v>
      </c>
      <c r="F4555" t="s">
        <v>1170</v>
      </c>
      <c r="G4555" t="s">
        <v>11570</v>
      </c>
      <c r="H4555" t="s">
        <v>737</v>
      </c>
      <c r="I4555" t="s">
        <v>10832</v>
      </c>
      <c r="J4555">
        <v>10089</v>
      </c>
      <c r="K4555">
        <v>113010</v>
      </c>
      <c r="L4555" t="s">
        <v>35</v>
      </c>
      <c r="M4555" t="s">
        <v>185</v>
      </c>
      <c r="N4555" t="s">
        <v>11264</v>
      </c>
      <c r="O4555" s="129"/>
    </row>
    <row r="4556" spans="1:15">
      <c r="A4556" t="s">
        <v>320</v>
      </c>
      <c r="B4556" t="s">
        <v>317</v>
      </c>
      <c r="C4556" t="s">
        <v>11571</v>
      </c>
      <c r="D4556" t="s">
        <v>318</v>
      </c>
      <c r="E4556">
        <v>277.5</v>
      </c>
      <c r="F4556" t="s">
        <v>1170</v>
      </c>
      <c r="G4556" t="s">
        <v>11572</v>
      </c>
      <c r="H4556" t="s">
        <v>734</v>
      </c>
      <c r="I4556" t="s">
        <v>10832</v>
      </c>
      <c r="J4556">
        <v>10089</v>
      </c>
      <c r="K4556">
        <v>113010</v>
      </c>
      <c r="L4556" t="s">
        <v>35</v>
      </c>
      <c r="M4556" t="s">
        <v>185</v>
      </c>
      <c r="N4556" t="s">
        <v>11265</v>
      </c>
      <c r="O4556" s="129"/>
    </row>
    <row r="4557" spans="1:15">
      <c r="A4557" t="s">
        <v>321</v>
      </c>
      <c r="B4557" t="s">
        <v>317</v>
      </c>
      <c r="C4557" t="s">
        <v>11573</v>
      </c>
      <c r="D4557" t="s">
        <v>318</v>
      </c>
      <c r="E4557">
        <v>291.77</v>
      </c>
      <c r="F4557" t="s">
        <v>1170</v>
      </c>
      <c r="G4557" t="s">
        <v>11574</v>
      </c>
      <c r="H4557" t="s">
        <v>737</v>
      </c>
      <c r="I4557" t="s">
        <v>10832</v>
      </c>
      <c r="J4557">
        <v>10089</v>
      </c>
      <c r="K4557">
        <v>113010</v>
      </c>
      <c r="L4557" t="s">
        <v>35</v>
      </c>
      <c r="M4557" t="s">
        <v>185</v>
      </c>
      <c r="N4557" t="s">
        <v>11266</v>
      </c>
      <c r="O4557" s="129"/>
    </row>
    <row r="4558" spans="1:15">
      <c r="A4558" t="s">
        <v>1115</v>
      </c>
      <c r="B4558" t="s">
        <v>317</v>
      </c>
      <c r="C4558" t="s">
        <v>11575</v>
      </c>
      <c r="D4558" t="s">
        <v>318</v>
      </c>
      <c r="E4558">
        <v>303.43</v>
      </c>
      <c r="F4558" t="s">
        <v>1170</v>
      </c>
      <c r="G4558" t="s">
        <v>11576</v>
      </c>
      <c r="H4558" t="s">
        <v>736</v>
      </c>
      <c r="I4558" t="s">
        <v>10832</v>
      </c>
      <c r="J4558">
        <v>10089</v>
      </c>
      <c r="K4558">
        <v>113010</v>
      </c>
      <c r="L4558" t="s">
        <v>35</v>
      </c>
      <c r="M4558" t="s">
        <v>185</v>
      </c>
      <c r="N4558" t="s">
        <v>11267</v>
      </c>
      <c r="O4558" s="129"/>
    </row>
    <row r="4559" spans="1:15">
      <c r="A4559" t="s">
        <v>11577</v>
      </c>
      <c r="B4559" t="s">
        <v>317</v>
      </c>
      <c r="C4559" t="s">
        <v>11578</v>
      </c>
      <c r="D4559" t="s">
        <v>318</v>
      </c>
      <c r="E4559">
        <v>318.5</v>
      </c>
      <c r="F4559" t="s">
        <v>1170</v>
      </c>
      <c r="G4559" t="s">
        <v>11579</v>
      </c>
      <c r="H4559" t="s">
        <v>734</v>
      </c>
      <c r="I4559" t="s">
        <v>10832</v>
      </c>
      <c r="J4559">
        <v>10089</v>
      </c>
      <c r="K4559">
        <v>113010</v>
      </c>
      <c r="L4559" t="s">
        <v>35</v>
      </c>
      <c r="M4559" t="s">
        <v>185</v>
      </c>
      <c r="N4559" t="s">
        <v>11268</v>
      </c>
      <c r="O4559" s="129"/>
    </row>
    <row r="4560" spans="1:15">
      <c r="A4560" t="s">
        <v>11580</v>
      </c>
      <c r="B4560" t="s">
        <v>317</v>
      </c>
      <c r="C4560" t="s">
        <v>11581</v>
      </c>
      <c r="D4560" t="s">
        <v>318</v>
      </c>
      <c r="E4560">
        <v>266.64</v>
      </c>
      <c r="F4560" t="s">
        <v>1170</v>
      </c>
      <c r="G4560" t="s">
        <v>11582</v>
      </c>
      <c r="H4560" t="s">
        <v>726</v>
      </c>
      <c r="I4560" t="s">
        <v>10832</v>
      </c>
      <c r="J4560">
        <v>10089</v>
      </c>
      <c r="K4560">
        <v>113010</v>
      </c>
      <c r="L4560" t="s">
        <v>35</v>
      </c>
      <c r="M4560" t="s">
        <v>185</v>
      </c>
      <c r="N4560" t="s">
        <v>11269</v>
      </c>
      <c r="O4560" s="129"/>
    </row>
    <row r="4561" spans="1:15">
      <c r="A4561" t="s">
        <v>1155</v>
      </c>
      <c r="B4561" t="s">
        <v>317</v>
      </c>
      <c r="C4561" t="s">
        <v>11586</v>
      </c>
      <c r="D4561" t="s">
        <v>318</v>
      </c>
      <c r="E4561">
        <v>354.8</v>
      </c>
      <c r="F4561" t="s">
        <v>1170</v>
      </c>
      <c r="G4561" t="s">
        <v>11587</v>
      </c>
      <c r="H4561" t="s">
        <v>735</v>
      </c>
      <c r="I4561" t="s">
        <v>10832</v>
      </c>
      <c r="J4561">
        <v>10089</v>
      </c>
      <c r="K4561">
        <v>113010</v>
      </c>
      <c r="L4561" t="s">
        <v>35</v>
      </c>
      <c r="M4561" t="s">
        <v>185</v>
      </c>
      <c r="N4561" t="s">
        <v>11270</v>
      </c>
      <c r="O4561" s="129"/>
    </row>
    <row r="4562" spans="1:15">
      <c r="A4562" t="s">
        <v>11583</v>
      </c>
      <c r="B4562" t="s">
        <v>317</v>
      </c>
      <c r="C4562" t="s">
        <v>11584</v>
      </c>
      <c r="D4562" t="s">
        <v>318</v>
      </c>
      <c r="E4562">
        <v>313.3</v>
      </c>
      <c r="F4562" t="s">
        <v>1170</v>
      </c>
      <c r="G4562" t="s">
        <v>11585</v>
      </c>
      <c r="H4562" t="s">
        <v>734</v>
      </c>
      <c r="I4562" t="s">
        <v>10832</v>
      </c>
      <c r="J4562">
        <v>10089</v>
      </c>
      <c r="K4562">
        <v>113010</v>
      </c>
      <c r="L4562" t="s">
        <v>35</v>
      </c>
      <c r="M4562" t="s">
        <v>185</v>
      </c>
      <c r="N4562" t="s">
        <v>11271</v>
      </c>
      <c r="O4562" s="129"/>
    </row>
    <row r="4563" spans="1:15">
      <c r="A4563" t="s">
        <v>11588</v>
      </c>
      <c r="B4563" t="s">
        <v>317</v>
      </c>
      <c r="C4563" t="s">
        <v>11589</v>
      </c>
      <c r="D4563" t="s">
        <v>318</v>
      </c>
      <c r="E4563">
        <v>700.14</v>
      </c>
      <c r="F4563" t="s">
        <v>1170</v>
      </c>
      <c r="G4563" t="s">
        <v>11590</v>
      </c>
      <c r="H4563" t="s">
        <v>742</v>
      </c>
      <c r="I4563" t="s">
        <v>10832</v>
      </c>
      <c r="J4563">
        <v>10089</v>
      </c>
      <c r="K4563">
        <v>113010</v>
      </c>
      <c r="L4563" t="s">
        <v>35</v>
      </c>
      <c r="M4563" t="s">
        <v>185</v>
      </c>
      <c r="N4563" t="s">
        <v>11272</v>
      </c>
      <c r="O4563" s="129"/>
    </row>
    <row r="4564" spans="1:15">
      <c r="A4564" t="s">
        <v>1161</v>
      </c>
      <c r="B4564" t="s">
        <v>317</v>
      </c>
      <c r="C4564" t="s">
        <v>11591</v>
      </c>
      <c r="D4564" t="s">
        <v>318</v>
      </c>
      <c r="E4564">
        <v>361.06</v>
      </c>
      <c r="F4564" t="s">
        <v>1170</v>
      </c>
      <c r="G4564" t="s">
        <v>11592</v>
      </c>
      <c r="H4564" t="s">
        <v>732</v>
      </c>
      <c r="I4564" t="s">
        <v>10832</v>
      </c>
      <c r="J4564">
        <v>10089</v>
      </c>
      <c r="K4564">
        <v>113010</v>
      </c>
      <c r="L4564" t="s">
        <v>35</v>
      </c>
      <c r="M4564" t="s">
        <v>185</v>
      </c>
      <c r="N4564" t="s">
        <v>11273</v>
      </c>
      <c r="O4564" s="129"/>
    </row>
    <row r="4565" spans="1:15">
      <c r="A4565" t="s">
        <v>1160</v>
      </c>
      <c r="B4565" t="s">
        <v>317</v>
      </c>
      <c r="C4565" t="s">
        <v>11593</v>
      </c>
      <c r="D4565" t="s">
        <v>318</v>
      </c>
      <c r="E4565">
        <v>353.77</v>
      </c>
      <c r="F4565" t="s">
        <v>1170</v>
      </c>
      <c r="G4565" t="s">
        <v>11594</v>
      </c>
      <c r="H4565" t="s">
        <v>737</v>
      </c>
      <c r="I4565" t="s">
        <v>10832</v>
      </c>
      <c r="J4565">
        <v>10089</v>
      </c>
      <c r="K4565">
        <v>113010</v>
      </c>
      <c r="L4565" t="s">
        <v>35</v>
      </c>
      <c r="M4565" t="s">
        <v>185</v>
      </c>
      <c r="N4565" t="s">
        <v>11274</v>
      </c>
      <c r="O4565" s="129"/>
    </row>
    <row r="4566" spans="1:15">
      <c r="A4566" t="s">
        <v>316</v>
      </c>
      <c r="B4566" t="s">
        <v>317</v>
      </c>
      <c r="C4566" t="s">
        <v>11569</v>
      </c>
      <c r="D4566" t="s">
        <v>318</v>
      </c>
      <c r="E4566">
        <v>1769.6</v>
      </c>
      <c r="F4566" t="s">
        <v>1170</v>
      </c>
      <c r="G4566" t="s">
        <v>11570</v>
      </c>
      <c r="H4566" t="s">
        <v>738</v>
      </c>
      <c r="I4566" t="s">
        <v>10831</v>
      </c>
      <c r="J4566">
        <v>10089</v>
      </c>
      <c r="K4566">
        <v>113020</v>
      </c>
      <c r="L4566" t="s">
        <v>33</v>
      </c>
      <c r="M4566" t="s">
        <v>185</v>
      </c>
      <c r="N4566" t="s">
        <v>11264</v>
      </c>
      <c r="O4566" s="129"/>
    </row>
    <row r="4567" spans="1:15">
      <c r="A4567" t="s">
        <v>320</v>
      </c>
      <c r="B4567" t="s">
        <v>317</v>
      </c>
      <c r="C4567" t="s">
        <v>11571</v>
      </c>
      <c r="D4567" t="s">
        <v>318</v>
      </c>
      <c r="E4567">
        <v>126.66</v>
      </c>
      <c r="F4567" t="s">
        <v>1170</v>
      </c>
      <c r="G4567" t="s">
        <v>11572</v>
      </c>
      <c r="H4567" t="s">
        <v>735</v>
      </c>
      <c r="I4567" t="s">
        <v>10831</v>
      </c>
      <c r="J4567">
        <v>10089</v>
      </c>
      <c r="K4567">
        <v>113020</v>
      </c>
      <c r="L4567" t="s">
        <v>33</v>
      </c>
      <c r="M4567" t="s">
        <v>185</v>
      </c>
      <c r="N4567" t="s">
        <v>11265</v>
      </c>
      <c r="O4567" s="129"/>
    </row>
    <row r="4568" spans="1:15">
      <c r="A4568" t="s">
        <v>321</v>
      </c>
      <c r="B4568" t="s">
        <v>317</v>
      </c>
      <c r="C4568" t="s">
        <v>11573</v>
      </c>
      <c r="D4568" t="s">
        <v>318</v>
      </c>
      <c r="E4568">
        <v>93.25</v>
      </c>
      <c r="F4568" t="s">
        <v>1170</v>
      </c>
      <c r="G4568" t="s">
        <v>11574</v>
      </c>
      <c r="H4568" t="s">
        <v>738</v>
      </c>
      <c r="I4568" t="s">
        <v>10831</v>
      </c>
      <c r="J4568">
        <v>10089</v>
      </c>
      <c r="K4568">
        <v>113020</v>
      </c>
      <c r="L4568" t="s">
        <v>33</v>
      </c>
      <c r="M4568" t="s">
        <v>185</v>
      </c>
      <c r="N4568" t="s">
        <v>11266</v>
      </c>
      <c r="O4568" s="129"/>
    </row>
    <row r="4569" spans="1:15">
      <c r="A4569" t="s">
        <v>1115</v>
      </c>
      <c r="B4569" t="s">
        <v>317</v>
      </c>
      <c r="C4569" t="s">
        <v>11575</v>
      </c>
      <c r="D4569" t="s">
        <v>318</v>
      </c>
      <c r="E4569">
        <v>162.66999999999999</v>
      </c>
      <c r="F4569" t="s">
        <v>1170</v>
      </c>
      <c r="G4569" t="s">
        <v>11576</v>
      </c>
      <c r="H4569" t="s">
        <v>737</v>
      </c>
      <c r="I4569" t="s">
        <v>10831</v>
      </c>
      <c r="J4569">
        <v>10089</v>
      </c>
      <c r="K4569">
        <v>113020</v>
      </c>
      <c r="L4569" t="s">
        <v>33</v>
      </c>
      <c r="M4569" t="s">
        <v>185</v>
      </c>
      <c r="N4569" t="s">
        <v>11267</v>
      </c>
      <c r="O4569" s="129"/>
    </row>
    <row r="4570" spans="1:15">
      <c r="A4570" t="s">
        <v>11577</v>
      </c>
      <c r="B4570" t="s">
        <v>317</v>
      </c>
      <c r="C4570" t="s">
        <v>11578</v>
      </c>
      <c r="D4570" t="s">
        <v>318</v>
      </c>
      <c r="E4570">
        <v>186.36</v>
      </c>
      <c r="F4570" t="s">
        <v>1170</v>
      </c>
      <c r="G4570" t="s">
        <v>11579</v>
      </c>
      <c r="H4570" t="s">
        <v>735</v>
      </c>
      <c r="I4570" t="s">
        <v>10831</v>
      </c>
      <c r="J4570">
        <v>10089</v>
      </c>
      <c r="K4570">
        <v>113020</v>
      </c>
      <c r="L4570" t="s">
        <v>33</v>
      </c>
      <c r="M4570" t="s">
        <v>185</v>
      </c>
      <c r="N4570" t="s">
        <v>11268</v>
      </c>
      <c r="O4570" s="129"/>
    </row>
    <row r="4571" spans="1:15">
      <c r="A4571" t="s">
        <v>11580</v>
      </c>
      <c r="B4571" t="s">
        <v>317</v>
      </c>
      <c r="C4571" t="s">
        <v>11581</v>
      </c>
      <c r="D4571" t="s">
        <v>318</v>
      </c>
      <c r="E4571">
        <v>707.61</v>
      </c>
      <c r="F4571" t="s">
        <v>1170</v>
      </c>
      <c r="G4571" t="s">
        <v>11582</v>
      </c>
      <c r="H4571" t="s">
        <v>727</v>
      </c>
      <c r="I4571" t="s">
        <v>10831</v>
      </c>
      <c r="J4571">
        <v>10089</v>
      </c>
      <c r="K4571">
        <v>113020</v>
      </c>
      <c r="L4571" t="s">
        <v>33</v>
      </c>
      <c r="M4571" t="s">
        <v>185</v>
      </c>
      <c r="N4571" t="s">
        <v>11269</v>
      </c>
      <c r="O4571" s="129"/>
    </row>
    <row r="4572" spans="1:15">
      <c r="A4572" t="s">
        <v>11583</v>
      </c>
      <c r="B4572" t="s">
        <v>317</v>
      </c>
      <c r="C4572" t="s">
        <v>11584</v>
      </c>
      <c r="D4572" t="s">
        <v>318</v>
      </c>
      <c r="E4572">
        <v>484.65</v>
      </c>
      <c r="F4572" t="s">
        <v>1170</v>
      </c>
      <c r="G4572" t="s">
        <v>11585</v>
      </c>
      <c r="H4572" t="s">
        <v>735</v>
      </c>
      <c r="I4572" t="s">
        <v>10831</v>
      </c>
      <c r="J4572">
        <v>10089</v>
      </c>
      <c r="K4572">
        <v>113020</v>
      </c>
      <c r="L4572" t="s">
        <v>33</v>
      </c>
      <c r="M4572" t="s">
        <v>185</v>
      </c>
      <c r="N4572" t="s">
        <v>11271</v>
      </c>
      <c r="O4572" s="129"/>
    </row>
    <row r="4573" spans="1:15">
      <c r="A4573" t="s">
        <v>1155</v>
      </c>
      <c r="B4573" t="s">
        <v>317</v>
      </c>
      <c r="C4573" t="s">
        <v>11586</v>
      </c>
      <c r="D4573" t="s">
        <v>318</v>
      </c>
      <c r="E4573">
        <v>208.39</v>
      </c>
      <c r="F4573" t="s">
        <v>1170</v>
      </c>
      <c r="G4573" t="s">
        <v>11587</v>
      </c>
      <c r="H4573" t="s">
        <v>736</v>
      </c>
      <c r="I4573" t="s">
        <v>10831</v>
      </c>
      <c r="J4573">
        <v>10089</v>
      </c>
      <c r="K4573">
        <v>113020</v>
      </c>
      <c r="L4573" t="s">
        <v>33</v>
      </c>
      <c r="M4573" t="s">
        <v>185</v>
      </c>
      <c r="N4573" t="s">
        <v>11270</v>
      </c>
      <c r="O4573" s="129"/>
    </row>
    <row r="4574" spans="1:15">
      <c r="A4574" t="s">
        <v>11588</v>
      </c>
      <c r="B4574" t="s">
        <v>317</v>
      </c>
      <c r="C4574" t="s">
        <v>11589</v>
      </c>
      <c r="D4574" t="s">
        <v>318</v>
      </c>
      <c r="E4574">
        <v>771.54</v>
      </c>
      <c r="F4574" t="s">
        <v>1170</v>
      </c>
      <c r="G4574" t="s">
        <v>11590</v>
      </c>
      <c r="H4574" t="s">
        <v>743</v>
      </c>
      <c r="I4574" t="s">
        <v>10831</v>
      </c>
      <c r="J4574">
        <v>10089</v>
      </c>
      <c r="K4574">
        <v>113020</v>
      </c>
      <c r="L4574" t="s">
        <v>33</v>
      </c>
      <c r="M4574" t="s">
        <v>185</v>
      </c>
      <c r="N4574" t="s">
        <v>11272</v>
      </c>
      <c r="O4574" s="129"/>
    </row>
    <row r="4575" spans="1:15">
      <c r="A4575" t="s">
        <v>1161</v>
      </c>
      <c r="B4575" t="s">
        <v>317</v>
      </c>
      <c r="C4575" t="s">
        <v>11591</v>
      </c>
      <c r="D4575" t="s">
        <v>318</v>
      </c>
      <c r="E4575">
        <v>253.95</v>
      </c>
      <c r="F4575" t="s">
        <v>1170</v>
      </c>
      <c r="G4575" t="s">
        <v>11592</v>
      </c>
      <c r="H4575" t="s">
        <v>733</v>
      </c>
      <c r="I4575" t="s">
        <v>10831</v>
      </c>
      <c r="J4575">
        <v>10089</v>
      </c>
      <c r="K4575">
        <v>113020</v>
      </c>
      <c r="L4575" t="s">
        <v>33</v>
      </c>
      <c r="M4575" t="s">
        <v>185</v>
      </c>
      <c r="N4575" t="s">
        <v>11273</v>
      </c>
      <c r="O4575" s="129"/>
    </row>
    <row r="4576" spans="1:15">
      <c r="A4576" t="s">
        <v>1160</v>
      </c>
      <c r="B4576" t="s">
        <v>317</v>
      </c>
      <c r="C4576" t="s">
        <v>11593</v>
      </c>
      <c r="D4576" t="s">
        <v>318</v>
      </c>
      <c r="E4576">
        <v>339.37</v>
      </c>
      <c r="F4576" t="s">
        <v>1170</v>
      </c>
      <c r="G4576" t="s">
        <v>11594</v>
      </c>
      <c r="H4576" t="s">
        <v>738</v>
      </c>
      <c r="I4576" t="s">
        <v>10831</v>
      </c>
      <c r="J4576">
        <v>10089</v>
      </c>
      <c r="K4576">
        <v>113020</v>
      </c>
      <c r="L4576" t="s">
        <v>33</v>
      </c>
      <c r="M4576" t="s">
        <v>185</v>
      </c>
      <c r="N4576" t="s">
        <v>11274</v>
      </c>
      <c r="O4576" s="129"/>
    </row>
    <row r="4577" spans="1:15">
      <c r="A4577" t="s">
        <v>316</v>
      </c>
      <c r="B4577" t="s">
        <v>317</v>
      </c>
      <c r="C4577" t="s">
        <v>11569</v>
      </c>
      <c r="D4577" t="s">
        <v>318</v>
      </c>
      <c r="E4577">
        <v>3298.1</v>
      </c>
      <c r="F4577" t="s">
        <v>1170</v>
      </c>
      <c r="G4577" t="s">
        <v>11570</v>
      </c>
      <c r="H4577" t="s">
        <v>739</v>
      </c>
      <c r="I4577" t="s">
        <v>10830</v>
      </c>
      <c r="J4577">
        <v>10089</v>
      </c>
      <c r="K4577">
        <v>113040</v>
      </c>
      <c r="L4577" t="s">
        <v>27</v>
      </c>
      <c r="M4577" t="s">
        <v>185</v>
      </c>
      <c r="N4577" t="s">
        <v>11264</v>
      </c>
      <c r="O4577" s="129"/>
    </row>
    <row r="4578" spans="1:15">
      <c r="A4578" t="s">
        <v>320</v>
      </c>
      <c r="B4578" t="s">
        <v>317</v>
      </c>
      <c r="C4578" t="s">
        <v>11571</v>
      </c>
      <c r="D4578" t="s">
        <v>318</v>
      </c>
      <c r="E4578">
        <v>3229.3</v>
      </c>
      <c r="F4578" t="s">
        <v>1170</v>
      </c>
      <c r="G4578" t="s">
        <v>11572</v>
      </c>
      <c r="H4578" t="s">
        <v>736</v>
      </c>
      <c r="I4578" t="s">
        <v>10830</v>
      </c>
      <c r="J4578">
        <v>10089</v>
      </c>
      <c r="K4578">
        <v>113040</v>
      </c>
      <c r="L4578" t="s">
        <v>27</v>
      </c>
      <c r="M4578" t="s">
        <v>185</v>
      </c>
      <c r="N4578" t="s">
        <v>11265</v>
      </c>
      <c r="O4578" s="129"/>
    </row>
    <row r="4579" spans="1:15">
      <c r="A4579" t="s">
        <v>321</v>
      </c>
      <c r="B4579" t="s">
        <v>317</v>
      </c>
      <c r="C4579" t="s">
        <v>11573</v>
      </c>
      <c r="D4579" t="s">
        <v>318</v>
      </c>
      <c r="E4579">
        <v>3571.8</v>
      </c>
      <c r="F4579" t="s">
        <v>1170</v>
      </c>
      <c r="G4579" t="s">
        <v>11574</v>
      </c>
      <c r="H4579" t="s">
        <v>739</v>
      </c>
      <c r="I4579" t="s">
        <v>10830</v>
      </c>
      <c r="J4579">
        <v>10089</v>
      </c>
      <c r="K4579">
        <v>113040</v>
      </c>
      <c r="L4579" t="s">
        <v>27</v>
      </c>
      <c r="M4579" t="s">
        <v>185</v>
      </c>
      <c r="N4579" t="s">
        <v>11266</v>
      </c>
      <c r="O4579" s="129"/>
    </row>
    <row r="4580" spans="1:15">
      <c r="A4580" t="s">
        <v>1115</v>
      </c>
      <c r="B4580" t="s">
        <v>317</v>
      </c>
      <c r="C4580" t="s">
        <v>11575</v>
      </c>
      <c r="D4580" t="s">
        <v>318</v>
      </c>
      <c r="E4580">
        <v>3604.6</v>
      </c>
      <c r="F4580" t="s">
        <v>1170</v>
      </c>
      <c r="G4580" t="s">
        <v>11576</v>
      </c>
      <c r="H4580" t="s">
        <v>738</v>
      </c>
      <c r="I4580" t="s">
        <v>10830</v>
      </c>
      <c r="J4580">
        <v>10089</v>
      </c>
      <c r="K4580">
        <v>113040</v>
      </c>
      <c r="L4580" t="s">
        <v>27</v>
      </c>
      <c r="M4580" t="s">
        <v>185</v>
      </c>
      <c r="N4580" t="s">
        <v>11267</v>
      </c>
      <c r="O4580" s="129"/>
    </row>
    <row r="4581" spans="1:15">
      <c r="A4581" t="s">
        <v>11577</v>
      </c>
      <c r="B4581" t="s">
        <v>317</v>
      </c>
      <c r="C4581" t="s">
        <v>11578</v>
      </c>
      <c r="D4581" t="s">
        <v>318</v>
      </c>
      <c r="E4581">
        <v>3453.48</v>
      </c>
      <c r="F4581" t="s">
        <v>1170</v>
      </c>
      <c r="G4581" t="s">
        <v>11579</v>
      </c>
      <c r="H4581" t="s">
        <v>736</v>
      </c>
      <c r="I4581" t="s">
        <v>10830</v>
      </c>
      <c r="J4581">
        <v>10089</v>
      </c>
      <c r="K4581">
        <v>113040</v>
      </c>
      <c r="L4581" t="s">
        <v>27</v>
      </c>
      <c r="M4581" t="s">
        <v>185</v>
      </c>
      <c r="N4581" t="s">
        <v>11268</v>
      </c>
      <c r="O4581" s="129"/>
    </row>
    <row r="4582" spans="1:15">
      <c r="A4582" t="s">
        <v>11580</v>
      </c>
      <c r="B4582" t="s">
        <v>317</v>
      </c>
      <c r="C4582" t="s">
        <v>11581</v>
      </c>
      <c r="D4582" t="s">
        <v>318</v>
      </c>
      <c r="E4582">
        <v>3043.28</v>
      </c>
      <c r="F4582" t="s">
        <v>1170</v>
      </c>
      <c r="G4582" t="s">
        <v>11582</v>
      </c>
      <c r="H4582" t="s">
        <v>728</v>
      </c>
      <c r="I4582" t="s">
        <v>10830</v>
      </c>
      <c r="J4582">
        <v>10089</v>
      </c>
      <c r="K4582">
        <v>113040</v>
      </c>
      <c r="L4582" t="s">
        <v>27</v>
      </c>
      <c r="M4582" t="s">
        <v>185</v>
      </c>
      <c r="N4582" t="s">
        <v>11269</v>
      </c>
      <c r="O4582" s="129"/>
    </row>
    <row r="4583" spans="1:15">
      <c r="A4583" t="s">
        <v>11583</v>
      </c>
      <c r="B4583" t="s">
        <v>317</v>
      </c>
      <c r="C4583" t="s">
        <v>11584</v>
      </c>
      <c r="D4583" t="s">
        <v>318</v>
      </c>
      <c r="E4583">
        <v>2799</v>
      </c>
      <c r="F4583" t="s">
        <v>1170</v>
      </c>
      <c r="G4583" t="s">
        <v>11585</v>
      </c>
      <c r="H4583" t="s">
        <v>736</v>
      </c>
      <c r="I4583" t="s">
        <v>10830</v>
      </c>
      <c r="J4583">
        <v>10089</v>
      </c>
      <c r="K4583">
        <v>113040</v>
      </c>
      <c r="L4583" t="s">
        <v>27</v>
      </c>
      <c r="M4583" t="s">
        <v>185</v>
      </c>
      <c r="N4583" t="s">
        <v>11271</v>
      </c>
      <c r="O4583" s="129"/>
    </row>
    <row r="4584" spans="1:15">
      <c r="A4584" t="s">
        <v>1155</v>
      </c>
      <c r="B4584" t="s">
        <v>317</v>
      </c>
      <c r="C4584" t="s">
        <v>11586</v>
      </c>
      <c r="D4584" t="s">
        <v>318</v>
      </c>
      <c r="E4584">
        <v>3304.1</v>
      </c>
      <c r="F4584" t="s">
        <v>1170</v>
      </c>
      <c r="G4584" t="s">
        <v>11587</v>
      </c>
      <c r="H4584" t="s">
        <v>737</v>
      </c>
      <c r="I4584" t="s">
        <v>10830</v>
      </c>
      <c r="J4584">
        <v>10089</v>
      </c>
      <c r="K4584">
        <v>113040</v>
      </c>
      <c r="L4584" t="s">
        <v>27</v>
      </c>
      <c r="M4584" t="s">
        <v>185</v>
      </c>
      <c r="N4584" t="s">
        <v>11270</v>
      </c>
      <c r="O4584" s="129"/>
    </row>
    <row r="4585" spans="1:15">
      <c r="A4585" t="s">
        <v>11588</v>
      </c>
      <c r="B4585" t="s">
        <v>317</v>
      </c>
      <c r="C4585" t="s">
        <v>11589</v>
      </c>
      <c r="D4585" t="s">
        <v>318</v>
      </c>
      <c r="E4585">
        <v>4493.3500000000004</v>
      </c>
      <c r="F4585" t="s">
        <v>1170</v>
      </c>
      <c r="G4585" t="s">
        <v>11590</v>
      </c>
      <c r="H4585" t="s">
        <v>744</v>
      </c>
      <c r="I4585" t="s">
        <v>10830</v>
      </c>
      <c r="J4585">
        <v>10089</v>
      </c>
      <c r="K4585">
        <v>113040</v>
      </c>
      <c r="L4585" t="s">
        <v>27</v>
      </c>
      <c r="M4585" t="s">
        <v>185</v>
      </c>
      <c r="N4585" t="s">
        <v>11272</v>
      </c>
      <c r="O4585" s="129"/>
    </row>
    <row r="4586" spans="1:15">
      <c r="A4586" t="s">
        <v>1161</v>
      </c>
      <c r="B4586" t="s">
        <v>317</v>
      </c>
      <c r="C4586" t="s">
        <v>11591</v>
      </c>
      <c r="D4586" t="s">
        <v>318</v>
      </c>
      <c r="E4586">
        <v>2962.61</v>
      </c>
      <c r="F4586" t="s">
        <v>1170</v>
      </c>
      <c r="G4586" t="s">
        <v>11592</v>
      </c>
      <c r="H4586" t="s">
        <v>734</v>
      </c>
      <c r="I4586" t="s">
        <v>10830</v>
      </c>
      <c r="J4586">
        <v>10089</v>
      </c>
      <c r="K4586">
        <v>113040</v>
      </c>
      <c r="L4586" t="s">
        <v>27</v>
      </c>
      <c r="M4586" t="s">
        <v>185</v>
      </c>
      <c r="N4586" t="s">
        <v>11273</v>
      </c>
      <c r="O4586" s="129"/>
    </row>
    <row r="4587" spans="1:15">
      <c r="A4587" t="s">
        <v>1160</v>
      </c>
      <c r="B4587" t="s">
        <v>317</v>
      </c>
      <c r="C4587" t="s">
        <v>11593</v>
      </c>
      <c r="D4587" t="s">
        <v>318</v>
      </c>
      <c r="E4587">
        <v>3071.26</v>
      </c>
      <c r="F4587" t="s">
        <v>1170</v>
      </c>
      <c r="G4587" t="s">
        <v>11594</v>
      </c>
      <c r="H4587" t="s">
        <v>739</v>
      </c>
      <c r="I4587" t="s">
        <v>10830</v>
      </c>
      <c r="J4587">
        <v>10089</v>
      </c>
      <c r="K4587">
        <v>113040</v>
      </c>
      <c r="L4587" t="s">
        <v>27</v>
      </c>
      <c r="M4587" t="s">
        <v>185</v>
      </c>
      <c r="N4587" t="s">
        <v>11274</v>
      </c>
      <c r="O4587" s="129"/>
    </row>
    <row r="4588" spans="1:15">
      <c r="A4588" t="s">
        <v>316</v>
      </c>
      <c r="B4588" t="s">
        <v>317</v>
      </c>
      <c r="C4588" t="s">
        <v>11569</v>
      </c>
      <c r="D4588" t="s">
        <v>318</v>
      </c>
      <c r="E4588">
        <v>986.01</v>
      </c>
      <c r="F4588" t="s">
        <v>1170</v>
      </c>
      <c r="G4588" t="s">
        <v>11570</v>
      </c>
      <c r="H4588" t="s">
        <v>740</v>
      </c>
      <c r="I4588" t="s">
        <v>10829</v>
      </c>
      <c r="J4588">
        <v>10089</v>
      </c>
      <c r="K4588">
        <v>113060</v>
      </c>
      <c r="L4588" t="s">
        <v>31</v>
      </c>
      <c r="M4588" t="s">
        <v>185</v>
      </c>
      <c r="N4588" t="s">
        <v>11264</v>
      </c>
      <c r="O4588" s="129"/>
    </row>
    <row r="4589" spans="1:15">
      <c r="A4589" t="s">
        <v>320</v>
      </c>
      <c r="B4589" t="s">
        <v>317</v>
      </c>
      <c r="C4589" t="s">
        <v>11571</v>
      </c>
      <c r="D4589" t="s">
        <v>318</v>
      </c>
      <c r="E4589">
        <v>842.9</v>
      </c>
      <c r="F4589" t="s">
        <v>1170</v>
      </c>
      <c r="G4589" t="s">
        <v>11572</v>
      </c>
      <c r="H4589" t="s">
        <v>737</v>
      </c>
      <c r="I4589" t="s">
        <v>10829</v>
      </c>
      <c r="J4589">
        <v>10089</v>
      </c>
      <c r="K4589">
        <v>113060</v>
      </c>
      <c r="L4589" t="s">
        <v>31</v>
      </c>
      <c r="M4589" t="s">
        <v>185</v>
      </c>
      <c r="N4589" t="s">
        <v>11265</v>
      </c>
      <c r="O4589" s="129"/>
    </row>
    <row r="4590" spans="1:15">
      <c r="A4590" t="s">
        <v>321</v>
      </c>
      <c r="B4590" t="s">
        <v>317</v>
      </c>
      <c r="C4590" t="s">
        <v>11573</v>
      </c>
      <c r="D4590" t="s">
        <v>318</v>
      </c>
      <c r="E4590">
        <v>924.52</v>
      </c>
      <c r="F4590" t="s">
        <v>1170</v>
      </c>
      <c r="G4590" t="s">
        <v>11574</v>
      </c>
      <c r="H4590" t="s">
        <v>740</v>
      </c>
      <c r="I4590" t="s">
        <v>10829</v>
      </c>
      <c r="J4590">
        <v>10089</v>
      </c>
      <c r="K4590">
        <v>113060</v>
      </c>
      <c r="L4590" t="s">
        <v>31</v>
      </c>
      <c r="M4590" t="s">
        <v>185</v>
      </c>
      <c r="N4590" t="s">
        <v>11266</v>
      </c>
      <c r="O4590" s="129"/>
    </row>
    <row r="4591" spans="1:15">
      <c r="A4591" t="s">
        <v>1115</v>
      </c>
      <c r="B4591" t="s">
        <v>317</v>
      </c>
      <c r="C4591" t="s">
        <v>11575</v>
      </c>
      <c r="D4591" t="s">
        <v>318</v>
      </c>
      <c r="E4591">
        <v>901.02</v>
      </c>
      <c r="F4591" t="s">
        <v>1170</v>
      </c>
      <c r="G4591" t="s">
        <v>11576</v>
      </c>
      <c r="H4591" t="s">
        <v>739</v>
      </c>
      <c r="I4591" t="s">
        <v>10829</v>
      </c>
      <c r="J4591">
        <v>10089</v>
      </c>
      <c r="K4591">
        <v>113060</v>
      </c>
      <c r="L4591" t="s">
        <v>31</v>
      </c>
      <c r="M4591" t="s">
        <v>185</v>
      </c>
      <c r="N4591" t="s">
        <v>11267</v>
      </c>
      <c r="O4591" s="129"/>
    </row>
    <row r="4592" spans="1:15">
      <c r="A4592" t="s">
        <v>11577</v>
      </c>
      <c r="B4592" t="s">
        <v>317</v>
      </c>
      <c r="C4592" t="s">
        <v>11578</v>
      </c>
      <c r="D4592" t="s">
        <v>318</v>
      </c>
      <c r="E4592">
        <v>1001.9</v>
      </c>
      <c r="F4592" t="s">
        <v>1170</v>
      </c>
      <c r="G4592" t="s">
        <v>11579</v>
      </c>
      <c r="H4592" t="s">
        <v>737</v>
      </c>
      <c r="I4592" t="s">
        <v>10829</v>
      </c>
      <c r="J4592">
        <v>10089</v>
      </c>
      <c r="K4592">
        <v>113060</v>
      </c>
      <c r="L4592" t="s">
        <v>31</v>
      </c>
      <c r="M4592" t="s">
        <v>185</v>
      </c>
      <c r="N4592" t="s">
        <v>11268</v>
      </c>
      <c r="O4592" s="129"/>
    </row>
    <row r="4593" spans="1:15">
      <c r="A4593" t="s">
        <v>11580</v>
      </c>
      <c r="B4593" t="s">
        <v>317</v>
      </c>
      <c r="C4593" t="s">
        <v>11581</v>
      </c>
      <c r="D4593" t="s">
        <v>318</v>
      </c>
      <c r="E4593">
        <v>862.32</v>
      </c>
      <c r="F4593" t="s">
        <v>1170</v>
      </c>
      <c r="G4593" t="s">
        <v>11582</v>
      </c>
      <c r="H4593" t="s">
        <v>729</v>
      </c>
      <c r="I4593" t="s">
        <v>10829</v>
      </c>
      <c r="J4593">
        <v>10089</v>
      </c>
      <c r="K4593">
        <v>113060</v>
      </c>
      <c r="L4593" t="s">
        <v>31</v>
      </c>
      <c r="M4593" t="s">
        <v>185</v>
      </c>
      <c r="N4593" t="s">
        <v>11269</v>
      </c>
      <c r="O4593" s="129"/>
    </row>
    <row r="4594" spans="1:15">
      <c r="A4594" t="s">
        <v>11583</v>
      </c>
      <c r="B4594" t="s">
        <v>317</v>
      </c>
      <c r="C4594" t="s">
        <v>11584</v>
      </c>
      <c r="D4594" t="s">
        <v>318</v>
      </c>
      <c r="E4594">
        <v>1056.28</v>
      </c>
      <c r="F4594" t="s">
        <v>1170</v>
      </c>
      <c r="G4594" t="s">
        <v>11585</v>
      </c>
      <c r="H4594" t="s">
        <v>737</v>
      </c>
      <c r="I4594" t="s">
        <v>10829</v>
      </c>
      <c r="J4594">
        <v>10089</v>
      </c>
      <c r="K4594">
        <v>113060</v>
      </c>
      <c r="L4594" t="s">
        <v>31</v>
      </c>
      <c r="M4594" t="s">
        <v>185</v>
      </c>
      <c r="N4594" t="s">
        <v>11271</v>
      </c>
      <c r="O4594" s="129"/>
    </row>
    <row r="4595" spans="1:15">
      <c r="A4595" t="s">
        <v>1155</v>
      </c>
      <c r="B4595" t="s">
        <v>317</v>
      </c>
      <c r="C4595" t="s">
        <v>11586</v>
      </c>
      <c r="D4595" t="s">
        <v>318</v>
      </c>
      <c r="E4595">
        <v>846.66</v>
      </c>
      <c r="F4595" t="s">
        <v>1170</v>
      </c>
      <c r="G4595" t="s">
        <v>11587</v>
      </c>
      <c r="H4595" t="s">
        <v>738</v>
      </c>
      <c r="I4595" t="s">
        <v>10829</v>
      </c>
      <c r="J4595">
        <v>10089</v>
      </c>
      <c r="K4595">
        <v>113060</v>
      </c>
      <c r="L4595" t="s">
        <v>31</v>
      </c>
      <c r="M4595" t="s">
        <v>185</v>
      </c>
      <c r="N4595" t="s">
        <v>11270</v>
      </c>
      <c r="O4595" s="129"/>
    </row>
    <row r="4596" spans="1:15">
      <c r="A4596" t="s">
        <v>11588</v>
      </c>
      <c r="B4596" t="s">
        <v>317</v>
      </c>
      <c r="C4596" t="s">
        <v>11589</v>
      </c>
      <c r="D4596" t="s">
        <v>318</v>
      </c>
      <c r="E4596">
        <v>2531.6999999999998</v>
      </c>
      <c r="F4596" t="s">
        <v>1170</v>
      </c>
      <c r="G4596" t="s">
        <v>11590</v>
      </c>
      <c r="H4596" t="s">
        <v>745</v>
      </c>
      <c r="I4596" t="s">
        <v>10829</v>
      </c>
      <c r="J4596">
        <v>10089</v>
      </c>
      <c r="K4596">
        <v>113060</v>
      </c>
      <c r="L4596" t="s">
        <v>31</v>
      </c>
      <c r="M4596" t="s">
        <v>185</v>
      </c>
      <c r="N4596" t="s">
        <v>11272</v>
      </c>
      <c r="O4596" s="129"/>
    </row>
    <row r="4597" spans="1:15">
      <c r="A4597" t="s">
        <v>1161</v>
      </c>
      <c r="B4597" t="s">
        <v>317</v>
      </c>
      <c r="C4597" t="s">
        <v>11591</v>
      </c>
      <c r="D4597" t="s">
        <v>318</v>
      </c>
      <c r="E4597">
        <v>1069.79</v>
      </c>
      <c r="F4597" t="s">
        <v>1170</v>
      </c>
      <c r="G4597" t="s">
        <v>11592</v>
      </c>
      <c r="H4597" t="s">
        <v>735</v>
      </c>
      <c r="I4597" t="s">
        <v>10829</v>
      </c>
      <c r="J4597">
        <v>10089</v>
      </c>
      <c r="K4597">
        <v>113060</v>
      </c>
      <c r="L4597" t="s">
        <v>31</v>
      </c>
      <c r="M4597" t="s">
        <v>185</v>
      </c>
      <c r="N4597" t="s">
        <v>11273</v>
      </c>
      <c r="O4597" s="129"/>
    </row>
    <row r="4598" spans="1:15">
      <c r="A4598" t="s">
        <v>1160</v>
      </c>
      <c r="B4598" t="s">
        <v>317</v>
      </c>
      <c r="C4598" t="s">
        <v>11593</v>
      </c>
      <c r="D4598" t="s">
        <v>318</v>
      </c>
      <c r="E4598">
        <v>1232.43</v>
      </c>
      <c r="F4598" t="s">
        <v>1170</v>
      </c>
      <c r="G4598" t="s">
        <v>11594</v>
      </c>
      <c r="H4598" t="s">
        <v>740</v>
      </c>
      <c r="I4598" t="s">
        <v>10829</v>
      </c>
      <c r="J4598">
        <v>10089</v>
      </c>
      <c r="K4598">
        <v>113060</v>
      </c>
      <c r="L4598" t="s">
        <v>31</v>
      </c>
      <c r="M4598" t="s">
        <v>185</v>
      </c>
      <c r="N4598" t="s">
        <v>11274</v>
      </c>
      <c r="O4598" s="129"/>
    </row>
    <row r="4599" spans="1:15">
      <c r="A4599" t="s">
        <v>316</v>
      </c>
      <c r="B4599" t="s">
        <v>317</v>
      </c>
      <c r="C4599" t="s">
        <v>11569</v>
      </c>
      <c r="D4599" t="s">
        <v>318</v>
      </c>
      <c r="E4599">
        <v>264.76</v>
      </c>
      <c r="F4599" t="s">
        <v>1170</v>
      </c>
      <c r="G4599" t="s">
        <v>11570</v>
      </c>
      <c r="H4599" t="s">
        <v>741</v>
      </c>
      <c r="I4599" t="s">
        <v>10828</v>
      </c>
      <c r="J4599">
        <v>10089</v>
      </c>
      <c r="K4599">
        <v>114000</v>
      </c>
      <c r="L4599" t="s">
        <v>39</v>
      </c>
      <c r="M4599" t="s">
        <v>185</v>
      </c>
      <c r="N4599" t="s">
        <v>11264</v>
      </c>
      <c r="O4599" s="129"/>
    </row>
    <row r="4600" spans="1:15">
      <c r="A4600" t="s">
        <v>320</v>
      </c>
      <c r="B4600" t="s">
        <v>317</v>
      </c>
      <c r="C4600" t="s">
        <v>11571</v>
      </c>
      <c r="D4600" t="s">
        <v>318</v>
      </c>
      <c r="E4600">
        <v>312.26</v>
      </c>
      <c r="F4600" t="s">
        <v>1170</v>
      </c>
      <c r="G4600" t="s">
        <v>11572</v>
      </c>
      <c r="H4600" t="s">
        <v>738</v>
      </c>
      <c r="I4600" t="s">
        <v>10828</v>
      </c>
      <c r="J4600">
        <v>10089</v>
      </c>
      <c r="K4600">
        <v>114000</v>
      </c>
      <c r="L4600" t="s">
        <v>39</v>
      </c>
      <c r="M4600" t="s">
        <v>185</v>
      </c>
      <c r="N4600" t="s">
        <v>11265</v>
      </c>
      <c r="O4600" s="129"/>
    </row>
    <row r="4601" spans="1:15">
      <c r="A4601" t="s">
        <v>321</v>
      </c>
      <c r="B4601" t="s">
        <v>317</v>
      </c>
      <c r="C4601" t="s">
        <v>11573</v>
      </c>
      <c r="D4601" t="s">
        <v>318</v>
      </c>
      <c r="E4601">
        <v>341.65</v>
      </c>
      <c r="F4601" t="s">
        <v>1170</v>
      </c>
      <c r="G4601" t="s">
        <v>11574</v>
      </c>
      <c r="H4601" t="s">
        <v>741</v>
      </c>
      <c r="I4601" t="s">
        <v>10828</v>
      </c>
      <c r="J4601">
        <v>10089</v>
      </c>
      <c r="K4601">
        <v>114000</v>
      </c>
      <c r="L4601" t="s">
        <v>39</v>
      </c>
      <c r="M4601" t="s">
        <v>185</v>
      </c>
      <c r="N4601" t="s">
        <v>11266</v>
      </c>
      <c r="O4601" s="129"/>
    </row>
    <row r="4602" spans="1:15">
      <c r="A4602" t="s">
        <v>1115</v>
      </c>
      <c r="B4602" t="s">
        <v>317</v>
      </c>
      <c r="C4602" t="s">
        <v>11575</v>
      </c>
      <c r="D4602" t="s">
        <v>318</v>
      </c>
      <c r="E4602">
        <v>340.71</v>
      </c>
      <c r="F4602" t="s">
        <v>1170</v>
      </c>
      <c r="G4602" t="s">
        <v>11576</v>
      </c>
      <c r="H4602" t="s">
        <v>740</v>
      </c>
      <c r="I4602" t="s">
        <v>10828</v>
      </c>
      <c r="J4602">
        <v>10089</v>
      </c>
      <c r="K4602">
        <v>114000</v>
      </c>
      <c r="L4602" t="s">
        <v>39</v>
      </c>
      <c r="M4602" t="s">
        <v>185</v>
      </c>
      <c r="N4602" t="s">
        <v>11267</v>
      </c>
      <c r="O4602" s="129"/>
    </row>
    <row r="4603" spans="1:15">
      <c r="A4603" t="s">
        <v>11577</v>
      </c>
      <c r="B4603" t="s">
        <v>317</v>
      </c>
      <c r="C4603" t="s">
        <v>11578</v>
      </c>
      <c r="D4603" t="s">
        <v>318</v>
      </c>
      <c r="E4603">
        <v>317.36</v>
      </c>
      <c r="F4603" t="s">
        <v>1170</v>
      </c>
      <c r="G4603" t="s">
        <v>11579</v>
      </c>
      <c r="H4603" t="s">
        <v>738</v>
      </c>
      <c r="I4603" t="s">
        <v>10828</v>
      </c>
      <c r="J4603">
        <v>10089</v>
      </c>
      <c r="K4603">
        <v>114000</v>
      </c>
      <c r="L4603" t="s">
        <v>39</v>
      </c>
      <c r="M4603" t="s">
        <v>185</v>
      </c>
      <c r="N4603" t="s">
        <v>11268</v>
      </c>
      <c r="O4603" s="129"/>
    </row>
    <row r="4604" spans="1:15">
      <c r="A4604" t="s">
        <v>11580</v>
      </c>
      <c r="B4604" t="s">
        <v>317</v>
      </c>
      <c r="C4604" t="s">
        <v>11581</v>
      </c>
      <c r="D4604" t="s">
        <v>318</v>
      </c>
      <c r="E4604">
        <v>280.81</v>
      </c>
      <c r="F4604" t="s">
        <v>1170</v>
      </c>
      <c r="G4604" t="s">
        <v>11582</v>
      </c>
      <c r="H4604" t="s">
        <v>730</v>
      </c>
      <c r="I4604" t="s">
        <v>10828</v>
      </c>
      <c r="J4604">
        <v>10089</v>
      </c>
      <c r="K4604">
        <v>114000</v>
      </c>
      <c r="L4604" t="s">
        <v>39</v>
      </c>
      <c r="M4604" t="s">
        <v>185</v>
      </c>
      <c r="N4604" t="s">
        <v>11269</v>
      </c>
      <c r="O4604" s="129"/>
    </row>
    <row r="4605" spans="1:15">
      <c r="A4605" t="s">
        <v>11583</v>
      </c>
      <c r="B4605" t="s">
        <v>317</v>
      </c>
      <c r="C4605" t="s">
        <v>11584</v>
      </c>
      <c r="D4605" t="s">
        <v>318</v>
      </c>
      <c r="E4605">
        <v>320.10000000000002</v>
      </c>
      <c r="F4605" t="s">
        <v>1170</v>
      </c>
      <c r="G4605" t="s">
        <v>11585</v>
      </c>
      <c r="H4605" t="s">
        <v>738</v>
      </c>
      <c r="I4605" t="s">
        <v>10828</v>
      </c>
      <c r="J4605">
        <v>10089</v>
      </c>
      <c r="K4605">
        <v>114000</v>
      </c>
      <c r="L4605" t="s">
        <v>39</v>
      </c>
      <c r="M4605" t="s">
        <v>185</v>
      </c>
      <c r="N4605" t="s">
        <v>11271</v>
      </c>
      <c r="O4605" s="129"/>
    </row>
    <row r="4606" spans="1:15">
      <c r="A4606" t="s">
        <v>1155</v>
      </c>
      <c r="B4606" t="s">
        <v>317</v>
      </c>
      <c r="C4606" t="s">
        <v>11586</v>
      </c>
      <c r="D4606" t="s">
        <v>318</v>
      </c>
      <c r="E4606">
        <v>287.42</v>
      </c>
      <c r="F4606" t="s">
        <v>1170</v>
      </c>
      <c r="G4606" t="s">
        <v>11587</v>
      </c>
      <c r="H4606" t="s">
        <v>739</v>
      </c>
      <c r="I4606" t="s">
        <v>10828</v>
      </c>
      <c r="J4606">
        <v>10089</v>
      </c>
      <c r="K4606">
        <v>114000</v>
      </c>
      <c r="L4606" t="s">
        <v>39</v>
      </c>
      <c r="M4606" t="s">
        <v>185</v>
      </c>
      <c r="N4606" t="s">
        <v>11270</v>
      </c>
      <c r="O4606" s="129"/>
    </row>
    <row r="4607" spans="1:15">
      <c r="A4607" t="s">
        <v>11588</v>
      </c>
      <c r="B4607" t="s">
        <v>317</v>
      </c>
      <c r="C4607" t="s">
        <v>11589</v>
      </c>
      <c r="D4607" t="s">
        <v>318</v>
      </c>
      <c r="E4607">
        <v>564.21</v>
      </c>
      <c r="F4607" t="s">
        <v>1170</v>
      </c>
      <c r="G4607" t="s">
        <v>11590</v>
      </c>
      <c r="H4607" t="s">
        <v>746</v>
      </c>
      <c r="I4607" t="s">
        <v>10828</v>
      </c>
      <c r="J4607">
        <v>10089</v>
      </c>
      <c r="K4607">
        <v>114000</v>
      </c>
      <c r="L4607" t="s">
        <v>39</v>
      </c>
      <c r="M4607" t="s">
        <v>185</v>
      </c>
      <c r="N4607" t="s">
        <v>11272</v>
      </c>
      <c r="O4607" s="129"/>
    </row>
    <row r="4608" spans="1:15">
      <c r="A4608" t="s">
        <v>1161</v>
      </c>
      <c r="B4608" t="s">
        <v>317</v>
      </c>
      <c r="C4608" t="s">
        <v>11591</v>
      </c>
      <c r="D4608" t="s">
        <v>318</v>
      </c>
      <c r="E4608">
        <v>336.23</v>
      </c>
      <c r="F4608" t="s">
        <v>1170</v>
      </c>
      <c r="G4608" t="s">
        <v>11592</v>
      </c>
      <c r="H4608" t="s">
        <v>736</v>
      </c>
      <c r="I4608" t="s">
        <v>10828</v>
      </c>
      <c r="J4608">
        <v>10089</v>
      </c>
      <c r="K4608">
        <v>114000</v>
      </c>
      <c r="L4608" t="s">
        <v>39</v>
      </c>
      <c r="M4608" t="s">
        <v>185</v>
      </c>
      <c r="N4608" t="s">
        <v>11273</v>
      </c>
      <c r="O4608" s="129"/>
    </row>
    <row r="4609" spans="1:15">
      <c r="A4609" t="s">
        <v>1160</v>
      </c>
      <c r="B4609" t="s">
        <v>317</v>
      </c>
      <c r="C4609" t="s">
        <v>11593</v>
      </c>
      <c r="D4609" t="s">
        <v>318</v>
      </c>
      <c r="E4609">
        <v>318.99</v>
      </c>
      <c r="F4609" t="s">
        <v>1170</v>
      </c>
      <c r="G4609" t="s">
        <v>11594</v>
      </c>
      <c r="H4609" t="s">
        <v>741</v>
      </c>
      <c r="I4609" t="s">
        <v>10828</v>
      </c>
      <c r="J4609">
        <v>10089</v>
      </c>
      <c r="K4609">
        <v>114000</v>
      </c>
      <c r="L4609" t="s">
        <v>39</v>
      </c>
      <c r="M4609" t="s">
        <v>185</v>
      </c>
      <c r="N4609" t="s">
        <v>11274</v>
      </c>
      <c r="O4609" s="129"/>
    </row>
    <row r="4610" spans="1:15">
      <c r="A4610" t="s">
        <v>316</v>
      </c>
      <c r="B4610" t="s">
        <v>317</v>
      </c>
      <c r="C4610" t="s">
        <v>11569</v>
      </c>
      <c r="D4610" t="s">
        <v>318</v>
      </c>
      <c r="E4610">
        <v>1024.3599999999999</v>
      </c>
      <c r="F4610" t="s">
        <v>1170</v>
      </c>
      <c r="G4610" t="s">
        <v>11570</v>
      </c>
      <c r="H4610" t="s">
        <v>742</v>
      </c>
      <c r="I4610" t="s">
        <v>10827</v>
      </c>
      <c r="J4610">
        <v>10089</v>
      </c>
      <c r="K4610">
        <v>114010</v>
      </c>
      <c r="L4610" t="s">
        <v>35</v>
      </c>
      <c r="M4610" t="s">
        <v>185</v>
      </c>
      <c r="N4610" t="s">
        <v>11264</v>
      </c>
      <c r="O4610" s="129"/>
    </row>
    <row r="4611" spans="1:15">
      <c r="A4611" t="s">
        <v>320</v>
      </c>
      <c r="B4611" t="s">
        <v>317</v>
      </c>
      <c r="C4611" t="s">
        <v>11571</v>
      </c>
      <c r="D4611" t="s">
        <v>318</v>
      </c>
      <c r="E4611">
        <v>1022.67</v>
      </c>
      <c r="F4611" t="s">
        <v>1170</v>
      </c>
      <c r="G4611" t="s">
        <v>11572</v>
      </c>
      <c r="H4611" t="s">
        <v>739</v>
      </c>
      <c r="I4611" t="s">
        <v>10827</v>
      </c>
      <c r="J4611">
        <v>10089</v>
      </c>
      <c r="K4611">
        <v>114010</v>
      </c>
      <c r="L4611" t="s">
        <v>35</v>
      </c>
      <c r="M4611" t="s">
        <v>185</v>
      </c>
      <c r="N4611" t="s">
        <v>11265</v>
      </c>
      <c r="O4611" s="129"/>
    </row>
    <row r="4612" spans="1:15">
      <c r="A4612" t="s">
        <v>321</v>
      </c>
      <c r="B4612" t="s">
        <v>317</v>
      </c>
      <c r="C4612" t="s">
        <v>11573</v>
      </c>
      <c r="D4612" t="s">
        <v>318</v>
      </c>
      <c r="E4612">
        <v>1046.51</v>
      </c>
      <c r="F4612" t="s">
        <v>1170</v>
      </c>
      <c r="G4612" t="s">
        <v>11574</v>
      </c>
      <c r="H4612" t="s">
        <v>742</v>
      </c>
      <c r="I4612" t="s">
        <v>10827</v>
      </c>
      <c r="J4612">
        <v>10089</v>
      </c>
      <c r="K4612">
        <v>114010</v>
      </c>
      <c r="L4612" t="s">
        <v>35</v>
      </c>
      <c r="M4612" t="s">
        <v>185</v>
      </c>
      <c r="N4612" t="s">
        <v>11266</v>
      </c>
      <c r="O4612" s="129"/>
    </row>
    <row r="4613" spans="1:15">
      <c r="A4613" t="s">
        <v>1115</v>
      </c>
      <c r="B4613" t="s">
        <v>317</v>
      </c>
      <c r="C4613" t="s">
        <v>11575</v>
      </c>
      <c r="D4613" t="s">
        <v>318</v>
      </c>
      <c r="E4613">
        <v>1070.52</v>
      </c>
      <c r="F4613" t="s">
        <v>1170</v>
      </c>
      <c r="G4613" t="s">
        <v>11576</v>
      </c>
      <c r="H4613" t="s">
        <v>741</v>
      </c>
      <c r="I4613" t="s">
        <v>10827</v>
      </c>
      <c r="J4613">
        <v>10089</v>
      </c>
      <c r="K4613">
        <v>114010</v>
      </c>
      <c r="L4613" t="s">
        <v>35</v>
      </c>
      <c r="M4613" t="s">
        <v>185</v>
      </c>
      <c r="N4613" t="s">
        <v>11267</v>
      </c>
      <c r="O4613" s="129"/>
    </row>
    <row r="4614" spans="1:15">
      <c r="A4614" t="s">
        <v>11577</v>
      </c>
      <c r="B4614" t="s">
        <v>317</v>
      </c>
      <c r="C4614" t="s">
        <v>11578</v>
      </c>
      <c r="D4614" t="s">
        <v>318</v>
      </c>
      <c r="E4614">
        <v>1106.5</v>
      </c>
      <c r="F4614" t="s">
        <v>1170</v>
      </c>
      <c r="G4614" t="s">
        <v>11579</v>
      </c>
      <c r="H4614" t="s">
        <v>739</v>
      </c>
      <c r="I4614" t="s">
        <v>10827</v>
      </c>
      <c r="J4614">
        <v>10089</v>
      </c>
      <c r="K4614">
        <v>114010</v>
      </c>
      <c r="L4614" t="s">
        <v>35</v>
      </c>
      <c r="M4614" t="s">
        <v>185</v>
      </c>
      <c r="N4614" t="s">
        <v>11268</v>
      </c>
      <c r="O4614" s="129"/>
    </row>
    <row r="4615" spans="1:15">
      <c r="A4615" t="s">
        <v>11580</v>
      </c>
      <c r="B4615" t="s">
        <v>317</v>
      </c>
      <c r="C4615" t="s">
        <v>11581</v>
      </c>
      <c r="D4615" t="s">
        <v>318</v>
      </c>
      <c r="E4615">
        <v>994.81</v>
      </c>
      <c r="F4615" t="s">
        <v>1170</v>
      </c>
      <c r="G4615" t="s">
        <v>11582</v>
      </c>
      <c r="H4615" t="s">
        <v>731</v>
      </c>
      <c r="I4615" t="s">
        <v>10827</v>
      </c>
      <c r="J4615">
        <v>10089</v>
      </c>
      <c r="K4615">
        <v>114010</v>
      </c>
      <c r="L4615" t="s">
        <v>35</v>
      </c>
      <c r="M4615" t="s">
        <v>185</v>
      </c>
      <c r="N4615" t="s">
        <v>11269</v>
      </c>
      <c r="O4615" s="129"/>
    </row>
    <row r="4616" spans="1:15">
      <c r="A4616" t="s">
        <v>1155</v>
      </c>
      <c r="B4616" t="s">
        <v>317</v>
      </c>
      <c r="C4616" t="s">
        <v>11586</v>
      </c>
      <c r="D4616" t="s">
        <v>318</v>
      </c>
      <c r="E4616">
        <v>1176.23</v>
      </c>
      <c r="F4616" t="s">
        <v>1170</v>
      </c>
      <c r="G4616" t="s">
        <v>11587</v>
      </c>
      <c r="H4616" t="s">
        <v>740</v>
      </c>
      <c r="I4616" t="s">
        <v>10827</v>
      </c>
      <c r="J4616">
        <v>10089</v>
      </c>
      <c r="K4616">
        <v>114010</v>
      </c>
      <c r="L4616" t="s">
        <v>35</v>
      </c>
      <c r="M4616" t="s">
        <v>185</v>
      </c>
      <c r="N4616" t="s">
        <v>11270</v>
      </c>
      <c r="O4616" s="129"/>
    </row>
    <row r="4617" spans="1:15">
      <c r="A4617" t="s">
        <v>11583</v>
      </c>
      <c r="B4617" t="s">
        <v>317</v>
      </c>
      <c r="C4617" t="s">
        <v>11584</v>
      </c>
      <c r="D4617" t="s">
        <v>318</v>
      </c>
      <c r="E4617">
        <v>1090.83</v>
      </c>
      <c r="F4617" t="s">
        <v>1170</v>
      </c>
      <c r="G4617" t="s">
        <v>11585</v>
      </c>
      <c r="H4617" t="s">
        <v>739</v>
      </c>
      <c r="I4617" t="s">
        <v>10827</v>
      </c>
      <c r="J4617">
        <v>10089</v>
      </c>
      <c r="K4617">
        <v>114010</v>
      </c>
      <c r="L4617" t="s">
        <v>35</v>
      </c>
      <c r="M4617" t="s">
        <v>185</v>
      </c>
      <c r="N4617" t="s">
        <v>11271</v>
      </c>
      <c r="O4617" s="129"/>
    </row>
    <row r="4618" spans="1:15">
      <c r="A4618" t="s">
        <v>11588</v>
      </c>
      <c r="B4618" t="s">
        <v>317</v>
      </c>
      <c r="C4618" t="s">
        <v>11589</v>
      </c>
      <c r="D4618" t="s">
        <v>318</v>
      </c>
      <c r="E4618">
        <v>1887.49</v>
      </c>
      <c r="F4618" t="s">
        <v>1170</v>
      </c>
      <c r="G4618" t="s">
        <v>11590</v>
      </c>
      <c r="H4618" t="s">
        <v>747</v>
      </c>
      <c r="I4618" t="s">
        <v>10827</v>
      </c>
      <c r="J4618">
        <v>10089</v>
      </c>
      <c r="K4618">
        <v>114010</v>
      </c>
      <c r="L4618" t="s">
        <v>35</v>
      </c>
      <c r="M4618" t="s">
        <v>185</v>
      </c>
      <c r="N4618" t="s">
        <v>11272</v>
      </c>
      <c r="O4618" s="129"/>
    </row>
    <row r="4619" spans="1:15">
      <c r="A4619" t="s">
        <v>1161</v>
      </c>
      <c r="B4619" t="s">
        <v>317</v>
      </c>
      <c r="C4619" t="s">
        <v>11591</v>
      </c>
      <c r="D4619" t="s">
        <v>318</v>
      </c>
      <c r="E4619">
        <v>1188.83</v>
      </c>
      <c r="F4619" t="s">
        <v>1170</v>
      </c>
      <c r="G4619" t="s">
        <v>11592</v>
      </c>
      <c r="H4619" t="s">
        <v>737</v>
      </c>
      <c r="I4619" t="s">
        <v>10827</v>
      </c>
      <c r="J4619">
        <v>10089</v>
      </c>
      <c r="K4619">
        <v>114010</v>
      </c>
      <c r="L4619" t="s">
        <v>35</v>
      </c>
      <c r="M4619" t="s">
        <v>185</v>
      </c>
      <c r="N4619" t="s">
        <v>11273</v>
      </c>
      <c r="O4619" s="129"/>
    </row>
    <row r="4620" spans="1:15">
      <c r="A4620" t="s">
        <v>1160</v>
      </c>
      <c r="B4620" t="s">
        <v>317</v>
      </c>
      <c r="C4620" t="s">
        <v>11593</v>
      </c>
      <c r="D4620" t="s">
        <v>318</v>
      </c>
      <c r="E4620">
        <v>1173.83</v>
      </c>
      <c r="F4620" t="s">
        <v>1170</v>
      </c>
      <c r="G4620" t="s">
        <v>11594</v>
      </c>
      <c r="H4620" t="s">
        <v>742</v>
      </c>
      <c r="I4620" t="s">
        <v>10827</v>
      </c>
      <c r="J4620">
        <v>10089</v>
      </c>
      <c r="K4620">
        <v>114010</v>
      </c>
      <c r="L4620" t="s">
        <v>35</v>
      </c>
      <c r="M4620" t="s">
        <v>185</v>
      </c>
      <c r="N4620" t="s">
        <v>11274</v>
      </c>
      <c r="O4620" s="129"/>
    </row>
    <row r="4621" spans="1:15">
      <c r="A4621" t="s">
        <v>316</v>
      </c>
      <c r="B4621" t="s">
        <v>317</v>
      </c>
      <c r="C4621" t="s">
        <v>11569</v>
      </c>
      <c r="D4621" t="s">
        <v>318</v>
      </c>
      <c r="E4621">
        <v>3785.25</v>
      </c>
      <c r="F4621" t="s">
        <v>1170</v>
      </c>
      <c r="G4621" t="s">
        <v>11570</v>
      </c>
      <c r="H4621" t="s">
        <v>743</v>
      </c>
      <c r="I4621" t="s">
        <v>10826</v>
      </c>
      <c r="J4621">
        <v>10089</v>
      </c>
      <c r="K4621">
        <v>114020</v>
      </c>
      <c r="L4621" t="s">
        <v>33</v>
      </c>
      <c r="M4621" t="s">
        <v>185</v>
      </c>
      <c r="N4621" t="s">
        <v>11264</v>
      </c>
      <c r="O4621" s="129"/>
    </row>
    <row r="4622" spans="1:15">
      <c r="A4622" t="s">
        <v>320</v>
      </c>
      <c r="B4622" t="s">
        <v>317</v>
      </c>
      <c r="C4622" t="s">
        <v>11571</v>
      </c>
      <c r="D4622" t="s">
        <v>318</v>
      </c>
      <c r="E4622">
        <v>1544.73</v>
      </c>
      <c r="F4622" t="s">
        <v>1170</v>
      </c>
      <c r="G4622" t="s">
        <v>11572</v>
      </c>
      <c r="H4622" t="s">
        <v>740</v>
      </c>
      <c r="I4622" t="s">
        <v>10826</v>
      </c>
      <c r="J4622">
        <v>10089</v>
      </c>
      <c r="K4622">
        <v>114020</v>
      </c>
      <c r="L4622" t="s">
        <v>33</v>
      </c>
      <c r="M4622" t="s">
        <v>185</v>
      </c>
      <c r="N4622" t="s">
        <v>11265</v>
      </c>
      <c r="O4622" s="129"/>
    </row>
    <row r="4623" spans="1:15">
      <c r="A4623" t="s">
        <v>321</v>
      </c>
      <c r="B4623" t="s">
        <v>317</v>
      </c>
      <c r="C4623" t="s">
        <v>11573</v>
      </c>
      <c r="D4623" t="s">
        <v>318</v>
      </c>
      <c r="E4623">
        <v>1902.46</v>
      </c>
      <c r="F4623" t="s">
        <v>1170</v>
      </c>
      <c r="G4623" t="s">
        <v>11574</v>
      </c>
      <c r="H4623" t="s">
        <v>743</v>
      </c>
      <c r="I4623" t="s">
        <v>10826</v>
      </c>
      <c r="J4623">
        <v>10089</v>
      </c>
      <c r="K4623">
        <v>114020</v>
      </c>
      <c r="L4623" t="s">
        <v>33</v>
      </c>
      <c r="M4623" t="s">
        <v>185</v>
      </c>
      <c r="N4623" t="s">
        <v>11266</v>
      </c>
      <c r="O4623" s="129"/>
    </row>
    <row r="4624" spans="1:15">
      <c r="A4624" t="s">
        <v>1115</v>
      </c>
      <c r="B4624" t="s">
        <v>317</v>
      </c>
      <c r="C4624" t="s">
        <v>11575</v>
      </c>
      <c r="D4624" t="s">
        <v>318</v>
      </c>
      <c r="E4624">
        <v>2054.9299999999998</v>
      </c>
      <c r="F4624" t="s">
        <v>1170</v>
      </c>
      <c r="G4624" t="s">
        <v>11576</v>
      </c>
      <c r="H4624" t="s">
        <v>742</v>
      </c>
      <c r="I4624" t="s">
        <v>10826</v>
      </c>
      <c r="J4624">
        <v>10089</v>
      </c>
      <c r="K4624">
        <v>114020</v>
      </c>
      <c r="L4624" t="s">
        <v>33</v>
      </c>
      <c r="M4624" t="s">
        <v>185</v>
      </c>
      <c r="N4624" t="s">
        <v>11267</v>
      </c>
      <c r="O4624" s="129"/>
    </row>
    <row r="4625" spans="1:15">
      <c r="A4625" t="s">
        <v>11577</v>
      </c>
      <c r="B4625" t="s">
        <v>317</v>
      </c>
      <c r="C4625" t="s">
        <v>11578</v>
      </c>
      <c r="D4625" t="s">
        <v>318</v>
      </c>
      <c r="E4625">
        <v>2118.2800000000002</v>
      </c>
      <c r="F4625" t="s">
        <v>1170</v>
      </c>
      <c r="G4625" t="s">
        <v>11579</v>
      </c>
      <c r="H4625" t="s">
        <v>740</v>
      </c>
      <c r="I4625" t="s">
        <v>10826</v>
      </c>
      <c r="J4625">
        <v>10089</v>
      </c>
      <c r="K4625">
        <v>114020</v>
      </c>
      <c r="L4625" t="s">
        <v>33</v>
      </c>
      <c r="M4625" t="s">
        <v>185</v>
      </c>
      <c r="N4625" t="s">
        <v>11268</v>
      </c>
      <c r="O4625" s="129"/>
    </row>
    <row r="4626" spans="1:15">
      <c r="A4626" t="s">
        <v>11580</v>
      </c>
      <c r="B4626" t="s">
        <v>317</v>
      </c>
      <c r="C4626" t="s">
        <v>11581</v>
      </c>
      <c r="D4626" t="s">
        <v>318</v>
      </c>
      <c r="E4626">
        <v>1791.64</v>
      </c>
      <c r="F4626" t="s">
        <v>1170</v>
      </c>
      <c r="G4626" t="s">
        <v>11582</v>
      </c>
      <c r="H4626" t="s">
        <v>732</v>
      </c>
      <c r="I4626" t="s">
        <v>10826</v>
      </c>
      <c r="J4626">
        <v>10089</v>
      </c>
      <c r="K4626">
        <v>114020</v>
      </c>
      <c r="L4626" t="s">
        <v>33</v>
      </c>
      <c r="M4626" t="s">
        <v>185</v>
      </c>
      <c r="N4626" t="s">
        <v>11269</v>
      </c>
      <c r="O4626" s="129"/>
    </row>
    <row r="4627" spans="1:15">
      <c r="A4627" t="s">
        <v>1155</v>
      </c>
      <c r="B4627" t="s">
        <v>317</v>
      </c>
      <c r="C4627" t="s">
        <v>11586</v>
      </c>
      <c r="D4627" t="s">
        <v>318</v>
      </c>
      <c r="E4627">
        <v>768.59</v>
      </c>
      <c r="F4627" t="s">
        <v>1170</v>
      </c>
      <c r="G4627" t="s">
        <v>11587</v>
      </c>
      <c r="H4627" t="s">
        <v>741</v>
      </c>
      <c r="I4627" t="s">
        <v>10826</v>
      </c>
      <c r="J4627">
        <v>10089</v>
      </c>
      <c r="K4627">
        <v>114020</v>
      </c>
      <c r="L4627" t="s">
        <v>33</v>
      </c>
      <c r="M4627" t="s">
        <v>185</v>
      </c>
      <c r="N4627" t="s">
        <v>11270</v>
      </c>
      <c r="O4627" s="129"/>
    </row>
    <row r="4628" spans="1:15">
      <c r="A4628" t="s">
        <v>11583</v>
      </c>
      <c r="B4628" t="s">
        <v>317</v>
      </c>
      <c r="C4628" t="s">
        <v>11584</v>
      </c>
      <c r="D4628" t="s">
        <v>318</v>
      </c>
      <c r="E4628">
        <v>1374.9</v>
      </c>
      <c r="F4628" t="s">
        <v>1170</v>
      </c>
      <c r="G4628" t="s">
        <v>11585</v>
      </c>
      <c r="H4628" t="s">
        <v>740</v>
      </c>
      <c r="I4628" t="s">
        <v>10826</v>
      </c>
      <c r="J4628">
        <v>10089</v>
      </c>
      <c r="K4628">
        <v>114020</v>
      </c>
      <c r="L4628" t="s">
        <v>33</v>
      </c>
      <c r="M4628" t="s">
        <v>185</v>
      </c>
      <c r="N4628" t="s">
        <v>11271</v>
      </c>
      <c r="O4628" s="129"/>
    </row>
    <row r="4629" spans="1:15">
      <c r="A4629" t="s">
        <v>11588</v>
      </c>
      <c r="B4629" t="s">
        <v>317</v>
      </c>
      <c r="C4629" t="s">
        <v>11589</v>
      </c>
      <c r="D4629" t="s">
        <v>318</v>
      </c>
      <c r="E4629">
        <v>1785.97</v>
      </c>
      <c r="F4629" t="s">
        <v>1170</v>
      </c>
      <c r="G4629" t="s">
        <v>11590</v>
      </c>
      <c r="H4629" t="s">
        <v>748</v>
      </c>
      <c r="I4629" t="s">
        <v>10826</v>
      </c>
      <c r="J4629">
        <v>10089</v>
      </c>
      <c r="K4629">
        <v>114020</v>
      </c>
      <c r="L4629" t="s">
        <v>33</v>
      </c>
      <c r="M4629" t="s">
        <v>185</v>
      </c>
      <c r="N4629" t="s">
        <v>11272</v>
      </c>
      <c r="O4629" s="129"/>
    </row>
    <row r="4630" spans="1:15">
      <c r="A4630" t="s">
        <v>1161</v>
      </c>
      <c r="B4630" t="s">
        <v>317</v>
      </c>
      <c r="C4630" t="s">
        <v>11591</v>
      </c>
      <c r="D4630" t="s">
        <v>318</v>
      </c>
      <c r="E4630">
        <v>831.1</v>
      </c>
      <c r="F4630" t="s">
        <v>1170</v>
      </c>
      <c r="G4630" t="s">
        <v>11592</v>
      </c>
      <c r="H4630" t="s">
        <v>738</v>
      </c>
      <c r="I4630" t="s">
        <v>10826</v>
      </c>
      <c r="J4630">
        <v>10089</v>
      </c>
      <c r="K4630">
        <v>114020</v>
      </c>
      <c r="L4630" t="s">
        <v>33</v>
      </c>
      <c r="M4630" t="s">
        <v>185</v>
      </c>
      <c r="N4630" t="s">
        <v>11273</v>
      </c>
      <c r="O4630" s="129"/>
    </row>
    <row r="4631" spans="1:15">
      <c r="A4631" t="s">
        <v>1160</v>
      </c>
      <c r="B4631" t="s">
        <v>317</v>
      </c>
      <c r="C4631" t="s">
        <v>11593</v>
      </c>
      <c r="D4631" t="s">
        <v>318</v>
      </c>
      <c r="E4631">
        <v>1003.68</v>
      </c>
      <c r="F4631" t="s">
        <v>1170</v>
      </c>
      <c r="G4631" t="s">
        <v>11594</v>
      </c>
      <c r="H4631" t="s">
        <v>743</v>
      </c>
      <c r="I4631" t="s">
        <v>10826</v>
      </c>
      <c r="J4631">
        <v>10089</v>
      </c>
      <c r="K4631">
        <v>114020</v>
      </c>
      <c r="L4631" t="s">
        <v>33</v>
      </c>
      <c r="M4631" t="s">
        <v>185</v>
      </c>
      <c r="N4631" t="s">
        <v>11274</v>
      </c>
      <c r="O4631" s="129"/>
    </row>
    <row r="4632" spans="1:15">
      <c r="A4632" t="s">
        <v>316</v>
      </c>
      <c r="B4632" t="s">
        <v>317</v>
      </c>
      <c r="C4632" t="s">
        <v>11569</v>
      </c>
      <c r="D4632" t="s">
        <v>318</v>
      </c>
      <c r="E4632">
        <v>6545.6</v>
      </c>
      <c r="F4632" t="s">
        <v>1170</v>
      </c>
      <c r="G4632" t="s">
        <v>11570</v>
      </c>
      <c r="H4632" t="s">
        <v>744</v>
      </c>
      <c r="I4632" t="s">
        <v>10825</v>
      </c>
      <c r="J4632">
        <v>10089</v>
      </c>
      <c r="K4632">
        <v>114040</v>
      </c>
      <c r="L4632" t="s">
        <v>27</v>
      </c>
      <c r="M4632" t="s">
        <v>185</v>
      </c>
      <c r="N4632" t="s">
        <v>11264</v>
      </c>
      <c r="O4632" s="129"/>
    </row>
    <row r="4633" spans="1:15">
      <c r="A4633" t="s">
        <v>320</v>
      </c>
      <c r="B4633" t="s">
        <v>317</v>
      </c>
      <c r="C4633" t="s">
        <v>11571</v>
      </c>
      <c r="D4633" t="s">
        <v>318</v>
      </c>
      <c r="E4633">
        <v>6447.82</v>
      </c>
      <c r="F4633" t="s">
        <v>1170</v>
      </c>
      <c r="G4633" t="s">
        <v>11572</v>
      </c>
      <c r="H4633" t="s">
        <v>741</v>
      </c>
      <c r="I4633" t="s">
        <v>10825</v>
      </c>
      <c r="J4633">
        <v>10089</v>
      </c>
      <c r="K4633">
        <v>114040</v>
      </c>
      <c r="L4633" t="s">
        <v>27</v>
      </c>
      <c r="M4633" t="s">
        <v>185</v>
      </c>
      <c r="N4633" t="s">
        <v>11265</v>
      </c>
      <c r="O4633" s="129"/>
    </row>
    <row r="4634" spans="1:15">
      <c r="A4634" t="s">
        <v>321</v>
      </c>
      <c r="B4634" t="s">
        <v>317</v>
      </c>
      <c r="C4634" t="s">
        <v>11573</v>
      </c>
      <c r="D4634" t="s">
        <v>318</v>
      </c>
      <c r="E4634">
        <v>6790.91</v>
      </c>
      <c r="F4634" t="s">
        <v>1170</v>
      </c>
      <c r="G4634" t="s">
        <v>11574</v>
      </c>
      <c r="H4634" t="s">
        <v>744</v>
      </c>
      <c r="I4634" t="s">
        <v>10825</v>
      </c>
      <c r="J4634">
        <v>10089</v>
      </c>
      <c r="K4634">
        <v>114040</v>
      </c>
      <c r="L4634" t="s">
        <v>27</v>
      </c>
      <c r="M4634" t="s">
        <v>185</v>
      </c>
      <c r="N4634" t="s">
        <v>11266</v>
      </c>
      <c r="O4634" s="129"/>
    </row>
    <row r="4635" spans="1:15">
      <c r="A4635" t="s">
        <v>1115</v>
      </c>
      <c r="B4635" t="s">
        <v>317</v>
      </c>
      <c r="C4635" t="s">
        <v>11575</v>
      </c>
      <c r="D4635" t="s">
        <v>318</v>
      </c>
      <c r="E4635">
        <v>6802.09</v>
      </c>
      <c r="F4635" t="s">
        <v>1170</v>
      </c>
      <c r="G4635" t="s">
        <v>11576</v>
      </c>
      <c r="H4635" t="s">
        <v>743</v>
      </c>
      <c r="I4635" t="s">
        <v>10825</v>
      </c>
      <c r="J4635">
        <v>10089</v>
      </c>
      <c r="K4635">
        <v>114040</v>
      </c>
      <c r="L4635" t="s">
        <v>27</v>
      </c>
      <c r="M4635" t="s">
        <v>185</v>
      </c>
      <c r="N4635" t="s">
        <v>11267</v>
      </c>
      <c r="O4635" s="129"/>
    </row>
    <row r="4636" spans="1:15">
      <c r="A4636" t="s">
        <v>11577</v>
      </c>
      <c r="B4636" t="s">
        <v>317</v>
      </c>
      <c r="C4636" t="s">
        <v>11578</v>
      </c>
      <c r="D4636" t="s">
        <v>318</v>
      </c>
      <c r="E4636">
        <v>6618.82</v>
      </c>
      <c r="F4636" t="s">
        <v>1170</v>
      </c>
      <c r="G4636" t="s">
        <v>11579</v>
      </c>
      <c r="H4636" t="s">
        <v>741</v>
      </c>
      <c r="I4636" t="s">
        <v>10825</v>
      </c>
      <c r="J4636">
        <v>10089</v>
      </c>
      <c r="K4636">
        <v>114040</v>
      </c>
      <c r="L4636" t="s">
        <v>27</v>
      </c>
      <c r="M4636" t="s">
        <v>185</v>
      </c>
      <c r="N4636" t="s">
        <v>11268</v>
      </c>
      <c r="O4636" s="129"/>
    </row>
    <row r="4637" spans="1:15">
      <c r="A4637" t="s">
        <v>11580</v>
      </c>
      <c r="B4637" t="s">
        <v>317</v>
      </c>
      <c r="C4637" t="s">
        <v>11581</v>
      </c>
      <c r="D4637" t="s">
        <v>318</v>
      </c>
      <c r="E4637">
        <v>5838.67</v>
      </c>
      <c r="F4637" t="s">
        <v>1170</v>
      </c>
      <c r="G4637" t="s">
        <v>11582</v>
      </c>
      <c r="H4637" t="s">
        <v>733</v>
      </c>
      <c r="I4637" t="s">
        <v>10825</v>
      </c>
      <c r="J4637">
        <v>10089</v>
      </c>
      <c r="K4637">
        <v>114040</v>
      </c>
      <c r="L4637" t="s">
        <v>27</v>
      </c>
      <c r="M4637" t="s">
        <v>185</v>
      </c>
      <c r="N4637" t="s">
        <v>11269</v>
      </c>
      <c r="O4637" s="129"/>
    </row>
    <row r="4638" spans="1:15">
      <c r="A4638" t="s">
        <v>1155</v>
      </c>
      <c r="B4638" t="s">
        <v>317</v>
      </c>
      <c r="C4638" t="s">
        <v>11586</v>
      </c>
      <c r="D4638" t="s">
        <v>318</v>
      </c>
      <c r="E4638">
        <v>5861.81</v>
      </c>
      <c r="F4638" t="s">
        <v>1170</v>
      </c>
      <c r="G4638" t="s">
        <v>11587</v>
      </c>
      <c r="H4638" t="s">
        <v>742</v>
      </c>
      <c r="I4638" t="s">
        <v>10825</v>
      </c>
      <c r="J4638">
        <v>10089</v>
      </c>
      <c r="K4638">
        <v>114040</v>
      </c>
      <c r="L4638" t="s">
        <v>27</v>
      </c>
      <c r="M4638" t="s">
        <v>185</v>
      </c>
      <c r="N4638" t="s">
        <v>11270</v>
      </c>
      <c r="O4638" s="129"/>
    </row>
    <row r="4639" spans="1:15">
      <c r="A4639" t="s">
        <v>11583</v>
      </c>
      <c r="B4639" t="s">
        <v>317</v>
      </c>
      <c r="C4639" t="s">
        <v>11584</v>
      </c>
      <c r="D4639" t="s">
        <v>318</v>
      </c>
      <c r="E4639">
        <v>5419.5</v>
      </c>
      <c r="F4639" t="s">
        <v>1170</v>
      </c>
      <c r="G4639" t="s">
        <v>11585</v>
      </c>
      <c r="H4639" t="s">
        <v>741</v>
      </c>
      <c r="I4639" t="s">
        <v>10825</v>
      </c>
      <c r="J4639">
        <v>10089</v>
      </c>
      <c r="K4639">
        <v>114040</v>
      </c>
      <c r="L4639" t="s">
        <v>27</v>
      </c>
      <c r="M4639" t="s">
        <v>185</v>
      </c>
      <c r="N4639" t="s">
        <v>11271</v>
      </c>
      <c r="O4639" s="129"/>
    </row>
    <row r="4640" spans="1:15">
      <c r="A4640" t="s">
        <v>11588</v>
      </c>
      <c r="B4640" t="s">
        <v>317</v>
      </c>
      <c r="C4640" t="s">
        <v>11589</v>
      </c>
      <c r="D4640" t="s">
        <v>318</v>
      </c>
      <c r="E4640">
        <v>7825.43</v>
      </c>
      <c r="F4640" t="s">
        <v>1170</v>
      </c>
      <c r="G4640" t="s">
        <v>11590</v>
      </c>
      <c r="H4640" t="s">
        <v>749</v>
      </c>
      <c r="I4640" t="s">
        <v>10825</v>
      </c>
      <c r="J4640">
        <v>10089</v>
      </c>
      <c r="K4640">
        <v>114040</v>
      </c>
      <c r="L4640" t="s">
        <v>27</v>
      </c>
      <c r="M4640" t="s">
        <v>185</v>
      </c>
      <c r="N4640" t="s">
        <v>11272</v>
      </c>
      <c r="O4640" s="129"/>
    </row>
    <row r="4641" spans="1:15">
      <c r="A4641" t="s">
        <v>1161</v>
      </c>
      <c r="B4641" t="s">
        <v>317</v>
      </c>
      <c r="C4641" t="s">
        <v>11591</v>
      </c>
      <c r="D4641" t="s">
        <v>318</v>
      </c>
      <c r="E4641">
        <v>6299.25</v>
      </c>
      <c r="F4641" t="s">
        <v>1170</v>
      </c>
      <c r="G4641" t="s">
        <v>11592</v>
      </c>
      <c r="H4641" t="s">
        <v>739</v>
      </c>
      <c r="I4641" t="s">
        <v>10825</v>
      </c>
      <c r="J4641">
        <v>10089</v>
      </c>
      <c r="K4641">
        <v>114040</v>
      </c>
      <c r="L4641" t="s">
        <v>27</v>
      </c>
      <c r="M4641" t="s">
        <v>185</v>
      </c>
      <c r="N4641" t="s">
        <v>11273</v>
      </c>
      <c r="O4641" s="129"/>
    </row>
    <row r="4642" spans="1:15">
      <c r="A4642" t="s">
        <v>1160</v>
      </c>
      <c r="B4642" t="s">
        <v>317</v>
      </c>
      <c r="C4642" t="s">
        <v>11593</v>
      </c>
      <c r="D4642" t="s">
        <v>318</v>
      </c>
      <c r="E4642">
        <v>6485.7</v>
      </c>
      <c r="F4642" t="s">
        <v>1170</v>
      </c>
      <c r="G4642" t="s">
        <v>11594</v>
      </c>
      <c r="H4642" t="s">
        <v>744</v>
      </c>
      <c r="I4642" t="s">
        <v>10825</v>
      </c>
      <c r="J4642">
        <v>10089</v>
      </c>
      <c r="K4642">
        <v>114040</v>
      </c>
      <c r="L4642" t="s">
        <v>27</v>
      </c>
      <c r="M4642" t="s">
        <v>185</v>
      </c>
      <c r="N4642" t="s">
        <v>11274</v>
      </c>
      <c r="O4642" s="129"/>
    </row>
    <row r="4643" spans="1:15">
      <c r="A4643" t="s">
        <v>316</v>
      </c>
      <c r="B4643" t="s">
        <v>317</v>
      </c>
      <c r="C4643" t="s">
        <v>11569</v>
      </c>
      <c r="D4643" t="s">
        <v>318</v>
      </c>
      <c r="E4643">
        <v>5016.1000000000004</v>
      </c>
      <c r="F4643" t="s">
        <v>1170</v>
      </c>
      <c r="G4643" t="s">
        <v>11570</v>
      </c>
      <c r="H4643" t="s">
        <v>745</v>
      </c>
      <c r="I4643" t="s">
        <v>10824</v>
      </c>
      <c r="J4643">
        <v>10089</v>
      </c>
      <c r="K4643">
        <v>114060</v>
      </c>
      <c r="L4643" t="s">
        <v>31</v>
      </c>
      <c r="M4643" t="s">
        <v>185</v>
      </c>
      <c r="N4643" t="s">
        <v>11264</v>
      </c>
      <c r="O4643" s="129"/>
    </row>
    <row r="4644" spans="1:15">
      <c r="A4644" t="s">
        <v>320</v>
      </c>
      <c r="B4644" t="s">
        <v>317</v>
      </c>
      <c r="C4644" t="s">
        <v>11571</v>
      </c>
      <c r="D4644" t="s">
        <v>318</v>
      </c>
      <c r="E4644">
        <v>4683.38</v>
      </c>
      <c r="F4644" t="s">
        <v>1170</v>
      </c>
      <c r="G4644" t="s">
        <v>11572</v>
      </c>
      <c r="H4644" t="s">
        <v>742</v>
      </c>
      <c r="I4644" t="s">
        <v>10824</v>
      </c>
      <c r="J4644">
        <v>10089</v>
      </c>
      <c r="K4644">
        <v>114060</v>
      </c>
      <c r="L4644" t="s">
        <v>31</v>
      </c>
      <c r="M4644" t="s">
        <v>185</v>
      </c>
      <c r="N4644" t="s">
        <v>11265</v>
      </c>
      <c r="O4644" s="129"/>
    </row>
    <row r="4645" spans="1:15">
      <c r="A4645" t="s">
        <v>321</v>
      </c>
      <c r="B4645" t="s">
        <v>317</v>
      </c>
      <c r="C4645" t="s">
        <v>11573</v>
      </c>
      <c r="D4645" t="s">
        <v>318</v>
      </c>
      <c r="E4645">
        <v>5055.05</v>
      </c>
      <c r="F4645" t="s">
        <v>1170</v>
      </c>
      <c r="G4645" t="s">
        <v>11574</v>
      </c>
      <c r="H4645" t="s">
        <v>745</v>
      </c>
      <c r="I4645" t="s">
        <v>10824</v>
      </c>
      <c r="J4645">
        <v>10089</v>
      </c>
      <c r="K4645">
        <v>114060</v>
      </c>
      <c r="L4645" t="s">
        <v>31</v>
      </c>
      <c r="M4645" t="s">
        <v>185</v>
      </c>
      <c r="N4645" t="s">
        <v>11266</v>
      </c>
      <c r="O4645" s="129"/>
    </row>
    <row r="4646" spans="1:15">
      <c r="A4646" t="s">
        <v>1115</v>
      </c>
      <c r="B4646" t="s">
        <v>317</v>
      </c>
      <c r="C4646" t="s">
        <v>11575</v>
      </c>
      <c r="D4646" t="s">
        <v>318</v>
      </c>
      <c r="E4646">
        <v>4936.91</v>
      </c>
      <c r="F4646" t="s">
        <v>1170</v>
      </c>
      <c r="G4646" t="s">
        <v>11576</v>
      </c>
      <c r="H4646" t="s">
        <v>744</v>
      </c>
      <c r="I4646" t="s">
        <v>10824</v>
      </c>
      <c r="J4646">
        <v>10089</v>
      </c>
      <c r="K4646">
        <v>114060</v>
      </c>
      <c r="L4646" t="s">
        <v>31</v>
      </c>
      <c r="M4646" t="s">
        <v>185</v>
      </c>
      <c r="N4646" t="s">
        <v>11267</v>
      </c>
      <c r="O4646" s="129"/>
    </row>
    <row r="4647" spans="1:15">
      <c r="A4647" t="s">
        <v>11577</v>
      </c>
      <c r="B4647" t="s">
        <v>317</v>
      </c>
      <c r="C4647" t="s">
        <v>11578</v>
      </c>
      <c r="D4647" t="s">
        <v>318</v>
      </c>
      <c r="E4647">
        <v>5246.42</v>
      </c>
      <c r="F4647" t="s">
        <v>1170</v>
      </c>
      <c r="G4647" t="s">
        <v>11579</v>
      </c>
      <c r="H4647" t="s">
        <v>742</v>
      </c>
      <c r="I4647" t="s">
        <v>10824</v>
      </c>
      <c r="J4647">
        <v>10089</v>
      </c>
      <c r="K4647">
        <v>114060</v>
      </c>
      <c r="L4647" t="s">
        <v>31</v>
      </c>
      <c r="M4647" t="s">
        <v>185</v>
      </c>
      <c r="N4647" t="s">
        <v>11268</v>
      </c>
      <c r="O4647" s="129"/>
    </row>
    <row r="4648" spans="1:15">
      <c r="A4648" t="s">
        <v>11580</v>
      </c>
      <c r="B4648" t="s">
        <v>317</v>
      </c>
      <c r="C4648" t="s">
        <v>11581</v>
      </c>
      <c r="D4648" t="s">
        <v>318</v>
      </c>
      <c r="E4648">
        <v>4646.2299999999996</v>
      </c>
      <c r="F4648" t="s">
        <v>1170</v>
      </c>
      <c r="G4648" t="s">
        <v>11582</v>
      </c>
      <c r="H4648" t="s">
        <v>734</v>
      </c>
      <c r="I4648" t="s">
        <v>10824</v>
      </c>
      <c r="J4648">
        <v>10089</v>
      </c>
      <c r="K4648">
        <v>114060</v>
      </c>
      <c r="L4648" t="s">
        <v>31</v>
      </c>
      <c r="M4648" t="s">
        <v>185</v>
      </c>
      <c r="N4648" t="s">
        <v>11269</v>
      </c>
      <c r="O4648" s="129"/>
    </row>
    <row r="4649" spans="1:15">
      <c r="A4649" t="s">
        <v>11583</v>
      </c>
      <c r="B4649" t="s">
        <v>317</v>
      </c>
      <c r="C4649" t="s">
        <v>11584</v>
      </c>
      <c r="D4649" t="s">
        <v>318</v>
      </c>
      <c r="E4649">
        <v>5549.86</v>
      </c>
      <c r="F4649" t="s">
        <v>1170</v>
      </c>
      <c r="G4649" t="s">
        <v>11585</v>
      </c>
      <c r="H4649" t="s">
        <v>742</v>
      </c>
      <c r="I4649" t="s">
        <v>10824</v>
      </c>
      <c r="J4649">
        <v>10089</v>
      </c>
      <c r="K4649">
        <v>114060</v>
      </c>
      <c r="L4649" t="s">
        <v>31</v>
      </c>
      <c r="M4649" t="s">
        <v>185</v>
      </c>
      <c r="N4649" t="s">
        <v>11271</v>
      </c>
      <c r="O4649" s="129"/>
    </row>
    <row r="4650" spans="1:15">
      <c r="A4650" t="s">
        <v>1155</v>
      </c>
      <c r="B4650" t="s">
        <v>317</v>
      </c>
      <c r="C4650" t="s">
        <v>11586</v>
      </c>
      <c r="D4650" t="s">
        <v>318</v>
      </c>
      <c r="E4650">
        <v>4878.6499999999996</v>
      </c>
      <c r="F4650" t="s">
        <v>1170</v>
      </c>
      <c r="G4650" t="s">
        <v>11587</v>
      </c>
      <c r="H4650" t="s">
        <v>743</v>
      </c>
      <c r="I4650" t="s">
        <v>10824</v>
      </c>
      <c r="J4650">
        <v>10089</v>
      </c>
      <c r="K4650">
        <v>114060</v>
      </c>
      <c r="L4650" t="s">
        <v>31</v>
      </c>
      <c r="M4650" t="s">
        <v>185</v>
      </c>
      <c r="N4650" t="s">
        <v>11270</v>
      </c>
      <c r="O4650" s="129"/>
    </row>
    <row r="4651" spans="1:15">
      <c r="A4651" t="s">
        <v>11588</v>
      </c>
      <c r="B4651" t="s">
        <v>317</v>
      </c>
      <c r="C4651" t="s">
        <v>11589</v>
      </c>
      <c r="D4651" t="s">
        <v>318</v>
      </c>
      <c r="E4651">
        <v>9054.01</v>
      </c>
      <c r="F4651" t="s">
        <v>1170</v>
      </c>
      <c r="G4651" t="s">
        <v>11590</v>
      </c>
      <c r="H4651" t="s">
        <v>750</v>
      </c>
      <c r="I4651" t="s">
        <v>10824</v>
      </c>
      <c r="J4651">
        <v>10089</v>
      </c>
      <c r="K4651">
        <v>114060</v>
      </c>
      <c r="L4651" t="s">
        <v>31</v>
      </c>
      <c r="M4651" t="s">
        <v>185</v>
      </c>
      <c r="N4651" t="s">
        <v>11272</v>
      </c>
      <c r="O4651" s="129"/>
    </row>
    <row r="4652" spans="1:15">
      <c r="A4652" t="s">
        <v>1161</v>
      </c>
      <c r="B4652" t="s">
        <v>317</v>
      </c>
      <c r="C4652" t="s">
        <v>11591</v>
      </c>
      <c r="D4652" t="s">
        <v>318</v>
      </c>
      <c r="E4652">
        <v>5734.21</v>
      </c>
      <c r="F4652" t="s">
        <v>1170</v>
      </c>
      <c r="G4652" t="s">
        <v>11592</v>
      </c>
      <c r="H4652" t="s">
        <v>740</v>
      </c>
      <c r="I4652" t="s">
        <v>10824</v>
      </c>
      <c r="J4652">
        <v>10089</v>
      </c>
      <c r="K4652">
        <v>114060</v>
      </c>
      <c r="L4652" t="s">
        <v>31</v>
      </c>
      <c r="M4652" t="s">
        <v>185</v>
      </c>
      <c r="N4652" t="s">
        <v>11273</v>
      </c>
      <c r="O4652" s="129"/>
    </row>
    <row r="4653" spans="1:15">
      <c r="A4653" t="s">
        <v>1160</v>
      </c>
      <c r="B4653" t="s">
        <v>317</v>
      </c>
      <c r="C4653" t="s">
        <v>11593</v>
      </c>
      <c r="D4653" t="s">
        <v>318</v>
      </c>
      <c r="E4653">
        <v>5974.97</v>
      </c>
      <c r="F4653" t="s">
        <v>1170</v>
      </c>
      <c r="G4653" t="s">
        <v>11594</v>
      </c>
      <c r="H4653" t="s">
        <v>745</v>
      </c>
      <c r="I4653" t="s">
        <v>10824</v>
      </c>
      <c r="J4653">
        <v>10089</v>
      </c>
      <c r="K4653">
        <v>114060</v>
      </c>
      <c r="L4653" t="s">
        <v>31</v>
      </c>
      <c r="M4653" t="s">
        <v>185</v>
      </c>
      <c r="N4653" t="s">
        <v>11274</v>
      </c>
      <c r="O4653" s="129"/>
    </row>
    <row r="4654" spans="1:15">
      <c r="A4654" t="s">
        <v>316</v>
      </c>
      <c r="B4654" t="s">
        <v>317</v>
      </c>
      <c r="C4654" t="s">
        <v>11569</v>
      </c>
      <c r="D4654" t="s">
        <v>318</v>
      </c>
      <c r="E4654">
        <v>3793.24</v>
      </c>
      <c r="F4654" t="s">
        <v>1170</v>
      </c>
      <c r="G4654" t="s">
        <v>11570</v>
      </c>
      <c r="H4654" t="s">
        <v>746</v>
      </c>
      <c r="I4654" t="s">
        <v>10823</v>
      </c>
      <c r="J4654">
        <v>10093</v>
      </c>
      <c r="K4654">
        <v>111100</v>
      </c>
      <c r="L4654" t="s">
        <v>35</v>
      </c>
      <c r="M4654" t="s">
        <v>188</v>
      </c>
      <c r="N4654" t="s">
        <v>11264</v>
      </c>
      <c r="O4654" s="129"/>
    </row>
    <row r="4655" spans="1:15">
      <c r="A4655" t="s">
        <v>320</v>
      </c>
      <c r="B4655" t="s">
        <v>317</v>
      </c>
      <c r="C4655" t="s">
        <v>11571</v>
      </c>
      <c r="D4655" t="s">
        <v>318</v>
      </c>
      <c r="E4655">
        <v>3855.43</v>
      </c>
      <c r="F4655" t="s">
        <v>1170</v>
      </c>
      <c r="G4655" t="s">
        <v>11572</v>
      </c>
      <c r="H4655" t="s">
        <v>743</v>
      </c>
      <c r="I4655" t="s">
        <v>10823</v>
      </c>
      <c r="J4655">
        <v>10093</v>
      </c>
      <c r="K4655">
        <v>111100</v>
      </c>
      <c r="L4655" t="s">
        <v>35</v>
      </c>
      <c r="M4655" t="s">
        <v>188</v>
      </c>
      <c r="N4655" t="s">
        <v>11265</v>
      </c>
      <c r="O4655" s="129"/>
    </row>
    <row r="4656" spans="1:15">
      <c r="A4656" t="s">
        <v>321</v>
      </c>
      <c r="B4656" t="s">
        <v>317</v>
      </c>
      <c r="C4656" t="s">
        <v>11573</v>
      </c>
      <c r="D4656" t="s">
        <v>318</v>
      </c>
      <c r="E4656">
        <v>4047.09</v>
      </c>
      <c r="F4656" t="s">
        <v>1170</v>
      </c>
      <c r="G4656" t="s">
        <v>11574</v>
      </c>
      <c r="H4656" t="s">
        <v>746</v>
      </c>
      <c r="I4656" t="s">
        <v>10823</v>
      </c>
      <c r="J4656">
        <v>10093</v>
      </c>
      <c r="K4656">
        <v>111100</v>
      </c>
      <c r="L4656" t="s">
        <v>35</v>
      </c>
      <c r="M4656" t="s">
        <v>188</v>
      </c>
      <c r="N4656" t="s">
        <v>11266</v>
      </c>
      <c r="O4656" s="129"/>
    </row>
    <row r="4657" spans="1:15">
      <c r="A4657" t="s">
        <v>1115</v>
      </c>
      <c r="B4657" t="s">
        <v>317</v>
      </c>
      <c r="C4657" t="s">
        <v>11575</v>
      </c>
      <c r="D4657" t="s">
        <v>318</v>
      </c>
      <c r="E4657">
        <v>3829.91</v>
      </c>
      <c r="F4657" t="s">
        <v>1170</v>
      </c>
      <c r="G4657" t="s">
        <v>11576</v>
      </c>
      <c r="H4657" t="s">
        <v>745</v>
      </c>
      <c r="I4657" t="s">
        <v>10823</v>
      </c>
      <c r="J4657">
        <v>10093</v>
      </c>
      <c r="K4657">
        <v>111100</v>
      </c>
      <c r="L4657" t="s">
        <v>35</v>
      </c>
      <c r="M4657" t="s">
        <v>188</v>
      </c>
      <c r="N4657" t="s">
        <v>11267</v>
      </c>
      <c r="O4657" s="129"/>
    </row>
    <row r="4658" spans="1:15">
      <c r="A4658" t="s">
        <v>11577</v>
      </c>
      <c r="B4658" t="s">
        <v>317</v>
      </c>
      <c r="C4658" t="s">
        <v>11578</v>
      </c>
      <c r="D4658" t="s">
        <v>318</v>
      </c>
      <c r="E4658">
        <v>3797.12</v>
      </c>
      <c r="F4658" t="s">
        <v>1170</v>
      </c>
      <c r="G4658" t="s">
        <v>11579</v>
      </c>
      <c r="H4658" t="s">
        <v>743</v>
      </c>
      <c r="I4658" t="s">
        <v>10823</v>
      </c>
      <c r="J4658">
        <v>10093</v>
      </c>
      <c r="K4658">
        <v>111100</v>
      </c>
      <c r="L4658" t="s">
        <v>35</v>
      </c>
      <c r="M4658" t="s">
        <v>188</v>
      </c>
      <c r="N4658" t="s">
        <v>11268</v>
      </c>
      <c r="O4658" s="129"/>
    </row>
    <row r="4659" spans="1:15">
      <c r="A4659" t="s">
        <v>11580</v>
      </c>
      <c r="B4659" t="s">
        <v>317</v>
      </c>
      <c r="C4659" t="s">
        <v>11581</v>
      </c>
      <c r="D4659" t="s">
        <v>318</v>
      </c>
      <c r="E4659">
        <v>3797.12</v>
      </c>
      <c r="F4659" t="s">
        <v>1170</v>
      </c>
      <c r="G4659" t="s">
        <v>11582</v>
      </c>
      <c r="H4659" t="s">
        <v>735</v>
      </c>
      <c r="I4659" t="s">
        <v>10823</v>
      </c>
      <c r="J4659">
        <v>10093</v>
      </c>
      <c r="K4659">
        <v>111100</v>
      </c>
      <c r="L4659" t="s">
        <v>35</v>
      </c>
      <c r="M4659" t="s">
        <v>188</v>
      </c>
      <c r="N4659" t="s">
        <v>11269</v>
      </c>
      <c r="O4659" s="129"/>
    </row>
    <row r="4660" spans="1:15">
      <c r="A4660" t="s">
        <v>1155</v>
      </c>
      <c r="B4660" t="s">
        <v>317</v>
      </c>
      <c r="C4660" t="s">
        <v>11586</v>
      </c>
      <c r="D4660" t="s">
        <v>318</v>
      </c>
      <c r="E4660">
        <v>3797.12</v>
      </c>
      <c r="F4660" t="s">
        <v>1170</v>
      </c>
      <c r="G4660" t="s">
        <v>11587</v>
      </c>
      <c r="H4660" t="s">
        <v>744</v>
      </c>
      <c r="I4660" t="s">
        <v>10823</v>
      </c>
      <c r="J4660">
        <v>10093</v>
      </c>
      <c r="K4660">
        <v>111100</v>
      </c>
      <c r="L4660" t="s">
        <v>35</v>
      </c>
      <c r="M4660" t="s">
        <v>188</v>
      </c>
      <c r="N4660" t="s">
        <v>11270</v>
      </c>
      <c r="O4660" s="129"/>
    </row>
    <row r="4661" spans="1:15">
      <c r="A4661" t="s">
        <v>11583</v>
      </c>
      <c r="B4661" t="s">
        <v>317</v>
      </c>
      <c r="C4661" t="s">
        <v>11584</v>
      </c>
      <c r="D4661" t="s">
        <v>318</v>
      </c>
      <c r="E4661">
        <v>4049.7</v>
      </c>
      <c r="F4661" t="s">
        <v>1170</v>
      </c>
      <c r="G4661" t="s">
        <v>11585</v>
      </c>
      <c r="H4661" t="s">
        <v>743</v>
      </c>
      <c r="I4661" t="s">
        <v>10823</v>
      </c>
      <c r="J4661">
        <v>10093</v>
      </c>
      <c r="K4661">
        <v>111100</v>
      </c>
      <c r="L4661" t="s">
        <v>35</v>
      </c>
      <c r="M4661" t="s">
        <v>188</v>
      </c>
      <c r="N4661" t="s">
        <v>11271</v>
      </c>
      <c r="O4661" s="129"/>
    </row>
    <row r="4662" spans="1:15">
      <c r="A4662" t="s">
        <v>11588</v>
      </c>
      <c r="B4662" t="s">
        <v>317</v>
      </c>
      <c r="C4662" t="s">
        <v>11589</v>
      </c>
      <c r="D4662" t="s">
        <v>318</v>
      </c>
      <c r="E4662">
        <v>6189.27</v>
      </c>
      <c r="F4662" t="s">
        <v>1170</v>
      </c>
      <c r="G4662" t="s">
        <v>11590</v>
      </c>
      <c r="H4662" t="s">
        <v>751</v>
      </c>
      <c r="I4662" t="s">
        <v>10823</v>
      </c>
      <c r="J4662">
        <v>10093</v>
      </c>
      <c r="K4662">
        <v>111100</v>
      </c>
      <c r="L4662" t="s">
        <v>35</v>
      </c>
      <c r="M4662" t="s">
        <v>188</v>
      </c>
      <c r="N4662" t="s">
        <v>11272</v>
      </c>
      <c r="O4662" s="129"/>
    </row>
    <row r="4663" spans="1:15">
      <c r="A4663" t="s">
        <v>1161</v>
      </c>
      <c r="B4663" t="s">
        <v>317</v>
      </c>
      <c r="C4663" t="s">
        <v>11591</v>
      </c>
      <c r="D4663" t="s">
        <v>318</v>
      </c>
      <c r="E4663">
        <v>4055.14</v>
      </c>
      <c r="F4663" t="s">
        <v>1170</v>
      </c>
      <c r="G4663" t="s">
        <v>11592</v>
      </c>
      <c r="H4663" t="s">
        <v>741</v>
      </c>
      <c r="I4663" t="s">
        <v>10823</v>
      </c>
      <c r="J4663">
        <v>10093</v>
      </c>
      <c r="K4663">
        <v>111100</v>
      </c>
      <c r="L4663" t="s">
        <v>35</v>
      </c>
      <c r="M4663" t="s">
        <v>188</v>
      </c>
      <c r="N4663" t="s">
        <v>11273</v>
      </c>
      <c r="O4663" s="129"/>
    </row>
    <row r="4664" spans="1:15">
      <c r="A4664" t="s">
        <v>1160</v>
      </c>
      <c r="B4664" t="s">
        <v>317</v>
      </c>
      <c r="C4664" t="s">
        <v>11593</v>
      </c>
      <c r="D4664" t="s">
        <v>318</v>
      </c>
      <c r="E4664">
        <v>4055.14</v>
      </c>
      <c r="F4664" t="s">
        <v>1170</v>
      </c>
      <c r="G4664" t="s">
        <v>11594</v>
      </c>
      <c r="H4664" t="s">
        <v>746</v>
      </c>
      <c r="I4664" t="s">
        <v>10823</v>
      </c>
      <c r="J4664">
        <v>10093</v>
      </c>
      <c r="K4664">
        <v>111100</v>
      </c>
      <c r="L4664" t="s">
        <v>35</v>
      </c>
      <c r="M4664" t="s">
        <v>188</v>
      </c>
      <c r="N4664" t="s">
        <v>11274</v>
      </c>
      <c r="O4664" s="129"/>
    </row>
    <row r="4665" spans="1:15">
      <c r="A4665" t="s">
        <v>316</v>
      </c>
      <c r="B4665" t="s">
        <v>317</v>
      </c>
      <c r="C4665" t="s">
        <v>11569</v>
      </c>
      <c r="D4665" t="s">
        <v>318</v>
      </c>
      <c r="E4665">
        <v>2405.25</v>
      </c>
      <c r="F4665" t="s">
        <v>1170</v>
      </c>
      <c r="G4665" t="s">
        <v>11570</v>
      </c>
      <c r="H4665" t="s">
        <v>747</v>
      </c>
      <c r="I4665" t="s">
        <v>10822</v>
      </c>
      <c r="J4665">
        <v>10093</v>
      </c>
      <c r="K4665">
        <v>111200</v>
      </c>
      <c r="L4665" t="s">
        <v>33</v>
      </c>
      <c r="M4665" t="s">
        <v>188</v>
      </c>
      <c r="N4665" t="s">
        <v>11264</v>
      </c>
      <c r="O4665" s="129"/>
    </row>
    <row r="4666" spans="1:15">
      <c r="A4666" t="s">
        <v>320</v>
      </c>
      <c r="B4666" t="s">
        <v>317</v>
      </c>
      <c r="C4666" t="s">
        <v>11571</v>
      </c>
      <c r="D4666" t="s">
        <v>318</v>
      </c>
      <c r="E4666">
        <v>2405.25</v>
      </c>
      <c r="F4666" t="s">
        <v>1170</v>
      </c>
      <c r="G4666" t="s">
        <v>11572</v>
      </c>
      <c r="H4666" t="s">
        <v>744</v>
      </c>
      <c r="I4666" t="s">
        <v>10822</v>
      </c>
      <c r="J4666">
        <v>10093</v>
      </c>
      <c r="K4666">
        <v>111200</v>
      </c>
      <c r="L4666" t="s">
        <v>33</v>
      </c>
      <c r="M4666" t="s">
        <v>188</v>
      </c>
      <c r="N4666" t="s">
        <v>11265</v>
      </c>
      <c r="O4666" s="129"/>
    </row>
    <row r="4667" spans="1:15">
      <c r="A4667" t="s">
        <v>321</v>
      </c>
      <c r="B4667" t="s">
        <v>317</v>
      </c>
      <c r="C4667" t="s">
        <v>11573</v>
      </c>
      <c r="D4667" t="s">
        <v>318</v>
      </c>
      <c r="E4667">
        <v>2405.25</v>
      </c>
      <c r="F4667" t="s">
        <v>1170</v>
      </c>
      <c r="G4667" t="s">
        <v>11574</v>
      </c>
      <c r="H4667" t="s">
        <v>747</v>
      </c>
      <c r="I4667" t="s">
        <v>10822</v>
      </c>
      <c r="J4667">
        <v>10093</v>
      </c>
      <c r="K4667">
        <v>111200</v>
      </c>
      <c r="L4667" t="s">
        <v>33</v>
      </c>
      <c r="M4667" t="s">
        <v>188</v>
      </c>
      <c r="N4667" t="s">
        <v>11266</v>
      </c>
      <c r="O4667" s="129"/>
    </row>
    <row r="4668" spans="1:15">
      <c r="A4668" t="s">
        <v>1115</v>
      </c>
      <c r="B4668" t="s">
        <v>317</v>
      </c>
      <c r="C4668" t="s">
        <v>11575</v>
      </c>
      <c r="D4668" t="s">
        <v>318</v>
      </c>
      <c r="E4668">
        <v>2405.25</v>
      </c>
      <c r="F4668" t="s">
        <v>1170</v>
      </c>
      <c r="G4668" t="s">
        <v>11576</v>
      </c>
      <c r="H4668" t="s">
        <v>746</v>
      </c>
      <c r="I4668" t="s">
        <v>10822</v>
      </c>
      <c r="J4668">
        <v>10093</v>
      </c>
      <c r="K4668">
        <v>111200</v>
      </c>
      <c r="L4668" t="s">
        <v>33</v>
      </c>
      <c r="M4668" t="s">
        <v>188</v>
      </c>
      <c r="N4668" t="s">
        <v>11267</v>
      </c>
      <c r="O4668" s="129"/>
    </row>
    <row r="4669" spans="1:15">
      <c r="A4669" t="s">
        <v>11577</v>
      </c>
      <c r="B4669" t="s">
        <v>317</v>
      </c>
      <c r="C4669" t="s">
        <v>11578</v>
      </c>
      <c r="D4669" t="s">
        <v>318</v>
      </c>
      <c r="E4669">
        <v>2405.25</v>
      </c>
      <c r="F4669" t="s">
        <v>1170</v>
      </c>
      <c r="G4669" t="s">
        <v>11579</v>
      </c>
      <c r="H4669" t="s">
        <v>744</v>
      </c>
      <c r="I4669" t="s">
        <v>10822</v>
      </c>
      <c r="J4669">
        <v>10093</v>
      </c>
      <c r="K4669">
        <v>111200</v>
      </c>
      <c r="L4669" t="s">
        <v>33</v>
      </c>
      <c r="M4669" t="s">
        <v>188</v>
      </c>
      <c r="N4669" t="s">
        <v>11268</v>
      </c>
      <c r="O4669" s="129"/>
    </row>
    <row r="4670" spans="1:15">
      <c r="A4670" t="s">
        <v>11580</v>
      </c>
      <c r="B4670" t="s">
        <v>317</v>
      </c>
      <c r="C4670" t="s">
        <v>11581</v>
      </c>
      <c r="D4670" t="s">
        <v>318</v>
      </c>
      <c r="E4670">
        <v>2405.25</v>
      </c>
      <c r="F4670" t="s">
        <v>1170</v>
      </c>
      <c r="G4670" t="s">
        <v>11582</v>
      </c>
      <c r="H4670" t="s">
        <v>736</v>
      </c>
      <c r="I4670" t="s">
        <v>10822</v>
      </c>
      <c r="J4670">
        <v>10093</v>
      </c>
      <c r="K4670">
        <v>111200</v>
      </c>
      <c r="L4670" t="s">
        <v>33</v>
      </c>
      <c r="M4670" t="s">
        <v>188</v>
      </c>
      <c r="N4670" t="s">
        <v>11269</v>
      </c>
      <c r="O4670" s="129"/>
    </row>
    <row r="4671" spans="1:15">
      <c r="A4671" t="s">
        <v>1155</v>
      </c>
      <c r="B4671" t="s">
        <v>317</v>
      </c>
      <c r="C4671" t="s">
        <v>11586</v>
      </c>
      <c r="D4671" t="s">
        <v>318</v>
      </c>
      <c r="E4671">
        <v>2405.25</v>
      </c>
      <c r="F4671" t="s">
        <v>1170</v>
      </c>
      <c r="G4671" t="s">
        <v>11587</v>
      </c>
      <c r="H4671" t="s">
        <v>745</v>
      </c>
      <c r="I4671" t="s">
        <v>10822</v>
      </c>
      <c r="J4671">
        <v>10093</v>
      </c>
      <c r="K4671">
        <v>111200</v>
      </c>
      <c r="L4671" t="s">
        <v>33</v>
      </c>
      <c r="M4671" t="s">
        <v>188</v>
      </c>
      <c r="N4671" t="s">
        <v>11270</v>
      </c>
      <c r="O4671" s="129"/>
    </row>
    <row r="4672" spans="1:15">
      <c r="A4672" t="s">
        <v>11583</v>
      </c>
      <c r="B4672" t="s">
        <v>317</v>
      </c>
      <c r="C4672" t="s">
        <v>11584</v>
      </c>
      <c r="D4672" t="s">
        <v>318</v>
      </c>
      <c r="E4672">
        <v>2405.25</v>
      </c>
      <c r="F4672" t="s">
        <v>1170</v>
      </c>
      <c r="G4672" t="s">
        <v>11585</v>
      </c>
      <c r="H4672" t="s">
        <v>744</v>
      </c>
      <c r="I4672" t="s">
        <v>10822</v>
      </c>
      <c r="J4672">
        <v>10093</v>
      </c>
      <c r="K4672">
        <v>111200</v>
      </c>
      <c r="L4672" t="s">
        <v>33</v>
      </c>
      <c r="M4672" t="s">
        <v>188</v>
      </c>
      <c r="N4672" t="s">
        <v>11271</v>
      </c>
      <c r="O4672" s="129"/>
    </row>
    <row r="4673" spans="1:15">
      <c r="A4673" t="s">
        <v>11588</v>
      </c>
      <c r="B4673" t="s">
        <v>317</v>
      </c>
      <c r="C4673" t="s">
        <v>11589</v>
      </c>
      <c r="D4673" t="s">
        <v>318</v>
      </c>
      <c r="E4673">
        <v>4074.75</v>
      </c>
      <c r="F4673" t="s">
        <v>1170</v>
      </c>
      <c r="G4673" t="s">
        <v>11590</v>
      </c>
      <c r="H4673" t="s">
        <v>752</v>
      </c>
      <c r="I4673" t="s">
        <v>10822</v>
      </c>
      <c r="J4673">
        <v>10093</v>
      </c>
      <c r="K4673">
        <v>111200</v>
      </c>
      <c r="L4673" t="s">
        <v>33</v>
      </c>
      <c r="M4673" t="s">
        <v>188</v>
      </c>
      <c r="N4673" t="s">
        <v>11272</v>
      </c>
      <c r="O4673" s="129"/>
    </row>
    <row r="4674" spans="1:15">
      <c r="A4674" t="s">
        <v>1161</v>
      </c>
      <c r="B4674" t="s">
        <v>317</v>
      </c>
      <c r="C4674" t="s">
        <v>11591</v>
      </c>
      <c r="D4674" t="s">
        <v>318</v>
      </c>
      <c r="E4674">
        <v>2590.75</v>
      </c>
      <c r="F4674" t="s">
        <v>1170</v>
      </c>
      <c r="G4674" t="s">
        <v>11592</v>
      </c>
      <c r="H4674" t="s">
        <v>742</v>
      </c>
      <c r="I4674" t="s">
        <v>10822</v>
      </c>
      <c r="J4674">
        <v>10093</v>
      </c>
      <c r="K4674">
        <v>111200</v>
      </c>
      <c r="L4674" t="s">
        <v>33</v>
      </c>
      <c r="M4674" t="s">
        <v>188</v>
      </c>
      <c r="N4674" t="s">
        <v>11273</v>
      </c>
      <c r="O4674" s="129"/>
    </row>
    <row r="4675" spans="1:15">
      <c r="A4675" t="s">
        <v>1160</v>
      </c>
      <c r="B4675" t="s">
        <v>317</v>
      </c>
      <c r="C4675" t="s">
        <v>11593</v>
      </c>
      <c r="D4675" t="s">
        <v>318</v>
      </c>
      <c r="E4675">
        <v>2590.75</v>
      </c>
      <c r="F4675" t="s">
        <v>1170</v>
      </c>
      <c r="G4675" t="s">
        <v>11594</v>
      </c>
      <c r="H4675" t="s">
        <v>747</v>
      </c>
      <c r="I4675" t="s">
        <v>10822</v>
      </c>
      <c r="J4675">
        <v>10093</v>
      </c>
      <c r="K4675">
        <v>111200</v>
      </c>
      <c r="L4675" t="s">
        <v>33</v>
      </c>
      <c r="M4675" t="s">
        <v>188</v>
      </c>
      <c r="N4675" t="s">
        <v>11274</v>
      </c>
      <c r="O4675" s="129"/>
    </row>
    <row r="4676" spans="1:15">
      <c r="A4676" t="s">
        <v>316</v>
      </c>
      <c r="B4676" t="s">
        <v>317</v>
      </c>
      <c r="C4676" t="s">
        <v>11569</v>
      </c>
      <c r="D4676" t="s">
        <v>318</v>
      </c>
      <c r="E4676">
        <v>36617.730000000003</v>
      </c>
      <c r="F4676" t="s">
        <v>1170</v>
      </c>
      <c r="G4676" t="s">
        <v>11570</v>
      </c>
      <c r="H4676" t="s">
        <v>748</v>
      </c>
      <c r="I4676" t="s">
        <v>10821</v>
      </c>
      <c r="J4676">
        <v>10093</v>
      </c>
      <c r="K4676">
        <v>111400</v>
      </c>
      <c r="L4676" t="s">
        <v>27</v>
      </c>
      <c r="M4676" t="s">
        <v>188</v>
      </c>
      <c r="N4676" t="s">
        <v>11264</v>
      </c>
      <c r="O4676" s="129"/>
    </row>
    <row r="4677" spans="1:15">
      <c r="A4677" t="s">
        <v>320</v>
      </c>
      <c r="B4677" t="s">
        <v>317</v>
      </c>
      <c r="C4677" t="s">
        <v>11571</v>
      </c>
      <c r="D4677" t="s">
        <v>318</v>
      </c>
      <c r="E4677">
        <v>36460.44</v>
      </c>
      <c r="F4677" t="s">
        <v>1170</v>
      </c>
      <c r="G4677" t="s">
        <v>11572</v>
      </c>
      <c r="H4677" t="s">
        <v>745</v>
      </c>
      <c r="I4677" t="s">
        <v>10821</v>
      </c>
      <c r="J4677">
        <v>10093</v>
      </c>
      <c r="K4677">
        <v>111400</v>
      </c>
      <c r="L4677" t="s">
        <v>27</v>
      </c>
      <c r="M4677" t="s">
        <v>188</v>
      </c>
      <c r="N4677" t="s">
        <v>11265</v>
      </c>
      <c r="O4677" s="129"/>
    </row>
    <row r="4678" spans="1:15">
      <c r="A4678" t="s">
        <v>321</v>
      </c>
      <c r="B4678" t="s">
        <v>317</v>
      </c>
      <c r="C4678" t="s">
        <v>11573</v>
      </c>
      <c r="D4678" t="s">
        <v>318</v>
      </c>
      <c r="E4678">
        <v>36699.129999999997</v>
      </c>
      <c r="F4678" t="s">
        <v>1170</v>
      </c>
      <c r="G4678" t="s">
        <v>11574</v>
      </c>
      <c r="H4678" t="s">
        <v>748</v>
      </c>
      <c r="I4678" t="s">
        <v>10821</v>
      </c>
      <c r="J4678">
        <v>10093</v>
      </c>
      <c r="K4678">
        <v>111400</v>
      </c>
      <c r="L4678" t="s">
        <v>27</v>
      </c>
      <c r="M4678" t="s">
        <v>188</v>
      </c>
      <c r="N4678" t="s">
        <v>11266</v>
      </c>
      <c r="O4678" s="129"/>
    </row>
    <row r="4679" spans="1:15">
      <c r="A4679" t="s">
        <v>1115</v>
      </c>
      <c r="B4679" t="s">
        <v>317</v>
      </c>
      <c r="C4679" t="s">
        <v>11575</v>
      </c>
      <c r="D4679" t="s">
        <v>318</v>
      </c>
      <c r="E4679">
        <v>37199.31</v>
      </c>
      <c r="F4679" t="s">
        <v>1170</v>
      </c>
      <c r="G4679" t="s">
        <v>11576</v>
      </c>
      <c r="H4679" t="s">
        <v>747</v>
      </c>
      <c r="I4679" t="s">
        <v>10821</v>
      </c>
      <c r="J4679">
        <v>10093</v>
      </c>
      <c r="K4679">
        <v>111400</v>
      </c>
      <c r="L4679" t="s">
        <v>27</v>
      </c>
      <c r="M4679" t="s">
        <v>188</v>
      </c>
      <c r="N4679" t="s">
        <v>11267</v>
      </c>
      <c r="O4679" s="129"/>
    </row>
    <row r="4680" spans="1:15">
      <c r="A4680" t="s">
        <v>11577</v>
      </c>
      <c r="B4680" t="s">
        <v>317</v>
      </c>
      <c r="C4680" t="s">
        <v>11578</v>
      </c>
      <c r="D4680" t="s">
        <v>318</v>
      </c>
      <c r="E4680">
        <v>35440.54</v>
      </c>
      <c r="F4680" t="s">
        <v>1170</v>
      </c>
      <c r="G4680" t="s">
        <v>11579</v>
      </c>
      <c r="H4680" t="s">
        <v>745</v>
      </c>
      <c r="I4680" t="s">
        <v>10821</v>
      </c>
      <c r="J4680">
        <v>10093</v>
      </c>
      <c r="K4680">
        <v>111400</v>
      </c>
      <c r="L4680" t="s">
        <v>27</v>
      </c>
      <c r="M4680" t="s">
        <v>188</v>
      </c>
      <c r="N4680" t="s">
        <v>11268</v>
      </c>
      <c r="O4680" s="129"/>
    </row>
    <row r="4681" spans="1:15">
      <c r="A4681" t="s">
        <v>11580</v>
      </c>
      <c r="B4681" t="s">
        <v>317</v>
      </c>
      <c r="C4681" t="s">
        <v>11581</v>
      </c>
      <c r="D4681" t="s">
        <v>318</v>
      </c>
      <c r="E4681">
        <v>38337.69</v>
      </c>
      <c r="F4681" t="s">
        <v>1170</v>
      </c>
      <c r="G4681" t="s">
        <v>11582</v>
      </c>
      <c r="H4681" t="s">
        <v>737</v>
      </c>
      <c r="I4681" t="s">
        <v>10821</v>
      </c>
      <c r="J4681">
        <v>10093</v>
      </c>
      <c r="K4681">
        <v>111400</v>
      </c>
      <c r="L4681" t="s">
        <v>27</v>
      </c>
      <c r="M4681" t="s">
        <v>188</v>
      </c>
      <c r="N4681" t="s">
        <v>11269</v>
      </c>
      <c r="O4681" s="129"/>
    </row>
    <row r="4682" spans="1:15">
      <c r="A4682" t="s">
        <v>1155</v>
      </c>
      <c r="B4682" t="s">
        <v>317</v>
      </c>
      <c r="C4682" t="s">
        <v>11586</v>
      </c>
      <c r="D4682" t="s">
        <v>318</v>
      </c>
      <c r="E4682">
        <v>40274.92</v>
      </c>
      <c r="F4682" t="s">
        <v>1170</v>
      </c>
      <c r="G4682" t="s">
        <v>11587</v>
      </c>
      <c r="H4682" t="s">
        <v>746</v>
      </c>
      <c r="I4682" t="s">
        <v>10821</v>
      </c>
      <c r="J4682">
        <v>10093</v>
      </c>
      <c r="K4682">
        <v>111400</v>
      </c>
      <c r="L4682" t="s">
        <v>27</v>
      </c>
      <c r="M4682" t="s">
        <v>188</v>
      </c>
      <c r="N4682" t="s">
        <v>11270</v>
      </c>
      <c r="O4682" s="129"/>
    </row>
    <row r="4683" spans="1:15">
      <c r="A4683" t="s">
        <v>11583</v>
      </c>
      <c r="B4683" t="s">
        <v>317</v>
      </c>
      <c r="C4683" t="s">
        <v>11584</v>
      </c>
      <c r="D4683" t="s">
        <v>318</v>
      </c>
      <c r="E4683">
        <v>39642.46</v>
      </c>
      <c r="F4683" t="s">
        <v>1170</v>
      </c>
      <c r="G4683" t="s">
        <v>11585</v>
      </c>
      <c r="H4683" t="s">
        <v>745</v>
      </c>
      <c r="I4683" t="s">
        <v>10821</v>
      </c>
      <c r="J4683">
        <v>10093</v>
      </c>
      <c r="K4683">
        <v>111400</v>
      </c>
      <c r="L4683" t="s">
        <v>27</v>
      </c>
      <c r="M4683" t="s">
        <v>188</v>
      </c>
      <c r="N4683" t="s">
        <v>11271</v>
      </c>
      <c r="O4683" s="129"/>
    </row>
    <row r="4684" spans="1:15">
      <c r="A4684" t="s">
        <v>11588</v>
      </c>
      <c r="B4684" t="s">
        <v>317</v>
      </c>
      <c r="C4684" t="s">
        <v>11589</v>
      </c>
      <c r="D4684" t="s">
        <v>318</v>
      </c>
      <c r="E4684">
        <v>41911.82</v>
      </c>
      <c r="F4684" t="s">
        <v>1170</v>
      </c>
      <c r="G4684" t="s">
        <v>11590</v>
      </c>
      <c r="H4684" t="s">
        <v>753</v>
      </c>
      <c r="I4684" t="s">
        <v>10821</v>
      </c>
      <c r="J4684">
        <v>10093</v>
      </c>
      <c r="K4684">
        <v>111400</v>
      </c>
      <c r="L4684" t="s">
        <v>27</v>
      </c>
      <c r="M4684" t="s">
        <v>188</v>
      </c>
      <c r="N4684" t="s">
        <v>11272</v>
      </c>
      <c r="O4684" s="129"/>
    </row>
    <row r="4685" spans="1:15">
      <c r="A4685" t="s">
        <v>1161</v>
      </c>
      <c r="B4685" t="s">
        <v>317</v>
      </c>
      <c r="C4685" t="s">
        <v>11591</v>
      </c>
      <c r="D4685" t="s">
        <v>318</v>
      </c>
      <c r="E4685">
        <v>40382.050000000003</v>
      </c>
      <c r="F4685" t="s">
        <v>1170</v>
      </c>
      <c r="G4685" t="s">
        <v>11592</v>
      </c>
      <c r="H4685" t="s">
        <v>743</v>
      </c>
      <c r="I4685" t="s">
        <v>10821</v>
      </c>
      <c r="J4685">
        <v>10093</v>
      </c>
      <c r="K4685">
        <v>111400</v>
      </c>
      <c r="L4685" t="s">
        <v>27</v>
      </c>
      <c r="M4685" t="s">
        <v>188</v>
      </c>
      <c r="N4685" t="s">
        <v>11273</v>
      </c>
      <c r="O4685" s="129"/>
    </row>
    <row r="4686" spans="1:15">
      <c r="A4686" t="s">
        <v>1160</v>
      </c>
      <c r="B4686" t="s">
        <v>317</v>
      </c>
      <c r="C4686" t="s">
        <v>11593</v>
      </c>
      <c r="D4686" t="s">
        <v>318</v>
      </c>
      <c r="E4686">
        <v>39723.64</v>
      </c>
      <c r="F4686" t="s">
        <v>1170</v>
      </c>
      <c r="G4686" t="s">
        <v>11594</v>
      </c>
      <c r="H4686" t="s">
        <v>748</v>
      </c>
      <c r="I4686" t="s">
        <v>10821</v>
      </c>
      <c r="J4686">
        <v>10093</v>
      </c>
      <c r="K4686">
        <v>111400</v>
      </c>
      <c r="L4686" t="s">
        <v>27</v>
      </c>
      <c r="M4686" t="s">
        <v>188</v>
      </c>
      <c r="N4686" t="s">
        <v>11274</v>
      </c>
      <c r="O4686" s="129"/>
    </row>
    <row r="4687" spans="1:15">
      <c r="A4687" t="s">
        <v>316</v>
      </c>
      <c r="B4687" t="s">
        <v>317</v>
      </c>
      <c r="C4687" t="s">
        <v>11569</v>
      </c>
      <c r="D4687" t="s">
        <v>318</v>
      </c>
      <c r="E4687">
        <v>15962.98</v>
      </c>
      <c r="F4687" t="s">
        <v>1170</v>
      </c>
      <c r="G4687" t="s">
        <v>11570</v>
      </c>
      <c r="H4687" t="s">
        <v>749</v>
      </c>
      <c r="I4687" t="s">
        <v>10820</v>
      </c>
      <c r="J4687">
        <v>10093</v>
      </c>
      <c r="K4687">
        <v>111600</v>
      </c>
      <c r="L4687" t="s">
        <v>31</v>
      </c>
      <c r="M4687" t="s">
        <v>188</v>
      </c>
      <c r="N4687" t="s">
        <v>11264</v>
      </c>
      <c r="O4687" s="129"/>
    </row>
    <row r="4688" spans="1:15">
      <c r="A4688" t="s">
        <v>320</v>
      </c>
      <c r="B4688" t="s">
        <v>317</v>
      </c>
      <c r="C4688" t="s">
        <v>11571</v>
      </c>
      <c r="D4688" t="s">
        <v>318</v>
      </c>
      <c r="E4688">
        <v>17294.72</v>
      </c>
      <c r="F4688" t="s">
        <v>1170</v>
      </c>
      <c r="G4688" t="s">
        <v>11572</v>
      </c>
      <c r="H4688" t="s">
        <v>746</v>
      </c>
      <c r="I4688" t="s">
        <v>10820</v>
      </c>
      <c r="J4688">
        <v>10093</v>
      </c>
      <c r="K4688">
        <v>111600</v>
      </c>
      <c r="L4688" t="s">
        <v>31</v>
      </c>
      <c r="M4688" t="s">
        <v>188</v>
      </c>
      <c r="N4688" t="s">
        <v>11265</v>
      </c>
      <c r="O4688" s="129"/>
    </row>
    <row r="4689" spans="1:15">
      <c r="A4689" t="s">
        <v>321</v>
      </c>
      <c r="B4689" t="s">
        <v>317</v>
      </c>
      <c r="C4689" t="s">
        <v>11573</v>
      </c>
      <c r="D4689" t="s">
        <v>318</v>
      </c>
      <c r="E4689">
        <v>15502.65</v>
      </c>
      <c r="F4689" t="s">
        <v>1170</v>
      </c>
      <c r="G4689" t="s">
        <v>11574</v>
      </c>
      <c r="H4689" t="s">
        <v>749</v>
      </c>
      <c r="I4689" t="s">
        <v>10820</v>
      </c>
      <c r="J4689">
        <v>10093</v>
      </c>
      <c r="K4689">
        <v>111600</v>
      </c>
      <c r="L4689" t="s">
        <v>31</v>
      </c>
      <c r="M4689" t="s">
        <v>188</v>
      </c>
      <c r="N4689" t="s">
        <v>11266</v>
      </c>
      <c r="O4689" s="129"/>
    </row>
    <row r="4690" spans="1:15">
      <c r="A4690" t="s">
        <v>1115</v>
      </c>
      <c r="B4690" t="s">
        <v>317</v>
      </c>
      <c r="C4690" t="s">
        <v>11575</v>
      </c>
      <c r="D4690" t="s">
        <v>318</v>
      </c>
      <c r="E4690">
        <v>16235.76</v>
      </c>
      <c r="F4690" t="s">
        <v>1170</v>
      </c>
      <c r="G4690" t="s">
        <v>11576</v>
      </c>
      <c r="H4690" t="s">
        <v>748</v>
      </c>
      <c r="I4690" t="s">
        <v>10820</v>
      </c>
      <c r="J4690">
        <v>10093</v>
      </c>
      <c r="K4690">
        <v>111600</v>
      </c>
      <c r="L4690" t="s">
        <v>31</v>
      </c>
      <c r="M4690" t="s">
        <v>188</v>
      </c>
      <c r="N4690" t="s">
        <v>11267</v>
      </c>
      <c r="O4690" s="129"/>
    </row>
    <row r="4691" spans="1:15">
      <c r="A4691" t="s">
        <v>11577</v>
      </c>
      <c r="B4691" t="s">
        <v>317</v>
      </c>
      <c r="C4691" t="s">
        <v>11578</v>
      </c>
      <c r="D4691" t="s">
        <v>318</v>
      </c>
      <c r="E4691">
        <v>15447.2</v>
      </c>
      <c r="F4691" t="s">
        <v>1170</v>
      </c>
      <c r="G4691" t="s">
        <v>11579</v>
      </c>
      <c r="H4691" t="s">
        <v>746</v>
      </c>
      <c r="I4691" t="s">
        <v>10820</v>
      </c>
      <c r="J4691">
        <v>10093</v>
      </c>
      <c r="K4691">
        <v>111600</v>
      </c>
      <c r="L4691" t="s">
        <v>31</v>
      </c>
      <c r="M4691" t="s">
        <v>188</v>
      </c>
      <c r="N4691" t="s">
        <v>11268</v>
      </c>
      <c r="O4691" s="129"/>
    </row>
    <row r="4692" spans="1:15">
      <c r="A4692" t="s">
        <v>11580</v>
      </c>
      <c r="B4692" t="s">
        <v>317</v>
      </c>
      <c r="C4692" t="s">
        <v>11581</v>
      </c>
      <c r="D4692" t="s">
        <v>318</v>
      </c>
      <c r="E4692">
        <v>17751.189999999999</v>
      </c>
      <c r="F4692" t="s">
        <v>1170</v>
      </c>
      <c r="G4692" t="s">
        <v>11582</v>
      </c>
      <c r="H4692" t="s">
        <v>738</v>
      </c>
      <c r="I4692" t="s">
        <v>10820</v>
      </c>
      <c r="J4692">
        <v>10093</v>
      </c>
      <c r="K4692">
        <v>111600</v>
      </c>
      <c r="L4692" t="s">
        <v>31</v>
      </c>
      <c r="M4692" t="s">
        <v>188</v>
      </c>
      <c r="N4692" t="s">
        <v>11269</v>
      </c>
      <c r="O4692" s="129"/>
    </row>
    <row r="4693" spans="1:15">
      <c r="A4693" t="s">
        <v>11583</v>
      </c>
      <c r="B4693" t="s">
        <v>317</v>
      </c>
      <c r="C4693" t="s">
        <v>11584</v>
      </c>
      <c r="D4693" t="s">
        <v>318</v>
      </c>
      <c r="E4693">
        <v>18210.169999999998</v>
      </c>
      <c r="F4693" t="s">
        <v>1170</v>
      </c>
      <c r="G4693" t="s">
        <v>11585</v>
      </c>
      <c r="H4693" t="s">
        <v>746</v>
      </c>
      <c r="I4693" t="s">
        <v>10820</v>
      </c>
      <c r="J4693">
        <v>10093</v>
      </c>
      <c r="K4693">
        <v>111600</v>
      </c>
      <c r="L4693" t="s">
        <v>31</v>
      </c>
      <c r="M4693" t="s">
        <v>188</v>
      </c>
      <c r="N4693" t="s">
        <v>11271</v>
      </c>
      <c r="O4693" s="129"/>
    </row>
    <row r="4694" spans="1:15">
      <c r="A4694" t="s">
        <v>1155</v>
      </c>
      <c r="B4694" t="s">
        <v>317</v>
      </c>
      <c r="C4694" t="s">
        <v>11586</v>
      </c>
      <c r="D4694" t="s">
        <v>318</v>
      </c>
      <c r="E4694">
        <v>17624.849999999999</v>
      </c>
      <c r="F4694" t="s">
        <v>1170</v>
      </c>
      <c r="G4694" t="s">
        <v>11587</v>
      </c>
      <c r="H4694" t="s">
        <v>747</v>
      </c>
      <c r="I4694" t="s">
        <v>10820</v>
      </c>
      <c r="J4694">
        <v>10093</v>
      </c>
      <c r="K4694">
        <v>111600</v>
      </c>
      <c r="L4694" t="s">
        <v>31</v>
      </c>
      <c r="M4694" t="s">
        <v>188</v>
      </c>
      <c r="N4694" t="s">
        <v>11270</v>
      </c>
      <c r="O4694" s="129"/>
    </row>
    <row r="4695" spans="1:15">
      <c r="A4695" t="s">
        <v>11588</v>
      </c>
      <c r="B4695" t="s">
        <v>317</v>
      </c>
      <c r="C4695" t="s">
        <v>11589</v>
      </c>
      <c r="D4695" t="s">
        <v>318</v>
      </c>
      <c r="E4695">
        <v>29553.73</v>
      </c>
      <c r="F4695" t="s">
        <v>1170</v>
      </c>
      <c r="G4695" t="s">
        <v>11590</v>
      </c>
      <c r="H4695" t="s">
        <v>754</v>
      </c>
      <c r="I4695" t="s">
        <v>10820</v>
      </c>
      <c r="J4695">
        <v>10093</v>
      </c>
      <c r="K4695">
        <v>111600</v>
      </c>
      <c r="L4695" t="s">
        <v>31</v>
      </c>
      <c r="M4695" t="s">
        <v>188</v>
      </c>
      <c r="N4695" t="s">
        <v>11272</v>
      </c>
      <c r="O4695" s="129"/>
    </row>
    <row r="4696" spans="1:15">
      <c r="A4696" t="s">
        <v>1161</v>
      </c>
      <c r="B4696" t="s">
        <v>317</v>
      </c>
      <c r="C4696" t="s">
        <v>11591</v>
      </c>
      <c r="D4696" t="s">
        <v>318</v>
      </c>
      <c r="E4696">
        <v>20297.79</v>
      </c>
      <c r="F4696" t="s">
        <v>1170</v>
      </c>
      <c r="G4696" t="s">
        <v>11592</v>
      </c>
      <c r="H4696" t="s">
        <v>744</v>
      </c>
      <c r="I4696" t="s">
        <v>10820</v>
      </c>
      <c r="J4696">
        <v>10093</v>
      </c>
      <c r="K4696">
        <v>111600</v>
      </c>
      <c r="L4696" t="s">
        <v>31</v>
      </c>
      <c r="M4696" t="s">
        <v>188</v>
      </c>
      <c r="N4696" t="s">
        <v>11273</v>
      </c>
      <c r="O4696" s="129"/>
    </row>
    <row r="4697" spans="1:15">
      <c r="A4697" t="s">
        <v>1160</v>
      </c>
      <c r="B4697" t="s">
        <v>317</v>
      </c>
      <c r="C4697" t="s">
        <v>11593</v>
      </c>
      <c r="D4697" t="s">
        <v>318</v>
      </c>
      <c r="E4697">
        <v>22003.48</v>
      </c>
      <c r="F4697" t="s">
        <v>1170</v>
      </c>
      <c r="G4697" t="s">
        <v>11594</v>
      </c>
      <c r="H4697" t="s">
        <v>749</v>
      </c>
      <c r="I4697" t="s">
        <v>10820</v>
      </c>
      <c r="J4697">
        <v>10093</v>
      </c>
      <c r="K4697">
        <v>111600</v>
      </c>
      <c r="L4697" t="s">
        <v>31</v>
      </c>
      <c r="M4697" t="s">
        <v>188</v>
      </c>
      <c r="N4697" t="s">
        <v>11274</v>
      </c>
      <c r="O4697" s="129"/>
    </row>
    <row r="4698" spans="1:15">
      <c r="A4698" t="s">
        <v>1161</v>
      </c>
      <c r="B4698" t="s">
        <v>317</v>
      </c>
      <c r="C4698" t="s">
        <v>11591</v>
      </c>
      <c r="D4698" t="s">
        <v>318</v>
      </c>
      <c r="E4698">
        <v>277.95999999999998</v>
      </c>
      <c r="F4698" t="s">
        <v>1170</v>
      </c>
      <c r="G4698" t="s">
        <v>11592</v>
      </c>
      <c r="H4698" t="s">
        <v>745</v>
      </c>
      <c r="I4698" t="s">
        <v>11606</v>
      </c>
      <c r="J4698">
        <v>10093</v>
      </c>
      <c r="K4698">
        <v>111700</v>
      </c>
      <c r="L4698" t="s">
        <v>39</v>
      </c>
      <c r="M4698" t="s">
        <v>188</v>
      </c>
      <c r="N4698" t="s">
        <v>11273</v>
      </c>
      <c r="O4698" s="129"/>
    </row>
    <row r="4699" spans="1:15">
      <c r="A4699" t="s">
        <v>1160</v>
      </c>
      <c r="B4699" t="s">
        <v>317</v>
      </c>
      <c r="C4699" t="s">
        <v>11593</v>
      </c>
      <c r="D4699" t="s">
        <v>318</v>
      </c>
      <c r="E4699">
        <v>359.03</v>
      </c>
      <c r="F4699" t="s">
        <v>1170</v>
      </c>
      <c r="G4699" t="s">
        <v>11594</v>
      </c>
      <c r="H4699" t="s">
        <v>750</v>
      </c>
      <c r="I4699" t="s">
        <v>11606</v>
      </c>
      <c r="J4699">
        <v>10093</v>
      </c>
      <c r="K4699">
        <v>111700</v>
      </c>
      <c r="L4699" t="s">
        <v>39</v>
      </c>
      <c r="M4699" t="s">
        <v>188</v>
      </c>
      <c r="N4699" t="s">
        <v>11274</v>
      </c>
      <c r="O4699" s="129"/>
    </row>
    <row r="4700" spans="1:15">
      <c r="A4700" t="s">
        <v>316</v>
      </c>
      <c r="B4700" t="s">
        <v>317</v>
      </c>
      <c r="C4700" t="s">
        <v>11569</v>
      </c>
      <c r="D4700" t="s">
        <v>318</v>
      </c>
      <c r="E4700">
        <v>314.26</v>
      </c>
      <c r="F4700" t="s">
        <v>1170</v>
      </c>
      <c r="G4700" t="s">
        <v>11570</v>
      </c>
      <c r="H4700" t="s">
        <v>750</v>
      </c>
      <c r="I4700" t="s">
        <v>10819</v>
      </c>
      <c r="J4700">
        <v>10093</v>
      </c>
      <c r="K4700">
        <v>113010</v>
      </c>
      <c r="L4700" t="s">
        <v>35</v>
      </c>
      <c r="M4700" t="s">
        <v>188</v>
      </c>
      <c r="N4700" t="s">
        <v>11264</v>
      </c>
      <c r="O4700" s="129"/>
    </row>
    <row r="4701" spans="1:15">
      <c r="A4701" t="s">
        <v>320</v>
      </c>
      <c r="B4701" t="s">
        <v>317</v>
      </c>
      <c r="C4701" t="s">
        <v>11571</v>
      </c>
      <c r="D4701" t="s">
        <v>318</v>
      </c>
      <c r="E4701">
        <v>322.83999999999997</v>
      </c>
      <c r="F4701" t="s">
        <v>1170</v>
      </c>
      <c r="G4701" t="s">
        <v>11572</v>
      </c>
      <c r="H4701" t="s">
        <v>747</v>
      </c>
      <c r="I4701" t="s">
        <v>10819</v>
      </c>
      <c r="J4701">
        <v>10093</v>
      </c>
      <c r="K4701">
        <v>113010</v>
      </c>
      <c r="L4701" t="s">
        <v>35</v>
      </c>
      <c r="M4701" t="s">
        <v>188</v>
      </c>
      <c r="N4701" t="s">
        <v>11265</v>
      </c>
      <c r="O4701" s="129"/>
    </row>
    <row r="4702" spans="1:15">
      <c r="A4702" t="s">
        <v>321</v>
      </c>
      <c r="B4702" t="s">
        <v>317</v>
      </c>
      <c r="C4702" t="s">
        <v>11573</v>
      </c>
      <c r="D4702" t="s">
        <v>318</v>
      </c>
      <c r="E4702">
        <v>349.29</v>
      </c>
      <c r="F4702" t="s">
        <v>1170</v>
      </c>
      <c r="G4702" t="s">
        <v>11574</v>
      </c>
      <c r="H4702" t="s">
        <v>750</v>
      </c>
      <c r="I4702" t="s">
        <v>10819</v>
      </c>
      <c r="J4702">
        <v>10093</v>
      </c>
      <c r="K4702">
        <v>113010</v>
      </c>
      <c r="L4702" t="s">
        <v>35</v>
      </c>
      <c r="M4702" t="s">
        <v>188</v>
      </c>
      <c r="N4702" t="s">
        <v>11266</v>
      </c>
      <c r="O4702" s="129"/>
    </row>
    <row r="4703" spans="1:15">
      <c r="A4703" t="s">
        <v>1115</v>
      </c>
      <c r="B4703" t="s">
        <v>317</v>
      </c>
      <c r="C4703" t="s">
        <v>11575</v>
      </c>
      <c r="D4703" t="s">
        <v>318</v>
      </c>
      <c r="E4703">
        <v>319.32</v>
      </c>
      <c r="F4703" t="s">
        <v>1170</v>
      </c>
      <c r="G4703" t="s">
        <v>11576</v>
      </c>
      <c r="H4703" t="s">
        <v>749</v>
      </c>
      <c r="I4703" t="s">
        <v>10819</v>
      </c>
      <c r="J4703">
        <v>10093</v>
      </c>
      <c r="K4703">
        <v>113010</v>
      </c>
      <c r="L4703" t="s">
        <v>35</v>
      </c>
      <c r="M4703" t="s">
        <v>188</v>
      </c>
      <c r="N4703" t="s">
        <v>11267</v>
      </c>
      <c r="O4703" s="129"/>
    </row>
    <row r="4704" spans="1:15">
      <c r="A4704" t="s">
        <v>11577</v>
      </c>
      <c r="B4704" t="s">
        <v>317</v>
      </c>
      <c r="C4704" t="s">
        <v>11578</v>
      </c>
      <c r="D4704" t="s">
        <v>318</v>
      </c>
      <c r="E4704">
        <v>314.79000000000002</v>
      </c>
      <c r="F4704" t="s">
        <v>1170</v>
      </c>
      <c r="G4704" t="s">
        <v>11579</v>
      </c>
      <c r="H4704" t="s">
        <v>747</v>
      </c>
      <c r="I4704" t="s">
        <v>10819</v>
      </c>
      <c r="J4704">
        <v>10093</v>
      </c>
      <c r="K4704">
        <v>113010</v>
      </c>
      <c r="L4704" t="s">
        <v>35</v>
      </c>
      <c r="M4704" t="s">
        <v>188</v>
      </c>
      <c r="N4704" t="s">
        <v>11268</v>
      </c>
      <c r="O4704" s="129"/>
    </row>
    <row r="4705" spans="1:15">
      <c r="A4705" t="s">
        <v>11580</v>
      </c>
      <c r="B4705" t="s">
        <v>317</v>
      </c>
      <c r="C4705" t="s">
        <v>11581</v>
      </c>
      <c r="D4705" t="s">
        <v>318</v>
      </c>
      <c r="E4705">
        <v>314.79000000000002</v>
      </c>
      <c r="F4705" t="s">
        <v>1170</v>
      </c>
      <c r="G4705" t="s">
        <v>11582</v>
      </c>
      <c r="H4705" t="s">
        <v>739</v>
      </c>
      <c r="I4705" t="s">
        <v>10819</v>
      </c>
      <c r="J4705">
        <v>10093</v>
      </c>
      <c r="K4705">
        <v>113010</v>
      </c>
      <c r="L4705" t="s">
        <v>35</v>
      </c>
      <c r="M4705" t="s">
        <v>188</v>
      </c>
      <c r="N4705" t="s">
        <v>11269</v>
      </c>
      <c r="O4705" s="129"/>
    </row>
    <row r="4706" spans="1:15">
      <c r="A4706" t="s">
        <v>1155</v>
      </c>
      <c r="B4706" t="s">
        <v>317</v>
      </c>
      <c r="C4706" t="s">
        <v>11586</v>
      </c>
      <c r="D4706" t="s">
        <v>318</v>
      </c>
      <c r="E4706">
        <v>314.79000000000002</v>
      </c>
      <c r="F4706" t="s">
        <v>1170</v>
      </c>
      <c r="G4706" t="s">
        <v>11587</v>
      </c>
      <c r="H4706" t="s">
        <v>748</v>
      </c>
      <c r="I4706" t="s">
        <v>10819</v>
      </c>
      <c r="J4706">
        <v>10093</v>
      </c>
      <c r="K4706">
        <v>113010</v>
      </c>
      <c r="L4706" t="s">
        <v>35</v>
      </c>
      <c r="M4706" t="s">
        <v>188</v>
      </c>
      <c r="N4706" t="s">
        <v>11270</v>
      </c>
      <c r="O4706" s="129"/>
    </row>
    <row r="4707" spans="1:15">
      <c r="A4707" t="s">
        <v>11583</v>
      </c>
      <c r="B4707" t="s">
        <v>317</v>
      </c>
      <c r="C4707" t="s">
        <v>11584</v>
      </c>
      <c r="D4707" t="s">
        <v>318</v>
      </c>
      <c r="E4707">
        <v>349.65</v>
      </c>
      <c r="F4707" t="s">
        <v>1170</v>
      </c>
      <c r="G4707" t="s">
        <v>11585</v>
      </c>
      <c r="H4707" t="s">
        <v>747</v>
      </c>
      <c r="I4707" t="s">
        <v>10819</v>
      </c>
      <c r="J4707">
        <v>10093</v>
      </c>
      <c r="K4707">
        <v>113010</v>
      </c>
      <c r="L4707" t="s">
        <v>35</v>
      </c>
      <c r="M4707" t="s">
        <v>188</v>
      </c>
      <c r="N4707" t="s">
        <v>11271</v>
      </c>
      <c r="O4707" s="129"/>
    </row>
    <row r="4708" spans="1:15">
      <c r="A4708" t="s">
        <v>11588</v>
      </c>
      <c r="B4708" t="s">
        <v>317</v>
      </c>
      <c r="C4708" t="s">
        <v>11589</v>
      </c>
      <c r="D4708" t="s">
        <v>318</v>
      </c>
      <c r="E4708">
        <v>644.91</v>
      </c>
      <c r="F4708" t="s">
        <v>1170</v>
      </c>
      <c r="G4708" t="s">
        <v>11590</v>
      </c>
      <c r="H4708" t="s">
        <v>755</v>
      </c>
      <c r="I4708" t="s">
        <v>10819</v>
      </c>
      <c r="J4708">
        <v>10093</v>
      </c>
      <c r="K4708">
        <v>113010</v>
      </c>
      <c r="L4708" t="s">
        <v>35</v>
      </c>
      <c r="M4708" t="s">
        <v>188</v>
      </c>
      <c r="N4708" t="s">
        <v>11272</v>
      </c>
      <c r="O4708" s="129"/>
    </row>
    <row r="4709" spans="1:15">
      <c r="A4709" t="s">
        <v>1161</v>
      </c>
      <c r="B4709" t="s">
        <v>317</v>
      </c>
      <c r="C4709" t="s">
        <v>11591</v>
      </c>
      <c r="D4709" t="s">
        <v>318</v>
      </c>
      <c r="E4709">
        <v>350.4</v>
      </c>
      <c r="F4709" t="s">
        <v>1170</v>
      </c>
      <c r="G4709" t="s">
        <v>11592</v>
      </c>
      <c r="H4709" t="s">
        <v>746</v>
      </c>
      <c r="I4709" t="s">
        <v>10819</v>
      </c>
      <c r="J4709">
        <v>10093</v>
      </c>
      <c r="K4709">
        <v>113010</v>
      </c>
      <c r="L4709" t="s">
        <v>35</v>
      </c>
      <c r="M4709" t="s">
        <v>188</v>
      </c>
      <c r="N4709" t="s">
        <v>11273</v>
      </c>
      <c r="O4709" s="129"/>
    </row>
    <row r="4710" spans="1:15">
      <c r="A4710" t="s">
        <v>1160</v>
      </c>
      <c r="B4710" t="s">
        <v>317</v>
      </c>
      <c r="C4710" t="s">
        <v>11593</v>
      </c>
      <c r="D4710" t="s">
        <v>318</v>
      </c>
      <c r="E4710">
        <v>350.4</v>
      </c>
      <c r="F4710" t="s">
        <v>1170</v>
      </c>
      <c r="G4710" t="s">
        <v>11594</v>
      </c>
      <c r="H4710" t="s">
        <v>751</v>
      </c>
      <c r="I4710" t="s">
        <v>10819</v>
      </c>
      <c r="J4710">
        <v>10093</v>
      </c>
      <c r="K4710">
        <v>113010</v>
      </c>
      <c r="L4710" t="s">
        <v>35</v>
      </c>
      <c r="M4710" t="s">
        <v>188</v>
      </c>
      <c r="N4710" t="s">
        <v>11274</v>
      </c>
      <c r="O4710" s="129"/>
    </row>
    <row r="4711" spans="1:15">
      <c r="A4711" t="s">
        <v>316</v>
      </c>
      <c r="B4711" t="s">
        <v>317</v>
      </c>
      <c r="C4711" t="s">
        <v>11569</v>
      </c>
      <c r="D4711" t="s">
        <v>318</v>
      </c>
      <c r="E4711">
        <v>227.32</v>
      </c>
      <c r="F4711" t="s">
        <v>1170</v>
      </c>
      <c r="G4711" t="s">
        <v>11570</v>
      </c>
      <c r="H4711" t="s">
        <v>751</v>
      </c>
      <c r="I4711" t="s">
        <v>10818</v>
      </c>
      <c r="J4711">
        <v>10093</v>
      </c>
      <c r="K4711">
        <v>113020</v>
      </c>
      <c r="L4711" t="s">
        <v>33</v>
      </c>
      <c r="M4711" t="s">
        <v>188</v>
      </c>
      <c r="N4711" t="s">
        <v>11264</v>
      </c>
      <c r="O4711" s="129"/>
    </row>
    <row r="4712" spans="1:15">
      <c r="A4712" t="s">
        <v>320</v>
      </c>
      <c r="B4712" t="s">
        <v>317</v>
      </c>
      <c r="C4712" t="s">
        <v>11571</v>
      </c>
      <c r="D4712" t="s">
        <v>318</v>
      </c>
      <c r="E4712">
        <v>227.32</v>
      </c>
      <c r="F4712" t="s">
        <v>1170</v>
      </c>
      <c r="G4712" t="s">
        <v>11572</v>
      </c>
      <c r="H4712" t="s">
        <v>748</v>
      </c>
      <c r="I4712" t="s">
        <v>10818</v>
      </c>
      <c r="J4712">
        <v>10093</v>
      </c>
      <c r="K4712">
        <v>113020</v>
      </c>
      <c r="L4712" t="s">
        <v>33</v>
      </c>
      <c r="M4712" t="s">
        <v>188</v>
      </c>
      <c r="N4712" t="s">
        <v>11265</v>
      </c>
      <c r="O4712" s="129"/>
    </row>
    <row r="4713" spans="1:15">
      <c r="A4713" t="s">
        <v>321</v>
      </c>
      <c r="B4713" t="s">
        <v>317</v>
      </c>
      <c r="C4713" t="s">
        <v>11573</v>
      </c>
      <c r="D4713" t="s">
        <v>318</v>
      </c>
      <c r="E4713">
        <v>227.32</v>
      </c>
      <c r="F4713" t="s">
        <v>1170</v>
      </c>
      <c r="G4713" t="s">
        <v>11574</v>
      </c>
      <c r="H4713" t="s">
        <v>751</v>
      </c>
      <c r="I4713" t="s">
        <v>10818</v>
      </c>
      <c r="J4713">
        <v>10093</v>
      </c>
      <c r="K4713">
        <v>113020</v>
      </c>
      <c r="L4713" t="s">
        <v>33</v>
      </c>
      <c r="M4713" t="s">
        <v>188</v>
      </c>
      <c r="N4713" t="s">
        <v>11266</v>
      </c>
      <c r="O4713" s="129"/>
    </row>
    <row r="4714" spans="1:15">
      <c r="A4714" t="s">
        <v>1115</v>
      </c>
      <c r="B4714" t="s">
        <v>317</v>
      </c>
      <c r="C4714" t="s">
        <v>11575</v>
      </c>
      <c r="D4714" t="s">
        <v>318</v>
      </c>
      <c r="E4714">
        <v>227.32</v>
      </c>
      <c r="F4714" t="s">
        <v>1170</v>
      </c>
      <c r="G4714" t="s">
        <v>11576</v>
      </c>
      <c r="H4714" t="s">
        <v>750</v>
      </c>
      <c r="I4714" t="s">
        <v>10818</v>
      </c>
      <c r="J4714">
        <v>10093</v>
      </c>
      <c r="K4714">
        <v>113020</v>
      </c>
      <c r="L4714" t="s">
        <v>33</v>
      </c>
      <c r="M4714" t="s">
        <v>188</v>
      </c>
      <c r="N4714" t="s">
        <v>11267</v>
      </c>
      <c r="O4714" s="129"/>
    </row>
    <row r="4715" spans="1:15">
      <c r="A4715" t="s">
        <v>11577</v>
      </c>
      <c r="B4715" t="s">
        <v>317</v>
      </c>
      <c r="C4715" t="s">
        <v>11578</v>
      </c>
      <c r="D4715" t="s">
        <v>318</v>
      </c>
      <c r="E4715">
        <v>227.32</v>
      </c>
      <c r="F4715" t="s">
        <v>1170</v>
      </c>
      <c r="G4715" t="s">
        <v>11579</v>
      </c>
      <c r="H4715" t="s">
        <v>748</v>
      </c>
      <c r="I4715" t="s">
        <v>10818</v>
      </c>
      <c r="J4715">
        <v>10093</v>
      </c>
      <c r="K4715">
        <v>113020</v>
      </c>
      <c r="L4715" t="s">
        <v>33</v>
      </c>
      <c r="M4715" t="s">
        <v>188</v>
      </c>
      <c r="N4715" t="s">
        <v>11268</v>
      </c>
      <c r="O4715" s="129"/>
    </row>
    <row r="4716" spans="1:15">
      <c r="A4716" t="s">
        <v>11580</v>
      </c>
      <c r="B4716" t="s">
        <v>317</v>
      </c>
      <c r="C4716" t="s">
        <v>11581</v>
      </c>
      <c r="D4716" t="s">
        <v>318</v>
      </c>
      <c r="E4716">
        <v>227.32</v>
      </c>
      <c r="F4716" t="s">
        <v>1170</v>
      </c>
      <c r="G4716" t="s">
        <v>11582</v>
      </c>
      <c r="H4716" t="s">
        <v>740</v>
      </c>
      <c r="I4716" t="s">
        <v>10818</v>
      </c>
      <c r="J4716">
        <v>10093</v>
      </c>
      <c r="K4716">
        <v>113020</v>
      </c>
      <c r="L4716" t="s">
        <v>33</v>
      </c>
      <c r="M4716" t="s">
        <v>188</v>
      </c>
      <c r="N4716" t="s">
        <v>11269</v>
      </c>
      <c r="O4716" s="129"/>
    </row>
    <row r="4717" spans="1:15">
      <c r="A4717" t="s">
        <v>11583</v>
      </c>
      <c r="B4717" t="s">
        <v>317</v>
      </c>
      <c r="C4717" t="s">
        <v>11584</v>
      </c>
      <c r="D4717" t="s">
        <v>318</v>
      </c>
      <c r="E4717">
        <v>227.32</v>
      </c>
      <c r="F4717" t="s">
        <v>1170</v>
      </c>
      <c r="G4717" t="s">
        <v>11585</v>
      </c>
      <c r="H4717" t="s">
        <v>748</v>
      </c>
      <c r="I4717" t="s">
        <v>10818</v>
      </c>
      <c r="J4717">
        <v>10093</v>
      </c>
      <c r="K4717">
        <v>113020</v>
      </c>
      <c r="L4717" t="s">
        <v>33</v>
      </c>
      <c r="M4717" t="s">
        <v>188</v>
      </c>
      <c r="N4717" t="s">
        <v>11271</v>
      </c>
      <c r="O4717" s="129"/>
    </row>
    <row r="4718" spans="1:15">
      <c r="A4718" t="s">
        <v>1155</v>
      </c>
      <c r="B4718" t="s">
        <v>317</v>
      </c>
      <c r="C4718" t="s">
        <v>11586</v>
      </c>
      <c r="D4718" t="s">
        <v>318</v>
      </c>
      <c r="E4718">
        <v>227.32</v>
      </c>
      <c r="F4718" t="s">
        <v>1170</v>
      </c>
      <c r="G4718" t="s">
        <v>11587</v>
      </c>
      <c r="H4718" t="s">
        <v>749</v>
      </c>
      <c r="I4718" t="s">
        <v>10818</v>
      </c>
      <c r="J4718">
        <v>10093</v>
      </c>
      <c r="K4718">
        <v>113020</v>
      </c>
      <c r="L4718" t="s">
        <v>33</v>
      </c>
      <c r="M4718" t="s">
        <v>188</v>
      </c>
      <c r="N4718" t="s">
        <v>11270</v>
      </c>
      <c r="O4718" s="129"/>
    </row>
    <row r="4719" spans="1:15">
      <c r="A4719" t="s">
        <v>11588</v>
      </c>
      <c r="B4719" t="s">
        <v>317</v>
      </c>
      <c r="C4719" t="s">
        <v>11589</v>
      </c>
      <c r="D4719" t="s">
        <v>318</v>
      </c>
      <c r="E4719">
        <v>457.71</v>
      </c>
      <c r="F4719" t="s">
        <v>1170</v>
      </c>
      <c r="G4719" t="s">
        <v>11590</v>
      </c>
      <c r="H4719" t="s">
        <v>756</v>
      </c>
      <c r="I4719" t="s">
        <v>10818</v>
      </c>
      <c r="J4719">
        <v>10093</v>
      </c>
      <c r="K4719">
        <v>113020</v>
      </c>
      <c r="L4719" t="s">
        <v>33</v>
      </c>
      <c r="M4719" t="s">
        <v>188</v>
      </c>
      <c r="N4719" t="s">
        <v>11272</v>
      </c>
      <c r="O4719" s="129"/>
    </row>
    <row r="4720" spans="1:15">
      <c r="A4720" t="s">
        <v>1161</v>
      </c>
      <c r="B4720" t="s">
        <v>317</v>
      </c>
      <c r="C4720" t="s">
        <v>11591</v>
      </c>
      <c r="D4720" t="s">
        <v>318</v>
      </c>
      <c r="E4720">
        <v>252.92</v>
      </c>
      <c r="F4720" t="s">
        <v>1170</v>
      </c>
      <c r="G4720" t="s">
        <v>11592</v>
      </c>
      <c r="H4720" t="s">
        <v>747</v>
      </c>
      <c r="I4720" t="s">
        <v>10818</v>
      </c>
      <c r="J4720">
        <v>10093</v>
      </c>
      <c r="K4720">
        <v>113020</v>
      </c>
      <c r="L4720" t="s">
        <v>33</v>
      </c>
      <c r="M4720" t="s">
        <v>188</v>
      </c>
      <c r="N4720" t="s">
        <v>11273</v>
      </c>
      <c r="O4720" s="129"/>
    </row>
    <row r="4721" spans="1:15">
      <c r="A4721" t="s">
        <v>1160</v>
      </c>
      <c r="B4721" t="s">
        <v>317</v>
      </c>
      <c r="C4721" t="s">
        <v>11593</v>
      </c>
      <c r="D4721" t="s">
        <v>318</v>
      </c>
      <c r="E4721">
        <v>252.92</v>
      </c>
      <c r="F4721" t="s">
        <v>1170</v>
      </c>
      <c r="G4721" t="s">
        <v>11594</v>
      </c>
      <c r="H4721" t="s">
        <v>752</v>
      </c>
      <c r="I4721" t="s">
        <v>10818</v>
      </c>
      <c r="J4721">
        <v>10093</v>
      </c>
      <c r="K4721">
        <v>113020</v>
      </c>
      <c r="L4721" t="s">
        <v>33</v>
      </c>
      <c r="M4721" t="s">
        <v>188</v>
      </c>
      <c r="N4721" t="s">
        <v>11274</v>
      </c>
      <c r="O4721" s="129"/>
    </row>
    <row r="4722" spans="1:15">
      <c r="A4722" t="s">
        <v>316</v>
      </c>
      <c r="B4722" t="s">
        <v>317</v>
      </c>
      <c r="C4722" t="s">
        <v>11569</v>
      </c>
      <c r="D4722" t="s">
        <v>318</v>
      </c>
      <c r="E4722">
        <v>3693.82</v>
      </c>
      <c r="F4722" t="s">
        <v>1170</v>
      </c>
      <c r="G4722" t="s">
        <v>11570</v>
      </c>
      <c r="H4722" t="s">
        <v>752</v>
      </c>
      <c r="I4722" t="s">
        <v>10817</v>
      </c>
      <c r="J4722">
        <v>10093</v>
      </c>
      <c r="K4722">
        <v>113040</v>
      </c>
      <c r="L4722" t="s">
        <v>27</v>
      </c>
      <c r="M4722" t="s">
        <v>188</v>
      </c>
      <c r="N4722" t="s">
        <v>11264</v>
      </c>
      <c r="O4722" s="129"/>
    </row>
    <row r="4723" spans="1:15">
      <c r="A4723" t="s">
        <v>320</v>
      </c>
      <c r="B4723" t="s">
        <v>317</v>
      </c>
      <c r="C4723" t="s">
        <v>11571</v>
      </c>
      <c r="D4723" t="s">
        <v>318</v>
      </c>
      <c r="E4723">
        <v>3672.12</v>
      </c>
      <c r="F4723" t="s">
        <v>1170</v>
      </c>
      <c r="G4723" t="s">
        <v>11572</v>
      </c>
      <c r="H4723" t="s">
        <v>749</v>
      </c>
      <c r="I4723" t="s">
        <v>10817</v>
      </c>
      <c r="J4723">
        <v>10093</v>
      </c>
      <c r="K4723">
        <v>113040</v>
      </c>
      <c r="L4723" t="s">
        <v>27</v>
      </c>
      <c r="M4723" t="s">
        <v>188</v>
      </c>
      <c r="N4723" t="s">
        <v>11265</v>
      </c>
      <c r="O4723" s="129"/>
    </row>
    <row r="4724" spans="1:15">
      <c r="A4724" t="s">
        <v>321</v>
      </c>
      <c r="B4724" t="s">
        <v>317</v>
      </c>
      <c r="C4724" t="s">
        <v>11573</v>
      </c>
      <c r="D4724" t="s">
        <v>318</v>
      </c>
      <c r="E4724">
        <v>3705.06</v>
      </c>
      <c r="F4724" t="s">
        <v>1170</v>
      </c>
      <c r="G4724" t="s">
        <v>11574</v>
      </c>
      <c r="H4724" t="s">
        <v>752</v>
      </c>
      <c r="I4724" t="s">
        <v>10817</v>
      </c>
      <c r="J4724">
        <v>10093</v>
      </c>
      <c r="K4724">
        <v>113040</v>
      </c>
      <c r="L4724" t="s">
        <v>27</v>
      </c>
      <c r="M4724" t="s">
        <v>188</v>
      </c>
      <c r="N4724" t="s">
        <v>11266</v>
      </c>
      <c r="O4724" s="129"/>
    </row>
    <row r="4725" spans="1:15">
      <c r="A4725" t="s">
        <v>1115</v>
      </c>
      <c r="B4725" t="s">
        <v>317</v>
      </c>
      <c r="C4725" t="s">
        <v>11575</v>
      </c>
      <c r="D4725" t="s">
        <v>318</v>
      </c>
      <c r="E4725">
        <v>3774.09</v>
      </c>
      <c r="F4725" t="s">
        <v>1170</v>
      </c>
      <c r="G4725" t="s">
        <v>11576</v>
      </c>
      <c r="H4725" t="s">
        <v>751</v>
      </c>
      <c r="I4725" t="s">
        <v>10817</v>
      </c>
      <c r="J4725">
        <v>10093</v>
      </c>
      <c r="K4725">
        <v>113040</v>
      </c>
      <c r="L4725" t="s">
        <v>27</v>
      </c>
      <c r="M4725" t="s">
        <v>188</v>
      </c>
      <c r="N4725" t="s">
        <v>11267</v>
      </c>
      <c r="O4725" s="129"/>
    </row>
    <row r="4726" spans="1:15">
      <c r="A4726" t="s">
        <v>11577</v>
      </c>
      <c r="B4726" t="s">
        <v>317</v>
      </c>
      <c r="C4726" t="s">
        <v>11578</v>
      </c>
      <c r="D4726" t="s">
        <v>318</v>
      </c>
      <c r="E4726">
        <v>3531.38</v>
      </c>
      <c r="F4726" t="s">
        <v>1170</v>
      </c>
      <c r="G4726" t="s">
        <v>11579</v>
      </c>
      <c r="H4726" t="s">
        <v>749</v>
      </c>
      <c r="I4726" t="s">
        <v>10817</v>
      </c>
      <c r="J4726">
        <v>10093</v>
      </c>
      <c r="K4726">
        <v>113040</v>
      </c>
      <c r="L4726" t="s">
        <v>27</v>
      </c>
      <c r="M4726" t="s">
        <v>188</v>
      </c>
      <c r="N4726" t="s">
        <v>11268</v>
      </c>
      <c r="O4726" s="129"/>
    </row>
    <row r="4727" spans="1:15">
      <c r="A4727" t="s">
        <v>11580</v>
      </c>
      <c r="B4727" t="s">
        <v>317</v>
      </c>
      <c r="C4727" t="s">
        <v>11581</v>
      </c>
      <c r="D4727" t="s">
        <v>318</v>
      </c>
      <c r="E4727">
        <v>3929.36</v>
      </c>
      <c r="F4727" t="s">
        <v>1170</v>
      </c>
      <c r="G4727" t="s">
        <v>11582</v>
      </c>
      <c r="H4727" t="s">
        <v>741</v>
      </c>
      <c r="I4727" t="s">
        <v>10817</v>
      </c>
      <c r="J4727">
        <v>10093</v>
      </c>
      <c r="K4727">
        <v>113040</v>
      </c>
      <c r="L4727" t="s">
        <v>27</v>
      </c>
      <c r="M4727" t="s">
        <v>188</v>
      </c>
      <c r="N4727" t="s">
        <v>11269</v>
      </c>
      <c r="O4727" s="129"/>
    </row>
    <row r="4728" spans="1:15">
      <c r="A4728" t="s">
        <v>11583</v>
      </c>
      <c r="B4728" t="s">
        <v>317</v>
      </c>
      <c r="C4728" t="s">
        <v>11584</v>
      </c>
      <c r="D4728" t="s">
        <v>318</v>
      </c>
      <c r="E4728">
        <v>4109.41</v>
      </c>
      <c r="F4728" t="s">
        <v>1170</v>
      </c>
      <c r="G4728" t="s">
        <v>11585</v>
      </c>
      <c r="H4728" t="s">
        <v>749</v>
      </c>
      <c r="I4728" t="s">
        <v>10817</v>
      </c>
      <c r="J4728">
        <v>10093</v>
      </c>
      <c r="K4728">
        <v>113040</v>
      </c>
      <c r="L4728" t="s">
        <v>27</v>
      </c>
      <c r="M4728" t="s">
        <v>188</v>
      </c>
      <c r="N4728" t="s">
        <v>11271</v>
      </c>
      <c r="O4728" s="129"/>
    </row>
    <row r="4729" spans="1:15">
      <c r="A4729" t="s">
        <v>1155</v>
      </c>
      <c r="B4729" t="s">
        <v>317</v>
      </c>
      <c r="C4729" t="s">
        <v>11586</v>
      </c>
      <c r="D4729" t="s">
        <v>318</v>
      </c>
      <c r="E4729">
        <v>4196.7</v>
      </c>
      <c r="F4729" t="s">
        <v>1170</v>
      </c>
      <c r="G4729" t="s">
        <v>11587</v>
      </c>
      <c r="H4729" t="s">
        <v>750</v>
      </c>
      <c r="I4729" t="s">
        <v>10817</v>
      </c>
      <c r="J4729">
        <v>10093</v>
      </c>
      <c r="K4729">
        <v>113040</v>
      </c>
      <c r="L4729" t="s">
        <v>27</v>
      </c>
      <c r="M4729" t="s">
        <v>188</v>
      </c>
      <c r="N4729" t="s">
        <v>11270</v>
      </c>
      <c r="O4729" s="129"/>
    </row>
    <row r="4730" spans="1:15">
      <c r="A4730" t="s">
        <v>11588</v>
      </c>
      <c r="B4730" t="s">
        <v>317</v>
      </c>
      <c r="C4730" t="s">
        <v>11589</v>
      </c>
      <c r="D4730" t="s">
        <v>318</v>
      </c>
      <c r="E4730">
        <v>4422.59</v>
      </c>
      <c r="F4730" t="s">
        <v>1170</v>
      </c>
      <c r="G4730" t="s">
        <v>11590</v>
      </c>
      <c r="H4730" t="s">
        <v>757</v>
      </c>
      <c r="I4730" t="s">
        <v>10817</v>
      </c>
      <c r="J4730">
        <v>10093</v>
      </c>
      <c r="K4730">
        <v>113040</v>
      </c>
      <c r="L4730" t="s">
        <v>27</v>
      </c>
      <c r="M4730" t="s">
        <v>188</v>
      </c>
      <c r="N4730" t="s">
        <v>11272</v>
      </c>
      <c r="O4730" s="129"/>
    </row>
    <row r="4731" spans="1:15">
      <c r="A4731" t="s">
        <v>1161</v>
      </c>
      <c r="B4731" t="s">
        <v>317</v>
      </c>
      <c r="C4731" t="s">
        <v>11591</v>
      </c>
      <c r="D4731" t="s">
        <v>318</v>
      </c>
      <c r="E4731">
        <v>4211.47</v>
      </c>
      <c r="F4731" t="s">
        <v>1170</v>
      </c>
      <c r="G4731" t="s">
        <v>11592</v>
      </c>
      <c r="H4731" t="s">
        <v>748</v>
      </c>
      <c r="I4731" t="s">
        <v>10817</v>
      </c>
      <c r="J4731">
        <v>10093</v>
      </c>
      <c r="K4731">
        <v>113040</v>
      </c>
      <c r="L4731" t="s">
        <v>27</v>
      </c>
      <c r="M4731" t="s">
        <v>188</v>
      </c>
      <c r="N4731" t="s">
        <v>11273</v>
      </c>
      <c r="O4731" s="129"/>
    </row>
    <row r="4732" spans="1:15">
      <c r="A4732" t="s">
        <v>1160</v>
      </c>
      <c r="B4732" t="s">
        <v>317</v>
      </c>
      <c r="C4732" t="s">
        <v>11593</v>
      </c>
      <c r="D4732" t="s">
        <v>318</v>
      </c>
      <c r="E4732">
        <v>4120.6099999999997</v>
      </c>
      <c r="F4732" t="s">
        <v>1170</v>
      </c>
      <c r="G4732" t="s">
        <v>11594</v>
      </c>
      <c r="H4732" t="s">
        <v>753</v>
      </c>
      <c r="I4732" t="s">
        <v>10817</v>
      </c>
      <c r="J4732">
        <v>10093</v>
      </c>
      <c r="K4732">
        <v>113040</v>
      </c>
      <c r="L4732" t="s">
        <v>27</v>
      </c>
      <c r="M4732" t="s">
        <v>188</v>
      </c>
      <c r="N4732" t="s">
        <v>11274</v>
      </c>
      <c r="O4732" s="129"/>
    </row>
    <row r="4733" spans="1:15">
      <c r="A4733" t="s">
        <v>316</v>
      </c>
      <c r="B4733" t="s">
        <v>317</v>
      </c>
      <c r="C4733" t="s">
        <v>11569</v>
      </c>
      <c r="D4733" t="s">
        <v>318</v>
      </c>
      <c r="E4733">
        <v>991.53</v>
      </c>
      <c r="F4733" t="s">
        <v>1170</v>
      </c>
      <c r="G4733" t="s">
        <v>11570</v>
      </c>
      <c r="H4733" t="s">
        <v>753</v>
      </c>
      <c r="I4733" t="s">
        <v>10816</v>
      </c>
      <c r="J4733">
        <v>10093</v>
      </c>
      <c r="K4733">
        <v>113060</v>
      </c>
      <c r="L4733" t="s">
        <v>31</v>
      </c>
      <c r="M4733" t="s">
        <v>188</v>
      </c>
      <c r="N4733" t="s">
        <v>11264</v>
      </c>
      <c r="O4733" s="129"/>
    </row>
    <row r="4734" spans="1:15">
      <c r="A4734" t="s">
        <v>320</v>
      </c>
      <c r="B4734" t="s">
        <v>317</v>
      </c>
      <c r="C4734" t="s">
        <v>11571</v>
      </c>
      <c r="D4734" t="s">
        <v>318</v>
      </c>
      <c r="E4734">
        <v>1144.48</v>
      </c>
      <c r="F4734" t="s">
        <v>1170</v>
      </c>
      <c r="G4734" t="s">
        <v>11572</v>
      </c>
      <c r="H4734" t="s">
        <v>750</v>
      </c>
      <c r="I4734" t="s">
        <v>10816</v>
      </c>
      <c r="J4734">
        <v>10093</v>
      </c>
      <c r="K4734">
        <v>113060</v>
      </c>
      <c r="L4734" t="s">
        <v>31</v>
      </c>
      <c r="M4734" t="s">
        <v>188</v>
      </c>
      <c r="N4734" t="s">
        <v>11265</v>
      </c>
      <c r="O4734" s="129"/>
    </row>
    <row r="4735" spans="1:15">
      <c r="A4735" t="s">
        <v>321</v>
      </c>
      <c r="B4735" t="s">
        <v>317</v>
      </c>
      <c r="C4735" t="s">
        <v>11573</v>
      </c>
      <c r="D4735" t="s">
        <v>318</v>
      </c>
      <c r="E4735">
        <v>919.98</v>
      </c>
      <c r="F4735" t="s">
        <v>1170</v>
      </c>
      <c r="G4735" t="s">
        <v>11574</v>
      </c>
      <c r="H4735" t="s">
        <v>753</v>
      </c>
      <c r="I4735" t="s">
        <v>10816</v>
      </c>
      <c r="J4735">
        <v>10093</v>
      </c>
      <c r="K4735">
        <v>113060</v>
      </c>
      <c r="L4735" t="s">
        <v>31</v>
      </c>
      <c r="M4735" t="s">
        <v>188</v>
      </c>
      <c r="N4735" t="s">
        <v>11266</v>
      </c>
      <c r="O4735" s="129"/>
    </row>
    <row r="4736" spans="1:15">
      <c r="A4736" t="s">
        <v>1115</v>
      </c>
      <c r="B4736" t="s">
        <v>317</v>
      </c>
      <c r="C4736" t="s">
        <v>11575</v>
      </c>
      <c r="D4736" t="s">
        <v>318</v>
      </c>
      <c r="E4736">
        <v>1017.99</v>
      </c>
      <c r="F4736" t="s">
        <v>1170</v>
      </c>
      <c r="G4736" t="s">
        <v>11576</v>
      </c>
      <c r="H4736" t="s">
        <v>752</v>
      </c>
      <c r="I4736" t="s">
        <v>10816</v>
      </c>
      <c r="J4736">
        <v>10093</v>
      </c>
      <c r="K4736">
        <v>113060</v>
      </c>
      <c r="L4736" t="s">
        <v>31</v>
      </c>
      <c r="M4736" t="s">
        <v>188</v>
      </c>
      <c r="N4736" t="s">
        <v>11267</v>
      </c>
      <c r="O4736" s="129"/>
    </row>
    <row r="4737" spans="1:15">
      <c r="A4737" t="s">
        <v>11577</v>
      </c>
      <c r="B4737" t="s">
        <v>317</v>
      </c>
      <c r="C4737" t="s">
        <v>11578</v>
      </c>
      <c r="D4737" t="s">
        <v>318</v>
      </c>
      <c r="E4737">
        <v>911.53</v>
      </c>
      <c r="F4737" t="s">
        <v>1170</v>
      </c>
      <c r="G4737" t="s">
        <v>11579</v>
      </c>
      <c r="H4737" t="s">
        <v>750</v>
      </c>
      <c r="I4737" t="s">
        <v>10816</v>
      </c>
      <c r="J4737">
        <v>10093</v>
      </c>
      <c r="K4737">
        <v>113060</v>
      </c>
      <c r="L4737" t="s">
        <v>31</v>
      </c>
      <c r="M4737" t="s">
        <v>188</v>
      </c>
      <c r="N4737" t="s">
        <v>11268</v>
      </c>
      <c r="O4737" s="129"/>
    </row>
    <row r="4738" spans="1:15">
      <c r="A4738" t="s">
        <v>11580</v>
      </c>
      <c r="B4738" t="s">
        <v>317</v>
      </c>
      <c r="C4738" t="s">
        <v>11581</v>
      </c>
      <c r="D4738" t="s">
        <v>318</v>
      </c>
      <c r="E4738">
        <v>1132.25</v>
      </c>
      <c r="F4738" t="s">
        <v>1170</v>
      </c>
      <c r="G4738" t="s">
        <v>11582</v>
      </c>
      <c r="H4738" t="s">
        <v>742</v>
      </c>
      <c r="I4738" t="s">
        <v>10816</v>
      </c>
      <c r="J4738">
        <v>10093</v>
      </c>
      <c r="K4738">
        <v>113060</v>
      </c>
      <c r="L4738" t="s">
        <v>31</v>
      </c>
      <c r="M4738" t="s">
        <v>188</v>
      </c>
      <c r="N4738" t="s">
        <v>11269</v>
      </c>
      <c r="O4738" s="129"/>
    </row>
    <row r="4739" spans="1:15">
      <c r="A4739" t="s">
        <v>11583</v>
      </c>
      <c r="B4739" t="s">
        <v>317</v>
      </c>
      <c r="C4739" t="s">
        <v>11584</v>
      </c>
      <c r="D4739" t="s">
        <v>318</v>
      </c>
      <c r="E4739">
        <v>1157.18</v>
      </c>
      <c r="F4739" t="s">
        <v>1170</v>
      </c>
      <c r="G4739" t="s">
        <v>11585</v>
      </c>
      <c r="H4739" t="s">
        <v>750</v>
      </c>
      <c r="I4739" t="s">
        <v>10816</v>
      </c>
      <c r="J4739">
        <v>10093</v>
      </c>
      <c r="K4739">
        <v>113060</v>
      </c>
      <c r="L4739" t="s">
        <v>31</v>
      </c>
      <c r="M4739" t="s">
        <v>188</v>
      </c>
      <c r="N4739" t="s">
        <v>11271</v>
      </c>
      <c r="O4739" s="129"/>
    </row>
    <row r="4740" spans="1:15">
      <c r="A4740" t="s">
        <v>1155</v>
      </c>
      <c r="B4740" t="s">
        <v>317</v>
      </c>
      <c r="C4740" t="s">
        <v>11586</v>
      </c>
      <c r="D4740" t="s">
        <v>318</v>
      </c>
      <c r="E4740">
        <v>1109.25</v>
      </c>
      <c r="F4740" t="s">
        <v>1170</v>
      </c>
      <c r="G4740" t="s">
        <v>11587</v>
      </c>
      <c r="H4740" t="s">
        <v>751</v>
      </c>
      <c r="I4740" t="s">
        <v>10816</v>
      </c>
      <c r="J4740">
        <v>10093</v>
      </c>
      <c r="K4740">
        <v>113060</v>
      </c>
      <c r="L4740" t="s">
        <v>31</v>
      </c>
      <c r="M4740" t="s">
        <v>188</v>
      </c>
      <c r="N4740" t="s">
        <v>11270</v>
      </c>
      <c r="O4740" s="129"/>
    </row>
    <row r="4741" spans="1:15">
      <c r="A4741" t="s">
        <v>11588</v>
      </c>
      <c r="B4741" t="s">
        <v>317</v>
      </c>
      <c r="C4741" t="s">
        <v>11589</v>
      </c>
      <c r="D4741" t="s">
        <v>318</v>
      </c>
      <c r="E4741">
        <v>2718.54</v>
      </c>
      <c r="F4741" t="s">
        <v>1170</v>
      </c>
      <c r="G4741" t="s">
        <v>11590</v>
      </c>
      <c r="H4741" t="s">
        <v>758</v>
      </c>
      <c r="I4741" t="s">
        <v>10816</v>
      </c>
      <c r="J4741">
        <v>10093</v>
      </c>
      <c r="K4741">
        <v>113060</v>
      </c>
      <c r="L4741" t="s">
        <v>31</v>
      </c>
      <c r="M4741" t="s">
        <v>188</v>
      </c>
      <c r="N4741" t="s">
        <v>11272</v>
      </c>
      <c r="O4741" s="129"/>
    </row>
    <row r="4742" spans="1:15">
      <c r="A4742" t="s">
        <v>1161</v>
      </c>
      <c r="B4742" t="s">
        <v>317</v>
      </c>
      <c r="C4742" t="s">
        <v>11591</v>
      </c>
      <c r="D4742" t="s">
        <v>318</v>
      </c>
      <c r="E4742">
        <v>1271.18</v>
      </c>
      <c r="F4742" t="s">
        <v>1170</v>
      </c>
      <c r="G4742" t="s">
        <v>11592</v>
      </c>
      <c r="H4742" t="s">
        <v>749</v>
      </c>
      <c r="I4742" t="s">
        <v>10816</v>
      </c>
      <c r="J4742">
        <v>10093</v>
      </c>
      <c r="K4742">
        <v>113060</v>
      </c>
      <c r="L4742" t="s">
        <v>31</v>
      </c>
      <c r="M4742" t="s">
        <v>188</v>
      </c>
      <c r="N4742" t="s">
        <v>11273</v>
      </c>
      <c r="O4742" s="129"/>
    </row>
    <row r="4743" spans="1:15">
      <c r="A4743" t="s">
        <v>1160</v>
      </c>
      <c r="B4743" t="s">
        <v>317</v>
      </c>
      <c r="C4743" t="s">
        <v>11593</v>
      </c>
      <c r="D4743" t="s">
        <v>318</v>
      </c>
      <c r="E4743">
        <v>1391.63</v>
      </c>
      <c r="F4743" t="s">
        <v>1170</v>
      </c>
      <c r="G4743" t="s">
        <v>11594</v>
      </c>
      <c r="H4743" t="s">
        <v>754</v>
      </c>
      <c r="I4743" t="s">
        <v>10816</v>
      </c>
      <c r="J4743">
        <v>10093</v>
      </c>
      <c r="K4743">
        <v>113060</v>
      </c>
      <c r="L4743" t="s">
        <v>31</v>
      </c>
      <c r="M4743" t="s">
        <v>188</v>
      </c>
      <c r="N4743" t="s">
        <v>11274</v>
      </c>
      <c r="O4743" s="129"/>
    </row>
    <row r="4744" spans="1:15">
      <c r="A4744" t="s">
        <v>1161</v>
      </c>
      <c r="B4744" t="s">
        <v>317</v>
      </c>
      <c r="C4744" t="s">
        <v>11591</v>
      </c>
      <c r="D4744" t="s">
        <v>318</v>
      </c>
      <c r="E4744">
        <v>78.94</v>
      </c>
      <c r="F4744" t="s">
        <v>1170</v>
      </c>
      <c r="G4744" t="s">
        <v>11592</v>
      </c>
      <c r="H4744" t="s">
        <v>750</v>
      </c>
      <c r="I4744" t="s">
        <v>11607</v>
      </c>
      <c r="J4744">
        <v>10093</v>
      </c>
      <c r="K4744">
        <v>114000</v>
      </c>
      <c r="L4744" t="s">
        <v>39</v>
      </c>
      <c r="M4744" t="s">
        <v>188</v>
      </c>
      <c r="N4744" t="s">
        <v>11273</v>
      </c>
      <c r="O4744" s="129"/>
    </row>
    <row r="4745" spans="1:15">
      <c r="A4745" t="s">
        <v>1160</v>
      </c>
      <c r="B4745" t="s">
        <v>317</v>
      </c>
      <c r="C4745" t="s">
        <v>11593</v>
      </c>
      <c r="D4745" t="s">
        <v>318</v>
      </c>
      <c r="E4745">
        <v>101.96</v>
      </c>
      <c r="F4745" t="s">
        <v>1170</v>
      </c>
      <c r="G4745" t="s">
        <v>11594</v>
      </c>
      <c r="H4745" t="s">
        <v>755</v>
      </c>
      <c r="I4745" t="s">
        <v>11607</v>
      </c>
      <c r="J4745">
        <v>10093</v>
      </c>
      <c r="K4745">
        <v>114000</v>
      </c>
      <c r="L4745" t="s">
        <v>39</v>
      </c>
      <c r="M4745" t="s">
        <v>188</v>
      </c>
      <c r="N4745" t="s">
        <v>11274</v>
      </c>
      <c r="O4745" s="129"/>
    </row>
    <row r="4746" spans="1:15">
      <c r="A4746" t="s">
        <v>316</v>
      </c>
      <c r="B4746" t="s">
        <v>317</v>
      </c>
      <c r="C4746" t="s">
        <v>11569</v>
      </c>
      <c r="D4746" t="s">
        <v>318</v>
      </c>
      <c r="E4746">
        <v>1077.28</v>
      </c>
      <c r="F4746" t="s">
        <v>1170</v>
      </c>
      <c r="G4746" t="s">
        <v>11570</v>
      </c>
      <c r="H4746" t="s">
        <v>754</v>
      </c>
      <c r="I4746" t="s">
        <v>10815</v>
      </c>
      <c r="J4746">
        <v>10093</v>
      </c>
      <c r="K4746">
        <v>114010</v>
      </c>
      <c r="L4746" t="s">
        <v>35</v>
      </c>
      <c r="M4746" t="s">
        <v>188</v>
      </c>
      <c r="N4746" t="s">
        <v>11264</v>
      </c>
      <c r="O4746" s="129"/>
    </row>
    <row r="4747" spans="1:15">
      <c r="A4747" t="s">
        <v>320</v>
      </c>
      <c r="B4747" t="s">
        <v>317</v>
      </c>
      <c r="C4747" t="s">
        <v>11571</v>
      </c>
      <c r="D4747" t="s">
        <v>318</v>
      </c>
      <c r="E4747">
        <v>1094.94</v>
      </c>
      <c r="F4747" t="s">
        <v>1170</v>
      </c>
      <c r="G4747" t="s">
        <v>11572</v>
      </c>
      <c r="H4747" t="s">
        <v>751</v>
      </c>
      <c r="I4747" t="s">
        <v>10815</v>
      </c>
      <c r="J4747">
        <v>10093</v>
      </c>
      <c r="K4747">
        <v>114010</v>
      </c>
      <c r="L4747" t="s">
        <v>35</v>
      </c>
      <c r="M4747" t="s">
        <v>188</v>
      </c>
      <c r="N4747" t="s">
        <v>11265</v>
      </c>
      <c r="O4747" s="129"/>
    </row>
    <row r="4748" spans="1:15">
      <c r="A4748" t="s">
        <v>321</v>
      </c>
      <c r="B4748" t="s">
        <v>317</v>
      </c>
      <c r="C4748" t="s">
        <v>11573</v>
      </c>
      <c r="D4748" t="s">
        <v>318</v>
      </c>
      <c r="E4748">
        <v>1149.3699999999999</v>
      </c>
      <c r="F4748" t="s">
        <v>1170</v>
      </c>
      <c r="G4748" t="s">
        <v>11574</v>
      </c>
      <c r="H4748" t="s">
        <v>754</v>
      </c>
      <c r="I4748" t="s">
        <v>10815</v>
      </c>
      <c r="J4748">
        <v>10093</v>
      </c>
      <c r="K4748">
        <v>114010</v>
      </c>
      <c r="L4748" t="s">
        <v>35</v>
      </c>
      <c r="M4748" t="s">
        <v>188</v>
      </c>
      <c r="N4748" t="s">
        <v>11266</v>
      </c>
      <c r="O4748" s="129"/>
    </row>
    <row r="4749" spans="1:15">
      <c r="A4749" t="s">
        <v>1115</v>
      </c>
      <c r="B4749" t="s">
        <v>317</v>
      </c>
      <c r="C4749" t="s">
        <v>11575</v>
      </c>
      <c r="D4749" t="s">
        <v>318</v>
      </c>
      <c r="E4749">
        <v>1087.7</v>
      </c>
      <c r="F4749" t="s">
        <v>1170</v>
      </c>
      <c r="G4749" t="s">
        <v>11576</v>
      </c>
      <c r="H4749" t="s">
        <v>753</v>
      </c>
      <c r="I4749" t="s">
        <v>10815</v>
      </c>
      <c r="J4749">
        <v>10093</v>
      </c>
      <c r="K4749">
        <v>114010</v>
      </c>
      <c r="L4749" t="s">
        <v>35</v>
      </c>
      <c r="M4749" t="s">
        <v>188</v>
      </c>
      <c r="N4749" t="s">
        <v>11267</v>
      </c>
      <c r="O4749" s="129"/>
    </row>
    <row r="4750" spans="1:15">
      <c r="A4750" t="s">
        <v>11577</v>
      </c>
      <c r="B4750" t="s">
        <v>317</v>
      </c>
      <c r="C4750" t="s">
        <v>11578</v>
      </c>
      <c r="D4750" t="s">
        <v>318</v>
      </c>
      <c r="E4750">
        <v>1078.3800000000001</v>
      </c>
      <c r="F4750" t="s">
        <v>1170</v>
      </c>
      <c r="G4750" t="s">
        <v>11579</v>
      </c>
      <c r="H4750" t="s">
        <v>751</v>
      </c>
      <c r="I4750" t="s">
        <v>10815</v>
      </c>
      <c r="J4750">
        <v>10093</v>
      </c>
      <c r="K4750">
        <v>114010</v>
      </c>
      <c r="L4750" t="s">
        <v>35</v>
      </c>
      <c r="M4750" t="s">
        <v>188</v>
      </c>
      <c r="N4750" t="s">
        <v>11268</v>
      </c>
      <c r="O4750" s="129"/>
    </row>
    <row r="4751" spans="1:15">
      <c r="A4751" t="s">
        <v>11580</v>
      </c>
      <c r="B4751" t="s">
        <v>317</v>
      </c>
      <c r="C4751" t="s">
        <v>11581</v>
      </c>
      <c r="D4751" t="s">
        <v>318</v>
      </c>
      <c r="E4751">
        <v>1078.3800000000001</v>
      </c>
      <c r="F4751" t="s">
        <v>1170</v>
      </c>
      <c r="G4751" t="s">
        <v>11582</v>
      </c>
      <c r="H4751" t="s">
        <v>743</v>
      </c>
      <c r="I4751" t="s">
        <v>10815</v>
      </c>
      <c r="J4751">
        <v>10093</v>
      </c>
      <c r="K4751">
        <v>114010</v>
      </c>
      <c r="L4751" t="s">
        <v>35</v>
      </c>
      <c r="M4751" t="s">
        <v>188</v>
      </c>
      <c r="N4751" t="s">
        <v>11269</v>
      </c>
      <c r="O4751" s="129"/>
    </row>
    <row r="4752" spans="1:15">
      <c r="A4752" t="s">
        <v>1155</v>
      </c>
      <c r="B4752" t="s">
        <v>317</v>
      </c>
      <c r="C4752" t="s">
        <v>11586</v>
      </c>
      <c r="D4752" t="s">
        <v>318</v>
      </c>
      <c r="E4752">
        <v>1078.3800000000001</v>
      </c>
      <c r="F4752" t="s">
        <v>1170</v>
      </c>
      <c r="G4752" t="s">
        <v>11587</v>
      </c>
      <c r="H4752" t="s">
        <v>752</v>
      </c>
      <c r="I4752" t="s">
        <v>10815</v>
      </c>
      <c r="J4752">
        <v>10093</v>
      </c>
      <c r="K4752">
        <v>114010</v>
      </c>
      <c r="L4752" t="s">
        <v>35</v>
      </c>
      <c r="M4752" t="s">
        <v>188</v>
      </c>
      <c r="N4752" t="s">
        <v>11270</v>
      </c>
      <c r="O4752" s="129"/>
    </row>
    <row r="4753" spans="1:15">
      <c r="A4753" t="s">
        <v>11583</v>
      </c>
      <c r="B4753" t="s">
        <v>317</v>
      </c>
      <c r="C4753" t="s">
        <v>11584</v>
      </c>
      <c r="D4753" t="s">
        <v>318</v>
      </c>
      <c r="E4753">
        <v>1150.1199999999999</v>
      </c>
      <c r="F4753" t="s">
        <v>1170</v>
      </c>
      <c r="G4753" t="s">
        <v>11585</v>
      </c>
      <c r="H4753" t="s">
        <v>751</v>
      </c>
      <c r="I4753" t="s">
        <v>10815</v>
      </c>
      <c r="J4753">
        <v>10093</v>
      </c>
      <c r="K4753">
        <v>114010</v>
      </c>
      <c r="L4753" t="s">
        <v>35</v>
      </c>
      <c r="M4753" t="s">
        <v>188</v>
      </c>
      <c r="N4753" t="s">
        <v>11271</v>
      </c>
      <c r="O4753" s="129"/>
    </row>
    <row r="4754" spans="1:15">
      <c r="A4754" t="s">
        <v>11588</v>
      </c>
      <c r="B4754" t="s">
        <v>317</v>
      </c>
      <c r="C4754" t="s">
        <v>11589</v>
      </c>
      <c r="D4754" t="s">
        <v>318</v>
      </c>
      <c r="E4754">
        <v>1757.76</v>
      </c>
      <c r="F4754" t="s">
        <v>1170</v>
      </c>
      <c r="G4754" t="s">
        <v>11590</v>
      </c>
      <c r="H4754" t="s">
        <v>759</v>
      </c>
      <c r="I4754" t="s">
        <v>10815</v>
      </c>
      <c r="J4754">
        <v>10093</v>
      </c>
      <c r="K4754">
        <v>114010</v>
      </c>
      <c r="L4754" t="s">
        <v>35</v>
      </c>
      <c r="M4754" t="s">
        <v>188</v>
      </c>
      <c r="N4754" t="s">
        <v>11272</v>
      </c>
      <c r="O4754" s="129"/>
    </row>
    <row r="4755" spans="1:15">
      <c r="A4755" t="s">
        <v>1161</v>
      </c>
      <c r="B4755" t="s">
        <v>317</v>
      </c>
      <c r="C4755" t="s">
        <v>11591</v>
      </c>
      <c r="D4755" t="s">
        <v>318</v>
      </c>
      <c r="E4755">
        <v>1151.6600000000001</v>
      </c>
      <c r="F4755" t="s">
        <v>1170</v>
      </c>
      <c r="G4755" t="s">
        <v>11592</v>
      </c>
      <c r="H4755" t="s">
        <v>751</v>
      </c>
      <c r="I4755" t="s">
        <v>10815</v>
      </c>
      <c r="J4755">
        <v>10093</v>
      </c>
      <c r="K4755">
        <v>114010</v>
      </c>
      <c r="L4755" t="s">
        <v>35</v>
      </c>
      <c r="M4755" t="s">
        <v>188</v>
      </c>
      <c r="N4755" t="s">
        <v>11273</v>
      </c>
      <c r="O4755" s="129"/>
    </row>
    <row r="4756" spans="1:15">
      <c r="A4756" t="s">
        <v>1160</v>
      </c>
      <c r="B4756" t="s">
        <v>317</v>
      </c>
      <c r="C4756" t="s">
        <v>11593</v>
      </c>
      <c r="D4756" t="s">
        <v>318</v>
      </c>
      <c r="E4756">
        <v>1151.6600000000001</v>
      </c>
      <c r="F4756" t="s">
        <v>1170</v>
      </c>
      <c r="G4756" t="s">
        <v>11594</v>
      </c>
      <c r="H4756" t="s">
        <v>756</v>
      </c>
      <c r="I4756" t="s">
        <v>10815</v>
      </c>
      <c r="J4756">
        <v>10093</v>
      </c>
      <c r="K4756">
        <v>114010</v>
      </c>
      <c r="L4756" t="s">
        <v>35</v>
      </c>
      <c r="M4756" t="s">
        <v>188</v>
      </c>
      <c r="N4756" t="s">
        <v>11274</v>
      </c>
      <c r="O4756" s="129"/>
    </row>
    <row r="4757" spans="1:15">
      <c r="A4757" t="s">
        <v>316</v>
      </c>
      <c r="B4757" t="s">
        <v>317</v>
      </c>
      <c r="C4757" t="s">
        <v>11569</v>
      </c>
      <c r="D4757" t="s">
        <v>318</v>
      </c>
      <c r="E4757">
        <v>683.09</v>
      </c>
      <c r="F4757" t="s">
        <v>1170</v>
      </c>
      <c r="G4757" t="s">
        <v>11570</v>
      </c>
      <c r="H4757" t="s">
        <v>755</v>
      </c>
      <c r="I4757" t="s">
        <v>10814</v>
      </c>
      <c r="J4757">
        <v>10093</v>
      </c>
      <c r="K4757">
        <v>114020</v>
      </c>
      <c r="L4757" t="s">
        <v>33</v>
      </c>
      <c r="M4757" t="s">
        <v>188</v>
      </c>
      <c r="N4757" t="s">
        <v>11264</v>
      </c>
      <c r="O4757" s="129"/>
    </row>
    <row r="4758" spans="1:15">
      <c r="A4758" t="s">
        <v>320</v>
      </c>
      <c r="B4758" t="s">
        <v>317</v>
      </c>
      <c r="C4758" t="s">
        <v>11571</v>
      </c>
      <c r="D4758" t="s">
        <v>318</v>
      </c>
      <c r="E4758">
        <v>683.09</v>
      </c>
      <c r="F4758" t="s">
        <v>1170</v>
      </c>
      <c r="G4758" t="s">
        <v>11572</v>
      </c>
      <c r="H4758" t="s">
        <v>752</v>
      </c>
      <c r="I4758" t="s">
        <v>10814</v>
      </c>
      <c r="J4758">
        <v>10093</v>
      </c>
      <c r="K4758">
        <v>114020</v>
      </c>
      <c r="L4758" t="s">
        <v>33</v>
      </c>
      <c r="M4758" t="s">
        <v>188</v>
      </c>
      <c r="N4758" t="s">
        <v>11265</v>
      </c>
      <c r="O4758" s="129"/>
    </row>
    <row r="4759" spans="1:15">
      <c r="A4759" t="s">
        <v>321</v>
      </c>
      <c r="B4759" t="s">
        <v>317</v>
      </c>
      <c r="C4759" t="s">
        <v>11573</v>
      </c>
      <c r="D4759" t="s">
        <v>318</v>
      </c>
      <c r="E4759">
        <v>683.09</v>
      </c>
      <c r="F4759" t="s">
        <v>1170</v>
      </c>
      <c r="G4759" t="s">
        <v>11574</v>
      </c>
      <c r="H4759" t="s">
        <v>755</v>
      </c>
      <c r="I4759" t="s">
        <v>10814</v>
      </c>
      <c r="J4759">
        <v>10093</v>
      </c>
      <c r="K4759">
        <v>114020</v>
      </c>
      <c r="L4759" t="s">
        <v>33</v>
      </c>
      <c r="M4759" t="s">
        <v>188</v>
      </c>
      <c r="N4759" t="s">
        <v>11266</v>
      </c>
      <c r="O4759" s="129"/>
    </row>
    <row r="4760" spans="1:15">
      <c r="A4760" t="s">
        <v>1115</v>
      </c>
      <c r="B4760" t="s">
        <v>317</v>
      </c>
      <c r="C4760" t="s">
        <v>11575</v>
      </c>
      <c r="D4760" t="s">
        <v>318</v>
      </c>
      <c r="E4760">
        <v>683.09</v>
      </c>
      <c r="F4760" t="s">
        <v>1170</v>
      </c>
      <c r="G4760" t="s">
        <v>11576</v>
      </c>
      <c r="H4760" t="s">
        <v>754</v>
      </c>
      <c r="I4760" t="s">
        <v>10814</v>
      </c>
      <c r="J4760">
        <v>10093</v>
      </c>
      <c r="K4760">
        <v>114020</v>
      </c>
      <c r="L4760" t="s">
        <v>33</v>
      </c>
      <c r="M4760" t="s">
        <v>188</v>
      </c>
      <c r="N4760" t="s">
        <v>11267</v>
      </c>
      <c r="O4760" s="129"/>
    </row>
    <row r="4761" spans="1:15">
      <c r="A4761" t="s">
        <v>11577</v>
      </c>
      <c r="B4761" t="s">
        <v>317</v>
      </c>
      <c r="C4761" t="s">
        <v>11578</v>
      </c>
      <c r="D4761" t="s">
        <v>318</v>
      </c>
      <c r="E4761">
        <v>683.09</v>
      </c>
      <c r="F4761" t="s">
        <v>1170</v>
      </c>
      <c r="G4761" t="s">
        <v>11579</v>
      </c>
      <c r="H4761" t="s">
        <v>752</v>
      </c>
      <c r="I4761" t="s">
        <v>10814</v>
      </c>
      <c r="J4761">
        <v>10093</v>
      </c>
      <c r="K4761">
        <v>114020</v>
      </c>
      <c r="L4761" t="s">
        <v>33</v>
      </c>
      <c r="M4761" t="s">
        <v>188</v>
      </c>
      <c r="N4761" t="s">
        <v>11268</v>
      </c>
      <c r="O4761" s="129"/>
    </row>
    <row r="4762" spans="1:15">
      <c r="A4762" t="s">
        <v>11580</v>
      </c>
      <c r="B4762" t="s">
        <v>317</v>
      </c>
      <c r="C4762" t="s">
        <v>11581</v>
      </c>
      <c r="D4762" t="s">
        <v>318</v>
      </c>
      <c r="E4762">
        <v>683.09</v>
      </c>
      <c r="F4762" t="s">
        <v>1170</v>
      </c>
      <c r="G4762" t="s">
        <v>11582</v>
      </c>
      <c r="H4762" t="s">
        <v>744</v>
      </c>
      <c r="I4762" t="s">
        <v>10814</v>
      </c>
      <c r="J4762">
        <v>10093</v>
      </c>
      <c r="K4762">
        <v>114020</v>
      </c>
      <c r="L4762" t="s">
        <v>33</v>
      </c>
      <c r="M4762" t="s">
        <v>188</v>
      </c>
      <c r="N4762" t="s">
        <v>11269</v>
      </c>
      <c r="O4762" s="129"/>
    </row>
    <row r="4763" spans="1:15">
      <c r="A4763" t="s">
        <v>11583</v>
      </c>
      <c r="B4763" t="s">
        <v>317</v>
      </c>
      <c r="C4763" t="s">
        <v>11584</v>
      </c>
      <c r="D4763" t="s">
        <v>318</v>
      </c>
      <c r="E4763">
        <v>683.09</v>
      </c>
      <c r="F4763" t="s">
        <v>1170</v>
      </c>
      <c r="G4763" t="s">
        <v>11585</v>
      </c>
      <c r="H4763" t="s">
        <v>752</v>
      </c>
      <c r="I4763" t="s">
        <v>10814</v>
      </c>
      <c r="J4763">
        <v>10093</v>
      </c>
      <c r="K4763">
        <v>114020</v>
      </c>
      <c r="L4763" t="s">
        <v>33</v>
      </c>
      <c r="M4763" t="s">
        <v>188</v>
      </c>
      <c r="N4763" t="s">
        <v>11271</v>
      </c>
      <c r="O4763" s="129"/>
    </row>
    <row r="4764" spans="1:15">
      <c r="A4764" t="s">
        <v>1155</v>
      </c>
      <c r="B4764" t="s">
        <v>317</v>
      </c>
      <c r="C4764" t="s">
        <v>11586</v>
      </c>
      <c r="D4764" t="s">
        <v>318</v>
      </c>
      <c r="E4764">
        <v>683.09</v>
      </c>
      <c r="F4764" t="s">
        <v>1170</v>
      </c>
      <c r="G4764" t="s">
        <v>11587</v>
      </c>
      <c r="H4764" t="s">
        <v>753</v>
      </c>
      <c r="I4764" t="s">
        <v>10814</v>
      </c>
      <c r="J4764">
        <v>10093</v>
      </c>
      <c r="K4764">
        <v>114020</v>
      </c>
      <c r="L4764" t="s">
        <v>33</v>
      </c>
      <c r="M4764" t="s">
        <v>188</v>
      </c>
      <c r="N4764" t="s">
        <v>11270</v>
      </c>
      <c r="O4764" s="129"/>
    </row>
    <row r="4765" spans="1:15">
      <c r="A4765" t="s">
        <v>11588</v>
      </c>
      <c r="B4765" t="s">
        <v>317</v>
      </c>
      <c r="C4765" t="s">
        <v>11589</v>
      </c>
      <c r="D4765" t="s">
        <v>318</v>
      </c>
      <c r="E4765">
        <v>1157.23</v>
      </c>
      <c r="F4765" t="s">
        <v>1170</v>
      </c>
      <c r="G4765" t="s">
        <v>11590</v>
      </c>
      <c r="H4765" t="s">
        <v>760</v>
      </c>
      <c r="I4765" t="s">
        <v>10814</v>
      </c>
      <c r="J4765">
        <v>10093</v>
      </c>
      <c r="K4765">
        <v>114020</v>
      </c>
      <c r="L4765" t="s">
        <v>33</v>
      </c>
      <c r="M4765" t="s">
        <v>188</v>
      </c>
      <c r="N4765" t="s">
        <v>11272</v>
      </c>
      <c r="O4765" s="129"/>
    </row>
    <row r="4766" spans="1:15">
      <c r="A4766" t="s">
        <v>1161</v>
      </c>
      <c r="B4766" t="s">
        <v>317</v>
      </c>
      <c r="C4766" t="s">
        <v>11591</v>
      </c>
      <c r="D4766" t="s">
        <v>318</v>
      </c>
      <c r="E4766">
        <v>735.77</v>
      </c>
      <c r="F4766" t="s">
        <v>1170</v>
      </c>
      <c r="G4766" t="s">
        <v>11592</v>
      </c>
      <c r="H4766" t="s">
        <v>752</v>
      </c>
      <c r="I4766" t="s">
        <v>10814</v>
      </c>
      <c r="J4766">
        <v>10093</v>
      </c>
      <c r="K4766">
        <v>114020</v>
      </c>
      <c r="L4766" t="s">
        <v>33</v>
      </c>
      <c r="M4766" t="s">
        <v>188</v>
      </c>
      <c r="N4766" t="s">
        <v>11273</v>
      </c>
      <c r="O4766" s="129"/>
    </row>
    <row r="4767" spans="1:15">
      <c r="A4767" t="s">
        <v>1160</v>
      </c>
      <c r="B4767" t="s">
        <v>317</v>
      </c>
      <c r="C4767" t="s">
        <v>11593</v>
      </c>
      <c r="D4767" t="s">
        <v>318</v>
      </c>
      <c r="E4767">
        <v>735.77</v>
      </c>
      <c r="F4767" t="s">
        <v>1170</v>
      </c>
      <c r="G4767" t="s">
        <v>11594</v>
      </c>
      <c r="H4767" t="s">
        <v>757</v>
      </c>
      <c r="I4767" t="s">
        <v>10814</v>
      </c>
      <c r="J4767">
        <v>10093</v>
      </c>
      <c r="K4767">
        <v>114020</v>
      </c>
      <c r="L4767" t="s">
        <v>33</v>
      </c>
      <c r="M4767" t="s">
        <v>188</v>
      </c>
      <c r="N4767" t="s">
        <v>11274</v>
      </c>
      <c r="O4767" s="129"/>
    </row>
    <row r="4768" spans="1:15">
      <c r="A4768" t="s">
        <v>316</v>
      </c>
      <c r="B4768" t="s">
        <v>317</v>
      </c>
      <c r="C4768" t="s">
        <v>11569</v>
      </c>
      <c r="D4768" t="s">
        <v>318</v>
      </c>
      <c r="E4768">
        <v>8671.07</v>
      </c>
      <c r="F4768" t="s">
        <v>1170</v>
      </c>
      <c r="G4768" t="s">
        <v>11570</v>
      </c>
      <c r="H4768" t="s">
        <v>756</v>
      </c>
      <c r="I4768" t="s">
        <v>10813</v>
      </c>
      <c r="J4768">
        <v>10093</v>
      </c>
      <c r="K4768">
        <v>114040</v>
      </c>
      <c r="L4768" t="s">
        <v>27</v>
      </c>
      <c r="M4768" t="s">
        <v>188</v>
      </c>
      <c r="N4768" t="s">
        <v>11264</v>
      </c>
      <c r="O4768" s="129"/>
    </row>
    <row r="4769" spans="1:15">
      <c r="A4769" t="s">
        <v>320</v>
      </c>
      <c r="B4769" t="s">
        <v>317</v>
      </c>
      <c r="C4769" t="s">
        <v>11571</v>
      </c>
      <c r="D4769" t="s">
        <v>318</v>
      </c>
      <c r="E4769">
        <v>8633.84</v>
      </c>
      <c r="F4769" t="s">
        <v>1170</v>
      </c>
      <c r="G4769" t="s">
        <v>11572</v>
      </c>
      <c r="H4769" t="s">
        <v>753</v>
      </c>
      <c r="I4769" t="s">
        <v>10813</v>
      </c>
      <c r="J4769">
        <v>10093</v>
      </c>
      <c r="K4769">
        <v>114040</v>
      </c>
      <c r="L4769" t="s">
        <v>27</v>
      </c>
      <c r="M4769" t="s">
        <v>188</v>
      </c>
      <c r="N4769" t="s">
        <v>11265</v>
      </c>
      <c r="O4769" s="129"/>
    </row>
    <row r="4770" spans="1:15">
      <c r="A4770" t="s">
        <v>321</v>
      </c>
      <c r="B4770" t="s">
        <v>317</v>
      </c>
      <c r="C4770" t="s">
        <v>11573</v>
      </c>
      <c r="D4770" t="s">
        <v>318</v>
      </c>
      <c r="E4770">
        <v>8690.34</v>
      </c>
      <c r="F4770" t="s">
        <v>1170</v>
      </c>
      <c r="G4770" t="s">
        <v>11574</v>
      </c>
      <c r="H4770" t="s">
        <v>756</v>
      </c>
      <c r="I4770" t="s">
        <v>10813</v>
      </c>
      <c r="J4770">
        <v>10093</v>
      </c>
      <c r="K4770">
        <v>114040</v>
      </c>
      <c r="L4770" t="s">
        <v>27</v>
      </c>
      <c r="M4770" t="s">
        <v>188</v>
      </c>
      <c r="N4770" t="s">
        <v>11266</v>
      </c>
      <c r="O4770" s="129"/>
    </row>
    <row r="4771" spans="1:15">
      <c r="A4771" t="s">
        <v>1115</v>
      </c>
      <c r="B4771" t="s">
        <v>317</v>
      </c>
      <c r="C4771" t="s">
        <v>11575</v>
      </c>
      <c r="D4771" t="s">
        <v>318</v>
      </c>
      <c r="E4771">
        <v>8808.7900000000009</v>
      </c>
      <c r="F4771" t="s">
        <v>1170</v>
      </c>
      <c r="G4771" t="s">
        <v>11576</v>
      </c>
      <c r="H4771" t="s">
        <v>755</v>
      </c>
      <c r="I4771" t="s">
        <v>10813</v>
      </c>
      <c r="J4771">
        <v>10093</v>
      </c>
      <c r="K4771">
        <v>114040</v>
      </c>
      <c r="L4771" t="s">
        <v>27</v>
      </c>
      <c r="M4771" t="s">
        <v>188</v>
      </c>
      <c r="N4771" t="s">
        <v>11267</v>
      </c>
      <c r="O4771" s="129"/>
    </row>
    <row r="4772" spans="1:15">
      <c r="A4772" t="s">
        <v>11577</v>
      </c>
      <c r="B4772" t="s">
        <v>317</v>
      </c>
      <c r="C4772" t="s">
        <v>11578</v>
      </c>
      <c r="D4772" t="s">
        <v>318</v>
      </c>
      <c r="E4772">
        <v>8392.32</v>
      </c>
      <c r="F4772" t="s">
        <v>1170</v>
      </c>
      <c r="G4772" t="s">
        <v>11579</v>
      </c>
      <c r="H4772" t="s">
        <v>753</v>
      </c>
      <c r="I4772" t="s">
        <v>10813</v>
      </c>
      <c r="J4772">
        <v>10093</v>
      </c>
      <c r="K4772">
        <v>114040</v>
      </c>
      <c r="L4772" t="s">
        <v>27</v>
      </c>
      <c r="M4772" t="s">
        <v>188</v>
      </c>
      <c r="N4772" t="s">
        <v>11268</v>
      </c>
      <c r="O4772" s="129"/>
    </row>
    <row r="4773" spans="1:15">
      <c r="A4773" t="s">
        <v>11580</v>
      </c>
      <c r="B4773" t="s">
        <v>317</v>
      </c>
      <c r="C4773" t="s">
        <v>11581</v>
      </c>
      <c r="D4773" t="s">
        <v>318</v>
      </c>
      <c r="E4773">
        <v>9078.3799999999992</v>
      </c>
      <c r="F4773" t="s">
        <v>1170</v>
      </c>
      <c r="G4773" t="s">
        <v>11582</v>
      </c>
      <c r="H4773" t="s">
        <v>745</v>
      </c>
      <c r="I4773" t="s">
        <v>10813</v>
      </c>
      <c r="J4773">
        <v>10093</v>
      </c>
      <c r="K4773">
        <v>114040</v>
      </c>
      <c r="L4773" t="s">
        <v>27</v>
      </c>
      <c r="M4773" t="s">
        <v>188</v>
      </c>
      <c r="N4773" t="s">
        <v>11269</v>
      </c>
      <c r="O4773" s="129"/>
    </row>
    <row r="4774" spans="1:15">
      <c r="A4774" t="s">
        <v>1155</v>
      </c>
      <c r="B4774" t="s">
        <v>317</v>
      </c>
      <c r="C4774" t="s">
        <v>11586</v>
      </c>
      <c r="D4774" t="s">
        <v>318</v>
      </c>
      <c r="E4774">
        <v>9537.11</v>
      </c>
      <c r="F4774" t="s">
        <v>1170</v>
      </c>
      <c r="G4774" t="s">
        <v>11587</v>
      </c>
      <c r="H4774" t="s">
        <v>754</v>
      </c>
      <c r="I4774" t="s">
        <v>10813</v>
      </c>
      <c r="J4774">
        <v>10093</v>
      </c>
      <c r="K4774">
        <v>114040</v>
      </c>
      <c r="L4774" t="s">
        <v>27</v>
      </c>
      <c r="M4774" t="s">
        <v>188</v>
      </c>
      <c r="N4774" t="s">
        <v>11270</v>
      </c>
      <c r="O4774" s="129"/>
    </row>
    <row r="4775" spans="1:15">
      <c r="A4775" t="s">
        <v>11583</v>
      </c>
      <c r="B4775" t="s">
        <v>317</v>
      </c>
      <c r="C4775" t="s">
        <v>11584</v>
      </c>
      <c r="D4775" t="s">
        <v>318</v>
      </c>
      <c r="E4775">
        <v>9387.32</v>
      </c>
      <c r="F4775" t="s">
        <v>1170</v>
      </c>
      <c r="G4775" t="s">
        <v>11585</v>
      </c>
      <c r="H4775" t="s">
        <v>753</v>
      </c>
      <c r="I4775" t="s">
        <v>10813</v>
      </c>
      <c r="J4775">
        <v>10093</v>
      </c>
      <c r="K4775">
        <v>114040</v>
      </c>
      <c r="L4775" t="s">
        <v>27</v>
      </c>
      <c r="M4775" t="s">
        <v>188</v>
      </c>
      <c r="N4775" t="s">
        <v>11271</v>
      </c>
      <c r="O4775" s="129"/>
    </row>
    <row r="4776" spans="1:15">
      <c r="A4776" t="s">
        <v>11588</v>
      </c>
      <c r="B4776" t="s">
        <v>317</v>
      </c>
      <c r="C4776" t="s">
        <v>11589</v>
      </c>
      <c r="D4776" t="s">
        <v>318</v>
      </c>
      <c r="E4776">
        <v>9924.7199999999993</v>
      </c>
      <c r="F4776" t="s">
        <v>1170</v>
      </c>
      <c r="G4776" t="s">
        <v>11590</v>
      </c>
      <c r="H4776" t="s">
        <v>761</v>
      </c>
      <c r="I4776" t="s">
        <v>10813</v>
      </c>
      <c r="J4776">
        <v>10093</v>
      </c>
      <c r="K4776">
        <v>114040</v>
      </c>
      <c r="L4776" t="s">
        <v>27</v>
      </c>
      <c r="M4776" t="s">
        <v>188</v>
      </c>
      <c r="N4776" t="s">
        <v>11272</v>
      </c>
      <c r="O4776" s="129"/>
    </row>
    <row r="4777" spans="1:15">
      <c r="A4777" t="s">
        <v>1161</v>
      </c>
      <c r="B4777" t="s">
        <v>317</v>
      </c>
      <c r="C4777" t="s">
        <v>11591</v>
      </c>
      <c r="D4777" t="s">
        <v>318</v>
      </c>
      <c r="E4777">
        <v>9562.4699999999993</v>
      </c>
      <c r="F4777" t="s">
        <v>1170</v>
      </c>
      <c r="G4777" t="s">
        <v>11592</v>
      </c>
      <c r="H4777" t="s">
        <v>753</v>
      </c>
      <c r="I4777" t="s">
        <v>10813</v>
      </c>
      <c r="J4777">
        <v>10093</v>
      </c>
      <c r="K4777">
        <v>114040</v>
      </c>
      <c r="L4777" t="s">
        <v>27</v>
      </c>
      <c r="M4777" t="s">
        <v>188</v>
      </c>
      <c r="N4777" t="s">
        <v>11273</v>
      </c>
      <c r="O4777" s="129"/>
    </row>
    <row r="4778" spans="1:15">
      <c r="A4778" t="s">
        <v>1160</v>
      </c>
      <c r="B4778" t="s">
        <v>317</v>
      </c>
      <c r="C4778" t="s">
        <v>11593</v>
      </c>
      <c r="D4778" t="s">
        <v>318</v>
      </c>
      <c r="E4778">
        <v>9406.56</v>
      </c>
      <c r="F4778" t="s">
        <v>1170</v>
      </c>
      <c r="G4778" t="s">
        <v>11594</v>
      </c>
      <c r="H4778" t="s">
        <v>758</v>
      </c>
      <c r="I4778" t="s">
        <v>10813</v>
      </c>
      <c r="J4778">
        <v>10093</v>
      </c>
      <c r="K4778">
        <v>114040</v>
      </c>
      <c r="L4778" t="s">
        <v>27</v>
      </c>
      <c r="M4778" t="s">
        <v>188</v>
      </c>
      <c r="N4778" t="s">
        <v>11274</v>
      </c>
      <c r="O4778" s="129"/>
    </row>
    <row r="4779" spans="1:15">
      <c r="A4779" t="s">
        <v>316</v>
      </c>
      <c r="B4779" t="s">
        <v>317</v>
      </c>
      <c r="C4779" t="s">
        <v>11569</v>
      </c>
      <c r="D4779" t="s">
        <v>318</v>
      </c>
      <c r="E4779">
        <v>4553.2700000000004</v>
      </c>
      <c r="F4779" t="s">
        <v>1170</v>
      </c>
      <c r="G4779" t="s">
        <v>11570</v>
      </c>
      <c r="H4779" t="s">
        <v>757</v>
      </c>
      <c r="I4779" t="s">
        <v>10812</v>
      </c>
      <c r="J4779">
        <v>10093</v>
      </c>
      <c r="K4779">
        <v>114060</v>
      </c>
      <c r="L4779" t="s">
        <v>31</v>
      </c>
      <c r="M4779" t="s">
        <v>188</v>
      </c>
      <c r="N4779" t="s">
        <v>11264</v>
      </c>
      <c r="O4779" s="129"/>
    </row>
    <row r="4780" spans="1:15">
      <c r="A4780" t="s">
        <v>320</v>
      </c>
      <c r="B4780" t="s">
        <v>317</v>
      </c>
      <c r="C4780" t="s">
        <v>11571</v>
      </c>
      <c r="D4780" t="s">
        <v>318</v>
      </c>
      <c r="E4780">
        <v>5007.12</v>
      </c>
      <c r="F4780" t="s">
        <v>1170</v>
      </c>
      <c r="G4780" t="s">
        <v>11572</v>
      </c>
      <c r="H4780" t="s">
        <v>754</v>
      </c>
      <c r="I4780" t="s">
        <v>10812</v>
      </c>
      <c r="J4780">
        <v>10093</v>
      </c>
      <c r="K4780">
        <v>114060</v>
      </c>
      <c r="L4780" t="s">
        <v>31</v>
      </c>
      <c r="M4780" t="s">
        <v>188</v>
      </c>
      <c r="N4780" t="s">
        <v>11265</v>
      </c>
      <c r="O4780" s="129"/>
    </row>
    <row r="4781" spans="1:15">
      <c r="A4781" t="s">
        <v>321</v>
      </c>
      <c r="B4781" t="s">
        <v>317</v>
      </c>
      <c r="C4781" t="s">
        <v>11573</v>
      </c>
      <c r="D4781" t="s">
        <v>318</v>
      </c>
      <c r="E4781">
        <v>4402.75</v>
      </c>
      <c r="F4781" t="s">
        <v>1170</v>
      </c>
      <c r="G4781" t="s">
        <v>11574</v>
      </c>
      <c r="H4781" t="s">
        <v>757</v>
      </c>
      <c r="I4781" t="s">
        <v>10812</v>
      </c>
      <c r="J4781">
        <v>10093</v>
      </c>
      <c r="K4781">
        <v>114060</v>
      </c>
      <c r="L4781" t="s">
        <v>31</v>
      </c>
      <c r="M4781" t="s">
        <v>188</v>
      </c>
      <c r="N4781" t="s">
        <v>11266</v>
      </c>
      <c r="O4781" s="129"/>
    </row>
    <row r="4782" spans="1:15">
      <c r="A4782" t="s">
        <v>1115</v>
      </c>
      <c r="B4782" t="s">
        <v>317</v>
      </c>
      <c r="C4782" t="s">
        <v>11575</v>
      </c>
      <c r="D4782" t="s">
        <v>318</v>
      </c>
      <c r="E4782">
        <v>4610.96</v>
      </c>
      <c r="F4782" t="s">
        <v>1170</v>
      </c>
      <c r="G4782" t="s">
        <v>11576</v>
      </c>
      <c r="H4782" t="s">
        <v>756</v>
      </c>
      <c r="I4782" t="s">
        <v>10812</v>
      </c>
      <c r="J4782">
        <v>10093</v>
      </c>
      <c r="K4782">
        <v>114060</v>
      </c>
      <c r="L4782" t="s">
        <v>31</v>
      </c>
      <c r="M4782" t="s">
        <v>188</v>
      </c>
      <c r="N4782" t="s">
        <v>11267</v>
      </c>
      <c r="O4782" s="129"/>
    </row>
    <row r="4783" spans="1:15">
      <c r="A4783" t="s">
        <v>11577</v>
      </c>
      <c r="B4783" t="s">
        <v>317</v>
      </c>
      <c r="C4783" t="s">
        <v>11578</v>
      </c>
      <c r="D4783" t="s">
        <v>318</v>
      </c>
      <c r="E4783">
        <v>4387</v>
      </c>
      <c r="F4783" t="s">
        <v>1170</v>
      </c>
      <c r="G4783" t="s">
        <v>11579</v>
      </c>
      <c r="H4783" t="s">
        <v>754</v>
      </c>
      <c r="I4783" t="s">
        <v>10812</v>
      </c>
      <c r="J4783">
        <v>10093</v>
      </c>
      <c r="K4783">
        <v>114060</v>
      </c>
      <c r="L4783" t="s">
        <v>31</v>
      </c>
      <c r="M4783" t="s">
        <v>188</v>
      </c>
      <c r="N4783" t="s">
        <v>11268</v>
      </c>
      <c r="O4783" s="129"/>
    </row>
    <row r="4784" spans="1:15">
      <c r="A4784" t="s">
        <v>11580</v>
      </c>
      <c r="B4784" t="s">
        <v>317</v>
      </c>
      <c r="C4784" t="s">
        <v>11581</v>
      </c>
      <c r="D4784" t="s">
        <v>318</v>
      </c>
      <c r="E4784">
        <v>5041.33</v>
      </c>
      <c r="F4784" t="s">
        <v>1170</v>
      </c>
      <c r="G4784" t="s">
        <v>11582</v>
      </c>
      <c r="H4784" t="s">
        <v>746</v>
      </c>
      <c r="I4784" t="s">
        <v>10812</v>
      </c>
      <c r="J4784">
        <v>10093</v>
      </c>
      <c r="K4784">
        <v>114060</v>
      </c>
      <c r="L4784" t="s">
        <v>31</v>
      </c>
      <c r="M4784" t="s">
        <v>188</v>
      </c>
      <c r="N4784" t="s">
        <v>11269</v>
      </c>
      <c r="O4784" s="129"/>
    </row>
    <row r="4785" spans="1:15">
      <c r="A4785" t="s">
        <v>1155</v>
      </c>
      <c r="B4785" t="s">
        <v>317</v>
      </c>
      <c r="C4785" t="s">
        <v>11586</v>
      </c>
      <c r="D4785" t="s">
        <v>318</v>
      </c>
      <c r="E4785">
        <v>5005.4399999999996</v>
      </c>
      <c r="F4785" t="s">
        <v>1170</v>
      </c>
      <c r="G4785" t="s">
        <v>11587</v>
      </c>
      <c r="H4785" t="s">
        <v>755</v>
      </c>
      <c r="I4785" t="s">
        <v>10812</v>
      </c>
      <c r="J4785">
        <v>10093</v>
      </c>
      <c r="K4785">
        <v>114060</v>
      </c>
      <c r="L4785" t="s">
        <v>31</v>
      </c>
      <c r="M4785" t="s">
        <v>188</v>
      </c>
      <c r="N4785" t="s">
        <v>11270</v>
      </c>
      <c r="O4785" s="129"/>
    </row>
    <row r="4786" spans="1:15">
      <c r="A4786" t="s">
        <v>11583</v>
      </c>
      <c r="B4786" t="s">
        <v>317</v>
      </c>
      <c r="C4786" t="s">
        <v>11584</v>
      </c>
      <c r="D4786" t="s">
        <v>318</v>
      </c>
      <c r="E4786">
        <v>5171.6899999999996</v>
      </c>
      <c r="F4786" t="s">
        <v>1170</v>
      </c>
      <c r="G4786" t="s">
        <v>11585</v>
      </c>
      <c r="H4786" t="s">
        <v>754</v>
      </c>
      <c r="I4786" t="s">
        <v>10812</v>
      </c>
      <c r="J4786">
        <v>10093</v>
      </c>
      <c r="K4786">
        <v>114060</v>
      </c>
      <c r="L4786" t="s">
        <v>31</v>
      </c>
      <c r="M4786" t="s">
        <v>188</v>
      </c>
      <c r="N4786" t="s">
        <v>11271</v>
      </c>
      <c r="O4786" s="129"/>
    </row>
    <row r="4787" spans="1:15">
      <c r="A4787" t="s">
        <v>11588</v>
      </c>
      <c r="B4787" t="s">
        <v>317</v>
      </c>
      <c r="C4787" t="s">
        <v>11589</v>
      </c>
      <c r="D4787" t="s">
        <v>318</v>
      </c>
      <c r="E4787">
        <v>8393.25</v>
      </c>
      <c r="F4787" t="s">
        <v>1170</v>
      </c>
      <c r="G4787" t="s">
        <v>11590</v>
      </c>
      <c r="H4787" t="s">
        <v>762</v>
      </c>
      <c r="I4787" t="s">
        <v>10812</v>
      </c>
      <c r="J4787">
        <v>10093</v>
      </c>
      <c r="K4787">
        <v>114060</v>
      </c>
      <c r="L4787" t="s">
        <v>31</v>
      </c>
      <c r="M4787" t="s">
        <v>188</v>
      </c>
      <c r="N4787" t="s">
        <v>11272</v>
      </c>
      <c r="O4787" s="129"/>
    </row>
    <row r="4788" spans="1:15">
      <c r="A4788" t="s">
        <v>1161</v>
      </c>
      <c r="B4788" t="s">
        <v>317</v>
      </c>
      <c r="C4788" t="s">
        <v>11591</v>
      </c>
      <c r="D4788" t="s">
        <v>318</v>
      </c>
      <c r="E4788">
        <v>5764.58</v>
      </c>
      <c r="F4788" t="s">
        <v>1170</v>
      </c>
      <c r="G4788" t="s">
        <v>11592</v>
      </c>
      <c r="H4788" t="s">
        <v>754</v>
      </c>
      <c r="I4788" t="s">
        <v>10812</v>
      </c>
      <c r="J4788">
        <v>10093</v>
      </c>
      <c r="K4788">
        <v>114060</v>
      </c>
      <c r="L4788" t="s">
        <v>31</v>
      </c>
      <c r="M4788" t="s">
        <v>188</v>
      </c>
      <c r="N4788" t="s">
        <v>11273</v>
      </c>
      <c r="O4788" s="129"/>
    </row>
    <row r="4789" spans="1:15">
      <c r="A4789" t="s">
        <v>1160</v>
      </c>
      <c r="B4789" t="s">
        <v>317</v>
      </c>
      <c r="C4789" t="s">
        <v>11593</v>
      </c>
      <c r="D4789" t="s">
        <v>318</v>
      </c>
      <c r="E4789">
        <v>6249</v>
      </c>
      <c r="F4789" t="s">
        <v>1170</v>
      </c>
      <c r="G4789" t="s">
        <v>11594</v>
      </c>
      <c r="H4789" t="s">
        <v>759</v>
      </c>
      <c r="I4789" t="s">
        <v>10812</v>
      </c>
      <c r="J4789">
        <v>10093</v>
      </c>
      <c r="K4789">
        <v>114060</v>
      </c>
      <c r="L4789" t="s">
        <v>31</v>
      </c>
      <c r="M4789" t="s">
        <v>188</v>
      </c>
      <c r="N4789" t="s">
        <v>11274</v>
      </c>
      <c r="O4789" s="129"/>
    </row>
    <row r="4790" spans="1:15">
      <c r="A4790" t="s">
        <v>316</v>
      </c>
      <c r="B4790" t="s">
        <v>317</v>
      </c>
      <c r="C4790" t="s">
        <v>11569</v>
      </c>
      <c r="D4790" t="s">
        <v>318</v>
      </c>
      <c r="E4790">
        <v>3942</v>
      </c>
      <c r="F4790" t="s">
        <v>1170</v>
      </c>
      <c r="G4790" t="s">
        <v>11570</v>
      </c>
      <c r="H4790" t="s">
        <v>758</v>
      </c>
      <c r="I4790" t="s">
        <v>10811</v>
      </c>
      <c r="J4790">
        <v>10094</v>
      </c>
      <c r="K4790">
        <v>111100</v>
      </c>
      <c r="L4790" t="s">
        <v>35</v>
      </c>
      <c r="M4790" t="s">
        <v>189</v>
      </c>
      <c r="N4790" t="s">
        <v>11264</v>
      </c>
      <c r="O4790" s="129"/>
    </row>
    <row r="4791" spans="1:15">
      <c r="A4791" t="s">
        <v>320</v>
      </c>
      <c r="B4791" t="s">
        <v>317</v>
      </c>
      <c r="C4791" t="s">
        <v>11571</v>
      </c>
      <c r="D4791" t="s">
        <v>318</v>
      </c>
      <c r="E4791">
        <v>3860.08</v>
      </c>
      <c r="F4791" t="s">
        <v>1170</v>
      </c>
      <c r="G4791" t="s">
        <v>11572</v>
      </c>
      <c r="H4791" t="s">
        <v>755</v>
      </c>
      <c r="I4791" t="s">
        <v>10811</v>
      </c>
      <c r="J4791">
        <v>10094</v>
      </c>
      <c r="K4791">
        <v>111100</v>
      </c>
      <c r="L4791" t="s">
        <v>35</v>
      </c>
      <c r="M4791" t="s">
        <v>189</v>
      </c>
      <c r="N4791" t="s">
        <v>11265</v>
      </c>
      <c r="O4791" s="129"/>
    </row>
    <row r="4792" spans="1:15">
      <c r="A4792" t="s">
        <v>321</v>
      </c>
      <c r="B4792" t="s">
        <v>317</v>
      </c>
      <c r="C4792" t="s">
        <v>11573</v>
      </c>
      <c r="D4792" t="s">
        <v>318</v>
      </c>
      <c r="E4792">
        <v>4003.45</v>
      </c>
      <c r="F4792" t="s">
        <v>1170</v>
      </c>
      <c r="G4792" t="s">
        <v>11574</v>
      </c>
      <c r="H4792" t="s">
        <v>758</v>
      </c>
      <c r="I4792" t="s">
        <v>10811</v>
      </c>
      <c r="J4792">
        <v>10094</v>
      </c>
      <c r="K4792">
        <v>111100</v>
      </c>
      <c r="L4792" t="s">
        <v>35</v>
      </c>
      <c r="M4792" t="s">
        <v>189</v>
      </c>
      <c r="N4792" t="s">
        <v>11266</v>
      </c>
      <c r="O4792" s="129"/>
    </row>
    <row r="4793" spans="1:15">
      <c r="A4793" t="s">
        <v>1115</v>
      </c>
      <c r="B4793" t="s">
        <v>317</v>
      </c>
      <c r="C4793" t="s">
        <v>11575</v>
      </c>
      <c r="D4793" t="s">
        <v>318</v>
      </c>
      <c r="E4793">
        <v>3929.76</v>
      </c>
      <c r="F4793" t="s">
        <v>1170</v>
      </c>
      <c r="G4793" t="s">
        <v>11576</v>
      </c>
      <c r="H4793" t="s">
        <v>757</v>
      </c>
      <c r="I4793" t="s">
        <v>10811</v>
      </c>
      <c r="J4793">
        <v>10094</v>
      </c>
      <c r="K4793">
        <v>111100</v>
      </c>
      <c r="L4793" t="s">
        <v>35</v>
      </c>
      <c r="M4793" t="s">
        <v>189</v>
      </c>
      <c r="N4793" t="s">
        <v>11267</v>
      </c>
      <c r="O4793" s="129"/>
    </row>
    <row r="4794" spans="1:15">
      <c r="A4794" t="s">
        <v>11577</v>
      </c>
      <c r="B4794" t="s">
        <v>317</v>
      </c>
      <c r="C4794" t="s">
        <v>11578</v>
      </c>
      <c r="D4794" t="s">
        <v>318</v>
      </c>
      <c r="E4794">
        <v>4000.39</v>
      </c>
      <c r="F4794" t="s">
        <v>1170</v>
      </c>
      <c r="G4794" t="s">
        <v>11579</v>
      </c>
      <c r="H4794" t="s">
        <v>755</v>
      </c>
      <c r="I4794" t="s">
        <v>10811</v>
      </c>
      <c r="J4794">
        <v>10094</v>
      </c>
      <c r="K4794">
        <v>111100</v>
      </c>
      <c r="L4794" t="s">
        <v>35</v>
      </c>
      <c r="M4794" t="s">
        <v>189</v>
      </c>
      <c r="N4794" t="s">
        <v>11268</v>
      </c>
      <c r="O4794" s="129"/>
    </row>
    <row r="4795" spans="1:15">
      <c r="A4795" t="s">
        <v>11580</v>
      </c>
      <c r="B4795" t="s">
        <v>317</v>
      </c>
      <c r="C4795" t="s">
        <v>11581</v>
      </c>
      <c r="D4795" t="s">
        <v>318</v>
      </c>
      <c r="E4795">
        <v>3877.5</v>
      </c>
      <c r="F4795" t="s">
        <v>1170</v>
      </c>
      <c r="G4795" t="s">
        <v>11582</v>
      </c>
      <c r="H4795" t="s">
        <v>747</v>
      </c>
      <c r="I4795" t="s">
        <v>10811</v>
      </c>
      <c r="J4795">
        <v>10094</v>
      </c>
      <c r="K4795">
        <v>111100</v>
      </c>
      <c r="L4795" t="s">
        <v>35</v>
      </c>
      <c r="M4795" t="s">
        <v>189</v>
      </c>
      <c r="N4795" t="s">
        <v>11269</v>
      </c>
      <c r="O4795" s="129"/>
    </row>
    <row r="4796" spans="1:15">
      <c r="A4796" t="s">
        <v>11583</v>
      </c>
      <c r="B4796" t="s">
        <v>317</v>
      </c>
      <c r="C4796" t="s">
        <v>11584</v>
      </c>
      <c r="D4796" t="s">
        <v>318</v>
      </c>
      <c r="E4796">
        <v>4840.68</v>
      </c>
      <c r="F4796" t="s">
        <v>1170</v>
      </c>
      <c r="G4796" t="s">
        <v>11585</v>
      </c>
      <c r="H4796" t="s">
        <v>755</v>
      </c>
      <c r="I4796" t="s">
        <v>10811</v>
      </c>
      <c r="J4796">
        <v>10094</v>
      </c>
      <c r="K4796">
        <v>111100</v>
      </c>
      <c r="L4796" t="s">
        <v>35</v>
      </c>
      <c r="M4796" t="s">
        <v>189</v>
      </c>
      <c r="N4796" t="s">
        <v>11271</v>
      </c>
      <c r="O4796" s="129"/>
    </row>
    <row r="4797" spans="1:15">
      <c r="A4797" t="s">
        <v>1155</v>
      </c>
      <c r="B4797" t="s">
        <v>317</v>
      </c>
      <c r="C4797" t="s">
        <v>11586</v>
      </c>
      <c r="D4797" t="s">
        <v>318</v>
      </c>
      <c r="E4797">
        <v>3877.5</v>
      </c>
      <c r="F4797" t="s">
        <v>1170</v>
      </c>
      <c r="G4797" t="s">
        <v>11587</v>
      </c>
      <c r="H4797" t="s">
        <v>756</v>
      </c>
      <c r="I4797" t="s">
        <v>10811</v>
      </c>
      <c r="J4797">
        <v>10094</v>
      </c>
      <c r="K4797">
        <v>111100</v>
      </c>
      <c r="L4797" t="s">
        <v>35</v>
      </c>
      <c r="M4797" t="s">
        <v>189</v>
      </c>
      <c r="N4797" t="s">
        <v>11270</v>
      </c>
      <c r="O4797" s="129"/>
    </row>
    <row r="4798" spans="1:15">
      <c r="A4798" t="s">
        <v>11588</v>
      </c>
      <c r="B4798" t="s">
        <v>317</v>
      </c>
      <c r="C4798" t="s">
        <v>11589</v>
      </c>
      <c r="D4798" t="s">
        <v>318</v>
      </c>
      <c r="E4798">
        <v>5683.99</v>
      </c>
      <c r="F4798" t="s">
        <v>1170</v>
      </c>
      <c r="G4798" t="s">
        <v>11590</v>
      </c>
      <c r="H4798" t="s">
        <v>763</v>
      </c>
      <c r="I4798" t="s">
        <v>10811</v>
      </c>
      <c r="J4798">
        <v>10094</v>
      </c>
      <c r="K4798">
        <v>111100</v>
      </c>
      <c r="L4798" t="s">
        <v>35</v>
      </c>
      <c r="M4798" t="s">
        <v>189</v>
      </c>
      <c r="N4798" t="s">
        <v>11272</v>
      </c>
      <c r="O4798" s="129"/>
    </row>
    <row r="4799" spans="1:15">
      <c r="A4799" t="s">
        <v>1161</v>
      </c>
      <c r="B4799" t="s">
        <v>317</v>
      </c>
      <c r="C4799" t="s">
        <v>11591</v>
      </c>
      <c r="D4799" t="s">
        <v>318</v>
      </c>
      <c r="E4799">
        <v>4209.46</v>
      </c>
      <c r="F4799" t="s">
        <v>1170</v>
      </c>
      <c r="G4799" t="s">
        <v>11592</v>
      </c>
      <c r="H4799" t="s">
        <v>755</v>
      </c>
      <c r="I4799" t="s">
        <v>10811</v>
      </c>
      <c r="J4799">
        <v>10094</v>
      </c>
      <c r="K4799">
        <v>111100</v>
      </c>
      <c r="L4799" t="s">
        <v>35</v>
      </c>
      <c r="M4799" t="s">
        <v>189</v>
      </c>
      <c r="N4799" t="s">
        <v>11273</v>
      </c>
      <c r="O4799" s="129"/>
    </row>
    <row r="4800" spans="1:15">
      <c r="A4800" t="s">
        <v>1160</v>
      </c>
      <c r="B4800" t="s">
        <v>317</v>
      </c>
      <c r="C4800" t="s">
        <v>11593</v>
      </c>
      <c r="D4800" t="s">
        <v>318</v>
      </c>
      <c r="E4800">
        <v>4209.46</v>
      </c>
      <c r="F4800" t="s">
        <v>1170</v>
      </c>
      <c r="G4800" t="s">
        <v>11594</v>
      </c>
      <c r="H4800" t="s">
        <v>760</v>
      </c>
      <c r="I4800" t="s">
        <v>10811</v>
      </c>
      <c r="J4800">
        <v>10094</v>
      </c>
      <c r="K4800">
        <v>111100</v>
      </c>
      <c r="L4800" t="s">
        <v>35</v>
      </c>
      <c r="M4800" t="s">
        <v>189</v>
      </c>
      <c r="N4800" t="s">
        <v>11274</v>
      </c>
      <c r="O4800" s="129"/>
    </row>
    <row r="4801" spans="1:15">
      <c r="A4801" t="s">
        <v>316</v>
      </c>
      <c r="B4801" t="s">
        <v>317</v>
      </c>
      <c r="C4801" t="s">
        <v>11569</v>
      </c>
      <c r="D4801" t="s">
        <v>318</v>
      </c>
      <c r="E4801">
        <v>2458.5</v>
      </c>
      <c r="F4801" t="s">
        <v>1170</v>
      </c>
      <c r="G4801" t="s">
        <v>11570</v>
      </c>
      <c r="H4801" t="s">
        <v>759</v>
      </c>
      <c r="I4801" t="s">
        <v>10810</v>
      </c>
      <c r="J4801">
        <v>10094</v>
      </c>
      <c r="K4801">
        <v>111200</v>
      </c>
      <c r="L4801" t="s">
        <v>33</v>
      </c>
      <c r="M4801" t="s">
        <v>189</v>
      </c>
      <c r="N4801" t="s">
        <v>11264</v>
      </c>
      <c r="O4801" s="129"/>
    </row>
    <row r="4802" spans="1:15">
      <c r="A4802" t="s">
        <v>320</v>
      </c>
      <c r="B4802" t="s">
        <v>317</v>
      </c>
      <c r="C4802" t="s">
        <v>11571</v>
      </c>
      <c r="D4802" t="s">
        <v>318</v>
      </c>
      <c r="E4802">
        <v>2458.5</v>
      </c>
      <c r="F4802" t="s">
        <v>1170</v>
      </c>
      <c r="G4802" t="s">
        <v>11572</v>
      </c>
      <c r="H4802" t="s">
        <v>756</v>
      </c>
      <c r="I4802" t="s">
        <v>10810</v>
      </c>
      <c r="J4802">
        <v>10094</v>
      </c>
      <c r="K4802">
        <v>111200</v>
      </c>
      <c r="L4802" t="s">
        <v>33</v>
      </c>
      <c r="M4802" t="s">
        <v>189</v>
      </c>
      <c r="N4802" t="s">
        <v>11265</v>
      </c>
      <c r="O4802" s="129"/>
    </row>
    <row r="4803" spans="1:15">
      <c r="A4803" t="s">
        <v>321</v>
      </c>
      <c r="B4803" t="s">
        <v>317</v>
      </c>
      <c r="C4803" t="s">
        <v>11573</v>
      </c>
      <c r="D4803" t="s">
        <v>318</v>
      </c>
      <c r="E4803">
        <v>2458.5</v>
      </c>
      <c r="F4803" t="s">
        <v>1170</v>
      </c>
      <c r="G4803" t="s">
        <v>11574</v>
      </c>
      <c r="H4803" t="s">
        <v>759</v>
      </c>
      <c r="I4803" t="s">
        <v>10810</v>
      </c>
      <c r="J4803">
        <v>10094</v>
      </c>
      <c r="K4803">
        <v>111200</v>
      </c>
      <c r="L4803" t="s">
        <v>33</v>
      </c>
      <c r="M4803" t="s">
        <v>189</v>
      </c>
      <c r="N4803" t="s">
        <v>11266</v>
      </c>
      <c r="O4803" s="129"/>
    </row>
    <row r="4804" spans="1:15">
      <c r="A4804" t="s">
        <v>1115</v>
      </c>
      <c r="B4804" t="s">
        <v>317</v>
      </c>
      <c r="C4804" t="s">
        <v>11575</v>
      </c>
      <c r="D4804" t="s">
        <v>318</v>
      </c>
      <c r="E4804">
        <v>2552.8000000000002</v>
      </c>
      <c r="F4804" t="s">
        <v>1170</v>
      </c>
      <c r="G4804" t="s">
        <v>11576</v>
      </c>
      <c r="H4804" t="s">
        <v>758</v>
      </c>
      <c r="I4804" t="s">
        <v>10810</v>
      </c>
      <c r="J4804">
        <v>10094</v>
      </c>
      <c r="K4804">
        <v>111200</v>
      </c>
      <c r="L4804" t="s">
        <v>33</v>
      </c>
      <c r="M4804" t="s">
        <v>189</v>
      </c>
      <c r="N4804" t="s">
        <v>11267</v>
      </c>
      <c r="O4804" s="129"/>
    </row>
    <row r="4805" spans="1:15">
      <c r="A4805" t="s">
        <v>11577</v>
      </c>
      <c r="B4805" t="s">
        <v>317</v>
      </c>
      <c r="C4805" t="s">
        <v>11578</v>
      </c>
      <c r="D4805" t="s">
        <v>318</v>
      </c>
      <c r="E4805">
        <v>2458.5</v>
      </c>
      <c r="F4805" t="s">
        <v>1170</v>
      </c>
      <c r="G4805" t="s">
        <v>11579</v>
      </c>
      <c r="H4805" t="s">
        <v>756</v>
      </c>
      <c r="I4805" t="s">
        <v>10810</v>
      </c>
      <c r="J4805">
        <v>10094</v>
      </c>
      <c r="K4805">
        <v>111200</v>
      </c>
      <c r="L4805" t="s">
        <v>33</v>
      </c>
      <c r="M4805" t="s">
        <v>189</v>
      </c>
      <c r="N4805" t="s">
        <v>11268</v>
      </c>
      <c r="O4805" s="129"/>
    </row>
    <row r="4806" spans="1:15">
      <c r="A4806" t="s">
        <v>11580</v>
      </c>
      <c r="B4806" t="s">
        <v>317</v>
      </c>
      <c r="C4806" t="s">
        <v>11581</v>
      </c>
      <c r="D4806" t="s">
        <v>318</v>
      </c>
      <c r="E4806">
        <v>2458.5</v>
      </c>
      <c r="F4806" t="s">
        <v>1170</v>
      </c>
      <c r="G4806" t="s">
        <v>11582</v>
      </c>
      <c r="H4806" t="s">
        <v>748</v>
      </c>
      <c r="I4806" t="s">
        <v>10810</v>
      </c>
      <c r="J4806">
        <v>10094</v>
      </c>
      <c r="K4806">
        <v>111200</v>
      </c>
      <c r="L4806" t="s">
        <v>33</v>
      </c>
      <c r="M4806" t="s">
        <v>189</v>
      </c>
      <c r="N4806" t="s">
        <v>11269</v>
      </c>
      <c r="O4806" s="129"/>
    </row>
    <row r="4807" spans="1:15">
      <c r="A4807" t="s">
        <v>11583</v>
      </c>
      <c r="B4807" t="s">
        <v>317</v>
      </c>
      <c r="C4807" t="s">
        <v>11584</v>
      </c>
      <c r="D4807" t="s">
        <v>318</v>
      </c>
      <c r="E4807">
        <v>3986.61</v>
      </c>
      <c r="F4807" t="s">
        <v>1170</v>
      </c>
      <c r="G4807" t="s">
        <v>11585</v>
      </c>
      <c r="H4807" t="s">
        <v>756</v>
      </c>
      <c r="I4807" t="s">
        <v>10810</v>
      </c>
      <c r="J4807">
        <v>10094</v>
      </c>
      <c r="K4807">
        <v>111200</v>
      </c>
      <c r="L4807" t="s">
        <v>33</v>
      </c>
      <c r="M4807" t="s">
        <v>189</v>
      </c>
      <c r="N4807" t="s">
        <v>11271</v>
      </c>
      <c r="O4807" s="129"/>
    </row>
    <row r="4808" spans="1:15">
      <c r="A4808" t="s">
        <v>1155</v>
      </c>
      <c r="B4808" t="s">
        <v>317</v>
      </c>
      <c r="C4808" t="s">
        <v>11586</v>
      </c>
      <c r="D4808" t="s">
        <v>318</v>
      </c>
      <c r="E4808">
        <v>2458.5</v>
      </c>
      <c r="F4808" t="s">
        <v>1170</v>
      </c>
      <c r="G4808" t="s">
        <v>11587</v>
      </c>
      <c r="H4808" t="s">
        <v>757</v>
      </c>
      <c r="I4808" t="s">
        <v>10810</v>
      </c>
      <c r="J4808">
        <v>10094</v>
      </c>
      <c r="K4808">
        <v>111200</v>
      </c>
      <c r="L4808" t="s">
        <v>33</v>
      </c>
      <c r="M4808" t="s">
        <v>189</v>
      </c>
      <c r="N4808" t="s">
        <v>11270</v>
      </c>
      <c r="O4808" s="129"/>
    </row>
    <row r="4809" spans="1:15">
      <c r="A4809" t="s">
        <v>11588</v>
      </c>
      <c r="B4809" t="s">
        <v>317</v>
      </c>
      <c r="C4809" t="s">
        <v>11589</v>
      </c>
      <c r="D4809" t="s">
        <v>318</v>
      </c>
      <c r="E4809">
        <v>2741.24</v>
      </c>
      <c r="F4809" t="s">
        <v>1170</v>
      </c>
      <c r="G4809" t="s">
        <v>11590</v>
      </c>
      <c r="H4809" t="s">
        <v>764</v>
      </c>
      <c r="I4809" t="s">
        <v>10810</v>
      </c>
      <c r="J4809">
        <v>10094</v>
      </c>
      <c r="K4809">
        <v>111200</v>
      </c>
      <c r="L4809" t="s">
        <v>33</v>
      </c>
      <c r="M4809" t="s">
        <v>189</v>
      </c>
      <c r="N4809" t="s">
        <v>11272</v>
      </c>
      <c r="O4809" s="129"/>
    </row>
    <row r="4810" spans="1:15">
      <c r="A4810" t="s">
        <v>1161</v>
      </c>
      <c r="B4810" t="s">
        <v>317</v>
      </c>
      <c r="C4810" t="s">
        <v>11591</v>
      </c>
      <c r="D4810" t="s">
        <v>318</v>
      </c>
      <c r="E4810">
        <v>2656.33</v>
      </c>
      <c r="F4810" t="s">
        <v>1170</v>
      </c>
      <c r="G4810" t="s">
        <v>11592</v>
      </c>
      <c r="H4810" t="s">
        <v>756</v>
      </c>
      <c r="I4810" t="s">
        <v>10810</v>
      </c>
      <c r="J4810">
        <v>10094</v>
      </c>
      <c r="K4810">
        <v>111200</v>
      </c>
      <c r="L4810" t="s">
        <v>33</v>
      </c>
      <c r="M4810" t="s">
        <v>189</v>
      </c>
      <c r="N4810" t="s">
        <v>11273</v>
      </c>
      <c r="O4810" s="129"/>
    </row>
    <row r="4811" spans="1:15">
      <c r="A4811" t="s">
        <v>1160</v>
      </c>
      <c r="B4811" t="s">
        <v>317</v>
      </c>
      <c r="C4811" t="s">
        <v>11593</v>
      </c>
      <c r="D4811" t="s">
        <v>318</v>
      </c>
      <c r="E4811">
        <v>2656.33</v>
      </c>
      <c r="F4811" t="s">
        <v>1170</v>
      </c>
      <c r="G4811" t="s">
        <v>11594</v>
      </c>
      <c r="H4811" t="s">
        <v>761</v>
      </c>
      <c r="I4811" t="s">
        <v>10810</v>
      </c>
      <c r="J4811">
        <v>10094</v>
      </c>
      <c r="K4811">
        <v>111200</v>
      </c>
      <c r="L4811" t="s">
        <v>33</v>
      </c>
      <c r="M4811" t="s">
        <v>189</v>
      </c>
      <c r="N4811" t="s">
        <v>11274</v>
      </c>
      <c r="O4811" s="129"/>
    </row>
    <row r="4812" spans="1:15">
      <c r="A4812" t="s">
        <v>316</v>
      </c>
      <c r="B4812" t="s">
        <v>317</v>
      </c>
      <c r="C4812" t="s">
        <v>11569</v>
      </c>
      <c r="D4812" t="s">
        <v>318</v>
      </c>
      <c r="E4812">
        <v>39917.01</v>
      </c>
      <c r="F4812" t="s">
        <v>1170</v>
      </c>
      <c r="G4812" t="s">
        <v>11570</v>
      </c>
      <c r="H4812" t="s">
        <v>760</v>
      </c>
      <c r="I4812" t="s">
        <v>10809</v>
      </c>
      <c r="J4812">
        <v>10094</v>
      </c>
      <c r="K4812">
        <v>111400</v>
      </c>
      <c r="L4812" t="s">
        <v>27</v>
      </c>
      <c r="M4812" t="s">
        <v>189</v>
      </c>
      <c r="N4812" t="s">
        <v>11264</v>
      </c>
      <c r="O4812" s="129"/>
    </row>
    <row r="4813" spans="1:15">
      <c r="A4813" t="s">
        <v>320</v>
      </c>
      <c r="B4813" t="s">
        <v>317</v>
      </c>
      <c r="C4813" t="s">
        <v>11571</v>
      </c>
      <c r="D4813" t="s">
        <v>318</v>
      </c>
      <c r="E4813">
        <v>41862.629999999997</v>
      </c>
      <c r="F4813" t="s">
        <v>1170</v>
      </c>
      <c r="G4813" t="s">
        <v>11572</v>
      </c>
      <c r="H4813" t="s">
        <v>757</v>
      </c>
      <c r="I4813" t="s">
        <v>10809</v>
      </c>
      <c r="J4813">
        <v>10094</v>
      </c>
      <c r="K4813">
        <v>111400</v>
      </c>
      <c r="L4813" t="s">
        <v>27</v>
      </c>
      <c r="M4813" t="s">
        <v>189</v>
      </c>
      <c r="N4813" t="s">
        <v>11265</v>
      </c>
      <c r="O4813" s="129"/>
    </row>
    <row r="4814" spans="1:15">
      <c r="A4814" t="s">
        <v>321</v>
      </c>
      <c r="B4814" t="s">
        <v>317</v>
      </c>
      <c r="C4814" t="s">
        <v>11573</v>
      </c>
      <c r="D4814" t="s">
        <v>318</v>
      </c>
      <c r="E4814">
        <v>41862.629999999997</v>
      </c>
      <c r="F4814" t="s">
        <v>1170</v>
      </c>
      <c r="G4814" t="s">
        <v>11574</v>
      </c>
      <c r="H4814" t="s">
        <v>760</v>
      </c>
      <c r="I4814" t="s">
        <v>10809</v>
      </c>
      <c r="J4814">
        <v>10094</v>
      </c>
      <c r="K4814">
        <v>111400</v>
      </c>
      <c r="L4814" t="s">
        <v>27</v>
      </c>
      <c r="M4814" t="s">
        <v>189</v>
      </c>
      <c r="N4814" t="s">
        <v>11266</v>
      </c>
      <c r="O4814" s="129"/>
    </row>
    <row r="4815" spans="1:15">
      <c r="A4815" t="s">
        <v>1115</v>
      </c>
      <c r="B4815" t="s">
        <v>317</v>
      </c>
      <c r="C4815" t="s">
        <v>11575</v>
      </c>
      <c r="D4815" t="s">
        <v>318</v>
      </c>
      <c r="E4815">
        <v>42100.27</v>
      </c>
      <c r="F4815" t="s">
        <v>1170</v>
      </c>
      <c r="G4815" t="s">
        <v>11576</v>
      </c>
      <c r="H4815" t="s">
        <v>759</v>
      </c>
      <c r="I4815" t="s">
        <v>10809</v>
      </c>
      <c r="J4815">
        <v>10094</v>
      </c>
      <c r="K4815">
        <v>111400</v>
      </c>
      <c r="L4815" t="s">
        <v>27</v>
      </c>
      <c r="M4815" t="s">
        <v>189</v>
      </c>
      <c r="N4815" t="s">
        <v>11267</v>
      </c>
      <c r="O4815" s="129"/>
    </row>
    <row r="4816" spans="1:15">
      <c r="A4816" t="s">
        <v>11577</v>
      </c>
      <c r="B4816" t="s">
        <v>317</v>
      </c>
      <c r="C4816" t="s">
        <v>11578</v>
      </c>
      <c r="D4816" t="s">
        <v>318</v>
      </c>
      <c r="E4816">
        <v>41398.71</v>
      </c>
      <c r="F4816" t="s">
        <v>1170</v>
      </c>
      <c r="G4816" t="s">
        <v>11579</v>
      </c>
      <c r="H4816" t="s">
        <v>757</v>
      </c>
      <c r="I4816" t="s">
        <v>10809</v>
      </c>
      <c r="J4816">
        <v>10094</v>
      </c>
      <c r="K4816">
        <v>111400</v>
      </c>
      <c r="L4816" t="s">
        <v>27</v>
      </c>
      <c r="M4816" t="s">
        <v>189</v>
      </c>
      <c r="N4816" t="s">
        <v>11268</v>
      </c>
      <c r="O4816" s="129"/>
    </row>
    <row r="4817" spans="1:15">
      <c r="A4817" t="s">
        <v>11580</v>
      </c>
      <c r="B4817" t="s">
        <v>317</v>
      </c>
      <c r="C4817" t="s">
        <v>11581</v>
      </c>
      <c r="D4817" t="s">
        <v>318</v>
      </c>
      <c r="E4817">
        <v>36329.31</v>
      </c>
      <c r="F4817" t="s">
        <v>1170</v>
      </c>
      <c r="G4817" t="s">
        <v>11582</v>
      </c>
      <c r="H4817" t="s">
        <v>749</v>
      </c>
      <c r="I4817" t="s">
        <v>10809</v>
      </c>
      <c r="J4817">
        <v>10094</v>
      </c>
      <c r="K4817">
        <v>111400</v>
      </c>
      <c r="L4817" t="s">
        <v>27</v>
      </c>
      <c r="M4817" t="s">
        <v>189</v>
      </c>
      <c r="N4817" t="s">
        <v>11269</v>
      </c>
      <c r="O4817" s="129"/>
    </row>
    <row r="4818" spans="1:15">
      <c r="A4818" t="s">
        <v>1155</v>
      </c>
      <c r="B4818" t="s">
        <v>317</v>
      </c>
      <c r="C4818" t="s">
        <v>11586</v>
      </c>
      <c r="D4818" t="s">
        <v>318</v>
      </c>
      <c r="E4818">
        <v>36289.339999999997</v>
      </c>
      <c r="F4818" t="s">
        <v>1170</v>
      </c>
      <c r="G4818" t="s">
        <v>11587</v>
      </c>
      <c r="H4818" t="s">
        <v>758</v>
      </c>
      <c r="I4818" t="s">
        <v>10809</v>
      </c>
      <c r="J4818">
        <v>10094</v>
      </c>
      <c r="K4818">
        <v>111400</v>
      </c>
      <c r="L4818" t="s">
        <v>27</v>
      </c>
      <c r="M4818" t="s">
        <v>189</v>
      </c>
      <c r="N4818" t="s">
        <v>11270</v>
      </c>
      <c r="O4818" s="129"/>
    </row>
    <row r="4819" spans="1:15">
      <c r="A4819" t="s">
        <v>11583</v>
      </c>
      <c r="B4819" t="s">
        <v>317</v>
      </c>
      <c r="C4819" t="s">
        <v>11584</v>
      </c>
      <c r="D4819" t="s">
        <v>318</v>
      </c>
      <c r="E4819">
        <v>37527.230000000003</v>
      </c>
      <c r="F4819" t="s">
        <v>1170</v>
      </c>
      <c r="G4819" t="s">
        <v>11585</v>
      </c>
      <c r="H4819" t="s">
        <v>757</v>
      </c>
      <c r="I4819" t="s">
        <v>10809</v>
      </c>
      <c r="J4819">
        <v>10094</v>
      </c>
      <c r="K4819">
        <v>111400</v>
      </c>
      <c r="L4819" t="s">
        <v>27</v>
      </c>
      <c r="M4819" t="s">
        <v>189</v>
      </c>
      <c r="N4819" t="s">
        <v>11271</v>
      </c>
      <c r="O4819" s="129"/>
    </row>
    <row r="4820" spans="1:15">
      <c r="A4820" t="s">
        <v>11588</v>
      </c>
      <c r="B4820" t="s">
        <v>317</v>
      </c>
      <c r="C4820" t="s">
        <v>11589</v>
      </c>
      <c r="D4820" t="s">
        <v>318</v>
      </c>
      <c r="E4820">
        <v>48412.13</v>
      </c>
      <c r="F4820" t="s">
        <v>1170</v>
      </c>
      <c r="G4820" t="s">
        <v>11590</v>
      </c>
      <c r="H4820" t="s">
        <v>765</v>
      </c>
      <c r="I4820" t="s">
        <v>10809</v>
      </c>
      <c r="J4820">
        <v>10094</v>
      </c>
      <c r="K4820">
        <v>111400</v>
      </c>
      <c r="L4820" t="s">
        <v>27</v>
      </c>
      <c r="M4820" t="s">
        <v>189</v>
      </c>
      <c r="N4820" t="s">
        <v>11272</v>
      </c>
      <c r="O4820" s="129"/>
    </row>
    <row r="4821" spans="1:15">
      <c r="A4821" t="s">
        <v>1161</v>
      </c>
      <c r="B4821" t="s">
        <v>317</v>
      </c>
      <c r="C4821" t="s">
        <v>11591</v>
      </c>
      <c r="D4821" t="s">
        <v>318</v>
      </c>
      <c r="E4821">
        <v>39843.279999999999</v>
      </c>
      <c r="F4821" t="s">
        <v>1170</v>
      </c>
      <c r="G4821" t="s">
        <v>11592</v>
      </c>
      <c r="H4821" t="s">
        <v>757</v>
      </c>
      <c r="I4821" t="s">
        <v>10809</v>
      </c>
      <c r="J4821">
        <v>10094</v>
      </c>
      <c r="K4821">
        <v>111400</v>
      </c>
      <c r="L4821" t="s">
        <v>27</v>
      </c>
      <c r="M4821" t="s">
        <v>189</v>
      </c>
      <c r="N4821" t="s">
        <v>11273</v>
      </c>
      <c r="O4821" s="129"/>
    </row>
    <row r="4822" spans="1:15">
      <c r="A4822" t="s">
        <v>1160</v>
      </c>
      <c r="B4822" t="s">
        <v>317</v>
      </c>
      <c r="C4822" t="s">
        <v>11593</v>
      </c>
      <c r="D4822" t="s">
        <v>318</v>
      </c>
      <c r="E4822">
        <v>40941.230000000003</v>
      </c>
      <c r="F4822" t="s">
        <v>1170</v>
      </c>
      <c r="G4822" t="s">
        <v>11594</v>
      </c>
      <c r="H4822" t="s">
        <v>762</v>
      </c>
      <c r="I4822" t="s">
        <v>10809</v>
      </c>
      <c r="J4822">
        <v>10094</v>
      </c>
      <c r="K4822">
        <v>111400</v>
      </c>
      <c r="L4822" t="s">
        <v>27</v>
      </c>
      <c r="M4822" t="s">
        <v>189</v>
      </c>
      <c r="N4822" t="s">
        <v>11274</v>
      </c>
      <c r="O4822" s="129"/>
    </row>
    <row r="4823" spans="1:15">
      <c r="A4823" t="s">
        <v>316</v>
      </c>
      <c r="B4823" t="s">
        <v>317</v>
      </c>
      <c r="C4823" t="s">
        <v>11569</v>
      </c>
      <c r="D4823" t="s">
        <v>318</v>
      </c>
      <c r="E4823">
        <v>2476.8000000000002</v>
      </c>
      <c r="F4823" t="s">
        <v>1170</v>
      </c>
      <c r="G4823" t="s">
        <v>11570</v>
      </c>
      <c r="H4823" t="s">
        <v>761</v>
      </c>
      <c r="I4823" t="s">
        <v>10808</v>
      </c>
      <c r="J4823">
        <v>10094</v>
      </c>
      <c r="K4823">
        <v>111500</v>
      </c>
      <c r="L4823" t="s">
        <v>29</v>
      </c>
      <c r="M4823" t="s">
        <v>189</v>
      </c>
      <c r="N4823" t="s">
        <v>11264</v>
      </c>
      <c r="O4823" s="129"/>
    </row>
    <row r="4824" spans="1:15">
      <c r="A4824" t="s">
        <v>320</v>
      </c>
      <c r="B4824" t="s">
        <v>317</v>
      </c>
      <c r="C4824" t="s">
        <v>11571</v>
      </c>
      <c r="D4824" t="s">
        <v>318</v>
      </c>
      <c r="E4824">
        <v>1087.3800000000001</v>
      </c>
      <c r="F4824" t="s">
        <v>1170</v>
      </c>
      <c r="G4824" t="s">
        <v>11572</v>
      </c>
      <c r="H4824" t="s">
        <v>758</v>
      </c>
      <c r="I4824" t="s">
        <v>10808</v>
      </c>
      <c r="J4824">
        <v>10094</v>
      </c>
      <c r="K4824">
        <v>111500</v>
      </c>
      <c r="L4824" t="s">
        <v>29</v>
      </c>
      <c r="M4824" t="s">
        <v>189</v>
      </c>
      <c r="N4824" t="s">
        <v>11265</v>
      </c>
      <c r="O4824" s="129"/>
    </row>
    <row r="4825" spans="1:15">
      <c r="A4825" t="s">
        <v>321</v>
      </c>
      <c r="B4825" t="s">
        <v>317</v>
      </c>
      <c r="C4825" t="s">
        <v>11573</v>
      </c>
      <c r="D4825" t="s">
        <v>318</v>
      </c>
      <c r="E4825">
        <v>966.56</v>
      </c>
      <c r="F4825" t="s">
        <v>1170</v>
      </c>
      <c r="G4825" t="s">
        <v>11574</v>
      </c>
      <c r="H4825" t="s">
        <v>761</v>
      </c>
      <c r="I4825" t="s">
        <v>10808</v>
      </c>
      <c r="J4825">
        <v>10094</v>
      </c>
      <c r="K4825">
        <v>111500</v>
      </c>
      <c r="L4825" t="s">
        <v>29</v>
      </c>
      <c r="M4825" t="s">
        <v>189</v>
      </c>
      <c r="N4825" t="s">
        <v>11266</v>
      </c>
      <c r="O4825" s="129"/>
    </row>
    <row r="4826" spans="1:15">
      <c r="A4826" t="s">
        <v>1155</v>
      </c>
      <c r="B4826" t="s">
        <v>317</v>
      </c>
      <c r="C4826" t="s">
        <v>11586</v>
      </c>
      <c r="D4826" t="s">
        <v>318</v>
      </c>
      <c r="E4826">
        <v>2557.34</v>
      </c>
      <c r="F4826" t="s">
        <v>1170</v>
      </c>
      <c r="G4826" t="s">
        <v>11587</v>
      </c>
      <c r="H4826" t="s">
        <v>759</v>
      </c>
      <c r="I4826" t="s">
        <v>10808</v>
      </c>
      <c r="J4826">
        <v>10094</v>
      </c>
      <c r="K4826">
        <v>111500</v>
      </c>
      <c r="L4826" t="s">
        <v>29</v>
      </c>
      <c r="M4826" t="s">
        <v>189</v>
      </c>
      <c r="N4826" t="s">
        <v>11270</v>
      </c>
      <c r="O4826" s="129"/>
    </row>
    <row r="4827" spans="1:15">
      <c r="A4827" t="s">
        <v>11583</v>
      </c>
      <c r="B4827" t="s">
        <v>317</v>
      </c>
      <c r="C4827" t="s">
        <v>11584</v>
      </c>
      <c r="D4827" t="s">
        <v>318</v>
      </c>
      <c r="E4827">
        <v>2355.98</v>
      </c>
      <c r="F4827" t="s">
        <v>1170</v>
      </c>
      <c r="G4827" t="s">
        <v>11585</v>
      </c>
      <c r="H4827" t="s">
        <v>758</v>
      </c>
      <c r="I4827" t="s">
        <v>10808</v>
      </c>
      <c r="J4827">
        <v>10094</v>
      </c>
      <c r="K4827">
        <v>111500</v>
      </c>
      <c r="L4827" t="s">
        <v>29</v>
      </c>
      <c r="M4827" t="s">
        <v>189</v>
      </c>
      <c r="N4827" t="s">
        <v>11271</v>
      </c>
      <c r="O4827" s="129"/>
    </row>
    <row r="4828" spans="1:15">
      <c r="A4828" t="s">
        <v>11588</v>
      </c>
      <c r="B4828" t="s">
        <v>317</v>
      </c>
      <c r="C4828" t="s">
        <v>11589</v>
      </c>
      <c r="D4828" t="s">
        <v>318</v>
      </c>
      <c r="E4828">
        <v>2863.44</v>
      </c>
      <c r="F4828" t="s">
        <v>1170</v>
      </c>
      <c r="G4828" t="s">
        <v>11590</v>
      </c>
      <c r="H4828" t="s">
        <v>766</v>
      </c>
      <c r="I4828" t="s">
        <v>10808</v>
      </c>
      <c r="J4828">
        <v>10094</v>
      </c>
      <c r="K4828">
        <v>111500</v>
      </c>
      <c r="L4828" t="s">
        <v>29</v>
      </c>
      <c r="M4828" t="s">
        <v>189</v>
      </c>
      <c r="N4828" t="s">
        <v>11272</v>
      </c>
      <c r="O4828" s="129"/>
    </row>
    <row r="4829" spans="1:15">
      <c r="A4829" t="s">
        <v>1161</v>
      </c>
      <c r="B4829" t="s">
        <v>317</v>
      </c>
      <c r="C4829" t="s">
        <v>11591</v>
      </c>
      <c r="D4829" t="s">
        <v>318</v>
      </c>
      <c r="E4829">
        <v>1243.82</v>
      </c>
      <c r="F4829" t="s">
        <v>1170</v>
      </c>
      <c r="G4829" t="s">
        <v>11592</v>
      </c>
      <c r="H4829" t="s">
        <v>758</v>
      </c>
      <c r="I4829" t="s">
        <v>10808</v>
      </c>
      <c r="J4829">
        <v>10094</v>
      </c>
      <c r="K4829">
        <v>111500</v>
      </c>
      <c r="L4829" t="s">
        <v>29</v>
      </c>
      <c r="M4829" t="s">
        <v>189</v>
      </c>
      <c r="N4829" t="s">
        <v>11273</v>
      </c>
      <c r="O4829" s="129"/>
    </row>
    <row r="4830" spans="1:15">
      <c r="A4830" t="s">
        <v>1160</v>
      </c>
      <c r="B4830" t="s">
        <v>317</v>
      </c>
      <c r="C4830" t="s">
        <v>11593</v>
      </c>
      <c r="D4830" t="s">
        <v>318</v>
      </c>
      <c r="E4830">
        <v>3045.22</v>
      </c>
      <c r="F4830" t="s">
        <v>1170</v>
      </c>
      <c r="G4830" t="s">
        <v>11594</v>
      </c>
      <c r="H4830" t="s">
        <v>763</v>
      </c>
      <c r="I4830" t="s">
        <v>10808</v>
      </c>
      <c r="J4830">
        <v>10094</v>
      </c>
      <c r="K4830">
        <v>111500</v>
      </c>
      <c r="L4830" t="s">
        <v>29</v>
      </c>
      <c r="M4830" t="s">
        <v>189</v>
      </c>
      <c r="N4830" t="s">
        <v>11274</v>
      </c>
      <c r="O4830" s="129"/>
    </row>
    <row r="4831" spans="1:15">
      <c r="A4831" t="s">
        <v>316</v>
      </c>
      <c r="B4831" t="s">
        <v>317</v>
      </c>
      <c r="C4831" t="s">
        <v>11569</v>
      </c>
      <c r="D4831" t="s">
        <v>318</v>
      </c>
      <c r="E4831">
        <v>20310.96</v>
      </c>
      <c r="F4831" t="s">
        <v>1170</v>
      </c>
      <c r="G4831" t="s">
        <v>11570</v>
      </c>
      <c r="H4831" t="s">
        <v>762</v>
      </c>
      <c r="I4831" t="s">
        <v>10807</v>
      </c>
      <c r="J4831">
        <v>10094</v>
      </c>
      <c r="K4831">
        <v>111600</v>
      </c>
      <c r="L4831" t="s">
        <v>31</v>
      </c>
      <c r="M4831" t="s">
        <v>189</v>
      </c>
      <c r="N4831" t="s">
        <v>11264</v>
      </c>
      <c r="O4831" s="129"/>
    </row>
    <row r="4832" spans="1:15">
      <c r="A4832" t="s">
        <v>320</v>
      </c>
      <c r="B4832" t="s">
        <v>317</v>
      </c>
      <c r="C4832" t="s">
        <v>11571</v>
      </c>
      <c r="D4832" t="s">
        <v>318</v>
      </c>
      <c r="E4832">
        <v>20543.71</v>
      </c>
      <c r="F4832" t="s">
        <v>1170</v>
      </c>
      <c r="G4832" t="s">
        <v>11572</v>
      </c>
      <c r="H4832" t="s">
        <v>759</v>
      </c>
      <c r="I4832" t="s">
        <v>10807</v>
      </c>
      <c r="J4832">
        <v>10094</v>
      </c>
      <c r="K4832">
        <v>111600</v>
      </c>
      <c r="L4832" t="s">
        <v>31</v>
      </c>
      <c r="M4832" t="s">
        <v>189</v>
      </c>
      <c r="N4832" t="s">
        <v>11265</v>
      </c>
      <c r="O4832" s="129"/>
    </row>
    <row r="4833" spans="1:15">
      <c r="A4833" t="s">
        <v>321</v>
      </c>
      <c r="B4833" t="s">
        <v>317</v>
      </c>
      <c r="C4833" t="s">
        <v>11573</v>
      </c>
      <c r="D4833" t="s">
        <v>318</v>
      </c>
      <c r="E4833">
        <v>20394.12</v>
      </c>
      <c r="F4833" t="s">
        <v>1170</v>
      </c>
      <c r="G4833" t="s">
        <v>11574</v>
      </c>
      <c r="H4833" t="s">
        <v>762</v>
      </c>
      <c r="I4833" t="s">
        <v>10807</v>
      </c>
      <c r="J4833">
        <v>10094</v>
      </c>
      <c r="K4833">
        <v>111600</v>
      </c>
      <c r="L4833" t="s">
        <v>31</v>
      </c>
      <c r="M4833" t="s">
        <v>189</v>
      </c>
      <c r="N4833" t="s">
        <v>11266</v>
      </c>
      <c r="O4833" s="129"/>
    </row>
    <row r="4834" spans="1:15">
      <c r="A4834" t="s">
        <v>1115</v>
      </c>
      <c r="B4834" t="s">
        <v>317</v>
      </c>
      <c r="C4834" t="s">
        <v>11575</v>
      </c>
      <c r="D4834" t="s">
        <v>318</v>
      </c>
      <c r="E4834">
        <v>20805.14</v>
      </c>
      <c r="F4834" t="s">
        <v>1170</v>
      </c>
      <c r="G4834" t="s">
        <v>11576</v>
      </c>
      <c r="H4834" t="s">
        <v>760</v>
      </c>
      <c r="I4834" t="s">
        <v>10807</v>
      </c>
      <c r="J4834">
        <v>10094</v>
      </c>
      <c r="K4834">
        <v>111600</v>
      </c>
      <c r="L4834" t="s">
        <v>31</v>
      </c>
      <c r="M4834" t="s">
        <v>189</v>
      </c>
      <c r="N4834" t="s">
        <v>11267</v>
      </c>
      <c r="O4834" s="129"/>
    </row>
    <row r="4835" spans="1:15">
      <c r="A4835" t="s">
        <v>11577</v>
      </c>
      <c r="B4835" t="s">
        <v>317</v>
      </c>
      <c r="C4835" t="s">
        <v>11578</v>
      </c>
      <c r="D4835" t="s">
        <v>318</v>
      </c>
      <c r="E4835">
        <v>20733.53</v>
      </c>
      <c r="F4835" t="s">
        <v>1170</v>
      </c>
      <c r="G4835" t="s">
        <v>11579</v>
      </c>
      <c r="H4835" t="s">
        <v>758</v>
      </c>
      <c r="I4835" t="s">
        <v>10807</v>
      </c>
      <c r="J4835">
        <v>10094</v>
      </c>
      <c r="K4835">
        <v>111600</v>
      </c>
      <c r="L4835" t="s">
        <v>31</v>
      </c>
      <c r="M4835" t="s">
        <v>189</v>
      </c>
      <c r="N4835" t="s">
        <v>11268</v>
      </c>
      <c r="O4835" s="129"/>
    </row>
    <row r="4836" spans="1:15">
      <c r="A4836" t="s">
        <v>11580</v>
      </c>
      <c r="B4836" t="s">
        <v>317</v>
      </c>
      <c r="C4836" t="s">
        <v>11581</v>
      </c>
      <c r="D4836" t="s">
        <v>318</v>
      </c>
      <c r="E4836">
        <v>18492.009999999998</v>
      </c>
      <c r="F4836" t="s">
        <v>1170</v>
      </c>
      <c r="G4836" t="s">
        <v>11582</v>
      </c>
      <c r="H4836" t="s">
        <v>750</v>
      </c>
      <c r="I4836" t="s">
        <v>10807</v>
      </c>
      <c r="J4836">
        <v>10094</v>
      </c>
      <c r="K4836">
        <v>111600</v>
      </c>
      <c r="L4836" t="s">
        <v>31</v>
      </c>
      <c r="M4836" t="s">
        <v>189</v>
      </c>
      <c r="N4836" t="s">
        <v>11269</v>
      </c>
      <c r="O4836" s="129"/>
    </row>
    <row r="4837" spans="1:15">
      <c r="A4837" t="s">
        <v>11583</v>
      </c>
      <c r="B4837" t="s">
        <v>317</v>
      </c>
      <c r="C4837" t="s">
        <v>11584</v>
      </c>
      <c r="D4837" t="s">
        <v>318</v>
      </c>
      <c r="E4837">
        <v>31847.68</v>
      </c>
      <c r="F4837" t="s">
        <v>1170</v>
      </c>
      <c r="G4837" t="s">
        <v>11585</v>
      </c>
      <c r="H4837" t="s">
        <v>759</v>
      </c>
      <c r="I4837" t="s">
        <v>10807</v>
      </c>
      <c r="J4837">
        <v>10094</v>
      </c>
      <c r="K4837">
        <v>111600</v>
      </c>
      <c r="L4837" t="s">
        <v>31</v>
      </c>
      <c r="M4837" t="s">
        <v>189</v>
      </c>
      <c r="N4837" t="s">
        <v>11271</v>
      </c>
      <c r="O4837" s="129"/>
    </row>
    <row r="4838" spans="1:15">
      <c r="A4838" t="s">
        <v>1155</v>
      </c>
      <c r="B4838" t="s">
        <v>317</v>
      </c>
      <c r="C4838" t="s">
        <v>11586</v>
      </c>
      <c r="D4838" t="s">
        <v>318</v>
      </c>
      <c r="E4838">
        <v>18827.23</v>
      </c>
      <c r="F4838" t="s">
        <v>1170</v>
      </c>
      <c r="G4838" t="s">
        <v>11587</v>
      </c>
      <c r="H4838" t="s">
        <v>760</v>
      </c>
      <c r="I4838" t="s">
        <v>10807</v>
      </c>
      <c r="J4838">
        <v>10094</v>
      </c>
      <c r="K4838">
        <v>111600</v>
      </c>
      <c r="L4838" t="s">
        <v>31</v>
      </c>
      <c r="M4838" t="s">
        <v>189</v>
      </c>
      <c r="N4838" t="s">
        <v>11270</v>
      </c>
      <c r="O4838" s="129"/>
    </row>
    <row r="4839" spans="1:15">
      <c r="A4839" t="s">
        <v>11588</v>
      </c>
      <c r="B4839" t="s">
        <v>317</v>
      </c>
      <c r="C4839" t="s">
        <v>11589</v>
      </c>
      <c r="D4839" t="s">
        <v>318</v>
      </c>
      <c r="E4839">
        <v>24728.58</v>
      </c>
      <c r="F4839" t="s">
        <v>1170</v>
      </c>
      <c r="G4839" t="s">
        <v>11590</v>
      </c>
      <c r="H4839" t="s">
        <v>767</v>
      </c>
      <c r="I4839" t="s">
        <v>10807</v>
      </c>
      <c r="J4839">
        <v>10094</v>
      </c>
      <c r="K4839">
        <v>111600</v>
      </c>
      <c r="L4839" t="s">
        <v>31</v>
      </c>
      <c r="M4839" t="s">
        <v>189</v>
      </c>
      <c r="N4839" t="s">
        <v>11272</v>
      </c>
      <c r="O4839" s="129"/>
    </row>
    <row r="4840" spans="1:15">
      <c r="A4840" t="s">
        <v>1161</v>
      </c>
      <c r="B4840" t="s">
        <v>317</v>
      </c>
      <c r="C4840" t="s">
        <v>11591</v>
      </c>
      <c r="D4840" t="s">
        <v>318</v>
      </c>
      <c r="E4840">
        <v>24648.41</v>
      </c>
      <c r="F4840" t="s">
        <v>1170</v>
      </c>
      <c r="G4840" t="s">
        <v>11592</v>
      </c>
      <c r="H4840" t="s">
        <v>759</v>
      </c>
      <c r="I4840" t="s">
        <v>10807</v>
      </c>
      <c r="J4840">
        <v>10094</v>
      </c>
      <c r="K4840">
        <v>111600</v>
      </c>
      <c r="L4840" t="s">
        <v>31</v>
      </c>
      <c r="M4840" t="s">
        <v>189</v>
      </c>
      <c r="N4840" t="s">
        <v>11273</v>
      </c>
      <c r="O4840" s="129"/>
    </row>
    <row r="4841" spans="1:15">
      <c r="A4841" t="s">
        <v>1160</v>
      </c>
      <c r="B4841" t="s">
        <v>317</v>
      </c>
      <c r="C4841" t="s">
        <v>11593</v>
      </c>
      <c r="D4841" t="s">
        <v>318</v>
      </c>
      <c r="E4841">
        <v>23665.59</v>
      </c>
      <c r="F4841" t="s">
        <v>1170</v>
      </c>
      <c r="G4841" t="s">
        <v>11594</v>
      </c>
      <c r="H4841" t="s">
        <v>764</v>
      </c>
      <c r="I4841" t="s">
        <v>10807</v>
      </c>
      <c r="J4841">
        <v>10094</v>
      </c>
      <c r="K4841">
        <v>111600</v>
      </c>
      <c r="L4841" t="s">
        <v>31</v>
      </c>
      <c r="M4841" t="s">
        <v>189</v>
      </c>
      <c r="N4841" t="s">
        <v>11274</v>
      </c>
      <c r="O4841" s="129"/>
    </row>
    <row r="4842" spans="1:15">
      <c r="A4842" t="s">
        <v>316</v>
      </c>
      <c r="B4842" t="s">
        <v>317</v>
      </c>
      <c r="C4842" t="s">
        <v>11569</v>
      </c>
      <c r="D4842" t="s">
        <v>318</v>
      </c>
      <c r="E4842">
        <v>773.92</v>
      </c>
      <c r="F4842" t="s">
        <v>1170</v>
      </c>
      <c r="G4842" t="s">
        <v>11570</v>
      </c>
      <c r="H4842" t="s">
        <v>763</v>
      </c>
      <c r="I4842" t="s">
        <v>10806</v>
      </c>
      <c r="J4842">
        <v>10094</v>
      </c>
      <c r="K4842">
        <v>111700</v>
      </c>
      <c r="L4842" t="s">
        <v>39</v>
      </c>
      <c r="M4842" t="s">
        <v>189</v>
      </c>
      <c r="N4842" t="s">
        <v>11264</v>
      </c>
      <c r="O4842" s="129"/>
    </row>
    <row r="4843" spans="1:15">
      <c r="A4843" t="s">
        <v>320</v>
      </c>
      <c r="B4843" t="s">
        <v>317</v>
      </c>
      <c r="C4843" t="s">
        <v>11571</v>
      </c>
      <c r="D4843" t="s">
        <v>318</v>
      </c>
      <c r="E4843">
        <v>773.92</v>
      </c>
      <c r="F4843" t="s">
        <v>1170</v>
      </c>
      <c r="G4843" t="s">
        <v>11572</v>
      </c>
      <c r="H4843" t="s">
        <v>760</v>
      </c>
      <c r="I4843" t="s">
        <v>10806</v>
      </c>
      <c r="J4843">
        <v>10094</v>
      </c>
      <c r="K4843">
        <v>111700</v>
      </c>
      <c r="L4843" t="s">
        <v>39</v>
      </c>
      <c r="M4843" t="s">
        <v>189</v>
      </c>
      <c r="N4843" t="s">
        <v>11265</v>
      </c>
      <c r="O4843" s="129"/>
    </row>
    <row r="4844" spans="1:15">
      <c r="A4844" t="s">
        <v>321</v>
      </c>
      <c r="B4844" t="s">
        <v>317</v>
      </c>
      <c r="C4844" t="s">
        <v>11573</v>
      </c>
      <c r="D4844" t="s">
        <v>318</v>
      </c>
      <c r="E4844">
        <v>773.92</v>
      </c>
      <c r="F4844" t="s">
        <v>1170</v>
      </c>
      <c r="G4844" t="s">
        <v>11574</v>
      </c>
      <c r="H4844" t="s">
        <v>763</v>
      </c>
      <c r="I4844" t="s">
        <v>10806</v>
      </c>
      <c r="J4844">
        <v>10094</v>
      </c>
      <c r="K4844">
        <v>111700</v>
      </c>
      <c r="L4844" t="s">
        <v>39</v>
      </c>
      <c r="M4844" t="s">
        <v>189</v>
      </c>
      <c r="N4844" t="s">
        <v>11266</v>
      </c>
      <c r="O4844" s="129"/>
    </row>
    <row r="4845" spans="1:15">
      <c r="A4845" t="s">
        <v>1115</v>
      </c>
      <c r="B4845" t="s">
        <v>317</v>
      </c>
      <c r="C4845" t="s">
        <v>11575</v>
      </c>
      <c r="D4845" t="s">
        <v>318</v>
      </c>
      <c r="E4845">
        <v>787.92</v>
      </c>
      <c r="F4845" t="s">
        <v>1170</v>
      </c>
      <c r="G4845" t="s">
        <v>11576</v>
      </c>
      <c r="H4845" t="s">
        <v>761</v>
      </c>
      <c r="I4845" t="s">
        <v>10806</v>
      </c>
      <c r="J4845">
        <v>10094</v>
      </c>
      <c r="K4845">
        <v>111700</v>
      </c>
      <c r="L4845" t="s">
        <v>39</v>
      </c>
      <c r="M4845" t="s">
        <v>189</v>
      </c>
      <c r="N4845" t="s">
        <v>11267</v>
      </c>
      <c r="O4845" s="129"/>
    </row>
    <row r="4846" spans="1:15">
      <c r="A4846" t="s">
        <v>11577</v>
      </c>
      <c r="B4846" t="s">
        <v>317</v>
      </c>
      <c r="C4846" t="s">
        <v>11578</v>
      </c>
      <c r="D4846" t="s">
        <v>318</v>
      </c>
      <c r="E4846">
        <v>777.42</v>
      </c>
      <c r="F4846" t="s">
        <v>1170</v>
      </c>
      <c r="G4846" t="s">
        <v>11579</v>
      </c>
      <c r="H4846" t="s">
        <v>759</v>
      </c>
      <c r="I4846" t="s">
        <v>10806</v>
      </c>
      <c r="J4846">
        <v>10094</v>
      </c>
      <c r="K4846">
        <v>111700</v>
      </c>
      <c r="L4846" t="s">
        <v>39</v>
      </c>
      <c r="M4846" t="s">
        <v>189</v>
      </c>
      <c r="N4846" t="s">
        <v>11268</v>
      </c>
      <c r="O4846" s="129"/>
    </row>
    <row r="4847" spans="1:15">
      <c r="A4847" t="s">
        <v>11580</v>
      </c>
      <c r="B4847" t="s">
        <v>317</v>
      </c>
      <c r="C4847" t="s">
        <v>11581</v>
      </c>
      <c r="D4847" t="s">
        <v>318</v>
      </c>
      <c r="E4847">
        <v>777.42</v>
      </c>
      <c r="F4847" t="s">
        <v>1170</v>
      </c>
      <c r="G4847" t="s">
        <v>11582</v>
      </c>
      <c r="H4847" t="s">
        <v>751</v>
      </c>
      <c r="I4847" t="s">
        <v>10806</v>
      </c>
      <c r="J4847">
        <v>10094</v>
      </c>
      <c r="K4847">
        <v>111700</v>
      </c>
      <c r="L4847" t="s">
        <v>39</v>
      </c>
      <c r="M4847" t="s">
        <v>189</v>
      </c>
      <c r="N4847" t="s">
        <v>11269</v>
      </c>
      <c r="O4847" s="129"/>
    </row>
    <row r="4848" spans="1:15">
      <c r="A4848" t="s">
        <v>11583</v>
      </c>
      <c r="B4848" t="s">
        <v>317</v>
      </c>
      <c r="C4848" t="s">
        <v>11584</v>
      </c>
      <c r="D4848" t="s">
        <v>318</v>
      </c>
      <c r="E4848">
        <v>1326.82</v>
      </c>
      <c r="F4848" t="s">
        <v>1170</v>
      </c>
      <c r="G4848" t="s">
        <v>11585</v>
      </c>
      <c r="H4848" t="s">
        <v>760</v>
      </c>
      <c r="I4848" t="s">
        <v>10806</v>
      </c>
      <c r="J4848">
        <v>10094</v>
      </c>
      <c r="K4848">
        <v>111700</v>
      </c>
      <c r="L4848" t="s">
        <v>39</v>
      </c>
      <c r="M4848" t="s">
        <v>189</v>
      </c>
      <c r="N4848" t="s">
        <v>11271</v>
      </c>
      <c r="O4848" s="129"/>
    </row>
    <row r="4849" spans="1:15">
      <c r="A4849" t="s">
        <v>1155</v>
      </c>
      <c r="B4849" t="s">
        <v>317</v>
      </c>
      <c r="C4849" t="s">
        <v>11586</v>
      </c>
      <c r="D4849" t="s">
        <v>318</v>
      </c>
      <c r="E4849">
        <v>864.99</v>
      </c>
      <c r="F4849" t="s">
        <v>1170</v>
      </c>
      <c r="G4849" t="s">
        <v>11587</v>
      </c>
      <c r="H4849" t="s">
        <v>761</v>
      </c>
      <c r="I4849" t="s">
        <v>10806</v>
      </c>
      <c r="J4849">
        <v>10094</v>
      </c>
      <c r="K4849">
        <v>111700</v>
      </c>
      <c r="L4849" t="s">
        <v>39</v>
      </c>
      <c r="M4849" t="s">
        <v>189</v>
      </c>
      <c r="N4849" t="s">
        <v>11270</v>
      </c>
      <c r="O4849" s="129"/>
    </row>
    <row r="4850" spans="1:15">
      <c r="A4850" t="s">
        <v>11588</v>
      </c>
      <c r="B4850" t="s">
        <v>317</v>
      </c>
      <c r="C4850" t="s">
        <v>11589</v>
      </c>
      <c r="D4850" t="s">
        <v>318</v>
      </c>
      <c r="E4850">
        <v>842.42</v>
      </c>
      <c r="F4850" t="s">
        <v>1170</v>
      </c>
      <c r="G4850" t="s">
        <v>11590</v>
      </c>
      <c r="H4850" t="s">
        <v>768</v>
      </c>
      <c r="I4850" t="s">
        <v>10806</v>
      </c>
      <c r="J4850">
        <v>10094</v>
      </c>
      <c r="K4850">
        <v>111700</v>
      </c>
      <c r="L4850" t="s">
        <v>39</v>
      </c>
      <c r="M4850" t="s">
        <v>189</v>
      </c>
      <c r="N4850" t="s">
        <v>11272</v>
      </c>
      <c r="O4850" s="129"/>
    </row>
    <row r="4851" spans="1:15">
      <c r="A4851" t="s">
        <v>1161</v>
      </c>
      <c r="B4851" t="s">
        <v>317</v>
      </c>
      <c r="C4851" t="s">
        <v>11591</v>
      </c>
      <c r="D4851" t="s">
        <v>318</v>
      </c>
      <c r="E4851">
        <v>846.26</v>
      </c>
      <c r="F4851" t="s">
        <v>1170</v>
      </c>
      <c r="G4851" t="s">
        <v>11592</v>
      </c>
      <c r="H4851" t="s">
        <v>760</v>
      </c>
      <c r="I4851" t="s">
        <v>10806</v>
      </c>
      <c r="J4851">
        <v>10094</v>
      </c>
      <c r="K4851">
        <v>111700</v>
      </c>
      <c r="L4851" t="s">
        <v>39</v>
      </c>
      <c r="M4851" t="s">
        <v>189</v>
      </c>
      <c r="N4851" t="s">
        <v>11273</v>
      </c>
      <c r="O4851" s="129"/>
    </row>
    <row r="4852" spans="1:15">
      <c r="A4852" t="s">
        <v>1160</v>
      </c>
      <c r="B4852" t="s">
        <v>317</v>
      </c>
      <c r="C4852" t="s">
        <v>11593</v>
      </c>
      <c r="D4852" t="s">
        <v>318</v>
      </c>
      <c r="E4852">
        <v>846.26</v>
      </c>
      <c r="F4852" t="s">
        <v>1170</v>
      </c>
      <c r="G4852" t="s">
        <v>11594</v>
      </c>
      <c r="H4852" t="s">
        <v>765</v>
      </c>
      <c r="I4852" t="s">
        <v>10806</v>
      </c>
      <c r="J4852">
        <v>10094</v>
      </c>
      <c r="K4852">
        <v>111700</v>
      </c>
      <c r="L4852" t="s">
        <v>39</v>
      </c>
      <c r="M4852" t="s">
        <v>189</v>
      </c>
      <c r="N4852" t="s">
        <v>11274</v>
      </c>
      <c r="O4852" s="129"/>
    </row>
    <row r="4853" spans="1:15">
      <c r="A4853" t="s">
        <v>316</v>
      </c>
      <c r="B4853" t="s">
        <v>317</v>
      </c>
      <c r="C4853" t="s">
        <v>11569</v>
      </c>
      <c r="D4853" t="s">
        <v>318</v>
      </c>
      <c r="E4853">
        <v>23.76</v>
      </c>
      <c r="F4853" t="s">
        <v>1170</v>
      </c>
      <c r="G4853" t="s">
        <v>11570</v>
      </c>
      <c r="H4853" t="s">
        <v>764</v>
      </c>
      <c r="I4853" t="s">
        <v>10805</v>
      </c>
      <c r="J4853">
        <v>10094</v>
      </c>
      <c r="K4853">
        <v>113000</v>
      </c>
      <c r="L4853" t="s">
        <v>39</v>
      </c>
      <c r="M4853" t="s">
        <v>189</v>
      </c>
      <c r="N4853" t="s">
        <v>11264</v>
      </c>
      <c r="O4853" s="129"/>
    </row>
    <row r="4854" spans="1:15">
      <c r="A4854" t="s">
        <v>320</v>
      </c>
      <c r="B4854" t="s">
        <v>317</v>
      </c>
      <c r="C4854" t="s">
        <v>11571</v>
      </c>
      <c r="D4854" t="s">
        <v>318</v>
      </c>
      <c r="E4854">
        <v>23.76</v>
      </c>
      <c r="F4854" t="s">
        <v>1170</v>
      </c>
      <c r="G4854" t="s">
        <v>11572</v>
      </c>
      <c r="H4854" t="s">
        <v>761</v>
      </c>
      <c r="I4854" t="s">
        <v>10805</v>
      </c>
      <c r="J4854">
        <v>10094</v>
      </c>
      <c r="K4854">
        <v>113000</v>
      </c>
      <c r="L4854" t="s">
        <v>39</v>
      </c>
      <c r="M4854" t="s">
        <v>189</v>
      </c>
      <c r="N4854" t="s">
        <v>11265</v>
      </c>
      <c r="O4854" s="129"/>
    </row>
    <row r="4855" spans="1:15">
      <c r="A4855" t="s">
        <v>321</v>
      </c>
      <c r="B4855" t="s">
        <v>317</v>
      </c>
      <c r="C4855" t="s">
        <v>11573</v>
      </c>
      <c r="D4855" t="s">
        <v>318</v>
      </c>
      <c r="E4855">
        <v>23.76</v>
      </c>
      <c r="F4855" t="s">
        <v>1170</v>
      </c>
      <c r="G4855" t="s">
        <v>11574</v>
      </c>
      <c r="H4855" t="s">
        <v>764</v>
      </c>
      <c r="I4855" t="s">
        <v>10805</v>
      </c>
      <c r="J4855">
        <v>10094</v>
      </c>
      <c r="K4855">
        <v>113000</v>
      </c>
      <c r="L4855" t="s">
        <v>39</v>
      </c>
      <c r="M4855" t="s">
        <v>189</v>
      </c>
      <c r="N4855" t="s">
        <v>11266</v>
      </c>
      <c r="O4855" s="129"/>
    </row>
    <row r="4856" spans="1:15">
      <c r="A4856" t="s">
        <v>1115</v>
      </c>
      <c r="B4856" t="s">
        <v>317</v>
      </c>
      <c r="C4856" t="s">
        <v>11575</v>
      </c>
      <c r="D4856" t="s">
        <v>318</v>
      </c>
      <c r="E4856">
        <v>24.4</v>
      </c>
      <c r="F4856" t="s">
        <v>1170</v>
      </c>
      <c r="G4856" t="s">
        <v>11576</v>
      </c>
      <c r="H4856" t="s">
        <v>762</v>
      </c>
      <c r="I4856" t="s">
        <v>10805</v>
      </c>
      <c r="J4856">
        <v>10094</v>
      </c>
      <c r="K4856">
        <v>113000</v>
      </c>
      <c r="L4856" t="s">
        <v>39</v>
      </c>
      <c r="M4856" t="s">
        <v>189</v>
      </c>
      <c r="N4856" t="s">
        <v>11267</v>
      </c>
      <c r="O4856" s="129"/>
    </row>
    <row r="4857" spans="1:15">
      <c r="A4857" t="s">
        <v>11577</v>
      </c>
      <c r="B4857" t="s">
        <v>317</v>
      </c>
      <c r="C4857" t="s">
        <v>11578</v>
      </c>
      <c r="D4857" t="s">
        <v>318</v>
      </c>
      <c r="E4857">
        <v>23.92</v>
      </c>
      <c r="F4857" t="s">
        <v>1170</v>
      </c>
      <c r="G4857" t="s">
        <v>11579</v>
      </c>
      <c r="H4857" t="s">
        <v>760</v>
      </c>
      <c r="I4857" t="s">
        <v>10805</v>
      </c>
      <c r="J4857">
        <v>10094</v>
      </c>
      <c r="K4857">
        <v>113000</v>
      </c>
      <c r="L4857" t="s">
        <v>39</v>
      </c>
      <c r="M4857" t="s">
        <v>189</v>
      </c>
      <c r="N4857" t="s">
        <v>11268</v>
      </c>
      <c r="O4857" s="129"/>
    </row>
    <row r="4858" spans="1:15">
      <c r="A4858" t="s">
        <v>11580</v>
      </c>
      <c r="B4858" t="s">
        <v>317</v>
      </c>
      <c r="C4858" t="s">
        <v>11581</v>
      </c>
      <c r="D4858" t="s">
        <v>318</v>
      </c>
      <c r="E4858">
        <v>23.92</v>
      </c>
      <c r="F4858" t="s">
        <v>1170</v>
      </c>
      <c r="G4858" t="s">
        <v>11582</v>
      </c>
      <c r="H4858" t="s">
        <v>752</v>
      </c>
      <c r="I4858" t="s">
        <v>10805</v>
      </c>
      <c r="J4858">
        <v>10094</v>
      </c>
      <c r="K4858">
        <v>113000</v>
      </c>
      <c r="L4858" t="s">
        <v>39</v>
      </c>
      <c r="M4858" t="s">
        <v>189</v>
      </c>
      <c r="N4858" t="s">
        <v>11269</v>
      </c>
      <c r="O4858" s="129"/>
    </row>
    <row r="4859" spans="1:15">
      <c r="A4859" t="s">
        <v>11583</v>
      </c>
      <c r="B4859" t="s">
        <v>317</v>
      </c>
      <c r="C4859" t="s">
        <v>11584</v>
      </c>
      <c r="D4859" t="s">
        <v>318</v>
      </c>
      <c r="E4859">
        <v>67.02</v>
      </c>
      <c r="F4859" t="s">
        <v>1170</v>
      </c>
      <c r="G4859" t="s">
        <v>11585</v>
      </c>
      <c r="H4859" t="s">
        <v>761</v>
      </c>
      <c r="I4859" t="s">
        <v>10805</v>
      </c>
      <c r="J4859">
        <v>10094</v>
      </c>
      <c r="K4859">
        <v>113000</v>
      </c>
      <c r="L4859" t="s">
        <v>39</v>
      </c>
      <c r="M4859" t="s">
        <v>189</v>
      </c>
      <c r="N4859" t="s">
        <v>11271</v>
      </c>
      <c r="O4859" s="129"/>
    </row>
    <row r="4860" spans="1:15">
      <c r="A4860" t="s">
        <v>1155</v>
      </c>
      <c r="B4860" t="s">
        <v>317</v>
      </c>
      <c r="C4860" t="s">
        <v>11586</v>
      </c>
      <c r="D4860" t="s">
        <v>318</v>
      </c>
      <c r="E4860">
        <v>23.92</v>
      </c>
      <c r="F4860" t="s">
        <v>1170</v>
      </c>
      <c r="G4860" t="s">
        <v>11587</v>
      </c>
      <c r="H4860" t="s">
        <v>762</v>
      </c>
      <c r="I4860" t="s">
        <v>10805</v>
      </c>
      <c r="J4860">
        <v>10094</v>
      </c>
      <c r="K4860">
        <v>113000</v>
      </c>
      <c r="L4860" t="s">
        <v>39</v>
      </c>
      <c r="M4860" t="s">
        <v>189</v>
      </c>
      <c r="N4860" t="s">
        <v>11270</v>
      </c>
      <c r="O4860" s="129"/>
    </row>
    <row r="4861" spans="1:15">
      <c r="A4861" t="s">
        <v>11588</v>
      </c>
      <c r="B4861" t="s">
        <v>317</v>
      </c>
      <c r="C4861" t="s">
        <v>11589</v>
      </c>
      <c r="D4861" t="s">
        <v>318</v>
      </c>
      <c r="E4861">
        <v>26.59</v>
      </c>
      <c r="F4861" t="s">
        <v>1170</v>
      </c>
      <c r="G4861" t="s">
        <v>11590</v>
      </c>
      <c r="H4861" t="s">
        <v>769</v>
      </c>
      <c r="I4861" t="s">
        <v>10805</v>
      </c>
      <c r="J4861">
        <v>10094</v>
      </c>
      <c r="K4861">
        <v>113000</v>
      </c>
      <c r="L4861" t="s">
        <v>39</v>
      </c>
      <c r="M4861" t="s">
        <v>189</v>
      </c>
      <c r="N4861" t="s">
        <v>11272</v>
      </c>
      <c r="O4861" s="129"/>
    </row>
    <row r="4862" spans="1:15">
      <c r="A4862" t="s">
        <v>1161</v>
      </c>
      <c r="B4862" t="s">
        <v>317</v>
      </c>
      <c r="C4862" t="s">
        <v>11591</v>
      </c>
      <c r="D4862" t="s">
        <v>318</v>
      </c>
      <c r="E4862">
        <v>26.99</v>
      </c>
      <c r="F4862" t="s">
        <v>1170</v>
      </c>
      <c r="G4862" t="s">
        <v>11592</v>
      </c>
      <c r="H4862" t="s">
        <v>761</v>
      </c>
      <c r="I4862" t="s">
        <v>10805</v>
      </c>
      <c r="J4862">
        <v>10094</v>
      </c>
      <c r="K4862">
        <v>113000</v>
      </c>
      <c r="L4862" t="s">
        <v>39</v>
      </c>
      <c r="M4862" t="s">
        <v>189</v>
      </c>
      <c r="N4862" t="s">
        <v>11273</v>
      </c>
      <c r="O4862" s="129"/>
    </row>
    <row r="4863" spans="1:15">
      <c r="A4863" t="s">
        <v>1160</v>
      </c>
      <c r="B4863" t="s">
        <v>317</v>
      </c>
      <c r="C4863" t="s">
        <v>11593</v>
      </c>
      <c r="D4863" t="s">
        <v>318</v>
      </c>
      <c r="E4863">
        <v>26.99</v>
      </c>
      <c r="F4863" t="s">
        <v>1170</v>
      </c>
      <c r="G4863" t="s">
        <v>11594</v>
      </c>
      <c r="H4863" t="s">
        <v>766</v>
      </c>
      <c r="I4863" t="s">
        <v>10805</v>
      </c>
      <c r="J4863">
        <v>10094</v>
      </c>
      <c r="K4863">
        <v>113000</v>
      </c>
      <c r="L4863" t="s">
        <v>39</v>
      </c>
      <c r="M4863" t="s">
        <v>189</v>
      </c>
      <c r="N4863" t="s">
        <v>11274</v>
      </c>
      <c r="O4863" s="129"/>
    </row>
    <row r="4864" spans="1:15">
      <c r="A4864" t="s">
        <v>316</v>
      </c>
      <c r="B4864" t="s">
        <v>317</v>
      </c>
      <c r="C4864" t="s">
        <v>11569</v>
      </c>
      <c r="D4864" t="s">
        <v>318</v>
      </c>
      <c r="E4864">
        <v>334.79</v>
      </c>
      <c r="F4864" t="s">
        <v>1170</v>
      </c>
      <c r="G4864" t="s">
        <v>11570</v>
      </c>
      <c r="H4864" t="s">
        <v>765</v>
      </c>
      <c r="I4864" t="s">
        <v>10804</v>
      </c>
      <c r="J4864">
        <v>10094</v>
      </c>
      <c r="K4864">
        <v>113010</v>
      </c>
      <c r="L4864" t="s">
        <v>35</v>
      </c>
      <c r="M4864" t="s">
        <v>189</v>
      </c>
      <c r="N4864" t="s">
        <v>11264</v>
      </c>
      <c r="O4864" s="129"/>
    </row>
    <row r="4865" spans="1:15">
      <c r="A4865" t="s">
        <v>320</v>
      </c>
      <c r="B4865" t="s">
        <v>317</v>
      </c>
      <c r="C4865" t="s">
        <v>11571</v>
      </c>
      <c r="D4865" t="s">
        <v>318</v>
      </c>
      <c r="E4865">
        <v>323.48</v>
      </c>
      <c r="F4865" t="s">
        <v>1170</v>
      </c>
      <c r="G4865" t="s">
        <v>11572</v>
      </c>
      <c r="H4865" t="s">
        <v>762</v>
      </c>
      <c r="I4865" t="s">
        <v>10804</v>
      </c>
      <c r="J4865">
        <v>10094</v>
      </c>
      <c r="K4865">
        <v>113010</v>
      </c>
      <c r="L4865" t="s">
        <v>35</v>
      </c>
      <c r="M4865" t="s">
        <v>189</v>
      </c>
      <c r="N4865" t="s">
        <v>11265</v>
      </c>
      <c r="O4865" s="129"/>
    </row>
    <row r="4866" spans="1:15">
      <c r="A4866" t="s">
        <v>321</v>
      </c>
      <c r="B4866" t="s">
        <v>317</v>
      </c>
      <c r="C4866" t="s">
        <v>11573</v>
      </c>
      <c r="D4866" t="s">
        <v>318</v>
      </c>
      <c r="E4866">
        <v>343.27</v>
      </c>
      <c r="F4866" t="s">
        <v>1170</v>
      </c>
      <c r="G4866" t="s">
        <v>11574</v>
      </c>
      <c r="H4866" t="s">
        <v>765</v>
      </c>
      <c r="I4866" t="s">
        <v>10804</v>
      </c>
      <c r="J4866">
        <v>10094</v>
      </c>
      <c r="K4866">
        <v>113010</v>
      </c>
      <c r="L4866" t="s">
        <v>35</v>
      </c>
      <c r="M4866" t="s">
        <v>189</v>
      </c>
      <c r="N4866" t="s">
        <v>11266</v>
      </c>
      <c r="O4866" s="129"/>
    </row>
    <row r="4867" spans="1:15">
      <c r="A4867" t="s">
        <v>1115</v>
      </c>
      <c r="B4867" t="s">
        <v>317</v>
      </c>
      <c r="C4867" t="s">
        <v>11575</v>
      </c>
      <c r="D4867" t="s">
        <v>318</v>
      </c>
      <c r="E4867">
        <v>333.1</v>
      </c>
      <c r="F4867" t="s">
        <v>1170</v>
      </c>
      <c r="G4867" t="s">
        <v>11576</v>
      </c>
      <c r="H4867" t="s">
        <v>763</v>
      </c>
      <c r="I4867" t="s">
        <v>10804</v>
      </c>
      <c r="J4867">
        <v>10094</v>
      </c>
      <c r="K4867">
        <v>113010</v>
      </c>
      <c r="L4867" t="s">
        <v>35</v>
      </c>
      <c r="M4867" t="s">
        <v>189</v>
      </c>
      <c r="N4867" t="s">
        <v>11267</v>
      </c>
      <c r="O4867" s="129"/>
    </row>
    <row r="4868" spans="1:15">
      <c r="A4868" t="s">
        <v>11577</v>
      </c>
      <c r="B4868" t="s">
        <v>317</v>
      </c>
      <c r="C4868" t="s">
        <v>11578</v>
      </c>
      <c r="D4868" t="s">
        <v>318</v>
      </c>
      <c r="E4868">
        <v>342.84</v>
      </c>
      <c r="F4868" t="s">
        <v>1170</v>
      </c>
      <c r="G4868" t="s">
        <v>11579</v>
      </c>
      <c r="H4868" t="s">
        <v>761</v>
      </c>
      <c r="I4868" t="s">
        <v>10804</v>
      </c>
      <c r="J4868">
        <v>10094</v>
      </c>
      <c r="K4868">
        <v>113010</v>
      </c>
      <c r="L4868" t="s">
        <v>35</v>
      </c>
      <c r="M4868" t="s">
        <v>189</v>
      </c>
      <c r="N4868" t="s">
        <v>11268</v>
      </c>
      <c r="O4868" s="129"/>
    </row>
    <row r="4869" spans="1:15">
      <c r="A4869" t="s">
        <v>11580</v>
      </c>
      <c r="B4869" t="s">
        <v>317</v>
      </c>
      <c r="C4869" t="s">
        <v>11581</v>
      </c>
      <c r="D4869" t="s">
        <v>318</v>
      </c>
      <c r="E4869">
        <v>325.88</v>
      </c>
      <c r="F4869" t="s">
        <v>1170</v>
      </c>
      <c r="G4869" t="s">
        <v>11582</v>
      </c>
      <c r="H4869" t="s">
        <v>753</v>
      </c>
      <c r="I4869" t="s">
        <v>10804</v>
      </c>
      <c r="J4869">
        <v>10094</v>
      </c>
      <c r="K4869">
        <v>113010</v>
      </c>
      <c r="L4869" t="s">
        <v>35</v>
      </c>
      <c r="M4869" t="s">
        <v>189</v>
      </c>
      <c r="N4869" t="s">
        <v>11269</v>
      </c>
      <c r="O4869" s="129"/>
    </row>
    <row r="4870" spans="1:15">
      <c r="A4870" t="s">
        <v>1155</v>
      </c>
      <c r="B4870" t="s">
        <v>317</v>
      </c>
      <c r="C4870" t="s">
        <v>11586</v>
      </c>
      <c r="D4870" t="s">
        <v>318</v>
      </c>
      <c r="E4870">
        <v>325.88</v>
      </c>
      <c r="F4870" t="s">
        <v>1170</v>
      </c>
      <c r="G4870" t="s">
        <v>11587</v>
      </c>
      <c r="H4870" t="s">
        <v>763</v>
      </c>
      <c r="I4870" t="s">
        <v>10804</v>
      </c>
      <c r="J4870">
        <v>10094</v>
      </c>
      <c r="K4870">
        <v>113010</v>
      </c>
      <c r="L4870" t="s">
        <v>35</v>
      </c>
      <c r="M4870" t="s">
        <v>189</v>
      </c>
      <c r="N4870" t="s">
        <v>11270</v>
      </c>
      <c r="O4870" s="129"/>
    </row>
    <row r="4871" spans="1:15">
      <c r="A4871" t="s">
        <v>11583</v>
      </c>
      <c r="B4871" t="s">
        <v>317</v>
      </c>
      <c r="C4871" t="s">
        <v>11584</v>
      </c>
      <c r="D4871" t="s">
        <v>318</v>
      </c>
      <c r="E4871">
        <v>458.81</v>
      </c>
      <c r="F4871" t="s">
        <v>1170</v>
      </c>
      <c r="G4871" t="s">
        <v>11585</v>
      </c>
      <c r="H4871" t="s">
        <v>762</v>
      </c>
      <c r="I4871" t="s">
        <v>10804</v>
      </c>
      <c r="J4871">
        <v>10094</v>
      </c>
      <c r="K4871">
        <v>113010</v>
      </c>
      <c r="L4871" t="s">
        <v>35</v>
      </c>
      <c r="M4871" t="s">
        <v>189</v>
      </c>
      <c r="N4871" t="s">
        <v>11271</v>
      </c>
      <c r="O4871" s="129"/>
    </row>
    <row r="4872" spans="1:15">
      <c r="A4872" t="s">
        <v>11588</v>
      </c>
      <c r="B4872" t="s">
        <v>317</v>
      </c>
      <c r="C4872" t="s">
        <v>11589</v>
      </c>
      <c r="D4872" t="s">
        <v>318</v>
      </c>
      <c r="E4872">
        <v>575.17999999999995</v>
      </c>
      <c r="F4872" t="s">
        <v>1170</v>
      </c>
      <c r="G4872" t="s">
        <v>11590</v>
      </c>
      <c r="H4872" t="s">
        <v>770</v>
      </c>
      <c r="I4872" t="s">
        <v>10804</v>
      </c>
      <c r="J4872">
        <v>10094</v>
      </c>
      <c r="K4872">
        <v>113010</v>
      </c>
      <c r="L4872" t="s">
        <v>35</v>
      </c>
      <c r="M4872" t="s">
        <v>189</v>
      </c>
      <c r="N4872" t="s">
        <v>11272</v>
      </c>
      <c r="O4872" s="129"/>
    </row>
    <row r="4873" spans="1:15">
      <c r="A4873" t="s">
        <v>1161</v>
      </c>
      <c r="B4873" t="s">
        <v>317</v>
      </c>
      <c r="C4873" t="s">
        <v>11591</v>
      </c>
      <c r="D4873" t="s">
        <v>318</v>
      </c>
      <c r="E4873">
        <v>371.7</v>
      </c>
      <c r="F4873" t="s">
        <v>1170</v>
      </c>
      <c r="G4873" t="s">
        <v>11592</v>
      </c>
      <c r="H4873" t="s">
        <v>762</v>
      </c>
      <c r="I4873" t="s">
        <v>10804</v>
      </c>
      <c r="J4873">
        <v>10094</v>
      </c>
      <c r="K4873">
        <v>113010</v>
      </c>
      <c r="L4873" t="s">
        <v>35</v>
      </c>
      <c r="M4873" t="s">
        <v>189</v>
      </c>
      <c r="N4873" t="s">
        <v>11273</v>
      </c>
      <c r="O4873" s="129"/>
    </row>
    <row r="4874" spans="1:15">
      <c r="A4874" t="s">
        <v>1160</v>
      </c>
      <c r="B4874" t="s">
        <v>317</v>
      </c>
      <c r="C4874" t="s">
        <v>11593</v>
      </c>
      <c r="D4874" t="s">
        <v>318</v>
      </c>
      <c r="E4874">
        <v>371.7</v>
      </c>
      <c r="F4874" t="s">
        <v>1170</v>
      </c>
      <c r="G4874" t="s">
        <v>11594</v>
      </c>
      <c r="H4874" t="s">
        <v>767</v>
      </c>
      <c r="I4874" t="s">
        <v>10804</v>
      </c>
      <c r="J4874">
        <v>10094</v>
      </c>
      <c r="K4874">
        <v>113010</v>
      </c>
      <c r="L4874" t="s">
        <v>35</v>
      </c>
      <c r="M4874" t="s">
        <v>189</v>
      </c>
      <c r="N4874" t="s">
        <v>11274</v>
      </c>
      <c r="O4874" s="129"/>
    </row>
    <row r="4875" spans="1:15">
      <c r="A4875" t="s">
        <v>316</v>
      </c>
      <c r="B4875" t="s">
        <v>317</v>
      </c>
      <c r="C4875" t="s">
        <v>11569</v>
      </c>
      <c r="D4875" t="s">
        <v>318</v>
      </c>
      <c r="E4875">
        <v>234.67</v>
      </c>
      <c r="F4875" t="s">
        <v>1170</v>
      </c>
      <c r="G4875" t="s">
        <v>11570</v>
      </c>
      <c r="H4875" t="s">
        <v>766</v>
      </c>
      <c r="I4875" t="s">
        <v>10803</v>
      </c>
      <c r="J4875">
        <v>10094</v>
      </c>
      <c r="K4875">
        <v>113020</v>
      </c>
      <c r="L4875" t="s">
        <v>33</v>
      </c>
      <c r="M4875" t="s">
        <v>189</v>
      </c>
      <c r="N4875" t="s">
        <v>11264</v>
      </c>
      <c r="O4875" s="129"/>
    </row>
    <row r="4876" spans="1:15">
      <c r="A4876" t="s">
        <v>320</v>
      </c>
      <c r="B4876" t="s">
        <v>317</v>
      </c>
      <c r="C4876" t="s">
        <v>11571</v>
      </c>
      <c r="D4876" t="s">
        <v>318</v>
      </c>
      <c r="E4876">
        <v>234.67</v>
      </c>
      <c r="F4876" t="s">
        <v>1170</v>
      </c>
      <c r="G4876" t="s">
        <v>11572</v>
      </c>
      <c r="H4876" t="s">
        <v>763</v>
      </c>
      <c r="I4876" t="s">
        <v>10803</v>
      </c>
      <c r="J4876">
        <v>10094</v>
      </c>
      <c r="K4876">
        <v>113020</v>
      </c>
      <c r="L4876" t="s">
        <v>33</v>
      </c>
      <c r="M4876" t="s">
        <v>189</v>
      </c>
      <c r="N4876" t="s">
        <v>11265</v>
      </c>
      <c r="O4876" s="129"/>
    </row>
    <row r="4877" spans="1:15">
      <c r="A4877" t="s">
        <v>321</v>
      </c>
      <c r="B4877" t="s">
        <v>317</v>
      </c>
      <c r="C4877" t="s">
        <v>11573</v>
      </c>
      <c r="D4877" t="s">
        <v>318</v>
      </c>
      <c r="E4877">
        <v>234.67</v>
      </c>
      <c r="F4877" t="s">
        <v>1170</v>
      </c>
      <c r="G4877" t="s">
        <v>11574</v>
      </c>
      <c r="H4877" t="s">
        <v>766</v>
      </c>
      <c r="I4877" t="s">
        <v>10803</v>
      </c>
      <c r="J4877">
        <v>10094</v>
      </c>
      <c r="K4877">
        <v>113020</v>
      </c>
      <c r="L4877" t="s">
        <v>33</v>
      </c>
      <c r="M4877" t="s">
        <v>189</v>
      </c>
      <c r="N4877" t="s">
        <v>11266</v>
      </c>
      <c r="O4877" s="129"/>
    </row>
    <row r="4878" spans="1:15">
      <c r="A4878" t="s">
        <v>1115</v>
      </c>
      <c r="B4878" t="s">
        <v>317</v>
      </c>
      <c r="C4878" t="s">
        <v>11575</v>
      </c>
      <c r="D4878" t="s">
        <v>318</v>
      </c>
      <c r="E4878">
        <v>247.68</v>
      </c>
      <c r="F4878" t="s">
        <v>1170</v>
      </c>
      <c r="G4878" t="s">
        <v>11576</v>
      </c>
      <c r="H4878" t="s">
        <v>764</v>
      </c>
      <c r="I4878" t="s">
        <v>10803</v>
      </c>
      <c r="J4878">
        <v>10094</v>
      </c>
      <c r="K4878">
        <v>113020</v>
      </c>
      <c r="L4878" t="s">
        <v>33</v>
      </c>
      <c r="M4878" t="s">
        <v>189</v>
      </c>
      <c r="N4878" t="s">
        <v>11267</v>
      </c>
      <c r="O4878" s="129"/>
    </row>
    <row r="4879" spans="1:15">
      <c r="A4879" t="s">
        <v>11577</v>
      </c>
      <c r="B4879" t="s">
        <v>317</v>
      </c>
      <c r="C4879" t="s">
        <v>11578</v>
      </c>
      <c r="D4879" t="s">
        <v>318</v>
      </c>
      <c r="E4879">
        <v>234.67</v>
      </c>
      <c r="F4879" t="s">
        <v>1170</v>
      </c>
      <c r="G4879" t="s">
        <v>11579</v>
      </c>
      <c r="H4879" t="s">
        <v>762</v>
      </c>
      <c r="I4879" t="s">
        <v>10803</v>
      </c>
      <c r="J4879">
        <v>10094</v>
      </c>
      <c r="K4879">
        <v>113020</v>
      </c>
      <c r="L4879" t="s">
        <v>33</v>
      </c>
      <c r="M4879" t="s">
        <v>189</v>
      </c>
      <c r="N4879" t="s">
        <v>11268</v>
      </c>
      <c r="O4879" s="129"/>
    </row>
    <row r="4880" spans="1:15">
      <c r="A4880" t="s">
        <v>11580</v>
      </c>
      <c r="B4880" t="s">
        <v>317</v>
      </c>
      <c r="C4880" t="s">
        <v>11581</v>
      </c>
      <c r="D4880" t="s">
        <v>318</v>
      </c>
      <c r="E4880">
        <v>234.67</v>
      </c>
      <c r="F4880" t="s">
        <v>1170</v>
      </c>
      <c r="G4880" t="s">
        <v>11582</v>
      </c>
      <c r="H4880" t="s">
        <v>754</v>
      </c>
      <c r="I4880" t="s">
        <v>10803</v>
      </c>
      <c r="J4880">
        <v>10094</v>
      </c>
      <c r="K4880">
        <v>113020</v>
      </c>
      <c r="L4880" t="s">
        <v>33</v>
      </c>
      <c r="M4880" t="s">
        <v>189</v>
      </c>
      <c r="N4880" t="s">
        <v>11269</v>
      </c>
      <c r="O4880" s="129"/>
    </row>
    <row r="4881" spans="1:15">
      <c r="A4881" t="s">
        <v>11583</v>
      </c>
      <c r="B4881" t="s">
        <v>317</v>
      </c>
      <c r="C4881" t="s">
        <v>11584</v>
      </c>
      <c r="D4881" t="s">
        <v>318</v>
      </c>
      <c r="E4881">
        <v>445.55</v>
      </c>
      <c r="F4881" t="s">
        <v>1170</v>
      </c>
      <c r="G4881" t="s">
        <v>11585</v>
      </c>
      <c r="H4881" t="s">
        <v>763</v>
      </c>
      <c r="I4881" t="s">
        <v>10803</v>
      </c>
      <c r="J4881">
        <v>10094</v>
      </c>
      <c r="K4881">
        <v>113020</v>
      </c>
      <c r="L4881" t="s">
        <v>33</v>
      </c>
      <c r="M4881" t="s">
        <v>189</v>
      </c>
      <c r="N4881" t="s">
        <v>11271</v>
      </c>
      <c r="O4881" s="129"/>
    </row>
    <row r="4882" spans="1:15">
      <c r="A4882" t="s">
        <v>1155</v>
      </c>
      <c r="B4882" t="s">
        <v>317</v>
      </c>
      <c r="C4882" t="s">
        <v>11586</v>
      </c>
      <c r="D4882" t="s">
        <v>318</v>
      </c>
      <c r="E4882">
        <v>234.67</v>
      </c>
      <c r="F4882" t="s">
        <v>1170</v>
      </c>
      <c r="G4882" t="s">
        <v>11587</v>
      </c>
      <c r="H4882" t="s">
        <v>764</v>
      </c>
      <c r="I4882" t="s">
        <v>10803</v>
      </c>
      <c r="J4882">
        <v>10094</v>
      </c>
      <c r="K4882">
        <v>113020</v>
      </c>
      <c r="L4882" t="s">
        <v>33</v>
      </c>
      <c r="M4882" t="s">
        <v>189</v>
      </c>
      <c r="N4882" t="s">
        <v>11270</v>
      </c>
      <c r="O4882" s="129"/>
    </row>
    <row r="4883" spans="1:15">
      <c r="A4883" t="s">
        <v>11588</v>
      </c>
      <c r="B4883" t="s">
        <v>317</v>
      </c>
      <c r="C4883" t="s">
        <v>11589</v>
      </c>
      <c r="D4883" t="s">
        <v>318</v>
      </c>
      <c r="E4883">
        <v>273.69</v>
      </c>
      <c r="F4883" t="s">
        <v>1170</v>
      </c>
      <c r="G4883" t="s">
        <v>11590</v>
      </c>
      <c r="H4883" t="s">
        <v>771</v>
      </c>
      <c r="I4883" t="s">
        <v>10803</v>
      </c>
      <c r="J4883">
        <v>10094</v>
      </c>
      <c r="K4883">
        <v>113020</v>
      </c>
      <c r="L4883" t="s">
        <v>33</v>
      </c>
      <c r="M4883" t="s">
        <v>189</v>
      </c>
      <c r="N4883" t="s">
        <v>11272</v>
      </c>
      <c r="O4883" s="129"/>
    </row>
    <row r="4884" spans="1:15">
      <c r="A4884" t="s">
        <v>1161</v>
      </c>
      <c r="B4884" t="s">
        <v>317</v>
      </c>
      <c r="C4884" t="s">
        <v>11591</v>
      </c>
      <c r="D4884" t="s">
        <v>318</v>
      </c>
      <c r="E4884">
        <v>261.97000000000003</v>
      </c>
      <c r="F4884" t="s">
        <v>1170</v>
      </c>
      <c r="G4884" t="s">
        <v>11592</v>
      </c>
      <c r="H4884" t="s">
        <v>763</v>
      </c>
      <c r="I4884" t="s">
        <v>10803</v>
      </c>
      <c r="J4884">
        <v>10094</v>
      </c>
      <c r="K4884">
        <v>113020</v>
      </c>
      <c r="L4884" t="s">
        <v>33</v>
      </c>
      <c r="M4884" t="s">
        <v>189</v>
      </c>
      <c r="N4884" t="s">
        <v>11273</v>
      </c>
      <c r="O4884" s="129"/>
    </row>
    <row r="4885" spans="1:15">
      <c r="A4885" t="s">
        <v>1160</v>
      </c>
      <c r="B4885" t="s">
        <v>317</v>
      </c>
      <c r="C4885" t="s">
        <v>11593</v>
      </c>
      <c r="D4885" t="s">
        <v>318</v>
      </c>
      <c r="E4885">
        <v>261.97000000000003</v>
      </c>
      <c r="F4885" t="s">
        <v>1170</v>
      </c>
      <c r="G4885" t="s">
        <v>11594</v>
      </c>
      <c r="H4885" t="s">
        <v>768</v>
      </c>
      <c r="I4885" t="s">
        <v>10803</v>
      </c>
      <c r="J4885">
        <v>10094</v>
      </c>
      <c r="K4885">
        <v>113020</v>
      </c>
      <c r="L4885" t="s">
        <v>33</v>
      </c>
      <c r="M4885" t="s">
        <v>189</v>
      </c>
      <c r="N4885" t="s">
        <v>11274</v>
      </c>
      <c r="O4885" s="129"/>
    </row>
    <row r="4886" spans="1:15">
      <c r="A4886" t="s">
        <v>316</v>
      </c>
      <c r="B4886" t="s">
        <v>317</v>
      </c>
      <c r="C4886" t="s">
        <v>11569</v>
      </c>
      <c r="D4886" t="s">
        <v>318</v>
      </c>
      <c r="E4886">
        <v>4148.67</v>
      </c>
      <c r="F4886" t="s">
        <v>1170</v>
      </c>
      <c r="G4886" t="s">
        <v>11570</v>
      </c>
      <c r="H4886" t="s">
        <v>767</v>
      </c>
      <c r="I4886" t="s">
        <v>10802</v>
      </c>
      <c r="J4886">
        <v>10094</v>
      </c>
      <c r="K4886">
        <v>113040</v>
      </c>
      <c r="L4886" t="s">
        <v>27</v>
      </c>
      <c r="M4886" t="s">
        <v>189</v>
      </c>
      <c r="N4886" t="s">
        <v>11264</v>
      </c>
      <c r="O4886" s="129"/>
    </row>
    <row r="4887" spans="1:15">
      <c r="A4887" t="s">
        <v>320</v>
      </c>
      <c r="B4887" t="s">
        <v>317</v>
      </c>
      <c r="C4887" t="s">
        <v>11571</v>
      </c>
      <c r="D4887" t="s">
        <v>318</v>
      </c>
      <c r="E4887">
        <v>4417.18</v>
      </c>
      <c r="F4887" t="s">
        <v>1170</v>
      </c>
      <c r="G4887" t="s">
        <v>11572</v>
      </c>
      <c r="H4887" t="s">
        <v>764</v>
      </c>
      <c r="I4887" t="s">
        <v>10802</v>
      </c>
      <c r="J4887">
        <v>10094</v>
      </c>
      <c r="K4887">
        <v>113040</v>
      </c>
      <c r="L4887" t="s">
        <v>27</v>
      </c>
      <c r="M4887" t="s">
        <v>189</v>
      </c>
      <c r="N4887" t="s">
        <v>11265</v>
      </c>
      <c r="O4887" s="129"/>
    </row>
    <row r="4888" spans="1:15">
      <c r="A4888" t="s">
        <v>321</v>
      </c>
      <c r="B4888" t="s">
        <v>317</v>
      </c>
      <c r="C4888" t="s">
        <v>11573</v>
      </c>
      <c r="D4888" t="s">
        <v>318</v>
      </c>
      <c r="E4888">
        <v>4417.18</v>
      </c>
      <c r="F4888" t="s">
        <v>1170</v>
      </c>
      <c r="G4888" t="s">
        <v>11574</v>
      </c>
      <c r="H4888" t="s">
        <v>767</v>
      </c>
      <c r="I4888" t="s">
        <v>10802</v>
      </c>
      <c r="J4888">
        <v>10094</v>
      </c>
      <c r="K4888">
        <v>113040</v>
      </c>
      <c r="L4888" t="s">
        <v>27</v>
      </c>
      <c r="M4888" t="s">
        <v>189</v>
      </c>
      <c r="N4888" t="s">
        <v>11266</v>
      </c>
      <c r="O4888" s="129"/>
    </row>
    <row r="4889" spans="1:15">
      <c r="A4889" t="s">
        <v>1115</v>
      </c>
      <c r="B4889" t="s">
        <v>317</v>
      </c>
      <c r="C4889" t="s">
        <v>11575</v>
      </c>
      <c r="D4889" t="s">
        <v>318</v>
      </c>
      <c r="E4889">
        <v>4449.97</v>
      </c>
      <c r="F4889" t="s">
        <v>1170</v>
      </c>
      <c r="G4889" t="s">
        <v>11576</v>
      </c>
      <c r="H4889" t="s">
        <v>765</v>
      </c>
      <c r="I4889" t="s">
        <v>10802</v>
      </c>
      <c r="J4889">
        <v>10094</v>
      </c>
      <c r="K4889">
        <v>113040</v>
      </c>
      <c r="L4889" t="s">
        <v>27</v>
      </c>
      <c r="M4889" t="s">
        <v>189</v>
      </c>
      <c r="N4889" t="s">
        <v>11267</v>
      </c>
      <c r="O4889" s="129"/>
    </row>
    <row r="4890" spans="1:15">
      <c r="A4890" t="s">
        <v>11577</v>
      </c>
      <c r="B4890" t="s">
        <v>317</v>
      </c>
      <c r="C4890" t="s">
        <v>11578</v>
      </c>
      <c r="D4890" t="s">
        <v>318</v>
      </c>
      <c r="E4890">
        <v>4353.16</v>
      </c>
      <c r="F4890" t="s">
        <v>1170</v>
      </c>
      <c r="G4890" t="s">
        <v>11579</v>
      </c>
      <c r="H4890" t="s">
        <v>763</v>
      </c>
      <c r="I4890" t="s">
        <v>10802</v>
      </c>
      <c r="J4890">
        <v>10094</v>
      </c>
      <c r="K4890">
        <v>113040</v>
      </c>
      <c r="L4890" t="s">
        <v>27</v>
      </c>
      <c r="M4890" t="s">
        <v>189</v>
      </c>
      <c r="N4890" t="s">
        <v>11268</v>
      </c>
      <c r="O4890" s="129"/>
    </row>
    <row r="4891" spans="1:15">
      <c r="A4891" t="s">
        <v>11580</v>
      </c>
      <c r="B4891" t="s">
        <v>317</v>
      </c>
      <c r="C4891" t="s">
        <v>11581</v>
      </c>
      <c r="D4891" t="s">
        <v>318</v>
      </c>
      <c r="E4891">
        <v>3862.8</v>
      </c>
      <c r="F4891" t="s">
        <v>1170</v>
      </c>
      <c r="G4891" t="s">
        <v>11582</v>
      </c>
      <c r="H4891" t="s">
        <v>755</v>
      </c>
      <c r="I4891" t="s">
        <v>10802</v>
      </c>
      <c r="J4891">
        <v>10094</v>
      </c>
      <c r="K4891">
        <v>113040</v>
      </c>
      <c r="L4891" t="s">
        <v>27</v>
      </c>
      <c r="M4891" t="s">
        <v>189</v>
      </c>
      <c r="N4891" t="s">
        <v>11269</v>
      </c>
      <c r="O4891" s="129"/>
    </row>
    <row r="4892" spans="1:15">
      <c r="A4892" t="s">
        <v>1155</v>
      </c>
      <c r="B4892" t="s">
        <v>317</v>
      </c>
      <c r="C4892" t="s">
        <v>11586</v>
      </c>
      <c r="D4892" t="s">
        <v>318</v>
      </c>
      <c r="E4892">
        <v>3857.28</v>
      </c>
      <c r="F4892" t="s">
        <v>1170</v>
      </c>
      <c r="G4892" t="s">
        <v>11587</v>
      </c>
      <c r="H4892" t="s">
        <v>765</v>
      </c>
      <c r="I4892" t="s">
        <v>10802</v>
      </c>
      <c r="J4892">
        <v>10094</v>
      </c>
      <c r="K4892">
        <v>113040</v>
      </c>
      <c r="L4892" t="s">
        <v>27</v>
      </c>
      <c r="M4892" t="s">
        <v>189</v>
      </c>
      <c r="N4892" t="s">
        <v>11270</v>
      </c>
      <c r="O4892" s="129"/>
    </row>
    <row r="4893" spans="1:15">
      <c r="A4893" t="s">
        <v>11583</v>
      </c>
      <c r="B4893" t="s">
        <v>317</v>
      </c>
      <c r="C4893" t="s">
        <v>11584</v>
      </c>
      <c r="D4893" t="s">
        <v>318</v>
      </c>
      <c r="E4893">
        <v>4028.11</v>
      </c>
      <c r="F4893" t="s">
        <v>1170</v>
      </c>
      <c r="G4893" t="s">
        <v>11585</v>
      </c>
      <c r="H4893" t="s">
        <v>764</v>
      </c>
      <c r="I4893" t="s">
        <v>10802</v>
      </c>
      <c r="J4893">
        <v>10094</v>
      </c>
      <c r="K4893">
        <v>113040</v>
      </c>
      <c r="L4893" t="s">
        <v>27</v>
      </c>
      <c r="M4893" t="s">
        <v>189</v>
      </c>
      <c r="N4893" t="s">
        <v>11271</v>
      </c>
      <c r="O4893" s="129"/>
    </row>
    <row r="4894" spans="1:15">
      <c r="A4894" t="s">
        <v>11588</v>
      </c>
      <c r="B4894" t="s">
        <v>317</v>
      </c>
      <c r="C4894" t="s">
        <v>11589</v>
      </c>
      <c r="D4894" t="s">
        <v>318</v>
      </c>
      <c r="E4894">
        <v>5530.25</v>
      </c>
      <c r="F4894" t="s">
        <v>1170</v>
      </c>
      <c r="G4894" t="s">
        <v>11590</v>
      </c>
      <c r="H4894" t="s">
        <v>772</v>
      </c>
      <c r="I4894" t="s">
        <v>10802</v>
      </c>
      <c r="J4894">
        <v>10094</v>
      </c>
      <c r="K4894">
        <v>113040</v>
      </c>
      <c r="L4894" t="s">
        <v>27</v>
      </c>
      <c r="M4894" t="s">
        <v>189</v>
      </c>
      <c r="N4894" t="s">
        <v>11272</v>
      </c>
      <c r="O4894" s="129"/>
    </row>
    <row r="4895" spans="1:15">
      <c r="A4895" t="s">
        <v>1161</v>
      </c>
      <c r="B4895" t="s">
        <v>317</v>
      </c>
      <c r="C4895" t="s">
        <v>11591</v>
      </c>
      <c r="D4895" t="s">
        <v>318</v>
      </c>
      <c r="E4895">
        <v>4347.72</v>
      </c>
      <c r="F4895" t="s">
        <v>1170</v>
      </c>
      <c r="G4895" t="s">
        <v>11592</v>
      </c>
      <c r="H4895" t="s">
        <v>764</v>
      </c>
      <c r="I4895" t="s">
        <v>10802</v>
      </c>
      <c r="J4895">
        <v>10094</v>
      </c>
      <c r="K4895">
        <v>113040</v>
      </c>
      <c r="L4895" t="s">
        <v>27</v>
      </c>
      <c r="M4895" t="s">
        <v>189</v>
      </c>
      <c r="N4895" t="s">
        <v>11273</v>
      </c>
      <c r="O4895" s="129"/>
    </row>
    <row r="4896" spans="1:15">
      <c r="A4896" t="s">
        <v>1160</v>
      </c>
      <c r="B4896" t="s">
        <v>317</v>
      </c>
      <c r="C4896" t="s">
        <v>11593</v>
      </c>
      <c r="D4896" t="s">
        <v>318</v>
      </c>
      <c r="E4896">
        <v>4499.24</v>
      </c>
      <c r="F4896" t="s">
        <v>1170</v>
      </c>
      <c r="G4896" t="s">
        <v>11594</v>
      </c>
      <c r="H4896" t="s">
        <v>769</v>
      </c>
      <c r="I4896" t="s">
        <v>10802</v>
      </c>
      <c r="J4896">
        <v>10094</v>
      </c>
      <c r="K4896">
        <v>113040</v>
      </c>
      <c r="L4896" t="s">
        <v>27</v>
      </c>
      <c r="M4896" t="s">
        <v>189</v>
      </c>
      <c r="N4896" t="s">
        <v>11274</v>
      </c>
      <c r="O4896" s="129"/>
    </row>
    <row r="4897" spans="1:15">
      <c r="A4897" t="s">
        <v>316</v>
      </c>
      <c r="B4897" t="s">
        <v>317</v>
      </c>
      <c r="C4897" t="s">
        <v>11569</v>
      </c>
      <c r="D4897" t="s">
        <v>318</v>
      </c>
      <c r="E4897">
        <v>237.19</v>
      </c>
      <c r="F4897" t="s">
        <v>1170</v>
      </c>
      <c r="G4897" t="s">
        <v>11570</v>
      </c>
      <c r="H4897" t="s">
        <v>768</v>
      </c>
      <c r="I4897" t="s">
        <v>10801</v>
      </c>
      <c r="J4897">
        <v>10094</v>
      </c>
      <c r="K4897">
        <v>113050</v>
      </c>
      <c r="L4897" t="s">
        <v>29</v>
      </c>
      <c r="M4897" t="s">
        <v>189</v>
      </c>
      <c r="N4897" t="s">
        <v>11264</v>
      </c>
      <c r="O4897" s="129"/>
    </row>
    <row r="4898" spans="1:15">
      <c r="A4898" t="s">
        <v>320</v>
      </c>
      <c r="B4898" t="s">
        <v>317</v>
      </c>
      <c r="C4898" t="s">
        <v>11571</v>
      </c>
      <c r="D4898" t="s">
        <v>318</v>
      </c>
      <c r="E4898">
        <v>45.45</v>
      </c>
      <c r="F4898" t="s">
        <v>1170</v>
      </c>
      <c r="G4898" t="s">
        <v>11572</v>
      </c>
      <c r="H4898" t="s">
        <v>765</v>
      </c>
      <c r="I4898" t="s">
        <v>10801</v>
      </c>
      <c r="J4898">
        <v>10094</v>
      </c>
      <c r="K4898">
        <v>113050</v>
      </c>
      <c r="L4898" t="s">
        <v>29</v>
      </c>
      <c r="M4898" t="s">
        <v>189</v>
      </c>
      <c r="N4898" t="s">
        <v>11265</v>
      </c>
      <c r="O4898" s="129"/>
    </row>
    <row r="4899" spans="1:15">
      <c r="A4899" t="s">
        <v>321</v>
      </c>
      <c r="B4899" t="s">
        <v>317</v>
      </c>
      <c r="C4899" t="s">
        <v>11573</v>
      </c>
      <c r="D4899" t="s">
        <v>318</v>
      </c>
      <c r="E4899">
        <v>28.78</v>
      </c>
      <c r="F4899" t="s">
        <v>1170</v>
      </c>
      <c r="G4899" t="s">
        <v>11574</v>
      </c>
      <c r="H4899" t="s">
        <v>768</v>
      </c>
      <c r="I4899" t="s">
        <v>10801</v>
      </c>
      <c r="J4899">
        <v>10094</v>
      </c>
      <c r="K4899">
        <v>113050</v>
      </c>
      <c r="L4899" t="s">
        <v>29</v>
      </c>
      <c r="M4899" t="s">
        <v>189</v>
      </c>
      <c r="N4899" t="s">
        <v>11266</v>
      </c>
      <c r="O4899" s="129"/>
    </row>
    <row r="4900" spans="1:15">
      <c r="A4900" t="s">
        <v>11583</v>
      </c>
      <c r="B4900" t="s">
        <v>317</v>
      </c>
      <c r="C4900" t="s">
        <v>11584</v>
      </c>
      <c r="D4900" t="s">
        <v>318</v>
      </c>
      <c r="E4900">
        <v>220.52</v>
      </c>
      <c r="F4900" t="s">
        <v>1170</v>
      </c>
      <c r="G4900" t="s">
        <v>11585</v>
      </c>
      <c r="H4900" t="s">
        <v>765</v>
      </c>
      <c r="I4900" t="s">
        <v>10801</v>
      </c>
      <c r="J4900">
        <v>10094</v>
      </c>
      <c r="K4900">
        <v>113050</v>
      </c>
      <c r="L4900" t="s">
        <v>29</v>
      </c>
      <c r="M4900" t="s">
        <v>189</v>
      </c>
      <c r="N4900" t="s">
        <v>11271</v>
      </c>
      <c r="O4900" s="129"/>
    </row>
    <row r="4901" spans="1:15">
      <c r="A4901" t="s">
        <v>1155</v>
      </c>
      <c r="B4901" t="s">
        <v>317</v>
      </c>
      <c r="C4901" t="s">
        <v>11586</v>
      </c>
      <c r="D4901" t="s">
        <v>318</v>
      </c>
      <c r="E4901">
        <v>248.31</v>
      </c>
      <c r="F4901" t="s">
        <v>1170</v>
      </c>
      <c r="G4901" t="s">
        <v>11587</v>
      </c>
      <c r="H4901" t="s">
        <v>766</v>
      </c>
      <c r="I4901" t="s">
        <v>10801</v>
      </c>
      <c r="J4901">
        <v>10094</v>
      </c>
      <c r="K4901">
        <v>113050</v>
      </c>
      <c r="L4901" t="s">
        <v>29</v>
      </c>
      <c r="M4901" t="s">
        <v>189</v>
      </c>
      <c r="N4901" t="s">
        <v>11270</v>
      </c>
      <c r="O4901" s="129"/>
    </row>
    <row r="4902" spans="1:15">
      <c r="A4902" t="s">
        <v>11588</v>
      </c>
      <c r="B4902" t="s">
        <v>317</v>
      </c>
      <c r="C4902" t="s">
        <v>11589</v>
      </c>
      <c r="D4902" t="s">
        <v>318</v>
      </c>
      <c r="E4902">
        <v>290.55</v>
      </c>
      <c r="F4902" t="s">
        <v>1170</v>
      </c>
      <c r="G4902" t="s">
        <v>11590</v>
      </c>
      <c r="H4902" t="s">
        <v>773</v>
      </c>
      <c r="I4902" t="s">
        <v>10801</v>
      </c>
      <c r="J4902">
        <v>10094</v>
      </c>
      <c r="K4902">
        <v>113050</v>
      </c>
      <c r="L4902" t="s">
        <v>29</v>
      </c>
      <c r="M4902" t="s">
        <v>189</v>
      </c>
      <c r="N4902" t="s">
        <v>11272</v>
      </c>
      <c r="O4902" s="129"/>
    </row>
    <row r="4903" spans="1:15">
      <c r="A4903" t="s">
        <v>1161</v>
      </c>
      <c r="B4903" t="s">
        <v>317</v>
      </c>
      <c r="C4903" t="s">
        <v>11591</v>
      </c>
      <c r="D4903" t="s">
        <v>318</v>
      </c>
      <c r="E4903">
        <v>67.040000000000006</v>
      </c>
      <c r="F4903" t="s">
        <v>1170</v>
      </c>
      <c r="G4903" t="s">
        <v>11592</v>
      </c>
      <c r="H4903" t="s">
        <v>765</v>
      </c>
      <c r="I4903" t="s">
        <v>10801</v>
      </c>
      <c r="J4903">
        <v>10094</v>
      </c>
      <c r="K4903">
        <v>113050</v>
      </c>
      <c r="L4903" t="s">
        <v>29</v>
      </c>
      <c r="M4903" t="s">
        <v>189</v>
      </c>
      <c r="N4903" t="s">
        <v>11273</v>
      </c>
      <c r="O4903" s="129"/>
    </row>
    <row r="4904" spans="1:15">
      <c r="A4904" t="s">
        <v>1160</v>
      </c>
      <c r="B4904" t="s">
        <v>317</v>
      </c>
      <c r="C4904" t="s">
        <v>11593</v>
      </c>
      <c r="D4904" t="s">
        <v>318</v>
      </c>
      <c r="E4904">
        <v>315.64</v>
      </c>
      <c r="F4904" t="s">
        <v>1170</v>
      </c>
      <c r="G4904" t="s">
        <v>11594</v>
      </c>
      <c r="H4904" t="s">
        <v>770</v>
      </c>
      <c r="I4904" t="s">
        <v>10801</v>
      </c>
      <c r="J4904">
        <v>10094</v>
      </c>
      <c r="K4904">
        <v>113050</v>
      </c>
      <c r="L4904" t="s">
        <v>29</v>
      </c>
      <c r="M4904" t="s">
        <v>189</v>
      </c>
      <c r="N4904" t="s">
        <v>11274</v>
      </c>
      <c r="O4904" s="129"/>
    </row>
    <row r="4905" spans="1:15">
      <c r="A4905" t="s">
        <v>316</v>
      </c>
      <c r="B4905" t="s">
        <v>317</v>
      </c>
      <c r="C4905" t="s">
        <v>11569</v>
      </c>
      <c r="D4905" t="s">
        <v>318</v>
      </c>
      <c r="E4905">
        <v>1551.59</v>
      </c>
      <c r="F4905" t="s">
        <v>1170</v>
      </c>
      <c r="G4905" t="s">
        <v>11570</v>
      </c>
      <c r="H4905" t="s">
        <v>769</v>
      </c>
      <c r="I4905" t="s">
        <v>10800</v>
      </c>
      <c r="J4905">
        <v>10094</v>
      </c>
      <c r="K4905">
        <v>113060</v>
      </c>
      <c r="L4905" t="s">
        <v>31</v>
      </c>
      <c r="M4905" t="s">
        <v>189</v>
      </c>
      <c r="N4905" t="s">
        <v>11264</v>
      </c>
      <c r="O4905" s="129"/>
    </row>
    <row r="4906" spans="1:15">
      <c r="A4906" t="s">
        <v>320</v>
      </c>
      <c r="B4906" t="s">
        <v>317</v>
      </c>
      <c r="C4906" t="s">
        <v>11571</v>
      </c>
      <c r="D4906" t="s">
        <v>318</v>
      </c>
      <c r="E4906">
        <v>1553.16</v>
      </c>
      <c r="F4906" t="s">
        <v>1170</v>
      </c>
      <c r="G4906" t="s">
        <v>11572</v>
      </c>
      <c r="H4906" t="s">
        <v>766</v>
      </c>
      <c r="I4906" t="s">
        <v>10800</v>
      </c>
      <c r="J4906">
        <v>10094</v>
      </c>
      <c r="K4906">
        <v>113060</v>
      </c>
      <c r="L4906" t="s">
        <v>31</v>
      </c>
      <c r="M4906" t="s">
        <v>189</v>
      </c>
      <c r="N4906" t="s">
        <v>11265</v>
      </c>
      <c r="O4906" s="129"/>
    </row>
    <row r="4907" spans="1:15">
      <c r="A4907" t="s">
        <v>321</v>
      </c>
      <c r="B4907" t="s">
        <v>317</v>
      </c>
      <c r="C4907" t="s">
        <v>11573</v>
      </c>
      <c r="D4907" t="s">
        <v>318</v>
      </c>
      <c r="E4907">
        <v>1562.88</v>
      </c>
      <c r="F4907" t="s">
        <v>1170</v>
      </c>
      <c r="G4907" t="s">
        <v>11574</v>
      </c>
      <c r="H4907" t="s">
        <v>769</v>
      </c>
      <c r="I4907" t="s">
        <v>10800</v>
      </c>
      <c r="J4907">
        <v>10094</v>
      </c>
      <c r="K4907">
        <v>113060</v>
      </c>
      <c r="L4907" t="s">
        <v>31</v>
      </c>
      <c r="M4907" t="s">
        <v>189</v>
      </c>
      <c r="N4907" t="s">
        <v>11266</v>
      </c>
      <c r="O4907" s="129"/>
    </row>
    <row r="4908" spans="1:15">
      <c r="A4908" t="s">
        <v>1115</v>
      </c>
      <c r="B4908" t="s">
        <v>317</v>
      </c>
      <c r="C4908" t="s">
        <v>11575</v>
      </c>
      <c r="D4908" t="s">
        <v>318</v>
      </c>
      <c r="E4908">
        <v>1619.59</v>
      </c>
      <c r="F4908" t="s">
        <v>1170</v>
      </c>
      <c r="G4908" t="s">
        <v>11576</v>
      </c>
      <c r="H4908" t="s">
        <v>766</v>
      </c>
      <c r="I4908" t="s">
        <v>10800</v>
      </c>
      <c r="J4908">
        <v>10094</v>
      </c>
      <c r="K4908">
        <v>113060</v>
      </c>
      <c r="L4908" t="s">
        <v>31</v>
      </c>
      <c r="M4908" t="s">
        <v>189</v>
      </c>
      <c r="N4908" t="s">
        <v>11267</v>
      </c>
      <c r="O4908" s="129"/>
    </row>
    <row r="4909" spans="1:15">
      <c r="A4909" t="s">
        <v>11577</v>
      </c>
      <c r="B4909" t="s">
        <v>317</v>
      </c>
      <c r="C4909" t="s">
        <v>11578</v>
      </c>
      <c r="D4909" t="s">
        <v>318</v>
      </c>
      <c r="E4909">
        <v>1565.71</v>
      </c>
      <c r="F4909" t="s">
        <v>1170</v>
      </c>
      <c r="G4909" t="s">
        <v>11579</v>
      </c>
      <c r="H4909" t="s">
        <v>764</v>
      </c>
      <c r="I4909" t="s">
        <v>10800</v>
      </c>
      <c r="J4909">
        <v>10094</v>
      </c>
      <c r="K4909">
        <v>113060</v>
      </c>
      <c r="L4909" t="s">
        <v>31</v>
      </c>
      <c r="M4909" t="s">
        <v>189</v>
      </c>
      <c r="N4909" t="s">
        <v>11268</v>
      </c>
      <c r="O4909" s="129"/>
    </row>
    <row r="4910" spans="1:15">
      <c r="A4910" t="s">
        <v>11580</v>
      </c>
      <c r="B4910" t="s">
        <v>317</v>
      </c>
      <c r="C4910" t="s">
        <v>11581</v>
      </c>
      <c r="D4910" t="s">
        <v>318</v>
      </c>
      <c r="E4910">
        <v>1412.61</v>
      </c>
      <c r="F4910" t="s">
        <v>1170</v>
      </c>
      <c r="G4910" t="s">
        <v>11582</v>
      </c>
      <c r="H4910" t="s">
        <v>756</v>
      </c>
      <c r="I4910" t="s">
        <v>10800</v>
      </c>
      <c r="J4910">
        <v>10094</v>
      </c>
      <c r="K4910">
        <v>113060</v>
      </c>
      <c r="L4910" t="s">
        <v>31</v>
      </c>
      <c r="M4910" t="s">
        <v>189</v>
      </c>
      <c r="N4910" t="s">
        <v>11269</v>
      </c>
      <c r="O4910" s="129"/>
    </row>
    <row r="4911" spans="1:15">
      <c r="A4911" t="s">
        <v>11583</v>
      </c>
      <c r="B4911" t="s">
        <v>317</v>
      </c>
      <c r="C4911" t="s">
        <v>11584</v>
      </c>
      <c r="D4911" t="s">
        <v>318</v>
      </c>
      <c r="E4911">
        <v>3158.34</v>
      </c>
      <c r="F4911" t="s">
        <v>1170</v>
      </c>
      <c r="G4911" t="s">
        <v>11585</v>
      </c>
      <c r="H4911" t="s">
        <v>766</v>
      </c>
      <c r="I4911" t="s">
        <v>10800</v>
      </c>
      <c r="J4911">
        <v>10094</v>
      </c>
      <c r="K4911">
        <v>113060</v>
      </c>
      <c r="L4911" t="s">
        <v>31</v>
      </c>
      <c r="M4911" t="s">
        <v>189</v>
      </c>
      <c r="N4911" t="s">
        <v>11271</v>
      </c>
      <c r="O4911" s="129"/>
    </row>
    <row r="4912" spans="1:15">
      <c r="A4912" t="s">
        <v>1155</v>
      </c>
      <c r="B4912" t="s">
        <v>317</v>
      </c>
      <c r="C4912" t="s">
        <v>11586</v>
      </c>
      <c r="D4912" t="s">
        <v>318</v>
      </c>
      <c r="E4912">
        <v>1458.87</v>
      </c>
      <c r="F4912" t="s">
        <v>1170</v>
      </c>
      <c r="G4912" t="s">
        <v>11587</v>
      </c>
      <c r="H4912" t="s">
        <v>767</v>
      </c>
      <c r="I4912" t="s">
        <v>10800</v>
      </c>
      <c r="J4912">
        <v>10094</v>
      </c>
      <c r="K4912">
        <v>113060</v>
      </c>
      <c r="L4912" t="s">
        <v>31</v>
      </c>
      <c r="M4912" t="s">
        <v>189</v>
      </c>
      <c r="N4912" t="s">
        <v>11270</v>
      </c>
      <c r="O4912" s="129"/>
    </row>
    <row r="4913" spans="1:15">
      <c r="A4913" t="s">
        <v>11588</v>
      </c>
      <c r="B4913" t="s">
        <v>317</v>
      </c>
      <c r="C4913" t="s">
        <v>11589</v>
      </c>
      <c r="D4913" t="s">
        <v>318</v>
      </c>
      <c r="E4913">
        <v>1954.98</v>
      </c>
      <c r="F4913" t="s">
        <v>1170</v>
      </c>
      <c r="G4913" t="s">
        <v>11590</v>
      </c>
      <c r="H4913" t="s">
        <v>774</v>
      </c>
      <c r="I4913" t="s">
        <v>10800</v>
      </c>
      <c r="J4913">
        <v>10094</v>
      </c>
      <c r="K4913">
        <v>113060</v>
      </c>
      <c r="L4913" t="s">
        <v>31</v>
      </c>
      <c r="M4913" t="s">
        <v>189</v>
      </c>
      <c r="N4913" t="s">
        <v>11272</v>
      </c>
      <c r="O4913" s="129"/>
    </row>
    <row r="4914" spans="1:15">
      <c r="A4914" t="s">
        <v>1161</v>
      </c>
      <c r="B4914" t="s">
        <v>317</v>
      </c>
      <c r="C4914" t="s">
        <v>11591</v>
      </c>
      <c r="D4914" t="s">
        <v>318</v>
      </c>
      <c r="E4914">
        <v>1963.26</v>
      </c>
      <c r="F4914" t="s">
        <v>1170</v>
      </c>
      <c r="G4914" t="s">
        <v>11592</v>
      </c>
      <c r="H4914" t="s">
        <v>766</v>
      </c>
      <c r="I4914" t="s">
        <v>10800</v>
      </c>
      <c r="J4914">
        <v>10094</v>
      </c>
      <c r="K4914">
        <v>113060</v>
      </c>
      <c r="L4914" t="s">
        <v>31</v>
      </c>
      <c r="M4914" t="s">
        <v>189</v>
      </c>
      <c r="N4914" t="s">
        <v>11273</v>
      </c>
      <c r="O4914" s="129"/>
    </row>
    <row r="4915" spans="1:15">
      <c r="A4915" t="s">
        <v>1160</v>
      </c>
      <c r="B4915" t="s">
        <v>317</v>
      </c>
      <c r="C4915" t="s">
        <v>11593</v>
      </c>
      <c r="D4915" t="s">
        <v>318</v>
      </c>
      <c r="E4915">
        <v>1917.33</v>
      </c>
      <c r="F4915" t="s">
        <v>1170</v>
      </c>
      <c r="G4915" t="s">
        <v>11594</v>
      </c>
      <c r="H4915" t="s">
        <v>771</v>
      </c>
      <c r="I4915" t="s">
        <v>10800</v>
      </c>
      <c r="J4915">
        <v>10094</v>
      </c>
      <c r="K4915">
        <v>113060</v>
      </c>
      <c r="L4915" t="s">
        <v>31</v>
      </c>
      <c r="M4915" t="s">
        <v>189</v>
      </c>
      <c r="N4915" t="s">
        <v>11274</v>
      </c>
      <c r="O4915" s="129"/>
    </row>
    <row r="4916" spans="1:15">
      <c r="A4916" t="s">
        <v>316</v>
      </c>
      <c r="B4916" t="s">
        <v>317</v>
      </c>
      <c r="C4916" t="s">
        <v>11569</v>
      </c>
      <c r="D4916" t="s">
        <v>318</v>
      </c>
      <c r="E4916">
        <v>219.8</v>
      </c>
      <c r="F4916" t="s">
        <v>1170</v>
      </c>
      <c r="G4916" t="s">
        <v>11570</v>
      </c>
      <c r="H4916" t="s">
        <v>770</v>
      </c>
      <c r="I4916" t="s">
        <v>10799</v>
      </c>
      <c r="J4916">
        <v>10094</v>
      </c>
      <c r="K4916">
        <v>114000</v>
      </c>
      <c r="L4916" t="s">
        <v>39</v>
      </c>
      <c r="M4916" t="s">
        <v>189</v>
      </c>
      <c r="N4916" t="s">
        <v>11264</v>
      </c>
      <c r="O4916" s="129"/>
    </row>
    <row r="4917" spans="1:15">
      <c r="A4917" t="s">
        <v>320</v>
      </c>
      <c r="B4917" t="s">
        <v>317</v>
      </c>
      <c r="C4917" t="s">
        <v>11571</v>
      </c>
      <c r="D4917" t="s">
        <v>318</v>
      </c>
      <c r="E4917">
        <v>219.8</v>
      </c>
      <c r="F4917" t="s">
        <v>1170</v>
      </c>
      <c r="G4917" t="s">
        <v>11572</v>
      </c>
      <c r="H4917" t="s">
        <v>767</v>
      </c>
      <c r="I4917" t="s">
        <v>10799</v>
      </c>
      <c r="J4917">
        <v>10094</v>
      </c>
      <c r="K4917">
        <v>114000</v>
      </c>
      <c r="L4917" t="s">
        <v>39</v>
      </c>
      <c r="M4917" t="s">
        <v>189</v>
      </c>
      <c r="N4917" t="s">
        <v>11265</v>
      </c>
      <c r="O4917" s="129"/>
    </row>
    <row r="4918" spans="1:15">
      <c r="A4918" t="s">
        <v>321</v>
      </c>
      <c r="B4918" t="s">
        <v>317</v>
      </c>
      <c r="C4918" t="s">
        <v>11573</v>
      </c>
      <c r="D4918" t="s">
        <v>318</v>
      </c>
      <c r="E4918">
        <v>219.8</v>
      </c>
      <c r="F4918" t="s">
        <v>1170</v>
      </c>
      <c r="G4918" t="s">
        <v>11574</v>
      </c>
      <c r="H4918" t="s">
        <v>770</v>
      </c>
      <c r="I4918" t="s">
        <v>10799</v>
      </c>
      <c r="J4918">
        <v>10094</v>
      </c>
      <c r="K4918">
        <v>114000</v>
      </c>
      <c r="L4918" t="s">
        <v>39</v>
      </c>
      <c r="M4918" t="s">
        <v>189</v>
      </c>
      <c r="N4918" t="s">
        <v>11266</v>
      </c>
      <c r="O4918" s="129"/>
    </row>
    <row r="4919" spans="1:15">
      <c r="A4919" t="s">
        <v>1115</v>
      </c>
      <c r="B4919" t="s">
        <v>317</v>
      </c>
      <c r="C4919" t="s">
        <v>11575</v>
      </c>
      <c r="D4919" t="s">
        <v>318</v>
      </c>
      <c r="E4919">
        <v>223.77</v>
      </c>
      <c r="F4919" t="s">
        <v>1170</v>
      </c>
      <c r="G4919" t="s">
        <v>11576</v>
      </c>
      <c r="H4919" t="s">
        <v>767</v>
      </c>
      <c r="I4919" t="s">
        <v>10799</v>
      </c>
      <c r="J4919">
        <v>10094</v>
      </c>
      <c r="K4919">
        <v>114000</v>
      </c>
      <c r="L4919" t="s">
        <v>39</v>
      </c>
      <c r="M4919" t="s">
        <v>189</v>
      </c>
      <c r="N4919" t="s">
        <v>11267</v>
      </c>
      <c r="O4919" s="129"/>
    </row>
    <row r="4920" spans="1:15">
      <c r="A4920" t="s">
        <v>11577</v>
      </c>
      <c r="B4920" t="s">
        <v>317</v>
      </c>
      <c r="C4920" t="s">
        <v>11578</v>
      </c>
      <c r="D4920" t="s">
        <v>318</v>
      </c>
      <c r="E4920">
        <v>220.79</v>
      </c>
      <c r="F4920" t="s">
        <v>1170</v>
      </c>
      <c r="G4920" t="s">
        <v>11579</v>
      </c>
      <c r="H4920" t="s">
        <v>765</v>
      </c>
      <c r="I4920" t="s">
        <v>10799</v>
      </c>
      <c r="J4920">
        <v>10094</v>
      </c>
      <c r="K4920">
        <v>114000</v>
      </c>
      <c r="L4920" t="s">
        <v>39</v>
      </c>
      <c r="M4920" t="s">
        <v>189</v>
      </c>
      <c r="N4920" t="s">
        <v>11268</v>
      </c>
      <c r="O4920" s="129"/>
    </row>
    <row r="4921" spans="1:15">
      <c r="A4921" t="s">
        <v>11580</v>
      </c>
      <c r="B4921" t="s">
        <v>317</v>
      </c>
      <c r="C4921" t="s">
        <v>11581</v>
      </c>
      <c r="D4921" t="s">
        <v>318</v>
      </c>
      <c r="E4921">
        <v>220.79</v>
      </c>
      <c r="F4921" t="s">
        <v>1170</v>
      </c>
      <c r="G4921" t="s">
        <v>11582</v>
      </c>
      <c r="H4921" t="s">
        <v>757</v>
      </c>
      <c r="I4921" t="s">
        <v>10799</v>
      </c>
      <c r="J4921">
        <v>10094</v>
      </c>
      <c r="K4921">
        <v>114000</v>
      </c>
      <c r="L4921" t="s">
        <v>39</v>
      </c>
      <c r="M4921" t="s">
        <v>189</v>
      </c>
      <c r="N4921" t="s">
        <v>11269</v>
      </c>
      <c r="O4921" s="129"/>
    </row>
    <row r="4922" spans="1:15">
      <c r="A4922" t="s">
        <v>1155</v>
      </c>
      <c r="B4922" t="s">
        <v>317</v>
      </c>
      <c r="C4922" t="s">
        <v>11586</v>
      </c>
      <c r="D4922" t="s">
        <v>318</v>
      </c>
      <c r="E4922">
        <v>245.66</v>
      </c>
      <c r="F4922" t="s">
        <v>1170</v>
      </c>
      <c r="G4922" t="s">
        <v>11587</v>
      </c>
      <c r="H4922" t="s">
        <v>768</v>
      </c>
      <c r="I4922" t="s">
        <v>10799</v>
      </c>
      <c r="J4922">
        <v>10094</v>
      </c>
      <c r="K4922">
        <v>114000</v>
      </c>
      <c r="L4922" t="s">
        <v>39</v>
      </c>
      <c r="M4922" t="s">
        <v>189</v>
      </c>
      <c r="N4922" t="s">
        <v>11270</v>
      </c>
      <c r="O4922" s="129"/>
    </row>
    <row r="4923" spans="1:15">
      <c r="A4923" t="s">
        <v>11583</v>
      </c>
      <c r="B4923" t="s">
        <v>317</v>
      </c>
      <c r="C4923" t="s">
        <v>11584</v>
      </c>
      <c r="D4923" t="s">
        <v>318</v>
      </c>
      <c r="E4923">
        <v>376.82</v>
      </c>
      <c r="F4923" t="s">
        <v>1170</v>
      </c>
      <c r="G4923" t="s">
        <v>11585</v>
      </c>
      <c r="H4923" t="s">
        <v>767</v>
      </c>
      <c r="I4923" t="s">
        <v>10799</v>
      </c>
      <c r="J4923">
        <v>10094</v>
      </c>
      <c r="K4923">
        <v>114000</v>
      </c>
      <c r="L4923" t="s">
        <v>39</v>
      </c>
      <c r="M4923" t="s">
        <v>189</v>
      </c>
      <c r="N4923" t="s">
        <v>11271</v>
      </c>
      <c r="O4923" s="129"/>
    </row>
    <row r="4924" spans="1:15">
      <c r="A4924" t="s">
        <v>11588</v>
      </c>
      <c r="B4924" t="s">
        <v>317</v>
      </c>
      <c r="C4924" t="s">
        <v>11589</v>
      </c>
      <c r="D4924" t="s">
        <v>318</v>
      </c>
      <c r="E4924">
        <v>239.25</v>
      </c>
      <c r="F4924" t="s">
        <v>1170</v>
      </c>
      <c r="G4924" t="s">
        <v>11590</v>
      </c>
      <c r="H4924" t="s">
        <v>775</v>
      </c>
      <c r="I4924" t="s">
        <v>10799</v>
      </c>
      <c r="J4924">
        <v>10094</v>
      </c>
      <c r="K4924">
        <v>114000</v>
      </c>
      <c r="L4924" t="s">
        <v>39</v>
      </c>
      <c r="M4924" t="s">
        <v>189</v>
      </c>
      <c r="N4924" t="s">
        <v>11272</v>
      </c>
      <c r="O4924" s="129"/>
    </row>
    <row r="4925" spans="1:15">
      <c r="A4925" t="s">
        <v>1161</v>
      </c>
      <c r="B4925" t="s">
        <v>317</v>
      </c>
      <c r="C4925" t="s">
        <v>11591</v>
      </c>
      <c r="D4925" t="s">
        <v>318</v>
      </c>
      <c r="E4925">
        <v>240.34</v>
      </c>
      <c r="F4925" t="s">
        <v>1170</v>
      </c>
      <c r="G4925" t="s">
        <v>11592</v>
      </c>
      <c r="H4925" t="s">
        <v>767</v>
      </c>
      <c r="I4925" t="s">
        <v>10799</v>
      </c>
      <c r="J4925">
        <v>10094</v>
      </c>
      <c r="K4925">
        <v>114000</v>
      </c>
      <c r="L4925" t="s">
        <v>39</v>
      </c>
      <c r="M4925" t="s">
        <v>189</v>
      </c>
      <c r="N4925" t="s">
        <v>11273</v>
      </c>
      <c r="O4925" s="129"/>
    </row>
    <row r="4926" spans="1:15">
      <c r="A4926" t="s">
        <v>1160</v>
      </c>
      <c r="B4926" t="s">
        <v>317</v>
      </c>
      <c r="C4926" t="s">
        <v>11593</v>
      </c>
      <c r="D4926" t="s">
        <v>318</v>
      </c>
      <c r="E4926">
        <v>240.34</v>
      </c>
      <c r="F4926" t="s">
        <v>1170</v>
      </c>
      <c r="G4926" t="s">
        <v>11594</v>
      </c>
      <c r="H4926" t="s">
        <v>772</v>
      </c>
      <c r="I4926" t="s">
        <v>10799</v>
      </c>
      <c r="J4926">
        <v>10094</v>
      </c>
      <c r="K4926">
        <v>114000</v>
      </c>
      <c r="L4926" t="s">
        <v>39</v>
      </c>
      <c r="M4926" t="s">
        <v>189</v>
      </c>
      <c r="N4926" t="s">
        <v>11274</v>
      </c>
      <c r="O4926" s="129"/>
    </row>
    <row r="4927" spans="1:15">
      <c r="A4927" t="s">
        <v>316</v>
      </c>
      <c r="B4927" t="s">
        <v>317</v>
      </c>
      <c r="C4927" t="s">
        <v>11569</v>
      </c>
      <c r="D4927" t="s">
        <v>318</v>
      </c>
      <c r="E4927">
        <v>1119.53</v>
      </c>
      <c r="F4927" t="s">
        <v>1170</v>
      </c>
      <c r="G4927" t="s">
        <v>11570</v>
      </c>
      <c r="H4927" t="s">
        <v>771</v>
      </c>
      <c r="I4927" t="s">
        <v>10798</v>
      </c>
      <c r="J4927">
        <v>10094</v>
      </c>
      <c r="K4927">
        <v>114010</v>
      </c>
      <c r="L4927" t="s">
        <v>35</v>
      </c>
      <c r="M4927" t="s">
        <v>189</v>
      </c>
      <c r="N4927" t="s">
        <v>11264</v>
      </c>
      <c r="O4927" s="129"/>
    </row>
    <row r="4928" spans="1:15">
      <c r="A4928" t="s">
        <v>320</v>
      </c>
      <c r="B4928" t="s">
        <v>317</v>
      </c>
      <c r="C4928" t="s">
        <v>11571</v>
      </c>
      <c r="D4928" t="s">
        <v>318</v>
      </c>
      <c r="E4928">
        <v>1096.27</v>
      </c>
      <c r="F4928" t="s">
        <v>1170</v>
      </c>
      <c r="G4928" t="s">
        <v>11572</v>
      </c>
      <c r="H4928" t="s">
        <v>768</v>
      </c>
      <c r="I4928" t="s">
        <v>10798</v>
      </c>
      <c r="J4928">
        <v>10094</v>
      </c>
      <c r="K4928">
        <v>114010</v>
      </c>
      <c r="L4928" t="s">
        <v>35</v>
      </c>
      <c r="M4928" t="s">
        <v>189</v>
      </c>
      <c r="N4928" t="s">
        <v>11265</v>
      </c>
      <c r="O4928" s="129"/>
    </row>
    <row r="4929" spans="1:15">
      <c r="A4929" t="s">
        <v>321</v>
      </c>
      <c r="B4929" t="s">
        <v>317</v>
      </c>
      <c r="C4929" t="s">
        <v>11573</v>
      </c>
      <c r="D4929" t="s">
        <v>318</v>
      </c>
      <c r="E4929">
        <v>1136.99</v>
      </c>
      <c r="F4929" t="s">
        <v>1170</v>
      </c>
      <c r="G4929" t="s">
        <v>11574</v>
      </c>
      <c r="H4929" t="s">
        <v>771</v>
      </c>
      <c r="I4929" t="s">
        <v>10798</v>
      </c>
      <c r="J4929">
        <v>10094</v>
      </c>
      <c r="K4929">
        <v>114010</v>
      </c>
      <c r="L4929" t="s">
        <v>35</v>
      </c>
      <c r="M4929" t="s">
        <v>189</v>
      </c>
      <c r="N4929" t="s">
        <v>11266</v>
      </c>
      <c r="O4929" s="129"/>
    </row>
    <row r="4930" spans="1:15">
      <c r="A4930" t="s">
        <v>1115</v>
      </c>
      <c r="B4930" t="s">
        <v>317</v>
      </c>
      <c r="C4930" t="s">
        <v>11575</v>
      </c>
      <c r="D4930" t="s">
        <v>318</v>
      </c>
      <c r="E4930">
        <v>1116.04</v>
      </c>
      <c r="F4930" t="s">
        <v>1170</v>
      </c>
      <c r="G4930" t="s">
        <v>11576</v>
      </c>
      <c r="H4930" t="s">
        <v>768</v>
      </c>
      <c r="I4930" t="s">
        <v>10798</v>
      </c>
      <c r="J4930">
        <v>10094</v>
      </c>
      <c r="K4930">
        <v>114010</v>
      </c>
      <c r="L4930" t="s">
        <v>35</v>
      </c>
      <c r="M4930" t="s">
        <v>189</v>
      </c>
      <c r="N4930" t="s">
        <v>11267</v>
      </c>
      <c r="O4930" s="129"/>
    </row>
    <row r="4931" spans="1:15">
      <c r="A4931" t="s">
        <v>11577</v>
      </c>
      <c r="B4931" t="s">
        <v>317</v>
      </c>
      <c r="C4931" t="s">
        <v>11578</v>
      </c>
      <c r="D4931" t="s">
        <v>318</v>
      </c>
      <c r="E4931">
        <v>1136.1099999999999</v>
      </c>
      <c r="F4931" t="s">
        <v>1170</v>
      </c>
      <c r="G4931" t="s">
        <v>11579</v>
      </c>
      <c r="H4931" t="s">
        <v>766</v>
      </c>
      <c r="I4931" t="s">
        <v>10798</v>
      </c>
      <c r="J4931">
        <v>10094</v>
      </c>
      <c r="K4931">
        <v>114010</v>
      </c>
      <c r="L4931" t="s">
        <v>35</v>
      </c>
      <c r="M4931" t="s">
        <v>189</v>
      </c>
      <c r="N4931" t="s">
        <v>11268</v>
      </c>
      <c r="O4931" s="129"/>
    </row>
    <row r="4932" spans="1:15">
      <c r="A4932" t="s">
        <v>11580</v>
      </c>
      <c r="B4932" t="s">
        <v>317</v>
      </c>
      <c r="C4932" t="s">
        <v>11581</v>
      </c>
      <c r="D4932" t="s">
        <v>318</v>
      </c>
      <c r="E4932">
        <v>1101.21</v>
      </c>
      <c r="F4932" t="s">
        <v>1170</v>
      </c>
      <c r="G4932" t="s">
        <v>11582</v>
      </c>
      <c r="H4932" t="s">
        <v>758</v>
      </c>
      <c r="I4932" t="s">
        <v>10798</v>
      </c>
      <c r="J4932">
        <v>10094</v>
      </c>
      <c r="K4932">
        <v>114010</v>
      </c>
      <c r="L4932" t="s">
        <v>35</v>
      </c>
      <c r="M4932" t="s">
        <v>189</v>
      </c>
      <c r="N4932" t="s">
        <v>11269</v>
      </c>
      <c r="O4932" s="129"/>
    </row>
    <row r="4933" spans="1:15">
      <c r="A4933" t="s">
        <v>1155</v>
      </c>
      <c r="B4933" t="s">
        <v>317</v>
      </c>
      <c r="C4933" t="s">
        <v>11586</v>
      </c>
      <c r="D4933" t="s">
        <v>318</v>
      </c>
      <c r="E4933">
        <v>1101.21</v>
      </c>
      <c r="F4933" t="s">
        <v>1170</v>
      </c>
      <c r="G4933" t="s">
        <v>11587</v>
      </c>
      <c r="H4933" t="s">
        <v>769</v>
      </c>
      <c r="I4933" t="s">
        <v>10798</v>
      </c>
      <c r="J4933">
        <v>10094</v>
      </c>
      <c r="K4933">
        <v>114010</v>
      </c>
      <c r="L4933" t="s">
        <v>35</v>
      </c>
      <c r="M4933" t="s">
        <v>189</v>
      </c>
      <c r="N4933" t="s">
        <v>11270</v>
      </c>
      <c r="O4933" s="129"/>
    </row>
    <row r="4934" spans="1:15">
      <c r="A4934" t="s">
        <v>11583</v>
      </c>
      <c r="B4934" t="s">
        <v>317</v>
      </c>
      <c r="C4934" t="s">
        <v>11584</v>
      </c>
      <c r="D4934" t="s">
        <v>318</v>
      </c>
      <c r="E4934">
        <v>1374.75</v>
      </c>
      <c r="F4934" t="s">
        <v>1170</v>
      </c>
      <c r="G4934" t="s">
        <v>11585</v>
      </c>
      <c r="H4934" t="s">
        <v>768</v>
      </c>
      <c r="I4934" t="s">
        <v>10798</v>
      </c>
      <c r="J4934">
        <v>10094</v>
      </c>
      <c r="K4934">
        <v>114010</v>
      </c>
      <c r="L4934" t="s">
        <v>35</v>
      </c>
      <c r="M4934" t="s">
        <v>189</v>
      </c>
      <c r="N4934" t="s">
        <v>11271</v>
      </c>
      <c r="O4934" s="129"/>
    </row>
    <row r="4935" spans="1:15">
      <c r="A4935" t="s">
        <v>11588</v>
      </c>
      <c r="B4935" t="s">
        <v>317</v>
      </c>
      <c r="C4935" t="s">
        <v>11589</v>
      </c>
      <c r="D4935" t="s">
        <v>318</v>
      </c>
      <c r="E4935">
        <v>1614.25</v>
      </c>
      <c r="F4935" t="s">
        <v>1170</v>
      </c>
      <c r="G4935" t="s">
        <v>11590</v>
      </c>
      <c r="H4935" t="s">
        <v>776</v>
      </c>
      <c r="I4935" t="s">
        <v>10798</v>
      </c>
      <c r="J4935">
        <v>10094</v>
      </c>
      <c r="K4935">
        <v>114010</v>
      </c>
      <c r="L4935" t="s">
        <v>35</v>
      </c>
      <c r="M4935" t="s">
        <v>189</v>
      </c>
      <c r="N4935" t="s">
        <v>11272</v>
      </c>
      <c r="O4935" s="129"/>
    </row>
    <row r="4936" spans="1:15">
      <c r="A4936" t="s">
        <v>1161</v>
      </c>
      <c r="B4936" t="s">
        <v>317</v>
      </c>
      <c r="C4936" t="s">
        <v>11591</v>
      </c>
      <c r="D4936" t="s">
        <v>318</v>
      </c>
      <c r="E4936">
        <v>1195.48</v>
      </c>
      <c r="F4936" t="s">
        <v>1170</v>
      </c>
      <c r="G4936" t="s">
        <v>11592</v>
      </c>
      <c r="H4936" t="s">
        <v>768</v>
      </c>
      <c r="I4936" t="s">
        <v>10798</v>
      </c>
      <c r="J4936">
        <v>10094</v>
      </c>
      <c r="K4936">
        <v>114010</v>
      </c>
      <c r="L4936" t="s">
        <v>35</v>
      </c>
      <c r="M4936" t="s">
        <v>189</v>
      </c>
      <c r="N4936" t="s">
        <v>11273</v>
      </c>
      <c r="O4936" s="129"/>
    </row>
    <row r="4937" spans="1:15">
      <c r="A4937" t="s">
        <v>1160</v>
      </c>
      <c r="B4937" t="s">
        <v>317</v>
      </c>
      <c r="C4937" t="s">
        <v>11593</v>
      </c>
      <c r="D4937" t="s">
        <v>318</v>
      </c>
      <c r="E4937">
        <v>1195.48</v>
      </c>
      <c r="F4937" t="s">
        <v>1170</v>
      </c>
      <c r="G4937" t="s">
        <v>11594</v>
      </c>
      <c r="H4937" t="s">
        <v>773</v>
      </c>
      <c r="I4937" t="s">
        <v>10798</v>
      </c>
      <c r="J4937">
        <v>10094</v>
      </c>
      <c r="K4937">
        <v>114010</v>
      </c>
      <c r="L4937" t="s">
        <v>35</v>
      </c>
      <c r="M4937" t="s">
        <v>189</v>
      </c>
      <c r="N4937" t="s">
        <v>11274</v>
      </c>
      <c r="O4937" s="129"/>
    </row>
    <row r="4938" spans="1:15">
      <c r="A4938" t="s">
        <v>316</v>
      </c>
      <c r="B4938" t="s">
        <v>317</v>
      </c>
      <c r="C4938" t="s">
        <v>11569</v>
      </c>
      <c r="D4938" t="s">
        <v>318</v>
      </c>
      <c r="E4938">
        <v>698.21</v>
      </c>
      <c r="F4938" t="s">
        <v>1170</v>
      </c>
      <c r="G4938" t="s">
        <v>11570</v>
      </c>
      <c r="H4938" t="s">
        <v>772</v>
      </c>
      <c r="I4938" t="s">
        <v>10797</v>
      </c>
      <c r="J4938">
        <v>10094</v>
      </c>
      <c r="K4938">
        <v>114020</v>
      </c>
      <c r="L4938" t="s">
        <v>33</v>
      </c>
      <c r="M4938" t="s">
        <v>189</v>
      </c>
      <c r="N4938" t="s">
        <v>11264</v>
      </c>
      <c r="O4938" s="129"/>
    </row>
    <row r="4939" spans="1:15">
      <c r="A4939" t="s">
        <v>320</v>
      </c>
      <c r="B4939" t="s">
        <v>317</v>
      </c>
      <c r="C4939" t="s">
        <v>11571</v>
      </c>
      <c r="D4939" t="s">
        <v>318</v>
      </c>
      <c r="E4939">
        <v>698.21</v>
      </c>
      <c r="F4939" t="s">
        <v>1170</v>
      </c>
      <c r="G4939" t="s">
        <v>11572</v>
      </c>
      <c r="H4939" t="s">
        <v>769</v>
      </c>
      <c r="I4939" t="s">
        <v>10797</v>
      </c>
      <c r="J4939">
        <v>10094</v>
      </c>
      <c r="K4939">
        <v>114020</v>
      </c>
      <c r="L4939" t="s">
        <v>33</v>
      </c>
      <c r="M4939" t="s">
        <v>189</v>
      </c>
      <c r="N4939" t="s">
        <v>11265</v>
      </c>
      <c r="O4939" s="129"/>
    </row>
    <row r="4940" spans="1:15">
      <c r="A4940" t="s">
        <v>321</v>
      </c>
      <c r="B4940" t="s">
        <v>317</v>
      </c>
      <c r="C4940" t="s">
        <v>11573</v>
      </c>
      <c r="D4940" t="s">
        <v>318</v>
      </c>
      <c r="E4940">
        <v>698.21</v>
      </c>
      <c r="F4940" t="s">
        <v>1170</v>
      </c>
      <c r="G4940" t="s">
        <v>11574</v>
      </c>
      <c r="H4940" t="s">
        <v>772</v>
      </c>
      <c r="I4940" t="s">
        <v>10797</v>
      </c>
      <c r="J4940">
        <v>10094</v>
      </c>
      <c r="K4940">
        <v>114020</v>
      </c>
      <c r="L4940" t="s">
        <v>33</v>
      </c>
      <c r="M4940" t="s">
        <v>189</v>
      </c>
      <c r="N4940" t="s">
        <v>11266</v>
      </c>
      <c r="O4940" s="129"/>
    </row>
    <row r="4941" spans="1:15">
      <c r="A4941" t="s">
        <v>1115</v>
      </c>
      <c r="B4941" t="s">
        <v>317</v>
      </c>
      <c r="C4941" t="s">
        <v>11575</v>
      </c>
      <c r="D4941" t="s">
        <v>318</v>
      </c>
      <c r="E4941">
        <v>725</v>
      </c>
      <c r="F4941" t="s">
        <v>1170</v>
      </c>
      <c r="G4941" t="s">
        <v>11576</v>
      </c>
      <c r="H4941" t="s">
        <v>769</v>
      </c>
      <c r="I4941" t="s">
        <v>10797</v>
      </c>
      <c r="J4941">
        <v>10094</v>
      </c>
      <c r="K4941">
        <v>114020</v>
      </c>
      <c r="L4941" t="s">
        <v>33</v>
      </c>
      <c r="M4941" t="s">
        <v>189</v>
      </c>
      <c r="N4941" t="s">
        <v>11267</v>
      </c>
      <c r="O4941" s="129"/>
    </row>
    <row r="4942" spans="1:15">
      <c r="A4942" t="s">
        <v>11577</v>
      </c>
      <c r="B4942" t="s">
        <v>317</v>
      </c>
      <c r="C4942" t="s">
        <v>11578</v>
      </c>
      <c r="D4942" t="s">
        <v>318</v>
      </c>
      <c r="E4942">
        <v>698.21</v>
      </c>
      <c r="F4942" t="s">
        <v>1170</v>
      </c>
      <c r="G4942" t="s">
        <v>11579</v>
      </c>
      <c r="H4942" t="s">
        <v>767</v>
      </c>
      <c r="I4942" t="s">
        <v>10797</v>
      </c>
      <c r="J4942">
        <v>10094</v>
      </c>
      <c r="K4942">
        <v>114020</v>
      </c>
      <c r="L4942" t="s">
        <v>33</v>
      </c>
      <c r="M4942" t="s">
        <v>189</v>
      </c>
      <c r="N4942" t="s">
        <v>11268</v>
      </c>
      <c r="O4942" s="129"/>
    </row>
    <row r="4943" spans="1:15">
      <c r="A4943" t="s">
        <v>11580</v>
      </c>
      <c r="B4943" t="s">
        <v>317</v>
      </c>
      <c r="C4943" t="s">
        <v>11581</v>
      </c>
      <c r="D4943" t="s">
        <v>318</v>
      </c>
      <c r="E4943">
        <v>698.21</v>
      </c>
      <c r="F4943" t="s">
        <v>1170</v>
      </c>
      <c r="G4943" t="s">
        <v>11582</v>
      </c>
      <c r="H4943" t="s">
        <v>759</v>
      </c>
      <c r="I4943" t="s">
        <v>10797</v>
      </c>
      <c r="J4943">
        <v>10094</v>
      </c>
      <c r="K4943">
        <v>114020</v>
      </c>
      <c r="L4943" t="s">
        <v>33</v>
      </c>
      <c r="M4943" t="s">
        <v>189</v>
      </c>
      <c r="N4943" t="s">
        <v>11269</v>
      </c>
      <c r="O4943" s="129"/>
    </row>
    <row r="4944" spans="1:15">
      <c r="A4944" t="s">
        <v>11583</v>
      </c>
      <c r="B4944" t="s">
        <v>317</v>
      </c>
      <c r="C4944" t="s">
        <v>11584</v>
      </c>
      <c r="D4944" t="s">
        <v>318</v>
      </c>
      <c r="E4944">
        <v>1132.2</v>
      </c>
      <c r="F4944" t="s">
        <v>1170</v>
      </c>
      <c r="G4944" t="s">
        <v>11585</v>
      </c>
      <c r="H4944" t="s">
        <v>769</v>
      </c>
      <c r="I4944" t="s">
        <v>10797</v>
      </c>
      <c r="J4944">
        <v>10094</v>
      </c>
      <c r="K4944">
        <v>114020</v>
      </c>
      <c r="L4944" t="s">
        <v>33</v>
      </c>
      <c r="M4944" t="s">
        <v>189</v>
      </c>
      <c r="N4944" t="s">
        <v>11271</v>
      </c>
      <c r="O4944" s="129"/>
    </row>
    <row r="4945" spans="1:15">
      <c r="A4945" t="s">
        <v>1155</v>
      </c>
      <c r="B4945" t="s">
        <v>317</v>
      </c>
      <c r="C4945" t="s">
        <v>11586</v>
      </c>
      <c r="D4945" t="s">
        <v>318</v>
      </c>
      <c r="E4945">
        <v>698.21</v>
      </c>
      <c r="F4945" t="s">
        <v>1170</v>
      </c>
      <c r="G4945" t="s">
        <v>11587</v>
      </c>
      <c r="H4945" t="s">
        <v>770</v>
      </c>
      <c r="I4945" t="s">
        <v>10797</v>
      </c>
      <c r="J4945">
        <v>10094</v>
      </c>
      <c r="K4945">
        <v>114020</v>
      </c>
      <c r="L4945" t="s">
        <v>33</v>
      </c>
      <c r="M4945" t="s">
        <v>189</v>
      </c>
      <c r="N4945" t="s">
        <v>11270</v>
      </c>
      <c r="O4945" s="129"/>
    </row>
    <row r="4946" spans="1:15">
      <c r="A4946" t="s">
        <v>11588</v>
      </c>
      <c r="B4946" t="s">
        <v>317</v>
      </c>
      <c r="C4946" t="s">
        <v>11589</v>
      </c>
      <c r="D4946" t="s">
        <v>318</v>
      </c>
      <c r="E4946">
        <v>778.51</v>
      </c>
      <c r="F4946" t="s">
        <v>1170</v>
      </c>
      <c r="G4946" t="s">
        <v>11590</v>
      </c>
      <c r="H4946" t="s">
        <v>777</v>
      </c>
      <c r="I4946" t="s">
        <v>10797</v>
      </c>
      <c r="J4946">
        <v>10094</v>
      </c>
      <c r="K4946">
        <v>114020</v>
      </c>
      <c r="L4946" t="s">
        <v>33</v>
      </c>
      <c r="M4946" t="s">
        <v>189</v>
      </c>
      <c r="N4946" t="s">
        <v>11272</v>
      </c>
      <c r="O4946" s="129"/>
    </row>
    <row r="4947" spans="1:15">
      <c r="A4947" t="s">
        <v>1161</v>
      </c>
      <c r="B4947" t="s">
        <v>317</v>
      </c>
      <c r="C4947" t="s">
        <v>11591</v>
      </c>
      <c r="D4947" t="s">
        <v>318</v>
      </c>
      <c r="E4947">
        <v>754.4</v>
      </c>
      <c r="F4947" t="s">
        <v>1170</v>
      </c>
      <c r="G4947" t="s">
        <v>11592</v>
      </c>
      <c r="H4947" t="s">
        <v>769</v>
      </c>
      <c r="I4947" t="s">
        <v>10797</v>
      </c>
      <c r="J4947">
        <v>10094</v>
      </c>
      <c r="K4947">
        <v>114020</v>
      </c>
      <c r="L4947" t="s">
        <v>33</v>
      </c>
      <c r="M4947" t="s">
        <v>189</v>
      </c>
      <c r="N4947" t="s">
        <v>11273</v>
      </c>
      <c r="O4947" s="129"/>
    </row>
    <row r="4948" spans="1:15">
      <c r="A4948" t="s">
        <v>1160</v>
      </c>
      <c r="B4948" t="s">
        <v>317</v>
      </c>
      <c r="C4948" t="s">
        <v>11593</v>
      </c>
      <c r="D4948" t="s">
        <v>318</v>
      </c>
      <c r="E4948">
        <v>754.4</v>
      </c>
      <c r="F4948" t="s">
        <v>1170</v>
      </c>
      <c r="G4948" t="s">
        <v>11594</v>
      </c>
      <c r="H4948" t="s">
        <v>774</v>
      </c>
      <c r="I4948" t="s">
        <v>10797</v>
      </c>
      <c r="J4948">
        <v>10094</v>
      </c>
      <c r="K4948">
        <v>114020</v>
      </c>
      <c r="L4948" t="s">
        <v>33</v>
      </c>
      <c r="M4948" t="s">
        <v>189</v>
      </c>
      <c r="N4948" t="s">
        <v>11274</v>
      </c>
      <c r="O4948" s="129"/>
    </row>
    <row r="4949" spans="1:15">
      <c r="A4949" t="s">
        <v>316</v>
      </c>
      <c r="B4949" t="s">
        <v>317</v>
      </c>
      <c r="C4949" t="s">
        <v>11569</v>
      </c>
      <c r="D4949" t="s">
        <v>318</v>
      </c>
      <c r="E4949">
        <v>8193.31</v>
      </c>
      <c r="F4949" t="s">
        <v>1170</v>
      </c>
      <c r="G4949" t="s">
        <v>11570</v>
      </c>
      <c r="H4949" t="s">
        <v>773</v>
      </c>
      <c r="I4949" t="s">
        <v>10796</v>
      </c>
      <c r="J4949">
        <v>10094</v>
      </c>
      <c r="K4949">
        <v>114040</v>
      </c>
      <c r="L4949" t="s">
        <v>27</v>
      </c>
      <c r="M4949" t="s">
        <v>189</v>
      </c>
      <c r="N4949" t="s">
        <v>11264</v>
      </c>
      <c r="O4949" s="129"/>
    </row>
    <row r="4950" spans="1:15">
      <c r="A4950" t="s">
        <v>320</v>
      </c>
      <c r="B4950" t="s">
        <v>317</v>
      </c>
      <c r="C4950" t="s">
        <v>11571</v>
      </c>
      <c r="D4950" t="s">
        <v>318</v>
      </c>
      <c r="E4950">
        <v>8597.99</v>
      </c>
      <c r="F4950" t="s">
        <v>1170</v>
      </c>
      <c r="G4950" t="s">
        <v>11572</v>
      </c>
      <c r="H4950" t="s">
        <v>770</v>
      </c>
      <c r="I4950" t="s">
        <v>10796</v>
      </c>
      <c r="J4950">
        <v>10094</v>
      </c>
      <c r="K4950">
        <v>114040</v>
      </c>
      <c r="L4950" t="s">
        <v>27</v>
      </c>
      <c r="M4950" t="s">
        <v>189</v>
      </c>
      <c r="N4950" t="s">
        <v>11265</v>
      </c>
      <c r="O4950" s="129"/>
    </row>
    <row r="4951" spans="1:15">
      <c r="A4951" t="s">
        <v>321</v>
      </c>
      <c r="B4951" t="s">
        <v>317</v>
      </c>
      <c r="C4951" t="s">
        <v>11573</v>
      </c>
      <c r="D4951" t="s">
        <v>318</v>
      </c>
      <c r="E4951">
        <v>8597.99</v>
      </c>
      <c r="F4951" t="s">
        <v>1170</v>
      </c>
      <c r="G4951" t="s">
        <v>11574</v>
      </c>
      <c r="H4951" t="s">
        <v>773</v>
      </c>
      <c r="I4951" t="s">
        <v>10796</v>
      </c>
      <c r="J4951">
        <v>10094</v>
      </c>
      <c r="K4951">
        <v>114040</v>
      </c>
      <c r="L4951" t="s">
        <v>27</v>
      </c>
      <c r="M4951" t="s">
        <v>189</v>
      </c>
      <c r="N4951" t="s">
        <v>11266</v>
      </c>
      <c r="O4951" s="129"/>
    </row>
    <row r="4952" spans="1:15">
      <c r="A4952" t="s">
        <v>1115</v>
      </c>
      <c r="B4952" t="s">
        <v>317</v>
      </c>
      <c r="C4952" t="s">
        <v>11575</v>
      </c>
      <c r="D4952" t="s">
        <v>318</v>
      </c>
      <c r="E4952">
        <v>8654.26</v>
      </c>
      <c r="F4952" t="s">
        <v>1170</v>
      </c>
      <c r="G4952" t="s">
        <v>11576</v>
      </c>
      <c r="H4952" t="s">
        <v>770</v>
      </c>
      <c r="I4952" t="s">
        <v>10796</v>
      </c>
      <c r="J4952">
        <v>10094</v>
      </c>
      <c r="K4952">
        <v>114040</v>
      </c>
      <c r="L4952" t="s">
        <v>27</v>
      </c>
      <c r="M4952" t="s">
        <v>189</v>
      </c>
      <c r="N4952" t="s">
        <v>11267</v>
      </c>
      <c r="O4952" s="129"/>
    </row>
    <row r="4953" spans="1:15">
      <c r="A4953" t="s">
        <v>11577</v>
      </c>
      <c r="B4953" t="s">
        <v>317</v>
      </c>
      <c r="C4953" t="s">
        <v>11578</v>
      </c>
      <c r="D4953" t="s">
        <v>318</v>
      </c>
      <c r="E4953">
        <v>8488.14</v>
      </c>
      <c r="F4953" t="s">
        <v>1170</v>
      </c>
      <c r="G4953" t="s">
        <v>11579</v>
      </c>
      <c r="H4953" t="s">
        <v>768</v>
      </c>
      <c r="I4953" t="s">
        <v>10796</v>
      </c>
      <c r="J4953">
        <v>10094</v>
      </c>
      <c r="K4953">
        <v>114040</v>
      </c>
      <c r="L4953" t="s">
        <v>27</v>
      </c>
      <c r="M4953" t="s">
        <v>189</v>
      </c>
      <c r="N4953" t="s">
        <v>11268</v>
      </c>
      <c r="O4953" s="129"/>
    </row>
    <row r="4954" spans="1:15">
      <c r="A4954" t="s">
        <v>11580</v>
      </c>
      <c r="B4954" t="s">
        <v>317</v>
      </c>
      <c r="C4954" t="s">
        <v>11581</v>
      </c>
      <c r="D4954" t="s">
        <v>318</v>
      </c>
      <c r="E4954">
        <v>7920.91</v>
      </c>
      <c r="F4954" t="s">
        <v>1170</v>
      </c>
      <c r="G4954" t="s">
        <v>11582</v>
      </c>
      <c r="H4954" t="s">
        <v>760</v>
      </c>
      <c r="I4954" t="s">
        <v>10796</v>
      </c>
      <c r="J4954">
        <v>10094</v>
      </c>
      <c r="K4954">
        <v>114040</v>
      </c>
      <c r="L4954" t="s">
        <v>27</v>
      </c>
      <c r="M4954" t="s">
        <v>189</v>
      </c>
      <c r="N4954" t="s">
        <v>11269</v>
      </c>
      <c r="O4954" s="129"/>
    </row>
    <row r="4955" spans="1:15">
      <c r="A4955" t="s">
        <v>1155</v>
      </c>
      <c r="B4955" t="s">
        <v>317</v>
      </c>
      <c r="C4955" t="s">
        <v>11586</v>
      </c>
      <c r="D4955" t="s">
        <v>318</v>
      </c>
      <c r="E4955">
        <v>7911.45</v>
      </c>
      <c r="F4955" t="s">
        <v>1170</v>
      </c>
      <c r="G4955" t="s">
        <v>11587</v>
      </c>
      <c r="H4955" t="s">
        <v>771</v>
      </c>
      <c r="I4955" t="s">
        <v>10796</v>
      </c>
      <c r="J4955">
        <v>10094</v>
      </c>
      <c r="K4955">
        <v>114040</v>
      </c>
      <c r="L4955" t="s">
        <v>27</v>
      </c>
      <c r="M4955" t="s">
        <v>189</v>
      </c>
      <c r="N4955" t="s">
        <v>11270</v>
      </c>
      <c r="O4955" s="129"/>
    </row>
    <row r="4956" spans="1:15">
      <c r="A4956" t="s">
        <v>11583</v>
      </c>
      <c r="B4956" t="s">
        <v>317</v>
      </c>
      <c r="C4956" t="s">
        <v>11584</v>
      </c>
      <c r="D4956" t="s">
        <v>318</v>
      </c>
      <c r="E4956">
        <v>8204.58</v>
      </c>
      <c r="F4956" t="s">
        <v>1170</v>
      </c>
      <c r="G4956" t="s">
        <v>11585</v>
      </c>
      <c r="H4956" t="s">
        <v>770</v>
      </c>
      <c r="I4956" t="s">
        <v>10796</v>
      </c>
      <c r="J4956">
        <v>10094</v>
      </c>
      <c r="K4956">
        <v>114040</v>
      </c>
      <c r="L4956" t="s">
        <v>27</v>
      </c>
      <c r="M4956" t="s">
        <v>189</v>
      </c>
      <c r="N4956" t="s">
        <v>11271</v>
      </c>
      <c r="O4956" s="129"/>
    </row>
    <row r="4957" spans="1:15">
      <c r="A4957" t="s">
        <v>11588</v>
      </c>
      <c r="B4957" t="s">
        <v>317</v>
      </c>
      <c r="C4957" t="s">
        <v>11589</v>
      </c>
      <c r="D4957" t="s">
        <v>318</v>
      </c>
      <c r="E4957">
        <v>10371.379999999999</v>
      </c>
      <c r="F4957" t="s">
        <v>1170</v>
      </c>
      <c r="G4957" t="s">
        <v>11590</v>
      </c>
      <c r="H4957" t="s">
        <v>778</v>
      </c>
      <c r="I4957" t="s">
        <v>10796</v>
      </c>
      <c r="J4957">
        <v>10094</v>
      </c>
      <c r="K4957">
        <v>114040</v>
      </c>
      <c r="L4957" t="s">
        <v>27</v>
      </c>
      <c r="M4957" t="s">
        <v>189</v>
      </c>
      <c r="N4957" t="s">
        <v>11272</v>
      </c>
      <c r="O4957" s="129"/>
    </row>
    <row r="4958" spans="1:15">
      <c r="A4958" t="s">
        <v>1161</v>
      </c>
      <c r="B4958" t="s">
        <v>317</v>
      </c>
      <c r="C4958" t="s">
        <v>11591</v>
      </c>
      <c r="D4958" t="s">
        <v>318</v>
      </c>
      <c r="E4958">
        <v>8657.9699999999993</v>
      </c>
      <c r="F4958" t="s">
        <v>1170</v>
      </c>
      <c r="G4958" t="s">
        <v>11592</v>
      </c>
      <c r="H4958" t="s">
        <v>770</v>
      </c>
      <c r="I4958" t="s">
        <v>10796</v>
      </c>
      <c r="J4958">
        <v>10094</v>
      </c>
      <c r="K4958">
        <v>114040</v>
      </c>
      <c r="L4958" t="s">
        <v>27</v>
      </c>
      <c r="M4958" t="s">
        <v>189</v>
      </c>
      <c r="N4958" t="s">
        <v>11273</v>
      </c>
      <c r="O4958" s="129"/>
    </row>
    <row r="4959" spans="1:15">
      <c r="A4959" t="s">
        <v>1160</v>
      </c>
      <c r="B4959" t="s">
        <v>317</v>
      </c>
      <c r="C4959" t="s">
        <v>11593</v>
      </c>
      <c r="D4959" t="s">
        <v>318</v>
      </c>
      <c r="E4959">
        <v>8542.18</v>
      </c>
      <c r="F4959" t="s">
        <v>1170</v>
      </c>
      <c r="G4959" t="s">
        <v>11594</v>
      </c>
      <c r="H4959" t="s">
        <v>775</v>
      </c>
      <c r="I4959" t="s">
        <v>10796</v>
      </c>
      <c r="J4959">
        <v>10094</v>
      </c>
      <c r="K4959">
        <v>114040</v>
      </c>
      <c r="L4959" t="s">
        <v>27</v>
      </c>
      <c r="M4959" t="s">
        <v>189</v>
      </c>
      <c r="N4959" t="s">
        <v>11274</v>
      </c>
      <c r="O4959" s="129"/>
    </row>
    <row r="4960" spans="1:15">
      <c r="A4960" t="s">
        <v>316</v>
      </c>
      <c r="B4960" t="s">
        <v>317</v>
      </c>
      <c r="C4960" t="s">
        <v>11569</v>
      </c>
      <c r="D4960" t="s">
        <v>318</v>
      </c>
      <c r="E4960">
        <v>586.51</v>
      </c>
      <c r="F4960" t="s">
        <v>1170</v>
      </c>
      <c r="G4960" t="s">
        <v>11570</v>
      </c>
      <c r="H4960" t="s">
        <v>774</v>
      </c>
      <c r="I4960" t="s">
        <v>10795</v>
      </c>
      <c r="J4960">
        <v>10094</v>
      </c>
      <c r="K4960">
        <v>114050</v>
      </c>
      <c r="L4960" t="s">
        <v>29</v>
      </c>
      <c r="M4960" t="s">
        <v>189</v>
      </c>
      <c r="N4960" t="s">
        <v>11264</v>
      </c>
      <c r="O4960" s="129"/>
    </row>
    <row r="4961" spans="1:15">
      <c r="A4961" t="s">
        <v>320</v>
      </c>
      <c r="B4961" t="s">
        <v>317</v>
      </c>
      <c r="C4961" t="s">
        <v>11571</v>
      </c>
      <c r="D4961" t="s">
        <v>318</v>
      </c>
      <c r="E4961">
        <v>257.49</v>
      </c>
      <c r="F4961" t="s">
        <v>1170</v>
      </c>
      <c r="G4961" t="s">
        <v>11572</v>
      </c>
      <c r="H4961" t="s">
        <v>771</v>
      </c>
      <c r="I4961" t="s">
        <v>10795</v>
      </c>
      <c r="J4961">
        <v>10094</v>
      </c>
      <c r="K4961">
        <v>114050</v>
      </c>
      <c r="L4961" t="s">
        <v>29</v>
      </c>
      <c r="M4961" t="s">
        <v>189</v>
      </c>
      <c r="N4961" t="s">
        <v>11265</v>
      </c>
      <c r="O4961" s="129"/>
    </row>
    <row r="4962" spans="1:15">
      <c r="A4962" t="s">
        <v>321</v>
      </c>
      <c r="B4962" t="s">
        <v>317</v>
      </c>
      <c r="C4962" t="s">
        <v>11573</v>
      </c>
      <c r="D4962" t="s">
        <v>318</v>
      </c>
      <c r="E4962">
        <v>228.88</v>
      </c>
      <c r="F4962" t="s">
        <v>1170</v>
      </c>
      <c r="G4962" t="s">
        <v>11574</v>
      </c>
      <c r="H4962" t="s">
        <v>774</v>
      </c>
      <c r="I4962" t="s">
        <v>10795</v>
      </c>
      <c r="J4962">
        <v>10094</v>
      </c>
      <c r="K4962">
        <v>114050</v>
      </c>
      <c r="L4962" t="s">
        <v>29</v>
      </c>
      <c r="M4962" t="s">
        <v>189</v>
      </c>
      <c r="N4962" t="s">
        <v>11266</v>
      </c>
      <c r="O4962" s="129"/>
    </row>
    <row r="4963" spans="1:15">
      <c r="A4963" t="s">
        <v>11583</v>
      </c>
      <c r="B4963" t="s">
        <v>317</v>
      </c>
      <c r="C4963" t="s">
        <v>11584</v>
      </c>
      <c r="D4963" t="s">
        <v>318</v>
      </c>
      <c r="E4963">
        <v>557.9</v>
      </c>
      <c r="F4963" t="s">
        <v>1170</v>
      </c>
      <c r="G4963" t="s">
        <v>11585</v>
      </c>
      <c r="H4963" t="s">
        <v>771</v>
      </c>
      <c r="I4963" t="s">
        <v>10795</v>
      </c>
      <c r="J4963">
        <v>10094</v>
      </c>
      <c r="K4963">
        <v>114050</v>
      </c>
      <c r="L4963" t="s">
        <v>29</v>
      </c>
      <c r="M4963" t="s">
        <v>189</v>
      </c>
      <c r="N4963" t="s">
        <v>11271</v>
      </c>
      <c r="O4963" s="129"/>
    </row>
    <row r="4964" spans="1:15">
      <c r="A4964" t="s">
        <v>1155</v>
      </c>
      <c r="B4964" t="s">
        <v>317</v>
      </c>
      <c r="C4964" t="s">
        <v>11586</v>
      </c>
      <c r="D4964" t="s">
        <v>318</v>
      </c>
      <c r="E4964">
        <v>605.58000000000004</v>
      </c>
      <c r="F4964" t="s">
        <v>1170</v>
      </c>
      <c r="G4964" t="s">
        <v>11587</v>
      </c>
      <c r="H4964" t="s">
        <v>772</v>
      </c>
      <c r="I4964" t="s">
        <v>10795</v>
      </c>
      <c r="J4964">
        <v>10094</v>
      </c>
      <c r="K4964">
        <v>114050</v>
      </c>
      <c r="L4964" t="s">
        <v>29</v>
      </c>
      <c r="M4964" t="s">
        <v>189</v>
      </c>
      <c r="N4964" t="s">
        <v>11270</v>
      </c>
      <c r="O4964" s="129"/>
    </row>
    <row r="4965" spans="1:15">
      <c r="A4965" t="s">
        <v>11588</v>
      </c>
      <c r="B4965" t="s">
        <v>317</v>
      </c>
      <c r="C4965" t="s">
        <v>11589</v>
      </c>
      <c r="D4965" t="s">
        <v>318</v>
      </c>
      <c r="E4965">
        <v>678.06</v>
      </c>
      <c r="F4965" t="s">
        <v>1170</v>
      </c>
      <c r="G4965" t="s">
        <v>11590</v>
      </c>
      <c r="H4965" t="s">
        <v>779</v>
      </c>
      <c r="I4965" t="s">
        <v>10795</v>
      </c>
      <c r="J4965">
        <v>10094</v>
      </c>
      <c r="K4965">
        <v>114050</v>
      </c>
      <c r="L4965" t="s">
        <v>29</v>
      </c>
      <c r="M4965" t="s">
        <v>189</v>
      </c>
      <c r="N4965" t="s">
        <v>11272</v>
      </c>
      <c r="O4965" s="129"/>
    </row>
    <row r="4966" spans="1:15">
      <c r="A4966" t="s">
        <v>1161</v>
      </c>
      <c r="B4966" t="s">
        <v>317</v>
      </c>
      <c r="C4966" t="s">
        <v>11591</v>
      </c>
      <c r="D4966" t="s">
        <v>318</v>
      </c>
      <c r="E4966">
        <v>294.54000000000002</v>
      </c>
      <c r="F4966" t="s">
        <v>1170</v>
      </c>
      <c r="G4966" t="s">
        <v>11592</v>
      </c>
      <c r="H4966" t="s">
        <v>771</v>
      </c>
      <c r="I4966" t="s">
        <v>10795</v>
      </c>
      <c r="J4966">
        <v>10094</v>
      </c>
      <c r="K4966">
        <v>114050</v>
      </c>
      <c r="L4966" t="s">
        <v>29</v>
      </c>
      <c r="M4966" t="s">
        <v>189</v>
      </c>
      <c r="N4966" t="s">
        <v>11273</v>
      </c>
      <c r="O4966" s="129"/>
    </row>
    <row r="4967" spans="1:15">
      <c r="A4967" t="s">
        <v>1160</v>
      </c>
      <c r="B4967" t="s">
        <v>317</v>
      </c>
      <c r="C4967" t="s">
        <v>11593</v>
      </c>
      <c r="D4967" t="s">
        <v>318</v>
      </c>
      <c r="E4967">
        <v>721.11</v>
      </c>
      <c r="F4967" t="s">
        <v>1170</v>
      </c>
      <c r="G4967" t="s">
        <v>11594</v>
      </c>
      <c r="H4967" t="s">
        <v>776</v>
      </c>
      <c r="I4967" t="s">
        <v>10795</v>
      </c>
      <c r="J4967">
        <v>10094</v>
      </c>
      <c r="K4967">
        <v>114050</v>
      </c>
      <c r="L4967" t="s">
        <v>29</v>
      </c>
      <c r="M4967" t="s">
        <v>189</v>
      </c>
      <c r="N4967" t="s">
        <v>11274</v>
      </c>
      <c r="O4967" s="129"/>
    </row>
    <row r="4968" spans="1:15">
      <c r="A4968" t="s">
        <v>316</v>
      </c>
      <c r="B4968" t="s">
        <v>317</v>
      </c>
      <c r="C4968" t="s">
        <v>11569</v>
      </c>
      <c r="D4968" t="s">
        <v>318</v>
      </c>
      <c r="E4968">
        <v>5584.76</v>
      </c>
      <c r="F4968" t="s">
        <v>1170</v>
      </c>
      <c r="G4968" t="s">
        <v>11570</v>
      </c>
      <c r="H4968" t="s">
        <v>775</v>
      </c>
      <c r="I4968" t="s">
        <v>10794</v>
      </c>
      <c r="J4968">
        <v>10094</v>
      </c>
      <c r="K4968">
        <v>114060</v>
      </c>
      <c r="L4968" t="s">
        <v>31</v>
      </c>
      <c r="M4968" t="s">
        <v>189</v>
      </c>
      <c r="N4968" t="s">
        <v>11264</v>
      </c>
      <c r="O4968" s="129"/>
    </row>
    <row r="4969" spans="1:15">
      <c r="A4969" t="s">
        <v>320</v>
      </c>
      <c r="B4969" t="s">
        <v>317</v>
      </c>
      <c r="C4969" t="s">
        <v>11571</v>
      </c>
      <c r="D4969" t="s">
        <v>318</v>
      </c>
      <c r="E4969">
        <v>5470.99</v>
      </c>
      <c r="F4969" t="s">
        <v>1170</v>
      </c>
      <c r="G4969" t="s">
        <v>11572</v>
      </c>
      <c r="H4969" t="s">
        <v>772</v>
      </c>
      <c r="I4969" t="s">
        <v>10794</v>
      </c>
      <c r="J4969">
        <v>10094</v>
      </c>
      <c r="K4969">
        <v>114060</v>
      </c>
      <c r="L4969" t="s">
        <v>31</v>
      </c>
      <c r="M4969" t="s">
        <v>189</v>
      </c>
      <c r="N4969" t="s">
        <v>11265</v>
      </c>
      <c r="O4969" s="129"/>
    </row>
    <row r="4970" spans="1:15">
      <c r="A4970" t="s">
        <v>321</v>
      </c>
      <c r="B4970" t="s">
        <v>317</v>
      </c>
      <c r="C4970" t="s">
        <v>11573</v>
      </c>
      <c r="D4970" t="s">
        <v>318</v>
      </c>
      <c r="E4970">
        <v>5641.04</v>
      </c>
      <c r="F4970" t="s">
        <v>1170</v>
      </c>
      <c r="G4970" t="s">
        <v>11574</v>
      </c>
      <c r="H4970" t="s">
        <v>775</v>
      </c>
      <c r="I4970" t="s">
        <v>10794</v>
      </c>
      <c r="J4970">
        <v>10094</v>
      </c>
      <c r="K4970">
        <v>114060</v>
      </c>
      <c r="L4970" t="s">
        <v>31</v>
      </c>
      <c r="M4970" t="s">
        <v>189</v>
      </c>
      <c r="N4970" t="s">
        <v>11266</v>
      </c>
      <c r="O4970" s="129"/>
    </row>
    <row r="4971" spans="1:15">
      <c r="A4971" t="s">
        <v>1115</v>
      </c>
      <c r="B4971" t="s">
        <v>317</v>
      </c>
      <c r="C4971" t="s">
        <v>11575</v>
      </c>
      <c r="D4971" t="s">
        <v>318</v>
      </c>
      <c r="E4971">
        <v>5579.39</v>
      </c>
      <c r="F4971" t="s">
        <v>1170</v>
      </c>
      <c r="G4971" t="s">
        <v>11576</v>
      </c>
      <c r="H4971" t="s">
        <v>771</v>
      </c>
      <c r="I4971" t="s">
        <v>10794</v>
      </c>
      <c r="J4971">
        <v>10094</v>
      </c>
      <c r="K4971">
        <v>114060</v>
      </c>
      <c r="L4971" t="s">
        <v>31</v>
      </c>
      <c r="M4971" t="s">
        <v>189</v>
      </c>
      <c r="N4971" t="s">
        <v>11267</v>
      </c>
      <c r="O4971" s="129"/>
    </row>
    <row r="4972" spans="1:15">
      <c r="A4972" t="s">
        <v>11577</v>
      </c>
      <c r="B4972" t="s">
        <v>317</v>
      </c>
      <c r="C4972" t="s">
        <v>11578</v>
      </c>
      <c r="D4972" t="s">
        <v>318</v>
      </c>
      <c r="E4972">
        <v>5571.18</v>
      </c>
      <c r="F4972" t="s">
        <v>1170</v>
      </c>
      <c r="G4972" t="s">
        <v>11579</v>
      </c>
      <c r="H4972" t="s">
        <v>769</v>
      </c>
      <c r="I4972" t="s">
        <v>10794</v>
      </c>
      <c r="J4972">
        <v>10094</v>
      </c>
      <c r="K4972">
        <v>114060</v>
      </c>
      <c r="L4972" t="s">
        <v>31</v>
      </c>
      <c r="M4972" t="s">
        <v>189</v>
      </c>
      <c r="N4972" t="s">
        <v>11268</v>
      </c>
      <c r="O4972" s="129"/>
    </row>
    <row r="4973" spans="1:15">
      <c r="A4973" t="s">
        <v>11580</v>
      </c>
      <c r="B4973" t="s">
        <v>317</v>
      </c>
      <c r="C4973" t="s">
        <v>11581</v>
      </c>
      <c r="D4973" t="s">
        <v>318</v>
      </c>
      <c r="E4973">
        <v>4748.9399999999996</v>
      </c>
      <c r="F4973" t="s">
        <v>1170</v>
      </c>
      <c r="G4973" t="s">
        <v>11582</v>
      </c>
      <c r="H4973" t="s">
        <v>761</v>
      </c>
      <c r="I4973" t="s">
        <v>10794</v>
      </c>
      <c r="J4973">
        <v>10094</v>
      </c>
      <c r="K4973">
        <v>114060</v>
      </c>
      <c r="L4973" t="s">
        <v>31</v>
      </c>
      <c r="M4973" t="s">
        <v>189</v>
      </c>
      <c r="N4973" t="s">
        <v>11269</v>
      </c>
      <c r="O4973" s="129"/>
    </row>
    <row r="4974" spans="1:15">
      <c r="A4974" t="s">
        <v>11583</v>
      </c>
      <c r="B4974" t="s">
        <v>317</v>
      </c>
      <c r="C4974" t="s">
        <v>11584</v>
      </c>
      <c r="D4974" t="s">
        <v>318</v>
      </c>
      <c r="E4974">
        <v>8223.91</v>
      </c>
      <c r="F4974" t="s">
        <v>1170</v>
      </c>
      <c r="G4974" t="s">
        <v>11585</v>
      </c>
      <c r="H4974" t="s">
        <v>772</v>
      </c>
      <c r="I4974" t="s">
        <v>10794</v>
      </c>
      <c r="J4974">
        <v>10094</v>
      </c>
      <c r="K4974">
        <v>114060</v>
      </c>
      <c r="L4974" t="s">
        <v>31</v>
      </c>
      <c r="M4974" t="s">
        <v>189</v>
      </c>
      <c r="N4974" t="s">
        <v>11271</v>
      </c>
      <c r="O4974" s="129"/>
    </row>
    <row r="4975" spans="1:15">
      <c r="A4975" t="s">
        <v>1155</v>
      </c>
      <c r="B4975" t="s">
        <v>317</v>
      </c>
      <c r="C4975" t="s">
        <v>11586</v>
      </c>
      <c r="D4975" t="s">
        <v>318</v>
      </c>
      <c r="E4975">
        <v>4844.1499999999996</v>
      </c>
      <c r="F4975" t="s">
        <v>1170</v>
      </c>
      <c r="G4975" t="s">
        <v>11587</v>
      </c>
      <c r="H4975" t="s">
        <v>773</v>
      </c>
      <c r="I4975" t="s">
        <v>10794</v>
      </c>
      <c r="J4975">
        <v>10094</v>
      </c>
      <c r="K4975">
        <v>114060</v>
      </c>
      <c r="L4975" t="s">
        <v>31</v>
      </c>
      <c r="M4975" t="s">
        <v>189</v>
      </c>
      <c r="N4975" t="s">
        <v>11270</v>
      </c>
      <c r="O4975" s="129"/>
    </row>
    <row r="4976" spans="1:15">
      <c r="A4976" t="s">
        <v>11588</v>
      </c>
      <c r="B4976" t="s">
        <v>317</v>
      </c>
      <c r="C4976" t="s">
        <v>11589</v>
      </c>
      <c r="D4976" t="s">
        <v>318</v>
      </c>
      <c r="E4976">
        <v>6471.46</v>
      </c>
      <c r="F4976" t="s">
        <v>1170</v>
      </c>
      <c r="G4976" t="s">
        <v>11590</v>
      </c>
      <c r="H4976" t="s">
        <v>780</v>
      </c>
      <c r="I4976" t="s">
        <v>10794</v>
      </c>
      <c r="J4976">
        <v>10094</v>
      </c>
      <c r="K4976">
        <v>114060</v>
      </c>
      <c r="L4976" t="s">
        <v>31</v>
      </c>
      <c r="M4976" t="s">
        <v>189</v>
      </c>
      <c r="N4976" t="s">
        <v>11272</v>
      </c>
      <c r="O4976" s="129"/>
    </row>
    <row r="4977" spans="1:15">
      <c r="A4977" t="s">
        <v>1161</v>
      </c>
      <c r="B4977" t="s">
        <v>317</v>
      </c>
      <c r="C4977" t="s">
        <v>11591</v>
      </c>
      <c r="D4977" t="s">
        <v>318</v>
      </c>
      <c r="E4977">
        <v>6457.54</v>
      </c>
      <c r="F4977" t="s">
        <v>1170</v>
      </c>
      <c r="G4977" t="s">
        <v>11592</v>
      </c>
      <c r="H4977" t="s">
        <v>772</v>
      </c>
      <c r="I4977" t="s">
        <v>10794</v>
      </c>
      <c r="J4977">
        <v>10094</v>
      </c>
      <c r="K4977">
        <v>114060</v>
      </c>
      <c r="L4977" t="s">
        <v>31</v>
      </c>
      <c r="M4977" t="s">
        <v>189</v>
      </c>
      <c r="N4977" t="s">
        <v>11273</v>
      </c>
      <c r="O4977" s="129"/>
    </row>
    <row r="4978" spans="1:15">
      <c r="A4978" t="s">
        <v>1160</v>
      </c>
      <c r="B4978" t="s">
        <v>317</v>
      </c>
      <c r="C4978" t="s">
        <v>11593</v>
      </c>
      <c r="D4978" t="s">
        <v>318</v>
      </c>
      <c r="E4978">
        <v>6178.42</v>
      </c>
      <c r="F4978" t="s">
        <v>1170</v>
      </c>
      <c r="G4978" t="s">
        <v>11594</v>
      </c>
      <c r="H4978" t="s">
        <v>777</v>
      </c>
      <c r="I4978" t="s">
        <v>10794</v>
      </c>
      <c r="J4978">
        <v>10094</v>
      </c>
      <c r="K4978">
        <v>114060</v>
      </c>
      <c r="L4978" t="s">
        <v>31</v>
      </c>
      <c r="M4978" t="s">
        <v>189</v>
      </c>
      <c r="N4978" t="s">
        <v>11274</v>
      </c>
      <c r="O4978" s="129"/>
    </row>
    <row r="4979" spans="1:15">
      <c r="A4979" t="s">
        <v>316</v>
      </c>
      <c r="B4979" t="s">
        <v>317</v>
      </c>
      <c r="C4979" t="s">
        <v>11569</v>
      </c>
      <c r="D4979" t="s">
        <v>318</v>
      </c>
      <c r="E4979">
        <v>3510.58</v>
      </c>
      <c r="F4979" t="s">
        <v>1170</v>
      </c>
      <c r="G4979" t="s">
        <v>11570</v>
      </c>
      <c r="H4979" t="s">
        <v>776</v>
      </c>
      <c r="I4979" t="s">
        <v>10793</v>
      </c>
      <c r="J4979">
        <v>10096</v>
      </c>
      <c r="K4979">
        <v>111100</v>
      </c>
      <c r="L4979" t="s">
        <v>35</v>
      </c>
      <c r="M4979" t="s">
        <v>191</v>
      </c>
      <c r="N4979" t="s">
        <v>11264</v>
      </c>
      <c r="O4979" s="129"/>
    </row>
    <row r="4980" spans="1:15">
      <c r="A4980" t="s">
        <v>320</v>
      </c>
      <c r="B4980" t="s">
        <v>317</v>
      </c>
      <c r="C4980" t="s">
        <v>11571</v>
      </c>
      <c r="D4980" t="s">
        <v>318</v>
      </c>
      <c r="E4980">
        <v>3727.36</v>
      </c>
      <c r="F4980" t="s">
        <v>1170</v>
      </c>
      <c r="G4980" t="s">
        <v>11572</v>
      </c>
      <c r="H4980" t="s">
        <v>773</v>
      </c>
      <c r="I4980" t="s">
        <v>10793</v>
      </c>
      <c r="J4980">
        <v>10096</v>
      </c>
      <c r="K4980">
        <v>111100</v>
      </c>
      <c r="L4980" t="s">
        <v>35</v>
      </c>
      <c r="M4980" t="s">
        <v>191</v>
      </c>
      <c r="N4980" t="s">
        <v>11265</v>
      </c>
      <c r="O4980" s="129"/>
    </row>
    <row r="4981" spans="1:15">
      <c r="A4981" t="s">
        <v>321</v>
      </c>
      <c r="B4981" t="s">
        <v>317</v>
      </c>
      <c r="C4981" t="s">
        <v>11573</v>
      </c>
      <c r="D4981" t="s">
        <v>318</v>
      </c>
      <c r="E4981">
        <v>3621.4</v>
      </c>
      <c r="F4981" t="s">
        <v>1170</v>
      </c>
      <c r="G4981" t="s">
        <v>11574</v>
      </c>
      <c r="H4981" t="s">
        <v>776</v>
      </c>
      <c r="I4981" t="s">
        <v>10793</v>
      </c>
      <c r="J4981">
        <v>10096</v>
      </c>
      <c r="K4981">
        <v>111100</v>
      </c>
      <c r="L4981" t="s">
        <v>35</v>
      </c>
      <c r="M4981" t="s">
        <v>191</v>
      </c>
      <c r="N4981" t="s">
        <v>11266</v>
      </c>
      <c r="O4981" s="129"/>
    </row>
    <row r="4982" spans="1:15">
      <c r="A4982" t="s">
        <v>1115</v>
      </c>
      <c r="B4982" t="s">
        <v>317</v>
      </c>
      <c r="C4982" t="s">
        <v>11575</v>
      </c>
      <c r="D4982" t="s">
        <v>318</v>
      </c>
      <c r="E4982">
        <v>3686.1</v>
      </c>
      <c r="F4982" t="s">
        <v>1170</v>
      </c>
      <c r="G4982" t="s">
        <v>11576</v>
      </c>
      <c r="H4982" t="s">
        <v>772</v>
      </c>
      <c r="I4982" t="s">
        <v>10793</v>
      </c>
      <c r="J4982">
        <v>10096</v>
      </c>
      <c r="K4982">
        <v>111100</v>
      </c>
      <c r="L4982" t="s">
        <v>35</v>
      </c>
      <c r="M4982" t="s">
        <v>191</v>
      </c>
      <c r="N4982" t="s">
        <v>11267</v>
      </c>
      <c r="O4982" s="129"/>
    </row>
    <row r="4983" spans="1:15">
      <c r="A4983" t="s">
        <v>11577</v>
      </c>
      <c r="B4983" t="s">
        <v>317</v>
      </c>
      <c r="C4983" t="s">
        <v>11578</v>
      </c>
      <c r="D4983" t="s">
        <v>318</v>
      </c>
      <c r="E4983">
        <v>3637.7</v>
      </c>
      <c r="F4983" t="s">
        <v>1170</v>
      </c>
      <c r="G4983" t="s">
        <v>11579</v>
      </c>
      <c r="H4983" t="s">
        <v>770</v>
      </c>
      <c r="I4983" t="s">
        <v>10793</v>
      </c>
      <c r="J4983">
        <v>10096</v>
      </c>
      <c r="K4983">
        <v>111100</v>
      </c>
      <c r="L4983" t="s">
        <v>35</v>
      </c>
      <c r="M4983" t="s">
        <v>191</v>
      </c>
      <c r="N4983" t="s">
        <v>11268</v>
      </c>
      <c r="O4983" s="129"/>
    </row>
    <row r="4984" spans="1:15">
      <c r="A4984" t="s">
        <v>11580</v>
      </c>
      <c r="B4984" t="s">
        <v>317</v>
      </c>
      <c r="C4984" t="s">
        <v>11581</v>
      </c>
      <c r="D4984" t="s">
        <v>318</v>
      </c>
      <c r="E4984">
        <v>2174.96</v>
      </c>
      <c r="F4984" t="s">
        <v>1170</v>
      </c>
      <c r="G4984" t="s">
        <v>11582</v>
      </c>
      <c r="H4984" t="s">
        <v>762</v>
      </c>
      <c r="I4984" t="s">
        <v>10793</v>
      </c>
      <c r="J4984">
        <v>10096</v>
      </c>
      <c r="K4984">
        <v>111100</v>
      </c>
      <c r="L4984" t="s">
        <v>35</v>
      </c>
      <c r="M4984" t="s">
        <v>191</v>
      </c>
      <c r="N4984" t="s">
        <v>11269</v>
      </c>
      <c r="O4984" s="129"/>
    </row>
    <row r="4985" spans="1:15">
      <c r="A4985" t="s">
        <v>1155</v>
      </c>
      <c r="B4985" t="s">
        <v>317</v>
      </c>
      <c r="C4985" t="s">
        <v>11586</v>
      </c>
      <c r="D4985" t="s">
        <v>318</v>
      </c>
      <c r="E4985">
        <v>3417.76</v>
      </c>
      <c r="F4985" t="s">
        <v>1170</v>
      </c>
      <c r="G4985" t="s">
        <v>11587</v>
      </c>
      <c r="H4985" t="s">
        <v>774</v>
      </c>
      <c r="I4985" t="s">
        <v>10793</v>
      </c>
      <c r="J4985">
        <v>10096</v>
      </c>
      <c r="K4985">
        <v>111100</v>
      </c>
      <c r="L4985" t="s">
        <v>35</v>
      </c>
      <c r="M4985" t="s">
        <v>191</v>
      </c>
      <c r="N4985" t="s">
        <v>11270</v>
      </c>
      <c r="O4985" s="129"/>
    </row>
    <row r="4986" spans="1:15">
      <c r="A4986" t="s">
        <v>11583</v>
      </c>
      <c r="B4986" t="s">
        <v>317</v>
      </c>
      <c r="C4986" t="s">
        <v>11584</v>
      </c>
      <c r="D4986" t="s">
        <v>318</v>
      </c>
      <c r="E4986">
        <v>3423.25</v>
      </c>
      <c r="F4986" t="s">
        <v>1170</v>
      </c>
      <c r="G4986" t="s">
        <v>11585</v>
      </c>
      <c r="H4986" t="s">
        <v>773</v>
      </c>
      <c r="I4986" t="s">
        <v>10793</v>
      </c>
      <c r="J4986">
        <v>10096</v>
      </c>
      <c r="K4986">
        <v>111100</v>
      </c>
      <c r="L4986" t="s">
        <v>35</v>
      </c>
      <c r="M4986" t="s">
        <v>191</v>
      </c>
      <c r="N4986" t="s">
        <v>11271</v>
      </c>
      <c r="O4986" s="129"/>
    </row>
    <row r="4987" spans="1:15">
      <c r="A4987" t="s">
        <v>11588</v>
      </c>
      <c r="B4987" t="s">
        <v>317</v>
      </c>
      <c r="C4987" t="s">
        <v>11589</v>
      </c>
      <c r="D4987" t="s">
        <v>318</v>
      </c>
      <c r="E4987">
        <v>5835.52</v>
      </c>
      <c r="F4987" t="s">
        <v>1170</v>
      </c>
      <c r="G4987" t="s">
        <v>11590</v>
      </c>
      <c r="H4987" t="s">
        <v>781</v>
      </c>
      <c r="I4987" t="s">
        <v>10793</v>
      </c>
      <c r="J4987">
        <v>10096</v>
      </c>
      <c r="K4987">
        <v>111100</v>
      </c>
      <c r="L4987" t="s">
        <v>35</v>
      </c>
      <c r="M4987" t="s">
        <v>191</v>
      </c>
      <c r="N4987" t="s">
        <v>11272</v>
      </c>
      <c r="O4987" s="129"/>
    </row>
    <row r="4988" spans="1:15">
      <c r="A4988" t="s">
        <v>1161</v>
      </c>
      <c r="B4988" t="s">
        <v>317</v>
      </c>
      <c r="C4988" t="s">
        <v>11591</v>
      </c>
      <c r="D4988" t="s">
        <v>318</v>
      </c>
      <c r="E4988">
        <v>2896.4</v>
      </c>
      <c r="F4988" t="s">
        <v>1170</v>
      </c>
      <c r="G4988" t="s">
        <v>11592</v>
      </c>
      <c r="H4988" t="s">
        <v>773</v>
      </c>
      <c r="I4988" t="s">
        <v>10793</v>
      </c>
      <c r="J4988">
        <v>10096</v>
      </c>
      <c r="K4988">
        <v>111100</v>
      </c>
      <c r="L4988" t="s">
        <v>35</v>
      </c>
      <c r="M4988" t="s">
        <v>191</v>
      </c>
      <c r="N4988" t="s">
        <v>11273</v>
      </c>
      <c r="O4988" s="129"/>
    </row>
    <row r="4989" spans="1:15">
      <c r="A4989" t="s">
        <v>1160</v>
      </c>
      <c r="B4989" t="s">
        <v>317</v>
      </c>
      <c r="C4989" t="s">
        <v>11593</v>
      </c>
      <c r="D4989" t="s">
        <v>318</v>
      </c>
      <c r="E4989">
        <v>2977.9</v>
      </c>
      <c r="F4989" t="s">
        <v>1170</v>
      </c>
      <c r="G4989" t="s">
        <v>11594</v>
      </c>
      <c r="H4989" t="s">
        <v>778</v>
      </c>
      <c r="I4989" t="s">
        <v>10793</v>
      </c>
      <c r="J4989">
        <v>10096</v>
      </c>
      <c r="K4989">
        <v>111100</v>
      </c>
      <c r="L4989" t="s">
        <v>35</v>
      </c>
      <c r="M4989" t="s">
        <v>191</v>
      </c>
      <c r="N4989" t="s">
        <v>11274</v>
      </c>
      <c r="O4989" s="129"/>
    </row>
    <row r="4990" spans="1:15">
      <c r="A4990" t="s">
        <v>316</v>
      </c>
      <c r="B4990" t="s">
        <v>317</v>
      </c>
      <c r="C4990" t="s">
        <v>11569</v>
      </c>
      <c r="D4990" t="s">
        <v>318</v>
      </c>
      <c r="E4990">
        <v>4441.43</v>
      </c>
      <c r="F4990" t="s">
        <v>1170</v>
      </c>
      <c r="G4990" t="s">
        <v>11570</v>
      </c>
      <c r="H4990" t="s">
        <v>777</v>
      </c>
      <c r="I4990" t="s">
        <v>10792</v>
      </c>
      <c r="J4990">
        <v>10096</v>
      </c>
      <c r="K4990">
        <v>111200</v>
      </c>
      <c r="L4990" t="s">
        <v>33</v>
      </c>
      <c r="M4990" t="s">
        <v>191</v>
      </c>
      <c r="N4990" t="s">
        <v>11264</v>
      </c>
      <c r="O4990" s="129"/>
    </row>
    <row r="4991" spans="1:15">
      <c r="A4991" t="s">
        <v>320</v>
      </c>
      <c r="B4991" t="s">
        <v>317</v>
      </c>
      <c r="C4991" t="s">
        <v>11571</v>
      </c>
      <c r="D4991" t="s">
        <v>318</v>
      </c>
      <c r="E4991">
        <v>5717.8</v>
      </c>
      <c r="F4991" t="s">
        <v>1170</v>
      </c>
      <c r="G4991" t="s">
        <v>11572</v>
      </c>
      <c r="H4991" t="s">
        <v>774</v>
      </c>
      <c r="I4991" t="s">
        <v>10792</v>
      </c>
      <c r="J4991">
        <v>10096</v>
      </c>
      <c r="K4991">
        <v>111200</v>
      </c>
      <c r="L4991" t="s">
        <v>33</v>
      </c>
      <c r="M4991" t="s">
        <v>191</v>
      </c>
      <c r="N4991" t="s">
        <v>11265</v>
      </c>
      <c r="O4991" s="129"/>
    </row>
    <row r="4992" spans="1:15">
      <c r="A4992" t="s">
        <v>321</v>
      </c>
      <c r="B4992" t="s">
        <v>317</v>
      </c>
      <c r="C4992" t="s">
        <v>11573</v>
      </c>
      <c r="D4992" t="s">
        <v>318</v>
      </c>
      <c r="E4992">
        <v>5209.32</v>
      </c>
      <c r="F4992" t="s">
        <v>1170</v>
      </c>
      <c r="G4992" t="s">
        <v>11574</v>
      </c>
      <c r="H4992" t="s">
        <v>777</v>
      </c>
      <c r="I4992" t="s">
        <v>10792</v>
      </c>
      <c r="J4992">
        <v>10096</v>
      </c>
      <c r="K4992">
        <v>111200</v>
      </c>
      <c r="L4992" t="s">
        <v>33</v>
      </c>
      <c r="M4992" t="s">
        <v>191</v>
      </c>
      <c r="N4992" t="s">
        <v>11266</v>
      </c>
      <c r="O4992" s="129"/>
    </row>
    <row r="4993" spans="1:15">
      <c r="A4993" t="s">
        <v>1115</v>
      </c>
      <c r="B4993" t="s">
        <v>317</v>
      </c>
      <c r="C4993" t="s">
        <v>11575</v>
      </c>
      <c r="D4993" t="s">
        <v>318</v>
      </c>
      <c r="E4993">
        <v>4908.87</v>
      </c>
      <c r="F4993" t="s">
        <v>1170</v>
      </c>
      <c r="G4993" t="s">
        <v>11576</v>
      </c>
      <c r="H4993" t="s">
        <v>773</v>
      </c>
      <c r="I4993" t="s">
        <v>10792</v>
      </c>
      <c r="J4993">
        <v>10096</v>
      </c>
      <c r="K4993">
        <v>111200</v>
      </c>
      <c r="L4993" t="s">
        <v>33</v>
      </c>
      <c r="M4993" t="s">
        <v>191</v>
      </c>
      <c r="N4993" t="s">
        <v>11267</v>
      </c>
      <c r="O4993" s="129"/>
    </row>
    <row r="4994" spans="1:15">
      <c r="A4994" t="s">
        <v>11577</v>
      </c>
      <c r="B4994" t="s">
        <v>317</v>
      </c>
      <c r="C4994" t="s">
        <v>11578</v>
      </c>
      <c r="D4994" t="s">
        <v>318</v>
      </c>
      <c r="E4994">
        <v>4789.43</v>
      </c>
      <c r="F4994" t="s">
        <v>1170</v>
      </c>
      <c r="G4994" t="s">
        <v>11579</v>
      </c>
      <c r="H4994" t="s">
        <v>771</v>
      </c>
      <c r="I4994" t="s">
        <v>10792</v>
      </c>
      <c r="J4994">
        <v>10096</v>
      </c>
      <c r="K4994">
        <v>111200</v>
      </c>
      <c r="L4994" t="s">
        <v>33</v>
      </c>
      <c r="M4994" t="s">
        <v>191</v>
      </c>
      <c r="N4994" t="s">
        <v>11268</v>
      </c>
      <c r="O4994" s="129"/>
    </row>
    <row r="4995" spans="1:15">
      <c r="A4995" t="s">
        <v>11580</v>
      </c>
      <c r="B4995" t="s">
        <v>317</v>
      </c>
      <c r="C4995" t="s">
        <v>11581</v>
      </c>
      <c r="D4995" t="s">
        <v>318</v>
      </c>
      <c r="E4995">
        <v>5678.21</v>
      </c>
      <c r="F4995" t="s">
        <v>1170</v>
      </c>
      <c r="G4995" t="s">
        <v>11582</v>
      </c>
      <c r="H4995" t="s">
        <v>763</v>
      </c>
      <c r="I4995" t="s">
        <v>10792</v>
      </c>
      <c r="J4995">
        <v>10096</v>
      </c>
      <c r="K4995">
        <v>111200</v>
      </c>
      <c r="L4995" t="s">
        <v>33</v>
      </c>
      <c r="M4995" t="s">
        <v>191</v>
      </c>
      <c r="N4995" t="s">
        <v>11269</v>
      </c>
      <c r="O4995" s="129"/>
    </row>
    <row r="4996" spans="1:15">
      <c r="A4996" t="s">
        <v>1155</v>
      </c>
      <c r="B4996" t="s">
        <v>317</v>
      </c>
      <c r="C4996" t="s">
        <v>11586</v>
      </c>
      <c r="D4996" t="s">
        <v>318</v>
      </c>
      <c r="E4996">
        <v>4599.1000000000004</v>
      </c>
      <c r="F4996" t="s">
        <v>1170</v>
      </c>
      <c r="G4996" t="s">
        <v>11587</v>
      </c>
      <c r="H4996" t="s">
        <v>775</v>
      </c>
      <c r="I4996" t="s">
        <v>10792</v>
      </c>
      <c r="J4996">
        <v>10096</v>
      </c>
      <c r="K4996">
        <v>111200</v>
      </c>
      <c r="L4996" t="s">
        <v>33</v>
      </c>
      <c r="M4996" t="s">
        <v>191</v>
      </c>
      <c r="N4996" t="s">
        <v>11270</v>
      </c>
      <c r="O4996" s="129"/>
    </row>
    <row r="4997" spans="1:15">
      <c r="A4997" t="s">
        <v>11583</v>
      </c>
      <c r="B4997" t="s">
        <v>317</v>
      </c>
      <c r="C4997" t="s">
        <v>11584</v>
      </c>
      <c r="D4997" t="s">
        <v>318</v>
      </c>
      <c r="E4997">
        <v>4961.79</v>
      </c>
      <c r="F4997" t="s">
        <v>1170</v>
      </c>
      <c r="G4997" t="s">
        <v>11585</v>
      </c>
      <c r="H4997" t="s">
        <v>774</v>
      </c>
      <c r="I4997" t="s">
        <v>10792</v>
      </c>
      <c r="J4997">
        <v>10096</v>
      </c>
      <c r="K4997">
        <v>111200</v>
      </c>
      <c r="L4997" t="s">
        <v>33</v>
      </c>
      <c r="M4997" t="s">
        <v>191</v>
      </c>
      <c r="N4997" t="s">
        <v>11271</v>
      </c>
      <c r="O4997" s="129"/>
    </row>
    <row r="4998" spans="1:15">
      <c r="A4998" t="s">
        <v>11588</v>
      </c>
      <c r="B4998" t="s">
        <v>317</v>
      </c>
      <c r="C4998" t="s">
        <v>11589</v>
      </c>
      <c r="D4998" t="s">
        <v>318</v>
      </c>
      <c r="E4998">
        <v>8982.36</v>
      </c>
      <c r="F4998" t="s">
        <v>1170</v>
      </c>
      <c r="G4998" t="s">
        <v>11590</v>
      </c>
      <c r="H4998" t="s">
        <v>782</v>
      </c>
      <c r="I4998" t="s">
        <v>10792</v>
      </c>
      <c r="J4998">
        <v>10096</v>
      </c>
      <c r="K4998">
        <v>111200</v>
      </c>
      <c r="L4998" t="s">
        <v>33</v>
      </c>
      <c r="M4998" t="s">
        <v>191</v>
      </c>
      <c r="N4998" t="s">
        <v>11272</v>
      </c>
      <c r="O4998" s="129"/>
    </row>
    <row r="4999" spans="1:15">
      <c r="A4999" t="s">
        <v>1161</v>
      </c>
      <c r="B4999" t="s">
        <v>317</v>
      </c>
      <c r="C4999" t="s">
        <v>11591</v>
      </c>
      <c r="D4999" t="s">
        <v>318</v>
      </c>
      <c r="E4999">
        <v>5417.23</v>
      </c>
      <c r="F4999" t="s">
        <v>1170</v>
      </c>
      <c r="G4999" t="s">
        <v>11592</v>
      </c>
      <c r="H4999" t="s">
        <v>774</v>
      </c>
      <c r="I4999" t="s">
        <v>10792</v>
      </c>
      <c r="J4999">
        <v>10096</v>
      </c>
      <c r="K4999">
        <v>111200</v>
      </c>
      <c r="L4999" t="s">
        <v>33</v>
      </c>
      <c r="M4999" t="s">
        <v>191</v>
      </c>
      <c r="N4999" t="s">
        <v>11273</v>
      </c>
      <c r="O4999" s="129"/>
    </row>
    <row r="5000" spans="1:15">
      <c r="A5000" t="s">
        <v>1160</v>
      </c>
      <c r="B5000" t="s">
        <v>317</v>
      </c>
      <c r="C5000" t="s">
        <v>11593</v>
      </c>
      <c r="D5000" t="s">
        <v>318</v>
      </c>
      <c r="E5000">
        <v>4969.79</v>
      </c>
      <c r="F5000" t="s">
        <v>1170</v>
      </c>
      <c r="G5000" t="s">
        <v>11594</v>
      </c>
      <c r="H5000" t="s">
        <v>779</v>
      </c>
      <c r="I5000" t="s">
        <v>10792</v>
      </c>
      <c r="J5000">
        <v>10096</v>
      </c>
      <c r="K5000">
        <v>111200</v>
      </c>
      <c r="L5000" t="s">
        <v>33</v>
      </c>
      <c r="M5000" t="s">
        <v>191</v>
      </c>
      <c r="N5000" t="s">
        <v>11274</v>
      </c>
      <c r="O5000" s="129"/>
    </row>
    <row r="5001" spans="1:15">
      <c r="A5001" t="s">
        <v>316</v>
      </c>
      <c r="B5001" t="s">
        <v>317</v>
      </c>
      <c r="C5001" t="s">
        <v>11569</v>
      </c>
      <c r="D5001" t="s">
        <v>318</v>
      </c>
      <c r="E5001">
        <v>54357.03</v>
      </c>
      <c r="F5001" t="s">
        <v>1170</v>
      </c>
      <c r="G5001" t="s">
        <v>11570</v>
      </c>
      <c r="H5001" t="s">
        <v>778</v>
      </c>
      <c r="I5001" t="s">
        <v>10791</v>
      </c>
      <c r="J5001">
        <v>10096</v>
      </c>
      <c r="K5001">
        <v>111400</v>
      </c>
      <c r="L5001" t="s">
        <v>27</v>
      </c>
      <c r="M5001" t="s">
        <v>191</v>
      </c>
      <c r="N5001" t="s">
        <v>11264</v>
      </c>
      <c r="O5001" s="129"/>
    </row>
    <row r="5002" spans="1:15">
      <c r="A5002" t="s">
        <v>320</v>
      </c>
      <c r="B5002" t="s">
        <v>317</v>
      </c>
      <c r="C5002" t="s">
        <v>11571</v>
      </c>
      <c r="D5002" t="s">
        <v>318</v>
      </c>
      <c r="E5002">
        <v>54146.89</v>
      </c>
      <c r="F5002" t="s">
        <v>1170</v>
      </c>
      <c r="G5002" t="s">
        <v>11572</v>
      </c>
      <c r="H5002" t="s">
        <v>775</v>
      </c>
      <c r="I5002" t="s">
        <v>10791</v>
      </c>
      <c r="J5002">
        <v>10096</v>
      </c>
      <c r="K5002">
        <v>111400</v>
      </c>
      <c r="L5002" t="s">
        <v>27</v>
      </c>
      <c r="M5002" t="s">
        <v>191</v>
      </c>
      <c r="N5002" t="s">
        <v>11265</v>
      </c>
      <c r="O5002" s="129"/>
    </row>
    <row r="5003" spans="1:15">
      <c r="A5003" t="s">
        <v>321</v>
      </c>
      <c r="B5003" t="s">
        <v>317</v>
      </c>
      <c r="C5003" t="s">
        <v>11573</v>
      </c>
      <c r="D5003" t="s">
        <v>318</v>
      </c>
      <c r="E5003">
        <v>54850.84</v>
      </c>
      <c r="F5003" t="s">
        <v>1170</v>
      </c>
      <c r="G5003" t="s">
        <v>11574</v>
      </c>
      <c r="H5003" t="s">
        <v>778</v>
      </c>
      <c r="I5003" t="s">
        <v>10791</v>
      </c>
      <c r="J5003">
        <v>10096</v>
      </c>
      <c r="K5003">
        <v>111400</v>
      </c>
      <c r="L5003" t="s">
        <v>27</v>
      </c>
      <c r="M5003" t="s">
        <v>191</v>
      </c>
      <c r="N5003" t="s">
        <v>11266</v>
      </c>
      <c r="O5003" s="129"/>
    </row>
    <row r="5004" spans="1:15">
      <c r="A5004" t="s">
        <v>1115</v>
      </c>
      <c r="B5004" t="s">
        <v>317</v>
      </c>
      <c r="C5004" t="s">
        <v>11575</v>
      </c>
      <c r="D5004" t="s">
        <v>318</v>
      </c>
      <c r="E5004">
        <v>54850.84</v>
      </c>
      <c r="F5004" t="s">
        <v>1170</v>
      </c>
      <c r="G5004" t="s">
        <v>11576</v>
      </c>
      <c r="H5004" t="s">
        <v>774</v>
      </c>
      <c r="I5004" t="s">
        <v>10791</v>
      </c>
      <c r="J5004">
        <v>10096</v>
      </c>
      <c r="K5004">
        <v>111400</v>
      </c>
      <c r="L5004" t="s">
        <v>27</v>
      </c>
      <c r="M5004" t="s">
        <v>191</v>
      </c>
      <c r="N5004" t="s">
        <v>11267</v>
      </c>
      <c r="O5004" s="129"/>
    </row>
    <row r="5005" spans="1:15">
      <c r="A5005" t="s">
        <v>11577</v>
      </c>
      <c r="B5005" t="s">
        <v>317</v>
      </c>
      <c r="C5005" t="s">
        <v>11578</v>
      </c>
      <c r="D5005" t="s">
        <v>318</v>
      </c>
      <c r="E5005">
        <v>54850.84</v>
      </c>
      <c r="F5005" t="s">
        <v>1170</v>
      </c>
      <c r="G5005" t="s">
        <v>11579</v>
      </c>
      <c r="H5005" t="s">
        <v>772</v>
      </c>
      <c r="I5005" t="s">
        <v>10791</v>
      </c>
      <c r="J5005">
        <v>10096</v>
      </c>
      <c r="K5005">
        <v>111400</v>
      </c>
      <c r="L5005" t="s">
        <v>27</v>
      </c>
      <c r="M5005" t="s">
        <v>191</v>
      </c>
      <c r="N5005" t="s">
        <v>11268</v>
      </c>
      <c r="O5005" s="129"/>
    </row>
    <row r="5006" spans="1:15">
      <c r="A5006" t="s">
        <v>11580</v>
      </c>
      <c r="B5006" t="s">
        <v>317</v>
      </c>
      <c r="C5006" t="s">
        <v>11581</v>
      </c>
      <c r="D5006" t="s">
        <v>318</v>
      </c>
      <c r="E5006">
        <v>52065.01</v>
      </c>
      <c r="F5006" t="s">
        <v>1170</v>
      </c>
      <c r="G5006" t="s">
        <v>11582</v>
      </c>
      <c r="H5006" t="s">
        <v>764</v>
      </c>
      <c r="I5006" t="s">
        <v>10791</v>
      </c>
      <c r="J5006">
        <v>10096</v>
      </c>
      <c r="K5006">
        <v>111400</v>
      </c>
      <c r="L5006" t="s">
        <v>27</v>
      </c>
      <c r="M5006" t="s">
        <v>191</v>
      </c>
      <c r="N5006" t="s">
        <v>11269</v>
      </c>
      <c r="O5006" s="129"/>
    </row>
    <row r="5007" spans="1:15">
      <c r="A5007" t="s">
        <v>1155</v>
      </c>
      <c r="B5007" t="s">
        <v>317</v>
      </c>
      <c r="C5007" t="s">
        <v>11586</v>
      </c>
      <c r="D5007" t="s">
        <v>318</v>
      </c>
      <c r="E5007">
        <v>53554.57</v>
      </c>
      <c r="F5007" t="s">
        <v>1170</v>
      </c>
      <c r="G5007" t="s">
        <v>11587</v>
      </c>
      <c r="H5007" t="s">
        <v>776</v>
      </c>
      <c r="I5007" t="s">
        <v>10791</v>
      </c>
      <c r="J5007">
        <v>10096</v>
      </c>
      <c r="K5007">
        <v>111400</v>
      </c>
      <c r="L5007" t="s">
        <v>27</v>
      </c>
      <c r="M5007" t="s">
        <v>191</v>
      </c>
      <c r="N5007" t="s">
        <v>11270</v>
      </c>
      <c r="O5007" s="129"/>
    </row>
    <row r="5008" spans="1:15">
      <c r="A5008" t="s">
        <v>11583</v>
      </c>
      <c r="B5008" t="s">
        <v>317</v>
      </c>
      <c r="C5008" t="s">
        <v>11584</v>
      </c>
      <c r="D5008" t="s">
        <v>318</v>
      </c>
      <c r="E5008">
        <v>61519.7</v>
      </c>
      <c r="F5008" t="s">
        <v>1170</v>
      </c>
      <c r="G5008" t="s">
        <v>11585</v>
      </c>
      <c r="H5008" t="s">
        <v>775</v>
      </c>
      <c r="I5008" t="s">
        <v>10791</v>
      </c>
      <c r="J5008">
        <v>10096</v>
      </c>
      <c r="K5008">
        <v>111400</v>
      </c>
      <c r="L5008" t="s">
        <v>27</v>
      </c>
      <c r="M5008" t="s">
        <v>191</v>
      </c>
      <c r="N5008" t="s">
        <v>11271</v>
      </c>
      <c r="O5008" s="129"/>
    </row>
    <row r="5009" spans="1:15">
      <c r="A5009" t="s">
        <v>11588</v>
      </c>
      <c r="B5009" t="s">
        <v>317</v>
      </c>
      <c r="C5009" t="s">
        <v>11589</v>
      </c>
      <c r="D5009" t="s">
        <v>318</v>
      </c>
      <c r="E5009">
        <v>64568.59</v>
      </c>
      <c r="F5009" t="s">
        <v>1170</v>
      </c>
      <c r="G5009" t="s">
        <v>11590</v>
      </c>
      <c r="H5009" t="s">
        <v>783</v>
      </c>
      <c r="I5009" t="s">
        <v>10791</v>
      </c>
      <c r="J5009">
        <v>10096</v>
      </c>
      <c r="K5009">
        <v>111400</v>
      </c>
      <c r="L5009" t="s">
        <v>27</v>
      </c>
      <c r="M5009" t="s">
        <v>191</v>
      </c>
      <c r="N5009" t="s">
        <v>11272</v>
      </c>
      <c r="O5009" s="129"/>
    </row>
    <row r="5010" spans="1:15">
      <c r="A5010" t="s">
        <v>1161</v>
      </c>
      <c r="B5010" t="s">
        <v>317</v>
      </c>
      <c r="C5010" t="s">
        <v>11591</v>
      </c>
      <c r="D5010" t="s">
        <v>318</v>
      </c>
      <c r="E5010">
        <v>61865.53</v>
      </c>
      <c r="F5010" t="s">
        <v>1170</v>
      </c>
      <c r="G5010" t="s">
        <v>11592</v>
      </c>
      <c r="H5010" t="s">
        <v>775</v>
      </c>
      <c r="I5010" t="s">
        <v>10791</v>
      </c>
      <c r="J5010">
        <v>10096</v>
      </c>
      <c r="K5010">
        <v>111400</v>
      </c>
      <c r="L5010" t="s">
        <v>27</v>
      </c>
      <c r="M5010" t="s">
        <v>191</v>
      </c>
      <c r="N5010" t="s">
        <v>11273</v>
      </c>
      <c r="O5010" s="129"/>
    </row>
    <row r="5011" spans="1:15">
      <c r="A5011" t="s">
        <v>1160</v>
      </c>
      <c r="B5011" t="s">
        <v>317</v>
      </c>
      <c r="C5011" t="s">
        <v>11593</v>
      </c>
      <c r="D5011" t="s">
        <v>318</v>
      </c>
      <c r="E5011">
        <v>58099.19</v>
      </c>
      <c r="F5011" t="s">
        <v>1170</v>
      </c>
      <c r="G5011" t="s">
        <v>11594</v>
      </c>
      <c r="H5011" t="s">
        <v>780</v>
      </c>
      <c r="I5011" t="s">
        <v>10791</v>
      </c>
      <c r="J5011">
        <v>10096</v>
      </c>
      <c r="K5011">
        <v>111400</v>
      </c>
      <c r="L5011" t="s">
        <v>27</v>
      </c>
      <c r="M5011" t="s">
        <v>191</v>
      </c>
      <c r="N5011" t="s">
        <v>11274</v>
      </c>
      <c r="O5011" s="129"/>
    </row>
    <row r="5012" spans="1:15">
      <c r="A5012" t="s">
        <v>316</v>
      </c>
      <c r="B5012" t="s">
        <v>317</v>
      </c>
      <c r="C5012" t="s">
        <v>11569</v>
      </c>
      <c r="D5012" t="s">
        <v>318</v>
      </c>
      <c r="E5012">
        <v>27751.47</v>
      </c>
      <c r="F5012" t="s">
        <v>1170</v>
      </c>
      <c r="G5012" t="s">
        <v>11570</v>
      </c>
      <c r="H5012" t="s">
        <v>779</v>
      </c>
      <c r="I5012" t="s">
        <v>10790</v>
      </c>
      <c r="J5012">
        <v>10096</v>
      </c>
      <c r="K5012">
        <v>111600</v>
      </c>
      <c r="L5012" t="s">
        <v>31</v>
      </c>
      <c r="M5012" t="s">
        <v>191</v>
      </c>
      <c r="N5012" t="s">
        <v>11264</v>
      </c>
      <c r="O5012" s="129"/>
    </row>
    <row r="5013" spans="1:15">
      <c r="A5013" t="s">
        <v>320</v>
      </c>
      <c r="B5013" t="s">
        <v>317</v>
      </c>
      <c r="C5013" t="s">
        <v>11571</v>
      </c>
      <c r="D5013" t="s">
        <v>318</v>
      </c>
      <c r="E5013">
        <v>27641.31</v>
      </c>
      <c r="F5013" t="s">
        <v>1170</v>
      </c>
      <c r="G5013" t="s">
        <v>11572</v>
      </c>
      <c r="H5013" t="s">
        <v>776</v>
      </c>
      <c r="I5013" t="s">
        <v>10790</v>
      </c>
      <c r="J5013">
        <v>10096</v>
      </c>
      <c r="K5013">
        <v>111600</v>
      </c>
      <c r="L5013" t="s">
        <v>31</v>
      </c>
      <c r="M5013" t="s">
        <v>191</v>
      </c>
      <c r="N5013" t="s">
        <v>11265</v>
      </c>
      <c r="O5013" s="129"/>
    </row>
    <row r="5014" spans="1:15">
      <c r="A5014" t="s">
        <v>321</v>
      </c>
      <c r="B5014" t="s">
        <v>317</v>
      </c>
      <c r="C5014" t="s">
        <v>11573</v>
      </c>
      <c r="D5014" t="s">
        <v>318</v>
      </c>
      <c r="E5014">
        <v>30684.639999999999</v>
      </c>
      <c r="F5014" t="s">
        <v>1170</v>
      </c>
      <c r="G5014" t="s">
        <v>11574</v>
      </c>
      <c r="H5014" t="s">
        <v>779</v>
      </c>
      <c r="I5014" t="s">
        <v>10790</v>
      </c>
      <c r="J5014">
        <v>10096</v>
      </c>
      <c r="K5014">
        <v>111600</v>
      </c>
      <c r="L5014" t="s">
        <v>31</v>
      </c>
      <c r="M5014" t="s">
        <v>191</v>
      </c>
      <c r="N5014" t="s">
        <v>11266</v>
      </c>
      <c r="O5014" s="129"/>
    </row>
    <row r="5015" spans="1:15">
      <c r="A5015" t="s">
        <v>1115</v>
      </c>
      <c r="B5015" t="s">
        <v>317</v>
      </c>
      <c r="C5015" t="s">
        <v>11575</v>
      </c>
      <c r="D5015" t="s">
        <v>318</v>
      </c>
      <c r="E5015">
        <v>27957.74</v>
      </c>
      <c r="F5015" t="s">
        <v>1170</v>
      </c>
      <c r="G5015" t="s">
        <v>11576</v>
      </c>
      <c r="H5015" t="s">
        <v>775</v>
      </c>
      <c r="I5015" t="s">
        <v>10790</v>
      </c>
      <c r="J5015">
        <v>10096</v>
      </c>
      <c r="K5015">
        <v>111600</v>
      </c>
      <c r="L5015" t="s">
        <v>31</v>
      </c>
      <c r="M5015" t="s">
        <v>191</v>
      </c>
      <c r="N5015" t="s">
        <v>11267</v>
      </c>
      <c r="O5015" s="129"/>
    </row>
    <row r="5016" spans="1:15">
      <c r="A5016" t="s">
        <v>11577</v>
      </c>
      <c r="B5016" t="s">
        <v>317</v>
      </c>
      <c r="C5016" t="s">
        <v>11578</v>
      </c>
      <c r="D5016" t="s">
        <v>318</v>
      </c>
      <c r="E5016">
        <v>25796.83</v>
      </c>
      <c r="F5016" t="s">
        <v>1170</v>
      </c>
      <c r="G5016" t="s">
        <v>11579</v>
      </c>
      <c r="H5016" t="s">
        <v>773</v>
      </c>
      <c r="I5016" t="s">
        <v>10790</v>
      </c>
      <c r="J5016">
        <v>10096</v>
      </c>
      <c r="K5016">
        <v>111600</v>
      </c>
      <c r="L5016" t="s">
        <v>31</v>
      </c>
      <c r="M5016" t="s">
        <v>191</v>
      </c>
      <c r="N5016" t="s">
        <v>11268</v>
      </c>
      <c r="O5016" s="129"/>
    </row>
    <row r="5017" spans="1:15">
      <c r="A5017" t="s">
        <v>11580</v>
      </c>
      <c r="B5017" t="s">
        <v>317</v>
      </c>
      <c r="C5017" t="s">
        <v>11581</v>
      </c>
      <c r="D5017" t="s">
        <v>318</v>
      </c>
      <c r="E5017">
        <v>25477.84</v>
      </c>
      <c r="F5017" t="s">
        <v>1170</v>
      </c>
      <c r="G5017" t="s">
        <v>11582</v>
      </c>
      <c r="H5017" t="s">
        <v>765</v>
      </c>
      <c r="I5017" t="s">
        <v>10790</v>
      </c>
      <c r="J5017">
        <v>10096</v>
      </c>
      <c r="K5017">
        <v>111600</v>
      </c>
      <c r="L5017" t="s">
        <v>31</v>
      </c>
      <c r="M5017" t="s">
        <v>191</v>
      </c>
      <c r="N5017" t="s">
        <v>11269</v>
      </c>
      <c r="O5017" s="129"/>
    </row>
    <row r="5018" spans="1:15">
      <c r="A5018" t="s">
        <v>11583</v>
      </c>
      <c r="B5018" t="s">
        <v>317</v>
      </c>
      <c r="C5018" t="s">
        <v>11584</v>
      </c>
      <c r="D5018" t="s">
        <v>318</v>
      </c>
      <c r="E5018">
        <v>25786.93</v>
      </c>
      <c r="F5018" t="s">
        <v>1170</v>
      </c>
      <c r="G5018" t="s">
        <v>11585</v>
      </c>
      <c r="H5018" t="s">
        <v>776</v>
      </c>
      <c r="I5018" t="s">
        <v>10790</v>
      </c>
      <c r="J5018">
        <v>10096</v>
      </c>
      <c r="K5018">
        <v>111600</v>
      </c>
      <c r="L5018" t="s">
        <v>31</v>
      </c>
      <c r="M5018" t="s">
        <v>191</v>
      </c>
      <c r="N5018" t="s">
        <v>11271</v>
      </c>
      <c r="O5018" s="129"/>
    </row>
    <row r="5019" spans="1:15">
      <c r="A5019" t="s">
        <v>1155</v>
      </c>
      <c r="B5019" t="s">
        <v>317</v>
      </c>
      <c r="C5019" t="s">
        <v>11586</v>
      </c>
      <c r="D5019" t="s">
        <v>318</v>
      </c>
      <c r="E5019">
        <v>26871.24</v>
      </c>
      <c r="F5019" t="s">
        <v>1170</v>
      </c>
      <c r="G5019" t="s">
        <v>11587</v>
      </c>
      <c r="H5019" t="s">
        <v>777</v>
      </c>
      <c r="I5019" t="s">
        <v>10790</v>
      </c>
      <c r="J5019">
        <v>10096</v>
      </c>
      <c r="K5019">
        <v>111600</v>
      </c>
      <c r="L5019" t="s">
        <v>31</v>
      </c>
      <c r="M5019" t="s">
        <v>191</v>
      </c>
      <c r="N5019" t="s">
        <v>11270</v>
      </c>
      <c r="O5019" s="129"/>
    </row>
    <row r="5020" spans="1:15">
      <c r="A5020" t="s">
        <v>11588</v>
      </c>
      <c r="B5020" t="s">
        <v>317</v>
      </c>
      <c r="C5020" t="s">
        <v>11589</v>
      </c>
      <c r="D5020" t="s">
        <v>318</v>
      </c>
      <c r="E5020">
        <v>42041.7</v>
      </c>
      <c r="F5020" t="s">
        <v>1170</v>
      </c>
      <c r="G5020" t="s">
        <v>11590</v>
      </c>
      <c r="H5020" t="s">
        <v>784</v>
      </c>
      <c r="I5020" t="s">
        <v>10790</v>
      </c>
      <c r="J5020">
        <v>10096</v>
      </c>
      <c r="K5020">
        <v>111600</v>
      </c>
      <c r="L5020" t="s">
        <v>31</v>
      </c>
      <c r="M5020" t="s">
        <v>191</v>
      </c>
      <c r="N5020" t="s">
        <v>11272</v>
      </c>
      <c r="O5020" s="129"/>
    </row>
    <row r="5021" spans="1:15">
      <c r="A5021" t="s">
        <v>1161</v>
      </c>
      <c r="B5021" t="s">
        <v>317</v>
      </c>
      <c r="C5021" t="s">
        <v>11591</v>
      </c>
      <c r="D5021" t="s">
        <v>318</v>
      </c>
      <c r="E5021">
        <v>29612.49</v>
      </c>
      <c r="F5021" t="s">
        <v>1170</v>
      </c>
      <c r="G5021" t="s">
        <v>11592</v>
      </c>
      <c r="H5021" t="s">
        <v>776</v>
      </c>
      <c r="I5021" t="s">
        <v>10790</v>
      </c>
      <c r="J5021">
        <v>10096</v>
      </c>
      <c r="K5021">
        <v>111600</v>
      </c>
      <c r="L5021" t="s">
        <v>31</v>
      </c>
      <c r="M5021" t="s">
        <v>191</v>
      </c>
      <c r="N5021" t="s">
        <v>11273</v>
      </c>
      <c r="O5021" s="129"/>
    </row>
    <row r="5022" spans="1:15">
      <c r="A5022" t="s">
        <v>1160</v>
      </c>
      <c r="B5022" t="s">
        <v>317</v>
      </c>
      <c r="C5022" t="s">
        <v>11593</v>
      </c>
      <c r="D5022" t="s">
        <v>318</v>
      </c>
      <c r="E5022">
        <v>29610.560000000001</v>
      </c>
      <c r="F5022" t="s">
        <v>1170</v>
      </c>
      <c r="G5022" t="s">
        <v>11594</v>
      </c>
      <c r="H5022" t="s">
        <v>781</v>
      </c>
      <c r="I5022" t="s">
        <v>10790</v>
      </c>
      <c r="J5022">
        <v>10096</v>
      </c>
      <c r="K5022">
        <v>111600</v>
      </c>
      <c r="L5022" t="s">
        <v>31</v>
      </c>
      <c r="M5022" t="s">
        <v>191</v>
      </c>
      <c r="N5022" t="s">
        <v>11274</v>
      </c>
      <c r="O5022" s="129"/>
    </row>
    <row r="5023" spans="1:15">
      <c r="A5023" t="s">
        <v>316</v>
      </c>
      <c r="B5023" t="s">
        <v>317</v>
      </c>
      <c r="C5023" t="s">
        <v>11569</v>
      </c>
      <c r="D5023" t="s">
        <v>318</v>
      </c>
      <c r="E5023">
        <v>275.25</v>
      </c>
      <c r="F5023" t="s">
        <v>1170</v>
      </c>
      <c r="G5023" t="s">
        <v>11570</v>
      </c>
      <c r="H5023" t="s">
        <v>780</v>
      </c>
      <c r="I5023" t="s">
        <v>10789</v>
      </c>
      <c r="J5023">
        <v>10096</v>
      </c>
      <c r="K5023">
        <v>113010</v>
      </c>
      <c r="L5023" t="s">
        <v>35</v>
      </c>
      <c r="M5023" t="s">
        <v>191</v>
      </c>
      <c r="N5023" t="s">
        <v>11264</v>
      </c>
      <c r="O5023" s="129"/>
    </row>
    <row r="5024" spans="1:15">
      <c r="A5024" t="s">
        <v>320</v>
      </c>
      <c r="B5024" t="s">
        <v>317</v>
      </c>
      <c r="C5024" t="s">
        <v>11571</v>
      </c>
      <c r="D5024" t="s">
        <v>318</v>
      </c>
      <c r="E5024">
        <v>290.55</v>
      </c>
      <c r="F5024" t="s">
        <v>1170</v>
      </c>
      <c r="G5024" t="s">
        <v>11572</v>
      </c>
      <c r="H5024" t="s">
        <v>777</v>
      </c>
      <c r="I5024" t="s">
        <v>10789</v>
      </c>
      <c r="J5024">
        <v>10096</v>
      </c>
      <c r="K5024">
        <v>113010</v>
      </c>
      <c r="L5024" t="s">
        <v>35</v>
      </c>
      <c r="M5024" t="s">
        <v>191</v>
      </c>
      <c r="N5024" t="s">
        <v>11265</v>
      </c>
      <c r="O5024" s="129"/>
    </row>
    <row r="5025" spans="1:15">
      <c r="A5025" t="s">
        <v>321</v>
      </c>
      <c r="B5025" t="s">
        <v>317</v>
      </c>
      <c r="C5025" t="s">
        <v>11573</v>
      </c>
      <c r="D5025" t="s">
        <v>318</v>
      </c>
      <c r="E5025">
        <v>290.55</v>
      </c>
      <c r="F5025" t="s">
        <v>1170</v>
      </c>
      <c r="G5025" t="s">
        <v>11574</v>
      </c>
      <c r="H5025" t="s">
        <v>780</v>
      </c>
      <c r="I5025" t="s">
        <v>10789</v>
      </c>
      <c r="J5025">
        <v>10096</v>
      </c>
      <c r="K5025">
        <v>113010</v>
      </c>
      <c r="L5025" t="s">
        <v>35</v>
      </c>
      <c r="M5025" t="s">
        <v>191</v>
      </c>
      <c r="N5025" t="s">
        <v>11266</v>
      </c>
      <c r="O5025" s="129"/>
    </row>
    <row r="5026" spans="1:15">
      <c r="A5026" t="s">
        <v>1115</v>
      </c>
      <c r="B5026" t="s">
        <v>317</v>
      </c>
      <c r="C5026" t="s">
        <v>11575</v>
      </c>
      <c r="D5026" t="s">
        <v>318</v>
      </c>
      <c r="E5026">
        <v>299.47000000000003</v>
      </c>
      <c r="F5026" t="s">
        <v>1170</v>
      </c>
      <c r="G5026" t="s">
        <v>11576</v>
      </c>
      <c r="H5026" t="s">
        <v>776</v>
      </c>
      <c r="I5026" t="s">
        <v>10789</v>
      </c>
      <c r="J5026">
        <v>10096</v>
      </c>
      <c r="K5026">
        <v>113010</v>
      </c>
      <c r="L5026" t="s">
        <v>35</v>
      </c>
      <c r="M5026" t="s">
        <v>191</v>
      </c>
      <c r="N5026" t="s">
        <v>11267</v>
      </c>
      <c r="O5026" s="129"/>
    </row>
    <row r="5027" spans="1:15">
      <c r="A5027" t="s">
        <v>11577</v>
      </c>
      <c r="B5027" t="s">
        <v>317</v>
      </c>
      <c r="C5027" t="s">
        <v>11578</v>
      </c>
      <c r="D5027" t="s">
        <v>318</v>
      </c>
      <c r="E5027">
        <v>292.79000000000002</v>
      </c>
      <c r="F5027" t="s">
        <v>1170</v>
      </c>
      <c r="G5027" t="s">
        <v>11579</v>
      </c>
      <c r="H5027" t="s">
        <v>774</v>
      </c>
      <c r="I5027" t="s">
        <v>10789</v>
      </c>
      <c r="J5027">
        <v>10096</v>
      </c>
      <c r="K5027">
        <v>113010</v>
      </c>
      <c r="L5027" t="s">
        <v>35</v>
      </c>
      <c r="M5027" t="s">
        <v>191</v>
      </c>
      <c r="N5027" t="s">
        <v>11268</v>
      </c>
      <c r="O5027" s="129"/>
    </row>
    <row r="5028" spans="1:15">
      <c r="A5028" t="s">
        <v>11580</v>
      </c>
      <c r="B5028" t="s">
        <v>317</v>
      </c>
      <c r="C5028" t="s">
        <v>11581</v>
      </c>
      <c r="D5028" t="s">
        <v>318</v>
      </c>
      <c r="E5028">
        <v>195.54</v>
      </c>
      <c r="F5028" t="s">
        <v>1170</v>
      </c>
      <c r="G5028" t="s">
        <v>11582</v>
      </c>
      <c r="H5028" t="s">
        <v>766</v>
      </c>
      <c r="I5028" t="s">
        <v>10789</v>
      </c>
      <c r="J5028">
        <v>10096</v>
      </c>
      <c r="K5028">
        <v>113010</v>
      </c>
      <c r="L5028" t="s">
        <v>35</v>
      </c>
      <c r="M5028" t="s">
        <v>191</v>
      </c>
      <c r="N5028" t="s">
        <v>11269</v>
      </c>
      <c r="O5028" s="129"/>
    </row>
    <row r="5029" spans="1:15">
      <c r="A5029" t="s">
        <v>1155</v>
      </c>
      <c r="B5029" t="s">
        <v>317</v>
      </c>
      <c r="C5029" t="s">
        <v>11586</v>
      </c>
      <c r="D5029" t="s">
        <v>318</v>
      </c>
      <c r="E5029">
        <v>262.44</v>
      </c>
      <c r="F5029" t="s">
        <v>1170</v>
      </c>
      <c r="G5029" t="s">
        <v>11587</v>
      </c>
      <c r="H5029" t="s">
        <v>778</v>
      </c>
      <c r="I5029" t="s">
        <v>10789</v>
      </c>
      <c r="J5029">
        <v>10096</v>
      </c>
      <c r="K5029">
        <v>113010</v>
      </c>
      <c r="L5029" t="s">
        <v>35</v>
      </c>
      <c r="M5029" t="s">
        <v>191</v>
      </c>
      <c r="N5029" t="s">
        <v>11270</v>
      </c>
      <c r="O5029" s="129"/>
    </row>
    <row r="5030" spans="1:15">
      <c r="A5030" t="s">
        <v>11583</v>
      </c>
      <c r="B5030" t="s">
        <v>317</v>
      </c>
      <c r="C5030" t="s">
        <v>11584</v>
      </c>
      <c r="D5030" t="s">
        <v>318</v>
      </c>
      <c r="E5030">
        <v>241.27</v>
      </c>
      <c r="F5030" t="s">
        <v>1170</v>
      </c>
      <c r="G5030" t="s">
        <v>11585</v>
      </c>
      <c r="H5030" t="s">
        <v>777</v>
      </c>
      <c r="I5030" t="s">
        <v>10789</v>
      </c>
      <c r="J5030">
        <v>10096</v>
      </c>
      <c r="K5030">
        <v>113010</v>
      </c>
      <c r="L5030" t="s">
        <v>35</v>
      </c>
      <c r="M5030" t="s">
        <v>191</v>
      </c>
      <c r="N5030" t="s">
        <v>11271</v>
      </c>
      <c r="O5030" s="129"/>
    </row>
    <row r="5031" spans="1:15">
      <c r="A5031" t="s">
        <v>11588</v>
      </c>
      <c r="B5031" t="s">
        <v>317</v>
      </c>
      <c r="C5031" t="s">
        <v>11589</v>
      </c>
      <c r="D5031" t="s">
        <v>318</v>
      </c>
      <c r="E5031">
        <v>596.09</v>
      </c>
      <c r="F5031" t="s">
        <v>1170</v>
      </c>
      <c r="G5031" t="s">
        <v>11590</v>
      </c>
      <c r="H5031" t="s">
        <v>785</v>
      </c>
      <c r="I5031" t="s">
        <v>10789</v>
      </c>
      <c r="J5031">
        <v>10096</v>
      </c>
      <c r="K5031">
        <v>113010</v>
      </c>
      <c r="L5031" t="s">
        <v>35</v>
      </c>
      <c r="M5031" t="s">
        <v>191</v>
      </c>
      <c r="N5031" t="s">
        <v>11272</v>
      </c>
      <c r="O5031" s="129"/>
    </row>
    <row r="5032" spans="1:15">
      <c r="A5032" t="s">
        <v>1161</v>
      </c>
      <c r="B5032" t="s">
        <v>317</v>
      </c>
      <c r="C5032" t="s">
        <v>11591</v>
      </c>
      <c r="D5032" t="s">
        <v>318</v>
      </c>
      <c r="E5032">
        <v>221.99</v>
      </c>
      <c r="F5032" t="s">
        <v>1170</v>
      </c>
      <c r="G5032" t="s">
        <v>11592</v>
      </c>
      <c r="H5032" t="s">
        <v>777</v>
      </c>
      <c r="I5032" t="s">
        <v>10789</v>
      </c>
      <c r="J5032">
        <v>10096</v>
      </c>
      <c r="K5032">
        <v>113010</v>
      </c>
      <c r="L5032" t="s">
        <v>35</v>
      </c>
      <c r="M5032" t="s">
        <v>191</v>
      </c>
      <c r="N5032" t="s">
        <v>11273</v>
      </c>
      <c r="O5032" s="129"/>
    </row>
    <row r="5033" spans="1:15">
      <c r="A5033" t="s">
        <v>1160</v>
      </c>
      <c r="B5033" t="s">
        <v>317</v>
      </c>
      <c r="C5033" t="s">
        <v>11593</v>
      </c>
      <c r="D5033" t="s">
        <v>318</v>
      </c>
      <c r="E5033">
        <v>221.99</v>
      </c>
      <c r="F5033" t="s">
        <v>1170</v>
      </c>
      <c r="G5033" t="s">
        <v>11594</v>
      </c>
      <c r="H5033" t="s">
        <v>782</v>
      </c>
      <c r="I5033" t="s">
        <v>10789</v>
      </c>
      <c r="J5033">
        <v>10096</v>
      </c>
      <c r="K5033">
        <v>113010</v>
      </c>
      <c r="L5033" t="s">
        <v>35</v>
      </c>
      <c r="M5033" t="s">
        <v>191</v>
      </c>
      <c r="N5033" t="s">
        <v>11274</v>
      </c>
      <c r="O5033" s="129"/>
    </row>
    <row r="5034" spans="1:15">
      <c r="A5034" t="s">
        <v>316</v>
      </c>
      <c r="B5034" t="s">
        <v>317</v>
      </c>
      <c r="C5034" t="s">
        <v>11569</v>
      </c>
      <c r="D5034" t="s">
        <v>318</v>
      </c>
      <c r="E5034">
        <v>204.22</v>
      </c>
      <c r="F5034" t="s">
        <v>1170</v>
      </c>
      <c r="G5034" t="s">
        <v>11570</v>
      </c>
      <c r="H5034" t="s">
        <v>781</v>
      </c>
      <c r="I5034" t="s">
        <v>10788</v>
      </c>
      <c r="J5034">
        <v>10096</v>
      </c>
      <c r="K5034">
        <v>113020</v>
      </c>
      <c r="L5034" t="s">
        <v>33</v>
      </c>
      <c r="M5034" t="s">
        <v>191</v>
      </c>
      <c r="N5034" t="s">
        <v>11264</v>
      </c>
      <c r="O5034" s="129"/>
    </row>
    <row r="5035" spans="1:15">
      <c r="A5035" t="s">
        <v>320</v>
      </c>
      <c r="B5035" t="s">
        <v>317</v>
      </c>
      <c r="C5035" t="s">
        <v>11571</v>
      </c>
      <c r="D5035" t="s">
        <v>318</v>
      </c>
      <c r="E5035">
        <v>335.33</v>
      </c>
      <c r="F5035" t="s">
        <v>1170</v>
      </c>
      <c r="G5035" t="s">
        <v>11572</v>
      </c>
      <c r="H5035" t="s">
        <v>778</v>
      </c>
      <c r="I5035" t="s">
        <v>10788</v>
      </c>
      <c r="J5035">
        <v>10096</v>
      </c>
      <c r="K5035">
        <v>113020</v>
      </c>
      <c r="L5035" t="s">
        <v>33</v>
      </c>
      <c r="M5035" t="s">
        <v>191</v>
      </c>
      <c r="N5035" t="s">
        <v>11265</v>
      </c>
      <c r="O5035" s="129"/>
    </row>
    <row r="5036" spans="1:15">
      <c r="A5036" t="s">
        <v>321</v>
      </c>
      <c r="B5036" t="s">
        <v>317</v>
      </c>
      <c r="C5036" t="s">
        <v>11573</v>
      </c>
      <c r="D5036" t="s">
        <v>318</v>
      </c>
      <c r="E5036">
        <v>216.61</v>
      </c>
      <c r="F5036" t="s">
        <v>1170</v>
      </c>
      <c r="G5036" t="s">
        <v>11574</v>
      </c>
      <c r="H5036" t="s">
        <v>781</v>
      </c>
      <c r="I5036" t="s">
        <v>10788</v>
      </c>
      <c r="J5036">
        <v>10096</v>
      </c>
      <c r="K5036">
        <v>113020</v>
      </c>
      <c r="L5036" t="s">
        <v>33</v>
      </c>
      <c r="M5036" t="s">
        <v>191</v>
      </c>
      <c r="N5036" t="s">
        <v>11266</v>
      </c>
      <c r="O5036" s="129"/>
    </row>
    <row r="5037" spans="1:15">
      <c r="A5037" t="s">
        <v>1115</v>
      </c>
      <c r="B5037" t="s">
        <v>317</v>
      </c>
      <c r="C5037" t="s">
        <v>11575</v>
      </c>
      <c r="D5037" t="s">
        <v>318</v>
      </c>
      <c r="E5037">
        <v>204.22</v>
      </c>
      <c r="F5037" t="s">
        <v>1170</v>
      </c>
      <c r="G5037" t="s">
        <v>11576</v>
      </c>
      <c r="H5037" t="s">
        <v>777</v>
      </c>
      <c r="I5037" t="s">
        <v>10788</v>
      </c>
      <c r="J5037">
        <v>10096</v>
      </c>
      <c r="K5037">
        <v>113020</v>
      </c>
      <c r="L5037" t="s">
        <v>33</v>
      </c>
      <c r="M5037" t="s">
        <v>191</v>
      </c>
      <c r="N5037" t="s">
        <v>11267</v>
      </c>
      <c r="O5037" s="129"/>
    </row>
    <row r="5038" spans="1:15">
      <c r="A5038" t="s">
        <v>11577</v>
      </c>
      <c r="B5038" t="s">
        <v>317</v>
      </c>
      <c r="C5038" t="s">
        <v>11578</v>
      </c>
      <c r="D5038" t="s">
        <v>318</v>
      </c>
      <c r="E5038">
        <v>294.17</v>
      </c>
      <c r="F5038" t="s">
        <v>1170</v>
      </c>
      <c r="G5038" t="s">
        <v>11579</v>
      </c>
      <c r="H5038" t="s">
        <v>775</v>
      </c>
      <c r="I5038" t="s">
        <v>10788</v>
      </c>
      <c r="J5038">
        <v>10096</v>
      </c>
      <c r="K5038">
        <v>113020</v>
      </c>
      <c r="L5038" t="s">
        <v>33</v>
      </c>
      <c r="M5038" t="s">
        <v>191</v>
      </c>
      <c r="N5038" t="s">
        <v>11268</v>
      </c>
      <c r="O5038" s="129"/>
    </row>
    <row r="5039" spans="1:15">
      <c r="A5039" t="s">
        <v>11580</v>
      </c>
      <c r="B5039" t="s">
        <v>317</v>
      </c>
      <c r="C5039" t="s">
        <v>11581</v>
      </c>
      <c r="D5039" t="s">
        <v>318</v>
      </c>
      <c r="E5039">
        <v>227.46</v>
      </c>
      <c r="F5039" t="s">
        <v>1170</v>
      </c>
      <c r="G5039" t="s">
        <v>11582</v>
      </c>
      <c r="H5039" t="s">
        <v>767</v>
      </c>
      <c r="I5039" t="s">
        <v>10788</v>
      </c>
      <c r="J5039">
        <v>10096</v>
      </c>
      <c r="K5039">
        <v>113020</v>
      </c>
      <c r="L5039" t="s">
        <v>33</v>
      </c>
      <c r="M5039" t="s">
        <v>191</v>
      </c>
      <c r="N5039" t="s">
        <v>11269</v>
      </c>
      <c r="O5039" s="129"/>
    </row>
    <row r="5040" spans="1:15">
      <c r="A5040" t="s">
        <v>1155</v>
      </c>
      <c r="B5040" t="s">
        <v>317</v>
      </c>
      <c r="C5040" t="s">
        <v>11586</v>
      </c>
      <c r="D5040" t="s">
        <v>318</v>
      </c>
      <c r="E5040">
        <v>128</v>
      </c>
      <c r="F5040" t="s">
        <v>1170</v>
      </c>
      <c r="G5040" t="s">
        <v>11587</v>
      </c>
      <c r="H5040" t="s">
        <v>779</v>
      </c>
      <c r="I5040" t="s">
        <v>10788</v>
      </c>
      <c r="J5040">
        <v>10096</v>
      </c>
      <c r="K5040">
        <v>113020</v>
      </c>
      <c r="L5040" t="s">
        <v>33</v>
      </c>
      <c r="M5040" t="s">
        <v>191</v>
      </c>
      <c r="N5040" t="s">
        <v>11270</v>
      </c>
      <c r="O5040" s="129"/>
    </row>
    <row r="5041" spans="1:15">
      <c r="A5041" t="s">
        <v>11583</v>
      </c>
      <c r="B5041" t="s">
        <v>317</v>
      </c>
      <c r="C5041" t="s">
        <v>11584</v>
      </c>
      <c r="D5041" t="s">
        <v>318</v>
      </c>
      <c r="E5041">
        <v>204.52</v>
      </c>
      <c r="F5041" t="s">
        <v>1170</v>
      </c>
      <c r="G5041" t="s">
        <v>11585</v>
      </c>
      <c r="H5041" t="s">
        <v>778</v>
      </c>
      <c r="I5041" t="s">
        <v>10788</v>
      </c>
      <c r="J5041">
        <v>10096</v>
      </c>
      <c r="K5041">
        <v>113020</v>
      </c>
      <c r="L5041" t="s">
        <v>33</v>
      </c>
      <c r="M5041" t="s">
        <v>191</v>
      </c>
      <c r="N5041" t="s">
        <v>11271</v>
      </c>
      <c r="O5041" s="129"/>
    </row>
    <row r="5042" spans="1:15">
      <c r="A5042" t="s">
        <v>11588</v>
      </c>
      <c r="B5042" t="s">
        <v>317</v>
      </c>
      <c r="C5042" t="s">
        <v>11589</v>
      </c>
      <c r="D5042" t="s">
        <v>318</v>
      </c>
      <c r="E5042">
        <v>716.53</v>
      </c>
      <c r="F5042" t="s">
        <v>1170</v>
      </c>
      <c r="G5042" t="s">
        <v>11590</v>
      </c>
      <c r="H5042" t="s">
        <v>786</v>
      </c>
      <c r="I5042" t="s">
        <v>10788</v>
      </c>
      <c r="J5042">
        <v>10096</v>
      </c>
      <c r="K5042">
        <v>113020</v>
      </c>
      <c r="L5042" t="s">
        <v>33</v>
      </c>
      <c r="M5042" t="s">
        <v>191</v>
      </c>
      <c r="N5042" t="s">
        <v>11272</v>
      </c>
      <c r="O5042" s="129"/>
    </row>
    <row r="5043" spans="1:15">
      <c r="A5043" t="s">
        <v>1161</v>
      </c>
      <c r="B5043" t="s">
        <v>317</v>
      </c>
      <c r="C5043" t="s">
        <v>11591</v>
      </c>
      <c r="D5043" t="s">
        <v>318</v>
      </c>
      <c r="E5043">
        <v>250.57</v>
      </c>
      <c r="F5043" t="s">
        <v>1170</v>
      </c>
      <c r="G5043" t="s">
        <v>11592</v>
      </c>
      <c r="H5043" t="s">
        <v>778</v>
      </c>
      <c r="I5043" t="s">
        <v>10788</v>
      </c>
      <c r="J5043">
        <v>10096</v>
      </c>
      <c r="K5043">
        <v>113020</v>
      </c>
      <c r="L5043" t="s">
        <v>33</v>
      </c>
      <c r="M5043" t="s">
        <v>191</v>
      </c>
      <c r="N5043" t="s">
        <v>11273</v>
      </c>
      <c r="O5043" s="129"/>
    </row>
    <row r="5044" spans="1:15">
      <c r="A5044" t="s">
        <v>1160</v>
      </c>
      <c r="B5044" t="s">
        <v>317</v>
      </c>
      <c r="C5044" t="s">
        <v>11593</v>
      </c>
      <c r="D5044" t="s">
        <v>318</v>
      </c>
      <c r="E5044">
        <v>264.24</v>
      </c>
      <c r="F5044" t="s">
        <v>1170</v>
      </c>
      <c r="G5044" t="s">
        <v>11594</v>
      </c>
      <c r="H5044" t="s">
        <v>783</v>
      </c>
      <c r="I5044" t="s">
        <v>10788</v>
      </c>
      <c r="J5044">
        <v>10096</v>
      </c>
      <c r="K5044">
        <v>113020</v>
      </c>
      <c r="L5044" t="s">
        <v>33</v>
      </c>
      <c r="M5044" t="s">
        <v>191</v>
      </c>
      <c r="N5044" t="s">
        <v>11274</v>
      </c>
      <c r="O5044" s="129"/>
    </row>
    <row r="5045" spans="1:15">
      <c r="A5045" t="s">
        <v>316</v>
      </c>
      <c r="B5045" t="s">
        <v>317</v>
      </c>
      <c r="C5045" t="s">
        <v>11569</v>
      </c>
      <c r="D5045" t="s">
        <v>318</v>
      </c>
      <c r="E5045">
        <v>6036.82</v>
      </c>
      <c r="F5045" t="s">
        <v>1170</v>
      </c>
      <c r="G5045" t="s">
        <v>11570</v>
      </c>
      <c r="H5045" t="s">
        <v>782</v>
      </c>
      <c r="I5045" t="s">
        <v>10787</v>
      </c>
      <c r="J5045">
        <v>10096</v>
      </c>
      <c r="K5045">
        <v>113040</v>
      </c>
      <c r="L5045" t="s">
        <v>27</v>
      </c>
      <c r="M5045" t="s">
        <v>191</v>
      </c>
      <c r="N5045" t="s">
        <v>11264</v>
      </c>
      <c r="O5045" s="129"/>
    </row>
    <row r="5046" spans="1:15">
      <c r="A5046" t="s">
        <v>320</v>
      </c>
      <c r="B5046" t="s">
        <v>317</v>
      </c>
      <c r="C5046" t="s">
        <v>11571</v>
      </c>
      <c r="D5046" t="s">
        <v>318</v>
      </c>
      <c r="E5046">
        <v>6007.83</v>
      </c>
      <c r="F5046" t="s">
        <v>1170</v>
      </c>
      <c r="G5046" t="s">
        <v>11572</v>
      </c>
      <c r="H5046" t="s">
        <v>779</v>
      </c>
      <c r="I5046" t="s">
        <v>10787</v>
      </c>
      <c r="J5046">
        <v>10096</v>
      </c>
      <c r="K5046">
        <v>113040</v>
      </c>
      <c r="L5046" t="s">
        <v>27</v>
      </c>
      <c r="M5046" t="s">
        <v>191</v>
      </c>
      <c r="N5046" t="s">
        <v>11265</v>
      </c>
      <c r="O5046" s="129"/>
    </row>
    <row r="5047" spans="1:15">
      <c r="A5047" t="s">
        <v>321</v>
      </c>
      <c r="B5047" t="s">
        <v>317</v>
      </c>
      <c r="C5047" t="s">
        <v>11573</v>
      </c>
      <c r="D5047" t="s">
        <v>318</v>
      </c>
      <c r="E5047">
        <v>6104.97</v>
      </c>
      <c r="F5047" t="s">
        <v>1170</v>
      </c>
      <c r="G5047" t="s">
        <v>11574</v>
      </c>
      <c r="H5047" t="s">
        <v>782</v>
      </c>
      <c r="I5047" t="s">
        <v>10787</v>
      </c>
      <c r="J5047">
        <v>10096</v>
      </c>
      <c r="K5047">
        <v>113040</v>
      </c>
      <c r="L5047" t="s">
        <v>27</v>
      </c>
      <c r="M5047" t="s">
        <v>191</v>
      </c>
      <c r="N5047" t="s">
        <v>11266</v>
      </c>
      <c r="O5047" s="129"/>
    </row>
    <row r="5048" spans="1:15">
      <c r="A5048" t="s">
        <v>1115</v>
      </c>
      <c r="B5048" t="s">
        <v>317</v>
      </c>
      <c r="C5048" t="s">
        <v>11575</v>
      </c>
      <c r="D5048" t="s">
        <v>318</v>
      </c>
      <c r="E5048">
        <v>6104.97</v>
      </c>
      <c r="F5048" t="s">
        <v>1170</v>
      </c>
      <c r="G5048" t="s">
        <v>11576</v>
      </c>
      <c r="H5048" t="s">
        <v>778</v>
      </c>
      <c r="I5048" t="s">
        <v>10787</v>
      </c>
      <c r="J5048">
        <v>10096</v>
      </c>
      <c r="K5048">
        <v>113040</v>
      </c>
      <c r="L5048" t="s">
        <v>27</v>
      </c>
      <c r="M5048" t="s">
        <v>191</v>
      </c>
      <c r="N5048" t="s">
        <v>11267</v>
      </c>
      <c r="O5048" s="129"/>
    </row>
    <row r="5049" spans="1:15">
      <c r="A5049" t="s">
        <v>11577</v>
      </c>
      <c r="B5049" t="s">
        <v>317</v>
      </c>
      <c r="C5049" t="s">
        <v>11578</v>
      </c>
      <c r="D5049" t="s">
        <v>318</v>
      </c>
      <c r="E5049">
        <v>6104.97</v>
      </c>
      <c r="F5049" t="s">
        <v>1170</v>
      </c>
      <c r="G5049" t="s">
        <v>11579</v>
      </c>
      <c r="H5049" t="s">
        <v>776</v>
      </c>
      <c r="I5049" t="s">
        <v>10787</v>
      </c>
      <c r="J5049">
        <v>10096</v>
      </c>
      <c r="K5049">
        <v>113040</v>
      </c>
      <c r="L5049" t="s">
        <v>27</v>
      </c>
      <c r="M5049" t="s">
        <v>191</v>
      </c>
      <c r="N5049" t="s">
        <v>11268</v>
      </c>
      <c r="O5049" s="129"/>
    </row>
    <row r="5050" spans="1:15">
      <c r="A5050" t="s">
        <v>11580</v>
      </c>
      <c r="B5050" t="s">
        <v>317</v>
      </c>
      <c r="C5050" t="s">
        <v>11581</v>
      </c>
      <c r="D5050" t="s">
        <v>318</v>
      </c>
      <c r="E5050">
        <v>5825.13</v>
      </c>
      <c r="F5050" t="s">
        <v>1170</v>
      </c>
      <c r="G5050" t="s">
        <v>11582</v>
      </c>
      <c r="H5050" t="s">
        <v>768</v>
      </c>
      <c r="I5050" t="s">
        <v>10787</v>
      </c>
      <c r="J5050">
        <v>10096</v>
      </c>
      <c r="K5050">
        <v>113040</v>
      </c>
      <c r="L5050" t="s">
        <v>27</v>
      </c>
      <c r="M5050" t="s">
        <v>191</v>
      </c>
      <c r="N5050" t="s">
        <v>11269</v>
      </c>
      <c r="O5050" s="129"/>
    </row>
    <row r="5051" spans="1:15">
      <c r="A5051" t="s">
        <v>1155</v>
      </c>
      <c r="B5051" t="s">
        <v>317</v>
      </c>
      <c r="C5051" t="s">
        <v>11586</v>
      </c>
      <c r="D5051" t="s">
        <v>318</v>
      </c>
      <c r="E5051">
        <v>6030.68</v>
      </c>
      <c r="F5051" t="s">
        <v>1170</v>
      </c>
      <c r="G5051" t="s">
        <v>11587</v>
      </c>
      <c r="H5051" t="s">
        <v>780</v>
      </c>
      <c r="I5051" t="s">
        <v>10787</v>
      </c>
      <c r="J5051">
        <v>10096</v>
      </c>
      <c r="K5051">
        <v>113040</v>
      </c>
      <c r="L5051" t="s">
        <v>27</v>
      </c>
      <c r="M5051" t="s">
        <v>191</v>
      </c>
      <c r="N5051" t="s">
        <v>11270</v>
      </c>
      <c r="O5051" s="129"/>
    </row>
    <row r="5052" spans="1:15">
      <c r="A5052" t="s">
        <v>11583</v>
      </c>
      <c r="B5052" t="s">
        <v>317</v>
      </c>
      <c r="C5052" t="s">
        <v>11584</v>
      </c>
      <c r="D5052" t="s">
        <v>318</v>
      </c>
      <c r="E5052">
        <v>7129.87</v>
      </c>
      <c r="F5052" t="s">
        <v>1170</v>
      </c>
      <c r="G5052" t="s">
        <v>11585</v>
      </c>
      <c r="H5052" t="s">
        <v>779</v>
      </c>
      <c r="I5052" t="s">
        <v>10787</v>
      </c>
      <c r="J5052">
        <v>10096</v>
      </c>
      <c r="K5052">
        <v>113040</v>
      </c>
      <c r="L5052" t="s">
        <v>27</v>
      </c>
      <c r="M5052" t="s">
        <v>191</v>
      </c>
      <c r="N5052" t="s">
        <v>11271</v>
      </c>
      <c r="O5052" s="129"/>
    </row>
    <row r="5053" spans="1:15">
      <c r="A5053" t="s">
        <v>11588</v>
      </c>
      <c r="B5053" t="s">
        <v>317</v>
      </c>
      <c r="C5053" t="s">
        <v>11589</v>
      </c>
      <c r="D5053" t="s">
        <v>318</v>
      </c>
      <c r="E5053">
        <v>7550.64</v>
      </c>
      <c r="F5053" t="s">
        <v>1170</v>
      </c>
      <c r="G5053" t="s">
        <v>11590</v>
      </c>
      <c r="H5053" t="s">
        <v>787</v>
      </c>
      <c r="I5053" t="s">
        <v>10787</v>
      </c>
      <c r="J5053">
        <v>10096</v>
      </c>
      <c r="K5053">
        <v>113040</v>
      </c>
      <c r="L5053" t="s">
        <v>27</v>
      </c>
      <c r="M5053" t="s">
        <v>191</v>
      </c>
      <c r="N5053" t="s">
        <v>11272</v>
      </c>
      <c r="O5053" s="129"/>
    </row>
    <row r="5054" spans="1:15">
      <c r="A5054" t="s">
        <v>1161</v>
      </c>
      <c r="B5054" t="s">
        <v>317</v>
      </c>
      <c r="C5054" t="s">
        <v>11591</v>
      </c>
      <c r="D5054" t="s">
        <v>318</v>
      </c>
      <c r="E5054">
        <v>7073.01</v>
      </c>
      <c r="F5054" t="s">
        <v>1170</v>
      </c>
      <c r="G5054" t="s">
        <v>11592</v>
      </c>
      <c r="H5054" t="s">
        <v>779</v>
      </c>
      <c r="I5054" t="s">
        <v>10787</v>
      </c>
      <c r="J5054">
        <v>10096</v>
      </c>
      <c r="K5054">
        <v>113040</v>
      </c>
      <c r="L5054" t="s">
        <v>27</v>
      </c>
      <c r="M5054" t="s">
        <v>191</v>
      </c>
      <c r="N5054" t="s">
        <v>11273</v>
      </c>
      <c r="O5054" s="129"/>
    </row>
    <row r="5055" spans="1:15">
      <c r="A5055" t="s">
        <v>1160</v>
      </c>
      <c r="B5055" t="s">
        <v>317</v>
      </c>
      <c r="C5055" t="s">
        <v>11593</v>
      </c>
      <c r="D5055" t="s">
        <v>318</v>
      </c>
      <c r="E5055">
        <v>6589.05</v>
      </c>
      <c r="F5055" t="s">
        <v>1170</v>
      </c>
      <c r="G5055" t="s">
        <v>11594</v>
      </c>
      <c r="H5055" t="s">
        <v>784</v>
      </c>
      <c r="I5055" t="s">
        <v>10787</v>
      </c>
      <c r="J5055">
        <v>10096</v>
      </c>
      <c r="K5055">
        <v>113040</v>
      </c>
      <c r="L5055" t="s">
        <v>27</v>
      </c>
      <c r="M5055" t="s">
        <v>191</v>
      </c>
      <c r="N5055" t="s">
        <v>11274</v>
      </c>
      <c r="O5055" s="129"/>
    </row>
    <row r="5056" spans="1:15">
      <c r="A5056" t="s">
        <v>316</v>
      </c>
      <c r="B5056" t="s">
        <v>317</v>
      </c>
      <c r="C5056" t="s">
        <v>11569</v>
      </c>
      <c r="D5056" t="s">
        <v>318</v>
      </c>
      <c r="E5056">
        <v>2062.3000000000002</v>
      </c>
      <c r="F5056" t="s">
        <v>1170</v>
      </c>
      <c r="G5056" t="s">
        <v>11570</v>
      </c>
      <c r="H5056" t="s">
        <v>783</v>
      </c>
      <c r="I5056" t="s">
        <v>10786</v>
      </c>
      <c r="J5056">
        <v>10096</v>
      </c>
      <c r="K5056">
        <v>113060</v>
      </c>
      <c r="L5056" t="s">
        <v>31</v>
      </c>
      <c r="M5056" t="s">
        <v>191</v>
      </c>
      <c r="N5056" t="s">
        <v>11264</v>
      </c>
      <c r="O5056" s="129"/>
    </row>
    <row r="5057" spans="1:15">
      <c r="A5057" t="s">
        <v>320</v>
      </c>
      <c r="B5057" t="s">
        <v>317</v>
      </c>
      <c r="C5057" t="s">
        <v>11571</v>
      </c>
      <c r="D5057" t="s">
        <v>318</v>
      </c>
      <c r="E5057">
        <v>2027.21</v>
      </c>
      <c r="F5057" t="s">
        <v>1170</v>
      </c>
      <c r="G5057" t="s">
        <v>11572</v>
      </c>
      <c r="H5057" t="s">
        <v>780</v>
      </c>
      <c r="I5057" t="s">
        <v>10786</v>
      </c>
      <c r="J5057">
        <v>10096</v>
      </c>
      <c r="K5057">
        <v>113060</v>
      </c>
      <c r="L5057" t="s">
        <v>31</v>
      </c>
      <c r="M5057" t="s">
        <v>191</v>
      </c>
      <c r="N5057" t="s">
        <v>11265</v>
      </c>
      <c r="O5057" s="129"/>
    </row>
    <row r="5058" spans="1:15">
      <c r="A5058" t="s">
        <v>321</v>
      </c>
      <c r="B5058" t="s">
        <v>317</v>
      </c>
      <c r="C5058" t="s">
        <v>11573</v>
      </c>
      <c r="D5058" t="s">
        <v>318</v>
      </c>
      <c r="E5058">
        <v>2100.63</v>
      </c>
      <c r="F5058" t="s">
        <v>1170</v>
      </c>
      <c r="G5058" t="s">
        <v>11574</v>
      </c>
      <c r="H5058" t="s">
        <v>783</v>
      </c>
      <c r="I5058" t="s">
        <v>10786</v>
      </c>
      <c r="J5058">
        <v>10096</v>
      </c>
      <c r="K5058">
        <v>113060</v>
      </c>
      <c r="L5058" t="s">
        <v>31</v>
      </c>
      <c r="M5058" t="s">
        <v>191</v>
      </c>
      <c r="N5058" t="s">
        <v>11266</v>
      </c>
      <c r="O5058" s="129"/>
    </row>
    <row r="5059" spans="1:15">
      <c r="A5059" t="s">
        <v>1115</v>
      </c>
      <c r="B5059" t="s">
        <v>317</v>
      </c>
      <c r="C5059" t="s">
        <v>11575</v>
      </c>
      <c r="D5059" t="s">
        <v>318</v>
      </c>
      <c r="E5059">
        <v>1986.46</v>
      </c>
      <c r="F5059" t="s">
        <v>1170</v>
      </c>
      <c r="G5059" t="s">
        <v>11576</v>
      </c>
      <c r="H5059" t="s">
        <v>779</v>
      </c>
      <c r="I5059" t="s">
        <v>10786</v>
      </c>
      <c r="J5059">
        <v>10096</v>
      </c>
      <c r="K5059">
        <v>113060</v>
      </c>
      <c r="L5059" t="s">
        <v>31</v>
      </c>
      <c r="M5059" t="s">
        <v>191</v>
      </c>
      <c r="N5059" t="s">
        <v>11267</v>
      </c>
      <c r="O5059" s="129"/>
    </row>
    <row r="5060" spans="1:15">
      <c r="A5060" t="s">
        <v>11577</v>
      </c>
      <c r="B5060" t="s">
        <v>317</v>
      </c>
      <c r="C5060" t="s">
        <v>11578</v>
      </c>
      <c r="D5060" t="s">
        <v>318</v>
      </c>
      <c r="E5060">
        <v>1781.65</v>
      </c>
      <c r="F5060" t="s">
        <v>1170</v>
      </c>
      <c r="G5060" t="s">
        <v>11579</v>
      </c>
      <c r="H5060" t="s">
        <v>777</v>
      </c>
      <c r="I5060" t="s">
        <v>10786</v>
      </c>
      <c r="J5060">
        <v>10096</v>
      </c>
      <c r="K5060">
        <v>113060</v>
      </c>
      <c r="L5060" t="s">
        <v>31</v>
      </c>
      <c r="M5060" t="s">
        <v>191</v>
      </c>
      <c r="N5060" t="s">
        <v>11268</v>
      </c>
      <c r="O5060" s="129"/>
    </row>
    <row r="5061" spans="1:15">
      <c r="A5061" t="s">
        <v>11580</v>
      </c>
      <c r="B5061" t="s">
        <v>317</v>
      </c>
      <c r="C5061" t="s">
        <v>11581</v>
      </c>
      <c r="D5061" t="s">
        <v>318</v>
      </c>
      <c r="E5061">
        <v>1642.62</v>
      </c>
      <c r="F5061" t="s">
        <v>1170</v>
      </c>
      <c r="G5061" t="s">
        <v>11582</v>
      </c>
      <c r="H5061" t="s">
        <v>769</v>
      </c>
      <c r="I5061" t="s">
        <v>10786</v>
      </c>
      <c r="J5061">
        <v>10096</v>
      </c>
      <c r="K5061">
        <v>113060</v>
      </c>
      <c r="L5061" t="s">
        <v>31</v>
      </c>
      <c r="M5061" t="s">
        <v>191</v>
      </c>
      <c r="N5061" t="s">
        <v>11269</v>
      </c>
      <c r="O5061" s="129"/>
    </row>
    <row r="5062" spans="1:15">
      <c r="A5062" t="s">
        <v>11583</v>
      </c>
      <c r="B5062" t="s">
        <v>317</v>
      </c>
      <c r="C5062" t="s">
        <v>11584</v>
      </c>
      <c r="D5062" t="s">
        <v>318</v>
      </c>
      <c r="E5062">
        <v>1605.63</v>
      </c>
      <c r="F5062" t="s">
        <v>1170</v>
      </c>
      <c r="G5062" t="s">
        <v>11585</v>
      </c>
      <c r="H5062" t="s">
        <v>780</v>
      </c>
      <c r="I5062" t="s">
        <v>10786</v>
      </c>
      <c r="J5062">
        <v>10096</v>
      </c>
      <c r="K5062">
        <v>113060</v>
      </c>
      <c r="L5062" t="s">
        <v>31</v>
      </c>
      <c r="M5062" t="s">
        <v>191</v>
      </c>
      <c r="N5062" t="s">
        <v>11271</v>
      </c>
      <c r="O5062" s="129"/>
    </row>
    <row r="5063" spans="1:15">
      <c r="A5063" t="s">
        <v>1155</v>
      </c>
      <c r="B5063" t="s">
        <v>317</v>
      </c>
      <c r="C5063" t="s">
        <v>11586</v>
      </c>
      <c r="D5063" t="s">
        <v>318</v>
      </c>
      <c r="E5063">
        <v>1723.63</v>
      </c>
      <c r="F5063" t="s">
        <v>1170</v>
      </c>
      <c r="G5063" t="s">
        <v>11587</v>
      </c>
      <c r="H5063" t="s">
        <v>781</v>
      </c>
      <c r="I5063" t="s">
        <v>10786</v>
      </c>
      <c r="J5063">
        <v>10096</v>
      </c>
      <c r="K5063">
        <v>113060</v>
      </c>
      <c r="L5063" t="s">
        <v>31</v>
      </c>
      <c r="M5063" t="s">
        <v>191</v>
      </c>
      <c r="N5063" t="s">
        <v>11270</v>
      </c>
      <c r="O5063" s="129"/>
    </row>
    <row r="5064" spans="1:15">
      <c r="A5064" t="s">
        <v>11588</v>
      </c>
      <c r="B5064" t="s">
        <v>317</v>
      </c>
      <c r="C5064" t="s">
        <v>11589</v>
      </c>
      <c r="D5064" t="s">
        <v>318</v>
      </c>
      <c r="E5064">
        <v>3784.88</v>
      </c>
      <c r="F5064" t="s">
        <v>1170</v>
      </c>
      <c r="G5064" t="s">
        <v>11590</v>
      </c>
      <c r="H5064" t="s">
        <v>788</v>
      </c>
      <c r="I5064" t="s">
        <v>10786</v>
      </c>
      <c r="J5064">
        <v>10096</v>
      </c>
      <c r="K5064">
        <v>113060</v>
      </c>
      <c r="L5064" t="s">
        <v>31</v>
      </c>
      <c r="M5064" t="s">
        <v>191</v>
      </c>
      <c r="N5064" t="s">
        <v>11272</v>
      </c>
      <c r="O5064" s="129"/>
    </row>
    <row r="5065" spans="1:15">
      <c r="A5065" t="s">
        <v>1161</v>
      </c>
      <c r="B5065" t="s">
        <v>317</v>
      </c>
      <c r="C5065" t="s">
        <v>11591</v>
      </c>
      <c r="D5065" t="s">
        <v>318</v>
      </c>
      <c r="E5065">
        <v>2033.56</v>
      </c>
      <c r="F5065" t="s">
        <v>1170</v>
      </c>
      <c r="G5065" t="s">
        <v>11592</v>
      </c>
      <c r="H5065" t="s">
        <v>780</v>
      </c>
      <c r="I5065" t="s">
        <v>10786</v>
      </c>
      <c r="J5065">
        <v>10096</v>
      </c>
      <c r="K5065">
        <v>113060</v>
      </c>
      <c r="L5065" t="s">
        <v>31</v>
      </c>
      <c r="M5065" t="s">
        <v>191</v>
      </c>
      <c r="N5065" t="s">
        <v>11273</v>
      </c>
      <c r="O5065" s="129"/>
    </row>
    <row r="5066" spans="1:15">
      <c r="A5066" t="s">
        <v>1160</v>
      </c>
      <c r="B5066" t="s">
        <v>317</v>
      </c>
      <c r="C5066" t="s">
        <v>11593</v>
      </c>
      <c r="D5066" t="s">
        <v>318</v>
      </c>
      <c r="E5066">
        <v>2057.44</v>
      </c>
      <c r="F5066" t="s">
        <v>1170</v>
      </c>
      <c r="G5066" t="s">
        <v>11594</v>
      </c>
      <c r="H5066" t="s">
        <v>785</v>
      </c>
      <c r="I5066" t="s">
        <v>10786</v>
      </c>
      <c r="J5066">
        <v>10096</v>
      </c>
      <c r="K5066">
        <v>113060</v>
      </c>
      <c r="L5066" t="s">
        <v>31</v>
      </c>
      <c r="M5066" t="s">
        <v>191</v>
      </c>
      <c r="N5066" t="s">
        <v>11274</v>
      </c>
      <c r="O5066" s="129"/>
    </row>
    <row r="5067" spans="1:15">
      <c r="A5067" t="s">
        <v>316</v>
      </c>
      <c r="B5067" t="s">
        <v>317</v>
      </c>
      <c r="C5067" t="s">
        <v>11569</v>
      </c>
      <c r="D5067" t="s">
        <v>318</v>
      </c>
      <c r="E5067">
        <v>997</v>
      </c>
      <c r="F5067" t="s">
        <v>1170</v>
      </c>
      <c r="G5067" t="s">
        <v>11570</v>
      </c>
      <c r="H5067" t="s">
        <v>784</v>
      </c>
      <c r="I5067" t="s">
        <v>10785</v>
      </c>
      <c r="J5067">
        <v>10096</v>
      </c>
      <c r="K5067">
        <v>114010</v>
      </c>
      <c r="L5067" t="s">
        <v>35</v>
      </c>
      <c r="M5067" t="s">
        <v>191</v>
      </c>
      <c r="N5067" t="s">
        <v>11264</v>
      </c>
      <c r="O5067" s="129"/>
    </row>
    <row r="5068" spans="1:15">
      <c r="A5068" t="s">
        <v>320</v>
      </c>
      <c r="B5068" t="s">
        <v>317</v>
      </c>
      <c r="C5068" t="s">
        <v>11571</v>
      </c>
      <c r="D5068" t="s">
        <v>318</v>
      </c>
      <c r="E5068">
        <v>1028.48</v>
      </c>
      <c r="F5068" t="s">
        <v>1170</v>
      </c>
      <c r="G5068" t="s">
        <v>11572</v>
      </c>
      <c r="H5068" t="s">
        <v>781</v>
      </c>
      <c r="I5068" t="s">
        <v>10785</v>
      </c>
      <c r="J5068">
        <v>10096</v>
      </c>
      <c r="K5068">
        <v>114010</v>
      </c>
      <c r="L5068" t="s">
        <v>35</v>
      </c>
      <c r="M5068" t="s">
        <v>191</v>
      </c>
      <c r="N5068" t="s">
        <v>11265</v>
      </c>
      <c r="O5068" s="129"/>
    </row>
    <row r="5069" spans="1:15">
      <c r="A5069" t="s">
        <v>321</v>
      </c>
      <c r="B5069" t="s">
        <v>317</v>
      </c>
      <c r="C5069" t="s">
        <v>11573</v>
      </c>
      <c r="D5069" t="s">
        <v>318</v>
      </c>
      <c r="E5069">
        <v>1028.48</v>
      </c>
      <c r="F5069" t="s">
        <v>1170</v>
      </c>
      <c r="G5069" t="s">
        <v>11574</v>
      </c>
      <c r="H5069" t="s">
        <v>784</v>
      </c>
      <c r="I5069" t="s">
        <v>10785</v>
      </c>
      <c r="J5069">
        <v>10096</v>
      </c>
      <c r="K5069">
        <v>114010</v>
      </c>
      <c r="L5069" t="s">
        <v>35</v>
      </c>
      <c r="M5069" t="s">
        <v>191</v>
      </c>
      <c r="N5069" t="s">
        <v>11266</v>
      </c>
      <c r="O5069" s="129"/>
    </row>
    <row r="5070" spans="1:15">
      <c r="A5070" t="s">
        <v>1115</v>
      </c>
      <c r="B5070" t="s">
        <v>317</v>
      </c>
      <c r="C5070" t="s">
        <v>11575</v>
      </c>
      <c r="D5070" t="s">
        <v>318</v>
      </c>
      <c r="E5070">
        <v>1046.8499999999999</v>
      </c>
      <c r="F5070" t="s">
        <v>1170</v>
      </c>
      <c r="G5070" t="s">
        <v>11576</v>
      </c>
      <c r="H5070" t="s">
        <v>780</v>
      </c>
      <c r="I5070" t="s">
        <v>10785</v>
      </c>
      <c r="J5070">
        <v>10096</v>
      </c>
      <c r="K5070">
        <v>114010</v>
      </c>
      <c r="L5070" t="s">
        <v>35</v>
      </c>
      <c r="M5070" t="s">
        <v>191</v>
      </c>
      <c r="N5070" t="s">
        <v>11267</v>
      </c>
      <c r="O5070" s="129"/>
    </row>
    <row r="5071" spans="1:15">
      <c r="A5071" t="s">
        <v>11577</v>
      </c>
      <c r="B5071" t="s">
        <v>317</v>
      </c>
      <c r="C5071" t="s">
        <v>11578</v>
      </c>
      <c r="D5071" t="s">
        <v>318</v>
      </c>
      <c r="E5071">
        <v>1033.1099999999999</v>
      </c>
      <c r="F5071" t="s">
        <v>1170</v>
      </c>
      <c r="G5071" t="s">
        <v>11579</v>
      </c>
      <c r="H5071" t="s">
        <v>778</v>
      </c>
      <c r="I5071" t="s">
        <v>10785</v>
      </c>
      <c r="J5071">
        <v>10096</v>
      </c>
      <c r="K5071">
        <v>114010</v>
      </c>
      <c r="L5071" t="s">
        <v>35</v>
      </c>
      <c r="M5071" t="s">
        <v>191</v>
      </c>
      <c r="N5071" t="s">
        <v>11268</v>
      </c>
      <c r="O5071" s="129"/>
    </row>
    <row r="5072" spans="1:15">
      <c r="A5072" t="s">
        <v>11580</v>
      </c>
      <c r="B5072" t="s">
        <v>317</v>
      </c>
      <c r="C5072" t="s">
        <v>11581</v>
      </c>
      <c r="D5072" t="s">
        <v>318</v>
      </c>
      <c r="E5072">
        <v>617.69000000000005</v>
      </c>
      <c r="F5072" t="s">
        <v>1170</v>
      </c>
      <c r="G5072" t="s">
        <v>11582</v>
      </c>
      <c r="H5072" t="s">
        <v>770</v>
      </c>
      <c r="I5072" t="s">
        <v>10785</v>
      </c>
      <c r="J5072">
        <v>10096</v>
      </c>
      <c r="K5072">
        <v>114010</v>
      </c>
      <c r="L5072" t="s">
        <v>35</v>
      </c>
      <c r="M5072" t="s">
        <v>191</v>
      </c>
      <c r="N5072" t="s">
        <v>11269</v>
      </c>
      <c r="O5072" s="129"/>
    </row>
    <row r="5073" spans="1:15">
      <c r="A5073" t="s">
        <v>1155</v>
      </c>
      <c r="B5073" t="s">
        <v>317</v>
      </c>
      <c r="C5073" t="s">
        <v>11586</v>
      </c>
      <c r="D5073" t="s">
        <v>318</v>
      </c>
      <c r="E5073">
        <v>970.65</v>
      </c>
      <c r="F5073" t="s">
        <v>1170</v>
      </c>
      <c r="G5073" t="s">
        <v>11587</v>
      </c>
      <c r="H5073" t="s">
        <v>782</v>
      </c>
      <c r="I5073" t="s">
        <v>10785</v>
      </c>
      <c r="J5073">
        <v>10096</v>
      </c>
      <c r="K5073">
        <v>114010</v>
      </c>
      <c r="L5073" t="s">
        <v>35</v>
      </c>
      <c r="M5073" t="s">
        <v>191</v>
      </c>
      <c r="N5073" t="s">
        <v>11270</v>
      </c>
      <c r="O5073" s="129"/>
    </row>
    <row r="5074" spans="1:15">
      <c r="A5074" t="s">
        <v>11583</v>
      </c>
      <c r="B5074" t="s">
        <v>317</v>
      </c>
      <c r="C5074" t="s">
        <v>11584</v>
      </c>
      <c r="D5074" t="s">
        <v>318</v>
      </c>
      <c r="E5074">
        <v>927.07</v>
      </c>
      <c r="F5074" t="s">
        <v>1170</v>
      </c>
      <c r="G5074" t="s">
        <v>11585</v>
      </c>
      <c r="H5074" t="s">
        <v>781</v>
      </c>
      <c r="I5074" t="s">
        <v>10785</v>
      </c>
      <c r="J5074">
        <v>10096</v>
      </c>
      <c r="K5074">
        <v>114010</v>
      </c>
      <c r="L5074" t="s">
        <v>35</v>
      </c>
      <c r="M5074" t="s">
        <v>191</v>
      </c>
      <c r="N5074" t="s">
        <v>11271</v>
      </c>
      <c r="O5074" s="129"/>
    </row>
    <row r="5075" spans="1:15">
      <c r="A5075" t="s">
        <v>11588</v>
      </c>
      <c r="B5075" t="s">
        <v>317</v>
      </c>
      <c r="C5075" t="s">
        <v>11589</v>
      </c>
      <c r="D5075" t="s">
        <v>318</v>
      </c>
      <c r="E5075">
        <v>1657.28</v>
      </c>
      <c r="F5075" t="s">
        <v>1170</v>
      </c>
      <c r="G5075" t="s">
        <v>11590</v>
      </c>
      <c r="H5075" t="s">
        <v>789</v>
      </c>
      <c r="I5075" t="s">
        <v>10785</v>
      </c>
      <c r="J5075">
        <v>10096</v>
      </c>
      <c r="K5075">
        <v>114010</v>
      </c>
      <c r="L5075" t="s">
        <v>35</v>
      </c>
      <c r="M5075" t="s">
        <v>191</v>
      </c>
      <c r="N5075" t="s">
        <v>11272</v>
      </c>
      <c r="O5075" s="129"/>
    </row>
    <row r="5076" spans="1:15">
      <c r="A5076" t="s">
        <v>1161</v>
      </c>
      <c r="B5076" t="s">
        <v>317</v>
      </c>
      <c r="C5076" t="s">
        <v>11591</v>
      </c>
      <c r="D5076" t="s">
        <v>318</v>
      </c>
      <c r="E5076">
        <v>822.57</v>
      </c>
      <c r="F5076" t="s">
        <v>1170</v>
      </c>
      <c r="G5076" t="s">
        <v>11592</v>
      </c>
      <c r="H5076" t="s">
        <v>781</v>
      </c>
      <c r="I5076" t="s">
        <v>10785</v>
      </c>
      <c r="J5076">
        <v>10096</v>
      </c>
      <c r="K5076">
        <v>114010</v>
      </c>
      <c r="L5076" t="s">
        <v>35</v>
      </c>
      <c r="M5076" t="s">
        <v>191</v>
      </c>
      <c r="N5076" t="s">
        <v>11273</v>
      </c>
      <c r="O5076" s="129"/>
    </row>
    <row r="5077" spans="1:15">
      <c r="A5077" t="s">
        <v>1160</v>
      </c>
      <c r="B5077" t="s">
        <v>317</v>
      </c>
      <c r="C5077" t="s">
        <v>11593</v>
      </c>
      <c r="D5077" t="s">
        <v>318</v>
      </c>
      <c r="E5077">
        <v>845.72</v>
      </c>
      <c r="F5077" t="s">
        <v>1170</v>
      </c>
      <c r="G5077" t="s">
        <v>11594</v>
      </c>
      <c r="H5077" t="s">
        <v>786</v>
      </c>
      <c r="I5077" t="s">
        <v>10785</v>
      </c>
      <c r="J5077">
        <v>10096</v>
      </c>
      <c r="K5077">
        <v>114010</v>
      </c>
      <c r="L5077" t="s">
        <v>35</v>
      </c>
      <c r="M5077" t="s">
        <v>191</v>
      </c>
      <c r="N5077" t="s">
        <v>11274</v>
      </c>
      <c r="O5077" s="129"/>
    </row>
    <row r="5078" spans="1:15">
      <c r="A5078" t="s">
        <v>316</v>
      </c>
      <c r="B5078" t="s">
        <v>317</v>
      </c>
      <c r="C5078" t="s">
        <v>11569</v>
      </c>
      <c r="D5078" t="s">
        <v>318</v>
      </c>
      <c r="E5078">
        <v>1066.1199999999999</v>
      </c>
      <c r="F5078" t="s">
        <v>1170</v>
      </c>
      <c r="G5078" t="s">
        <v>11570</v>
      </c>
      <c r="H5078" t="s">
        <v>785</v>
      </c>
      <c r="I5078" t="s">
        <v>10784</v>
      </c>
      <c r="J5078">
        <v>10096</v>
      </c>
      <c r="K5078">
        <v>114020</v>
      </c>
      <c r="L5078" t="s">
        <v>33</v>
      </c>
      <c r="M5078" t="s">
        <v>191</v>
      </c>
      <c r="N5078" t="s">
        <v>11264</v>
      </c>
      <c r="O5078" s="129"/>
    </row>
    <row r="5079" spans="1:15">
      <c r="A5079" t="s">
        <v>320</v>
      </c>
      <c r="B5079" t="s">
        <v>317</v>
      </c>
      <c r="C5079" t="s">
        <v>11571</v>
      </c>
      <c r="D5079" t="s">
        <v>318</v>
      </c>
      <c r="E5079">
        <v>1551.21</v>
      </c>
      <c r="F5079" t="s">
        <v>1170</v>
      </c>
      <c r="G5079" t="s">
        <v>11572</v>
      </c>
      <c r="H5079" t="s">
        <v>782</v>
      </c>
      <c r="I5079" t="s">
        <v>10784</v>
      </c>
      <c r="J5079">
        <v>10096</v>
      </c>
      <c r="K5079">
        <v>114020</v>
      </c>
      <c r="L5079" t="s">
        <v>33</v>
      </c>
      <c r="M5079" t="s">
        <v>191</v>
      </c>
      <c r="N5079" t="s">
        <v>11265</v>
      </c>
      <c r="O5079" s="129"/>
    </row>
    <row r="5080" spans="1:15">
      <c r="A5080" t="s">
        <v>321</v>
      </c>
      <c r="B5080" t="s">
        <v>317</v>
      </c>
      <c r="C5080" t="s">
        <v>11573</v>
      </c>
      <c r="D5080" t="s">
        <v>318</v>
      </c>
      <c r="E5080">
        <v>1306.9100000000001</v>
      </c>
      <c r="F5080" t="s">
        <v>1170</v>
      </c>
      <c r="G5080" t="s">
        <v>11574</v>
      </c>
      <c r="H5080" t="s">
        <v>785</v>
      </c>
      <c r="I5080" t="s">
        <v>10784</v>
      </c>
      <c r="J5080">
        <v>10096</v>
      </c>
      <c r="K5080">
        <v>114020</v>
      </c>
      <c r="L5080" t="s">
        <v>33</v>
      </c>
      <c r="M5080" t="s">
        <v>191</v>
      </c>
      <c r="N5080" t="s">
        <v>11266</v>
      </c>
      <c r="O5080" s="129"/>
    </row>
    <row r="5081" spans="1:15">
      <c r="A5081" t="s">
        <v>1115</v>
      </c>
      <c r="B5081" t="s">
        <v>317</v>
      </c>
      <c r="C5081" t="s">
        <v>11575</v>
      </c>
      <c r="D5081" t="s">
        <v>318</v>
      </c>
      <c r="E5081">
        <v>1266.98</v>
      </c>
      <c r="F5081" t="s">
        <v>1170</v>
      </c>
      <c r="G5081" t="s">
        <v>11576</v>
      </c>
      <c r="H5081" t="s">
        <v>781</v>
      </c>
      <c r="I5081" t="s">
        <v>10784</v>
      </c>
      <c r="J5081">
        <v>10096</v>
      </c>
      <c r="K5081">
        <v>114020</v>
      </c>
      <c r="L5081" t="s">
        <v>33</v>
      </c>
      <c r="M5081" t="s">
        <v>191</v>
      </c>
      <c r="N5081" t="s">
        <v>11267</v>
      </c>
      <c r="O5081" s="129"/>
    </row>
    <row r="5082" spans="1:15">
      <c r="A5082" t="s">
        <v>11577</v>
      </c>
      <c r="B5082" t="s">
        <v>317</v>
      </c>
      <c r="C5082" t="s">
        <v>11578</v>
      </c>
      <c r="D5082" t="s">
        <v>318</v>
      </c>
      <c r="E5082">
        <v>1251.22</v>
      </c>
      <c r="F5082" t="s">
        <v>1170</v>
      </c>
      <c r="G5082" t="s">
        <v>11579</v>
      </c>
      <c r="H5082" t="s">
        <v>779</v>
      </c>
      <c r="I5082" t="s">
        <v>10784</v>
      </c>
      <c r="J5082">
        <v>10096</v>
      </c>
      <c r="K5082">
        <v>114020</v>
      </c>
      <c r="L5082" t="s">
        <v>33</v>
      </c>
      <c r="M5082" t="s">
        <v>191</v>
      </c>
      <c r="N5082" t="s">
        <v>11268</v>
      </c>
      <c r="O5082" s="129"/>
    </row>
    <row r="5083" spans="1:15">
      <c r="A5083" t="s">
        <v>11580</v>
      </c>
      <c r="B5083" t="s">
        <v>317</v>
      </c>
      <c r="C5083" t="s">
        <v>11581</v>
      </c>
      <c r="D5083" t="s">
        <v>318</v>
      </c>
      <c r="E5083">
        <v>1544.5</v>
      </c>
      <c r="F5083" t="s">
        <v>1170</v>
      </c>
      <c r="G5083" t="s">
        <v>11582</v>
      </c>
      <c r="H5083" t="s">
        <v>771</v>
      </c>
      <c r="I5083" t="s">
        <v>10784</v>
      </c>
      <c r="J5083">
        <v>10096</v>
      </c>
      <c r="K5083">
        <v>114020</v>
      </c>
      <c r="L5083" t="s">
        <v>33</v>
      </c>
      <c r="M5083" t="s">
        <v>191</v>
      </c>
      <c r="N5083" t="s">
        <v>11269</v>
      </c>
      <c r="O5083" s="129"/>
    </row>
    <row r="5084" spans="1:15">
      <c r="A5084" t="s">
        <v>1155</v>
      </c>
      <c r="B5084" t="s">
        <v>317</v>
      </c>
      <c r="C5084" t="s">
        <v>11586</v>
      </c>
      <c r="D5084" t="s">
        <v>318</v>
      </c>
      <c r="E5084">
        <v>1124.52</v>
      </c>
      <c r="F5084" t="s">
        <v>1170</v>
      </c>
      <c r="G5084" t="s">
        <v>11587</v>
      </c>
      <c r="H5084" t="s">
        <v>783</v>
      </c>
      <c r="I5084" t="s">
        <v>10784</v>
      </c>
      <c r="J5084">
        <v>10096</v>
      </c>
      <c r="K5084">
        <v>114020</v>
      </c>
      <c r="L5084" t="s">
        <v>33</v>
      </c>
      <c r="M5084" t="s">
        <v>191</v>
      </c>
      <c r="N5084" t="s">
        <v>11270</v>
      </c>
      <c r="O5084" s="129"/>
    </row>
    <row r="5085" spans="1:15">
      <c r="A5085" t="s">
        <v>11583</v>
      </c>
      <c r="B5085" t="s">
        <v>317</v>
      </c>
      <c r="C5085" t="s">
        <v>11584</v>
      </c>
      <c r="D5085" t="s">
        <v>318</v>
      </c>
      <c r="E5085">
        <v>1282.01</v>
      </c>
      <c r="F5085" t="s">
        <v>1170</v>
      </c>
      <c r="G5085" t="s">
        <v>11585</v>
      </c>
      <c r="H5085" t="s">
        <v>782</v>
      </c>
      <c r="I5085" t="s">
        <v>10784</v>
      </c>
      <c r="J5085">
        <v>10096</v>
      </c>
      <c r="K5085">
        <v>114020</v>
      </c>
      <c r="L5085" t="s">
        <v>33</v>
      </c>
      <c r="M5085" t="s">
        <v>191</v>
      </c>
      <c r="N5085" t="s">
        <v>11271</v>
      </c>
      <c r="O5085" s="129"/>
    </row>
    <row r="5086" spans="1:15">
      <c r="A5086" t="s">
        <v>11588</v>
      </c>
      <c r="B5086" t="s">
        <v>317</v>
      </c>
      <c r="C5086" t="s">
        <v>11589</v>
      </c>
      <c r="D5086" t="s">
        <v>318</v>
      </c>
      <c r="E5086">
        <v>2550.98</v>
      </c>
      <c r="F5086" t="s">
        <v>1170</v>
      </c>
      <c r="G5086" t="s">
        <v>11590</v>
      </c>
      <c r="H5086" t="s">
        <v>790</v>
      </c>
      <c r="I5086" t="s">
        <v>10784</v>
      </c>
      <c r="J5086">
        <v>10096</v>
      </c>
      <c r="K5086">
        <v>114020</v>
      </c>
      <c r="L5086" t="s">
        <v>33</v>
      </c>
      <c r="M5086" t="s">
        <v>191</v>
      </c>
      <c r="N5086" t="s">
        <v>11272</v>
      </c>
      <c r="O5086" s="129"/>
    </row>
    <row r="5087" spans="1:15">
      <c r="A5087" t="s">
        <v>1161</v>
      </c>
      <c r="B5087" t="s">
        <v>317</v>
      </c>
      <c r="C5087" t="s">
        <v>11591</v>
      </c>
      <c r="D5087" t="s">
        <v>318</v>
      </c>
      <c r="E5087">
        <v>1538.51</v>
      </c>
      <c r="F5087" t="s">
        <v>1170</v>
      </c>
      <c r="G5087" t="s">
        <v>11592</v>
      </c>
      <c r="H5087" t="s">
        <v>782</v>
      </c>
      <c r="I5087" t="s">
        <v>10784</v>
      </c>
      <c r="J5087">
        <v>10096</v>
      </c>
      <c r="K5087">
        <v>114020</v>
      </c>
      <c r="L5087" t="s">
        <v>33</v>
      </c>
      <c r="M5087" t="s">
        <v>191</v>
      </c>
      <c r="N5087" t="s">
        <v>11273</v>
      </c>
      <c r="O5087" s="129"/>
    </row>
    <row r="5088" spans="1:15">
      <c r="A5088" t="s">
        <v>1160</v>
      </c>
      <c r="B5088" t="s">
        <v>317</v>
      </c>
      <c r="C5088" t="s">
        <v>11593</v>
      </c>
      <c r="D5088" t="s">
        <v>318</v>
      </c>
      <c r="E5088">
        <v>1002.49</v>
      </c>
      <c r="F5088" t="s">
        <v>1170</v>
      </c>
      <c r="G5088" t="s">
        <v>11594</v>
      </c>
      <c r="H5088" t="s">
        <v>787</v>
      </c>
      <c r="I5088" t="s">
        <v>10784</v>
      </c>
      <c r="J5088">
        <v>10096</v>
      </c>
      <c r="K5088">
        <v>114020</v>
      </c>
      <c r="L5088" t="s">
        <v>33</v>
      </c>
      <c r="M5088" t="s">
        <v>191</v>
      </c>
      <c r="N5088" t="s">
        <v>11274</v>
      </c>
      <c r="O5088" s="129"/>
    </row>
    <row r="5089" spans="1:15">
      <c r="A5089" t="s">
        <v>316</v>
      </c>
      <c r="B5089" t="s">
        <v>317</v>
      </c>
      <c r="C5089" t="s">
        <v>11569</v>
      </c>
      <c r="D5089" t="s">
        <v>318</v>
      </c>
      <c r="E5089">
        <v>12871.74</v>
      </c>
      <c r="F5089" t="s">
        <v>1170</v>
      </c>
      <c r="G5089" t="s">
        <v>11570</v>
      </c>
      <c r="H5089" t="s">
        <v>786</v>
      </c>
      <c r="I5089" t="s">
        <v>10783</v>
      </c>
      <c r="J5089">
        <v>10096</v>
      </c>
      <c r="K5089">
        <v>114040</v>
      </c>
      <c r="L5089" t="s">
        <v>27</v>
      </c>
      <c r="M5089" t="s">
        <v>191</v>
      </c>
      <c r="N5089" t="s">
        <v>11264</v>
      </c>
      <c r="O5089" s="129"/>
    </row>
    <row r="5090" spans="1:15">
      <c r="A5090" t="s">
        <v>320</v>
      </c>
      <c r="B5090" t="s">
        <v>317</v>
      </c>
      <c r="C5090" t="s">
        <v>11571</v>
      </c>
      <c r="D5090" t="s">
        <v>318</v>
      </c>
      <c r="E5090">
        <v>12822</v>
      </c>
      <c r="F5090" t="s">
        <v>1170</v>
      </c>
      <c r="G5090" t="s">
        <v>11572</v>
      </c>
      <c r="H5090" t="s">
        <v>783</v>
      </c>
      <c r="I5090" t="s">
        <v>10783</v>
      </c>
      <c r="J5090">
        <v>10096</v>
      </c>
      <c r="K5090">
        <v>114040</v>
      </c>
      <c r="L5090" t="s">
        <v>27</v>
      </c>
      <c r="M5090" t="s">
        <v>191</v>
      </c>
      <c r="N5090" t="s">
        <v>11265</v>
      </c>
      <c r="O5090" s="129"/>
    </row>
    <row r="5091" spans="1:15">
      <c r="A5091" t="s">
        <v>321</v>
      </c>
      <c r="B5091" t="s">
        <v>317</v>
      </c>
      <c r="C5091" t="s">
        <v>11573</v>
      </c>
      <c r="D5091" t="s">
        <v>318</v>
      </c>
      <c r="E5091">
        <v>12988.67</v>
      </c>
      <c r="F5091" t="s">
        <v>1170</v>
      </c>
      <c r="G5091" t="s">
        <v>11574</v>
      </c>
      <c r="H5091" t="s">
        <v>786</v>
      </c>
      <c r="I5091" t="s">
        <v>10783</v>
      </c>
      <c r="J5091">
        <v>10096</v>
      </c>
      <c r="K5091">
        <v>114040</v>
      </c>
      <c r="L5091" t="s">
        <v>27</v>
      </c>
      <c r="M5091" t="s">
        <v>191</v>
      </c>
      <c r="N5091" t="s">
        <v>11266</v>
      </c>
      <c r="O5091" s="129"/>
    </row>
    <row r="5092" spans="1:15">
      <c r="A5092" t="s">
        <v>1115</v>
      </c>
      <c r="B5092" t="s">
        <v>317</v>
      </c>
      <c r="C5092" t="s">
        <v>11575</v>
      </c>
      <c r="D5092" t="s">
        <v>318</v>
      </c>
      <c r="E5092">
        <v>12988.67</v>
      </c>
      <c r="F5092" t="s">
        <v>1170</v>
      </c>
      <c r="G5092" t="s">
        <v>11576</v>
      </c>
      <c r="H5092" t="s">
        <v>782</v>
      </c>
      <c r="I5092" t="s">
        <v>10783</v>
      </c>
      <c r="J5092">
        <v>10096</v>
      </c>
      <c r="K5092">
        <v>114040</v>
      </c>
      <c r="L5092" t="s">
        <v>27</v>
      </c>
      <c r="M5092" t="s">
        <v>191</v>
      </c>
      <c r="N5092" t="s">
        <v>11267</v>
      </c>
      <c r="O5092" s="129"/>
    </row>
    <row r="5093" spans="1:15">
      <c r="A5093" t="s">
        <v>11577</v>
      </c>
      <c r="B5093" t="s">
        <v>317</v>
      </c>
      <c r="C5093" t="s">
        <v>11578</v>
      </c>
      <c r="D5093" t="s">
        <v>318</v>
      </c>
      <c r="E5093">
        <v>12988.67</v>
      </c>
      <c r="F5093" t="s">
        <v>1170</v>
      </c>
      <c r="G5093" t="s">
        <v>11579</v>
      </c>
      <c r="H5093" t="s">
        <v>780</v>
      </c>
      <c r="I5093" t="s">
        <v>10783</v>
      </c>
      <c r="J5093">
        <v>10096</v>
      </c>
      <c r="K5093">
        <v>114040</v>
      </c>
      <c r="L5093" t="s">
        <v>27</v>
      </c>
      <c r="M5093" t="s">
        <v>191</v>
      </c>
      <c r="N5093" t="s">
        <v>11268</v>
      </c>
      <c r="O5093" s="129"/>
    </row>
    <row r="5094" spans="1:15">
      <c r="A5094" t="s">
        <v>11580</v>
      </c>
      <c r="B5094" t="s">
        <v>317</v>
      </c>
      <c r="C5094" t="s">
        <v>11581</v>
      </c>
      <c r="D5094" t="s">
        <v>318</v>
      </c>
      <c r="E5094">
        <v>12328.99</v>
      </c>
      <c r="F5094" t="s">
        <v>1170</v>
      </c>
      <c r="G5094" t="s">
        <v>11582</v>
      </c>
      <c r="H5094" t="s">
        <v>772</v>
      </c>
      <c r="I5094" t="s">
        <v>10783</v>
      </c>
      <c r="J5094">
        <v>10096</v>
      </c>
      <c r="K5094">
        <v>114040</v>
      </c>
      <c r="L5094" t="s">
        <v>27</v>
      </c>
      <c r="M5094" t="s">
        <v>191</v>
      </c>
      <c r="N5094" t="s">
        <v>11269</v>
      </c>
      <c r="O5094" s="129"/>
    </row>
    <row r="5095" spans="1:15">
      <c r="A5095" t="s">
        <v>11583</v>
      </c>
      <c r="B5095" t="s">
        <v>317</v>
      </c>
      <c r="C5095" t="s">
        <v>11584</v>
      </c>
      <c r="D5095" t="s">
        <v>318</v>
      </c>
      <c r="E5095">
        <v>14567.86</v>
      </c>
      <c r="F5095" t="s">
        <v>1170</v>
      </c>
      <c r="G5095" t="s">
        <v>11585</v>
      </c>
      <c r="H5095" t="s">
        <v>783</v>
      </c>
      <c r="I5095" t="s">
        <v>10783</v>
      </c>
      <c r="J5095">
        <v>10096</v>
      </c>
      <c r="K5095">
        <v>114040</v>
      </c>
      <c r="L5095" t="s">
        <v>27</v>
      </c>
      <c r="M5095" t="s">
        <v>191</v>
      </c>
      <c r="N5095" t="s">
        <v>11271</v>
      </c>
      <c r="O5095" s="129"/>
    </row>
    <row r="5096" spans="1:15">
      <c r="A5096" t="s">
        <v>1155</v>
      </c>
      <c r="B5096" t="s">
        <v>317</v>
      </c>
      <c r="C5096" t="s">
        <v>11586</v>
      </c>
      <c r="D5096" t="s">
        <v>318</v>
      </c>
      <c r="E5096">
        <v>12681.72</v>
      </c>
      <c r="F5096" t="s">
        <v>1170</v>
      </c>
      <c r="G5096" t="s">
        <v>11587</v>
      </c>
      <c r="H5096" t="s">
        <v>784</v>
      </c>
      <c r="I5096" t="s">
        <v>10783</v>
      </c>
      <c r="J5096">
        <v>10096</v>
      </c>
      <c r="K5096">
        <v>114040</v>
      </c>
      <c r="L5096" t="s">
        <v>27</v>
      </c>
      <c r="M5096" t="s">
        <v>191</v>
      </c>
      <c r="N5096" t="s">
        <v>11270</v>
      </c>
      <c r="O5096" s="129"/>
    </row>
    <row r="5097" spans="1:15">
      <c r="A5097" t="s">
        <v>11588</v>
      </c>
      <c r="B5097" t="s">
        <v>317</v>
      </c>
      <c r="C5097" t="s">
        <v>11589</v>
      </c>
      <c r="D5097" t="s">
        <v>318</v>
      </c>
      <c r="E5097">
        <v>15289.83</v>
      </c>
      <c r="F5097" t="s">
        <v>1170</v>
      </c>
      <c r="G5097" t="s">
        <v>11590</v>
      </c>
      <c r="H5097" t="s">
        <v>791</v>
      </c>
      <c r="I5097" t="s">
        <v>10783</v>
      </c>
      <c r="J5097">
        <v>10096</v>
      </c>
      <c r="K5097">
        <v>114040</v>
      </c>
      <c r="L5097" t="s">
        <v>27</v>
      </c>
      <c r="M5097" t="s">
        <v>191</v>
      </c>
      <c r="N5097" t="s">
        <v>11272</v>
      </c>
      <c r="O5097" s="129"/>
    </row>
    <row r="5098" spans="1:15">
      <c r="A5098" t="s">
        <v>1161</v>
      </c>
      <c r="B5098" t="s">
        <v>317</v>
      </c>
      <c r="C5098" t="s">
        <v>11591</v>
      </c>
      <c r="D5098" t="s">
        <v>318</v>
      </c>
      <c r="E5098">
        <v>14649.75</v>
      </c>
      <c r="F5098" t="s">
        <v>1170</v>
      </c>
      <c r="G5098" t="s">
        <v>11592</v>
      </c>
      <c r="H5098" t="s">
        <v>783</v>
      </c>
      <c r="I5098" t="s">
        <v>10783</v>
      </c>
      <c r="J5098">
        <v>10096</v>
      </c>
      <c r="K5098">
        <v>114040</v>
      </c>
      <c r="L5098" t="s">
        <v>27</v>
      </c>
      <c r="M5098" t="s">
        <v>191</v>
      </c>
      <c r="N5098" t="s">
        <v>11273</v>
      </c>
      <c r="O5098" s="129"/>
    </row>
    <row r="5099" spans="1:15">
      <c r="A5099" t="s">
        <v>1160</v>
      </c>
      <c r="B5099" t="s">
        <v>317</v>
      </c>
      <c r="C5099" t="s">
        <v>11593</v>
      </c>
      <c r="D5099" t="s">
        <v>318</v>
      </c>
      <c r="E5099">
        <v>13757.88</v>
      </c>
      <c r="F5099" t="s">
        <v>1170</v>
      </c>
      <c r="G5099" t="s">
        <v>11594</v>
      </c>
      <c r="H5099" t="s">
        <v>788</v>
      </c>
      <c r="I5099" t="s">
        <v>10783</v>
      </c>
      <c r="J5099">
        <v>10096</v>
      </c>
      <c r="K5099">
        <v>114040</v>
      </c>
      <c r="L5099" t="s">
        <v>27</v>
      </c>
      <c r="M5099" t="s">
        <v>191</v>
      </c>
      <c r="N5099" t="s">
        <v>11274</v>
      </c>
      <c r="O5099" s="129"/>
    </row>
    <row r="5100" spans="1:15">
      <c r="A5100" t="s">
        <v>316</v>
      </c>
      <c r="B5100" t="s">
        <v>317</v>
      </c>
      <c r="C5100" t="s">
        <v>11569</v>
      </c>
      <c r="D5100" t="s">
        <v>318</v>
      </c>
      <c r="E5100">
        <v>7626.92</v>
      </c>
      <c r="F5100" t="s">
        <v>1170</v>
      </c>
      <c r="G5100" t="s">
        <v>11570</v>
      </c>
      <c r="H5100" t="s">
        <v>787</v>
      </c>
      <c r="I5100" t="s">
        <v>10782</v>
      </c>
      <c r="J5100">
        <v>10096</v>
      </c>
      <c r="K5100">
        <v>114060</v>
      </c>
      <c r="L5100" t="s">
        <v>31</v>
      </c>
      <c r="M5100" t="s">
        <v>191</v>
      </c>
      <c r="N5100" t="s">
        <v>11264</v>
      </c>
      <c r="O5100" s="129"/>
    </row>
    <row r="5101" spans="1:15">
      <c r="A5101" t="s">
        <v>320</v>
      </c>
      <c r="B5101" t="s">
        <v>317</v>
      </c>
      <c r="C5101" t="s">
        <v>11571</v>
      </c>
      <c r="D5101" t="s">
        <v>318</v>
      </c>
      <c r="E5101">
        <v>7599.15</v>
      </c>
      <c r="F5101" t="s">
        <v>1170</v>
      </c>
      <c r="G5101" t="s">
        <v>11572</v>
      </c>
      <c r="H5101" t="s">
        <v>784</v>
      </c>
      <c r="I5101" t="s">
        <v>10782</v>
      </c>
      <c r="J5101">
        <v>10096</v>
      </c>
      <c r="K5101">
        <v>114060</v>
      </c>
      <c r="L5101" t="s">
        <v>31</v>
      </c>
      <c r="M5101" t="s">
        <v>191</v>
      </c>
      <c r="N5101" t="s">
        <v>11265</v>
      </c>
      <c r="O5101" s="129"/>
    </row>
    <row r="5102" spans="1:15">
      <c r="A5102" t="s">
        <v>321</v>
      </c>
      <c r="B5102" t="s">
        <v>317</v>
      </c>
      <c r="C5102" t="s">
        <v>11573</v>
      </c>
      <c r="D5102" t="s">
        <v>318</v>
      </c>
      <c r="E5102">
        <v>8698.34</v>
      </c>
      <c r="F5102" t="s">
        <v>1170</v>
      </c>
      <c r="G5102" t="s">
        <v>11574</v>
      </c>
      <c r="H5102" t="s">
        <v>787</v>
      </c>
      <c r="I5102" t="s">
        <v>10782</v>
      </c>
      <c r="J5102">
        <v>10096</v>
      </c>
      <c r="K5102">
        <v>114060</v>
      </c>
      <c r="L5102" t="s">
        <v>31</v>
      </c>
      <c r="M5102" t="s">
        <v>191</v>
      </c>
      <c r="N5102" t="s">
        <v>11266</v>
      </c>
      <c r="O5102" s="129"/>
    </row>
    <row r="5103" spans="1:15">
      <c r="A5103" t="s">
        <v>1115</v>
      </c>
      <c r="B5103" t="s">
        <v>317</v>
      </c>
      <c r="C5103" t="s">
        <v>11575</v>
      </c>
      <c r="D5103" t="s">
        <v>318</v>
      </c>
      <c r="E5103">
        <v>8031.44</v>
      </c>
      <c r="F5103" t="s">
        <v>1170</v>
      </c>
      <c r="G5103" t="s">
        <v>11576</v>
      </c>
      <c r="H5103" t="s">
        <v>783</v>
      </c>
      <c r="I5103" t="s">
        <v>10782</v>
      </c>
      <c r="J5103">
        <v>10096</v>
      </c>
      <c r="K5103">
        <v>114060</v>
      </c>
      <c r="L5103" t="s">
        <v>31</v>
      </c>
      <c r="M5103" t="s">
        <v>191</v>
      </c>
      <c r="N5103" t="s">
        <v>11267</v>
      </c>
      <c r="O5103" s="129"/>
    </row>
    <row r="5104" spans="1:15">
      <c r="A5104" t="s">
        <v>11577</v>
      </c>
      <c r="B5104" t="s">
        <v>317</v>
      </c>
      <c r="C5104" t="s">
        <v>11578</v>
      </c>
      <c r="D5104" t="s">
        <v>318</v>
      </c>
      <c r="E5104">
        <v>7598.53</v>
      </c>
      <c r="F5104" t="s">
        <v>1170</v>
      </c>
      <c r="G5104" t="s">
        <v>11579</v>
      </c>
      <c r="H5104" t="s">
        <v>781</v>
      </c>
      <c r="I5104" t="s">
        <v>10782</v>
      </c>
      <c r="J5104">
        <v>10096</v>
      </c>
      <c r="K5104">
        <v>114060</v>
      </c>
      <c r="L5104" t="s">
        <v>31</v>
      </c>
      <c r="M5104" t="s">
        <v>191</v>
      </c>
      <c r="N5104" t="s">
        <v>11268</v>
      </c>
      <c r="O5104" s="129"/>
    </row>
    <row r="5105" spans="1:15">
      <c r="A5105" t="s">
        <v>11580</v>
      </c>
      <c r="B5105" t="s">
        <v>317</v>
      </c>
      <c r="C5105" t="s">
        <v>11581</v>
      </c>
      <c r="D5105" t="s">
        <v>318</v>
      </c>
      <c r="E5105">
        <v>7227.32</v>
      </c>
      <c r="F5105" t="s">
        <v>1170</v>
      </c>
      <c r="G5105" t="s">
        <v>11582</v>
      </c>
      <c r="H5105" t="s">
        <v>773</v>
      </c>
      <c r="I5105" t="s">
        <v>10782</v>
      </c>
      <c r="J5105">
        <v>10096</v>
      </c>
      <c r="K5105">
        <v>114060</v>
      </c>
      <c r="L5105" t="s">
        <v>31</v>
      </c>
      <c r="M5105" t="s">
        <v>191</v>
      </c>
      <c r="N5105" t="s">
        <v>11269</v>
      </c>
      <c r="O5105" s="129"/>
    </row>
    <row r="5106" spans="1:15">
      <c r="A5106" t="s">
        <v>11583</v>
      </c>
      <c r="B5106" t="s">
        <v>317</v>
      </c>
      <c r="C5106" t="s">
        <v>11584</v>
      </c>
      <c r="D5106" t="s">
        <v>318</v>
      </c>
      <c r="E5106">
        <v>6764.08</v>
      </c>
      <c r="F5106" t="s">
        <v>1170</v>
      </c>
      <c r="G5106" t="s">
        <v>11585</v>
      </c>
      <c r="H5106" t="s">
        <v>784</v>
      </c>
      <c r="I5106" t="s">
        <v>10782</v>
      </c>
      <c r="J5106">
        <v>10096</v>
      </c>
      <c r="K5106">
        <v>114060</v>
      </c>
      <c r="L5106" t="s">
        <v>31</v>
      </c>
      <c r="M5106" t="s">
        <v>191</v>
      </c>
      <c r="N5106" t="s">
        <v>11271</v>
      </c>
      <c r="O5106" s="129"/>
    </row>
    <row r="5107" spans="1:15">
      <c r="A5107" t="s">
        <v>1155</v>
      </c>
      <c r="B5107" t="s">
        <v>317</v>
      </c>
      <c r="C5107" t="s">
        <v>11586</v>
      </c>
      <c r="D5107" t="s">
        <v>318</v>
      </c>
      <c r="E5107">
        <v>7411.74</v>
      </c>
      <c r="F5107" t="s">
        <v>1170</v>
      </c>
      <c r="G5107" t="s">
        <v>11587</v>
      </c>
      <c r="H5107" t="s">
        <v>785</v>
      </c>
      <c r="I5107" t="s">
        <v>10782</v>
      </c>
      <c r="J5107">
        <v>10096</v>
      </c>
      <c r="K5107">
        <v>114060</v>
      </c>
      <c r="L5107" t="s">
        <v>31</v>
      </c>
      <c r="M5107" t="s">
        <v>191</v>
      </c>
      <c r="N5107" t="s">
        <v>11270</v>
      </c>
      <c r="O5107" s="129"/>
    </row>
    <row r="5108" spans="1:15">
      <c r="A5108" t="s">
        <v>11588</v>
      </c>
      <c r="B5108" t="s">
        <v>317</v>
      </c>
      <c r="C5108" t="s">
        <v>11589</v>
      </c>
      <c r="D5108" t="s">
        <v>318</v>
      </c>
      <c r="E5108">
        <v>11032.53</v>
      </c>
      <c r="F5108" t="s">
        <v>1170</v>
      </c>
      <c r="G5108" t="s">
        <v>11590</v>
      </c>
      <c r="H5108" t="s">
        <v>792</v>
      </c>
      <c r="I5108" t="s">
        <v>10782</v>
      </c>
      <c r="J5108">
        <v>10096</v>
      </c>
      <c r="K5108">
        <v>114060</v>
      </c>
      <c r="L5108" t="s">
        <v>31</v>
      </c>
      <c r="M5108" t="s">
        <v>191</v>
      </c>
      <c r="N5108" t="s">
        <v>11272</v>
      </c>
      <c r="O5108" s="129"/>
    </row>
    <row r="5109" spans="1:15">
      <c r="A5109" t="s">
        <v>1161</v>
      </c>
      <c r="B5109" t="s">
        <v>317</v>
      </c>
      <c r="C5109" t="s">
        <v>11591</v>
      </c>
      <c r="D5109" t="s">
        <v>318</v>
      </c>
      <c r="E5109">
        <v>7854.03</v>
      </c>
      <c r="F5109" t="s">
        <v>1170</v>
      </c>
      <c r="G5109" t="s">
        <v>11592</v>
      </c>
      <c r="H5109" t="s">
        <v>784</v>
      </c>
      <c r="I5109" t="s">
        <v>10782</v>
      </c>
      <c r="J5109">
        <v>10096</v>
      </c>
      <c r="K5109">
        <v>114060</v>
      </c>
      <c r="L5109" t="s">
        <v>31</v>
      </c>
      <c r="M5109" t="s">
        <v>191</v>
      </c>
      <c r="N5109" t="s">
        <v>11273</v>
      </c>
      <c r="O5109" s="129"/>
    </row>
    <row r="5110" spans="1:15">
      <c r="A5110" t="s">
        <v>1160</v>
      </c>
      <c r="B5110" t="s">
        <v>317</v>
      </c>
      <c r="C5110" t="s">
        <v>11593</v>
      </c>
      <c r="D5110" t="s">
        <v>318</v>
      </c>
      <c r="E5110">
        <v>7853.49</v>
      </c>
      <c r="F5110" t="s">
        <v>1170</v>
      </c>
      <c r="G5110" t="s">
        <v>11594</v>
      </c>
      <c r="H5110" t="s">
        <v>789</v>
      </c>
      <c r="I5110" t="s">
        <v>10782</v>
      </c>
      <c r="J5110">
        <v>10096</v>
      </c>
      <c r="K5110">
        <v>114060</v>
      </c>
      <c r="L5110" t="s">
        <v>31</v>
      </c>
      <c r="M5110" t="s">
        <v>191</v>
      </c>
      <c r="N5110" t="s">
        <v>11274</v>
      </c>
      <c r="O5110" s="129"/>
    </row>
    <row r="5111" spans="1:15">
      <c r="A5111" t="s">
        <v>316</v>
      </c>
      <c r="B5111" t="s">
        <v>317</v>
      </c>
      <c r="C5111" t="s">
        <v>11569</v>
      </c>
      <c r="D5111" t="s">
        <v>318</v>
      </c>
      <c r="E5111">
        <v>2969.29</v>
      </c>
      <c r="F5111" t="s">
        <v>1170</v>
      </c>
      <c r="G5111" t="s">
        <v>11570</v>
      </c>
      <c r="H5111" t="s">
        <v>788</v>
      </c>
      <c r="I5111" t="s">
        <v>10781</v>
      </c>
      <c r="J5111">
        <v>10100</v>
      </c>
      <c r="K5111">
        <v>111100</v>
      </c>
      <c r="L5111" t="s">
        <v>35</v>
      </c>
      <c r="M5111" t="s">
        <v>193</v>
      </c>
      <c r="N5111" t="s">
        <v>11264</v>
      </c>
      <c r="O5111" s="129"/>
    </row>
    <row r="5112" spans="1:15">
      <c r="A5112" t="s">
        <v>320</v>
      </c>
      <c r="B5112" t="s">
        <v>317</v>
      </c>
      <c r="C5112" t="s">
        <v>11571</v>
      </c>
      <c r="D5112" t="s">
        <v>318</v>
      </c>
      <c r="E5112">
        <v>2998.89</v>
      </c>
      <c r="F5112" t="s">
        <v>1170</v>
      </c>
      <c r="G5112" t="s">
        <v>11572</v>
      </c>
      <c r="H5112" t="s">
        <v>785</v>
      </c>
      <c r="I5112" t="s">
        <v>10781</v>
      </c>
      <c r="J5112">
        <v>10100</v>
      </c>
      <c r="K5112">
        <v>111100</v>
      </c>
      <c r="L5112" t="s">
        <v>35</v>
      </c>
      <c r="M5112" t="s">
        <v>193</v>
      </c>
      <c r="N5112" t="s">
        <v>11265</v>
      </c>
      <c r="O5112" s="129"/>
    </row>
    <row r="5113" spans="1:15">
      <c r="A5113" t="s">
        <v>321</v>
      </c>
      <c r="B5113" t="s">
        <v>317</v>
      </c>
      <c r="C5113" t="s">
        <v>11573</v>
      </c>
      <c r="D5113" t="s">
        <v>318</v>
      </c>
      <c r="E5113">
        <v>3176.48</v>
      </c>
      <c r="F5113" t="s">
        <v>1170</v>
      </c>
      <c r="G5113" t="s">
        <v>11574</v>
      </c>
      <c r="H5113" t="s">
        <v>788</v>
      </c>
      <c r="I5113" t="s">
        <v>10781</v>
      </c>
      <c r="J5113">
        <v>10100</v>
      </c>
      <c r="K5113">
        <v>111100</v>
      </c>
      <c r="L5113" t="s">
        <v>35</v>
      </c>
      <c r="M5113" t="s">
        <v>193</v>
      </c>
      <c r="N5113" t="s">
        <v>11266</v>
      </c>
      <c r="O5113" s="129"/>
    </row>
    <row r="5114" spans="1:15">
      <c r="A5114" t="s">
        <v>1115</v>
      </c>
      <c r="B5114" t="s">
        <v>317</v>
      </c>
      <c r="C5114" t="s">
        <v>11575</v>
      </c>
      <c r="D5114" t="s">
        <v>318</v>
      </c>
      <c r="E5114">
        <v>3161.68</v>
      </c>
      <c r="F5114" t="s">
        <v>1170</v>
      </c>
      <c r="G5114" t="s">
        <v>11576</v>
      </c>
      <c r="H5114" t="s">
        <v>784</v>
      </c>
      <c r="I5114" t="s">
        <v>10781</v>
      </c>
      <c r="J5114">
        <v>10100</v>
      </c>
      <c r="K5114">
        <v>111100</v>
      </c>
      <c r="L5114" t="s">
        <v>35</v>
      </c>
      <c r="M5114" t="s">
        <v>193</v>
      </c>
      <c r="N5114" t="s">
        <v>11267</v>
      </c>
      <c r="O5114" s="129"/>
    </row>
    <row r="5115" spans="1:15">
      <c r="A5115" t="s">
        <v>11577</v>
      </c>
      <c r="B5115" t="s">
        <v>317</v>
      </c>
      <c r="C5115" t="s">
        <v>11578</v>
      </c>
      <c r="D5115" t="s">
        <v>318</v>
      </c>
      <c r="E5115">
        <v>2702.91</v>
      </c>
      <c r="F5115" t="s">
        <v>1170</v>
      </c>
      <c r="G5115" t="s">
        <v>11579</v>
      </c>
      <c r="H5115" t="s">
        <v>782</v>
      </c>
      <c r="I5115" t="s">
        <v>10781</v>
      </c>
      <c r="J5115">
        <v>10100</v>
      </c>
      <c r="K5115">
        <v>111100</v>
      </c>
      <c r="L5115" t="s">
        <v>35</v>
      </c>
      <c r="M5115" t="s">
        <v>193</v>
      </c>
      <c r="N5115" t="s">
        <v>11268</v>
      </c>
      <c r="O5115" s="129"/>
    </row>
    <row r="5116" spans="1:15">
      <c r="A5116" t="s">
        <v>11580</v>
      </c>
      <c r="B5116" t="s">
        <v>317</v>
      </c>
      <c r="C5116" t="s">
        <v>11581</v>
      </c>
      <c r="D5116" t="s">
        <v>318</v>
      </c>
      <c r="E5116">
        <v>3225.68</v>
      </c>
      <c r="F5116" t="s">
        <v>1170</v>
      </c>
      <c r="G5116" t="s">
        <v>11582</v>
      </c>
      <c r="H5116" t="s">
        <v>774</v>
      </c>
      <c r="I5116" t="s">
        <v>10781</v>
      </c>
      <c r="J5116">
        <v>10100</v>
      </c>
      <c r="K5116">
        <v>111100</v>
      </c>
      <c r="L5116" t="s">
        <v>35</v>
      </c>
      <c r="M5116" t="s">
        <v>193</v>
      </c>
      <c r="N5116" t="s">
        <v>11269</v>
      </c>
      <c r="O5116" s="129"/>
    </row>
    <row r="5117" spans="1:15">
      <c r="A5117" t="s">
        <v>11583</v>
      </c>
      <c r="B5117" t="s">
        <v>317</v>
      </c>
      <c r="C5117" t="s">
        <v>11584</v>
      </c>
      <c r="D5117" t="s">
        <v>318</v>
      </c>
      <c r="E5117">
        <v>3114.39</v>
      </c>
      <c r="F5117" t="s">
        <v>1170</v>
      </c>
      <c r="G5117" t="s">
        <v>11585</v>
      </c>
      <c r="H5117" t="s">
        <v>785</v>
      </c>
      <c r="I5117" t="s">
        <v>10781</v>
      </c>
      <c r="J5117">
        <v>10100</v>
      </c>
      <c r="K5117">
        <v>111100</v>
      </c>
      <c r="L5117" t="s">
        <v>35</v>
      </c>
      <c r="M5117" t="s">
        <v>193</v>
      </c>
      <c r="N5117" t="s">
        <v>11271</v>
      </c>
      <c r="O5117" s="129"/>
    </row>
    <row r="5118" spans="1:15">
      <c r="A5118" t="s">
        <v>1155</v>
      </c>
      <c r="B5118" t="s">
        <v>317</v>
      </c>
      <c r="C5118" t="s">
        <v>11586</v>
      </c>
      <c r="D5118" t="s">
        <v>318</v>
      </c>
      <c r="E5118">
        <v>3025.59</v>
      </c>
      <c r="F5118" t="s">
        <v>1170</v>
      </c>
      <c r="G5118" t="s">
        <v>11587</v>
      </c>
      <c r="H5118" t="s">
        <v>786</v>
      </c>
      <c r="I5118" t="s">
        <v>10781</v>
      </c>
      <c r="J5118">
        <v>10100</v>
      </c>
      <c r="K5118">
        <v>111100</v>
      </c>
      <c r="L5118" t="s">
        <v>35</v>
      </c>
      <c r="M5118" t="s">
        <v>193</v>
      </c>
      <c r="N5118" t="s">
        <v>11270</v>
      </c>
      <c r="O5118" s="129"/>
    </row>
    <row r="5119" spans="1:15">
      <c r="A5119" t="s">
        <v>11588</v>
      </c>
      <c r="B5119" t="s">
        <v>317</v>
      </c>
      <c r="C5119" t="s">
        <v>11589</v>
      </c>
      <c r="D5119" t="s">
        <v>318</v>
      </c>
      <c r="E5119">
        <v>4766.17</v>
      </c>
      <c r="F5119" t="s">
        <v>1170</v>
      </c>
      <c r="G5119" t="s">
        <v>11590</v>
      </c>
      <c r="H5119" t="s">
        <v>793</v>
      </c>
      <c r="I5119" t="s">
        <v>10781</v>
      </c>
      <c r="J5119">
        <v>10100</v>
      </c>
      <c r="K5119">
        <v>111100</v>
      </c>
      <c r="L5119" t="s">
        <v>35</v>
      </c>
      <c r="M5119" t="s">
        <v>193</v>
      </c>
      <c r="N5119" t="s">
        <v>11272</v>
      </c>
      <c r="O5119" s="129"/>
    </row>
    <row r="5120" spans="1:15">
      <c r="A5120" t="s">
        <v>1161</v>
      </c>
      <c r="B5120" t="s">
        <v>317</v>
      </c>
      <c r="C5120" t="s">
        <v>11591</v>
      </c>
      <c r="D5120" t="s">
        <v>318</v>
      </c>
      <c r="E5120">
        <v>3160.36</v>
      </c>
      <c r="F5120" t="s">
        <v>1170</v>
      </c>
      <c r="G5120" t="s">
        <v>11592</v>
      </c>
      <c r="H5120" t="s">
        <v>785</v>
      </c>
      <c r="I5120" t="s">
        <v>10781</v>
      </c>
      <c r="J5120">
        <v>10100</v>
      </c>
      <c r="K5120">
        <v>111100</v>
      </c>
      <c r="L5120" t="s">
        <v>35</v>
      </c>
      <c r="M5120" t="s">
        <v>193</v>
      </c>
      <c r="N5120" t="s">
        <v>11273</v>
      </c>
      <c r="O5120" s="129"/>
    </row>
    <row r="5121" spans="1:15">
      <c r="A5121" t="s">
        <v>1160</v>
      </c>
      <c r="B5121" t="s">
        <v>317</v>
      </c>
      <c r="C5121" t="s">
        <v>11593</v>
      </c>
      <c r="D5121" t="s">
        <v>318</v>
      </c>
      <c r="E5121">
        <v>3254.49</v>
      </c>
      <c r="F5121" t="s">
        <v>1170</v>
      </c>
      <c r="G5121" t="s">
        <v>11594</v>
      </c>
      <c r="H5121" t="s">
        <v>790</v>
      </c>
      <c r="I5121" t="s">
        <v>10781</v>
      </c>
      <c r="J5121">
        <v>10100</v>
      </c>
      <c r="K5121">
        <v>111100</v>
      </c>
      <c r="L5121" t="s">
        <v>35</v>
      </c>
      <c r="M5121" t="s">
        <v>193</v>
      </c>
      <c r="N5121" t="s">
        <v>11274</v>
      </c>
      <c r="O5121" s="129"/>
    </row>
    <row r="5122" spans="1:15">
      <c r="A5122" t="s">
        <v>316</v>
      </c>
      <c r="B5122" t="s">
        <v>317</v>
      </c>
      <c r="C5122" t="s">
        <v>11569</v>
      </c>
      <c r="D5122" t="s">
        <v>318</v>
      </c>
      <c r="E5122">
        <v>1927.16</v>
      </c>
      <c r="F5122" t="s">
        <v>1170</v>
      </c>
      <c r="G5122" t="s">
        <v>11570</v>
      </c>
      <c r="H5122" t="s">
        <v>789</v>
      </c>
      <c r="I5122" t="s">
        <v>10780</v>
      </c>
      <c r="J5122">
        <v>10100</v>
      </c>
      <c r="K5122">
        <v>111200</v>
      </c>
      <c r="L5122" t="s">
        <v>33</v>
      </c>
      <c r="M5122" t="s">
        <v>193</v>
      </c>
      <c r="N5122" t="s">
        <v>11264</v>
      </c>
      <c r="O5122" s="129"/>
    </row>
    <row r="5123" spans="1:15">
      <c r="A5123" t="s">
        <v>320</v>
      </c>
      <c r="B5123" t="s">
        <v>317</v>
      </c>
      <c r="C5123" t="s">
        <v>11571</v>
      </c>
      <c r="D5123" t="s">
        <v>318</v>
      </c>
      <c r="E5123">
        <v>2024.69</v>
      </c>
      <c r="F5123" t="s">
        <v>1170</v>
      </c>
      <c r="G5123" t="s">
        <v>11572</v>
      </c>
      <c r="H5123" t="s">
        <v>786</v>
      </c>
      <c r="I5123" t="s">
        <v>10780</v>
      </c>
      <c r="J5123">
        <v>10100</v>
      </c>
      <c r="K5123">
        <v>111200</v>
      </c>
      <c r="L5123" t="s">
        <v>33</v>
      </c>
      <c r="M5123" t="s">
        <v>193</v>
      </c>
      <c r="N5123" t="s">
        <v>11265</v>
      </c>
      <c r="O5123" s="129"/>
    </row>
    <row r="5124" spans="1:15">
      <c r="A5124" t="s">
        <v>321</v>
      </c>
      <c r="B5124" t="s">
        <v>317</v>
      </c>
      <c r="C5124" t="s">
        <v>11573</v>
      </c>
      <c r="D5124" t="s">
        <v>318</v>
      </c>
      <c r="E5124">
        <v>1927.16</v>
      </c>
      <c r="F5124" t="s">
        <v>1170</v>
      </c>
      <c r="G5124" t="s">
        <v>11574</v>
      </c>
      <c r="H5124" t="s">
        <v>789</v>
      </c>
      <c r="I5124" t="s">
        <v>10780</v>
      </c>
      <c r="J5124">
        <v>10100</v>
      </c>
      <c r="K5124">
        <v>111200</v>
      </c>
      <c r="L5124" t="s">
        <v>33</v>
      </c>
      <c r="M5124" t="s">
        <v>193</v>
      </c>
      <c r="N5124" t="s">
        <v>11266</v>
      </c>
      <c r="O5124" s="129"/>
    </row>
    <row r="5125" spans="1:15">
      <c r="A5125" t="s">
        <v>1115</v>
      </c>
      <c r="B5125" t="s">
        <v>317</v>
      </c>
      <c r="C5125" t="s">
        <v>11575</v>
      </c>
      <c r="D5125" t="s">
        <v>318</v>
      </c>
      <c r="E5125">
        <v>2031.19</v>
      </c>
      <c r="F5125" t="s">
        <v>1170</v>
      </c>
      <c r="G5125" t="s">
        <v>11576</v>
      </c>
      <c r="H5125" t="s">
        <v>785</v>
      </c>
      <c r="I5125" t="s">
        <v>10780</v>
      </c>
      <c r="J5125">
        <v>10100</v>
      </c>
      <c r="K5125">
        <v>111200</v>
      </c>
      <c r="L5125" t="s">
        <v>33</v>
      </c>
      <c r="M5125" t="s">
        <v>193</v>
      </c>
      <c r="N5125" t="s">
        <v>11267</v>
      </c>
      <c r="O5125" s="129"/>
    </row>
    <row r="5126" spans="1:15">
      <c r="A5126" t="s">
        <v>11577</v>
      </c>
      <c r="B5126" t="s">
        <v>317</v>
      </c>
      <c r="C5126" t="s">
        <v>11578</v>
      </c>
      <c r="D5126" t="s">
        <v>318</v>
      </c>
      <c r="E5126">
        <v>1927.16</v>
      </c>
      <c r="F5126" t="s">
        <v>1170</v>
      </c>
      <c r="G5126" t="s">
        <v>11579</v>
      </c>
      <c r="H5126" t="s">
        <v>783</v>
      </c>
      <c r="I5126" t="s">
        <v>10780</v>
      </c>
      <c r="J5126">
        <v>10100</v>
      </c>
      <c r="K5126">
        <v>111200</v>
      </c>
      <c r="L5126" t="s">
        <v>33</v>
      </c>
      <c r="M5126" t="s">
        <v>193</v>
      </c>
      <c r="N5126" t="s">
        <v>11268</v>
      </c>
      <c r="O5126" s="129"/>
    </row>
    <row r="5127" spans="1:15">
      <c r="A5127" t="s">
        <v>11580</v>
      </c>
      <c r="B5127" t="s">
        <v>317</v>
      </c>
      <c r="C5127" t="s">
        <v>11581</v>
      </c>
      <c r="D5127" t="s">
        <v>318</v>
      </c>
      <c r="E5127">
        <v>1980.62</v>
      </c>
      <c r="F5127" t="s">
        <v>1170</v>
      </c>
      <c r="G5127" t="s">
        <v>11582</v>
      </c>
      <c r="H5127" t="s">
        <v>775</v>
      </c>
      <c r="I5127" t="s">
        <v>10780</v>
      </c>
      <c r="J5127">
        <v>10100</v>
      </c>
      <c r="K5127">
        <v>111200</v>
      </c>
      <c r="L5127" t="s">
        <v>33</v>
      </c>
      <c r="M5127" t="s">
        <v>193</v>
      </c>
      <c r="N5127" t="s">
        <v>11269</v>
      </c>
      <c r="O5127" s="129"/>
    </row>
    <row r="5128" spans="1:15">
      <c r="A5128" t="s">
        <v>11583</v>
      </c>
      <c r="B5128" t="s">
        <v>317</v>
      </c>
      <c r="C5128" t="s">
        <v>11584</v>
      </c>
      <c r="D5128" t="s">
        <v>318</v>
      </c>
      <c r="E5128">
        <v>2092.16</v>
      </c>
      <c r="F5128" t="s">
        <v>1170</v>
      </c>
      <c r="G5128" t="s">
        <v>11585</v>
      </c>
      <c r="H5128" t="s">
        <v>786</v>
      </c>
      <c r="I5128" t="s">
        <v>10780</v>
      </c>
      <c r="J5128">
        <v>10100</v>
      </c>
      <c r="K5128">
        <v>111200</v>
      </c>
      <c r="L5128" t="s">
        <v>33</v>
      </c>
      <c r="M5128" t="s">
        <v>193</v>
      </c>
      <c r="N5128" t="s">
        <v>11271</v>
      </c>
      <c r="O5128" s="129"/>
    </row>
    <row r="5129" spans="1:15">
      <c r="A5129" t="s">
        <v>1155</v>
      </c>
      <c r="B5129" t="s">
        <v>317</v>
      </c>
      <c r="C5129" t="s">
        <v>11586</v>
      </c>
      <c r="D5129" t="s">
        <v>318</v>
      </c>
      <c r="E5129">
        <v>2508.27</v>
      </c>
      <c r="F5129" t="s">
        <v>1170</v>
      </c>
      <c r="G5129" t="s">
        <v>11587</v>
      </c>
      <c r="H5129" t="s">
        <v>787</v>
      </c>
      <c r="I5129" t="s">
        <v>10780</v>
      </c>
      <c r="J5129">
        <v>10100</v>
      </c>
      <c r="K5129">
        <v>111200</v>
      </c>
      <c r="L5129" t="s">
        <v>33</v>
      </c>
      <c r="M5129" t="s">
        <v>193</v>
      </c>
      <c r="N5129" t="s">
        <v>11270</v>
      </c>
      <c r="O5129" s="129"/>
    </row>
    <row r="5130" spans="1:15">
      <c r="A5130" t="s">
        <v>11588</v>
      </c>
      <c r="B5130" t="s">
        <v>317</v>
      </c>
      <c r="C5130" t="s">
        <v>11589</v>
      </c>
      <c r="D5130" t="s">
        <v>318</v>
      </c>
      <c r="E5130">
        <v>3602.39</v>
      </c>
      <c r="F5130" t="s">
        <v>1170</v>
      </c>
      <c r="G5130" t="s">
        <v>11590</v>
      </c>
      <c r="H5130" t="s">
        <v>794</v>
      </c>
      <c r="I5130" t="s">
        <v>10780</v>
      </c>
      <c r="J5130">
        <v>10100</v>
      </c>
      <c r="K5130">
        <v>111200</v>
      </c>
      <c r="L5130" t="s">
        <v>33</v>
      </c>
      <c r="M5130" t="s">
        <v>193</v>
      </c>
      <c r="N5130" t="s">
        <v>11272</v>
      </c>
      <c r="O5130" s="129"/>
    </row>
    <row r="5131" spans="1:15">
      <c r="A5131" t="s">
        <v>1161</v>
      </c>
      <c r="B5131" t="s">
        <v>317</v>
      </c>
      <c r="C5131" t="s">
        <v>11591</v>
      </c>
      <c r="D5131" t="s">
        <v>318</v>
      </c>
      <c r="E5131">
        <v>2111.84</v>
      </c>
      <c r="F5131" t="s">
        <v>1170</v>
      </c>
      <c r="G5131" t="s">
        <v>11592</v>
      </c>
      <c r="H5131" t="s">
        <v>786</v>
      </c>
      <c r="I5131" t="s">
        <v>10780</v>
      </c>
      <c r="J5131">
        <v>10100</v>
      </c>
      <c r="K5131">
        <v>111200</v>
      </c>
      <c r="L5131" t="s">
        <v>33</v>
      </c>
      <c r="M5131" t="s">
        <v>193</v>
      </c>
      <c r="N5131" t="s">
        <v>11273</v>
      </c>
      <c r="O5131" s="129"/>
    </row>
    <row r="5132" spans="1:15">
      <c r="A5132" t="s">
        <v>1160</v>
      </c>
      <c r="B5132" t="s">
        <v>317</v>
      </c>
      <c r="C5132" t="s">
        <v>11593</v>
      </c>
      <c r="D5132" t="s">
        <v>318</v>
      </c>
      <c r="E5132">
        <v>2111.84</v>
      </c>
      <c r="F5132" t="s">
        <v>1170</v>
      </c>
      <c r="G5132" t="s">
        <v>11594</v>
      </c>
      <c r="H5132" t="s">
        <v>791</v>
      </c>
      <c r="I5132" t="s">
        <v>10780</v>
      </c>
      <c r="J5132">
        <v>10100</v>
      </c>
      <c r="K5132">
        <v>111200</v>
      </c>
      <c r="L5132" t="s">
        <v>33</v>
      </c>
      <c r="M5132" t="s">
        <v>193</v>
      </c>
      <c r="N5132" t="s">
        <v>11274</v>
      </c>
      <c r="O5132" s="129"/>
    </row>
    <row r="5133" spans="1:15">
      <c r="A5133" t="s">
        <v>316</v>
      </c>
      <c r="B5133" t="s">
        <v>317</v>
      </c>
      <c r="C5133" t="s">
        <v>11569</v>
      </c>
      <c r="D5133" t="s">
        <v>318</v>
      </c>
      <c r="E5133">
        <v>42476.480000000003</v>
      </c>
      <c r="F5133" t="s">
        <v>1170</v>
      </c>
      <c r="G5133" t="s">
        <v>11570</v>
      </c>
      <c r="H5133" t="s">
        <v>790</v>
      </c>
      <c r="I5133" t="s">
        <v>10779</v>
      </c>
      <c r="J5133">
        <v>10100</v>
      </c>
      <c r="K5133">
        <v>111400</v>
      </c>
      <c r="L5133" t="s">
        <v>27</v>
      </c>
      <c r="M5133" t="s">
        <v>193</v>
      </c>
      <c r="N5133" t="s">
        <v>11264</v>
      </c>
      <c r="O5133" s="129"/>
    </row>
    <row r="5134" spans="1:15">
      <c r="A5134" t="s">
        <v>320</v>
      </c>
      <c r="B5134" t="s">
        <v>317</v>
      </c>
      <c r="C5134" t="s">
        <v>11571</v>
      </c>
      <c r="D5134" t="s">
        <v>318</v>
      </c>
      <c r="E5134">
        <v>42466.879999999997</v>
      </c>
      <c r="F5134" t="s">
        <v>1170</v>
      </c>
      <c r="G5134" t="s">
        <v>11572</v>
      </c>
      <c r="H5134" t="s">
        <v>787</v>
      </c>
      <c r="I5134" t="s">
        <v>10779</v>
      </c>
      <c r="J5134">
        <v>10100</v>
      </c>
      <c r="K5134">
        <v>111400</v>
      </c>
      <c r="L5134" t="s">
        <v>27</v>
      </c>
      <c r="M5134" t="s">
        <v>193</v>
      </c>
      <c r="N5134" t="s">
        <v>11265</v>
      </c>
      <c r="O5134" s="129"/>
    </row>
    <row r="5135" spans="1:15">
      <c r="A5135" t="s">
        <v>321</v>
      </c>
      <c r="B5135" t="s">
        <v>317</v>
      </c>
      <c r="C5135" t="s">
        <v>11573</v>
      </c>
      <c r="D5135" t="s">
        <v>318</v>
      </c>
      <c r="E5135">
        <v>42160.07</v>
      </c>
      <c r="F5135" t="s">
        <v>1170</v>
      </c>
      <c r="G5135" t="s">
        <v>11574</v>
      </c>
      <c r="H5135" t="s">
        <v>790</v>
      </c>
      <c r="I5135" t="s">
        <v>10779</v>
      </c>
      <c r="J5135">
        <v>10100</v>
      </c>
      <c r="K5135">
        <v>111400</v>
      </c>
      <c r="L5135" t="s">
        <v>27</v>
      </c>
      <c r="M5135" t="s">
        <v>193</v>
      </c>
      <c r="N5135" t="s">
        <v>11266</v>
      </c>
      <c r="O5135" s="129"/>
    </row>
    <row r="5136" spans="1:15">
      <c r="A5136" t="s">
        <v>1115</v>
      </c>
      <c r="B5136" t="s">
        <v>317</v>
      </c>
      <c r="C5136" t="s">
        <v>11575</v>
      </c>
      <c r="D5136" t="s">
        <v>318</v>
      </c>
      <c r="E5136">
        <v>42484.25</v>
      </c>
      <c r="F5136" t="s">
        <v>1170</v>
      </c>
      <c r="G5136" t="s">
        <v>11576</v>
      </c>
      <c r="H5136" t="s">
        <v>786</v>
      </c>
      <c r="I5136" t="s">
        <v>10779</v>
      </c>
      <c r="J5136">
        <v>10100</v>
      </c>
      <c r="K5136">
        <v>111400</v>
      </c>
      <c r="L5136" t="s">
        <v>27</v>
      </c>
      <c r="M5136" t="s">
        <v>193</v>
      </c>
      <c r="N5136" t="s">
        <v>11267</v>
      </c>
      <c r="O5136" s="129"/>
    </row>
    <row r="5137" spans="1:15">
      <c r="A5137" t="s">
        <v>11577</v>
      </c>
      <c r="B5137" t="s">
        <v>317</v>
      </c>
      <c r="C5137" t="s">
        <v>11578</v>
      </c>
      <c r="D5137" t="s">
        <v>318</v>
      </c>
      <c r="E5137">
        <v>42160.07</v>
      </c>
      <c r="F5137" t="s">
        <v>1170</v>
      </c>
      <c r="G5137" t="s">
        <v>11579</v>
      </c>
      <c r="H5137" t="s">
        <v>784</v>
      </c>
      <c r="I5137" t="s">
        <v>10779</v>
      </c>
      <c r="J5137">
        <v>10100</v>
      </c>
      <c r="K5137">
        <v>111400</v>
      </c>
      <c r="L5137" t="s">
        <v>27</v>
      </c>
      <c r="M5137" t="s">
        <v>193</v>
      </c>
      <c r="N5137" t="s">
        <v>11268</v>
      </c>
      <c r="O5137" s="129"/>
    </row>
    <row r="5138" spans="1:15">
      <c r="A5138" t="s">
        <v>11580</v>
      </c>
      <c r="B5138" t="s">
        <v>317</v>
      </c>
      <c r="C5138" t="s">
        <v>11581</v>
      </c>
      <c r="D5138" t="s">
        <v>318</v>
      </c>
      <c r="E5138">
        <v>40966.410000000003</v>
      </c>
      <c r="F5138" t="s">
        <v>1170</v>
      </c>
      <c r="G5138" t="s">
        <v>11582</v>
      </c>
      <c r="H5138" t="s">
        <v>776</v>
      </c>
      <c r="I5138" t="s">
        <v>10779</v>
      </c>
      <c r="J5138">
        <v>10100</v>
      </c>
      <c r="K5138">
        <v>111400</v>
      </c>
      <c r="L5138" t="s">
        <v>27</v>
      </c>
      <c r="M5138" t="s">
        <v>193</v>
      </c>
      <c r="N5138" t="s">
        <v>11269</v>
      </c>
      <c r="O5138" s="129"/>
    </row>
    <row r="5139" spans="1:15">
      <c r="A5139" t="s">
        <v>11583</v>
      </c>
      <c r="B5139" t="s">
        <v>317</v>
      </c>
      <c r="C5139" t="s">
        <v>11584</v>
      </c>
      <c r="D5139" t="s">
        <v>318</v>
      </c>
      <c r="E5139">
        <v>46685.91</v>
      </c>
      <c r="F5139" t="s">
        <v>1170</v>
      </c>
      <c r="G5139" t="s">
        <v>11585</v>
      </c>
      <c r="H5139" t="s">
        <v>787</v>
      </c>
      <c r="I5139" t="s">
        <v>10779</v>
      </c>
      <c r="J5139">
        <v>10100</v>
      </c>
      <c r="K5139">
        <v>111400</v>
      </c>
      <c r="L5139" t="s">
        <v>27</v>
      </c>
      <c r="M5139" t="s">
        <v>193</v>
      </c>
      <c r="N5139" t="s">
        <v>11271</v>
      </c>
      <c r="O5139" s="129"/>
    </row>
    <row r="5140" spans="1:15">
      <c r="A5140" t="s">
        <v>1155</v>
      </c>
      <c r="B5140" t="s">
        <v>317</v>
      </c>
      <c r="C5140" t="s">
        <v>11586</v>
      </c>
      <c r="D5140" t="s">
        <v>318</v>
      </c>
      <c r="E5140">
        <v>42775.65</v>
      </c>
      <c r="F5140" t="s">
        <v>1170</v>
      </c>
      <c r="G5140" t="s">
        <v>11587</v>
      </c>
      <c r="H5140" t="s">
        <v>788</v>
      </c>
      <c r="I5140" t="s">
        <v>10779</v>
      </c>
      <c r="J5140">
        <v>10100</v>
      </c>
      <c r="K5140">
        <v>111400</v>
      </c>
      <c r="L5140" t="s">
        <v>27</v>
      </c>
      <c r="M5140" t="s">
        <v>193</v>
      </c>
      <c r="N5140" t="s">
        <v>11270</v>
      </c>
      <c r="O5140" s="129"/>
    </row>
    <row r="5141" spans="1:15">
      <c r="A5141" t="s">
        <v>11588</v>
      </c>
      <c r="B5141" t="s">
        <v>317</v>
      </c>
      <c r="C5141" t="s">
        <v>11589</v>
      </c>
      <c r="D5141" t="s">
        <v>318</v>
      </c>
      <c r="E5141">
        <v>54594.3</v>
      </c>
      <c r="F5141" t="s">
        <v>1170</v>
      </c>
      <c r="G5141" t="s">
        <v>11590</v>
      </c>
      <c r="H5141" t="s">
        <v>795</v>
      </c>
      <c r="I5141" t="s">
        <v>10779</v>
      </c>
      <c r="J5141">
        <v>10100</v>
      </c>
      <c r="K5141">
        <v>111400</v>
      </c>
      <c r="L5141" t="s">
        <v>27</v>
      </c>
      <c r="M5141" t="s">
        <v>193</v>
      </c>
      <c r="N5141" t="s">
        <v>11272</v>
      </c>
      <c r="O5141" s="129"/>
    </row>
    <row r="5142" spans="1:15">
      <c r="A5142" t="s">
        <v>1161</v>
      </c>
      <c r="B5142" t="s">
        <v>317</v>
      </c>
      <c r="C5142" t="s">
        <v>11591</v>
      </c>
      <c r="D5142" t="s">
        <v>318</v>
      </c>
      <c r="E5142">
        <v>49643.02</v>
      </c>
      <c r="F5142" t="s">
        <v>1170</v>
      </c>
      <c r="G5142" t="s">
        <v>11592</v>
      </c>
      <c r="H5142" t="s">
        <v>787</v>
      </c>
      <c r="I5142" t="s">
        <v>10779</v>
      </c>
      <c r="J5142">
        <v>10100</v>
      </c>
      <c r="K5142">
        <v>111400</v>
      </c>
      <c r="L5142" t="s">
        <v>27</v>
      </c>
      <c r="M5142" t="s">
        <v>193</v>
      </c>
      <c r="N5142" t="s">
        <v>11273</v>
      </c>
      <c r="O5142" s="129"/>
    </row>
    <row r="5143" spans="1:15">
      <c r="A5143" t="s">
        <v>1160</v>
      </c>
      <c r="B5143" t="s">
        <v>317</v>
      </c>
      <c r="C5143" t="s">
        <v>11593</v>
      </c>
      <c r="D5143" t="s">
        <v>318</v>
      </c>
      <c r="E5143">
        <v>44774.23</v>
      </c>
      <c r="F5143" t="s">
        <v>1170</v>
      </c>
      <c r="G5143" t="s">
        <v>11594</v>
      </c>
      <c r="H5143" t="s">
        <v>792</v>
      </c>
      <c r="I5143" t="s">
        <v>10779</v>
      </c>
      <c r="J5143">
        <v>10100</v>
      </c>
      <c r="K5143">
        <v>111400</v>
      </c>
      <c r="L5143" t="s">
        <v>27</v>
      </c>
      <c r="M5143" t="s">
        <v>193</v>
      </c>
      <c r="N5143" t="s">
        <v>11274</v>
      </c>
      <c r="O5143" s="129"/>
    </row>
    <row r="5144" spans="1:15">
      <c r="A5144" t="s">
        <v>316</v>
      </c>
      <c r="B5144" t="s">
        <v>317</v>
      </c>
      <c r="C5144" t="s">
        <v>11569</v>
      </c>
      <c r="D5144" t="s">
        <v>318</v>
      </c>
      <c r="E5144">
        <v>13587.6</v>
      </c>
      <c r="F5144" t="s">
        <v>1170</v>
      </c>
      <c r="G5144" t="s">
        <v>11570</v>
      </c>
      <c r="H5144" t="s">
        <v>791</v>
      </c>
      <c r="I5144" t="s">
        <v>10778</v>
      </c>
      <c r="J5144">
        <v>10100</v>
      </c>
      <c r="K5144">
        <v>111600</v>
      </c>
      <c r="L5144" t="s">
        <v>31</v>
      </c>
      <c r="M5144" t="s">
        <v>193</v>
      </c>
      <c r="N5144" t="s">
        <v>11264</v>
      </c>
      <c r="O5144" s="129"/>
    </row>
    <row r="5145" spans="1:15">
      <c r="A5145" t="s">
        <v>320</v>
      </c>
      <c r="B5145" t="s">
        <v>317</v>
      </c>
      <c r="C5145" t="s">
        <v>11571</v>
      </c>
      <c r="D5145" t="s">
        <v>318</v>
      </c>
      <c r="E5145">
        <v>13127.13</v>
      </c>
      <c r="F5145" t="s">
        <v>1170</v>
      </c>
      <c r="G5145" t="s">
        <v>11572</v>
      </c>
      <c r="H5145" t="s">
        <v>788</v>
      </c>
      <c r="I5145" t="s">
        <v>10778</v>
      </c>
      <c r="J5145">
        <v>10100</v>
      </c>
      <c r="K5145">
        <v>111600</v>
      </c>
      <c r="L5145" t="s">
        <v>31</v>
      </c>
      <c r="M5145" t="s">
        <v>193</v>
      </c>
      <c r="N5145" t="s">
        <v>11265</v>
      </c>
      <c r="O5145" s="129"/>
    </row>
    <row r="5146" spans="1:15">
      <c r="A5146" t="s">
        <v>321</v>
      </c>
      <c r="B5146" t="s">
        <v>317</v>
      </c>
      <c r="C5146" t="s">
        <v>11573</v>
      </c>
      <c r="D5146" t="s">
        <v>318</v>
      </c>
      <c r="E5146">
        <v>13297.19</v>
      </c>
      <c r="F5146" t="s">
        <v>1170</v>
      </c>
      <c r="G5146" t="s">
        <v>11574</v>
      </c>
      <c r="H5146" t="s">
        <v>791</v>
      </c>
      <c r="I5146" t="s">
        <v>10778</v>
      </c>
      <c r="J5146">
        <v>10100</v>
      </c>
      <c r="K5146">
        <v>111600</v>
      </c>
      <c r="L5146" t="s">
        <v>31</v>
      </c>
      <c r="M5146" t="s">
        <v>193</v>
      </c>
      <c r="N5146" t="s">
        <v>11266</v>
      </c>
      <c r="O5146" s="129"/>
    </row>
    <row r="5147" spans="1:15">
      <c r="A5147" t="s">
        <v>1115</v>
      </c>
      <c r="B5147" t="s">
        <v>317</v>
      </c>
      <c r="C5147" t="s">
        <v>11575</v>
      </c>
      <c r="D5147" t="s">
        <v>318</v>
      </c>
      <c r="E5147">
        <v>12951.13</v>
      </c>
      <c r="F5147" t="s">
        <v>1170</v>
      </c>
      <c r="G5147" t="s">
        <v>11576</v>
      </c>
      <c r="H5147" t="s">
        <v>787</v>
      </c>
      <c r="I5147" t="s">
        <v>10778</v>
      </c>
      <c r="J5147">
        <v>10100</v>
      </c>
      <c r="K5147">
        <v>111600</v>
      </c>
      <c r="L5147" t="s">
        <v>31</v>
      </c>
      <c r="M5147" t="s">
        <v>193</v>
      </c>
      <c r="N5147" t="s">
        <v>11267</v>
      </c>
      <c r="O5147" s="129"/>
    </row>
    <row r="5148" spans="1:15">
      <c r="A5148" t="s">
        <v>11577</v>
      </c>
      <c r="B5148" t="s">
        <v>317</v>
      </c>
      <c r="C5148" t="s">
        <v>11578</v>
      </c>
      <c r="D5148" t="s">
        <v>318</v>
      </c>
      <c r="E5148">
        <v>12640.4</v>
      </c>
      <c r="F5148" t="s">
        <v>1170</v>
      </c>
      <c r="G5148" t="s">
        <v>11579</v>
      </c>
      <c r="H5148" t="s">
        <v>785</v>
      </c>
      <c r="I5148" t="s">
        <v>10778</v>
      </c>
      <c r="J5148">
        <v>10100</v>
      </c>
      <c r="K5148">
        <v>111600</v>
      </c>
      <c r="L5148" t="s">
        <v>31</v>
      </c>
      <c r="M5148" t="s">
        <v>193</v>
      </c>
      <c r="N5148" t="s">
        <v>11268</v>
      </c>
      <c r="O5148" s="129"/>
    </row>
    <row r="5149" spans="1:15">
      <c r="A5149" t="s">
        <v>11580</v>
      </c>
      <c r="B5149" t="s">
        <v>317</v>
      </c>
      <c r="C5149" t="s">
        <v>11581</v>
      </c>
      <c r="D5149" t="s">
        <v>318</v>
      </c>
      <c r="E5149">
        <v>10899.4</v>
      </c>
      <c r="F5149" t="s">
        <v>1170</v>
      </c>
      <c r="G5149" t="s">
        <v>11582</v>
      </c>
      <c r="H5149" t="s">
        <v>777</v>
      </c>
      <c r="I5149" t="s">
        <v>10778</v>
      </c>
      <c r="J5149">
        <v>10100</v>
      </c>
      <c r="K5149">
        <v>111600</v>
      </c>
      <c r="L5149" t="s">
        <v>31</v>
      </c>
      <c r="M5149" t="s">
        <v>193</v>
      </c>
      <c r="N5149" t="s">
        <v>11269</v>
      </c>
      <c r="O5149" s="129"/>
    </row>
    <row r="5150" spans="1:15">
      <c r="A5150" t="s">
        <v>11583</v>
      </c>
      <c r="B5150" t="s">
        <v>317</v>
      </c>
      <c r="C5150" t="s">
        <v>11584</v>
      </c>
      <c r="D5150" t="s">
        <v>318</v>
      </c>
      <c r="E5150">
        <v>13457.21</v>
      </c>
      <c r="F5150" t="s">
        <v>1170</v>
      </c>
      <c r="G5150" t="s">
        <v>11585</v>
      </c>
      <c r="H5150" t="s">
        <v>788</v>
      </c>
      <c r="I5150" t="s">
        <v>10778</v>
      </c>
      <c r="J5150">
        <v>10100</v>
      </c>
      <c r="K5150">
        <v>111600</v>
      </c>
      <c r="L5150" t="s">
        <v>31</v>
      </c>
      <c r="M5150" t="s">
        <v>193</v>
      </c>
      <c r="N5150" t="s">
        <v>11271</v>
      </c>
      <c r="O5150" s="129"/>
    </row>
    <row r="5151" spans="1:15">
      <c r="A5151" t="s">
        <v>1155</v>
      </c>
      <c r="B5151" t="s">
        <v>317</v>
      </c>
      <c r="C5151" t="s">
        <v>11586</v>
      </c>
      <c r="D5151" t="s">
        <v>318</v>
      </c>
      <c r="E5151">
        <v>12623.75</v>
      </c>
      <c r="F5151" t="s">
        <v>1170</v>
      </c>
      <c r="G5151" t="s">
        <v>11587</v>
      </c>
      <c r="H5151" t="s">
        <v>789</v>
      </c>
      <c r="I5151" t="s">
        <v>10778</v>
      </c>
      <c r="J5151">
        <v>10100</v>
      </c>
      <c r="K5151">
        <v>111600</v>
      </c>
      <c r="L5151" t="s">
        <v>31</v>
      </c>
      <c r="M5151" t="s">
        <v>193</v>
      </c>
      <c r="N5151" t="s">
        <v>11270</v>
      </c>
      <c r="O5151" s="129"/>
    </row>
    <row r="5152" spans="1:15">
      <c r="A5152" t="s">
        <v>11588</v>
      </c>
      <c r="B5152" t="s">
        <v>317</v>
      </c>
      <c r="C5152" t="s">
        <v>11589</v>
      </c>
      <c r="D5152" t="s">
        <v>318</v>
      </c>
      <c r="E5152">
        <v>22655.26</v>
      </c>
      <c r="F5152" t="s">
        <v>1170</v>
      </c>
      <c r="G5152" t="s">
        <v>11590</v>
      </c>
      <c r="H5152" t="s">
        <v>796</v>
      </c>
      <c r="I5152" t="s">
        <v>10778</v>
      </c>
      <c r="J5152">
        <v>10100</v>
      </c>
      <c r="K5152">
        <v>111600</v>
      </c>
      <c r="L5152" t="s">
        <v>31</v>
      </c>
      <c r="M5152" t="s">
        <v>193</v>
      </c>
      <c r="N5152" t="s">
        <v>11272</v>
      </c>
      <c r="O5152" s="129"/>
    </row>
    <row r="5153" spans="1:15">
      <c r="A5153" t="s">
        <v>1161</v>
      </c>
      <c r="B5153" t="s">
        <v>317</v>
      </c>
      <c r="C5153" t="s">
        <v>11591</v>
      </c>
      <c r="D5153" t="s">
        <v>318</v>
      </c>
      <c r="E5153">
        <v>14914.5</v>
      </c>
      <c r="F5153" t="s">
        <v>1170</v>
      </c>
      <c r="G5153" t="s">
        <v>11592</v>
      </c>
      <c r="H5153" t="s">
        <v>788</v>
      </c>
      <c r="I5153" t="s">
        <v>10778</v>
      </c>
      <c r="J5153">
        <v>10100</v>
      </c>
      <c r="K5153">
        <v>111600</v>
      </c>
      <c r="L5153" t="s">
        <v>31</v>
      </c>
      <c r="M5153" t="s">
        <v>193</v>
      </c>
      <c r="N5153" t="s">
        <v>11273</v>
      </c>
      <c r="O5153" s="129"/>
    </row>
    <row r="5154" spans="1:15">
      <c r="A5154" t="s">
        <v>1160</v>
      </c>
      <c r="B5154" t="s">
        <v>317</v>
      </c>
      <c r="C5154" t="s">
        <v>11593</v>
      </c>
      <c r="D5154" t="s">
        <v>318</v>
      </c>
      <c r="E5154">
        <v>15271.47</v>
      </c>
      <c r="F5154" t="s">
        <v>1170</v>
      </c>
      <c r="G5154" t="s">
        <v>11594</v>
      </c>
      <c r="H5154" t="s">
        <v>793</v>
      </c>
      <c r="I5154" t="s">
        <v>10778</v>
      </c>
      <c r="J5154">
        <v>10100</v>
      </c>
      <c r="K5154">
        <v>111600</v>
      </c>
      <c r="L5154" t="s">
        <v>31</v>
      </c>
      <c r="M5154" t="s">
        <v>193</v>
      </c>
      <c r="N5154" t="s">
        <v>11274</v>
      </c>
      <c r="O5154" s="129"/>
    </row>
    <row r="5155" spans="1:15">
      <c r="A5155" t="s">
        <v>316</v>
      </c>
      <c r="B5155" t="s">
        <v>317</v>
      </c>
      <c r="C5155" t="s">
        <v>11569</v>
      </c>
      <c r="D5155" t="s">
        <v>318</v>
      </c>
      <c r="E5155">
        <v>2853.6</v>
      </c>
      <c r="F5155" t="s">
        <v>1170</v>
      </c>
      <c r="G5155" t="s">
        <v>11570</v>
      </c>
      <c r="H5155" t="s">
        <v>792</v>
      </c>
      <c r="I5155" t="s">
        <v>10777</v>
      </c>
      <c r="J5155">
        <v>10100</v>
      </c>
      <c r="K5155">
        <v>111700</v>
      </c>
      <c r="L5155" t="s">
        <v>39</v>
      </c>
      <c r="M5155" t="s">
        <v>193</v>
      </c>
      <c r="N5155" t="s">
        <v>11264</v>
      </c>
      <c r="O5155" s="129"/>
    </row>
    <row r="5156" spans="1:15">
      <c r="A5156" t="s">
        <v>320</v>
      </c>
      <c r="B5156" t="s">
        <v>317</v>
      </c>
      <c r="C5156" t="s">
        <v>11571</v>
      </c>
      <c r="D5156" t="s">
        <v>318</v>
      </c>
      <c r="E5156">
        <v>3022.08</v>
      </c>
      <c r="F5156" t="s">
        <v>1170</v>
      </c>
      <c r="G5156" t="s">
        <v>11572</v>
      </c>
      <c r="H5156" t="s">
        <v>789</v>
      </c>
      <c r="I5156" t="s">
        <v>10777</v>
      </c>
      <c r="J5156">
        <v>10100</v>
      </c>
      <c r="K5156">
        <v>111700</v>
      </c>
      <c r="L5156" t="s">
        <v>39</v>
      </c>
      <c r="M5156" t="s">
        <v>193</v>
      </c>
      <c r="N5156" t="s">
        <v>11265</v>
      </c>
      <c r="O5156" s="129"/>
    </row>
    <row r="5157" spans="1:15">
      <c r="A5157" t="s">
        <v>321</v>
      </c>
      <c r="B5157" t="s">
        <v>317</v>
      </c>
      <c r="C5157" t="s">
        <v>11573</v>
      </c>
      <c r="D5157" t="s">
        <v>318</v>
      </c>
      <c r="E5157">
        <v>3499.7</v>
      </c>
      <c r="F5157" t="s">
        <v>1170</v>
      </c>
      <c r="G5157" t="s">
        <v>11574</v>
      </c>
      <c r="H5157" t="s">
        <v>792</v>
      </c>
      <c r="I5157" t="s">
        <v>10777</v>
      </c>
      <c r="J5157">
        <v>10100</v>
      </c>
      <c r="K5157">
        <v>111700</v>
      </c>
      <c r="L5157" t="s">
        <v>39</v>
      </c>
      <c r="M5157" t="s">
        <v>193</v>
      </c>
      <c r="N5157" t="s">
        <v>11266</v>
      </c>
      <c r="O5157" s="129"/>
    </row>
    <row r="5158" spans="1:15">
      <c r="A5158" t="s">
        <v>1115</v>
      </c>
      <c r="B5158" t="s">
        <v>317</v>
      </c>
      <c r="C5158" t="s">
        <v>11575</v>
      </c>
      <c r="D5158" t="s">
        <v>318</v>
      </c>
      <c r="E5158">
        <v>2954.41</v>
      </c>
      <c r="F5158" t="s">
        <v>1170</v>
      </c>
      <c r="G5158" t="s">
        <v>11576</v>
      </c>
      <c r="H5158" t="s">
        <v>788</v>
      </c>
      <c r="I5158" t="s">
        <v>10777</v>
      </c>
      <c r="J5158">
        <v>10100</v>
      </c>
      <c r="K5158">
        <v>111700</v>
      </c>
      <c r="L5158" t="s">
        <v>39</v>
      </c>
      <c r="M5158" t="s">
        <v>193</v>
      </c>
      <c r="N5158" t="s">
        <v>11267</v>
      </c>
      <c r="O5158" s="129"/>
    </row>
    <row r="5159" spans="1:15">
      <c r="A5159" t="s">
        <v>11577</v>
      </c>
      <c r="B5159" t="s">
        <v>317</v>
      </c>
      <c r="C5159" t="s">
        <v>11578</v>
      </c>
      <c r="D5159" t="s">
        <v>318</v>
      </c>
      <c r="E5159">
        <v>2887.08</v>
      </c>
      <c r="F5159" t="s">
        <v>1170</v>
      </c>
      <c r="G5159" t="s">
        <v>11579</v>
      </c>
      <c r="H5159" t="s">
        <v>786</v>
      </c>
      <c r="I5159" t="s">
        <v>10777</v>
      </c>
      <c r="J5159">
        <v>10100</v>
      </c>
      <c r="K5159">
        <v>111700</v>
      </c>
      <c r="L5159" t="s">
        <v>39</v>
      </c>
      <c r="M5159" t="s">
        <v>193</v>
      </c>
      <c r="N5159" t="s">
        <v>11268</v>
      </c>
      <c r="O5159" s="129"/>
    </row>
    <row r="5160" spans="1:15">
      <c r="A5160" t="s">
        <v>11580</v>
      </c>
      <c r="B5160" t="s">
        <v>317</v>
      </c>
      <c r="C5160" t="s">
        <v>11581</v>
      </c>
      <c r="D5160" t="s">
        <v>318</v>
      </c>
      <c r="E5160">
        <v>2656.73</v>
      </c>
      <c r="F5160" t="s">
        <v>1170</v>
      </c>
      <c r="G5160" t="s">
        <v>11582</v>
      </c>
      <c r="H5160" t="s">
        <v>778</v>
      </c>
      <c r="I5160" t="s">
        <v>10777</v>
      </c>
      <c r="J5160">
        <v>10100</v>
      </c>
      <c r="K5160">
        <v>111700</v>
      </c>
      <c r="L5160" t="s">
        <v>39</v>
      </c>
      <c r="M5160" t="s">
        <v>193</v>
      </c>
      <c r="N5160" t="s">
        <v>11269</v>
      </c>
      <c r="O5160" s="129"/>
    </row>
    <row r="5161" spans="1:15">
      <c r="A5161" t="s">
        <v>1155</v>
      </c>
      <c r="B5161" t="s">
        <v>317</v>
      </c>
      <c r="C5161" t="s">
        <v>11586</v>
      </c>
      <c r="D5161" t="s">
        <v>318</v>
      </c>
      <c r="E5161">
        <v>3391.26</v>
      </c>
      <c r="F5161" t="s">
        <v>1170</v>
      </c>
      <c r="G5161" t="s">
        <v>11587</v>
      </c>
      <c r="H5161" t="s">
        <v>790</v>
      </c>
      <c r="I5161" t="s">
        <v>10777</v>
      </c>
      <c r="J5161">
        <v>10100</v>
      </c>
      <c r="K5161">
        <v>111700</v>
      </c>
      <c r="L5161" t="s">
        <v>39</v>
      </c>
      <c r="M5161" t="s">
        <v>193</v>
      </c>
      <c r="N5161" t="s">
        <v>11270</v>
      </c>
      <c r="O5161" s="129"/>
    </row>
    <row r="5162" spans="1:15">
      <c r="A5162" t="s">
        <v>11583</v>
      </c>
      <c r="B5162" t="s">
        <v>317</v>
      </c>
      <c r="C5162" t="s">
        <v>11584</v>
      </c>
      <c r="D5162" t="s">
        <v>318</v>
      </c>
      <c r="E5162">
        <v>3576.35</v>
      </c>
      <c r="F5162" t="s">
        <v>1170</v>
      </c>
      <c r="G5162" t="s">
        <v>11585</v>
      </c>
      <c r="H5162" t="s">
        <v>789</v>
      </c>
      <c r="I5162" t="s">
        <v>10777</v>
      </c>
      <c r="J5162">
        <v>10100</v>
      </c>
      <c r="K5162">
        <v>111700</v>
      </c>
      <c r="L5162" t="s">
        <v>39</v>
      </c>
      <c r="M5162" t="s">
        <v>193</v>
      </c>
      <c r="N5162" t="s">
        <v>11271</v>
      </c>
      <c r="O5162" s="129"/>
    </row>
    <row r="5163" spans="1:15">
      <c r="A5163" t="s">
        <v>11588</v>
      </c>
      <c r="B5163" t="s">
        <v>317</v>
      </c>
      <c r="C5163" t="s">
        <v>11589</v>
      </c>
      <c r="D5163" t="s">
        <v>318</v>
      </c>
      <c r="E5163">
        <v>5220.03</v>
      </c>
      <c r="F5163" t="s">
        <v>1170</v>
      </c>
      <c r="G5163" t="s">
        <v>11590</v>
      </c>
      <c r="H5163" t="s">
        <v>797</v>
      </c>
      <c r="I5163" t="s">
        <v>10777</v>
      </c>
      <c r="J5163">
        <v>10100</v>
      </c>
      <c r="K5163">
        <v>111700</v>
      </c>
      <c r="L5163" t="s">
        <v>39</v>
      </c>
      <c r="M5163" t="s">
        <v>193</v>
      </c>
      <c r="N5163" t="s">
        <v>11272</v>
      </c>
      <c r="O5163" s="129"/>
    </row>
    <row r="5164" spans="1:15">
      <c r="A5164" t="s">
        <v>1161</v>
      </c>
      <c r="B5164" t="s">
        <v>317</v>
      </c>
      <c r="C5164" t="s">
        <v>11591</v>
      </c>
      <c r="D5164" t="s">
        <v>318</v>
      </c>
      <c r="E5164">
        <v>3337.53</v>
      </c>
      <c r="F5164" t="s">
        <v>1170</v>
      </c>
      <c r="G5164" t="s">
        <v>11592</v>
      </c>
      <c r="H5164" t="s">
        <v>789</v>
      </c>
      <c r="I5164" t="s">
        <v>10777</v>
      </c>
      <c r="J5164">
        <v>10100</v>
      </c>
      <c r="K5164">
        <v>111700</v>
      </c>
      <c r="L5164" t="s">
        <v>39</v>
      </c>
      <c r="M5164" t="s">
        <v>193</v>
      </c>
      <c r="N5164" t="s">
        <v>11273</v>
      </c>
      <c r="O5164" s="129"/>
    </row>
    <row r="5165" spans="1:15">
      <c r="A5165" t="s">
        <v>1160</v>
      </c>
      <c r="B5165" t="s">
        <v>317</v>
      </c>
      <c r="C5165" t="s">
        <v>11593</v>
      </c>
      <c r="D5165" t="s">
        <v>318</v>
      </c>
      <c r="E5165">
        <v>5398.91</v>
      </c>
      <c r="F5165" t="s">
        <v>1170</v>
      </c>
      <c r="G5165" t="s">
        <v>11594</v>
      </c>
      <c r="H5165" t="s">
        <v>794</v>
      </c>
      <c r="I5165" t="s">
        <v>10777</v>
      </c>
      <c r="J5165">
        <v>10100</v>
      </c>
      <c r="K5165">
        <v>111700</v>
      </c>
      <c r="L5165" t="s">
        <v>39</v>
      </c>
      <c r="M5165" t="s">
        <v>193</v>
      </c>
      <c r="N5165" t="s">
        <v>11274</v>
      </c>
      <c r="O5165" s="129"/>
    </row>
    <row r="5166" spans="1:15">
      <c r="A5166" t="s">
        <v>316</v>
      </c>
      <c r="B5166" t="s">
        <v>317</v>
      </c>
      <c r="C5166" t="s">
        <v>11569</v>
      </c>
      <c r="D5166" t="s">
        <v>318</v>
      </c>
      <c r="E5166">
        <v>111.53</v>
      </c>
      <c r="F5166" t="s">
        <v>1170</v>
      </c>
      <c r="G5166" t="s">
        <v>11570</v>
      </c>
      <c r="H5166" t="s">
        <v>793</v>
      </c>
      <c r="I5166" t="s">
        <v>10776</v>
      </c>
      <c r="J5166">
        <v>10100</v>
      </c>
      <c r="K5166">
        <v>113000</v>
      </c>
      <c r="L5166" t="s">
        <v>39</v>
      </c>
      <c r="M5166" t="s">
        <v>193</v>
      </c>
      <c r="N5166" t="s">
        <v>11264</v>
      </c>
      <c r="O5166" s="129"/>
    </row>
    <row r="5167" spans="1:15">
      <c r="A5167" t="s">
        <v>320</v>
      </c>
      <c r="B5167" t="s">
        <v>317</v>
      </c>
      <c r="C5167" t="s">
        <v>11571</v>
      </c>
      <c r="D5167" t="s">
        <v>318</v>
      </c>
      <c r="E5167">
        <v>110.01</v>
      </c>
      <c r="F5167" t="s">
        <v>1170</v>
      </c>
      <c r="G5167" t="s">
        <v>11572</v>
      </c>
      <c r="H5167" t="s">
        <v>790</v>
      </c>
      <c r="I5167" t="s">
        <v>10776</v>
      </c>
      <c r="J5167">
        <v>10100</v>
      </c>
      <c r="K5167">
        <v>113000</v>
      </c>
      <c r="L5167" t="s">
        <v>39</v>
      </c>
      <c r="M5167" t="s">
        <v>193</v>
      </c>
      <c r="N5167" t="s">
        <v>11265</v>
      </c>
      <c r="O5167" s="129"/>
    </row>
    <row r="5168" spans="1:15">
      <c r="A5168" t="s">
        <v>321</v>
      </c>
      <c r="B5168" t="s">
        <v>317</v>
      </c>
      <c r="C5168" t="s">
        <v>11573</v>
      </c>
      <c r="D5168" t="s">
        <v>318</v>
      </c>
      <c r="E5168">
        <v>163.59</v>
      </c>
      <c r="F5168" t="s">
        <v>1170</v>
      </c>
      <c r="G5168" t="s">
        <v>11574</v>
      </c>
      <c r="H5168" t="s">
        <v>793</v>
      </c>
      <c r="I5168" t="s">
        <v>10776</v>
      </c>
      <c r="J5168">
        <v>10100</v>
      </c>
      <c r="K5168">
        <v>113000</v>
      </c>
      <c r="L5168" t="s">
        <v>39</v>
      </c>
      <c r="M5168" t="s">
        <v>193</v>
      </c>
      <c r="N5168" t="s">
        <v>11266</v>
      </c>
      <c r="O5168" s="129"/>
    </row>
    <row r="5169" spans="1:15">
      <c r="A5169" t="s">
        <v>1115</v>
      </c>
      <c r="B5169" t="s">
        <v>317</v>
      </c>
      <c r="C5169" t="s">
        <v>11575</v>
      </c>
      <c r="D5169" t="s">
        <v>318</v>
      </c>
      <c r="E5169">
        <v>118.04</v>
      </c>
      <c r="F5169" t="s">
        <v>1170</v>
      </c>
      <c r="G5169" t="s">
        <v>11576</v>
      </c>
      <c r="H5169" t="s">
        <v>789</v>
      </c>
      <c r="I5169" t="s">
        <v>10776</v>
      </c>
      <c r="J5169">
        <v>10100</v>
      </c>
      <c r="K5169">
        <v>113000</v>
      </c>
      <c r="L5169" t="s">
        <v>39</v>
      </c>
      <c r="M5169" t="s">
        <v>193</v>
      </c>
      <c r="N5169" t="s">
        <v>11267</v>
      </c>
      <c r="O5169" s="129"/>
    </row>
    <row r="5170" spans="1:15">
      <c r="A5170" t="s">
        <v>11577</v>
      </c>
      <c r="B5170" t="s">
        <v>317</v>
      </c>
      <c r="C5170" t="s">
        <v>11578</v>
      </c>
      <c r="D5170" t="s">
        <v>318</v>
      </c>
      <c r="E5170">
        <v>108.16</v>
      </c>
      <c r="F5170" t="s">
        <v>1170</v>
      </c>
      <c r="G5170" t="s">
        <v>11579</v>
      </c>
      <c r="H5170" t="s">
        <v>787</v>
      </c>
      <c r="I5170" t="s">
        <v>10776</v>
      </c>
      <c r="J5170">
        <v>10100</v>
      </c>
      <c r="K5170">
        <v>113000</v>
      </c>
      <c r="L5170" t="s">
        <v>39</v>
      </c>
      <c r="M5170" t="s">
        <v>193</v>
      </c>
      <c r="N5170" t="s">
        <v>11268</v>
      </c>
      <c r="O5170" s="129"/>
    </row>
    <row r="5171" spans="1:15">
      <c r="A5171" t="s">
        <v>11580</v>
      </c>
      <c r="B5171" t="s">
        <v>317</v>
      </c>
      <c r="C5171" t="s">
        <v>11581</v>
      </c>
      <c r="D5171" t="s">
        <v>318</v>
      </c>
      <c r="E5171">
        <v>90.92</v>
      </c>
      <c r="F5171" t="s">
        <v>1170</v>
      </c>
      <c r="G5171" t="s">
        <v>11582</v>
      </c>
      <c r="H5171" t="s">
        <v>779</v>
      </c>
      <c r="I5171" t="s">
        <v>10776</v>
      </c>
      <c r="J5171">
        <v>10100</v>
      </c>
      <c r="K5171">
        <v>113000</v>
      </c>
      <c r="L5171" t="s">
        <v>39</v>
      </c>
      <c r="M5171" t="s">
        <v>193</v>
      </c>
      <c r="N5171" t="s">
        <v>11269</v>
      </c>
      <c r="O5171" s="129"/>
    </row>
    <row r="5172" spans="1:15">
      <c r="A5172" t="s">
        <v>1155</v>
      </c>
      <c r="B5172" t="s">
        <v>317</v>
      </c>
      <c r="C5172" t="s">
        <v>11586</v>
      </c>
      <c r="D5172" t="s">
        <v>318</v>
      </c>
      <c r="E5172">
        <v>114.41</v>
      </c>
      <c r="F5172" t="s">
        <v>1170</v>
      </c>
      <c r="G5172" t="s">
        <v>11587</v>
      </c>
      <c r="H5172" t="s">
        <v>791</v>
      </c>
      <c r="I5172" t="s">
        <v>10776</v>
      </c>
      <c r="J5172">
        <v>10100</v>
      </c>
      <c r="K5172">
        <v>113000</v>
      </c>
      <c r="L5172" t="s">
        <v>39</v>
      </c>
      <c r="M5172" t="s">
        <v>193</v>
      </c>
      <c r="N5172" t="s">
        <v>11270</v>
      </c>
      <c r="O5172" s="129"/>
    </row>
    <row r="5173" spans="1:15">
      <c r="A5173" t="s">
        <v>11583</v>
      </c>
      <c r="B5173" t="s">
        <v>317</v>
      </c>
      <c r="C5173" t="s">
        <v>11584</v>
      </c>
      <c r="D5173" t="s">
        <v>318</v>
      </c>
      <c r="E5173">
        <v>149.19</v>
      </c>
      <c r="F5173" t="s">
        <v>1170</v>
      </c>
      <c r="G5173" t="s">
        <v>11585</v>
      </c>
      <c r="H5173" t="s">
        <v>790</v>
      </c>
      <c r="I5173" t="s">
        <v>10776</v>
      </c>
      <c r="J5173">
        <v>10100</v>
      </c>
      <c r="K5173">
        <v>113000</v>
      </c>
      <c r="L5173" t="s">
        <v>39</v>
      </c>
      <c r="M5173" t="s">
        <v>193</v>
      </c>
      <c r="N5173" t="s">
        <v>11271</v>
      </c>
      <c r="O5173" s="129"/>
    </row>
    <row r="5174" spans="1:15">
      <c r="A5174" t="s">
        <v>11588</v>
      </c>
      <c r="B5174" t="s">
        <v>317</v>
      </c>
      <c r="C5174" t="s">
        <v>11589</v>
      </c>
      <c r="D5174" t="s">
        <v>318</v>
      </c>
      <c r="E5174">
        <v>429.84</v>
      </c>
      <c r="F5174" t="s">
        <v>1170</v>
      </c>
      <c r="G5174" t="s">
        <v>11590</v>
      </c>
      <c r="H5174" t="s">
        <v>798</v>
      </c>
      <c r="I5174" t="s">
        <v>10776</v>
      </c>
      <c r="J5174">
        <v>10100</v>
      </c>
      <c r="K5174">
        <v>113000</v>
      </c>
      <c r="L5174" t="s">
        <v>39</v>
      </c>
      <c r="M5174" t="s">
        <v>193</v>
      </c>
      <c r="N5174" t="s">
        <v>11272</v>
      </c>
      <c r="O5174" s="129"/>
    </row>
    <row r="5175" spans="1:15">
      <c r="A5175" t="s">
        <v>1161</v>
      </c>
      <c r="B5175" t="s">
        <v>317</v>
      </c>
      <c r="C5175" t="s">
        <v>11591</v>
      </c>
      <c r="D5175" t="s">
        <v>318</v>
      </c>
      <c r="E5175">
        <v>147.76</v>
      </c>
      <c r="F5175" t="s">
        <v>1170</v>
      </c>
      <c r="G5175" t="s">
        <v>11592</v>
      </c>
      <c r="H5175" t="s">
        <v>790</v>
      </c>
      <c r="I5175" t="s">
        <v>10776</v>
      </c>
      <c r="J5175">
        <v>10100</v>
      </c>
      <c r="K5175">
        <v>113000</v>
      </c>
      <c r="L5175" t="s">
        <v>39</v>
      </c>
      <c r="M5175" t="s">
        <v>193</v>
      </c>
      <c r="N5175" t="s">
        <v>11273</v>
      </c>
      <c r="O5175" s="129"/>
    </row>
    <row r="5176" spans="1:15">
      <c r="A5176" t="s">
        <v>1160</v>
      </c>
      <c r="B5176" t="s">
        <v>317</v>
      </c>
      <c r="C5176" t="s">
        <v>11593</v>
      </c>
      <c r="D5176" t="s">
        <v>318</v>
      </c>
      <c r="E5176">
        <v>351.18</v>
      </c>
      <c r="F5176" t="s">
        <v>1170</v>
      </c>
      <c r="G5176" t="s">
        <v>11594</v>
      </c>
      <c r="H5176" t="s">
        <v>795</v>
      </c>
      <c r="I5176" t="s">
        <v>10776</v>
      </c>
      <c r="J5176">
        <v>10100</v>
      </c>
      <c r="K5176">
        <v>113000</v>
      </c>
      <c r="L5176" t="s">
        <v>39</v>
      </c>
      <c r="M5176" t="s">
        <v>193</v>
      </c>
      <c r="N5176" t="s">
        <v>11274</v>
      </c>
      <c r="O5176" s="129"/>
    </row>
    <row r="5177" spans="1:15">
      <c r="A5177" t="s">
        <v>316</v>
      </c>
      <c r="B5177" t="s">
        <v>317</v>
      </c>
      <c r="C5177" t="s">
        <v>11569</v>
      </c>
      <c r="D5177" t="s">
        <v>318</v>
      </c>
      <c r="E5177">
        <v>305.16000000000003</v>
      </c>
      <c r="F5177" t="s">
        <v>1170</v>
      </c>
      <c r="G5177" t="s">
        <v>11570</v>
      </c>
      <c r="H5177" t="s">
        <v>794</v>
      </c>
      <c r="I5177" t="s">
        <v>10775</v>
      </c>
      <c r="J5177">
        <v>10100</v>
      </c>
      <c r="K5177">
        <v>113010</v>
      </c>
      <c r="L5177" t="s">
        <v>35</v>
      </c>
      <c r="M5177" t="s">
        <v>193</v>
      </c>
      <c r="N5177" t="s">
        <v>11264</v>
      </c>
      <c r="O5177" s="129"/>
    </row>
    <row r="5178" spans="1:15">
      <c r="A5178" t="s">
        <v>320</v>
      </c>
      <c r="B5178" t="s">
        <v>317</v>
      </c>
      <c r="C5178" t="s">
        <v>11571</v>
      </c>
      <c r="D5178" t="s">
        <v>318</v>
      </c>
      <c r="E5178">
        <v>309.24</v>
      </c>
      <c r="F5178" t="s">
        <v>1170</v>
      </c>
      <c r="G5178" t="s">
        <v>11572</v>
      </c>
      <c r="H5178" t="s">
        <v>791</v>
      </c>
      <c r="I5178" t="s">
        <v>10775</v>
      </c>
      <c r="J5178">
        <v>10100</v>
      </c>
      <c r="K5178">
        <v>113010</v>
      </c>
      <c r="L5178" t="s">
        <v>35</v>
      </c>
      <c r="M5178" t="s">
        <v>193</v>
      </c>
      <c r="N5178" t="s">
        <v>11265</v>
      </c>
      <c r="O5178" s="129"/>
    </row>
    <row r="5179" spans="1:15">
      <c r="A5179" t="s">
        <v>321</v>
      </c>
      <c r="B5179" t="s">
        <v>317</v>
      </c>
      <c r="C5179" t="s">
        <v>11573</v>
      </c>
      <c r="D5179" t="s">
        <v>318</v>
      </c>
      <c r="E5179">
        <v>333.75</v>
      </c>
      <c r="F5179" t="s">
        <v>1170</v>
      </c>
      <c r="G5179" t="s">
        <v>11574</v>
      </c>
      <c r="H5179" t="s">
        <v>794</v>
      </c>
      <c r="I5179" t="s">
        <v>10775</v>
      </c>
      <c r="J5179">
        <v>10100</v>
      </c>
      <c r="K5179">
        <v>113010</v>
      </c>
      <c r="L5179" t="s">
        <v>35</v>
      </c>
      <c r="M5179" t="s">
        <v>193</v>
      </c>
      <c r="N5179" t="s">
        <v>11266</v>
      </c>
      <c r="O5179" s="129"/>
    </row>
    <row r="5180" spans="1:15">
      <c r="A5180" t="s">
        <v>1115</v>
      </c>
      <c r="B5180" t="s">
        <v>317</v>
      </c>
      <c r="C5180" t="s">
        <v>11575</v>
      </c>
      <c r="D5180" t="s">
        <v>318</v>
      </c>
      <c r="E5180">
        <v>331.71</v>
      </c>
      <c r="F5180" t="s">
        <v>1170</v>
      </c>
      <c r="G5180" t="s">
        <v>11576</v>
      </c>
      <c r="H5180" t="s">
        <v>790</v>
      </c>
      <c r="I5180" t="s">
        <v>10775</v>
      </c>
      <c r="J5180">
        <v>10100</v>
      </c>
      <c r="K5180">
        <v>113010</v>
      </c>
      <c r="L5180" t="s">
        <v>35</v>
      </c>
      <c r="M5180" t="s">
        <v>193</v>
      </c>
      <c r="N5180" t="s">
        <v>11267</v>
      </c>
      <c r="O5180" s="129"/>
    </row>
    <row r="5181" spans="1:15">
      <c r="A5181" t="s">
        <v>11577</v>
      </c>
      <c r="B5181" t="s">
        <v>317</v>
      </c>
      <c r="C5181" t="s">
        <v>11578</v>
      </c>
      <c r="D5181" t="s">
        <v>318</v>
      </c>
      <c r="E5181">
        <v>268.39999999999998</v>
      </c>
      <c r="F5181" t="s">
        <v>1170</v>
      </c>
      <c r="G5181" t="s">
        <v>11579</v>
      </c>
      <c r="H5181" t="s">
        <v>788</v>
      </c>
      <c r="I5181" t="s">
        <v>10775</v>
      </c>
      <c r="J5181">
        <v>10100</v>
      </c>
      <c r="K5181">
        <v>113010</v>
      </c>
      <c r="L5181" t="s">
        <v>35</v>
      </c>
      <c r="M5181" t="s">
        <v>193</v>
      </c>
      <c r="N5181" t="s">
        <v>11268</v>
      </c>
      <c r="O5181" s="129"/>
    </row>
    <row r="5182" spans="1:15">
      <c r="A5182" t="s">
        <v>11580</v>
      </c>
      <c r="B5182" t="s">
        <v>317</v>
      </c>
      <c r="C5182" t="s">
        <v>11581</v>
      </c>
      <c r="D5182" t="s">
        <v>318</v>
      </c>
      <c r="E5182">
        <v>340.54</v>
      </c>
      <c r="F5182" t="s">
        <v>1170</v>
      </c>
      <c r="G5182" t="s">
        <v>11582</v>
      </c>
      <c r="H5182" t="s">
        <v>780</v>
      </c>
      <c r="I5182" t="s">
        <v>10775</v>
      </c>
      <c r="J5182">
        <v>10100</v>
      </c>
      <c r="K5182">
        <v>113010</v>
      </c>
      <c r="L5182" t="s">
        <v>35</v>
      </c>
      <c r="M5182" t="s">
        <v>193</v>
      </c>
      <c r="N5182" t="s">
        <v>11269</v>
      </c>
      <c r="O5182" s="129"/>
    </row>
    <row r="5183" spans="1:15">
      <c r="A5183" t="s">
        <v>11583</v>
      </c>
      <c r="B5183" t="s">
        <v>317</v>
      </c>
      <c r="C5183" t="s">
        <v>11584</v>
      </c>
      <c r="D5183" t="s">
        <v>318</v>
      </c>
      <c r="E5183">
        <v>325.18</v>
      </c>
      <c r="F5183" t="s">
        <v>1170</v>
      </c>
      <c r="G5183" t="s">
        <v>11585</v>
      </c>
      <c r="H5183" t="s">
        <v>791</v>
      </c>
      <c r="I5183" t="s">
        <v>10775</v>
      </c>
      <c r="J5183">
        <v>10100</v>
      </c>
      <c r="K5183">
        <v>113010</v>
      </c>
      <c r="L5183" t="s">
        <v>35</v>
      </c>
      <c r="M5183" t="s">
        <v>193</v>
      </c>
      <c r="N5183" t="s">
        <v>11271</v>
      </c>
      <c r="O5183" s="129"/>
    </row>
    <row r="5184" spans="1:15">
      <c r="A5184" t="s">
        <v>1155</v>
      </c>
      <c r="B5184" t="s">
        <v>317</v>
      </c>
      <c r="C5184" t="s">
        <v>11586</v>
      </c>
      <c r="D5184" t="s">
        <v>318</v>
      </c>
      <c r="E5184">
        <v>312.93</v>
      </c>
      <c r="F5184" t="s">
        <v>1170</v>
      </c>
      <c r="G5184" t="s">
        <v>11587</v>
      </c>
      <c r="H5184" t="s">
        <v>792</v>
      </c>
      <c r="I5184" t="s">
        <v>10775</v>
      </c>
      <c r="J5184">
        <v>10100</v>
      </c>
      <c r="K5184">
        <v>113010</v>
      </c>
      <c r="L5184" t="s">
        <v>35</v>
      </c>
      <c r="M5184" t="s">
        <v>193</v>
      </c>
      <c r="N5184" t="s">
        <v>11270</v>
      </c>
      <c r="O5184" s="129"/>
    </row>
    <row r="5185" spans="1:15">
      <c r="A5185" t="s">
        <v>11588</v>
      </c>
      <c r="B5185" t="s">
        <v>317</v>
      </c>
      <c r="C5185" t="s">
        <v>11589</v>
      </c>
      <c r="D5185" t="s">
        <v>318</v>
      </c>
      <c r="E5185">
        <v>553.13</v>
      </c>
      <c r="F5185" t="s">
        <v>1170</v>
      </c>
      <c r="G5185" t="s">
        <v>11590</v>
      </c>
      <c r="H5185" t="s">
        <v>799</v>
      </c>
      <c r="I5185" t="s">
        <v>10775</v>
      </c>
      <c r="J5185">
        <v>10100</v>
      </c>
      <c r="K5185">
        <v>113010</v>
      </c>
      <c r="L5185" t="s">
        <v>35</v>
      </c>
      <c r="M5185" t="s">
        <v>193</v>
      </c>
      <c r="N5185" t="s">
        <v>11272</v>
      </c>
      <c r="O5185" s="129"/>
    </row>
    <row r="5186" spans="1:15">
      <c r="A5186" t="s">
        <v>1161</v>
      </c>
      <c r="B5186" t="s">
        <v>317</v>
      </c>
      <c r="C5186" t="s">
        <v>11591</v>
      </c>
      <c r="D5186" t="s">
        <v>318</v>
      </c>
      <c r="E5186">
        <v>331.52</v>
      </c>
      <c r="F5186" t="s">
        <v>1170</v>
      </c>
      <c r="G5186" t="s">
        <v>11592</v>
      </c>
      <c r="H5186" t="s">
        <v>791</v>
      </c>
      <c r="I5186" t="s">
        <v>10775</v>
      </c>
      <c r="J5186">
        <v>10100</v>
      </c>
      <c r="K5186">
        <v>113010</v>
      </c>
      <c r="L5186" t="s">
        <v>35</v>
      </c>
      <c r="M5186" t="s">
        <v>193</v>
      </c>
      <c r="N5186" t="s">
        <v>11273</v>
      </c>
      <c r="O5186" s="129"/>
    </row>
    <row r="5187" spans="1:15">
      <c r="A5187" t="s">
        <v>1160</v>
      </c>
      <c r="B5187" t="s">
        <v>317</v>
      </c>
      <c r="C5187" t="s">
        <v>11593</v>
      </c>
      <c r="D5187" t="s">
        <v>318</v>
      </c>
      <c r="E5187">
        <v>344.51</v>
      </c>
      <c r="F5187" t="s">
        <v>1170</v>
      </c>
      <c r="G5187" t="s">
        <v>11594</v>
      </c>
      <c r="H5187" t="s">
        <v>796</v>
      </c>
      <c r="I5187" t="s">
        <v>10775</v>
      </c>
      <c r="J5187">
        <v>10100</v>
      </c>
      <c r="K5187">
        <v>113010</v>
      </c>
      <c r="L5187" t="s">
        <v>35</v>
      </c>
      <c r="M5187" t="s">
        <v>193</v>
      </c>
      <c r="N5187" t="s">
        <v>11274</v>
      </c>
      <c r="O5187" s="129"/>
    </row>
    <row r="5188" spans="1:15">
      <c r="A5188" t="s">
        <v>316</v>
      </c>
      <c r="B5188" t="s">
        <v>317</v>
      </c>
      <c r="C5188" t="s">
        <v>11569</v>
      </c>
      <c r="D5188" t="s">
        <v>318</v>
      </c>
      <c r="E5188">
        <v>56.74</v>
      </c>
      <c r="F5188" t="s">
        <v>1170</v>
      </c>
      <c r="G5188" t="s">
        <v>11570</v>
      </c>
      <c r="H5188" t="s">
        <v>795</v>
      </c>
      <c r="I5188" t="s">
        <v>10774</v>
      </c>
      <c r="J5188">
        <v>10100</v>
      </c>
      <c r="K5188">
        <v>113020</v>
      </c>
      <c r="L5188" t="s">
        <v>33</v>
      </c>
      <c r="M5188" t="s">
        <v>193</v>
      </c>
      <c r="N5188" t="s">
        <v>11264</v>
      </c>
      <c r="O5188" s="129"/>
    </row>
    <row r="5189" spans="1:15">
      <c r="A5189" t="s">
        <v>320</v>
      </c>
      <c r="B5189" t="s">
        <v>317</v>
      </c>
      <c r="C5189" t="s">
        <v>11571</v>
      </c>
      <c r="D5189" t="s">
        <v>318</v>
      </c>
      <c r="E5189">
        <v>90.88</v>
      </c>
      <c r="F5189" t="s">
        <v>1170</v>
      </c>
      <c r="G5189" t="s">
        <v>11572</v>
      </c>
      <c r="H5189" t="s">
        <v>792</v>
      </c>
      <c r="I5189" t="s">
        <v>10774</v>
      </c>
      <c r="J5189">
        <v>10100</v>
      </c>
      <c r="K5189">
        <v>113020</v>
      </c>
      <c r="L5189" t="s">
        <v>33</v>
      </c>
      <c r="M5189" t="s">
        <v>193</v>
      </c>
      <c r="N5189" t="s">
        <v>11265</v>
      </c>
      <c r="O5189" s="129"/>
    </row>
    <row r="5190" spans="1:15">
      <c r="A5190" t="s">
        <v>321</v>
      </c>
      <c r="B5190" t="s">
        <v>317</v>
      </c>
      <c r="C5190" t="s">
        <v>11573</v>
      </c>
      <c r="D5190" t="s">
        <v>318</v>
      </c>
      <c r="E5190">
        <v>77.42</v>
      </c>
      <c r="F5190" t="s">
        <v>1170</v>
      </c>
      <c r="G5190" t="s">
        <v>11574</v>
      </c>
      <c r="H5190" t="s">
        <v>795</v>
      </c>
      <c r="I5190" t="s">
        <v>10774</v>
      </c>
      <c r="J5190">
        <v>10100</v>
      </c>
      <c r="K5190">
        <v>113020</v>
      </c>
      <c r="L5190" t="s">
        <v>33</v>
      </c>
      <c r="M5190" t="s">
        <v>193</v>
      </c>
      <c r="N5190" t="s">
        <v>11266</v>
      </c>
      <c r="O5190" s="129"/>
    </row>
    <row r="5191" spans="1:15">
      <c r="A5191" t="s">
        <v>1115</v>
      </c>
      <c r="B5191" t="s">
        <v>317</v>
      </c>
      <c r="C5191" t="s">
        <v>11575</v>
      </c>
      <c r="D5191" t="s">
        <v>318</v>
      </c>
      <c r="E5191">
        <v>71.099999999999994</v>
      </c>
      <c r="F5191" t="s">
        <v>1170</v>
      </c>
      <c r="G5191" t="s">
        <v>11576</v>
      </c>
      <c r="H5191" t="s">
        <v>791</v>
      </c>
      <c r="I5191" t="s">
        <v>10774</v>
      </c>
      <c r="J5191">
        <v>10100</v>
      </c>
      <c r="K5191">
        <v>113020</v>
      </c>
      <c r="L5191" t="s">
        <v>33</v>
      </c>
      <c r="M5191" t="s">
        <v>193</v>
      </c>
      <c r="N5191" t="s">
        <v>11267</v>
      </c>
      <c r="O5191" s="129"/>
    </row>
    <row r="5192" spans="1:15">
      <c r="A5192" t="s">
        <v>11577</v>
      </c>
      <c r="B5192" t="s">
        <v>317</v>
      </c>
      <c r="C5192" t="s">
        <v>11578</v>
      </c>
      <c r="D5192" t="s">
        <v>318</v>
      </c>
      <c r="E5192">
        <v>56.74</v>
      </c>
      <c r="F5192" t="s">
        <v>1170</v>
      </c>
      <c r="G5192" t="s">
        <v>11579</v>
      </c>
      <c r="H5192" t="s">
        <v>789</v>
      </c>
      <c r="I5192" t="s">
        <v>10774</v>
      </c>
      <c r="J5192">
        <v>10100</v>
      </c>
      <c r="K5192">
        <v>113020</v>
      </c>
      <c r="L5192" t="s">
        <v>33</v>
      </c>
      <c r="M5192" t="s">
        <v>193</v>
      </c>
      <c r="N5192" t="s">
        <v>11268</v>
      </c>
      <c r="O5192" s="129"/>
    </row>
    <row r="5193" spans="1:15">
      <c r="A5193" t="s">
        <v>11580</v>
      </c>
      <c r="B5193" t="s">
        <v>317</v>
      </c>
      <c r="C5193" t="s">
        <v>11581</v>
      </c>
      <c r="D5193" t="s">
        <v>318</v>
      </c>
      <c r="E5193">
        <v>72.89</v>
      </c>
      <c r="F5193" t="s">
        <v>1170</v>
      </c>
      <c r="G5193" t="s">
        <v>11582</v>
      </c>
      <c r="H5193" t="s">
        <v>781</v>
      </c>
      <c r="I5193" t="s">
        <v>10774</v>
      </c>
      <c r="J5193">
        <v>10100</v>
      </c>
      <c r="K5193">
        <v>113020</v>
      </c>
      <c r="L5193" t="s">
        <v>33</v>
      </c>
      <c r="M5193" t="s">
        <v>193</v>
      </c>
      <c r="N5193" t="s">
        <v>11269</v>
      </c>
      <c r="O5193" s="129"/>
    </row>
    <row r="5194" spans="1:15">
      <c r="A5194" t="s">
        <v>11583</v>
      </c>
      <c r="B5194" t="s">
        <v>317</v>
      </c>
      <c r="C5194" t="s">
        <v>11584</v>
      </c>
      <c r="D5194" t="s">
        <v>318</v>
      </c>
      <c r="E5194">
        <v>93.3</v>
      </c>
      <c r="F5194" t="s">
        <v>1170</v>
      </c>
      <c r="G5194" t="s">
        <v>11585</v>
      </c>
      <c r="H5194" t="s">
        <v>792</v>
      </c>
      <c r="I5194" t="s">
        <v>10774</v>
      </c>
      <c r="J5194">
        <v>10100</v>
      </c>
      <c r="K5194">
        <v>113020</v>
      </c>
      <c r="L5194" t="s">
        <v>33</v>
      </c>
      <c r="M5194" t="s">
        <v>193</v>
      </c>
      <c r="N5194" t="s">
        <v>11271</v>
      </c>
      <c r="O5194" s="129"/>
    </row>
    <row r="5195" spans="1:15">
      <c r="A5195" t="s">
        <v>1155</v>
      </c>
      <c r="B5195" t="s">
        <v>317</v>
      </c>
      <c r="C5195" t="s">
        <v>11586</v>
      </c>
      <c r="D5195" t="s">
        <v>318</v>
      </c>
      <c r="E5195">
        <v>150.22</v>
      </c>
      <c r="F5195" t="s">
        <v>1170</v>
      </c>
      <c r="G5195" t="s">
        <v>11587</v>
      </c>
      <c r="H5195" t="s">
        <v>793</v>
      </c>
      <c r="I5195" t="s">
        <v>10774</v>
      </c>
      <c r="J5195">
        <v>10100</v>
      </c>
      <c r="K5195">
        <v>113020</v>
      </c>
      <c r="L5195" t="s">
        <v>33</v>
      </c>
      <c r="M5195" t="s">
        <v>193</v>
      </c>
      <c r="N5195" t="s">
        <v>11270</v>
      </c>
      <c r="O5195" s="129"/>
    </row>
    <row r="5196" spans="1:15">
      <c r="A5196" t="s">
        <v>11588</v>
      </c>
      <c r="B5196" t="s">
        <v>317</v>
      </c>
      <c r="C5196" t="s">
        <v>11589</v>
      </c>
      <c r="D5196" t="s">
        <v>318</v>
      </c>
      <c r="E5196">
        <v>183.91</v>
      </c>
      <c r="F5196" t="s">
        <v>1170</v>
      </c>
      <c r="G5196" t="s">
        <v>11590</v>
      </c>
      <c r="H5196" t="s">
        <v>800</v>
      </c>
      <c r="I5196" t="s">
        <v>10774</v>
      </c>
      <c r="J5196">
        <v>10100</v>
      </c>
      <c r="K5196">
        <v>113020</v>
      </c>
      <c r="L5196" t="s">
        <v>33</v>
      </c>
      <c r="M5196" t="s">
        <v>193</v>
      </c>
      <c r="N5196" t="s">
        <v>11272</v>
      </c>
      <c r="O5196" s="129"/>
    </row>
    <row r="5197" spans="1:15">
      <c r="A5197" t="s">
        <v>1161</v>
      </c>
      <c r="B5197" t="s">
        <v>317</v>
      </c>
      <c r="C5197" t="s">
        <v>11591</v>
      </c>
      <c r="D5197" t="s">
        <v>318</v>
      </c>
      <c r="E5197">
        <v>82.22</v>
      </c>
      <c r="F5197" t="s">
        <v>1170</v>
      </c>
      <c r="G5197" t="s">
        <v>11592</v>
      </c>
      <c r="H5197" t="s">
        <v>792</v>
      </c>
      <c r="I5197" t="s">
        <v>10774</v>
      </c>
      <c r="J5197">
        <v>10100</v>
      </c>
      <c r="K5197">
        <v>113020</v>
      </c>
      <c r="L5197" t="s">
        <v>33</v>
      </c>
      <c r="M5197" t="s">
        <v>193</v>
      </c>
      <c r="N5197" t="s">
        <v>11273</v>
      </c>
      <c r="O5197" s="129"/>
    </row>
    <row r="5198" spans="1:15">
      <c r="A5198" t="s">
        <v>1160</v>
      </c>
      <c r="B5198" t="s">
        <v>317</v>
      </c>
      <c r="C5198" t="s">
        <v>11593</v>
      </c>
      <c r="D5198" t="s">
        <v>318</v>
      </c>
      <c r="E5198">
        <v>149.22999999999999</v>
      </c>
      <c r="F5198" t="s">
        <v>1170</v>
      </c>
      <c r="G5198" t="s">
        <v>11594</v>
      </c>
      <c r="H5198" t="s">
        <v>797</v>
      </c>
      <c r="I5198" t="s">
        <v>10774</v>
      </c>
      <c r="J5198">
        <v>10100</v>
      </c>
      <c r="K5198">
        <v>113020</v>
      </c>
      <c r="L5198" t="s">
        <v>33</v>
      </c>
      <c r="M5198" t="s">
        <v>193</v>
      </c>
      <c r="N5198" t="s">
        <v>11274</v>
      </c>
      <c r="O5198" s="129"/>
    </row>
    <row r="5199" spans="1:15">
      <c r="A5199" t="s">
        <v>316</v>
      </c>
      <c r="B5199" t="s">
        <v>317</v>
      </c>
      <c r="C5199" t="s">
        <v>11569</v>
      </c>
      <c r="D5199" t="s">
        <v>318</v>
      </c>
      <c r="E5199">
        <v>4400.1400000000003</v>
      </c>
      <c r="F5199" t="s">
        <v>1170</v>
      </c>
      <c r="G5199" t="s">
        <v>11570</v>
      </c>
      <c r="H5199" t="s">
        <v>796</v>
      </c>
      <c r="I5199" t="s">
        <v>10773</v>
      </c>
      <c r="J5199">
        <v>10100</v>
      </c>
      <c r="K5199">
        <v>113040</v>
      </c>
      <c r="L5199" t="s">
        <v>27</v>
      </c>
      <c r="M5199" t="s">
        <v>193</v>
      </c>
      <c r="N5199" t="s">
        <v>11264</v>
      </c>
      <c r="O5199" s="129"/>
    </row>
    <row r="5200" spans="1:15">
      <c r="A5200" t="s">
        <v>320</v>
      </c>
      <c r="B5200" t="s">
        <v>317</v>
      </c>
      <c r="C5200" t="s">
        <v>11571</v>
      </c>
      <c r="D5200" t="s">
        <v>318</v>
      </c>
      <c r="E5200">
        <v>4315.87</v>
      </c>
      <c r="F5200" t="s">
        <v>1170</v>
      </c>
      <c r="G5200" t="s">
        <v>11572</v>
      </c>
      <c r="H5200" t="s">
        <v>793</v>
      </c>
      <c r="I5200" t="s">
        <v>10773</v>
      </c>
      <c r="J5200">
        <v>10100</v>
      </c>
      <c r="K5200">
        <v>113040</v>
      </c>
      <c r="L5200" t="s">
        <v>27</v>
      </c>
      <c r="M5200" t="s">
        <v>193</v>
      </c>
      <c r="N5200" t="s">
        <v>11265</v>
      </c>
      <c r="O5200" s="129"/>
    </row>
    <row r="5201" spans="1:15">
      <c r="A5201" t="s">
        <v>321</v>
      </c>
      <c r="B5201" t="s">
        <v>317</v>
      </c>
      <c r="C5201" t="s">
        <v>11573</v>
      </c>
      <c r="D5201" t="s">
        <v>318</v>
      </c>
      <c r="E5201">
        <v>4357.2299999999996</v>
      </c>
      <c r="F5201" t="s">
        <v>1170</v>
      </c>
      <c r="G5201" t="s">
        <v>11574</v>
      </c>
      <c r="H5201" t="s">
        <v>796</v>
      </c>
      <c r="I5201" t="s">
        <v>10773</v>
      </c>
      <c r="J5201">
        <v>10100</v>
      </c>
      <c r="K5201">
        <v>113040</v>
      </c>
      <c r="L5201" t="s">
        <v>27</v>
      </c>
      <c r="M5201" t="s">
        <v>193</v>
      </c>
      <c r="N5201" t="s">
        <v>11266</v>
      </c>
      <c r="O5201" s="129"/>
    </row>
    <row r="5202" spans="1:15">
      <c r="A5202" t="s">
        <v>1115</v>
      </c>
      <c r="B5202" t="s">
        <v>317</v>
      </c>
      <c r="C5202" t="s">
        <v>11575</v>
      </c>
      <c r="D5202" t="s">
        <v>318</v>
      </c>
      <c r="E5202">
        <v>4383.3999999999996</v>
      </c>
      <c r="F5202" t="s">
        <v>1170</v>
      </c>
      <c r="G5202" t="s">
        <v>11576</v>
      </c>
      <c r="H5202" t="s">
        <v>792</v>
      </c>
      <c r="I5202" t="s">
        <v>10773</v>
      </c>
      <c r="J5202">
        <v>10100</v>
      </c>
      <c r="K5202">
        <v>113040</v>
      </c>
      <c r="L5202" t="s">
        <v>27</v>
      </c>
      <c r="M5202" t="s">
        <v>193</v>
      </c>
      <c r="N5202" t="s">
        <v>11267</v>
      </c>
      <c r="O5202" s="129"/>
    </row>
    <row r="5203" spans="1:15">
      <c r="A5203" t="s">
        <v>11577</v>
      </c>
      <c r="B5203" t="s">
        <v>317</v>
      </c>
      <c r="C5203" t="s">
        <v>11578</v>
      </c>
      <c r="D5203" t="s">
        <v>318</v>
      </c>
      <c r="E5203">
        <v>4357.2299999999996</v>
      </c>
      <c r="F5203" t="s">
        <v>1170</v>
      </c>
      <c r="G5203" t="s">
        <v>11579</v>
      </c>
      <c r="H5203" t="s">
        <v>790</v>
      </c>
      <c r="I5203" t="s">
        <v>10773</v>
      </c>
      <c r="J5203">
        <v>10100</v>
      </c>
      <c r="K5203">
        <v>113040</v>
      </c>
      <c r="L5203" t="s">
        <v>27</v>
      </c>
      <c r="M5203" t="s">
        <v>193</v>
      </c>
      <c r="N5203" t="s">
        <v>11268</v>
      </c>
      <c r="O5203" s="129"/>
    </row>
    <row r="5204" spans="1:15">
      <c r="A5204" t="s">
        <v>11580</v>
      </c>
      <c r="B5204" t="s">
        <v>317</v>
      </c>
      <c r="C5204" t="s">
        <v>11581</v>
      </c>
      <c r="D5204" t="s">
        <v>318</v>
      </c>
      <c r="E5204">
        <v>4188.92</v>
      </c>
      <c r="F5204" t="s">
        <v>1170</v>
      </c>
      <c r="G5204" t="s">
        <v>11582</v>
      </c>
      <c r="H5204" t="s">
        <v>782</v>
      </c>
      <c r="I5204" t="s">
        <v>10773</v>
      </c>
      <c r="J5204">
        <v>10100</v>
      </c>
      <c r="K5204">
        <v>113040</v>
      </c>
      <c r="L5204" t="s">
        <v>27</v>
      </c>
      <c r="M5204" t="s">
        <v>193</v>
      </c>
      <c r="N5204" t="s">
        <v>11269</v>
      </c>
      <c r="O5204" s="129"/>
    </row>
    <row r="5205" spans="1:15">
      <c r="A5205" t="s">
        <v>1155</v>
      </c>
      <c r="B5205" t="s">
        <v>317</v>
      </c>
      <c r="C5205" t="s">
        <v>11586</v>
      </c>
      <c r="D5205" t="s">
        <v>318</v>
      </c>
      <c r="E5205">
        <v>4423.51</v>
      </c>
      <c r="F5205" t="s">
        <v>1170</v>
      </c>
      <c r="G5205" t="s">
        <v>11587</v>
      </c>
      <c r="H5205" t="s">
        <v>794</v>
      </c>
      <c r="I5205" t="s">
        <v>10773</v>
      </c>
      <c r="J5205">
        <v>10100</v>
      </c>
      <c r="K5205">
        <v>113040</v>
      </c>
      <c r="L5205" t="s">
        <v>27</v>
      </c>
      <c r="M5205" t="s">
        <v>193</v>
      </c>
      <c r="N5205" t="s">
        <v>11270</v>
      </c>
      <c r="O5205" s="129"/>
    </row>
    <row r="5206" spans="1:15">
      <c r="A5206" t="s">
        <v>11583</v>
      </c>
      <c r="B5206" t="s">
        <v>317</v>
      </c>
      <c r="C5206" t="s">
        <v>11584</v>
      </c>
      <c r="D5206" t="s">
        <v>318</v>
      </c>
      <c r="E5206">
        <v>4981.7700000000004</v>
      </c>
      <c r="F5206" t="s">
        <v>1170</v>
      </c>
      <c r="G5206" t="s">
        <v>11585</v>
      </c>
      <c r="H5206" t="s">
        <v>793</v>
      </c>
      <c r="I5206" t="s">
        <v>10773</v>
      </c>
      <c r="J5206">
        <v>10100</v>
      </c>
      <c r="K5206">
        <v>113040</v>
      </c>
      <c r="L5206" t="s">
        <v>27</v>
      </c>
      <c r="M5206" t="s">
        <v>193</v>
      </c>
      <c r="N5206" t="s">
        <v>11271</v>
      </c>
      <c r="O5206" s="129"/>
    </row>
    <row r="5207" spans="1:15">
      <c r="A5207" t="s">
        <v>11588</v>
      </c>
      <c r="B5207" t="s">
        <v>317</v>
      </c>
      <c r="C5207" t="s">
        <v>11589</v>
      </c>
      <c r="D5207" t="s">
        <v>318</v>
      </c>
      <c r="E5207">
        <v>6062.03</v>
      </c>
      <c r="F5207" t="s">
        <v>1170</v>
      </c>
      <c r="G5207" t="s">
        <v>11590</v>
      </c>
      <c r="H5207" t="s">
        <v>801</v>
      </c>
      <c r="I5207" t="s">
        <v>10773</v>
      </c>
      <c r="J5207">
        <v>10100</v>
      </c>
      <c r="K5207">
        <v>113040</v>
      </c>
      <c r="L5207" t="s">
        <v>27</v>
      </c>
      <c r="M5207" t="s">
        <v>193</v>
      </c>
      <c r="N5207" t="s">
        <v>11272</v>
      </c>
      <c r="O5207" s="129"/>
    </row>
    <row r="5208" spans="1:15">
      <c r="A5208" t="s">
        <v>1161</v>
      </c>
      <c r="B5208" t="s">
        <v>317</v>
      </c>
      <c r="C5208" t="s">
        <v>11591</v>
      </c>
      <c r="D5208" t="s">
        <v>318</v>
      </c>
      <c r="E5208">
        <v>5378.76</v>
      </c>
      <c r="F5208" t="s">
        <v>1170</v>
      </c>
      <c r="G5208" t="s">
        <v>11592</v>
      </c>
      <c r="H5208" t="s">
        <v>793</v>
      </c>
      <c r="I5208" t="s">
        <v>10773</v>
      </c>
      <c r="J5208">
        <v>10100</v>
      </c>
      <c r="K5208">
        <v>113040</v>
      </c>
      <c r="L5208" t="s">
        <v>27</v>
      </c>
      <c r="M5208" t="s">
        <v>193</v>
      </c>
      <c r="N5208" t="s">
        <v>11273</v>
      </c>
      <c r="O5208" s="129"/>
    </row>
    <row r="5209" spans="1:15">
      <c r="A5209" t="s">
        <v>1160</v>
      </c>
      <c r="B5209" t="s">
        <v>317</v>
      </c>
      <c r="C5209" t="s">
        <v>11593</v>
      </c>
      <c r="D5209" t="s">
        <v>318</v>
      </c>
      <c r="E5209">
        <v>4706.8500000000004</v>
      </c>
      <c r="F5209" t="s">
        <v>1170</v>
      </c>
      <c r="G5209" t="s">
        <v>11594</v>
      </c>
      <c r="H5209" t="s">
        <v>798</v>
      </c>
      <c r="I5209" t="s">
        <v>10773</v>
      </c>
      <c r="J5209">
        <v>10100</v>
      </c>
      <c r="K5209">
        <v>113040</v>
      </c>
      <c r="L5209" t="s">
        <v>27</v>
      </c>
      <c r="M5209" t="s">
        <v>193</v>
      </c>
      <c r="N5209" t="s">
        <v>11274</v>
      </c>
      <c r="O5209" s="129"/>
    </row>
    <row r="5210" spans="1:15">
      <c r="A5210" t="s">
        <v>316</v>
      </c>
      <c r="B5210" t="s">
        <v>317</v>
      </c>
      <c r="C5210" t="s">
        <v>11569</v>
      </c>
      <c r="D5210" t="s">
        <v>318</v>
      </c>
      <c r="E5210">
        <v>873.67</v>
      </c>
      <c r="F5210" t="s">
        <v>1170</v>
      </c>
      <c r="G5210" t="s">
        <v>11570</v>
      </c>
      <c r="H5210" t="s">
        <v>797</v>
      </c>
      <c r="I5210" t="s">
        <v>10772</v>
      </c>
      <c r="J5210">
        <v>10100</v>
      </c>
      <c r="K5210">
        <v>113060</v>
      </c>
      <c r="L5210" t="s">
        <v>31</v>
      </c>
      <c r="M5210" t="s">
        <v>193</v>
      </c>
      <c r="N5210" t="s">
        <v>11264</v>
      </c>
      <c r="O5210" s="129"/>
    </row>
    <row r="5211" spans="1:15">
      <c r="A5211" t="s">
        <v>320</v>
      </c>
      <c r="B5211" t="s">
        <v>317</v>
      </c>
      <c r="C5211" t="s">
        <v>11571</v>
      </c>
      <c r="D5211" t="s">
        <v>318</v>
      </c>
      <c r="E5211">
        <v>846.73</v>
      </c>
      <c r="F5211" t="s">
        <v>1170</v>
      </c>
      <c r="G5211" t="s">
        <v>11572</v>
      </c>
      <c r="H5211" t="s">
        <v>794</v>
      </c>
      <c r="I5211" t="s">
        <v>10772</v>
      </c>
      <c r="J5211">
        <v>10100</v>
      </c>
      <c r="K5211">
        <v>113060</v>
      </c>
      <c r="L5211" t="s">
        <v>31</v>
      </c>
      <c r="M5211" t="s">
        <v>193</v>
      </c>
      <c r="N5211" t="s">
        <v>11265</v>
      </c>
      <c r="O5211" s="129"/>
    </row>
    <row r="5212" spans="1:15">
      <c r="A5212" t="s">
        <v>321</v>
      </c>
      <c r="B5212" t="s">
        <v>317</v>
      </c>
      <c r="C5212" t="s">
        <v>11573</v>
      </c>
      <c r="D5212" t="s">
        <v>318</v>
      </c>
      <c r="E5212">
        <v>905.57</v>
      </c>
      <c r="F5212" t="s">
        <v>1170</v>
      </c>
      <c r="G5212" t="s">
        <v>11574</v>
      </c>
      <c r="H5212" t="s">
        <v>797</v>
      </c>
      <c r="I5212" t="s">
        <v>10772</v>
      </c>
      <c r="J5212">
        <v>10100</v>
      </c>
      <c r="K5212">
        <v>113060</v>
      </c>
      <c r="L5212" t="s">
        <v>31</v>
      </c>
      <c r="M5212" t="s">
        <v>193</v>
      </c>
      <c r="N5212" t="s">
        <v>11266</v>
      </c>
      <c r="O5212" s="129"/>
    </row>
    <row r="5213" spans="1:15">
      <c r="A5213" t="s">
        <v>1115</v>
      </c>
      <c r="B5213" t="s">
        <v>317</v>
      </c>
      <c r="C5213" t="s">
        <v>11575</v>
      </c>
      <c r="D5213" t="s">
        <v>318</v>
      </c>
      <c r="E5213">
        <v>849.11</v>
      </c>
      <c r="F5213" t="s">
        <v>1170</v>
      </c>
      <c r="G5213" t="s">
        <v>11576</v>
      </c>
      <c r="H5213" t="s">
        <v>793</v>
      </c>
      <c r="I5213" t="s">
        <v>10772</v>
      </c>
      <c r="J5213">
        <v>10100</v>
      </c>
      <c r="K5213">
        <v>113060</v>
      </c>
      <c r="L5213" t="s">
        <v>31</v>
      </c>
      <c r="M5213" t="s">
        <v>193</v>
      </c>
      <c r="N5213" t="s">
        <v>11267</v>
      </c>
      <c r="O5213" s="129"/>
    </row>
    <row r="5214" spans="1:15">
      <c r="A5214" t="s">
        <v>11577</v>
      </c>
      <c r="B5214" t="s">
        <v>317</v>
      </c>
      <c r="C5214" t="s">
        <v>11578</v>
      </c>
      <c r="D5214" t="s">
        <v>318</v>
      </c>
      <c r="E5214">
        <v>812.3</v>
      </c>
      <c r="F5214" t="s">
        <v>1170</v>
      </c>
      <c r="G5214" t="s">
        <v>11579</v>
      </c>
      <c r="H5214" t="s">
        <v>791</v>
      </c>
      <c r="I5214" t="s">
        <v>10772</v>
      </c>
      <c r="J5214">
        <v>10100</v>
      </c>
      <c r="K5214">
        <v>113060</v>
      </c>
      <c r="L5214" t="s">
        <v>31</v>
      </c>
      <c r="M5214" t="s">
        <v>193</v>
      </c>
      <c r="N5214" t="s">
        <v>11268</v>
      </c>
      <c r="O5214" s="129"/>
    </row>
    <row r="5215" spans="1:15">
      <c r="A5215" t="s">
        <v>11580</v>
      </c>
      <c r="B5215" t="s">
        <v>317</v>
      </c>
      <c r="C5215" t="s">
        <v>11581</v>
      </c>
      <c r="D5215" t="s">
        <v>318</v>
      </c>
      <c r="E5215">
        <v>619.58000000000004</v>
      </c>
      <c r="F5215" t="s">
        <v>1170</v>
      </c>
      <c r="G5215" t="s">
        <v>11582</v>
      </c>
      <c r="H5215" t="s">
        <v>783</v>
      </c>
      <c r="I5215" t="s">
        <v>10772</v>
      </c>
      <c r="J5215">
        <v>10100</v>
      </c>
      <c r="K5215">
        <v>113060</v>
      </c>
      <c r="L5215" t="s">
        <v>31</v>
      </c>
      <c r="M5215" t="s">
        <v>193</v>
      </c>
      <c r="N5215" t="s">
        <v>11269</v>
      </c>
      <c r="O5215" s="129"/>
    </row>
    <row r="5216" spans="1:15">
      <c r="A5216" t="s">
        <v>11583</v>
      </c>
      <c r="B5216" t="s">
        <v>317</v>
      </c>
      <c r="C5216" t="s">
        <v>11584</v>
      </c>
      <c r="D5216" t="s">
        <v>318</v>
      </c>
      <c r="E5216">
        <v>890.78</v>
      </c>
      <c r="F5216" t="s">
        <v>1170</v>
      </c>
      <c r="G5216" t="s">
        <v>11585</v>
      </c>
      <c r="H5216" t="s">
        <v>794</v>
      </c>
      <c r="I5216" t="s">
        <v>10772</v>
      </c>
      <c r="J5216">
        <v>10100</v>
      </c>
      <c r="K5216">
        <v>113060</v>
      </c>
      <c r="L5216" t="s">
        <v>31</v>
      </c>
      <c r="M5216" t="s">
        <v>193</v>
      </c>
      <c r="N5216" t="s">
        <v>11271</v>
      </c>
      <c r="O5216" s="129"/>
    </row>
    <row r="5217" spans="1:15">
      <c r="A5217" t="s">
        <v>1155</v>
      </c>
      <c r="B5217" t="s">
        <v>317</v>
      </c>
      <c r="C5217" t="s">
        <v>11586</v>
      </c>
      <c r="D5217" t="s">
        <v>318</v>
      </c>
      <c r="E5217">
        <v>851.7</v>
      </c>
      <c r="F5217" t="s">
        <v>1170</v>
      </c>
      <c r="G5217" t="s">
        <v>11587</v>
      </c>
      <c r="H5217" t="s">
        <v>795</v>
      </c>
      <c r="I5217" t="s">
        <v>10772</v>
      </c>
      <c r="J5217">
        <v>10100</v>
      </c>
      <c r="K5217">
        <v>113060</v>
      </c>
      <c r="L5217" t="s">
        <v>31</v>
      </c>
      <c r="M5217" t="s">
        <v>193</v>
      </c>
      <c r="N5217" t="s">
        <v>11270</v>
      </c>
      <c r="O5217" s="129"/>
    </row>
    <row r="5218" spans="1:15">
      <c r="A5218" t="s">
        <v>11588</v>
      </c>
      <c r="B5218" t="s">
        <v>317</v>
      </c>
      <c r="C5218" t="s">
        <v>11589</v>
      </c>
      <c r="D5218" t="s">
        <v>318</v>
      </c>
      <c r="E5218">
        <v>2161.1</v>
      </c>
      <c r="F5218" t="s">
        <v>1170</v>
      </c>
      <c r="G5218" t="s">
        <v>11590</v>
      </c>
      <c r="H5218" t="s">
        <v>802</v>
      </c>
      <c r="I5218" t="s">
        <v>10772</v>
      </c>
      <c r="J5218">
        <v>10100</v>
      </c>
      <c r="K5218">
        <v>113060</v>
      </c>
      <c r="L5218" t="s">
        <v>31</v>
      </c>
      <c r="M5218" t="s">
        <v>193</v>
      </c>
      <c r="N5218" t="s">
        <v>11272</v>
      </c>
      <c r="O5218" s="129"/>
    </row>
    <row r="5219" spans="1:15">
      <c r="A5219" t="s">
        <v>1161</v>
      </c>
      <c r="B5219" t="s">
        <v>317</v>
      </c>
      <c r="C5219" t="s">
        <v>11591</v>
      </c>
      <c r="D5219" t="s">
        <v>318</v>
      </c>
      <c r="E5219">
        <v>1069.21</v>
      </c>
      <c r="F5219" t="s">
        <v>1170</v>
      </c>
      <c r="G5219" t="s">
        <v>11592</v>
      </c>
      <c r="H5219" t="s">
        <v>794</v>
      </c>
      <c r="I5219" t="s">
        <v>10772</v>
      </c>
      <c r="J5219">
        <v>10100</v>
      </c>
      <c r="K5219">
        <v>113060</v>
      </c>
      <c r="L5219" t="s">
        <v>31</v>
      </c>
      <c r="M5219" t="s">
        <v>193</v>
      </c>
      <c r="N5219" t="s">
        <v>11273</v>
      </c>
      <c r="O5219" s="129"/>
    </row>
    <row r="5220" spans="1:15">
      <c r="A5220" t="s">
        <v>1160</v>
      </c>
      <c r="B5220" t="s">
        <v>317</v>
      </c>
      <c r="C5220" t="s">
        <v>11593</v>
      </c>
      <c r="D5220" t="s">
        <v>318</v>
      </c>
      <c r="E5220">
        <v>1092.3599999999999</v>
      </c>
      <c r="F5220" t="s">
        <v>1170</v>
      </c>
      <c r="G5220" t="s">
        <v>11594</v>
      </c>
      <c r="H5220" t="s">
        <v>799</v>
      </c>
      <c r="I5220" t="s">
        <v>10772</v>
      </c>
      <c r="J5220">
        <v>10100</v>
      </c>
      <c r="K5220">
        <v>113060</v>
      </c>
      <c r="L5220" t="s">
        <v>31</v>
      </c>
      <c r="M5220" t="s">
        <v>193</v>
      </c>
      <c r="N5220" t="s">
        <v>11274</v>
      </c>
      <c r="O5220" s="129"/>
    </row>
    <row r="5221" spans="1:15">
      <c r="A5221" t="s">
        <v>316</v>
      </c>
      <c r="B5221" t="s">
        <v>317</v>
      </c>
      <c r="C5221" t="s">
        <v>11569</v>
      </c>
      <c r="D5221" t="s">
        <v>318</v>
      </c>
      <c r="E5221">
        <v>709.13</v>
      </c>
      <c r="F5221" t="s">
        <v>1170</v>
      </c>
      <c r="G5221" t="s">
        <v>11570</v>
      </c>
      <c r="H5221" t="s">
        <v>798</v>
      </c>
      <c r="I5221" t="s">
        <v>10771</v>
      </c>
      <c r="J5221">
        <v>10100</v>
      </c>
      <c r="K5221">
        <v>114000</v>
      </c>
      <c r="L5221" t="s">
        <v>39</v>
      </c>
      <c r="M5221" t="s">
        <v>193</v>
      </c>
      <c r="N5221" t="s">
        <v>11264</v>
      </c>
      <c r="O5221" s="129"/>
    </row>
    <row r="5222" spans="1:15">
      <c r="A5222" t="s">
        <v>320</v>
      </c>
      <c r="B5222" t="s">
        <v>317</v>
      </c>
      <c r="C5222" t="s">
        <v>11571</v>
      </c>
      <c r="D5222" t="s">
        <v>318</v>
      </c>
      <c r="E5222">
        <v>689.55</v>
      </c>
      <c r="F5222" t="s">
        <v>1170</v>
      </c>
      <c r="G5222" t="s">
        <v>11572</v>
      </c>
      <c r="H5222" t="s">
        <v>795</v>
      </c>
      <c r="I5222" t="s">
        <v>10771</v>
      </c>
      <c r="J5222">
        <v>10100</v>
      </c>
      <c r="K5222">
        <v>114000</v>
      </c>
      <c r="L5222" t="s">
        <v>39</v>
      </c>
      <c r="M5222" t="s">
        <v>193</v>
      </c>
      <c r="N5222" t="s">
        <v>11265</v>
      </c>
      <c r="O5222" s="129"/>
    </row>
    <row r="5223" spans="1:15">
      <c r="A5223" t="s">
        <v>321</v>
      </c>
      <c r="B5223" t="s">
        <v>317</v>
      </c>
      <c r="C5223" t="s">
        <v>11573</v>
      </c>
      <c r="D5223" t="s">
        <v>318</v>
      </c>
      <c r="E5223">
        <v>745.64</v>
      </c>
      <c r="F5223" t="s">
        <v>1170</v>
      </c>
      <c r="G5223" t="s">
        <v>11574</v>
      </c>
      <c r="H5223" t="s">
        <v>798</v>
      </c>
      <c r="I5223" t="s">
        <v>10771</v>
      </c>
      <c r="J5223">
        <v>10100</v>
      </c>
      <c r="K5223">
        <v>114000</v>
      </c>
      <c r="L5223" t="s">
        <v>39</v>
      </c>
      <c r="M5223" t="s">
        <v>193</v>
      </c>
      <c r="N5223" t="s">
        <v>11266</v>
      </c>
      <c r="O5223" s="129"/>
    </row>
    <row r="5224" spans="1:15">
      <c r="A5224" t="s">
        <v>1115</v>
      </c>
      <c r="B5224" t="s">
        <v>317</v>
      </c>
      <c r="C5224" t="s">
        <v>11575</v>
      </c>
      <c r="D5224" t="s">
        <v>318</v>
      </c>
      <c r="E5224">
        <v>688.71</v>
      </c>
      <c r="F5224" t="s">
        <v>1170</v>
      </c>
      <c r="G5224" t="s">
        <v>11576</v>
      </c>
      <c r="H5224" t="s">
        <v>794</v>
      </c>
      <c r="I5224" t="s">
        <v>10771</v>
      </c>
      <c r="J5224">
        <v>10100</v>
      </c>
      <c r="K5224">
        <v>114000</v>
      </c>
      <c r="L5224" t="s">
        <v>39</v>
      </c>
      <c r="M5224" t="s">
        <v>193</v>
      </c>
      <c r="N5224" t="s">
        <v>11267</v>
      </c>
      <c r="O5224" s="129"/>
    </row>
    <row r="5225" spans="1:15">
      <c r="A5225" t="s">
        <v>11577</v>
      </c>
      <c r="B5225" t="s">
        <v>317</v>
      </c>
      <c r="C5225" t="s">
        <v>11578</v>
      </c>
      <c r="D5225" t="s">
        <v>318</v>
      </c>
      <c r="E5225">
        <v>718.64</v>
      </c>
      <c r="F5225" t="s">
        <v>1170</v>
      </c>
      <c r="G5225" t="s">
        <v>11579</v>
      </c>
      <c r="H5225" t="s">
        <v>792</v>
      </c>
      <c r="I5225" t="s">
        <v>10771</v>
      </c>
      <c r="J5225">
        <v>10100</v>
      </c>
      <c r="K5225">
        <v>114000</v>
      </c>
      <c r="L5225" t="s">
        <v>39</v>
      </c>
      <c r="M5225" t="s">
        <v>193</v>
      </c>
      <c r="N5225" t="s">
        <v>11268</v>
      </c>
      <c r="O5225" s="129"/>
    </row>
    <row r="5226" spans="1:15">
      <c r="A5226" t="s">
        <v>11580</v>
      </c>
      <c r="B5226" t="s">
        <v>317</v>
      </c>
      <c r="C5226" t="s">
        <v>11581</v>
      </c>
      <c r="D5226" t="s">
        <v>318</v>
      </c>
      <c r="E5226">
        <v>624.83000000000004</v>
      </c>
      <c r="F5226" t="s">
        <v>1170</v>
      </c>
      <c r="G5226" t="s">
        <v>11582</v>
      </c>
      <c r="H5226" t="s">
        <v>784</v>
      </c>
      <c r="I5226" t="s">
        <v>10771</v>
      </c>
      <c r="J5226">
        <v>10100</v>
      </c>
      <c r="K5226">
        <v>114000</v>
      </c>
      <c r="L5226" t="s">
        <v>39</v>
      </c>
      <c r="M5226" t="s">
        <v>193</v>
      </c>
      <c r="N5226" t="s">
        <v>11269</v>
      </c>
      <c r="O5226" s="129"/>
    </row>
    <row r="5227" spans="1:15">
      <c r="A5227" t="s">
        <v>11583</v>
      </c>
      <c r="B5227" t="s">
        <v>317</v>
      </c>
      <c r="C5227" t="s">
        <v>11584</v>
      </c>
      <c r="D5227" t="s">
        <v>318</v>
      </c>
      <c r="E5227">
        <v>806.57</v>
      </c>
      <c r="F5227" t="s">
        <v>1170</v>
      </c>
      <c r="G5227" t="s">
        <v>11585</v>
      </c>
      <c r="H5227" t="s">
        <v>795</v>
      </c>
      <c r="I5227" t="s">
        <v>10771</v>
      </c>
      <c r="J5227">
        <v>10100</v>
      </c>
      <c r="K5227">
        <v>114000</v>
      </c>
      <c r="L5227" t="s">
        <v>39</v>
      </c>
      <c r="M5227" t="s">
        <v>193</v>
      </c>
      <c r="N5227" t="s">
        <v>11271</v>
      </c>
      <c r="O5227" s="129"/>
    </row>
    <row r="5228" spans="1:15">
      <c r="A5228" t="s">
        <v>1155</v>
      </c>
      <c r="B5228" t="s">
        <v>317</v>
      </c>
      <c r="C5228" t="s">
        <v>11586</v>
      </c>
      <c r="D5228" t="s">
        <v>318</v>
      </c>
      <c r="E5228">
        <v>811.71</v>
      </c>
      <c r="F5228" t="s">
        <v>1170</v>
      </c>
      <c r="G5228" t="s">
        <v>11587</v>
      </c>
      <c r="H5228" t="s">
        <v>796</v>
      </c>
      <c r="I5228" t="s">
        <v>10771</v>
      </c>
      <c r="J5228">
        <v>10100</v>
      </c>
      <c r="K5228">
        <v>114000</v>
      </c>
      <c r="L5228" t="s">
        <v>39</v>
      </c>
      <c r="M5228" t="s">
        <v>193</v>
      </c>
      <c r="N5228" t="s">
        <v>11270</v>
      </c>
      <c r="O5228" s="129"/>
    </row>
    <row r="5229" spans="1:15">
      <c r="A5229" t="s">
        <v>11588</v>
      </c>
      <c r="B5229" t="s">
        <v>317</v>
      </c>
      <c r="C5229" t="s">
        <v>11589</v>
      </c>
      <c r="D5229" t="s">
        <v>318</v>
      </c>
      <c r="E5229">
        <v>1484.75</v>
      </c>
      <c r="F5229" t="s">
        <v>1170</v>
      </c>
      <c r="G5229" t="s">
        <v>11590</v>
      </c>
      <c r="H5229" t="s">
        <v>803</v>
      </c>
      <c r="I5229" t="s">
        <v>10771</v>
      </c>
      <c r="J5229">
        <v>10100</v>
      </c>
      <c r="K5229">
        <v>114000</v>
      </c>
      <c r="L5229" t="s">
        <v>39</v>
      </c>
      <c r="M5229" t="s">
        <v>193</v>
      </c>
      <c r="N5229" t="s">
        <v>11272</v>
      </c>
      <c r="O5229" s="129"/>
    </row>
    <row r="5230" spans="1:15">
      <c r="A5230" t="s">
        <v>1161</v>
      </c>
      <c r="B5230" t="s">
        <v>317</v>
      </c>
      <c r="C5230" t="s">
        <v>11591</v>
      </c>
      <c r="D5230" t="s">
        <v>318</v>
      </c>
      <c r="E5230">
        <v>835.73</v>
      </c>
      <c r="F5230" t="s">
        <v>1170</v>
      </c>
      <c r="G5230" t="s">
        <v>11592</v>
      </c>
      <c r="H5230" t="s">
        <v>795</v>
      </c>
      <c r="I5230" t="s">
        <v>10771</v>
      </c>
      <c r="J5230">
        <v>10100</v>
      </c>
      <c r="K5230">
        <v>114000</v>
      </c>
      <c r="L5230" t="s">
        <v>39</v>
      </c>
      <c r="M5230" t="s">
        <v>193</v>
      </c>
      <c r="N5230" t="s">
        <v>11273</v>
      </c>
      <c r="O5230" s="129"/>
    </row>
    <row r="5231" spans="1:15">
      <c r="A5231" t="s">
        <v>1160</v>
      </c>
      <c r="B5231" t="s">
        <v>317</v>
      </c>
      <c r="C5231" t="s">
        <v>11593</v>
      </c>
      <c r="D5231" t="s">
        <v>318</v>
      </c>
      <c r="E5231">
        <v>924.11</v>
      </c>
      <c r="F5231" t="s">
        <v>1170</v>
      </c>
      <c r="G5231" t="s">
        <v>11594</v>
      </c>
      <c r="H5231" t="s">
        <v>800</v>
      </c>
      <c r="I5231" t="s">
        <v>10771</v>
      </c>
      <c r="J5231">
        <v>10100</v>
      </c>
      <c r="K5231">
        <v>114000</v>
      </c>
      <c r="L5231" t="s">
        <v>39</v>
      </c>
      <c r="M5231" t="s">
        <v>193</v>
      </c>
      <c r="N5231" t="s">
        <v>11274</v>
      </c>
      <c r="O5231" s="129"/>
    </row>
    <row r="5232" spans="1:15">
      <c r="A5232" t="s">
        <v>316</v>
      </c>
      <c r="B5232" t="s">
        <v>317</v>
      </c>
      <c r="C5232" t="s">
        <v>11569</v>
      </c>
      <c r="D5232" t="s">
        <v>318</v>
      </c>
      <c r="E5232">
        <v>843.28</v>
      </c>
      <c r="F5232" t="s">
        <v>1170</v>
      </c>
      <c r="G5232" t="s">
        <v>11570</v>
      </c>
      <c r="H5232" t="s">
        <v>799</v>
      </c>
      <c r="I5232" t="s">
        <v>10770</v>
      </c>
      <c r="J5232">
        <v>10100</v>
      </c>
      <c r="K5232">
        <v>114010</v>
      </c>
      <c r="L5232" t="s">
        <v>35</v>
      </c>
      <c r="M5232" t="s">
        <v>193</v>
      </c>
      <c r="N5232" t="s">
        <v>11264</v>
      </c>
      <c r="O5232" s="129"/>
    </row>
    <row r="5233" spans="1:15">
      <c r="A5233" t="s">
        <v>320</v>
      </c>
      <c r="B5233" t="s">
        <v>317</v>
      </c>
      <c r="C5233" t="s">
        <v>11571</v>
      </c>
      <c r="D5233" t="s">
        <v>318</v>
      </c>
      <c r="E5233">
        <v>851.68</v>
      </c>
      <c r="F5233" t="s">
        <v>1170</v>
      </c>
      <c r="G5233" t="s">
        <v>11572</v>
      </c>
      <c r="H5233" t="s">
        <v>796</v>
      </c>
      <c r="I5233" t="s">
        <v>10770</v>
      </c>
      <c r="J5233">
        <v>10100</v>
      </c>
      <c r="K5233">
        <v>114010</v>
      </c>
      <c r="L5233" t="s">
        <v>35</v>
      </c>
      <c r="M5233" t="s">
        <v>193</v>
      </c>
      <c r="N5233" t="s">
        <v>11265</v>
      </c>
      <c r="O5233" s="129"/>
    </row>
    <row r="5234" spans="1:15">
      <c r="A5234" t="s">
        <v>321</v>
      </c>
      <c r="B5234" t="s">
        <v>317</v>
      </c>
      <c r="C5234" t="s">
        <v>11573</v>
      </c>
      <c r="D5234" t="s">
        <v>318</v>
      </c>
      <c r="E5234">
        <v>902.12</v>
      </c>
      <c r="F5234" t="s">
        <v>1170</v>
      </c>
      <c r="G5234" t="s">
        <v>11574</v>
      </c>
      <c r="H5234" t="s">
        <v>799</v>
      </c>
      <c r="I5234" t="s">
        <v>10770</v>
      </c>
      <c r="J5234">
        <v>10100</v>
      </c>
      <c r="K5234">
        <v>114010</v>
      </c>
      <c r="L5234" t="s">
        <v>35</v>
      </c>
      <c r="M5234" t="s">
        <v>193</v>
      </c>
      <c r="N5234" t="s">
        <v>11266</v>
      </c>
      <c r="O5234" s="129"/>
    </row>
    <row r="5235" spans="1:15">
      <c r="A5235" t="s">
        <v>1115</v>
      </c>
      <c r="B5235" t="s">
        <v>317</v>
      </c>
      <c r="C5235" t="s">
        <v>11575</v>
      </c>
      <c r="D5235" t="s">
        <v>318</v>
      </c>
      <c r="E5235">
        <v>897.92</v>
      </c>
      <c r="F5235" t="s">
        <v>1170</v>
      </c>
      <c r="G5235" t="s">
        <v>11576</v>
      </c>
      <c r="H5235" t="s">
        <v>795</v>
      </c>
      <c r="I5235" t="s">
        <v>10770</v>
      </c>
      <c r="J5235">
        <v>10100</v>
      </c>
      <c r="K5235">
        <v>114010</v>
      </c>
      <c r="L5235" t="s">
        <v>35</v>
      </c>
      <c r="M5235" t="s">
        <v>193</v>
      </c>
      <c r="N5235" t="s">
        <v>11267</v>
      </c>
      <c r="O5235" s="129"/>
    </row>
    <row r="5236" spans="1:15">
      <c r="A5236" t="s">
        <v>11577</v>
      </c>
      <c r="B5236" t="s">
        <v>317</v>
      </c>
      <c r="C5236" t="s">
        <v>11578</v>
      </c>
      <c r="D5236" t="s">
        <v>318</v>
      </c>
      <c r="E5236">
        <v>767.63</v>
      </c>
      <c r="F5236" t="s">
        <v>1170</v>
      </c>
      <c r="G5236" t="s">
        <v>11579</v>
      </c>
      <c r="H5236" t="s">
        <v>793</v>
      </c>
      <c r="I5236" t="s">
        <v>10770</v>
      </c>
      <c r="J5236">
        <v>10100</v>
      </c>
      <c r="K5236">
        <v>114010</v>
      </c>
      <c r="L5236" t="s">
        <v>35</v>
      </c>
      <c r="M5236" t="s">
        <v>193</v>
      </c>
      <c r="N5236" t="s">
        <v>11268</v>
      </c>
      <c r="O5236" s="129"/>
    </row>
    <row r="5237" spans="1:15">
      <c r="A5237" t="s">
        <v>11580</v>
      </c>
      <c r="B5237" t="s">
        <v>317</v>
      </c>
      <c r="C5237" t="s">
        <v>11581</v>
      </c>
      <c r="D5237" t="s">
        <v>318</v>
      </c>
      <c r="E5237">
        <v>916.09</v>
      </c>
      <c r="F5237" t="s">
        <v>1170</v>
      </c>
      <c r="G5237" t="s">
        <v>11582</v>
      </c>
      <c r="H5237" t="s">
        <v>785</v>
      </c>
      <c r="I5237" t="s">
        <v>10770</v>
      </c>
      <c r="J5237">
        <v>10100</v>
      </c>
      <c r="K5237">
        <v>114010</v>
      </c>
      <c r="L5237" t="s">
        <v>35</v>
      </c>
      <c r="M5237" t="s">
        <v>193</v>
      </c>
      <c r="N5237" t="s">
        <v>11269</v>
      </c>
      <c r="O5237" s="129"/>
    </row>
    <row r="5238" spans="1:15">
      <c r="A5238" t="s">
        <v>1155</v>
      </c>
      <c r="B5238" t="s">
        <v>317</v>
      </c>
      <c r="C5238" t="s">
        <v>11586</v>
      </c>
      <c r="D5238" t="s">
        <v>318</v>
      </c>
      <c r="E5238">
        <v>859.27</v>
      </c>
      <c r="F5238" t="s">
        <v>1170</v>
      </c>
      <c r="G5238" t="s">
        <v>11587</v>
      </c>
      <c r="H5238" t="s">
        <v>797</v>
      </c>
      <c r="I5238" t="s">
        <v>10770</v>
      </c>
      <c r="J5238">
        <v>10100</v>
      </c>
      <c r="K5238">
        <v>114010</v>
      </c>
      <c r="L5238" t="s">
        <v>35</v>
      </c>
      <c r="M5238" t="s">
        <v>193</v>
      </c>
      <c r="N5238" t="s">
        <v>11270</v>
      </c>
      <c r="O5238" s="129"/>
    </row>
    <row r="5239" spans="1:15">
      <c r="A5239" t="s">
        <v>11583</v>
      </c>
      <c r="B5239" t="s">
        <v>317</v>
      </c>
      <c r="C5239" t="s">
        <v>11584</v>
      </c>
      <c r="D5239" t="s">
        <v>318</v>
      </c>
      <c r="E5239">
        <v>884.49</v>
      </c>
      <c r="F5239" t="s">
        <v>1170</v>
      </c>
      <c r="G5239" t="s">
        <v>11585</v>
      </c>
      <c r="H5239" t="s">
        <v>796</v>
      </c>
      <c r="I5239" t="s">
        <v>10770</v>
      </c>
      <c r="J5239">
        <v>10100</v>
      </c>
      <c r="K5239">
        <v>114010</v>
      </c>
      <c r="L5239" t="s">
        <v>35</v>
      </c>
      <c r="M5239" t="s">
        <v>193</v>
      </c>
      <c r="N5239" t="s">
        <v>11271</v>
      </c>
      <c r="O5239" s="129"/>
    </row>
    <row r="5240" spans="1:15">
      <c r="A5240" t="s">
        <v>11588</v>
      </c>
      <c r="B5240" t="s">
        <v>317</v>
      </c>
      <c r="C5240" t="s">
        <v>11589</v>
      </c>
      <c r="D5240" t="s">
        <v>318</v>
      </c>
      <c r="E5240">
        <v>1353.59</v>
      </c>
      <c r="F5240" t="s">
        <v>1170</v>
      </c>
      <c r="G5240" t="s">
        <v>11590</v>
      </c>
      <c r="H5240" t="s">
        <v>804</v>
      </c>
      <c r="I5240" t="s">
        <v>10770</v>
      </c>
      <c r="J5240">
        <v>10100</v>
      </c>
      <c r="K5240">
        <v>114010</v>
      </c>
      <c r="L5240" t="s">
        <v>35</v>
      </c>
      <c r="M5240" t="s">
        <v>193</v>
      </c>
      <c r="N5240" t="s">
        <v>11272</v>
      </c>
      <c r="O5240" s="129"/>
    </row>
    <row r="5241" spans="1:15">
      <c r="A5241" t="s">
        <v>1161</v>
      </c>
      <c r="B5241" t="s">
        <v>317</v>
      </c>
      <c r="C5241" t="s">
        <v>11591</v>
      </c>
      <c r="D5241" t="s">
        <v>318</v>
      </c>
      <c r="E5241">
        <v>897.54</v>
      </c>
      <c r="F5241" t="s">
        <v>1170</v>
      </c>
      <c r="G5241" t="s">
        <v>11592</v>
      </c>
      <c r="H5241" t="s">
        <v>796</v>
      </c>
      <c r="I5241" t="s">
        <v>10770</v>
      </c>
      <c r="J5241">
        <v>10100</v>
      </c>
      <c r="K5241">
        <v>114010</v>
      </c>
      <c r="L5241" t="s">
        <v>35</v>
      </c>
      <c r="M5241" t="s">
        <v>193</v>
      </c>
      <c r="N5241" t="s">
        <v>11273</v>
      </c>
      <c r="O5241" s="129"/>
    </row>
    <row r="5242" spans="1:15">
      <c r="A5242" t="s">
        <v>1160</v>
      </c>
      <c r="B5242" t="s">
        <v>317</v>
      </c>
      <c r="C5242" t="s">
        <v>11593</v>
      </c>
      <c r="D5242" t="s">
        <v>318</v>
      </c>
      <c r="E5242">
        <v>924.28</v>
      </c>
      <c r="F5242" t="s">
        <v>1170</v>
      </c>
      <c r="G5242" t="s">
        <v>11594</v>
      </c>
      <c r="H5242" t="s">
        <v>801</v>
      </c>
      <c r="I5242" t="s">
        <v>10770</v>
      </c>
      <c r="J5242">
        <v>10100</v>
      </c>
      <c r="K5242">
        <v>114010</v>
      </c>
      <c r="L5242" t="s">
        <v>35</v>
      </c>
      <c r="M5242" t="s">
        <v>193</v>
      </c>
      <c r="N5242" t="s">
        <v>11274</v>
      </c>
      <c r="O5242" s="129"/>
    </row>
    <row r="5243" spans="1:15">
      <c r="A5243" t="s">
        <v>316</v>
      </c>
      <c r="B5243" t="s">
        <v>317</v>
      </c>
      <c r="C5243" t="s">
        <v>11569</v>
      </c>
      <c r="D5243" t="s">
        <v>318</v>
      </c>
      <c r="E5243">
        <v>547.32000000000005</v>
      </c>
      <c r="F5243" t="s">
        <v>1170</v>
      </c>
      <c r="G5243" t="s">
        <v>11570</v>
      </c>
      <c r="H5243" t="s">
        <v>800</v>
      </c>
      <c r="I5243" t="s">
        <v>10769</v>
      </c>
      <c r="J5243">
        <v>10100</v>
      </c>
      <c r="K5243">
        <v>114020</v>
      </c>
      <c r="L5243" t="s">
        <v>33</v>
      </c>
      <c r="M5243" t="s">
        <v>193</v>
      </c>
      <c r="N5243" t="s">
        <v>11264</v>
      </c>
      <c r="O5243" s="129"/>
    </row>
    <row r="5244" spans="1:15">
      <c r="A5244" t="s">
        <v>320</v>
      </c>
      <c r="B5244" t="s">
        <v>317</v>
      </c>
      <c r="C5244" t="s">
        <v>11571</v>
      </c>
      <c r="D5244" t="s">
        <v>318</v>
      </c>
      <c r="E5244">
        <v>575.02</v>
      </c>
      <c r="F5244" t="s">
        <v>1170</v>
      </c>
      <c r="G5244" t="s">
        <v>11572</v>
      </c>
      <c r="H5244" t="s">
        <v>797</v>
      </c>
      <c r="I5244" t="s">
        <v>10769</v>
      </c>
      <c r="J5244">
        <v>10100</v>
      </c>
      <c r="K5244">
        <v>114020</v>
      </c>
      <c r="L5244" t="s">
        <v>33</v>
      </c>
      <c r="M5244" t="s">
        <v>193</v>
      </c>
      <c r="N5244" t="s">
        <v>11265</v>
      </c>
      <c r="O5244" s="129"/>
    </row>
    <row r="5245" spans="1:15">
      <c r="A5245" t="s">
        <v>321</v>
      </c>
      <c r="B5245" t="s">
        <v>317</v>
      </c>
      <c r="C5245" t="s">
        <v>11573</v>
      </c>
      <c r="D5245" t="s">
        <v>318</v>
      </c>
      <c r="E5245">
        <v>547.32000000000005</v>
      </c>
      <c r="F5245" t="s">
        <v>1170</v>
      </c>
      <c r="G5245" t="s">
        <v>11574</v>
      </c>
      <c r="H5245" t="s">
        <v>800</v>
      </c>
      <c r="I5245" t="s">
        <v>10769</v>
      </c>
      <c r="J5245">
        <v>10100</v>
      </c>
      <c r="K5245">
        <v>114020</v>
      </c>
      <c r="L5245" t="s">
        <v>33</v>
      </c>
      <c r="M5245" t="s">
        <v>193</v>
      </c>
      <c r="N5245" t="s">
        <v>11266</v>
      </c>
      <c r="O5245" s="129"/>
    </row>
    <row r="5246" spans="1:15">
      <c r="A5246" t="s">
        <v>1115</v>
      </c>
      <c r="B5246" t="s">
        <v>317</v>
      </c>
      <c r="C5246" t="s">
        <v>11575</v>
      </c>
      <c r="D5246" t="s">
        <v>318</v>
      </c>
      <c r="E5246">
        <v>576.86</v>
      </c>
      <c r="F5246" t="s">
        <v>1170</v>
      </c>
      <c r="G5246" t="s">
        <v>11576</v>
      </c>
      <c r="H5246" t="s">
        <v>796</v>
      </c>
      <c r="I5246" t="s">
        <v>10769</v>
      </c>
      <c r="J5246">
        <v>10100</v>
      </c>
      <c r="K5246">
        <v>114020</v>
      </c>
      <c r="L5246" t="s">
        <v>33</v>
      </c>
      <c r="M5246" t="s">
        <v>193</v>
      </c>
      <c r="N5246" t="s">
        <v>11267</v>
      </c>
      <c r="O5246" s="129"/>
    </row>
    <row r="5247" spans="1:15">
      <c r="A5247" t="s">
        <v>11577</v>
      </c>
      <c r="B5247" t="s">
        <v>317</v>
      </c>
      <c r="C5247" t="s">
        <v>11578</v>
      </c>
      <c r="D5247" t="s">
        <v>318</v>
      </c>
      <c r="E5247">
        <v>547.32000000000005</v>
      </c>
      <c r="F5247" t="s">
        <v>1170</v>
      </c>
      <c r="G5247" t="s">
        <v>11579</v>
      </c>
      <c r="H5247" t="s">
        <v>794</v>
      </c>
      <c r="I5247" t="s">
        <v>10769</v>
      </c>
      <c r="J5247">
        <v>10100</v>
      </c>
      <c r="K5247">
        <v>114020</v>
      </c>
      <c r="L5247" t="s">
        <v>33</v>
      </c>
      <c r="M5247" t="s">
        <v>193</v>
      </c>
      <c r="N5247" t="s">
        <v>11268</v>
      </c>
      <c r="O5247" s="129"/>
    </row>
    <row r="5248" spans="1:15">
      <c r="A5248" t="s">
        <v>11580</v>
      </c>
      <c r="B5248" t="s">
        <v>317</v>
      </c>
      <c r="C5248" t="s">
        <v>11581</v>
      </c>
      <c r="D5248" t="s">
        <v>318</v>
      </c>
      <c r="E5248">
        <v>562.5</v>
      </c>
      <c r="F5248" t="s">
        <v>1170</v>
      </c>
      <c r="G5248" t="s">
        <v>11582</v>
      </c>
      <c r="H5248" t="s">
        <v>786</v>
      </c>
      <c r="I5248" t="s">
        <v>10769</v>
      </c>
      <c r="J5248">
        <v>10100</v>
      </c>
      <c r="K5248">
        <v>114020</v>
      </c>
      <c r="L5248" t="s">
        <v>33</v>
      </c>
      <c r="M5248" t="s">
        <v>193</v>
      </c>
      <c r="N5248" t="s">
        <v>11269</v>
      </c>
      <c r="O5248" s="129"/>
    </row>
    <row r="5249" spans="1:15">
      <c r="A5249" t="s">
        <v>1155</v>
      </c>
      <c r="B5249" t="s">
        <v>317</v>
      </c>
      <c r="C5249" t="s">
        <v>11586</v>
      </c>
      <c r="D5249" t="s">
        <v>318</v>
      </c>
      <c r="E5249">
        <v>712.35</v>
      </c>
      <c r="F5249" t="s">
        <v>1170</v>
      </c>
      <c r="G5249" t="s">
        <v>11587</v>
      </c>
      <c r="H5249" t="s">
        <v>798</v>
      </c>
      <c r="I5249" t="s">
        <v>10769</v>
      </c>
      <c r="J5249">
        <v>10100</v>
      </c>
      <c r="K5249">
        <v>114020</v>
      </c>
      <c r="L5249" t="s">
        <v>33</v>
      </c>
      <c r="M5249" t="s">
        <v>193</v>
      </c>
      <c r="N5249" t="s">
        <v>11270</v>
      </c>
      <c r="O5249" s="129"/>
    </row>
    <row r="5250" spans="1:15">
      <c r="A5250" t="s">
        <v>11583</v>
      </c>
      <c r="B5250" t="s">
        <v>317</v>
      </c>
      <c r="C5250" t="s">
        <v>11584</v>
      </c>
      <c r="D5250" t="s">
        <v>318</v>
      </c>
      <c r="E5250">
        <v>594.16999999999996</v>
      </c>
      <c r="F5250" t="s">
        <v>1170</v>
      </c>
      <c r="G5250" t="s">
        <v>11585</v>
      </c>
      <c r="H5250" t="s">
        <v>797</v>
      </c>
      <c r="I5250" t="s">
        <v>10769</v>
      </c>
      <c r="J5250">
        <v>10100</v>
      </c>
      <c r="K5250">
        <v>114020</v>
      </c>
      <c r="L5250" t="s">
        <v>33</v>
      </c>
      <c r="M5250" t="s">
        <v>193</v>
      </c>
      <c r="N5250" t="s">
        <v>11271</v>
      </c>
      <c r="O5250" s="129"/>
    </row>
    <row r="5251" spans="1:15">
      <c r="A5251" t="s">
        <v>11588</v>
      </c>
      <c r="B5251" t="s">
        <v>317</v>
      </c>
      <c r="C5251" t="s">
        <v>11589</v>
      </c>
      <c r="D5251" t="s">
        <v>318</v>
      </c>
      <c r="E5251">
        <v>1023.08</v>
      </c>
      <c r="F5251" t="s">
        <v>1170</v>
      </c>
      <c r="G5251" t="s">
        <v>11590</v>
      </c>
      <c r="H5251" t="s">
        <v>805</v>
      </c>
      <c r="I5251" t="s">
        <v>10769</v>
      </c>
      <c r="J5251">
        <v>10100</v>
      </c>
      <c r="K5251">
        <v>114020</v>
      </c>
      <c r="L5251" t="s">
        <v>33</v>
      </c>
      <c r="M5251" t="s">
        <v>193</v>
      </c>
      <c r="N5251" t="s">
        <v>11272</v>
      </c>
      <c r="O5251" s="129"/>
    </row>
    <row r="5252" spans="1:15">
      <c r="A5252" t="s">
        <v>1161</v>
      </c>
      <c r="B5252" t="s">
        <v>317</v>
      </c>
      <c r="C5252" t="s">
        <v>11591</v>
      </c>
      <c r="D5252" t="s">
        <v>318</v>
      </c>
      <c r="E5252">
        <v>599.76</v>
      </c>
      <c r="F5252" t="s">
        <v>1170</v>
      </c>
      <c r="G5252" t="s">
        <v>11592</v>
      </c>
      <c r="H5252" t="s">
        <v>797</v>
      </c>
      <c r="I5252" t="s">
        <v>10769</v>
      </c>
      <c r="J5252">
        <v>10100</v>
      </c>
      <c r="K5252">
        <v>114020</v>
      </c>
      <c r="L5252" t="s">
        <v>33</v>
      </c>
      <c r="M5252" t="s">
        <v>193</v>
      </c>
      <c r="N5252" t="s">
        <v>11273</v>
      </c>
      <c r="O5252" s="129"/>
    </row>
    <row r="5253" spans="1:15">
      <c r="A5253" t="s">
        <v>1160</v>
      </c>
      <c r="B5253" t="s">
        <v>317</v>
      </c>
      <c r="C5253" t="s">
        <v>11593</v>
      </c>
      <c r="D5253" t="s">
        <v>318</v>
      </c>
      <c r="E5253">
        <v>599.76</v>
      </c>
      <c r="F5253" t="s">
        <v>1170</v>
      </c>
      <c r="G5253" t="s">
        <v>11594</v>
      </c>
      <c r="H5253" t="s">
        <v>802</v>
      </c>
      <c r="I5253" t="s">
        <v>10769</v>
      </c>
      <c r="J5253">
        <v>10100</v>
      </c>
      <c r="K5253">
        <v>114020</v>
      </c>
      <c r="L5253" t="s">
        <v>33</v>
      </c>
      <c r="M5253" t="s">
        <v>193</v>
      </c>
      <c r="N5253" t="s">
        <v>11274</v>
      </c>
      <c r="O5253" s="129"/>
    </row>
    <row r="5254" spans="1:15">
      <c r="A5254" t="s">
        <v>316</v>
      </c>
      <c r="B5254" t="s">
        <v>317</v>
      </c>
      <c r="C5254" t="s">
        <v>11569</v>
      </c>
      <c r="D5254" t="s">
        <v>318</v>
      </c>
      <c r="E5254">
        <v>9253.92</v>
      </c>
      <c r="F5254" t="s">
        <v>1170</v>
      </c>
      <c r="G5254" t="s">
        <v>11570</v>
      </c>
      <c r="H5254" t="s">
        <v>801</v>
      </c>
      <c r="I5254" t="s">
        <v>10768</v>
      </c>
      <c r="J5254">
        <v>10100</v>
      </c>
      <c r="K5254">
        <v>114040</v>
      </c>
      <c r="L5254" t="s">
        <v>27</v>
      </c>
      <c r="M5254" t="s">
        <v>193</v>
      </c>
      <c r="N5254" t="s">
        <v>11264</v>
      </c>
      <c r="O5254" s="129"/>
    </row>
    <row r="5255" spans="1:15">
      <c r="A5255" t="s">
        <v>320</v>
      </c>
      <c r="B5255" t="s">
        <v>317</v>
      </c>
      <c r="C5255" t="s">
        <v>11571</v>
      </c>
      <c r="D5255" t="s">
        <v>318</v>
      </c>
      <c r="E5255">
        <v>9203.81</v>
      </c>
      <c r="F5255" t="s">
        <v>1170</v>
      </c>
      <c r="G5255" t="s">
        <v>11572</v>
      </c>
      <c r="H5255" t="s">
        <v>798</v>
      </c>
      <c r="I5255" t="s">
        <v>10768</v>
      </c>
      <c r="J5255">
        <v>10100</v>
      </c>
      <c r="K5255">
        <v>114040</v>
      </c>
      <c r="L5255" t="s">
        <v>27</v>
      </c>
      <c r="M5255" t="s">
        <v>193</v>
      </c>
      <c r="N5255" t="s">
        <v>11265</v>
      </c>
      <c r="O5255" s="129"/>
    </row>
    <row r="5256" spans="1:15">
      <c r="A5256" t="s">
        <v>321</v>
      </c>
      <c r="B5256" t="s">
        <v>317</v>
      </c>
      <c r="C5256" t="s">
        <v>11573</v>
      </c>
      <c r="D5256" t="s">
        <v>318</v>
      </c>
      <c r="E5256">
        <v>9316.81</v>
      </c>
      <c r="F5256" t="s">
        <v>1170</v>
      </c>
      <c r="G5256" t="s">
        <v>11574</v>
      </c>
      <c r="H5256" t="s">
        <v>801</v>
      </c>
      <c r="I5256" t="s">
        <v>10768</v>
      </c>
      <c r="J5256">
        <v>10100</v>
      </c>
      <c r="K5256">
        <v>114040</v>
      </c>
      <c r="L5256" t="s">
        <v>27</v>
      </c>
      <c r="M5256" t="s">
        <v>193</v>
      </c>
      <c r="N5256" t="s">
        <v>11266</v>
      </c>
      <c r="O5256" s="129"/>
    </row>
    <row r="5257" spans="1:15">
      <c r="A5257" t="s">
        <v>1115</v>
      </c>
      <c r="B5257" t="s">
        <v>317</v>
      </c>
      <c r="C5257" t="s">
        <v>11575</v>
      </c>
      <c r="D5257" t="s">
        <v>318</v>
      </c>
      <c r="E5257">
        <v>9343.67</v>
      </c>
      <c r="F5257" t="s">
        <v>1170</v>
      </c>
      <c r="G5257" t="s">
        <v>11576</v>
      </c>
      <c r="H5257" t="s">
        <v>797</v>
      </c>
      <c r="I5257" t="s">
        <v>10768</v>
      </c>
      <c r="J5257">
        <v>10100</v>
      </c>
      <c r="K5257">
        <v>114040</v>
      </c>
      <c r="L5257" t="s">
        <v>27</v>
      </c>
      <c r="M5257" t="s">
        <v>193</v>
      </c>
      <c r="N5257" t="s">
        <v>11267</v>
      </c>
      <c r="O5257" s="129"/>
    </row>
    <row r="5258" spans="1:15">
      <c r="A5258" t="s">
        <v>11577</v>
      </c>
      <c r="B5258" t="s">
        <v>317</v>
      </c>
      <c r="C5258" t="s">
        <v>11578</v>
      </c>
      <c r="D5258" t="s">
        <v>318</v>
      </c>
      <c r="E5258">
        <v>9316.81</v>
      </c>
      <c r="F5258" t="s">
        <v>1170</v>
      </c>
      <c r="G5258" t="s">
        <v>11579</v>
      </c>
      <c r="H5258" t="s">
        <v>795</v>
      </c>
      <c r="I5258" t="s">
        <v>10768</v>
      </c>
      <c r="J5258">
        <v>10100</v>
      </c>
      <c r="K5258">
        <v>114040</v>
      </c>
      <c r="L5258" t="s">
        <v>27</v>
      </c>
      <c r="M5258" t="s">
        <v>193</v>
      </c>
      <c r="N5258" t="s">
        <v>11268</v>
      </c>
      <c r="O5258" s="129"/>
    </row>
    <row r="5259" spans="1:15">
      <c r="A5259" t="s">
        <v>11580</v>
      </c>
      <c r="B5259" t="s">
        <v>317</v>
      </c>
      <c r="C5259" t="s">
        <v>11581</v>
      </c>
      <c r="D5259" t="s">
        <v>318</v>
      </c>
      <c r="E5259">
        <v>8848.51</v>
      </c>
      <c r="F5259" t="s">
        <v>1170</v>
      </c>
      <c r="G5259" t="s">
        <v>11582</v>
      </c>
      <c r="H5259" t="s">
        <v>787</v>
      </c>
      <c r="I5259" t="s">
        <v>10768</v>
      </c>
      <c r="J5259">
        <v>10100</v>
      </c>
      <c r="K5259">
        <v>114040</v>
      </c>
      <c r="L5259" t="s">
        <v>27</v>
      </c>
      <c r="M5259" t="s">
        <v>193</v>
      </c>
      <c r="N5259" t="s">
        <v>11269</v>
      </c>
      <c r="O5259" s="129"/>
    </row>
    <row r="5260" spans="1:15">
      <c r="A5260" t="s">
        <v>11583</v>
      </c>
      <c r="B5260" t="s">
        <v>317</v>
      </c>
      <c r="C5260" t="s">
        <v>11584</v>
      </c>
      <c r="D5260" t="s">
        <v>318</v>
      </c>
      <c r="E5260">
        <v>14650.22</v>
      </c>
      <c r="F5260" t="s">
        <v>1170</v>
      </c>
      <c r="G5260" t="s">
        <v>11585</v>
      </c>
      <c r="H5260" t="s">
        <v>798</v>
      </c>
      <c r="I5260" t="s">
        <v>10768</v>
      </c>
      <c r="J5260">
        <v>10100</v>
      </c>
      <c r="K5260">
        <v>114040</v>
      </c>
      <c r="L5260" t="s">
        <v>27</v>
      </c>
      <c r="M5260" t="s">
        <v>193</v>
      </c>
      <c r="N5260" t="s">
        <v>11271</v>
      </c>
      <c r="O5260" s="129"/>
    </row>
    <row r="5261" spans="1:15">
      <c r="A5261" t="s">
        <v>1155</v>
      </c>
      <c r="B5261" t="s">
        <v>317</v>
      </c>
      <c r="C5261" t="s">
        <v>11586</v>
      </c>
      <c r="D5261" t="s">
        <v>318</v>
      </c>
      <c r="E5261">
        <v>9573.9699999999993</v>
      </c>
      <c r="F5261" t="s">
        <v>1170</v>
      </c>
      <c r="G5261" t="s">
        <v>11587</v>
      </c>
      <c r="H5261" t="s">
        <v>799</v>
      </c>
      <c r="I5261" t="s">
        <v>10768</v>
      </c>
      <c r="J5261">
        <v>10100</v>
      </c>
      <c r="K5261">
        <v>114040</v>
      </c>
      <c r="L5261" t="s">
        <v>27</v>
      </c>
      <c r="M5261" t="s">
        <v>193</v>
      </c>
      <c r="N5261" t="s">
        <v>11270</v>
      </c>
      <c r="O5261" s="129"/>
    </row>
    <row r="5262" spans="1:15">
      <c r="A5262" t="s">
        <v>11588</v>
      </c>
      <c r="B5262" t="s">
        <v>317</v>
      </c>
      <c r="C5262" t="s">
        <v>11589</v>
      </c>
      <c r="D5262" t="s">
        <v>318</v>
      </c>
      <c r="E5262">
        <v>13076.43</v>
      </c>
      <c r="F5262" t="s">
        <v>1170</v>
      </c>
      <c r="G5262" t="s">
        <v>11590</v>
      </c>
      <c r="H5262" t="s">
        <v>806</v>
      </c>
      <c r="I5262" t="s">
        <v>10768</v>
      </c>
      <c r="J5262">
        <v>10100</v>
      </c>
      <c r="K5262">
        <v>114040</v>
      </c>
      <c r="L5262" t="s">
        <v>27</v>
      </c>
      <c r="M5262" t="s">
        <v>193</v>
      </c>
      <c r="N5262" t="s">
        <v>11272</v>
      </c>
      <c r="O5262" s="129"/>
    </row>
    <row r="5263" spans="1:15">
      <c r="A5263" t="s">
        <v>1161</v>
      </c>
      <c r="B5263" t="s">
        <v>317</v>
      </c>
      <c r="C5263" t="s">
        <v>11591</v>
      </c>
      <c r="D5263" t="s">
        <v>318</v>
      </c>
      <c r="E5263">
        <v>11903.98</v>
      </c>
      <c r="F5263" t="s">
        <v>1170</v>
      </c>
      <c r="G5263" t="s">
        <v>11592</v>
      </c>
      <c r="H5263" t="s">
        <v>798</v>
      </c>
      <c r="I5263" t="s">
        <v>10768</v>
      </c>
      <c r="J5263">
        <v>10100</v>
      </c>
      <c r="K5263">
        <v>114040</v>
      </c>
      <c r="L5263" t="s">
        <v>27</v>
      </c>
      <c r="M5263" t="s">
        <v>193</v>
      </c>
      <c r="N5263" t="s">
        <v>11273</v>
      </c>
      <c r="O5263" s="129"/>
    </row>
    <row r="5264" spans="1:15">
      <c r="A5264" t="s">
        <v>1160</v>
      </c>
      <c r="B5264" t="s">
        <v>317</v>
      </c>
      <c r="C5264" t="s">
        <v>11593</v>
      </c>
      <c r="D5264" t="s">
        <v>318</v>
      </c>
      <c r="E5264">
        <v>10751.05</v>
      </c>
      <c r="F5264" t="s">
        <v>1170</v>
      </c>
      <c r="G5264" t="s">
        <v>11594</v>
      </c>
      <c r="H5264" t="s">
        <v>803</v>
      </c>
      <c r="I5264" t="s">
        <v>10768</v>
      </c>
      <c r="J5264">
        <v>10100</v>
      </c>
      <c r="K5264">
        <v>114040</v>
      </c>
      <c r="L5264" t="s">
        <v>27</v>
      </c>
      <c r="M5264" t="s">
        <v>193</v>
      </c>
      <c r="N5264" t="s">
        <v>11274</v>
      </c>
      <c r="O5264" s="129"/>
    </row>
    <row r="5265" spans="1:15">
      <c r="A5265" t="s">
        <v>316</v>
      </c>
      <c r="B5265" t="s">
        <v>317</v>
      </c>
      <c r="C5265" t="s">
        <v>11569</v>
      </c>
      <c r="D5265" t="s">
        <v>318</v>
      </c>
      <c r="E5265">
        <v>3544.41</v>
      </c>
      <c r="F5265" t="s">
        <v>1170</v>
      </c>
      <c r="G5265" t="s">
        <v>11570</v>
      </c>
      <c r="H5265" t="s">
        <v>802</v>
      </c>
      <c r="I5265" t="s">
        <v>10767</v>
      </c>
      <c r="J5265">
        <v>10100</v>
      </c>
      <c r="K5265">
        <v>114060</v>
      </c>
      <c r="L5265" t="s">
        <v>31</v>
      </c>
      <c r="M5265" t="s">
        <v>193</v>
      </c>
      <c r="N5265" t="s">
        <v>11264</v>
      </c>
      <c r="O5265" s="129"/>
    </row>
    <row r="5266" spans="1:15">
      <c r="A5266" t="s">
        <v>320</v>
      </c>
      <c r="B5266" t="s">
        <v>317</v>
      </c>
      <c r="C5266" t="s">
        <v>11571</v>
      </c>
      <c r="D5266" t="s">
        <v>318</v>
      </c>
      <c r="E5266">
        <v>3413.64</v>
      </c>
      <c r="F5266" t="s">
        <v>1170</v>
      </c>
      <c r="G5266" t="s">
        <v>11572</v>
      </c>
      <c r="H5266" t="s">
        <v>799</v>
      </c>
      <c r="I5266" t="s">
        <v>10767</v>
      </c>
      <c r="J5266">
        <v>10100</v>
      </c>
      <c r="K5266">
        <v>114060</v>
      </c>
      <c r="L5266" t="s">
        <v>31</v>
      </c>
      <c r="M5266" t="s">
        <v>193</v>
      </c>
      <c r="N5266" t="s">
        <v>11265</v>
      </c>
      <c r="O5266" s="129"/>
    </row>
    <row r="5267" spans="1:15">
      <c r="A5267" t="s">
        <v>321</v>
      </c>
      <c r="B5267" t="s">
        <v>317</v>
      </c>
      <c r="C5267" t="s">
        <v>11573</v>
      </c>
      <c r="D5267" t="s">
        <v>318</v>
      </c>
      <c r="E5267">
        <v>3461.94</v>
      </c>
      <c r="F5267" t="s">
        <v>1170</v>
      </c>
      <c r="G5267" t="s">
        <v>11574</v>
      </c>
      <c r="H5267" t="s">
        <v>802</v>
      </c>
      <c r="I5267" t="s">
        <v>10767</v>
      </c>
      <c r="J5267">
        <v>10100</v>
      </c>
      <c r="K5267">
        <v>114060</v>
      </c>
      <c r="L5267" t="s">
        <v>31</v>
      </c>
      <c r="M5267" t="s">
        <v>193</v>
      </c>
      <c r="N5267" t="s">
        <v>11266</v>
      </c>
      <c r="O5267" s="129"/>
    </row>
    <row r="5268" spans="1:15">
      <c r="A5268" t="s">
        <v>1115</v>
      </c>
      <c r="B5268" t="s">
        <v>317</v>
      </c>
      <c r="C5268" t="s">
        <v>11575</v>
      </c>
      <c r="D5268" t="s">
        <v>318</v>
      </c>
      <c r="E5268">
        <v>3373.81</v>
      </c>
      <c r="F5268" t="s">
        <v>1170</v>
      </c>
      <c r="G5268" t="s">
        <v>11576</v>
      </c>
      <c r="H5268" t="s">
        <v>798</v>
      </c>
      <c r="I5268" t="s">
        <v>10767</v>
      </c>
      <c r="J5268">
        <v>10100</v>
      </c>
      <c r="K5268">
        <v>114060</v>
      </c>
      <c r="L5268" t="s">
        <v>31</v>
      </c>
      <c r="M5268" t="s">
        <v>193</v>
      </c>
      <c r="N5268" t="s">
        <v>11267</v>
      </c>
      <c r="O5268" s="129"/>
    </row>
    <row r="5269" spans="1:15">
      <c r="A5269" t="s">
        <v>11577</v>
      </c>
      <c r="B5269" t="s">
        <v>317</v>
      </c>
      <c r="C5269" t="s">
        <v>11578</v>
      </c>
      <c r="D5269" t="s">
        <v>318</v>
      </c>
      <c r="E5269">
        <v>3275.42</v>
      </c>
      <c r="F5269" t="s">
        <v>1170</v>
      </c>
      <c r="G5269" t="s">
        <v>11579</v>
      </c>
      <c r="H5269" t="s">
        <v>796</v>
      </c>
      <c r="I5269" t="s">
        <v>10767</v>
      </c>
      <c r="J5269">
        <v>10100</v>
      </c>
      <c r="K5269">
        <v>114060</v>
      </c>
      <c r="L5269" t="s">
        <v>31</v>
      </c>
      <c r="M5269" t="s">
        <v>193</v>
      </c>
      <c r="N5269" t="s">
        <v>11268</v>
      </c>
      <c r="O5269" s="129"/>
    </row>
    <row r="5270" spans="1:15">
      <c r="A5270" t="s">
        <v>11580</v>
      </c>
      <c r="B5270" t="s">
        <v>317</v>
      </c>
      <c r="C5270" t="s">
        <v>11581</v>
      </c>
      <c r="D5270" t="s">
        <v>318</v>
      </c>
      <c r="E5270">
        <v>2773.22</v>
      </c>
      <c r="F5270" t="s">
        <v>1170</v>
      </c>
      <c r="G5270" t="s">
        <v>11582</v>
      </c>
      <c r="H5270" t="s">
        <v>788</v>
      </c>
      <c r="I5270" t="s">
        <v>10767</v>
      </c>
      <c r="J5270">
        <v>10100</v>
      </c>
      <c r="K5270">
        <v>114060</v>
      </c>
      <c r="L5270" t="s">
        <v>31</v>
      </c>
      <c r="M5270" t="s">
        <v>193</v>
      </c>
      <c r="N5270" t="s">
        <v>11269</v>
      </c>
      <c r="O5270" s="129"/>
    </row>
    <row r="5271" spans="1:15">
      <c r="A5271" t="s">
        <v>1155</v>
      </c>
      <c r="B5271" t="s">
        <v>317</v>
      </c>
      <c r="C5271" t="s">
        <v>11586</v>
      </c>
      <c r="D5271" t="s">
        <v>318</v>
      </c>
      <c r="E5271">
        <v>3156.59</v>
      </c>
      <c r="F5271" t="s">
        <v>1170</v>
      </c>
      <c r="G5271" t="s">
        <v>11587</v>
      </c>
      <c r="H5271" t="s">
        <v>800</v>
      </c>
      <c r="I5271" t="s">
        <v>10767</v>
      </c>
      <c r="J5271">
        <v>10100</v>
      </c>
      <c r="K5271">
        <v>114060</v>
      </c>
      <c r="L5271" t="s">
        <v>31</v>
      </c>
      <c r="M5271" t="s">
        <v>193</v>
      </c>
      <c r="N5271" t="s">
        <v>11270</v>
      </c>
      <c r="O5271" s="129"/>
    </row>
    <row r="5272" spans="1:15">
      <c r="A5272" t="s">
        <v>11583</v>
      </c>
      <c r="B5272" t="s">
        <v>317</v>
      </c>
      <c r="C5272" t="s">
        <v>11584</v>
      </c>
      <c r="D5272" t="s">
        <v>318</v>
      </c>
      <c r="E5272">
        <v>3411.23</v>
      </c>
      <c r="F5272" t="s">
        <v>1170</v>
      </c>
      <c r="G5272" t="s">
        <v>11585</v>
      </c>
      <c r="H5272" t="s">
        <v>799</v>
      </c>
      <c r="I5272" t="s">
        <v>10767</v>
      </c>
      <c r="J5272">
        <v>10100</v>
      </c>
      <c r="K5272">
        <v>114060</v>
      </c>
      <c r="L5272" t="s">
        <v>31</v>
      </c>
      <c r="M5272" t="s">
        <v>193</v>
      </c>
      <c r="N5272" t="s">
        <v>11271</v>
      </c>
      <c r="O5272" s="129"/>
    </row>
    <row r="5273" spans="1:15">
      <c r="A5273" t="s">
        <v>11588</v>
      </c>
      <c r="B5273" t="s">
        <v>317</v>
      </c>
      <c r="C5273" t="s">
        <v>11589</v>
      </c>
      <c r="D5273" t="s">
        <v>318</v>
      </c>
      <c r="E5273">
        <v>5767.87</v>
      </c>
      <c r="F5273" t="s">
        <v>1170</v>
      </c>
      <c r="G5273" t="s">
        <v>11590</v>
      </c>
      <c r="H5273" t="s">
        <v>807</v>
      </c>
      <c r="I5273" t="s">
        <v>10767</v>
      </c>
      <c r="J5273">
        <v>10100</v>
      </c>
      <c r="K5273">
        <v>114060</v>
      </c>
      <c r="L5273" t="s">
        <v>31</v>
      </c>
      <c r="M5273" t="s">
        <v>193</v>
      </c>
      <c r="N5273" t="s">
        <v>11272</v>
      </c>
      <c r="O5273" s="129"/>
    </row>
    <row r="5274" spans="1:15">
      <c r="A5274" t="s">
        <v>1161</v>
      </c>
      <c r="B5274" t="s">
        <v>317</v>
      </c>
      <c r="C5274" t="s">
        <v>11591</v>
      </c>
      <c r="D5274" t="s">
        <v>318</v>
      </c>
      <c r="E5274">
        <v>3791.64</v>
      </c>
      <c r="F5274" t="s">
        <v>1170</v>
      </c>
      <c r="G5274" t="s">
        <v>11592</v>
      </c>
      <c r="H5274" t="s">
        <v>799</v>
      </c>
      <c r="I5274" t="s">
        <v>10767</v>
      </c>
      <c r="J5274">
        <v>10100</v>
      </c>
      <c r="K5274">
        <v>114060</v>
      </c>
      <c r="L5274" t="s">
        <v>31</v>
      </c>
      <c r="M5274" t="s">
        <v>193</v>
      </c>
      <c r="N5274" t="s">
        <v>11273</v>
      </c>
      <c r="O5274" s="129"/>
    </row>
    <row r="5275" spans="1:15">
      <c r="A5275" t="s">
        <v>1160</v>
      </c>
      <c r="B5275" t="s">
        <v>317</v>
      </c>
      <c r="C5275" t="s">
        <v>11593</v>
      </c>
      <c r="D5275" t="s">
        <v>318</v>
      </c>
      <c r="E5275">
        <v>3893.01</v>
      </c>
      <c r="F5275" t="s">
        <v>1170</v>
      </c>
      <c r="G5275" t="s">
        <v>11594</v>
      </c>
      <c r="H5275" t="s">
        <v>804</v>
      </c>
      <c r="I5275" t="s">
        <v>10767</v>
      </c>
      <c r="J5275">
        <v>10100</v>
      </c>
      <c r="K5275">
        <v>114060</v>
      </c>
      <c r="L5275" t="s">
        <v>31</v>
      </c>
      <c r="M5275" t="s">
        <v>193</v>
      </c>
      <c r="N5275" t="s">
        <v>11274</v>
      </c>
      <c r="O5275" s="129"/>
    </row>
    <row r="5276" spans="1:15">
      <c r="A5276" t="s">
        <v>316</v>
      </c>
      <c r="B5276" t="s">
        <v>317</v>
      </c>
      <c r="C5276" t="s">
        <v>11569</v>
      </c>
      <c r="D5276" t="s">
        <v>318</v>
      </c>
      <c r="E5276">
        <v>2071.5100000000002</v>
      </c>
      <c r="F5276" t="s">
        <v>1170</v>
      </c>
      <c r="G5276" t="s">
        <v>11570</v>
      </c>
      <c r="H5276" t="s">
        <v>803</v>
      </c>
      <c r="I5276" t="s">
        <v>10766</v>
      </c>
      <c r="J5276">
        <v>10101</v>
      </c>
      <c r="K5276">
        <v>111100</v>
      </c>
      <c r="L5276" t="s">
        <v>35</v>
      </c>
      <c r="M5276" t="s">
        <v>194</v>
      </c>
      <c r="N5276" t="s">
        <v>11264</v>
      </c>
      <c r="O5276" s="129"/>
    </row>
    <row r="5277" spans="1:15">
      <c r="A5277" t="s">
        <v>320</v>
      </c>
      <c r="B5277" t="s">
        <v>317</v>
      </c>
      <c r="C5277" t="s">
        <v>11571</v>
      </c>
      <c r="D5277" t="s">
        <v>318</v>
      </c>
      <c r="E5277">
        <v>2071.5300000000002</v>
      </c>
      <c r="F5277" t="s">
        <v>1170</v>
      </c>
      <c r="G5277" t="s">
        <v>11572</v>
      </c>
      <c r="H5277" t="s">
        <v>800</v>
      </c>
      <c r="I5277" t="s">
        <v>10766</v>
      </c>
      <c r="J5277">
        <v>10101</v>
      </c>
      <c r="K5277">
        <v>111100</v>
      </c>
      <c r="L5277" t="s">
        <v>35</v>
      </c>
      <c r="M5277" t="s">
        <v>194</v>
      </c>
      <c r="N5277" t="s">
        <v>11265</v>
      </c>
      <c r="O5277" s="129"/>
    </row>
    <row r="5278" spans="1:15">
      <c r="A5278" t="s">
        <v>321</v>
      </c>
      <c r="B5278" t="s">
        <v>317</v>
      </c>
      <c r="C5278" t="s">
        <v>11573</v>
      </c>
      <c r="D5278" t="s">
        <v>318</v>
      </c>
      <c r="E5278">
        <v>2071.5100000000002</v>
      </c>
      <c r="F5278" t="s">
        <v>1170</v>
      </c>
      <c r="G5278" t="s">
        <v>11574</v>
      </c>
      <c r="H5278" t="s">
        <v>803</v>
      </c>
      <c r="I5278" t="s">
        <v>10766</v>
      </c>
      <c r="J5278">
        <v>10101</v>
      </c>
      <c r="K5278">
        <v>111100</v>
      </c>
      <c r="L5278" t="s">
        <v>35</v>
      </c>
      <c r="M5278" t="s">
        <v>194</v>
      </c>
      <c r="N5278" t="s">
        <v>11266</v>
      </c>
      <c r="O5278" s="129"/>
    </row>
    <row r="5279" spans="1:15">
      <c r="A5279" t="s">
        <v>1115</v>
      </c>
      <c r="B5279" t="s">
        <v>317</v>
      </c>
      <c r="C5279" t="s">
        <v>11575</v>
      </c>
      <c r="D5279" t="s">
        <v>318</v>
      </c>
      <c r="E5279">
        <v>2071.5100000000002</v>
      </c>
      <c r="F5279" t="s">
        <v>1170</v>
      </c>
      <c r="G5279" t="s">
        <v>11576</v>
      </c>
      <c r="H5279" t="s">
        <v>799</v>
      </c>
      <c r="I5279" t="s">
        <v>10766</v>
      </c>
      <c r="J5279">
        <v>10101</v>
      </c>
      <c r="K5279">
        <v>111100</v>
      </c>
      <c r="L5279" t="s">
        <v>35</v>
      </c>
      <c r="M5279" t="s">
        <v>194</v>
      </c>
      <c r="N5279" t="s">
        <v>11267</v>
      </c>
      <c r="O5279" s="129"/>
    </row>
    <row r="5280" spans="1:15">
      <c r="A5280" t="s">
        <v>11577</v>
      </c>
      <c r="B5280" t="s">
        <v>317</v>
      </c>
      <c r="C5280" t="s">
        <v>11578</v>
      </c>
      <c r="D5280" t="s">
        <v>318</v>
      </c>
      <c r="E5280">
        <v>2071.5100000000002</v>
      </c>
      <c r="F5280" t="s">
        <v>1170</v>
      </c>
      <c r="G5280" t="s">
        <v>11579</v>
      </c>
      <c r="H5280" t="s">
        <v>797</v>
      </c>
      <c r="I5280" t="s">
        <v>10766</v>
      </c>
      <c r="J5280">
        <v>10101</v>
      </c>
      <c r="K5280">
        <v>111100</v>
      </c>
      <c r="L5280" t="s">
        <v>35</v>
      </c>
      <c r="M5280" t="s">
        <v>194</v>
      </c>
      <c r="N5280" t="s">
        <v>11268</v>
      </c>
      <c r="O5280" s="129"/>
    </row>
    <row r="5281" spans="1:15">
      <c r="A5281" t="s">
        <v>11580</v>
      </c>
      <c r="B5281" t="s">
        <v>317</v>
      </c>
      <c r="C5281" t="s">
        <v>11581</v>
      </c>
      <c r="D5281" t="s">
        <v>318</v>
      </c>
      <c r="E5281">
        <v>2071.5100000000002</v>
      </c>
      <c r="F5281" t="s">
        <v>1170</v>
      </c>
      <c r="G5281" t="s">
        <v>11582</v>
      </c>
      <c r="H5281" t="s">
        <v>789</v>
      </c>
      <c r="I5281" t="s">
        <v>10766</v>
      </c>
      <c r="J5281">
        <v>10101</v>
      </c>
      <c r="K5281">
        <v>111100</v>
      </c>
      <c r="L5281" t="s">
        <v>35</v>
      </c>
      <c r="M5281" t="s">
        <v>194</v>
      </c>
      <c r="N5281" t="s">
        <v>11269</v>
      </c>
      <c r="O5281" s="129"/>
    </row>
    <row r="5282" spans="1:15">
      <c r="A5282" t="s">
        <v>1155</v>
      </c>
      <c r="B5282" t="s">
        <v>317</v>
      </c>
      <c r="C5282" t="s">
        <v>11586</v>
      </c>
      <c r="D5282" t="s">
        <v>318</v>
      </c>
      <c r="E5282">
        <v>2136.86</v>
      </c>
      <c r="F5282" t="s">
        <v>1170</v>
      </c>
      <c r="G5282" t="s">
        <v>11587</v>
      </c>
      <c r="H5282" t="s">
        <v>801</v>
      </c>
      <c r="I5282" t="s">
        <v>10766</v>
      </c>
      <c r="J5282">
        <v>10101</v>
      </c>
      <c r="K5282">
        <v>111100</v>
      </c>
      <c r="L5282" t="s">
        <v>35</v>
      </c>
      <c r="M5282" t="s">
        <v>194</v>
      </c>
      <c r="N5282" t="s">
        <v>11270</v>
      </c>
      <c r="O5282" s="129"/>
    </row>
    <row r="5283" spans="1:15">
      <c r="A5283" t="s">
        <v>11583</v>
      </c>
      <c r="B5283" t="s">
        <v>317</v>
      </c>
      <c r="C5283" t="s">
        <v>11584</v>
      </c>
      <c r="D5283" t="s">
        <v>318</v>
      </c>
      <c r="E5283">
        <v>2080.84</v>
      </c>
      <c r="F5283" t="s">
        <v>1170</v>
      </c>
      <c r="G5283" t="s">
        <v>11585</v>
      </c>
      <c r="H5283" t="s">
        <v>800</v>
      </c>
      <c r="I5283" t="s">
        <v>10766</v>
      </c>
      <c r="J5283">
        <v>10101</v>
      </c>
      <c r="K5283">
        <v>111100</v>
      </c>
      <c r="L5283" t="s">
        <v>35</v>
      </c>
      <c r="M5283" t="s">
        <v>194</v>
      </c>
      <c r="N5283" t="s">
        <v>11271</v>
      </c>
      <c r="O5283" s="129"/>
    </row>
    <row r="5284" spans="1:15">
      <c r="A5284" t="s">
        <v>11588</v>
      </c>
      <c r="B5284" t="s">
        <v>317</v>
      </c>
      <c r="C5284" t="s">
        <v>11589</v>
      </c>
      <c r="D5284" t="s">
        <v>318</v>
      </c>
      <c r="E5284">
        <v>4244.32</v>
      </c>
      <c r="F5284" t="s">
        <v>1170</v>
      </c>
      <c r="G5284" t="s">
        <v>11590</v>
      </c>
      <c r="H5284" t="s">
        <v>808</v>
      </c>
      <c r="I5284" t="s">
        <v>10766</v>
      </c>
      <c r="J5284">
        <v>10101</v>
      </c>
      <c r="K5284">
        <v>111100</v>
      </c>
      <c r="L5284" t="s">
        <v>35</v>
      </c>
      <c r="M5284" t="s">
        <v>194</v>
      </c>
      <c r="N5284" t="s">
        <v>11272</v>
      </c>
      <c r="O5284" s="129"/>
    </row>
    <row r="5285" spans="1:15">
      <c r="A5285" t="s">
        <v>1161</v>
      </c>
      <c r="B5285" t="s">
        <v>317</v>
      </c>
      <c r="C5285" t="s">
        <v>11591</v>
      </c>
      <c r="D5285" t="s">
        <v>318</v>
      </c>
      <c r="E5285">
        <v>2321.23</v>
      </c>
      <c r="F5285" t="s">
        <v>1170</v>
      </c>
      <c r="G5285" t="s">
        <v>11592</v>
      </c>
      <c r="H5285" t="s">
        <v>800</v>
      </c>
      <c r="I5285" t="s">
        <v>10766</v>
      </c>
      <c r="J5285">
        <v>10101</v>
      </c>
      <c r="K5285">
        <v>111100</v>
      </c>
      <c r="L5285" t="s">
        <v>35</v>
      </c>
      <c r="M5285" t="s">
        <v>194</v>
      </c>
      <c r="N5285" t="s">
        <v>11273</v>
      </c>
      <c r="O5285" s="129"/>
    </row>
    <row r="5286" spans="1:15">
      <c r="A5286" t="s">
        <v>1160</v>
      </c>
      <c r="B5286" t="s">
        <v>317</v>
      </c>
      <c r="C5286" t="s">
        <v>11593</v>
      </c>
      <c r="D5286" t="s">
        <v>318</v>
      </c>
      <c r="E5286">
        <v>2321.23</v>
      </c>
      <c r="F5286" t="s">
        <v>1170</v>
      </c>
      <c r="G5286" t="s">
        <v>11594</v>
      </c>
      <c r="H5286" t="s">
        <v>805</v>
      </c>
      <c r="I5286" t="s">
        <v>10766</v>
      </c>
      <c r="J5286">
        <v>10101</v>
      </c>
      <c r="K5286">
        <v>111100</v>
      </c>
      <c r="L5286" t="s">
        <v>35</v>
      </c>
      <c r="M5286" t="s">
        <v>194</v>
      </c>
      <c r="N5286" t="s">
        <v>11274</v>
      </c>
      <c r="O5286" s="129"/>
    </row>
    <row r="5287" spans="1:15">
      <c r="A5287" t="s">
        <v>316</v>
      </c>
      <c r="B5287" t="s">
        <v>317</v>
      </c>
      <c r="C5287" t="s">
        <v>11569</v>
      </c>
      <c r="D5287" t="s">
        <v>318</v>
      </c>
      <c r="E5287">
        <v>1947.76</v>
      </c>
      <c r="F5287" t="s">
        <v>1170</v>
      </c>
      <c r="G5287" t="s">
        <v>11570</v>
      </c>
      <c r="H5287" t="s">
        <v>804</v>
      </c>
      <c r="I5287" t="s">
        <v>10765</v>
      </c>
      <c r="J5287">
        <v>10101</v>
      </c>
      <c r="K5287">
        <v>111200</v>
      </c>
      <c r="L5287" t="s">
        <v>33</v>
      </c>
      <c r="M5287" t="s">
        <v>194</v>
      </c>
      <c r="N5287" t="s">
        <v>11264</v>
      </c>
      <c r="O5287" s="129"/>
    </row>
    <row r="5288" spans="1:15">
      <c r="A5288" t="s">
        <v>320</v>
      </c>
      <c r="B5288" t="s">
        <v>317</v>
      </c>
      <c r="C5288" t="s">
        <v>11571</v>
      </c>
      <c r="D5288" t="s">
        <v>318</v>
      </c>
      <c r="E5288">
        <v>1947.76</v>
      </c>
      <c r="F5288" t="s">
        <v>1170</v>
      </c>
      <c r="G5288" t="s">
        <v>11572</v>
      </c>
      <c r="H5288" t="s">
        <v>801</v>
      </c>
      <c r="I5288" t="s">
        <v>10765</v>
      </c>
      <c r="J5288">
        <v>10101</v>
      </c>
      <c r="K5288">
        <v>111200</v>
      </c>
      <c r="L5288" t="s">
        <v>33</v>
      </c>
      <c r="M5288" t="s">
        <v>194</v>
      </c>
      <c r="N5288" t="s">
        <v>11265</v>
      </c>
      <c r="O5288" s="129"/>
    </row>
    <row r="5289" spans="1:15">
      <c r="A5289" t="s">
        <v>321</v>
      </c>
      <c r="B5289" t="s">
        <v>317</v>
      </c>
      <c r="C5289" t="s">
        <v>11573</v>
      </c>
      <c r="D5289" t="s">
        <v>318</v>
      </c>
      <c r="E5289">
        <v>1947.76</v>
      </c>
      <c r="F5289" t="s">
        <v>1170</v>
      </c>
      <c r="G5289" t="s">
        <v>11574</v>
      </c>
      <c r="H5289" t="s">
        <v>804</v>
      </c>
      <c r="I5289" t="s">
        <v>10765</v>
      </c>
      <c r="J5289">
        <v>10101</v>
      </c>
      <c r="K5289">
        <v>111200</v>
      </c>
      <c r="L5289" t="s">
        <v>33</v>
      </c>
      <c r="M5289" t="s">
        <v>194</v>
      </c>
      <c r="N5289" t="s">
        <v>11266</v>
      </c>
      <c r="O5289" s="129"/>
    </row>
    <row r="5290" spans="1:15">
      <c r="A5290" t="s">
        <v>1115</v>
      </c>
      <c r="B5290" t="s">
        <v>317</v>
      </c>
      <c r="C5290" t="s">
        <v>11575</v>
      </c>
      <c r="D5290" t="s">
        <v>318</v>
      </c>
      <c r="E5290">
        <v>1947.76</v>
      </c>
      <c r="F5290" t="s">
        <v>1170</v>
      </c>
      <c r="G5290" t="s">
        <v>11576</v>
      </c>
      <c r="H5290" t="s">
        <v>800</v>
      </c>
      <c r="I5290" t="s">
        <v>10765</v>
      </c>
      <c r="J5290">
        <v>10101</v>
      </c>
      <c r="K5290">
        <v>111200</v>
      </c>
      <c r="L5290" t="s">
        <v>33</v>
      </c>
      <c r="M5290" t="s">
        <v>194</v>
      </c>
      <c r="N5290" t="s">
        <v>11267</v>
      </c>
      <c r="O5290" s="129"/>
    </row>
    <row r="5291" spans="1:15">
      <c r="A5291" t="s">
        <v>11577</v>
      </c>
      <c r="B5291" t="s">
        <v>317</v>
      </c>
      <c r="C5291" t="s">
        <v>11578</v>
      </c>
      <c r="D5291" t="s">
        <v>318</v>
      </c>
      <c r="E5291">
        <v>1947.76</v>
      </c>
      <c r="F5291" t="s">
        <v>1170</v>
      </c>
      <c r="G5291" t="s">
        <v>11579</v>
      </c>
      <c r="H5291" t="s">
        <v>798</v>
      </c>
      <c r="I5291" t="s">
        <v>10765</v>
      </c>
      <c r="J5291">
        <v>10101</v>
      </c>
      <c r="K5291">
        <v>111200</v>
      </c>
      <c r="L5291" t="s">
        <v>33</v>
      </c>
      <c r="M5291" t="s">
        <v>194</v>
      </c>
      <c r="N5291" t="s">
        <v>11268</v>
      </c>
      <c r="O5291" s="129"/>
    </row>
    <row r="5292" spans="1:15">
      <c r="A5292" t="s">
        <v>11580</v>
      </c>
      <c r="B5292" t="s">
        <v>317</v>
      </c>
      <c r="C5292" t="s">
        <v>11581</v>
      </c>
      <c r="D5292" t="s">
        <v>318</v>
      </c>
      <c r="E5292">
        <v>1947.76</v>
      </c>
      <c r="F5292" t="s">
        <v>1170</v>
      </c>
      <c r="G5292" t="s">
        <v>11582</v>
      </c>
      <c r="H5292" t="s">
        <v>790</v>
      </c>
      <c r="I5292" t="s">
        <v>10765</v>
      </c>
      <c r="J5292">
        <v>10101</v>
      </c>
      <c r="K5292">
        <v>111200</v>
      </c>
      <c r="L5292" t="s">
        <v>33</v>
      </c>
      <c r="M5292" t="s">
        <v>194</v>
      </c>
      <c r="N5292" t="s">
        <v>11269</v>
      </c>
      <c r="O5292" s="129"/>
    </row>
    <row r="5293" spans="1:15">
      <c r="A5293" t="s">
        <v>1155</v>
      </c>
      <c r="B5293" t="s">
        <v>317</v>
      </c>
      <c r="C5293" t="s">
        <v>11586</v>
      </c>
      <c r="D5293" t="s">
        <v>318</v>
      </c>
      <c r="E5293">
        <v>1947.76</v>
      </c>
      <c r="F5293" t="s">
        <v>1170</v>
      </c>
      <c r="G5293" t="s">
        <v>11587</v>
      </c>
      <c r="H5293" t="s">
        <v>802</v>
      </c>
      <c r="I5293" t="s">
        <v>10765</v>
      </c>
      <c r="J5293">
        <v>10101</v>
      </c>
      <c r="K5293">
        <v>111200</v>
      </c>
      <c r="L5293" t="s">
        <v>33</v>
      </c>
      <c r="M5293" t="s">
        <v>194</v>
      </c>
      <c r="N5293" t="s">
        <v>11270</v>
      </c>
      <c r="O5293" s="129"/>
    </row>
    <row r="5294" spans="1:15">
      <c r="A5294" t="s">
        <v>11583</v>
      </c>
      <c r="B5294" t="s">
        <v>317</v>
      </c>
      <c r="C5294" t="s">
        <v>11584</v>
      </c>
      <c r="D5294" t="s">
        <v>318</v>
      </c>
      <c r="E5294">
        <v>1947.76</v>
      </c>
      <c r="F5294" t="s">
        <v>1170</v>
      </c>
      <c r="G5294" t="s">
        <v>11585</v>
      </c>
      <c r="H5294" t="s">
        <v>801</v>
      </c>
      <c r="I5294" t="s">
        <v>10765</v>
      </c>
      <c r="J5294">
        <v>10101</v>
      </c>
      <c r="K5294">
        <v>111200</v>
      </c>
      <c r="L5294" t="s">
        <v>33</v>
      </c>
      <c r="M5294" t="s">
        <v>194</v>
      </c>
      <c r="N5294" t="s">
        <v>11271</v>
      </c>
      <c r="O5294" s="129"/>
    </row>
    <row r="5295" spans="1:15">
      <c r="A5295" t="s">
        <v>11588</v>
      </c>
      <c r="B5295" t="s">
        <v>317</v>
      </c>
      <c r="C5295" t="s">
        <v>11589</v>
      </c>
      <c r="D5295" t="s">
        <v>318</v>
      </c>
      <c r="E5295">
        <v>3526.84</v>
      </c>
      <c r="F5295" t="s">
        <v>1170</v>
      </c>
      <c r="G5295" t="s">
        <v>11590</v>
      </c>
      <c r="H5295" t="s">
        <v>809</v>
      </c>
      <c r="I5295" t="s">
        <v>10765</v>
      </c>
      <c r="J5295">
        <v>10101</v>
      </c>
      <c r="K5295">
        <v>111200</v>
      </c>
      <c r="L5295" t="s">
        <v>33</v>
      </c>
      <c r="M5295" t="s">
        <v>194</v>
      </c>
      <c r="N5295" t="s">
        <v>11272</v>
      </c>
      <c r="O5295" s="129"/>
    </row>
    <row r="5296" spans="1:15">
      <c r="A5296" t="s">
        <v>1161</v>
      </c>
      <c r="B5296" t="s">
        <v>317</v>
      </c>
      <c r="C5296" t="s">
        <v>11591</v>
      </c>
      <c r="D5296" t="s">
        <v>318</v>
      </c>
      <c r="E5296">
        <v>2123.21</v>
      </c>
      <c r="F5296" t="s">
        <v>1170</v>
      </c>
      <c r="G5296" t="s">
        <v>11592</v>
      </c>
      <c r="H5296" t="s">
        <v>801</v>
      </c>
      <c r="I5296" t="s">
        <v>10765</v>
      </c>
      <c r="J5296">
        <v>10101</v>
      </c>
      <c r="K5296">
        <v>111200</v>
      </c>
      <c r="L5296" t="s">
        <v>33</v>
      </c>
      <c r="M5296" t="s">
        <v>194</v>
      </c>
      <c r="N5296" t="s">
        <v>11273</v>
      </c>
      <c r="O5296" s="129"/>
    </row>
    <row r="5297" spans="1:15">
      <c r="A5297" t="s">
        <v>1160</v>
      </c>
      <c r="B5297" t="s">
        <v>317</v>
      </c>
      <c r="C5297" t="s">
        <v>11593</v>
      </c>
      <c r="D5297" t="s">
        <v>318</v>
      </c>
      <c r="E5297">
        <v>2123.21</v>
      </c>
      <c r="F5297" t="s">
        <v>1170</v>
      </c>
      <c r="G5297" t="s">
        <v>11594</v>
      </c>
      <c r="H5297" t="s">
        <v>806</v>
      </c>
      <c r="I5297" t="s">
        <v>10765</v>
      </c>
      <c r="J5297">
        <v>10101</v>
      </c>
      <c r="K5297">
        <v>111200</v>
      </c>
      <c r="L5297" t="s">
        <v>33</v>
      </c>
      <c r="M5297" t="s">
        <v>194</v>
      </c>
      <c r="N5297" t="s">
        <v>11274</v>
      </c>
      <c r="O5297" s="129"/>
    </row>
    <row r="5298" spans="1:15">
      <c r="A5298" t="s">
        <v>316</v>
      </c>
      <c r="B5298" t="s">
        <v>317</v>
      </c>
      <c r="C5298" t="s">
        <v>11569</v>
      </c>
      <c r="D5298" t="s">
        <v>318</v>
      </c>
      <c r="E5298">
        <v>48671.41</v>
      </c>
      <c r="F5298" t="s">
        <v>1170</v>
      </c>
      <c r="G5298" t="s">
        <v>11570</v>
      </c>
      <c r="H5298" t="s">
        <v>805</v>
      </c>
      <c r="I5298" t="s">
        <v>10764</v>
      </c>
      <c r="J5298">
        <v>10101</v>
      </c>
      <c r="K5298">
        <v>111400</v>
      </c>
      <c r="L5298" t="s">
        <v>27</v>
      </c>
      <c r="M5298" t="s">
        <v>194</v>
      </c>
      <c r="N5298" t="s">
        <v>11264</v>
      </c>
      <c r="O5298" s="129"/>
    </row>
    <row r="5299" spans="1:15">
      <c r="A5299" t="s">
        <v>320</v>
      </c>
      <c r="B5299" t="s">
        <v>317</v>
      </c>
      <c r="C5299" t="s">
        <v>11571</v>
      </c>
      <c r="D5299" t="s">
        <v>318</v>
      </c>
      <c r="E5299">
        <v>48822.28</v>
      </c>
      <c r="F5299" t="s">
        <v>1170</v>
      </c>
      <c r="G5299" t="s">
        <v>11572</v>
      </c>
      <c r="H5299" t="s">
        <v>802</v>
      </c>
      <c r="I5299" t="s">
        <v>10764</v>
      </c>
      <c r="J5299">
        <v>10101</v>
      </c>
      <c r="K5299">
        <v>111400</v>
      </c>
      <c r="L5299" t="s">
        <v>27</v>
      </c>
      <c r="M5299" t="s">
        <v>194</v>
      </c>
      <c r="N5299" t="s">
        <v>11265</v>
      </c>
      <c r="O5299" s="129"/>
    </row>
    <row r="5300" spans="1:15">
      <c r="A5300" t="s">
        <v>321</v>
      </c>
      <c r="B5300" t="s">
        <v>317</v>
      </c>
      <c r="C5300" t="s">
        <v>11573</v>
      </c>
      <c r="D5300" t="s">
        <v>318</v>
      </c>
      <c r="E5300">
        <v>45140.800000000003</v>
      </c>
      <c r="F5300" t="s">
        <v>1170</v>
      </c>
      <c r="G5300" t="s">
        <v>11574</v>
      </c>
      <c r="H5300" t="s">
        <v>805</v>
      </c>
      <c r="I5300" t="s">
        <v>10764</v>
      </c>
      <c r="J5300">
        <v>10101</v>
      </c>
      <c r="K5300">
        <v>111400</v>
      </c>
      <c r="L5300" t="s">
        <v>27</v>
      </c>
      <c r="M5300" t="s">
        <v>194</v>
      </c>
      <c r="N5300" t="s">
        <v>11266</v>
      </c>
      <c r="O5300" s="129"/>
    </row>
    <row r="5301" spans="1:15">
      <c r="A5301" t="s">
        <v>1115</v>
      </c>
      <c r="B5301" t="s">
        <v>317</v>
      </c>
      <c r="C5301" t="s">
        <v>11575</v>
      </c>
      <c r="D5301" t="s">
        <v>318</v>
      </c>
      <c r="E5301">
        <v>45329.04</v>
      </c>
      <c r="F5301" t="s">
        <v>1170</v>
      </c>
      <c r="G5301" t="s">
        <v>11576</v>
      </c>
      <c r="H5301" t="s">
        <v>801</v>
      </c>
      <c r="I5301" t="s">
        <v>10764</v>
      </c>
      <c r="J5301">
        <v>10101</v>
      </c>
      <c r="K5301">
        <v>111400</v>
      </c>
      <c r="L5301" t="s">
        <v>27</v>
      </c>
      <c r="M5301" t="s">
        <v>194</v>
      </c>
      <c r="N5301" t="s">
        <v>11267</v>
      </c>
      <c r="O5301" s="129"/>
    </row>
    <row r="5302" spans="1:15">
      <c r="A5302" t="s">
        <v>11577</v>
      </c>
      <c r="B5302" t="s">
        <v>317</v>
      </c>
      <c r="C5302" t="s">
        <v>11578</v>
      </c>
      <c r="D5302" t="s">
        <v>318</v>
      </c>
      <c r="E5302">
        <v>45903.18</v>
      </c>
      <c r="F5302" t="s">
        <v>1170</v>
      </c>
      <c r="G5302" t="s">
        <v>11579</v>
      </c>
      <c r="H5302" t="s">
        <v>799</v>
      </c>
      <c r="I5302" t="s">
        <v>10764</v>
      </c>
      <c r="J5302">
        <v>10101</v>
      </c>
      <c r="K5302">
        <v>111400</v>
      </c>
      <c r="L5302" t="s">
        <v>27</v>
      </c>
      <c r="M5302" t="s">
        <v>194</v>
      </c>
      <c r="N5302" t="s">
        <v>11268</v>
      </c>
      <c r="O5302" s="129"/>
    </row>
    <row r="5303" spans="1:15">
      <c r="A5303" t="s">
        <v>11580</v>
      </c>
      <c r="B5303" t="s">
        <v>317</v>
      </c>
      <c r="C5303" t="s">
        <v>11581</v>
      </c>
      <c r="D5303" t="s">
        <v>318</v>
      </c>
      <c r="E5303">
        <v>40052.29</v>
      </c>
      <c r="F5303" t="s">
        <v>1170</v>
      </c>
      <c r="G5303" t="s">
        <v>11582</v>
      </c>
      <c r="H5303" t="s">
        <v>791</v>
      </c>
      <c r="I5303" t="s">
        <v>10764</v>
      </c>
      <c r="J5303">
        <v>10101</v>
      </c>
      <c r="K5303">
        <v>111400</v>
      </c>
      <c r="L5303" t="s">
        <v>27</v>
      </c>
      <c r="M5303" t="s">
        <v>194</v>
      </c>
      <c r="N5303" t="s">
        <v>11269</v>
      </c>
      <c r="O5303" s="129"/>
    </row>
    <row r="5304" spans="1:15">
      <c r="A5304" t="s">
        <v>1155</v>
      </c>
      <c r="B5304" t="s">
        <v>317</v>
      </c>
      <c r="C5304" t="s">
        <v>11586</v>
      </c>
      <c r="D5304" t="s">
        <v>318</v>
      </c>
      <c r="E5304">
        <v>43055.15</v>
      </c>
      <c r="F5304" t="s">
        <v>1170</v>
      </c>
      <c r="G5304" t="s">
        <v>11587</v>
      </c>
      <c r="H5304" t="s">
        <v>803</v>
      </c>
      <c r="I5304" t="s">
        <v>10764</v>
      </c>
      <c r="J5304">
        <v>10101</v>
      </c>
      <c r="K5304">
        <v>111400</v>
      </c>
      <c r="L5304" t="s">
        <v>27</v>
      </c>
      <c r="M5304" t="s">
        <v>194</v>
      </c>
      <c r="N5304" t="s">
        <v>11270</v>
      </c>
      <c r="O5304" s="129"/>
    </row>
    <row r="5305" spans="1:15">
      <c r="A5305" t="s">
        <v>11583</v>
      </c>
      <c r="B5305" t="s">
        <v>317</v>
      </c>
      <c r="C5305" t="s">
        <v>11584</v>
      </c>
      <c r="D5305" t="s">
        <v>318</v>
      </c>
      <c r="E5305">
        <v>39126.339999999997</v>
      </c>
      <c r="F5305" t="s">
        <v>1170</v>
      </c>
      <c r="G5305" t="s">
        <v>11585</v>
      </c>
      <c r="H5305" t="s">
        <v>802</v>
      </c>
      <c r="I5305" t="s">
        <v>10764</v>
      </c>
      <c r="J5305">
        <v>10101</v>
      </c>
      <c r="K5305">
        <v>111400</v>
      </c>
      <c r="L5305" t="s">
        <v>27</v>
      </c>
      <c r="M5305" t="s">
        <v>194</v>
      </c>
      <c r="N5305" t="s">
        <v>11271</v>
      </c>
      <c r="O5305" s="129"/>
    </row>
    <row r="5306" spans="1:15">
      <c r="A5306" t="s">
        <v>11588</v>
      </c>
      <c r="B5306" t="s">
        <v>317</v>
      </c>
      <c r="C5306" t="s">
        <v>11589</v>
      </c>
      <c r="D5306" t="s">
        <v>318</v>
      </c>
      <c r="E5306">
        <v>47576.31</v>
      </c>
      <c r="F5306" t="s">
        <v>1170</v>
      </c>
      <c r="G5306" t="s">
        <v>11590</v>
      </c>
      <c r="H5306" t="s">
        <v>810</v>
      </c>
      <c r="I5306" t="s">
        <v>10764</v>
      </c>
      <c r="J5306">
        <v>10101</v>
      </c>
      <c r="K5306">
        <v>111400</v>
      </c>
      <c r="L5306" t="s">
        <v>27</v>
      </c>
      <c r="M5306" t="s">
        <v>194</v>
      </c>
      <c r="N5306" t="s">
        <v>11272</v>
      </c>
      <c r="O5306" s="129"/>
    </row>
    <row r="5307" spans="1:15">
      <c r="A5307" t="s">
        <v>1161</v>
      </c>
      <c r="B5307" t="s">
        <v>317</v>
      </c>
      <c r="C5307" t="s">
        <v>11591</v>
      </c>
      <c r="D5307" t="s">
        <v>318</v>
      </c>
      <c r="E5307">
        <v>45290.42</v>
      </c>
      <c r="F5307" t="s">
        <v>1170</v>
      </c>
      <c r="G5307" t="s">
        <v>11592</v>
      </c>
      <c r="H5307" t="s">
        <v>802</v>
      </c>
      <c r="I5307" t="s">
        <v>10764</v>
      </c>
      <c r="J5307">
        <v>10101</v>
      </c>
      <c r="K5307">
        <v>111400</v>
      </c>
      <c r="L5307" t="s">
        <v>27</v>
      </c>
      <c r="M5307" t="s">
        <v>194</v>
      </c>
      <c r="N5307" t="s">
        <v>11273</v>
      </c>
      <c r="O5307" s="129"/>
    </row>
    <row r="5308" spans="1:15">
      <c r="A5308" t="s">
        <v>1160</v>
      </c>
      <c r="B5308" t="s">
        <v>317</v>
      </c>
      <c r="C5308" t="s">
        <v>11593</v>
      </c>
      <c r="D5308" t="s">
        <v>318</v>
      </c>
      <c r="E5308">
        <v>47260.93</v>
      </c>
      <c r="F5308" t="s">
        <v>1170</v>
      </c>
      <c r="G5308" t="s">
        <v>11594</v>
      </c>
      <c r="H5308" t="s">
        <v>807</v>
      </c>
      <c r="I5308" t="s">
        <v>10764</v>
      </c>
      <c r="J5308">
        <v>10101</v>
      </c>
      <c r="K5308">
        <v>111400</v>
      </c>
      <c r="L5308" t="s">
        <v>27</v>
      </c>
      <c r="M5308" t="s">
        <v>194</v>
      </c>
      <c r="N5308" t="s">
        <v>11274</v>
      </c>
      <c r="O5308" s="129"/>
    </row>
    <row r="5309" spans="1:15">
      <c r="A5309" t="s">
        <v>316</v>
      </c>
      <c r="B5309" t="s">
        <v>317</v>
      </c>
      <c r="C5309" t="s">
        <v>11569</v>
      </c>
      <c r="D5309" t="s">
        <v>318</v>
      </c>
      <c r="E5309">
        <v>22387.57</v>
      </c>
      <c r="F5309" t="s">
        <v>1170</v>
      </c>
      <c r="G5309" t="s">
        <v>11570</v>
      </c>
      <c r="H5309" t="s">
        <v>806</v>
      </c>
      <c r="I5309" t="s">
        <v>10763</v>
      </c>
      <c r="J5309">
        <v>10101</v>
      </c>
      <c r="K5309">
        <v>111600</v>
      </c>
      <c r="L5309" t="s">
        <v>31</v>
      </c>
      <c r="M5309" t="s">
        <v>194</v>
      </c>
      <c r="N5309" t="s">
        <v>11264</v>
      </c>
      <c r="O5309" s="129"/>
    </row>
    <row r="5310" spans="1:15">
      <c r="A5310" t="s">
        <v>320</v>
      </c>
      <c r="B5310" t="s">
        <v>317</v>
      </c>
      <c r="C5310" t="s">
        <v>11571</v>
      </c>
      <c r="D5310" t="s">
        <v>318</v>
      </c>
      <c r="E5310">
        <v>23974.27</v>
      </c>
      <c r="F5310" t="s">
        <v>1170</v>
      </c>
      <c r="G5310" t="s">
        <v>11572</v>
      </c>
      <c r="H5310" t="s">
        <v>803</v>
      </c>
      <c r="I5310" t="s">
        <v>10763</v>
      </c>
      <c r="J5310">
        <v>10101</v>
      </c>
      <c r="K5310">
        <v>111600</v>
      </c>
      <c r="L5310" t="s">
        <v>31</v>
      </c>
      <c r="M5310" t="s">
        <v>194</v>
      </c>
      <c r="N5310" t="s">
        <v>11265</v>
      </c>
      <c r="O5310" s="129"/>
    </row>
    <row r="5311" spans="1:15">
      <c r="A5311" t="s">
        <v>321</v>
      </c>
      <c r="B5311" t="s">
        <v>317</v>
      </c>
      <c r="C5311" t="s">
        <v>11573</v>
      </c>
      <c r="D5311" t="s">
        <v>318</v>
      </c>
      <c r="E5311">
        <v>25430</v>
      </c>
      <c r="F5311" t="s">
        <v>1170</v>
      </c>
      <c r="G5311" t="s">
        <v>11574</v>
      </c>
      <c r="H5311" t="s">
        <v>806</v>
      </c>
      <c r="I5311" t="s">
        <v>10763</v>
      </c>
      <c r="J5311">
        <v>10101</v>
      </c>
      <c r="K5311">
        <v>111600</v>
      </c>
      <c r="L5311" t="s">
        <v>31</v>
      </c>
      <c r="M5311" t="s">
        <v>194</v>
      </c>
      <c r="N5311" t="s">
        <v>11266</v>
      </c>
      <c r="O5311" s="129"/>
    </row>
    <row r="5312" spans="1:15">
      <c r="A5312" t="s">
        <v>1115</v>
      </c>
      <c r="B5312" t="s">
        <v>317</v>
      </c>
      <c r="C5312" t="s">
        <v>11575</v>
      </c>
      <c r="D5312" t="s">
        <v>318</v>
      </c>
      <c r="E5312">
        <v>24372.45</v>
      </c>
      <c r="F5312" t="s">
        <v>1170</v>
      </c>
      <c r="G5312" t="s">
        <v>11576</v>
      </c>
      <c r="H5312" t="s">
        <v>802</v>
      </c>
      <c r="I5312" t="s">
        <v>10763</v>
      </c>
      <c r="J5312">
        <v>10101</v>
      </c>
      <c r="K5312">
        <v>111600</v>
      </c>
      <c r="L5312" t="s">
        <v>31</v>
      </c>
      <c r="M5312" t="s">
        <v>194</v>
      </c>
      <c r="N5312" t="s">
        <v>11267</v>
      </c>
      <c r="O5312" s="129"/>
    </row>
    <row r="5313" spans="1:15">
      <c r="A5313" t="s">
        <v>11577</v>
      </c>
      <c r="B5313" t="s">
        <v>317</v>
      </c>
      <c r="C5313" t="s">
        <v>11578</v>
      </c>
      <c r="D5313" t="s">
        <v>318</v>
      </c>
      <c r="E5313">
        <v>24866.59</v>
      </c>
      <c r="F5313" t="s">
        <v>1170</v>
      </c>
      <c r="G5313" t="s">
        <v>11579</v>
      </c>
      <c r="H5313" t="s">
        <v>800</v>
      </c>
      <c r="I5313" t="s">
        <v>10763</v>
      </c>
      <c r="J5313">
        <v>10101</v>
      </c>
      <c r="K5313">
        <v>111600</v>
      </c>
      <c r="L5313" t="s">
        <v>31</v>
      </c>
      <c r="M5313" t="s">
        <v>194</v>
      </c>
      <c r="N5313" t="s">
        <v>11268</v>
      </c>
      <c r="O5313" s="129"/>
    </row>
    <row r="5314" spans="1:15">
      <c r="A5314" t="s">
        <v>11580</v>
      </c>
      <c r="B5314" t="s">
        <v>317</v>
      </c>
      <c r="C5314" t="s">
        <v>11581</v>
      </c>
      <c r="D5314" t="s">
        <v>318</v>
      </c>
      <c r="E5314">
        <v>24300.73</v>
      </c>
      <c r="F5314" t="s">
        <v>1170</v>
      </c>
      <c r="G5314" t="s">
        <v>11582</v>
      </c>
      <c r="H5314" t="s">
        <v>792</v>
      </c>
      <c r="I5314" t="s">
        <v>10763</v>
      </c>
      <c r="J5314">
        <v>10101</v>
      </c>
      <c r="K5314">
        <v>111600</v>
      </c>
      <c r="L5314" t="s">
        <v>31</v>
      </c>
      <c r="M5314" t="s">
        <v>194</v>
      </c>
      <c r="N5314" t="s">
        <v>11269</v>
      </c>
      <c r="O5314" s="129"/>
    </row>
    <row r="5315" spans="1:15">
      <c r="A5315" t="s">
        <v>1155</v>
      </c>
      <c r="B5315" t="s">
        <v>317</v>
      </c>
      <c r="C5315" t="s">
        <v>11586</v>
      </c>
      <c r="D5315" t="s">
        <v>318</v>
      </c>
      <c r="E5315">
        <v>25930.85</v>
      </c>
      <c r="F5315" t="s">
        <v>1170</v>
      </c>
      <c r="G5315" t="s">
        <v>11587</v>
      </c>
      <c r="H5315" t="s">
        <v>804</v>
      </c>
      <c r="I5315" t="s">
        <v>10763</v>
      </c>
      <c r="J5315">
        <v>10101</v>
      </c>
      <c r="K5315">
        <v>111600</v>
      </c>
      <c r="L5315" t="s">
        <v>31</v>
      </c>
      <c r="M5315" t="s">
        <v>194</v>
      </c>
      <c r="N5315" t="s">
        <v>11270</v>
      </c>
      <c r="O5315" s="129"/>
    </row>
    <row r="5316" spans="1:15">
      <c r="A5316" t="s">
        <v>11583</v>
      </c>
      <c r="B5316" t="s">
        <v>317</v>
      </c>
      <c r="C5316" t="s">
        <v>11584</v>
      </c>
      <c r="D5316" t="s">
        <v>318</v>
      </c>
      <c r="E5316">
        <v>23822.17</v>
      </c>
      <c r="F5316" t="s">
        <v>1170</v>
      </c>
      <c r="G5316" t="s">
        <v>11585</v>
      </c>
      <c r="H5316" t="s">
        <v>803</v>
      </c>
      <c r="I5316" t="s">
        <v>10763</v>
      </c>
      <c r="J5316">
        <v>10101</v>
      </c>
      <c r="K5316">
        <v>111600</v>
      </c>
      <c r="L5316" t="s">
        <v>31</v>
      </c>
      <c r="M5316" t="s">
        <v>194</v>
      </c>
      <c r="N5316" t="s">
        <v>11271</v>
      </c>
      <c r="O5316" s="129"/>
    </row>
    <row r="5317" spans="1:15">
      <c r="A5317" t="s">
        <v>11588</v>
      </c>
      <c r="B5317" t="s">
        <v>317</v>
      </c>
      <c r="C5317" t="s">
        <v>11589</v>
      </c>
      <c r="D5317" t="s">
        <v>318</v>
      </c>
      <c r="E5317">
        <v>44688.78</v>
      </c>
      <c r="F5317" t="s">
        <v>1170</v>
      </c>
      <c r="G5317" t="s">
        <v>11590</v>
      </c>
      <c r="H5317" t="s">
        <v>811</v>
      </c>
      <c r="I5317" t="s">
        <v>10763</v>
      </c>
      <c r="J5317">
        <v>10101</v>
      </c>
      <c r="K5317">
        <v>111600</v>
      </c>
      <c r="L5317" t="s">
        <v>31</v>
      </c>
      <c r="M5317" t="s">
        <v>194</v>
      </c>
      <c r="N5317" t="s">
        <v>11272</v>
      </c>
      <c r="O5317" s="129"/>
    </row>
    <row r="5318" spans="1:15">
      <c r="A5318" t="s">
        <v>1161</v>
      </c>
      <c r="B5318" t="s">
        <v>317</v>
      </c>
      <c r="C5318" t="s">
        <v>11591</v>
      </c>
      <c r="D5318" t="s">
        <v>318</v>
      </c>
      <c r="E5318">
        <v>26090.93</v>
      </c>
      <c r="F5318" t="s">
        <v>1170</v>
      </c>
      <c r="G5318" t="s">
        <v>11592</v>
      </c>
      <c r="H5318" t="s">
        <v>803</v>
      </c>
      <c r="I5318" t="s">
        <v>10763</v>
      </c>
      <c r="J5318">
        <v>10101</v>
      </c>
      <c r="K5318">
        <v>111600</v>
      </c>
      <c r="L5318" t="s">
        <v>31</v>
      </c>
      <c r="M5318" t="s">
        <v>194</v>
      </c>
      <c r="N5318" t="s">
        <v>11273</v>
      </c>
      <c r="O5318" s="129"/>
    </row>
    <row r="5319" spans="1:15">
      <c r="A5319" t="s">
        <v>1160</v>
      </c>
      <c r="B5319" t="s">
        <v>317</v>
      </c>
      <c r="C5319" t="s">
        <v>11593</v>
      </c>
      <c r="D5319" t="s">
        <v>318</v>
      </c>
      <c r="E5319">
        <v>28718.38</v>
      </c>
      <c r="F5319" t="s">
        <v>1170</v>
      </c>
      <c r="G5319" t="s">
        <v>11594</v>
      </c>
      <c r="H5319" t="s">
        <v>808</v>
      </c>
      <c r="I5319" t="s">
        <v>10763</v>
      </c>
      <c r="J5319">
        <v>10101</v>
      </c>
      <c r="K5319">
        <v>111600</v>
      </c>
      <c r="L5319" t="s">
        <v>31</v>
      </c>
      <c r="M5319" t="s">
        <v>194</v>
      </c>
      <c r="N5319" t="s">
        <v>11274</v>
      </c>
      <c r="O5319" s="129"/>
    </row>
    <row r="5320" spans="1:15">
      <c r="A5320" t="s">
        <v>316</v>
      </c>
      <c r="B5320" t="s">
        <v>317</v>
      </c>
      <c r="C5320" t="s">
        <v>11569</v>
      </c>
      <c r="D5320" t="s">
        <v>318</v>
      </c>
      <c r="E5320">
        <v>2562.17</v>
      </c>
      <c r="F5320" t="s">
        <v>1170</v>
      </c>
      <c r="G5320" t="s">
        <v>11570</v>
      </c>
      <c r="H5320" t="s">
        <v>807</v>
      </c>
      <c r="I5320" t="s">
        <v>10762</v>
      </c>
      <c r="J5320">
        <v>10101</v>
      </c>
      <c r="K5320">
        <v>111700</v>
      </c>
      <c r="L5320" t="s">
        <v>39</v>
      </c>
      <c r="M5320" t="s">
        <v>194</v>
      </c>
      <c r="N5320" t="s">
        <v>11264</v>
      </c>
      <c r="O5320" s="129"/>
    </row>
    <row r="5321" spans="1:15">
      <c r="A5321" t="s">
        <v>320</v>
      </c>
      <c r="B5321" t="s">
        <v>317</v>
      </c>
      <c r="C5321" t="s">
        <v>11571</v>
      </c>
      <c r="D5321" t="s">
        <v>318</v>
      </c>
      <c r="E5321">
        <v>3299.23</v>
      </c>
      <c r="F5321" t="s">
        <v>1170</v>
      </c>
      <c r="G5321" t="s">
        <v>11572</v>
      </c>
      <c r="H5321" t="s">
        <v>804</v>
      </c>
      <c r="I5321" t="s">
        <v>10762</v>
      </c>
      <c r="J5321">
        <v>10101</v>
      </c>
      <c r="K5321">
        <v>111700</v>
      </c>
      <c r="L5321" t="s">
        <v>39</v>
      </c>
      <c r="M5321" t="s">
        <v>194</v>
      </c>
      <c r="N5321" t="s">
        <v>11265</v>
      </c>
      <c r="O5321" s="129"/>
    </row>
    <row r="5322" spans="1:15">
      <c r="A5322" t="s">
        <v>321</v>
      </c>
      <c r="B5322" t="s">
        <v>317</v>
      </c>
      <c r="C5322" t="s">
        <v>11573</v>
      </c>
      <c r="D5322" t="s">
        <v>318</v>
      </c>
      <c r="E5322">
        <v>3159.52</v>
      </c>
      <c r="F5322" t="s">
        <v>1170</v>
      </c>
      <c r="G5322" t="s">
        <v>11574</v>
      </c>
      <c r="H5322" t="s">
        <v>807</v>
      </c>
      <c r="I5322" t="s">
        <v>10762</v>
      </c>
      <c r="J5322">
        <v>10101</v>
      </c>
      <c r="K5322">
        <v>111700</v>
      </c>
      <c r="L5322" t="s">
        <v>39</v>
      </c>
      <c r="M5322" t="s">
        <v>194</v>
      </c>
      <c r="N5322" t="s">
        <v>11266</v>
      </c>
      <c r="O5322" s="129"/>
    </row>
    <row r="5323" spans="1:15">
      <c r="A5323" t="s">
        <v>1115</v>
      </c>
      <c r="B5323" t="s">
        <v>317</v>
      </c>
      <c r="C5323" t="s">
        <v>11575</v>
      </c>
      <c r="D5323" t="s">
        <v>318</v>
      </c>
      <c r="E5323">
        <v>3061.19</v>
      </c>
      <c r="F5323" t="s">
        <v>1170</v>
      </c>
      <c r="G5323" t="s">
        <v>11576</v>
      </c>
      <c r="H5323" t="s">
        <v>803</v>
      </c>
      <c r="I5323" t="s">
        <v>10762</v>
      </c>
      <c r="J5323">
        <v>10101</v>
      </c>
      <c r="K5323">
        <v>111700</v>
      </c>
      <c r="L5323" t="s">
        <v>39</v>
      </c>
      <c r="M5323" t="s">
        <v>194</v>
      </c>
      <c r="N5323" t="s">
        <v>11267</v>
      </c>
      <c r="O5323" s="129"/>
    </row>
    <row r="5324" spans="1:15">
      <c r="A5324" t="s">
        <v>11577</v>
      </c>
      <c r="B5324" t="s">
        <v>317</v>
      </c>
      <c r="C5324" t="s">
        <v>11578</v>
      </c>
      <c r="D5324" t="s">
        <v>318</v>
      </c>
      <c r="E5324">
        <v>3034.04</v>
      </c>
      <c r="F5324" t="s">
        <v>1170</v>
      </c>
      <c r="G5324" t="s">
        <v>11579</v>
      </c>
      <c r="H5324" t="s">
        <v>801</v>
      </c>
      <c r="I5324" t="s">
        <v>10762</v>
      </c>
      <c r="J5324">
        <v>10101</v>
      </c>
      <c r="K5324">
        <v>111700</v>
      </c>
      <c r="L5324" t="s">
        <v>39</v>
      </c>
      <c r="M5324" t="s">
        <v>194</v>
      </c>
      <c r="N5324" t="s">
        <v>11268</v>
      </c>
      <c r="O5324" s="129"/>
    </row>
    <row r="5325" spans="1:15">
      <c r="A5325" t="s">
        <v>11580</v>
      </c>
      <c r="B5325" t="s">
        <v>317</v>
      </c>
      <c r="C5325" t="s">
        <v>11581</v>
      </c>
      <c r="D5325" t="s">
        <v>318</v>
      </c>
      <c r="E5325">
        <v>2920.89</v>
      </c>
      <c r="F5325" t="s">
        <v>1170</v>
      </c>
      <c r="G5325" t="s">
        <v>11582</v>
      </c>
      <c r="H5325" t="s">
        <v>793</v>
      </c>
      <c r="I5325" t="s">
        <v>10762</v>
      </c>
      <c r="J5325">
        <v>10101</v>
      </c>
      <c r="K5325">
        <v>111700</v>
      </c>
      <c r="L5325" t="s">
        <v>39</v>
      </c>
      <c r="M5325" t="s">
        <v>194</v>
      </c>
      <c r="N5325" t="s">
        <v>11269</v>
      </c>
      <c r="O5325" s="129"/>
    </row>
    <row r="5326" spans="1:15">
      <c r="A5326" t="s">
        <v>11583</v>
      </c>
      <c r="B5326" t="s">
        <v>317</v>
      </c>
      <c r="C5326" t="s">
        <v>11584</v>
      </c>
      <c r="D5326" t="s">
        <v>318</v>
      </c>
      <c r="E5326">
        <v>2808.26</v>
      </c>
      <c r="F5326" t="s">
        <v>1170</v>
      </c>
      <c r="G5326" t="s">
        <v>11585</v>
      </c>
      <c r="H5326" t="s">
        <v>804</v>
      </c>
      <c r="I5326" t="s">
        <v>10762</v>
      </c>
      <c r="J5326">
        <v>10101</v>
      </c>
      <c r="K5326">
        <v>111700</v>
      </c>
      <c r="L5326" t="s">
        <v>39</v>
      </c>
      <c r="M5326" t="s">
        <v>194</v>
      </c>
      <c r="N5326" t="s">
        <v>11271</v>
      </c>
      <c r="O5326" s="129"/>
    </row>
    <row r="5327" spans="1:15">
      <c r="A5327" t="s">
        <v>1155</v>
      </c>
      <c r="B5327" t="s">
        <v>317</v>
      </c>
      <c r="C5327" t="s">
        <v>11586</v>
      </c>
      <c r="D5327" t="s">
        <v>318</v>
      </c>
      <c r="E5327">
        <v>2847.54</v>
      </c>
      <c r="F5327" t="s">
        <v>1170</v>
      </c>
      <c r="G5327" t="s">
        <v>11587</v>
      </c>
      <c r="H5327" t="s">
        <v>805</v>
      </c>
      <c r="I5327" t="s">
        <v>10762</v>
      </c>
      <c r="J5327">
        <v>10101</v>
      </c>
      <c r="K5327">
        <v>111700</v>
      </c>
      <c r="L5327" t="s">
        <v>39</v>
      </c>
      <c r="M5327" t="s">
        <v>194</v>
      </c>
      <c r="N5327" t="s">
        <v>11270</v>
      </c>
      <c r="O5327" s="129"/>
    </row>
    <row r="5328" spans="1:15">
      <c r="A5328" t="s">
        <v>11588</v>
      </c>
      <c r="B5328" t="s">
        <v>317</v>
      </c>
      <c r="C5328" t="s">
        <v>11589</v>
      </c>
      <c r="D5328" t="s">
        <v>318</v>
      </c>
      <c r="E5328">
        <v>5407.5</v>
      </c>
      <c r="F5328" t="s">
        <v>1170</v>
      </c>
      <c r="G5328" t="s">
        <v>11590</v>
      </c>
      <c r="H5328" t="s">
        <v>812</v>
      </c>
      <c r="I5328" t="s">
        <v>10762</v>
      </c>
      <c r="J5328">
        <v>10101</v>
      </c>
      <c r="K5328">
        <v>111700</v>
      </c>
      <c r="L5328" t="s">
        <v>39</v>
      </c>
      <c r="M5328" t="s">
        <v>194</v>
      </c>
      <c r="N5328" t="s">
        <v>11272</v>
      </c>
      <c r="O5328" s="129"/>
    </row>
    <row r="5329" spans="1:15">
      <c r="A5329" t="s">
        <v>1161</v>
      </c>
      <c r="B5329" t="s">
        <v>317</v>
      </c>
      <c r="C5329" t="s">
        <v>11591</v>
      </c>
      <c r="D5329" t="s">
        <v>318</v>
      </c>
      <c r="E5329">
        <v>3227.19</v>
      </c>
      <c r="F5329" t="s">
        <v>1170</v>
      </c>
      <c r="G5329" t="s">
        <v>11592</v>
      </c>
      <c r="H5329" t="s">
        <v>804</v>
      </c>
      <c r="I5329" t="s">
        <v>10762</v>
      </c>
      <c r="J5329">
        <v>10101</v>
      </c>
      <c r="K5329">
        <v>111700</v>
      </c>
      <c r="L5329" t="s">
        <v>39</v>
      </c>
      <c r="M5329" t="s">
        <v>194</v>
      </c>
      <c r="N5329" t="s">
        <v>11273</v>
      </c>
      <c r="O5329" s="129"/>
    </row>
    <row r="5330" spans="1:15">
      <c r="A5330" t="s">
        <v>1160</v>
      </c>
      <c r="B5330" t="s">
        <v>317</v>
      </c>
      <c r="C5330" t="s">
        <v>11593</v>
      </c>
      <c r="D5330" t="s">
        <v>318</v>
      </c>
      <c r="E5330">
        <v>3227.19</v>
      </c>
      <c r="F5330" t="s">
        <v>1170</v>
      </c>
      <c r="G5330" t="s">
        <v>11594</v>
      </c>
      <c r="H5330" t="s">
        <v>809</v>
      </c>
      <c r="I5330" t="s">
        <v>10762</v>
      </c>
      <c r="J5330">
        <v>10101</v>
      </c>
      <c r="K5330">
        <v>111700</v>
      </c>
      <c r="L5330" t="s">
        <v>39</v>
      </c>
      <c r="M5330" t="s">
        <v>194</v>
      </c>
      <c r="N5330" t="s">
        <v>11274</v>
      </c>
      <c r="O5330" s="129"/>
    </row>
    <row r="5331" spans="1:15">
      <c r="A5331" t="s">
        <v>316</v>
      </c>
      <c r="B5331" t="s">
        <v>317</v>
      </c>
      <c r="C5331" t="s">
        <v>11569</v>
      </c>
      <c r="D5331" t="s">
        <v>318</v>
      </c>
      <c r="E5331">
        <v>8.49</v>
      </c>
      <c r="F5331" t="s">
        <v>1170</v>
      </c>
      <c r="G5331" t="s">
        <v>11570</v>
      </c>
      <c r="H5331" t="s">
        <v>808</v>
      </c>
      <c r="I5331" t="s">
        <v>10761</v>
      </c>
      <c r="J5331">
        <v>10101</v>
      </c>
      <c r="K5331">
        <v>113000</v>
      </c>
      <c r="L5331" t="s">
        <v>39</v>
      </c>
      <c r="M5331" t="s">
        <v>194</v>
      </c>
      <c r="N5331" t="s">
        <v>11264</v>
      </c>
      <c r="O5331" s="129"/>
    </row>
    <row r="5332" spans="1:15">
      <c r="A5332" t="s">
        <v>320</v>
      </c>
      <c r="B5332" t="s">
        <v>317</v>
      </c>
      <c r="C5332" t="s">
        <v>11571</v>
      </c>
      <c r="D5332" t="s">
        <v>318</v>
      </c>
      <c r="E5332">
        <v>8.48</v>
      </c>
      <c r="F5332" t="s">
        <v>1170</v>
      </c>
      <c r="G5332" t="s">
        <v>11572</v>
      </c>
      <c r="H5332" t="s">
        <v>805</v>
      </c>
      <c r="I5332" t="s">
        <v>10761</v>
      </c>
      <c r="J5332">
        <v>10101</v>
      </c>
      <c r="K5332">
        <v>113000</v>
      </c>
      <c r="L5332" t="s">
        <v>39</v>
      </c>
      <c r="M5332" t="s">
        <v>194</v>
      </c>
      <c r="N5332" t="s">
        <v>11265</v>
      </c>
      <c r="O5332" s="129"/>
    </row>
    <row r="5333" spans="1:15">
      <c r="A5333" t="s">
        <v>321</v>
      </c>
      <c r="B5333" t="s">
        <v>317</v>
      </c>
      <c r="C5333" t="s">
        <v>11573</v>
      </c>
      <c r="D5333" t="s">
        <v>318</v>
      </c>
      <c r="E5333">
        <v>47.27</v>
      </c>
      <c r="F5333" t="s">
        <v>1170</v>
      </c>
      <c r="G5333" t="s">
        <v>11574</v>
      </c>
      <c r="H5333" t="s">
        <v>808</v>
      </c>
      <c r="I5333" t="s">
        <v>10761</v>
      </c>
      <c r="J5333">
        <v>10101</v>
      </c>
      <c r="K5333">
        <v>113000</v>
      </c>
      <c r="L5333" t="s">
        <v>39</v>
      </c>
      <c r="M5333" t="s">
        <v>194</v>
      </c>
      <c r="N5333" t="s">
        <v>11266</v>
      </c>
      <c r="O5333" s="129"/>
    </row>
    <row r="5334" spans="1:15">
      <c r="A5334" t="s">
        <v>1115</v>
      </c>
      <c r="B5334" t="s">
        <v>317</v>
      </c>
      <c r="C5334" t="s">
        <v>11575</v>
      </c>
      <c r="D5334" t="s">
        <v>318</v>
      </c>
      <c r="E5334">
        <v>50.15</v>
      </c>
      <c r="F5334" t="s">
        <v>1170</v>
      </c>
      <c r="G5334" t="s">
        <v>11576</v>
      </c>
      <c r="H5334" t="s">
        <v>804</v>
      </c>
      <c r="I5334" t="s">
        <v>10761</v>
      </c>
      <c r="J5334">
        <v>10101</v>
      </c>
      <c r="K5334">
        <v>113000</v>
      </c>
      <c r="L5334" t="s">
        <v>39</v>
      </c>
      <c r="M5334" t="s">
        <v>194</v>
      </c>
      <c r="N5334" t="s">
        <v>11267</v>
      </c>
      <c r="O5334" s="129"/>
    </row>
    <row r="5335" spans="1:15">
      <c r="A5335" t="s">
        <v>11577</v>
      </c>
      <c r="B5335" t="s">
        <v>317</v>
      </c>
      <c r="C5335" t="s">
        <v>11578</v>
      </c>
      <c r="D5335" t="s">
        <v>318</v>
      </c>
      <c r="E5335">
        <v>8.49</v>
      </c>
      <c r="F5335" t="s">
        <v>1170</v>
      </c>
      <c r="G5335" t="s">
        <v>11579</v>
      </c>
      <c r="H5335" t="s">
        <v>802</v>
      </c>
      <c r="I5335" t="s">
        <v>10761</v>
      </c>
      <c r="J5335">
        <v>10101</v>
      </c>
      <c r="K5335">
        <v>113000</v>
      </c>
      <c r="L5335" t="s">
        <v>39</v>
      </c>
      <c r="M5335" t="s">
        <v>194</v>
      </c>
      <c r="N5335" t="s">
        <v>11268</v>
      </c>
      <c r="O5335" s="129"/>
    </row>
    <row r="5336" spans="1:15">
      <c r="A5336" t="s">
        <v>11580</v>
      </c>
      <c r="B5336" t="s">
        <v>317</v>
      </c>
      <c r="C5336" t="s">
        <v>11581</v>
      </c>
      <c r="D5336" t="s">
        <v>318</v>
      </c>
      <c r="E5336">
        <v>8.49</v>
      </c>
      <c r="F5336" t="s">
        <v>1170</v>
      </c>
      <c r="G5336" t="s">
        <v>11582</v>
      </c>
      <c r="H5336" t="s">
        <v>794</v>
      </c>
      <c r="I5336" t="s">
        <v>10761</v>
      </c>
      <c r="J5336">
        <v>10101</v>
      </c>
      <c r="K5336">
        <v>113000</v>
      </c>
      <c r="L5336" t="s">
        <v>39</v>
      </c>
      <c r="M5336" t="s">
        <v>194</v>
      </c>
      <c r="N5336" t="s">
        <v>11269</v>
      </c>
      <c r="O5336" s="129"/>
    </row>
    <row r="5337" spans="1:15">
      <c r="A5337" t="s">
        <v>11583</v>
      </c>
      <c r="B5337" t="s">
        <v>317</v>
      </c>
      <c r="C5337" t="s">
        <v>11584</v>
      </c>
      <c r="D5337" t="s">
        <v>318</v>
      </c>
      <c r="E5337">
        <v>23.47</v>
      </c>
      <c r="F5337" t="s">
        <v>1170</v>
      </c>
      <c r="G5337" t="s">
        <v>11585</v>
      </c>
      <c r="H5337" t="s">
        <v>805</v>
      </c>
      <c r="I5337" t="s">
        <v>10761</v>
      </c>
      <c r="J5337">
        <v>10101</v>
      </c>
      <c r="K5337">
        <v>113000</v>
      </c>
      <c r="L5337" t="s">
        <v>39</v>
      </c>
      <c r="M5337" t="s">
        <v>194</v>
      </c>
      <c r="N5337" t="s">
        <v>11271</v>
      </c>
      <c r="O5337" s="129"/>
    </row>
    <row r="5338" spans="1:15">
      <c r="A5338" t="s">
        <v>1155</v>
      </c>
      <c r="B5338" t="s">
        <v>317</v>
      </c>
      <c r="C5338" t="s">
        <v>11586</v>
      </c>
      <c r="D5338" t="s">
        <v>318</v>
      </c>
      <c r="E5338">
        <v>44.93</v>
      </c>
      <c r="F5338" t="s">
        <v>1170</v>
      </c>
      <c r="G5338" t="s">
        <v>11587</v>
      </c>
      <c r="H5338" t="s">
        <v>806</v>
      </c>
      <c r="I5338" t="s">
        <v>10761</v>
      </c>
      <c r="J5338">
        <v>10101</v>
      </c>
      <c r="K5338">
        <v>113000</v>
      </c>
      <c r="L5338" t="s">
        <v>39</v>
      </c>
      <c r="M5338" t="s">
        <v>194</v>
      </c>
      <c r="N5338" t="s">
        <v>11270</v>
      </c>
      <c r="O5338" s="129"/>
    </row>
    <row r="5339" spans="1:15">
      <c r="A5339" t="s">
        <v>11588</v>
      </c>
      <c r="B5339" t="s">
        <v>317</v>
      </c>
      <c r="C5339" t="s">
        <v>11589</v>
      </c>
      <c r="D5339" t="s">
        <v>318</v>
      </c>
      <c r="E5339">
        <v>215.12</v>
      </c>
      <c r="F5339" t="s">
        <v>1170</v>
      </c>
      <c r="G5339" t="s">
        <v>11590</v>
      </c>
      <c r="H5339" t="s">
        <v>813</v>
      </c>
      <c r="I5339" t="s">
        <v>10761</v>
      </c>
      <c r="J5339">
        <v>10101</v>
      </c>
      <c r="K5339">
        <v>113000</v>
      </c>
      <c r="L5339" t="s">
        <v>39</v>
      </c>
      <c r="M5339" t="s">
        <v>194</v>
      </c>
      <c r="N5339" t="s">
        <v>11272</v>
      </c>
      <c r="O5339" s="129"/>
    </row>
    <row r="5340" spans="1:15">
      <c r="A5340" t="s">
        <v>1161</v>
      </c>
      <c r="B5340" t="s">
        <v>317</v>
      </c>
      <c r="C5340" t="s">
        <v>11591</v>
      </c>
      <c r="D5340" t="s">
        <v>318</v>
      </c>
      <c r="E5340">
        <v>15.12</v>
      </c>
      <c r="F5340" t="s">
        <v>1170</v>
      </c>
      <c r="G5340" t="s">
        <v>11592</v>
      </c>
      <c r="H5340" t="s">
        <v>805</v>
      </c>
      <c r="I5340" t="s">
        <v>10761</v>
      </c>
      <c r="J5340">
        <v>10101</v>
      </c>
      <c r="K5340">
        <v>113000</v>
      </c>
      <c r="L5340" t="s">
        <v>39</v>
      </c>
      <c r="M5340" t="s">
        <v>194</v>
      </c>
      <c r="N5340" t="s">
        <v>11273</v>
      </c>
      <c r="O5340" s="129"/>
    </row>
    <row r="5341" spans="1:15">
      <c r="A5341" t="s">
        <v>1160</v>
      </c>
      <c r="B5341" t="s">
        <v>317</v>
      </c>
      <c r="C5341" t="s">
        <v>11593</v>
      </c>
      <c r="D5341" t="s">
        <v>318</v>
      </c>
      <c r="E5341">
        <v>67.709999999999994</v>
      </c>
      <c r="F5341" t="s">
        <v>1170</v>
      </c>
      <c r="G5341" t="s">
        <v>11594</v>
      </c>
      <c r="H5341" t="s">
        <v>810</v>
      </c>
      <c r="I5341" t="s">
        <v>10761</v>
      </c>
      <c r="J5341">
        <v>10101</v>
      </c>
      <c r="K5341">
        <v>113000</v>
      </c>
      <c r="L5341" t="s">
        <v>39</v>
      </c>
      <c r="M5341" t="s">
        <v>194</v>
      </c>
      <c r="N5341" t="s">
        <v>11274</v>
      </c>
      <c r="O5341" s="129"/>
    </row>
    <row r="5342" spans="1:15">
      <c r="A5342" t="s">
        <v>316</v>
      </c>
      <c r="B5342" t="s">
        <v>317</v>
      </c>
      <c r="C5342" t="s">
        <v>11569</v>
      </c>
      <c r="D5342" t="s">
        <v>318</v>
      </c>
      <c r="E5342">
        <v>155.61000000000001</v>
      </c>
      <c r="F5342" t="s">
        <v>1170</v>
      </c>
      <c r="G5342" t="s">
        <v>11570</v>
      </c>
      <c r="H5342" t="s">
        <v>809</v>
      </c>
      <c r="I5342" t="s">
        <v>10760</v>
      </c>
      <c r="J5342">
        <v>10101</v>
      </c>
      <c r="K5342">
        <v>113010</v>
      </c>
      <c r="L5342" t="s">
        <v>35</v>
      </c>
      <c r="M5342" t="s">
        <v>194</v>
      </c>
      <c r="N5342" t="s">
        <v>11264</v>
      </c>
      <c r="O5342" s="129"/>
    </row>
    <row r="5343" spans="1:15">
      <c r="A5343" t="s">
        <v>320</v>
      </c>
      <c r="B5343" t="s">
        <v>317</v>
      </c>
      <c r="C5343" t="s">
        <v>11571</v>
      </c>
      <c r="D5343" t="s">
        <v>318</v>
      </c>
      <c r="E5343">
        <v>155.62</v>
      </c>
      <c r="F5343" t="s">
        <v>1170</v>
      </c>
      <c r="G5343" t="s">
        <v>11572</v>
      </c>
      <c r="H5343" t="s">
        <v>806</v>
      </c>
      <c r="I5343" t="s">
        <v>10760</v>
      </c>
      <c r="J5343">
        <v>10101</v>
      </c>
      <c r="K5343">
        <v>113010</v>
      </c>
      <c r="L5343" t="s">
        <v>35</v>
      </c>
      <c r="M5343" t="s">
        <v>194</v>
      </c>
      <c r="N5343" t="s">
        <v>11265</v>
      </c>
      <c r="O5343" s="129"/>
    </row>
    <row r="5344" spans="1:15">
      <c r="A5344" t="s">
        <v>321</v>
      </c>
      <c r="B5344" t="s">
        <v>317</v>
      </c>
      <c r="C5344" t="s">
        <v>11573</v>
      </c>
      <c r="D5344" t="s">
        <v>318</v>
      </c>
      <c r="E5344">
        <v>155.61000000000001</v>
      </c>
      <c r="F5344" t="s">
        <v>1170</v>
      </c>
      <c r="G5344" t="s">
        <v>11574</v>
      </c>
      <c r="H5344" t="s">
        <v>809</v>
      </c>
      <c r="I5344" t="s">
        <v>10760</v>
      </c>
      <c r="J5344">
        <v>10101</v>
      </c>
      <c r="K5344">
        <v>113010</v>
      </c>
      <c r="L5344" t="s">
        <v>35</v>
      </c>
      <c r="M5344" t="s">
        <v>194</v>
      </c>
      <c r="N5344" t="s">
        <v>11266</v>
      </c>
      <c r="O5344" s="129"/>
    </row>
    <row r="5345" spans="1:15">
      <c r="A5345" t="s">
        <v>1115</v>
      </c>
      <c r="B5345" t="s">
        <v>317</v>
      </c>
      <c r="C5345" t="s">
        <v>11575</v>
      </c>
      <c r="D5345" t="s">
        <v>318</v>
      </c>
      <c r="E5345">
        <v>155.61000000000001</v>
      </c>
      <c r="F5345" t="s">
        <v>1170</v>
      </c>
      <c r="G5345" t="s">
        <v>11576</v>
      </c>
      <c r="H5345" t="s">
        <v>805</v>
      </c>
      <c r="I5345" t="s">
        <v>10760</v>
      </c>
      <c r="J5345">
        <v>10101</v>
      </c>
      <c r="K5345">
        <v>113010</v>
      </c>
      <c r="L5345" t="s">
        <v>35</v>
      </c>
      <c r="M5345" t="s">
        <v>194</v>
      </c>
      <c r="N5345" t="s">
        <v>11267</v>
      </c>
      <c r="O5345" s="129"/>
    </row>
    <row r="5346" spans="1:15">
      <c r="A5346" t="s">
        <v>11577</v>
      </c>
      <c r="B5346" t="s">
        <v>317</v>
      </c>
      <c r="C5346" t="s">
        <v>11578</v>
      </c>
      <c r="D5346" t="s">
        <v>318</v>
      </c>
      <c r="E5346">
        <v>155.61000000000001</v>
      </c>
      <c r="F5346" t="s">
        <v>1170</v>
      </c>
      <c r="G5346" t="s">
        <v>11579</v>
      </c>
      <c r="H5346" t="s">
        <v>803</v>
      </c>
      <c r="I5346" t="s">
        <v>10760</v>
      </c>
      <c r="J5346">
        <v>10101</v>
      </c>
      <c r="K5346">
        <v>113010</v>
      </c>
      <c r="L5346" t="s">
        <v>35</v>
      </c>
      <c r="M5346" t="s">
        <v>194</v>
      </c>
      <c r="N5346" t="s">
        <v>11268</v>
      </c>
      <c r="O5346" s="129"/>
    </row>
    <row r="5347" spans="1:15">
      <c r="A5347" t="s">
        <v>11580</v>
      </c>
      <c r="B5347" t="s">
        <v>317</v>
      </c>
      <c r="C5347" t="s">
        <v>11581</v>
      </c>
      <c r="D5347" t="s">
        <v>318</v>
      </c>
      <c r="E5347">
        <v>155.61000000000001</v>
      </c>
      <c r="F5347" t="s">
        <v>1170</v>
      </c>
      <c r="G5347" t="s">
        <v>11582</v>
      </c>
      <c r="H5347" t="s">
        <v>795</v>
      </c>
      <c r="I5347" t="s">
        <v>10760</v>
      </c>
      <c r="J5347">
        <v>10101</v>
      </c>
      <c r="K5347">
        <v>113010</v>
      </c>
      <c r="L5347" t="s">
        <v>35</v>
      </c>
      <c r="M5347" t="s">
        <v>194</v>
      </c>
      <c r="N5347" t="s">
        <v>11269</v>
      </c>
      <c r="O5347" s="129"/>
    </row>
    <row r="5348" spans="1:15">
      <c r="A5348" t="s">
        <v>1155</v>
      </c>
      <c r="B5348" t="s">
        <v>317</v>
      </c>
      <c r="C5348" t="s">
        <v>11586</v>
      </c>
      <c r="D5348" t="s">
        <v>318</v>
      </c>
      <c r="E5348">
        <v>165.28</v>
      </c>
      <c r="F5348" t="s">
        <v>1170</v>
      </c>
      <c r="G5348" t="s">
        <v>11587</v>
      </c>
      <c r="H5348" t="s">
        <v>807</v>
      </c>
      <c r="I5348" t="s">
        <v>10760</v>
      </c>
      <c r="J5348">
        <v>10101</v>
      </c>
      <c r="K5348">
        <v>113010</v>
      </c>
      <c r="L5348" t="s">
        <v>35</v>
      </c>
      <c r="M5348" t="s">
        <v>194</v>
      </c>
      <c r="N5348" t="s">
        <v>11270</v>
      </c>
      <c r="O5348" s="129"/>
    </row>
    <row r="5349" spans="1:15">
      <c r="A5349" t="s">
        <v>11583</v>
      </c>
      <c r="B5349" t="s">
        <v>317</v>
      </c>
      <c r="C5349" t="s">
        <v>11584</v>
      </c>
      <c r="D5349" t="s">
        <v>318</v>
      </c>
      <c r="E5349">
        <v>156.9</v>
      </c>
      <c r="F5349" t="s">
        <v>1170</v>
      </c>
      <c r="G5349" t="s">
        <v>11585</v>
      </c>
      <c r="H5349" t="s">
        <v>806</v>
      </c>
      <c r="I5349" t="s">
        <v>10760</v>
      </c>
      <c r="J5349">
        <v>10101</v>
      </c>
      <c r="K5349">
        <v>113010</v>
      </c>
      <c r="L5349" t="s">
        <v>35</v>
      </c>
      <c r="M5349" t="s">
        <v>194</v>
      </c>
      <c r="N5349" t="s">
        <v>11271</v>
      </c>
      <c r="O5349" s="129"/>
    </row>
    <row r="5350" spans="1:15">
      <c r="A5350" t="s">
        <v>11588</v>
      </c>
      <c r="B5350" t="s">
        <v>317</v>
      </c>
      <c r="C5350" t="s">
        <v>11589</v>
      </c>
      <c r="D5350" t="s">
        <v>318</v>
      </c>
      <c r="E5350">
        <v>453.98</v>
      </c>
      <c r="F5350" t="s">
        <v>1170</v>
      </c>
      <c r="G5350" t="s">
        <v>11590</v>
      </c>
      <c r="H5350" t="s">
        <v>814</v>
      </c>
      <c r="I5350" t="s">
        <v>10760</v>
      </c>
      <c r="J5350">
        <v>10101</v>
      </c>
      <c r="K5350">
        <v>113010</v>
      </c>
      <c r="L5350" t="s">
        <v>35</v>
      </c>
      <c r="M5350" t="s">
        <v>194</v>
      </c>
      <c r="N5350" t="s">
        <v>11272</v>
      </c>
      <c r="O5350" s="129"/>
    </row>
    <row r="5351" spans="1:15">
      <c r="A5351" t="s">
        <v>1161</v>
      </c>
      <c r="B5351" t="s">
        <v>317</v>
      </c>
      <c r="C5351" t="s">
        <v>11591</v>
      </c>
      <c r="D5351" t="s">
        <v>318</v>
      </c>
      <c r="E5351">
        <v>189.9</v>
      </c>
      <c r="F5351" t="s">
        <v>1170</v>
      </c>
      <c r="G5351" t="s">
        <v>11592</v>
      </c>
      <c r="H5351" t="s">
        <v>806</v>
      </c>
      <c r="I5351" t="s">
        <v>10760</v>
      </c>
      <c r="J5351">
        <v>10101</v>
      </c>
      <c r="K5351">
        <v>113010</v>
      </c>
      <c r="L5351" t="s">
        <v>35</v>
      </c>
      <c r="M5351" t="s">
        <v>194</v>
      </c>
      <c r="N5351" t="s">
        <v>11273</v>
      </c>
      <c r="O5351" s="129"/>
    </row>
    <row r="5352" spans="1:15">
      <c r="A5352" t="s">
        <v>1160</v>
      </c>
      <c r="B5352" t="s">
        <v>317</v>
      </c>
      <c r="C5352" t="s">
        <v>11593</v>
      </c>
      <c r="D5352" t="s">
        <v>318</v>
      </c>
      <c r="E5352">
        <v>189.9</v>
      </c>
      <c r="F5352" t="s">
        <v>1170</v>
      </c>
      <c r="G5352" t="s">
        <v>11594</v>
      </c>
      <c r="H5352" t="s">
        <v>811</v>
      </c>
      <c r="I5352" t="s">
        <v>10760</v>
      </c>
      <c r="J5352">
        <v>10101</v>
      </c>
      <c r="K5352">
        <v>113010</v>
      </c>
      <c r="L5352" t="s">
        <v>35</v>
      </c>
      <c r="M5352" t="s">
        <v>194</v>
      </c>
      <c r="N5352" t="s">
        <v>11274</v>
      </c>
      <c r="O5352" s="129"/>
    </row>
    <row r="5353" spans="1:15">
      <c r="A5353" t="s">
        <v>316</v>
      </c>
      <c r="B5353" t="s">
        <v>317</v>
      </c>
      <c r="C5353" t="s">
        <v>11569</v>
      </c>
      <c r="D5353" t="s">
        <v>318</v>
      </c>
      <c r="E5353">
        <v>162.85</v>
      </c>
      <c r="F5353" t="s">
        <v>1170</v>
      </c>
      <c r="G5353" t="s">
        <v>11570</v>
      </c>
      <c r="H5353" t="s">
        <v>810</v>
      </c>
      <c r="I5353" t="s">
        <v>10759</v>
      </c>
      <c r="J5353">
        <v>10101</v>
      </c>
      <c r="K5353">
        <v>113020</v>
      </c>
      <c r="L5353" t="s">
        <v>33</v>
      </c>
      <c r="M5353" t="s">
        <v>194</v>
      </c>
      <c r="N5353" t="s">
        <v>11264</v>
      </c>
      <c r="O5353" s="129"/>
    </row>
    <row r="5354" spans="1:15">
      <c r="A5354" t="s">
        <v>320</v>
      </c>
      <c r="B5354" t="s">
        <v>317</v>
      </c>
      <c r="C5354" t="s">
        <v>11571</v>
      </c>
      <c r="D5354" t="s">
        <v>318</v>
      </c>
      <c r="E5354">
        <v>162.85</v>
      </c>
      <c r="F5354" t="s">
        <v>1170</v>
      </c>
      <c r="G5354" t="s">
        <v>11572</v>
      </c>
      <c r="H5354" t="s">
        <v>807</v>
      </c>
      <c r="I5354" t="s">
        <v>10759</v>
      </c>
      <c r="J5354">
        <v>10101</v>
      </c>
      <c r="K5354">
        <v>113020</v>
      </c>
      <c r="L5354" t="s">
        <v>33</v>
      </c>
      <c r="M5354" t="s">
        <v>194</v>
      </c>
      <c r="N5354" t="s">
        <v>11265</v>
      </c>
      <c r="O5354" s="129"/>
    </row>
    <row r="5355" spans="1:15">
      <c r="A5355" t="s">
        <v>321</v>
      </c>
      <c r="B5355" t="s">
        <v>317</v>
      </c>
      <c r="C5355" t="s">
        <v>11573</v>
      </c>
      <c r="D5355" t="s">
        <v>318</v>
      </c>
      <c r="E5355">
        <v>162.85</v>
      </c>
      <c r="F5355" t="s">
        <v>1170</v>
      </c>
      <c r="G5355" t="s">
        <v>11574</v>
      </c>
      <c r="H5355" t="s">
        <v>810</v>
      </c>
      <c r="I5355" t="s">
        <v>10759</v>
      </c>
      <c r="J5355">
        <v>10101</v>
      </c>
      <c r="K5355">
        <v>113020</v>
      </c>
      <c r="L5355" t="s">
        <v>33</v>
      </c>
      <c r="M5355" t="s">
        <v>194</v>
      </c>
      <c r="N5355" t="s">
        <v>11266</v>
      </c>
      <c r="O5355" s="129"/>
    </row>
    <row r="5356" spans="1:15">
      <c r="A5356" t="s">
        <v>1115</v>
      </c>
      <c r="B5356" t="s">
        <v>317</v>
      </c>
      <c r="C5356" t="s">
        <v>11575</v>
      </c>
      <c r="D5356" t="s">
        <v>318</v>
      </c>
      <c r="E5356">
        <v>162.85</v>
      </c>
      <c r="F5356" t="s">
        <v>1170</v>
      </c>
      <c r="G5356" t="s">
        <v>11576</v>
      </c>
      <c r="H5356" t="s">
        <v>806</v>
      </c>
      <c r="I5356" t="s">
        <v>10759</v>
      </c>
      <c r="J5356">
        <v>10101</v>
      </c>
      <c r="K5356">
        <v>113020</v>
      </c>
      <c r="L5356" t="s">
        <v>33</v>
      </c>
      <c r="M5356" t="s">
        <v>194</v>
      </c>
      <c r="N5356" t="s">
        <v>11267</v>
      </c>
      <c r="O5356" s="129"/>
    </row>
    <row r="5357" spans="1:15">
      <c r="A5357" t="s">
        <v>11577</v>
      </c>
      <c r="B5357" t="s">
        <v>317</v>
      </c>
      <c r="C5357" t="s">
        <v>11578</v>
      </c>
      <c r="D5357" t="s">
        <v>318</v>
      </c>
      <c r="E5357">
        <v>162.85</v>
      </c>
      <c r="F5357" t="s">
        <v>1170</v>
      </c>
      <c r="G5357" t="s">
        <v>11579</v>
      </c>
      <c r="H5357" t="s">
        <v>804</v>
      </c>
      <c r="I5357" t="s">
        <v>10759</v>
      </c>
      <c r="J5357">
        <v>10101</v>
      </c>
      <c r="K5357">
        <v>113020</v>
      </c>
      <c r="L5357" t="s">
        <v>33</v>
      </c>
      <c r="M5357" t="s">
        <v>194</v>
      </c>
      <c r="N5357" t="s">
        <v>11268</v>
      </c>
      <c r="O5357" s="129"/>
    </row>
    <row r="5358" spans="1:15">
      <c r="A5358" t="s">
        <v>11580</v>
      </c>
      <c r="B5358" t="s">
        <v>317</v>
      </c>
      <c r="C5358" t="s">
        <v>11581</v>
      </c>
      <c r="D5358" t="s">
        <v>318</v>
      </c>
      <c r="E5358">
        <v>162.85</v>
      </c>
      <c r="F5358" t="s">
        <v>1170</v>
      </c>
      <c r="G5358" t="s">
        <v>11582</v>
      </c>
      <c r="H5358" t="s">
        <v>796</v>
      </c>
      <c r="I5358" t="s">
        <v>10759</v>
      </c>
      <c r="J5358">
        <v>10101</v>
      </c>
      <c r="K5358">
        <v>113020</v>
      </c>
      <c r="L5358" t="s">
        <v>33</v>
      </c>
      <c r="M5358" t="s">
        <v>194</v>
      </c>
      <c r="N5358" t="s">
        <v>11269</v>
      </c>
      <c r="O5358" s="129"/>
    </row>
    <row r="5359" spans="1:15">
      <c r="A5359" t="s">
        <v>11583</v>
      </c>
      <c r="B5359" t="s">
        <v>317</v>
      </c>
      <c r="C5359" t="s">
        <v>11584</v>
      </c>
      <c r="D5359" t="s">
        <v>318</v>
      </c>
      <c r="E5359">
        <v>162.85</v>
      </c>
      <c r="F5359" t="s">
        <v>1170</v>
      </c>
      <c r="G5359" t="s">
        <v>11585</v>
      </c>
      <c r="H5359" t="s">
        <v>807</v>
      </c>
      <c r="I5359" t="s">
        <v>10759</v>
      </c>
      <c r="J5359">
        <v>10101</v>
      </c>
      <c r="K5359">
        <v>113020</v>
      </c>
      <c r="L5359" t="s">
        <v>33</v>
      </c>
      <c r="M5359" t="s">
        <v>194</v>
      </c>
      <c r="N5359" t="s">
        <v>11271</v>
      </c>
      <c r="O5359" s="129"/>
    </row>
    <row r="5360" spans="1:15">
      <c r="A5360" t="s">
        <v>1155</v>
      </c>
      <c r="B5360" t="s">
        <v>317</v>
      </c>
      <c r="C5360" t="s">
        <v>11586</v>
      </c>
      <c r="D5360" t="s">
        <v>318</v>
      </c>
      <c r="E5360">
        <v>162.85</v>
      </c>
      <c r="F5360" t="s">
        <v>1170</v>
      </c>
      <c r="G5360" t="s">
        <v>11587</v>
      </c>
      <c r="H5360" t="s">
        <v>808</v>
      </c>
      <c r="I5360" t="s">
        <v>10759</v>
      </c>
      <c r="J5360">
        <v>10101</v>
      </c>
      <c r="K5360">
        <v>113020</v>
      </c>
      <c r="L5360" t="s">
        <v>33</v>
      </c>
      <c r="M5360" t="s">
        <v>194</v>
      </c>
      <c r="N5360" t="s">
        <v>11270</v>
      </c>
      <c r="O5360" s="129"/>
    </row>
    <row r="5361" spans="1:15">
      <c r="A5361" t="s">
        <v>11588</v>
      </c>
      <c r="B5361" t="s">
        <v>317</v>
      </c>
      <c r="C5361" t="s">
        <v>11589</v>
      </c>
      <c r="D5361" t="s">
        <v>318</v>
      </c>
      <c r="E5361">
        <v>379.68</v>
      </c>
      <c r="F5361" t="s">
        <v>1170</v>
      </c>
      <c r="G5361" t="s">
        <v>11590</v>
      </c>
      <c r="H5361" t="s">
        <v>815</v>
      </c>
      <c r="I5361" t="s">
        <v>10759</v>
      </c>
      <c r="J5361">
        <v>10101</v>
      </c>
      <c r="K5361">
        <v>113020</v>
      </c>
      <c r="L5361" t="s">
        <v>33</v>
      </c>
      <c r="M5361" t="s">
        <v>194</v>
      </c>
      <c r="N5361" t="s">
        <v>11272</v>
      </c>
      <c r="O5361" s="129"/>
    </row>
    <row r="5362" spans="1:15">
      <c r="A5362" t="s">
        <v>1161</v>
      </c>
      <c r="B5362" t="s">
        <v>317</v>
      </c>
      <c r="C5362" t="s">
        <v>11591</v>
      </c>
      <c r="D5362" t="s">
        <v>318</v>
      </c>
      <c r="E5362">
        <v>186.94</v>
      </c>
      <c r="F5362" t="s">
        <v>1170</v>
      </c>
      <c r="G5362" t="s">
        <v>11592</v>
      </c>
      <c r="H5362" t="s">
        <v>807</v>
      </c>
      <c r="I5362" t="s">
        <v>10759</v>
      </c>
      <c r="J5362">
        <v>10101</v>
      </c>
      <c r="K5362">
        <v>113020</v>
      </c>
      <c r="L5362" t="s">
        <v>33</v>
      </c>
      <c r="M5362" t="s">
        <v>194</v>
      </c>
      <c r="N5362" t="s">
        <v>11273</v>
      </c>
      <c r="O5362" s="129"/>
    </row>
    <row r="5363" spans="1:15">
      <c r="A5363" t="s">
        <v>1160</v>
      </c>
      <c r="B5363" t="s">
        <v>317</v>
      </c>
      <c r="C5363" t="s">
        <v>11593</v>
      </c>
      <c r="D5363" t="s">
        <v>318</v>
      </c>
      <c r="E5363">
        <v>186.94</v>
      </c>
      <c r="F5363" t="s">
        <v>1170</v>
      </c>
      <c r="G5363" t="s">
        <v>11594</v>
      </c>
      <c r="H5363" t="s">
        <v>812</v>
      </c>
      <c r="I5363" t="s">
        <v>10759</v>
      </c>
      <c r="J5363">
        <v>10101</v>
      </c>
      <c r="K5363">
        <v>113020</v>
      </c>
      <c r="L5363" t="s">
        <v>33</v>
      </c>
      <c r="M5363" t="s">
        <v>194</v>
      </c>
      <c r="N5363" t="s">
        <v>11274</v>
      </c>
      <c r="O5363" s="129"/>
    </row>
    <row r="5364" spans="1:15">
      <c r="A5364" t="s">
        <v>316</v>
      </c>
      <c r="B5364" t="s">
        <v>317</v>
      </c>
      <c r="C5364" t="s">
        <v>11569</v>
      </c>
      <c r="D5364" t="s">
        <v>318</v>
      </c>
      <c r="E5364">
        <v>5116.5</v>
      </c>
      <c r="F5364" t="s">
        <v>1170</v>
      </c>
      <c r="G5364" t="s">
        <v>11570</v>
      </c>
      <c r="H5364" t="s">
        <v>811</v>
      </c>
      <c r="I5364" t="s">
        <v>10758</v>
      </c>
      <c r="J5364">
        <v>10101</v>
      </c>
      <c r="K5364">
        <v>113040</v>
      </c>
      <c r="L5364" t="s">
        <v>27</v>
      </c>
      <c r="M5364" t="s">
        <v>194</v>
      </c>
      <c r="N5364" t="s">
        <v>11264</v>
      </c>
      <c r="O5364" s="129"/>
    </row>
    <row r="5365" spans="1:15">
      <c r="A5365" t="s">
        <v>320</v>
      </c>
      <c r="B5365" t="s">
        <v>317</v>
      </c>
      <c r="C5365" t="s">
        <v>11571</v>
      </c>
      <c r="D5365" t="s">
        <v>318</v>
      </c>
      <c r="E5365">
        <v>5122.68</v>
      </c>
      <c r="F5365" t="s">
        <v>1170</v>
      </c>
      <c r="G5365" t="s">
        <v>11572</v>
      </c>
      <c r="H5365" t="s">
        <v>808</v>
      </c>
      <c r="I5365" t="s">
        <v>10758</v>
      </c>
      <c r="J5365">
        <v>10101</v>
      </c>
      <c r="K5365">
        <v>113040</v>
      </c>
      <c r="L5365" t="s">
        <v>27</v>
      </c>
      <c r="M5365" t="s">
        <v>194</v>
      </c>
      <c r="N5365" t="s">
        <v>11265</v>
      </c>
      <c r="O5365" s="129"/>
    </row>
    <row r="5366" spans="1:15">
      <c r="A5366" t="s">
        <v>321</v>
      </c>
      <c r="B5366" t="s">
        <v>317</v>
      </c>
      <c r="C5366" t="s">
        <v>11573</v>
      </c>
      <c r="D5366" t="s">
        <v>318</v>
      </c>
      <c r="E5366">
        <v>4626.54</v>
      </c>
      <c r="F5366" t="s">
        <v>1170</v>
      </c>
      <c r="G5366" t="s">
        <v>11574</v>
      </c>
      <c r="H5366" t="s">
        <v>811</v>
      </c>
      <c r="I5366" t="s">
        <v>10758</v>
      </c>
      <c r="J5366">
        <v>10101</v>
      </c>
      <c r="K5366">
        <v>113040</v>
      </c>
      <c r="L5366" t="s">
        <v>27</v>
      </c>
      <c r="M5366" t="s">
        <v>194</v>
      </c>
      <c r="N5366" t="s">
        <v>11266</v>
      </c>
      <c r="O5366" s="129"/>
    </row>
    <row r="5367" spans="1:15">
      <c r="A5367" t="s">
        <v>1115</v>
      </c>
      <c r="B5367" t="s">
        <v>317</v>
      </c>
      <c r="C5367" t="s">
        <v>11575</v>
      </c>
      <c r="D5367" t="s">
        <v>318</v>
      </c>
      <c r="E5367">
        <v>4664.8</v>
      </c>
      <c r="F5367" t="s">
        <v>1170</v>
      </c>
      <c r="G5367" t="s">
        <v>11576</v>
      </c>
      <c r="H5367" t="s">
        <v>807</v>
      </c>
      <c r="I5367" t="s">
        <v>10758</v>
      </c>
      <c r="J5367">
        <v>10101</v>
      </c>
      <c r="K5367">
        <v>113040</v>
      </c>
      <c r="L5367" t="s">
        <v>27</v>
      </c>
      <c r="M5367" t="s">
        <v>194</v>
      </c>
      <c r="N5367" t="s">
        <v>11267</v>
      </c>
      <c r="O5367" s="129"/>
    </row>
    <row r="5368" spans="1:15">
      <c r="A5368" t="s">
        <v>11577</v>
      </c>
      <c r="B5368" t="s">
        <v>317</v>
      </c>
      <c r="C5368" t="s">
        <v>11578</v>
      </c>
      <c r="D5368" t="s">
        <v>318</v>
      </c>
      <c r="E5368">
        <v>4731.24</v>
      </c>
      <c r="F5368" t="s">
        <v>1170</v>
      </c>
      <c r="G5368" t="s">
        <v>11579</v>
      </c>
      <c r="H5368" t="s">
        <v>805</v>
      </c>
      <c r="I5368" t="s">
        <v>10758</v>
      </c>
      <c r="J5368">
        <v>10101</v>
      </c>
      <c r="K5368">
        <v>113040</v>
      </c>
      <c r="L5368" t="s">
        <v>27</v>
      </c>
      <c r="M5368" t="s">
        <v>194</v>
      </c>
      <c r="N5368" t="s">
        <v>11268</v>
      </c>
      <c r="O5368" s="129"/>
    </row>
    <row r="5369" spans="1:15">
      <c r="A5369" t="s">
        <v>11580</v>
      </c>
      <c r="B5369" t="s">
        <v>317</v>
      </c>
      <c r="C5369" t="s">
        <v>11581</v>
      </c>
      <c r="D5369" t="s">
        <v>318</v>
      </c>
      <c r="E5369">
        <v>4236.3999999999996</v>
      </c>
      <c r="F5369" t="s">
        <v>1170</v>
      </c>
      <c r="G5369" t="s">
        <v>11582</v>
      </c>
      <c r="H5369" t="s">
        <v>797</v>
      </c>
      <c r="I5369" t="s">
        <v>10758</v>
      </c>
      <c r="J5369">
        <v>10101</v>
      </c>
      <c r="K5369">
        <v>113040</v>
      </c>
      <c r="L5369" t="s">
        <v>27</v>
      </c>
      <c r="M5369" t="s">
        <v>194</v>
      </c>
      <c r="N5369" t="s">
        <v>11269</v>
      </c>
      <c r="O5369" s="129"/>
    </row>
    <row r="5370" spans="1:15">
      <c r="A5370" t="s">
        <v>11583</v>
      </c>
      <c r="B5370" t="s">
        <v>317</v>
      </c>
      <c r="C5370" t="s">
        <v>11584</v>
      </c>
      <c r="D5370" t="s">
        <v>318</v>
      </c>
      <c r="E5370">
        <v>4326.53</v>
      </c>
      <c r="F5370" t="s">
        <v>1170</v>
      </c>
      <c r="G5370" t="s">
        <v>11585</v>
      </c>
      <c r="H5370" t="s">
        <v>808</v>
      </c>
      <c r="I5370" t="s">
        <v>10758</v>
      </c>
      <c r="J5370">
        <v>10101</v>
      </c>
      <c r="K5370">
        <v>113040</v>
      </c>
      <c r="L5370" t="s">
        <v>27</v>
      </c>
      <c r="M5370" t="s">
        <v>194</v>
      </c>
      <c r="N5370" t="s">
        <v>11271</v>
      </c>
      <c r="O5370" s="129"/>
    </row>
    <row r="5371" spans="1:15">
      <c r="A5371" t="s">
        <v>1155</v>
      </c>
      <c r="B5371" t="s">
        <v>317</v>
      </c>
      <c r="C5371" t="s">
        <v>11586</v>
      </c>
      <c r="D5371" t="s">
        <v>318</v>
      </c>
      <c r="E5371">
        <v>4648.74</v>
      </c>
      <c r="F5371" t="s">
        <v>1170</v>
      </c>
      <c r="G5371" t="s">
        <v>11587</v>
      </c>
      <c r="H5371" t="s">
        <v>809</v>
      </c>
      <c r="I5371" t="s">
        <v>10758</v>
      </c>
      <c r="J5371">
        <v>10101</v>
      </c>
      <c r="K5371">
        <v>113040</v>
      </c>
      <c r="L5371" t="s">
        <v>27</v>
      </c>
      <c r="M5371" t="s">
        <v>194</v>
      </c>
      <c r="N5371" t="s">
        <v>11270</v>
      </c>
      <c r="O5371" s="129"/>
    </row>
    <row r="5372" spans="1:15">
      <c r="A5372" t="s">
        <v>11588</v>
      </c>
      <c r="B5372" t="s">
        <v>317</v>
      </c>
      <c r="C5372" t="s">
        <v>11589</v>
      </c>
      <c r="D5372" t="s">
        <v>318</v>
      </c>
      <c r="E5372">
        <v>5382.23</v>
      </c>
      <c r="F5372" t="s">
        <v>1170</v>
      </c>
      <c r="G5372" t="s">
        <v>11590</v>
      </c>
      <c r="H5372" t="s">
        <v>816</v>
      </c>
      <c r="I5372" t="s">
        <v>10758</v>
      </c>
      <c r="J5372">
        <v>10101</v>
      </c>
      <c r="K5372">
        <v>113040</v>
      </c>
      <c r="L5372" t="s">
        <v>27</v>
      </c>
      <c r="M5372" t="s">
        <v>194</v>
      </c>
      <c r="N5372" t="s">
        <v>11272</v>
      </c>
      <c r="O5372" s="129"/>
    </row>
    <row r="5373" spans="1:15">
      <c r="A5373" t="s">
        <v>1161</v>
      </c>
      <c r="B5373" t="s">
        <v>317</v>
      </c>
      <c r="C5373" t="s">
        <v>11591</v>
      </c>
      <c r="D5373" t="s">
        <v>318</v>
      </c>
      <c r="E5373">
        <v>4963.74</v>
      </c>
      <c r="F5373" t="s">
        <v>1170</v>
      </c>
      <c r="G5373" t="s">
        <v>11592</v>
      </c>
      <c r="H5373" t="s">
        <v>808</v>
      </c>
      <c r="I5373" t="s">
        <v>10758</v>
      </c>
      <c r="J5373">
        <v>10101</v>
      </c>
      <c r="K5373">
        <v>113040</v>
      </c>
      <c r="L5373" t="s">
        <v>27</v>
      </c>
      <c r="M5373" t="s">
        <v>194</v>
      </c>
      <c r="N5373" t="s">
        <v>11273</v>
      </c>
      <c r="O5373" s="129"/>
    </row>
    <row r="5374" spans="1:15">
      <c r="A5374" t="s">
        <v>1160</v>
      </c>
      <c r="B5374" t="s">
        <v>317</v>
      </c>
      <c r="C5374" t="s">
        <v>11593</v>
      </c>
      <c r="D5374" t="s">
        <v>318</v>
      </c>
      <c r="E5374">
        <v>5025.1099999999997</v>
      </c>
      <c r="F5374" t="s">
        <v>1170</v>
      </c>
      <c r="G5374" t="s">
        <v>11594</v>
      </c>
      <c r="H5374" t="s">
        <v>813</v>
      </c>
      <c r="I5374" t="s">
        <v>10758</v>
      </c>
      <c r="J5374">
        <v>10101</v>
      </c>
      <c r="K5374">
        <v>113040</v>
      </c>
      <c r="L5374" t="s">
        <v>27</v>
      </c>
      <c r="M5374" t="s">
        <v>194</v>
      </c>
      <c r="N5374" t="s">
        <v>11274</v>
      </c>
      <c r="O5374" s="129"/>
    </row>
    <row r="5375" spans="1:15">
      <c r="A5375" t="s">
        <v>316</v>
      </c>
      <c r="B5375" t="s">
        <v>317</v>
      </c>
      <c r="C5375" t="s">
        <v>11569</v>
      </c>
      <c r="D5375" t="s">
        <v>318</v>
      </c>
      <c r="E5375">
        <v>1651.33</v>
      </c>
      <c r="F5375" t="s">
        <v>1170</v>
      </c>
      <c r="G5375" t="s">
        <v>11570</v>
      </c>
      <c r="H5375" t="s">
        <v>812</v>
      </c>
      <c r="I5375" t="s">
        <v>10757</v>
      </c>
      <c r="J5375">
        <v>10101</v>
      </c>
      <c r="K5375">
        <v>113060</v>
      </c>
      <c r="L5375" t="s">
        <v>31</v>
      </c>
      <c r="M5375" t="s">
        <v>194</v>
      </c>
      <c r="N5375" t="s">
        <v>11264</v>
      </c>
      <c r="O5375" s="129"/>
    </row>
    <row r="5376" spans="1:15">
      <c r="A5376" t="s">
        <v>320</v>
      </c>
      <c r="B5376" t="s">
        <v>317</v>
      </c>
      <c r="C5376" t="s">
        <v>11571</v>
      </c>
      <c r="D5376" t="s">
        <v>318</v>
      </c>
      <c r="E5376">
        <v>1764.6</v>
      </c>
      <c r="F5376" t="s">
        <v>1170</v>
      </c>
      <c r="G5376" t="s">
        <v>11572</v>
      </c>
      <c r="H5376" t="s">
        <v>809</v>
      </c>
      <c r="I5376" t="s">
        <v>10757</v>
      </c>
      <c r="J5376">
        <v>10101</v>
      </c>
      <c r="K5376">
        <v>113060</v>
      </c>
      <c r="L5376" t="s">
        <v>31</v>
      </c>
      <c r="M5376" t="s">
        <v>194</v>
      </c>
      <c r="N5376" t="s">
        <v>11265</v>
      </c>
      <c r="O5376" s="129"/>
    </row>
    <row r="5377" spans="1:15">
      <c r="A5377" t="s">
        <v>321</v>
      </c>
      <c r="B5377" t="s">
        <v>317</v>
      </c>
      <c r="C5377" t="s">
        <v>11573</v>
      </c>
      <c r="D5377" t="s">
        <v>318</v>
      </c>
      <c r="E5377">
        <v>1876.38</v>
      </c>
      <c r="F5377" t="s">
        <v>1170</v>
      </c>
      <c r="G5377" t="s">
        <v>11574</v>
      </c>
      <c r="H5377" t="s">
        <v>812</v>
      </c>
      <c r="I5377" t="s">
        <v>10757</v>
      </c>
      <c r="J5377">
        <v>10101</v>
      </c>
      <c r="K5377">
        <v>113060</v>
      </c>
      <c r="L5377" t="s">
        <v>31</v>
      </c>
      <c r="M5377" t="s">
        <v>194</v>
      </c>
      <c r="N5377" t="s">
        <v>11266</v>
      </c>
      <c r="O5377" s="129"/>
    </row>
    <row r="5378" spans="1:15">
      <c r="A5378" t="s">
        <v>1115</v>
      </c>
      <c r="B5378" t="s">
        <v>317</v>
      </c>
      <c r="C5378" t="s">
        <v>11575</v>
      </c>
      <c r="D5378" t="s">
        <v>318</v>
      </c>
      <c r="E5378">
        <v>1724.59</v>
      </c>
      <c r="F5378" t="s">
        <v>1170</v>
      </c>
      <c r="G5378" t="s">
        <v>11576</v>
      </c>
      <c r="H5378" t="s">
        <v>808</v>
      </c>
      <c r="I5378" t="s">
        <v>10757</v>
      </c>
      <c r="J5378">
        <v>10101</v>
      </c>
      <c r="K5378">
        <v>113060</v>
      </c>
      <c r="L5378" t="s">
        <v>31</v>
      </c>
      <c r="M5378" t="s">
        <v>194</v>
      </c>
      <c r="N5378" t="s">
        <v>11267</v>
      </c>
      <c r="O5378" s="129"/>
    </row>
    <row r="5379" spans="1:15">
      <c r="A5379" t="s">
        <v>11577</v>
      </c>
      <c r="B5379" t="s">
        <v>317</v>
      </c>
      <c r="C5379" t="s">
        <v>11578</v>
      </c>
      <c r="D5379" t="s">
        <v>318</v>
      </c>
      <c r="E5379">
        <v>2013.95</v>
      </c>
      <c r="F5379" t="s">
        <v>1170</v>
      </c>
      <c r="G5379" t="s">
        <v>11579</v>
      </c>
      <c r="H5379" t="s">
        <v>806</v>
      </c>
      <c r="I5379" t="s">
        <v>10757</v>
      </c>
      <c r="J5379">
        <v>10101</v>
      </c>
      <c r="K5379">
        <v>113060</v>
      </c>
      <c r="L5379" t="s">
        <v>31</v>
      </c>
      <c r="M5379" t="s">
        <v>194</v>
      </c>
      <c r="N5379" t="s">
        <v>11268</v>
      </c>
      <c r="O5379" s="129"/>
    </row>
    <row r="5380" spans="1:15">
      <c r="A5380" t="s">
        <v>11580</v>
      </c>
      <c r="B5380" t="s">
        <v>317</v>
      </c>
      <c r="C5380" t="s">
        <v>11581</v>
      </c>
      <c r="D5380" t="s">
        <v>318</v>
      </c>
      <c r="E5380">
        <v>1936.25</v>
      </c>
      <c r="F5380" t="s">
        <v>1170</v>
      </c>
      <c r="G5380" t="s">
        <v>11582</v>
      </c>
      <c r="H5380" t="s">
        <v>798</v>
      </c>
      <c r="I5380" t="s">
        <v>10757</v>
      </c>
      <c r="J5380">
        <v>10101</v>
      </c>
      <c r="K5380">
        <v>113060</v>
      </c>
      <c r="L5380" t="s">
        <v>31</v>
      </c>
      <c r="M5380" t="s">
        <v>194</v>
      </c>
      <c r="N5380" t="s">
        <v>11269</v>
      </c>
      <c r="O5380" s="129"/>
    </row>
    <row r="5381" spans="1:15">
      <c r="A5381" t="s">
        <v>11583</v>
      </c>
      <c r="B5381" t="s">
        <v>317</v>
      </c>
      <c r="C5381" t="s">
        <v>11584</v>
      </c>
      <c r="D5381" t="s">
        <v>318</v>
      </c>
      <c r="E5381">
        <v>1814.87</v>
      </c>
      <c r="F5381" t="s">
        <v>1170</v>
      </c>
      <c r="G5381" t="s">
        <v>11585</v>
      </c>
      <c r="H5381" t="s">
        <v>809</v>
      </c>
      <c r="I5381" t="s">
        <v>10757</v>
      </c>
      <c r="J5381">
        <v>10101</v>
      </c>
      <c r="K5381">
        <v>113060</v>
      </c>
      <c r="L5381" t="s">
        <v>31</v>
      </c>
      <c r="M5381" t="s">
        <v>194</v>
      </c>
      <c r="N5381" t="s">
        <v>11271</v>
      </c>
      <c r="O5381" s="129"/>
    </row>
    <row r="5382" spans="1:15">
      <c r="A5382" t="s">
        <v>1155</v>
      </c>
      <c r="B5382" t="s">
        <v>317</v>
      </c>
      <c r="C5382" t="s">
        <v>11586</v>
      </c>
      <c r="D5382" t="s">
        <v>318</v>
      </c>
      <c r="E5382">
        <v>2082.62</v>
      </c>
      <c r="F5382" t="s">
        <v>1170</v>
      </c>
      <c r="G5382" t="s">
        <v>11587</v>
      </c>
      <c r="H5382" t="s">
        <v>810</v>
      </c>
      <c r="I5382" t="s">
        <v>10757</v>
      </c>
      <c r="J5382">
        <v>10101</v>
      </c>
      <c r="K5382">
        <v>113060</v>
      </c>
      <c r="L5382" t="s">
        <v>31</v>
      </c>
      <c r="M5382" t="s">
        <v>194</v>
      </c>
      <c r="N5382" t="s">
        <v>11270</v>
      </c>
      <c r="O5382" s="129"/>
    </row>
    <row r="5383" spans="1:15">
      <c r="A5383" t="s">
        <v>11588</v>
      </c>
      <c r="B5383" t="s">
        <v>317</v>
      </c>
      <c r="C5383" t="s">
        <v>11589</v>
      </c>
      <c r="D5383" t="s">
        <v>318</v>
      </c>
      <c r="E5383">
        <v>4707.2700000000004</v>
      </c>
      <c r="F5383" t="s">
        <v>1170</v>
      </c>
      <c r="G5383" t="s">
        <v>11590</v>
      </c>
      <c r="H5383" t="s">
        <v>817</v>
      </c>
      <c r="I5383" t="s">
        <v>10757</v>
      </c>
      <c r="J5383">
        <v>10101</v>
      </c>
      <c r="K5383">
        <v>113060</v>
      </c>
      <c r="L5383" t="s">
        <v>31</v>
      </c>
      <c r="M5383" t="s">
        <v>194</v>
      </c>
      <c r="N5383" t="s">
        <v>11272</v>
      </c>
      <c r="O5383" s="129"/>
    </row>
    <row r="5384" spans="1:15">
      <c r="A5384" t="s">
        <v>1161</v>
      </c>
      <c r="B5384" t="s">
        <v>317</v>
      </c>
      <c r="C5384" t="s">
        <v>11591</v>
      </c>
      <c r="D5384" t="s">
        <v>318</v>
      </c>
      <c r="E5384">
        <v>2182.2399999999998</v>
      </c>
      <c r="F5384" t="s">
        <v>1170</v>
      </c>
      <c r="G5384" t="s">
        <v>11592</v>
      </c>
      <c r="H5384" t="s">
        <v>809</v>
      </c>
      <c r="I5384" t="s">
        <v>10757</v>
      </c>
      <c r="J5384">
        <v>10101</v>
      </c>
      <c r="K5384">
        <v>113060</v>
      </c>
      <c r="L5384" t="s">
        <v>31</v>
      </c>
      <c r="M5384" t="s">
        <v>194</v>
      </c>
      <c r="N5384" t="s">
        <v>11273</v>
      </c>
      <c r="O5384" s="129"/>
    </row>
    <row r="5385" spans="1:15">
      <c r="A5385" t="s">
        <v>1160</v>
      </c>
      <c r="B5385" t="s">
        <v>317</v>
      </c>
      <c r="C5385" t="s">
        <v>11593</v>
      </c>
      <c r="D5385" t="s">
        <v>318</v>
      </c>
      <c r="E5385">
        <v>2456.7600000000002</v>
      </c>
      <c r="F5385" t="s">
        <v>1170</v>
      </c>
      <c r="G5385" t="s">
        <v>11594</v>
      </c>
      <c r="H5385" t="s">
        <v>814</v>
      </c>
      <c r="I5385" t="s">
        <v>10757</v>
      </c>
      <c r="J5385">
        <v>10101</v>
      </c>
      <c r="K5385">
        <v>113060</v>
      </c>
      <c r="L5385" t="s">
        <v>31</v>
      </c>
      <c r="M5385" t="s">
        <v>194</v>
      </c>
      <c r="N5385" t="s">
        <v>11274</v>
      </c>
      <c r="O5385" s="129"/>
    </row>
    <row r="5386" spans="1:15">
      <c r="A5386" t="s">
        <v>316</v>
      </c>
      <c r="B5386" t="s">
        <v>317</v>
      </c>
      <c r="C5386" t="s">
        <v>11569</v>
      </c>
      <c r="D5386" t="s">
        <v>318</v>
      </c>
      <c r="E5386">
        <v>395.84</v>
      </c>
      <c r="F5386" t="s">
        <v>1170</v>
      </c>
      <c r="G5386" t="s">
        <v>11570</v>
      </c>
      <c r="H5386" t="s">
        <v>813</v>
      </c>
      <c r="I5386" t="s">
        <v>10756</v>
      </c>
      <c r="J5386">
        <v>10101</v>
      </c>
      <c r="K5386">
        <v>114000</v>
      </c>
      <c r="L5386" t="s">
        <v>39</v>
      </c>
      <c r="M5386" t="s">
        <v>194</v>
      </c>
      <c r="N5386" t="s">
        <v>11264</v>
      </c>
      <c r="O5386" s="129"/>
    </row>
    <row r="5387" spans="1:15">
      <c r="A5387" t="s">
        <v>320</v>
      </c>
      <c r="B5387" t="s">
        <v>317</v>
      </c>
      <c r="C5387" t="s">
        <v>11571</v>
      </c>
      <c r="D5387" t="s">
        <v>318</v>
      </c>
      <c r="E5387">
        <v>575.17999999999995</v>
      </c>
      <c r="F5387" t="s">
        <v>1170</v>
      </c>
      <c r="G5387" t="s">
        <v>11572</v>
      </c>
      <c r="H5387" t="s">
        <v>810</v>
      </c>
      <c r="I5387" t="s">
        <v>10756</v>
      </c>
      <c r="J5387">
        <v>10101</v>
      </c>
      <c r="K5387">
        <v>114000</v>
      </c>
      <c r="L5387" t="s">
        <v>39</v>
      </c>
      <c r="M5387" t="s">
        <v>194</v>
      </c>
      <c r="N5387" t="s">
        <v>11265</v>
      </c>
      <c r="O5387" s="129"/>
    </row>
    <row r="5388" spans="1:15">
      <c r="A5388" t="s">
        <v>321</v>
      </c>
      <c r="B5388" t="s">
        <v>317</v>
      </c>
      <c r="C5388" t="s">
        <v>11573</v>
      </c>
      <c r="D5388" t="s">
        <v>318</v>
      </c>
      <c r="E5388">
        <v>575.23</v>
      </c>
      <c r="F5388" t="s">
        <v>1170</v>
      </c>
      <c r="G5388" t="s">
        <v>11574</v>
      </c>
      <c r="H5388" t="s">
        <v>813</v>
      </c>
      <c r="I5388" t="s">
        <v>10756</v>
      </c>
      <c r="J5388">
        <v>10101</v>
      </c>
      <c r="K5388">
        <v>114000</v>
      </c>
      <c r="L5388" t="s">
        <v>39</v>
      </c>
      <c r="M5388" t="s">
        <v>194</v>
      </c>
      <c r="N5388" t="s">
        <v>11266</v>
      </c>
      <c r="O5388" s="129"/>
    </row>
    <row r="5389" spans="1:15">
      <c r="A5389" t="s">
        <v>1115</v>
      </c>
      <c r="B5389" t="s">
        <v>317</v>
      </c>
      <c r="C5389" t="s">
        <v>11575</v>
      </c>
      <c r="D5389" t="s">
        <v>318</v>
      </c>
      <c r="E5389">
        <v>549.57000000000005</v>
      </c>
      <c r="F5389" t="s">
        <v>1170</v>
      </c>
      <c r="G5389" t="s">
        <v>11576</v>
      </c>
      <c r="H5389" t="s">
        <v>809</v>
      </c>
      <c r="I5389" t="s">
        <v>10756</v>
      </c>
      <c r="J5389">
        <v>10101</v>
      </c>
      <c r="K5389">
        <v>114000</v>
      </c>
      <c r="L5389" t="s">
        <v>39</v>
      </c>
      <c r="M5389" t="s">
        <v>194</v>
      </c>
      <c r="N5389" t="s">
        <v>11267</v>
      </c>
      <c r="O5389" s="129"/>
    </row>
    <row r="5390" spans="1:15">
      <c r="A5390" t="s">
        <v>11577</v>
      </c>
      <c r="B5390" t="s">
        <v>317</v>
      </c>
      <c r="C5390" t="s">
        <v>11578</v>
      </c>
      <c r="D5390" t="s">
        <v>318</v>
      </c>
      <c r="E5390">
        <v>532.62</v>
      </c>
      <c r="F5390" t="s">
        <v>1170</v>
      </c>
      <c r="G5390" t="s">
        <v>11579</v>
      </c>
      <c r="H5390" t="s">
        <v>807</v>
      </c>
      <c r="I5390" t="s">
        <v>10756</v>
      </c>
      <c r="J5390">
        <v>10101</v>
      </c>
      <c r="K5390">
        <v>114000</v>
      </c>
      <c r="L5390" t="s">
        <v>39</v>
      </c>
      <c r="M5390" t="s">
        <v>194</v>
      </c>
      <c r="N5390" t="s">
        <v>11268</v>
      </c>
      <c r="O5390" s="129"/>
    </row>
    <row r="5391" spans="1:15">
      <c r="A5391" t="s">
        <v>11580</v>
      </c>
      <c r="B5391" t="s">
        <v>317</v>
      </c>
      <c r="C5391" t="s">
        <v>11581</v>
      </c>
      <c r="D5391" t="s">
        <v>318</v>
      </c>
      <c r="E5391">
        <v>461.97</v>
      </c>
      <c r="F5391" t="s">
        <v>1170</v>
      </c>
      <c r="G5391" t="s">
        <v>11582</v>
      </c>
      <c r="H5391" t="s">
        <v>799</v>
      </c>
      <c r="I5391" t="s">
        <v>10756</v>
      </c>
      <c r="J5391">
        <v>10101</v>
      </c>
      <c r="K5391">
        <v>114000</v>
      </c>
      <c r="L5391" t="s">
        <v>39</v>
      </c>
      <c r="M5391" t="s">
        <v>194</v>
      </c>
      <c r="N5391" t="s">
        <v>11269</v>
      </c>
      <c r="O5391" s="129"/>
    </row>
    <row r="5392" spans="1:15">
      <c r="A5392" t="s">
        <v>11583</v>
      </c>
      <c r="B5392" t="s">
        <v>317</v>
      </c>
      <c r="C5392" t="s">
        <v>11584</v>
      </c>
      <c r="D5392" t="s">
        <v>318</v>
      </c>
      <c r="E5392">
        <v>428.51</v>
      </c>
      <c r="F5392" t="s">
        <v>1170</v>
      </c>
      <c r="G5392" t="s">
        <v>11585</v>
      </c>
      <c r="H5392" t="s">
        <v>810</v>
      </c>
      <c r="I5392" t="s">
        <v>10756</v>
      </c>
      <c r="J5392">
        <v>10101</v>
      </c>
      <c r="K5392">
        <v>114000</v>
      </c>
      <c r="L5392" t="s">
        <v>39</v>
      </c>
      <c r="M5392" t="s">
        <v>194</v>
      </c>
      <c r="N5392" t="s">
        <v>11271</v>
      </c>
      <c r="O5392" s="129"/>
    </row>
    <row r="5393" spans="1:15">
      <c r="A5393" t="s">
        <v>1155</v>
      </c>
      <c r="B5393" t="s">
        <v>317</v>
      </c>
      <c r="C5393" t="s">
        <v>11586</v>
      </c>
      <c r="D5393" t="s">
        <v>318</v>
      </c>
      <c r="E5393">
        <v>472.68</v>
      </c>
      <c r="F5393" t="s">
        <v>1170</v>
      </c>
      <c r="G5393" t="s">
        <v>11587</v>
      </c>
      <c r="H5393" t="s">
        <v>811</v>
      </c>
      <c r="I5393" t="s">
        <v>10756</v>
      </c>
      <c r="J5393">
        <v>10101</v>
      </c>
      <c r="K5393">
        <v>114000</v>
      </c>
      <c r="L5393" t="s">
        <v>39</v>
      </c>
      <c r="M5393" t="s">
        <v>194</v>
      </c>
      <c r="N5393" t="s">
        <v>11270</v>
      </c>
      <c r="O5393" s="129"/>
    </row>
    <row r="5394" spans="1:15">
      <c r="A5394" t="s">
        <v>11588</v>
      </c>
      <c r="B5394" t="s">
        <v>317</v>
      </c>
      <c r="C5394" t="s">
        <v>11589</v>
      </c>
      <c r="D5394" t="s">
        <v>318</v>
      </c>
      <c r="E5394">
        <v>1458.07</v>
      </c>
      <c r="F5394" t="s">
        <v>1170</v>
      </c>
      <c r="G5394" t="s">
        <v>11590</v>
      </c>
      <c r="H5394" t="s">
        <v>818</v>
      </c>
      <c r="I5394" t="s">
        <v>10756</v>
      </c>
      <c r="J5394">
        <v>10101</v>
      </c>
      <c r="K5394">
        <v>114000</v>
      </c>
      <c r="L5394" t="s">
        <v>39</v>
      </c>
      <c r="M5394" t="s">
        <v>194</v>
      </c>
      <c r="N5394" t="s">
        <v>11272</v>
      </c>
      <c r="O5394" s="129"/>
    </row>
    <row r="5395" spans="1:15">
      <c r="A5395" t="s">
        <v>1161</v>
      </c>
      <c r="B5395" t="s">
        <v>317</v>
      </c>
      <c r="C5395" t="s">
        <v>11591</v>
      </c>
      <c r="D5395" t="s">
        <v>318</v>
      </c>
      <c r="E5395">
        <v>802.48</v>
      </c>
      <c r="F5395" t="s">
        <v>1170</v>
      </c>
      <c r="G5395" t="s">
        <v>11592</v>
      </c>
      <c r="H5395" t="s">
        <v>810</v>
      </c>
      <c r="I5395" t="s">
        <v>10756</v>
      </c>
      <c r="J5395">
        <v>10101</v>
      </c>
      <c r="K5395">
        <v>114000</v>
      </c>
      <c r="L5395" t="s">
        <v>39</v>
      </c>
      <c r="M5395" t="s">
        <v>194</v>
      </c>
      <c r="N5395" t="s">
        <v>11273</v>
      </c>
      <c r="O5395" s="129"/>
    </row>
    <row r="5396" spans="1:15">
      <c r="A5396" t="s">
        <v>1160</v>
      </c>
      <c r="B5396" t="s">
        <v>317</v>
      </c>
      <c r="C5396" t="s">
        <v>11593</v>
      </c>
      <c r="D5396" t="s">
        <v>318</v>
      </c>
      <c r="E5396">
        <v>802.48</v>
      </c>
      <c r="F5396" t="s">
        <v>1170</v>
      </c>
      <c r="G5396" t="s">
        <v>11594</v>
      </c>
      <c r="H5396" t="s">
        <v>815</v>
      </c>
      <c r="I5396" t="s">
        <v>10756</v>
      </c>
      <c r="J5396">
        <v>10101</v>
      </c>
      <c r="K5396">
        <v>114000</v>
      </c>
      <c r="L5396" t="s">
        <v>39</v>
      </c>
      <c r="M5396" t="s">
        <v>194</v>
      </c>
      <c r="N5396" t="s">
        <v>11274</v>
      </c>
      <c r="O5396" s="129"/>
    </row>
    <row r="5397" spans="1:15">
      <c r="A5397" t="s">
        <v>316</v>
      </c>
      <c r="B5397" t="s">
        <v>317</v>
      </c>
      <c r="C5397" t="s">
        <v>11569</v>
      </c>
      <c r="D5397" t="s">
        <v>318</v>
      </c>
      <c r="E5397">
        <v>585.38</v>
      </c>
      <c r="F5397" t="s">
        <v>1170</v>
      </c>
      <c r="G5397" t="s">
        <v>11570</v>
      </c>
      <c r="H5397" t="s">
        <v>814</v>
      </c>
      <c r="I5397" t="s">
        <v>10755</v>
      </c>
      <c r="J5397">
        <v>10101</v>
      </c>
      <c r="K5397">
        <v>114010</v>
      </c>
      <c r="L5397" t="s">
        <v>35</v>
      </c>
      <c r="M5397" t="s">
        <v>194</v>
      </c>
      <c r="N5397" t="s">
        <v>11264</v>
      </c>
      <c r="O5397" s="129"/>
    </row>
    <row r="5398" spans="1:15">
      <c r="A5398" t="s">
        <v>320</v>
      </c>
      <c r="B5398" t="s">
        <v>317</v>
      </c>
      <c r="C5398" t="s">
        <v>11571</v>
      </c>
      <c r="D5398" t="s">
        <v>318</v>
      </c>
      <c r="E5398">
        <v>585.38</v>
      </c>
      <c r="F5398" t="s">
        <v>1170</v>
      </c>
      <c r="G5398" t="s">
        <v>11572</v>
      </c>
      <c r="H5398" t="s">
        <v>811</v>
      </c>
      <c r="I5398" t="s">
        <v>10755</v>
      </c>
      <c r="J5398">
        <v>10101</v>
      </c>
      <c r="K5398">
        <v>114010</v>
      </c>
      <c r="L5398" t="s">
        <v>35</v>
      </c>
      <c r="M5398" t="s">
        <v>194</v>
      </c>
      <c r="N5398" t="s">
        <v>11265</v>
      </c>
      <c r="O5398" s="129"/>
    </row>
    <row r="5399" spans="1:15">
      <c r="A5399" t="s">
        <v>321</v>
      </c>
      <c r="B5399" t="s">
        <v>317</v>
      </c>
      <c r="C5399" t="s">
        <v>11573</v>
      </c>
      <c r="D5399" t="s">
        <v>318</v>
      </c>
      <c r="E5399">
        <v>585.38</v>
      </c>
      <c r="F5399" t="s">
        <v>1170</v>
      </c>
      <c r="G5399" t="s">
        <v>11574</v>
      </c>
      <c r="H5399" t="s">
        <v>814</v>
      </c>
      <c r="I5399" t="s">
        <v>10755</v>
      </c>
      <c r="J5399">
        <v>10101</v>
      </c>
      <c r="K5399">
        <v>114010</v>
      </c>
      <c r="L5399" t="s">
        <v>35</v>
      </c>
      <c r="M5399" t="s">
        <v>194</v>
      </c>
      <c r="N5399" t="s">
        <v>11266</v>
      </c>
      <c r="O5399" s="129"/>
    </row>
    <row r="5400" spans="1:15">
      <c r="A5400" t="s">
        <v>1115</v>
      </c>
      <c r="B5400" t="s">
        <v>317</v>
      </c>
      <c r="C5400" t="s">
        <v>11575</v>
      </c>
      <c r="D5400" t="s">
        <v>318</v>
      </c>
      <c r="E5400">
        <v>585.38</v>
      </c>
      <c r="F5400" t="s">
        <v>1170</v>
      </c>
      <c r="G5400" t="s">
        <v>11576</v>
      </c>
      <c r="H5400" t="s">
        <v>810</v>
      </c>
      <c r="I5400" t="s">
        <v>10755</v>
      </c>
      <c r="J5400">
        <v>10101</v>
      </c>
      <c r="K5400">
        <v>114010</v>
      </c>
      <c r="L5400" t="s">
        <v>35</v>
      </c>
      <c r="M5400" t="s">
        <v>194</v>
      </c>
      <c r="N5400" t="s">
        <v>11267</v>
      </c>
      <c r="O5400" s="129"/>
    </row>
    <row r="5401" spans="1:15">
      <c r="A5401" t="s">
        <v>11577</v>
      </c>
      <c r="B5401" t="s">
        <v>317</v>
      </c>
      <c r="C5401" t="s">
        <v>11578</v>
      </c>
      <c r="D5401" t="s">
        <v>318</v>
      </c>
      <c r="E5401">
        <v>585.38</v>
      </c>
      <c r="F5401" t="s">
        <v>1170</v>
      </c>
      <c r="G5401" t="s">
        <v>11579</v>
      </c>
      <c r="H5401" t="s">
        <v>808</v>
      </c>
      <c r="I5401" t="s">
        <v>10755</v>
      </c>
      <c r="J5401">
        <v>10101</v>
      </c>
      <c r="K5401">
        <v>114010</v>
      </c>
      <c r="L5401" t="s">
        <v>35</v>
      </c>
      <c r="M5401" t="s">
        <v>194</v>
      </c>
      <c r="N5401" t="s">
        <v>11268</v>
      </c>
      <c r="O5401" s="129"/>
    </row>
    <row r="5402" spans="1:15">
      <c r="A5402" t="s">
        <v>11580</v>
      </c>
      <c r="B5402" t="s">
        <v>317</v>
      </c>
      <c r="C5402" t="s">
        <v>11581</v>
      </c>
      <c r="D5402" t="s">
        <v>318</v>
      </c>
      <c r="E5402">
        <v>585.38</v>
      </c>
      <c r="F5402" t="s">
        <v>1170</v>
      </c>
      <c r="G5402" t="s">
        <v>11582</v>
      </c>
      <c r="H5402" t="s">
        <v>800</v>
      </c>
      <c r="I5402" t="s">
        <v>10755</v>
      </c>
      <c r="J5402">
        <v>10101</v>
      </c>
      <c r="K5402">
        <v>114010</v>
      </c>
      <c r="L5402" t="s">
        <v>35</v>
      </c>
      <c r="M5402" t="s">
        <v>194</v>
      </c>
      <c r="N5402" t="s">
        <v>11269</v>
      </c>
      <c r="O5402" s="129"/>
    </row>
    <row r="5403" spans="1:15">
      <c r="A5403" t="s">
        <v>11583</v>
      </c>
      <c r="B5403" t="s">
        <v>317</v>
      </c>
      <c r="C5403" t="s">
        <v>11584</v>
      </c>
      <c r="D5403" t="s">
        <v>318</v>
      </c>
      <c r="E5403">
        <v>588.02</v>
      </c>
      <c r="F5403" t="s">
        <v>1170</v>
      </c>
      <c r="G5403" t="s">
        <v>11585</v>
      </c>
      <c r="H5403" t="s">
        <v>811</v>
      </c>
      <c r="I5403" t="s">
        <v>10755</v>
      </c>
      <c r="J5403">
        <v>10101</v>
      </c>
      <c r="K5403">
        <v>114010</v>
      </c>
      <c r="L5403" t="s">
        <v>35</v>
      </c>
      <c r="M5403" t="s">
        <v>194</v>
      </c>
      <c r="N5403" t="s">
        <v>11271</v>
      </c>
      <c r="O5403" s="129"/>
    </row>
    <row r="5404" spans="1:15">
      <c r="A5404" t="s">
        <v>1155</v>
      </c>
      <c r="B5404" t="s">
        <v>317</v>
      </c>
      <c r="C5404" t="s">
        <v>11586</v>
      </c>
      <c r="D5404" t="s">
        <v>318</v>
      </c>
      <c r="E5404">
        <v>603.84</v>
      </c>
      <c r="F5404" t="s">
        <v>1170</v>
      </c>
      <c r="G5404" t="s">
        <v>11587</v>
      </c>
      <c r="H5404" t="s">
        <v>812</v>
      </c>
      <c r="I5404" t="s">
        <v>10755</v>
      </c>
      <c r="J5404">
        <v>10101</v>
      </c>
      <c r="K5404">
        <v>114010</v>
      </c>
      <c r="L5404" t="s">
        <v>35</v>
      </c>
      <c r="M5404" t="s">
        <v>194</v>
      </c>
      <c r="N5404" t="s">
        <v>11270</v>
      </c>
      <c r="O5404" s="129"/>
    </row>
    <row r="5405" spans="1:15">
      <c r="A5405" t="s">
        <v>11588</v>
      </c>
      <c r="B5405" t="s">
        <v>317</v>
      </c>
      <c r="C5405" t="s">
        <v>11589</v>
      </c>
      <c r="D5405" t="s">
        <v>318</v>
      </c>
      <c r="E5405">
        <v>1199.3900000000001</v>
      </c>
      <c r="F5405" t="s">
        <v>1170</v>
      </c>
      <c r="G5405" t="s">
        <v>11590</v>
      </c>
      <c r="H5405" t="s">
        <v>819</v>
      </c>
      <c r="I5405" t="s">
        <v>10755</v>
      </c>
      <c r="J5405">
        <v>10101</v>
      </c>
      <c r="K5405">
        <v>114010</v>
      </c>
      <c r="L5405" t="s">
        <v>35</v>
      </c>
      <c r="M5405" t="s">
        <v>194</v>
      </c>
      <c r="N5405" t="s">
        <v>11272</v>
      </c>
      <c r="O5405" s="129"/>
    </row>
    <row r="5406" spans="1:15">
      <c r="A5406" t="s">
        <v>1161</v>
      </c>
      <c r="B5406" t="s">
        <v>317</v>
      </c>
      <c r="C5406" t="s">
        <v>11591</v>
      </c>
      <c r="D5406" t="s">
        <v>318</v>
      </c>
      <c r="E5406">
        <v>655.95</v>
      </c>
      <c r="F5406" t="s">
        <v>1170</v>
      </c>
      <c r="G5406" t="s">
        <v>11592</v>
      </c>
      <c r="H5406" t="s">
        <v>811</v>
      </c>
      <c r="I5406" t="s">
        <v>10755</v>
      </c>
      <c r="J5406">
        <v>10101</v>
      </c>
      <c r="K5406">
        <v>114010</v>
      </c>
      <c r="L5406" t="s">
        <v>35</v>
      </c>
      <c r="M5406" t="s">
        <v>194</v>
      </c>
      <c r="N5406" t="s">
        <v>11273</v>
      </c>
      <c r="O5406" s="129"/>
    </row>
    <row r="5407" spans="1:15">
      <c r="A5407" t="s">
        <v>1160</v>
      </c>
      <c r="B5407" t="s">
        <v>317</v>
      </c>
      <c r="C5407" t="s">
        <v>11593</v>
      </c>
      <c r="D5407" t="s">
        <v>318</v>
      </c>
      <c r="E5407">
        <v>655.95</v>
      </c>
      <c r="F5407" t="s">
        <v>1170</v>
      </c>
      <c r="G5407" t="s">
        <v>11594</v>
      </c>
      <c r="H5407" t="s">
        <v>816</v>
      </c>
      <c r="I5407" t="s">
        <v>10755</v>
      </c>
      <c r="J5407">
        <v>10101</v>
      </c>
      <c r="K5407">
        <v>114010</v>
      </c>
      <c r="L5407" t="s">
        <v>35</v>
      </c>
      <c r="M5407" t="s">
        <v>194</v>
      </c>
      <c r="N5407" t="s">
        <v>11274</v>
      </c>
      <c r="O5407" s="129"/>
    </row>
    <row r="5408" spans="1:15">
      <c r="A5408" t="s">
        <v>316</v>
      </c>
      <c r="B5408" t="s">
        <v>317</v>
      </c>
      <c r="C5408" t="s">
        <v>11569</v>
      </c>
      <c r="D5408" t="s">
        <v>318</v>
      </c>
      <c r="E5408">
        <v>550.41</v>
      </c>
      <c r="F5408" t="s">
        <v>1170</v>
      </c>
      <c r="G5408" t="s">
        <v>11570</v>
      </c>
      <c r="H5408" t="s">
        <v>815</v>
      </c>
      <c r="I5408" t="s">
        <v>10754</v>
      </c>
      <c r="J5408">
        <v>10101</v>
      </c>
      <c r="K5408">
        <v>114020</v>
      </c>
      <c r="L5408" t="s">
        <v>33</v>
      </c>
      <c r="M5408" t="s">
        <v>194</v>
      </c>
      <c r="N5408" t="s">
        <v>11264</v>
      </c>
      <c r="O5408" s="129"/>
    </row>
    <row r="5409" spans="1:15">
      <c r="A5409" t="s">
        <v>320</v>
      </c>
      <c r="B5409" t="s">
        <v>317</v>
      </c>
      <c r="C5409" t="s">
        <v>11571</v>
      </c>
      <c r="D5409" t="s">
        <v>318</v>
      </c>
      <c r="E5409">
        <v>550.41</v>
      </c>
      <c r="F5409" t="s">
        <v>1170</v>
      </c>
      <c r="G5409" t="s">
        <v>11572</v>
      </c>
      <c r="H5409" t="s">
        <v>812</v>
      </c>
      <c r="I5409" t="s">
        <v>10754</v>
      </c>
      <c r="J5409">
        <v>10101</v>
      </c>
      <c r="K5409">
        <v>114020</v>
      </c>
      <c r="L5409" t="s">
        <v>33</v>
      </c>
      <c r="M5409" t="s">
        <v>194</v>
      </c>
      <c r="N5409" t="s">
        <v>11265</v>
      </c>
      <c r="O5409" s="129"/>
    </row>
    <row r="5410" spans="1:15">
      <c r="A5410" t="s">
        <v>321</v>
      </c>
      <c r="B5410" t="s">
        <v>317</v>
      </c>
      <c r="C5410" t="s">
        <v>11573</v>
      </c>
      <c r="D5410" t="s">
        <v>318</v>
      </c>
      <c r="E5410">
        <v>550.41</v>
      </c>
      <c r="F5410" t="s">
        <v>1170</v>
      </c>
      <c r="G5410" t="s">
        <v>11574</v>
      </c>
      <c r="H5410" t="s">
        <v>815</v>
      </c>
      <c r="I5410" t="s">
        <v>10754</v>
      </c>
      <c r="J5410">
        <v>10101</v>
      </c>
      <c r="K5410">
        <v>114020</v>
      </c>
      <c r="L5410" t="s">
        <v>33</v>
      </c>
      <c r="M5410" t="s">
        <v>194</v>
      </c>
      <c r="N5410" t="s">
        <v>11266</v>
      </c>
      <c r="O5410" s="129"/>
    </row>
    <row r="5411" spans="1:15">
      <c r="A5411" t="s">
        <v>1115</v>
      </c>
      <c r="B5411" t="s">
        <v>317</v>
      </c>
      <c r="C5411" t="s">
        <v>11575</v>
      </c>
      <c r="D5411" t="s">
        <v>318</v>
      </c>
      <c r="E5411">
        <v>550.41</v>
      </c>
      <c r="F5411" t="s">
        <v>1170</v>
      </c>
      <c r="G5411" t="s">
        <v>11576</v>
      </c>
      <c r="H5411" t="s">
        <v>811</v>
      </c>
      <c r="I5411" t="s">
        <v>10754</v>
      </c>
      <c r="J5411">
        <v>10101</v>
      </c>
      <c r="K5411">
        <v>114020</v>
      </c>
      <c r="L5411" t="s">
        <v>33</v>
      </c>
      <c r="M5411" t="s">
        <v>194</v>
      </c>
      <c r="N5411" t="s">
        <v>11267</v>
      </c>
      <c r="O5411" s="129"/>
    </row>
    <row r="5412" spans="1:15">
      <c r="A5412" t="s">
        <v>11577</v>
      </c>
      <c r="B5412" t="s">
        <v>317</v>
      </c>
      <c r="C5412" t="s">
        <v>11578</v>
      </c>
      <c r="D5412" t="s">
        <v>318</v>
      </c>
      <c r="E5412">
        <v>550.41</v>
      </c>
      <c r="F5412" t="s">
        <v>1170</v>
      </c>
      <c r="G5412" t="s">
        <v>11579</v>
      </c>
      <c r="H5412" t="s">
        <v>809</v>
      </c>
      <c r="I5412" t="s">
        <v>10754</v>
      </c>
      <c r="J5412">
        <v>10101</v>
      </c>
      <c r="K5412">
        <v>114020</v>
      </c>
      <c r="L5412" t="s">
        <v>33</v>
      </c>
      <c r="M5412" t="s">
        <v>194</v>
      </c>
      <c r="N5412" t="s">
        <v>11268</v>
      </c>
      <c r="O5412" s="129"/>
    </row>
    <row r="5413" spans="1:15">
      <c r="A5413" t="s">
        <v>11580</v>
      </c>
      <c r="B5413" t="s">
        <v>317</v>
      </c>
      <c r="C5413" t="s">
        <v>11581</v>
      </c>
      <c r="D5413" t="s">
        <v>318</v>
      </c>
      <c r="E5413">
        <v>550.41</v>
      </c>
      <c r="F5413" t="s">
        <v>1170</v>
      </c>
      <c r="G5413" t="s">
        <v>11582</v>
      </c>
      <c r="H5413" t="s">
        <v>801</v>
      </c>
      <c r="I5413" t="s">
        <v>10754</v>
      </c>
      <c r="J5413">
        <v>10101</v>
      </c>
      <c r="K5413">
        <v>114020</v>
      </c>
      <c r="L5413" t="s">
        <v>33</v>
      </c>
      <c r="M5413" t="s">
        <v>194</v>
      </c>
      <c r="N5413" t="s">
        <v>11269</v>
      </c>
      <c r="O5413" s="129"/>
    </row>
    <row r="5414" spans="1:15">
      <c r="A5414" t="s">
        <v>1155</v>
      </c>
      <c r="B5414" t="s">
        <v>317</v>
      </c>
      <c r="C5414" t="s">
        <v>11586</v>
      </c>
      <c r="D5414" t="s">
        <v>318</v>
      </c>
      <c r="E5414">
        <v>550.41</v>
      </c>
      <c r="F5414" t="s">
        <v>1170</v>
      </c>
      <c r="G5414" t="s">
        <v>11587</v>
      </c>
      <c r="H5414" t="s">
        <v>813</v>
      </c>
      <c r="I5414" t="s">
        <v>10754</v>
      </c>
      <c r="J5414">
        <v>10101</v>
      </c>
      <c r="K5414">
        <v>114020</v>
      </c>
      <c r="L5414" t="s">
        <v>33</v>
      </c>
      <c r="M5414" t="s">
        <v>194</v>
      </c>
      <c r="N5414" t="s">
        <v>11270</v>
      </c>
      <c r="O5414" s="129"/>
    </row>
    <row r="5415" spans="1:15">
      <c r="A5415" t="s">
        <v>11583</v>
      </c>
      <c r="B5415" t="s">
        <v>317</v>
      </c>
      <c r="C5415" t="s">
        <v>11584</v>
      </c>
      <c r="D5415" t="s">
        <v>318</v>
      </c>
      <c r="E5415">
        <v>550.41</v>
      </c>
      <c r="F5415" t="s">
        <v>1170</v>
      </c>
      <c r="G5415" t="s">
        <v>11585</v>
      </c>
      <c r="H5415" t="s">
        <v>812</v>
      </c>
      <c r="I5415" t="s">
        <v>10754</v>
      </c>
      <c r="J5415">
        <v>10101</v>
      </c>
      <c r="K5415">
        <v>114020</v>
      </c>
      <c r="L5415" t="s">
        <v>33</v>
      </c>
      <c r="M5415" t="s">
        <v>194</v>
      </c>
      <c r="N5415" t="s">
        <v>11271</v>
      </c>
      <c r="O5415" s="129"/>
    </row>
    <row r="5416" spans="1:15">
      <c r="A5416" t="s">
        <v>11588</v>
      </c>
      <c r="B5416" t="s">
        <v>317</v>
      </c>
      <c r="C5416" t="s">
        <v>11589</v>
      </c>
      <c r="D5416" t="s">
        <v>318</v>
      </c>
      <c r="E5416">
        <v>996.64</v>
      </c>
      <c r="F5416" t="s">
        <v>1170</v>
      </c>
      <c r="G5416" t="s">
        <v>11590</v>
      </c>
      <c r="H5416" t="s">
        <v>820</v>
      </c>
      <c r="I5416" t="s">
        <v>10754</v>
      </c>
      <c r="J5416">
        <v>10101</v>
      </c>
      <c r="K5416">
        <v>114020</v>
      </c>
      <c r="L5416" t="s">
        <v>33</v>
      </c>
      <c r="M5416" t="s">
        <v>194</v>
      </c>
      <c r="N5416" t="s">
        <v>11272</v>
      </c>
      <c r="O5416" s="129"/>
    </row>
    <row r="5417" spans="1:15">
      <c r="A5417" t="s">
        <v>1161</v>
      </c>
      <c r="B5417" t="s">
        <v>317</v>
      </c>
      <c r="C5417" t="s">
        <v>11591</v>
      </c>
      <c r="D5417" t="s">
        <v>318</v>
      </c>
      <c r="E5417">
        <v>599.99</v>
      </c>
      <c r="F5417" t="s">
        <v>1170</v>
      </c>
      <c r="G5417" t="s">
        <v>11592</v>
      </c>
      <c r="H5417" t="s">
        <v>812</v>
      </c>
      <c r="I5417" t="s">
        <v>10754</v>
      </c>
      <c r="J5417">
        <v>10101</v>
      </c>
      <c r="K5417">
        <v>114020</v>
      </c>
      <c r="L5417" t="s">
        <v>33</v>
      </c>
      <c r="M5417" t="s">
        <v>194</v>
      </c>
      <c r="N5417" t="s">
        <v>11273</v>
      </c>
      <c r="O5417" s="129"/>
    </row>
    <row r="5418" spans="1:15">
      <c r="A5418" t="s">
        <v>1160</v>
      </c>
      <c r="B5418" t="s">
        <v>317</v>
      </c>
      <c r="C5418" t="s">
        <v>11593</v>
      </c>
      <c r="D5418" t="s">
        <v>318</v>
      </c>
      <c r="E5418">
        <v>599.99</v>
      </c>
      <c r="F5418" t="s">
        <v>1170</v>
      </c>
      <c r="G5418" t="s">
        <v>11594</v>
      </c>
      <c r="H5418" t="s">
        <v>817</v>
      </c>
      <c r="I5418" t="s">
        <v>10754</v>
      </c>
      <c r="J5418">
        <v>10101</v>
      </c>
      <c r="K5418">
        <v>114020</v>
      </c>
      <c r="L5418" t="s">
        <v>33</v>
      </c>
      <c r="M5418" t="s">
        <v>194</v>
      </c>
      <c r="N5418" t="s">
        <v>11274</v>
      </c>
      <c r="O5418" s="129"/>
    </row>
    <row r="5419" spans="1:15">
      <c r="A5419" t="s">
        <v>316</v>
      </c>
      <c r="B5419" t="s">
        <v>317</v>
      </c>
      <c r="C5419" t="s">
        <v>11569</v>
      </c>
      <c r="D5419" t="s">
        <v>318</v>
      </c>
      <c r="E5419">
        <v>10658.54</v>
      </c>
      <c r="F5419" t="s">
        <v>1170</v>
      </c>
      <c r="G5419" t="s">
        <v>11570</v>
      </c>
      <c r="H5419" t="s">
        <v>816</v>
      </c>
      <c r="I5419" t="s">
        <v>10753</v>
      </c>
      <c r="J5419">
        <v>10101</v>
      </c>
      <c r="K5419">
        <v>114040</v>
      </c>
      <c r="L5419" t="s">
        <v>27</v>
      </c>
      <c r="M5419" t="s">
        <v>194</v>
      </c>
      <c r="N5419" t="s">
        <v>11264</v>
      </c>
      <c r="O5419" s="129"/>
    </row>
    <row r="5420" spans="1:15">
      <c r="A5420" t="s">
        <v>320</v>
      </c>
      <c r="B5420" t="s">
        <v>317</v>
      </c>
      <c r="C5420" t="s">
        <v>11571</v>
      </c>
      <c r="D5420" t="s">
        <v>318</v>
      </c>
      <c r="E5420">
        <v>10800.8</v>
      </c>
      <c r="F5420" t="s">
        <v>1170</v>
      </c>
      <c r="G5420" t="s">
        <v>11572</v>
      </c>
      <c r="H5420" t="s">
        <v>813</v>
      </c>
      <c r="I5420" t="s">
        <v>10753</v>
      </c>
      <c r="J5420">
        <v>10101</v>
      </c>
      <c r="K5420">
        <v>114040</v>
      </c>
      <c r="L5420" t="s">
        <v>27</v>
      </c>
      <c r="M5420" t="s">
        <v>194</v>
      </c>
      <c r="N5420" t="s">
        <v>11265</v>
      </c>
      <c r="O5420" s="129"/>
    </row>
    <row r="5421" spans="1:15">
      <c r="A5421" t="s">
        <v>321</v>
      </c>
      <c r="B5421" t="s">
        <v>317</v>
      </c>
      <c r="C5421" t="s">
        <v>11573</v>
      </c>
      <c r="D5421" t="s">
        <v>318</v>
      </c>
      <c r="E5421">
        <v>9806.4</v>
      </c>
      <c r="F5421" t="s">
        <v>1170</v>
      </c>
      <c r="G5421" t="s">
        <v>11574</v>
      </c>
      <c r="H5421" t="s">
        <v>816</v>
      </c>
      <c r="I5421" t="s">
        <v>10753</v>
      </c>
      <c r="J5421">
        <v>10101</v>
      </c>
      <c r="K5421">
        <v>114040</v>
      </c>
      <c r="L5421" t="s">
        <v>27</v>
      </c>
      <c r="M5421" t="s">
        <v>194</v>
      </c>
      <c r="N5421" t="s">
        <v>11266</v>
      </c>
      <c r="O5421" s="129"/>
    </row>
    <row r="5422" spans="1:15">
      <c r="A5422" t="s">
        <v>1115</v>
      </c>
      <c r="B5422" t="s">
        <v>317</v>
      </c>
      <c r="C5422" t="s">
        <v>11575</v>
      </c>
      <c r="D5422" t="s">
        <v>318</v>
      </c>
      <c r="E5422">
        <v>9680.17</v>
      </c>
      <c r="F5422" t="s">
        <v>1170</v>
      </c>
      <c r="G5422" t="s">
        <v>11576</v>
      </c>
      <c r="H5422" t="s">
        <v>812</v>
      </c>
      <c r="I5422" t="s">
        <v>10753</v>
      </c>
      <c r="J5422">
        <v>10101</v>
      </c>
      <c r="K5422">
        <v>114040</v>
      </c>
      <c r="L5422" t="s">
        <v>27</v>
      </c>
      <c r="M5422" t="s">
        <v>194</v>
      </c>
      <c r="N5422" t="s">
        <v>11267</v>
      </c>
      <c r="O5422" s="129"/>
    </row>
    <row r="5423" spans="1:15">
      <c r="A5423" t="s">
        <v>11577</v>
      </c>
      <c r="B5423" t="s">
        <v>317</v>
      </c>
      <c r="C5423" t="s">
        <v>11578</v>
      </c>
      <c r="D5423" t="s">
        <v>318</v>
      </c>
      <c r="E5423">
        <v>10112.99</v>
      </c>
      <c r="F5423" t="s">
        <v>1170</v>
      </c>
      <c r="G5423" t="s">
        <v>11579</v>
      </c>
      <c r="H5423" t="s">
        <v>810</v>
      </c>
      <c r="I5423" t="s">
        <v>10753</v>
      </c>
      <c r="J5423">
        <v>10101</v>
      </c>
      <c r="K5423">
        <v>114040</v>
      </c>
      <c r="L5423" t="s">
        <v>27</v>
      </c>
      <c r="M5423" t="s">
        <v>194</v>
      </c>
      <c r="N5423" t="s">
        <v>11268</v>
      </c>
      <c r="O5423" s="129"/>
    </row>
    <row r="5424" spans="1:15">
      <c r="A5424" t="s">
        <v>11580</v>
      </c>
      <c r="B5424" t="s">
        <v>317</v>
      </c>
      <c r="C5424" t="s">
        <v>11581</v>
      </c>
      <c r="D5424" t="s">
        <v>318</v>
      </c>
      <c r="E5424">
        <v>9586.73</v>
      </c>
      <c r="F5424" t="s">
        <v>1170</v>
      </c>
      <c r="G5424" t="s">
        <v>11582</v>
      </c>
      <c r="H5424" t="s">
        <v>802</v>
      </c>
      <c r="I5424" t="s">
        <v>10753</v>
      </c>
      <c r="J5424">
        <v>10101</v>
      </c>
      <c r="K5424">
        <v>114040</v>
      </c>
      <c r="L5424" t="s">
        <v>27</v>
      </c>
      <c r="M5424" t="s">
        <v>194</v>
      </c>
      <c r="N5424" t="s">
        <v>11269</v>
      </c>
      <c r="O5424" s="129"/>
    </row>
    <row r="5425" spans="1:15">
      <c r="A5425" t="s">
        <v>1155</v>
      </c>
      <c r="B5425" t="s">
        <v>317</v>
      </c>
      <c r="C5425" t="s">
        <v>11586</v>
      </c>
      <c r="D5425" t="s">
        <v>318</v>
      </c>
      <c r="E5425">
        <v>9943.7999999999993</v>
      </c>
      <c r="F5425" t="s">
        <v>1170</v>
      </c>
      <c r="G5425" t="s">
        <v>11587</v>
      </c>
      <c r="H5425" t="s">
        <v>814</v>
      </c>
      <c r="I5425" t="s">
        <v>10753</v>
      </c>
      <c r="J5425">
        <v>10101</v>
      </c>
      <c r="K5425">
        <v>114040</v>
      </c>
      <c r="L5425" t="s">
        <v>27</v>
      </c>
      <c r="M5425" t="s">
        <v>194</v>
      </c>
      <c r="N5425" t="s">
        <v>11270</v>
      </c>
      <c r="O5425" s="129"/>
    </row>
    <row r="5426" spans="1:15">
      <c r="A5426" t="s">
        <v>11583</v>
      </c>
      <c r="B5426" t="s">
        <v>317</v>
      </c>
      <c r="C5426" t="s">
        <v>11584</v>
      </c>
      <c r="D5426" t="s">
        <v>318</v>
      </c>
      <c r="E5426">
        <v>7729.06</v>
      </c>
      <c r="F5426" t="s">
        <v>1170</v>
      </c>
      <c r="G5426" t="s">
        <v>11585</v>
      </c>
      <c r="H5426" t="s">
        <v>813</v>
      </c>
      <c r="I5426" t="s">
        <v>10753</v>
      </c>
      <c r="J5426">
        <v>10101</v>
      </c>
      <c r="K5426">
        <v>114040</v>
      </c>
      <c r="L5426" t="s">
        <v>27</v>
      </c>
      <c r="M5426" t="s">
        <v>194</v>
      </c>
      <c r="N5426" t="s">
        <v>11271</v>
      </c>
      <c r="O5426" s="129"/>
    </row>
    <row r="5427" spans="1:15">
      <c r="A5427" t="s">
        <v>11588</v>
      </c>
      <c r="B5427" t="s">
        <v>317</v>
      </c>
      <c r="C5427" t="s">
        <v>11589</v>
      </c>
      <c r="D5427" t="s">
        <v>318</v>
      </c>
      <c r="E5427">
        <v>11131.22</v>
      </c>
      <c r="F5427" t="s">
        <v>1170</v>
      </c>
      <c r="G5427" t="s">
        <v>11590</v>
      </c>
      <c r="H5427" t="s">
        <v>821</v>
      </c>
      <c r="I5427" t="s">
        <v>10753</v>
      </c>
      <c r="J5427">
        <v>10101</v>
      </c>
      <c r="K5427">
        <v>114040</v>
      </c>
      <c r="L5427" t="s">
        <v>27</v>
      </c>
      <c r="M5427" t="s">
        <v>194</v>
      </c>
      <c r="N5427" t="s">
        <v>11272</v>
      </c>
      <c r="O5427" s="129"/>
    </row>
    <row r="5428" spans="1:15">
      <c r="A5428" t="s">
        <v>1161</v>
      </c>
      <c r="B5428" t="s">
        <v>317</v>
      </c>
      <c r="C5428" t="s">
        <v>11591</v>
      </c>
      <c r="D5428" t="s">
        <v>318</v>
      </c>
      <c r="E5428">
        <v>10671.41</v>
      </c>
      <c r="F5428" t="s">
        <v>1170</v>
      </c>
      <c r="G5428" t="s">
        <v>11592</v>
      </c>
      <c r="H5428" t="s">
        <v>813</v>
      </c>
      <c r="I5428" t="s">
        <v>10753</v>
      </c>
      <c r="J5428">
        <v>10101</v>
      </c>
      <c r="K5428">
        <v>114040</v>
      </c>
      <c r="L5428" t="s">
        <v>27</v>
      </c>
      <c r="M5428" t="s">
        <v>194</v>
      </c>
      <c r="N5428" t="s">
        <v>11273</v>
      </c>
      <c r="O5428" s="129"/>
    </row>
    <row r="5429" spans="1:15">
      <c r="A5429" t="s">
        <v>1160</v>
      </c>
      <c r="B5429" t="s">
        <v>317</v>
      </c>
      <c r="C5429" t="s">
        <v>11593</v>
      </c>
      <c r="D5429" t="s">
        <v>318</v>
      </c>
      <c r="E5429">
        <v>10968.12</v>
      </c>
      <c r="F5429" t="s">
        <v>1170</v>
      </c>
      <c r="G5429" t="s">
        <v>11594</v>
      </c>
      <c r="H5429" t="s">
        <v>818</v>
      </c>
      <c r="I5429" t="s">
        <v>10753</v>
      </c>
      <c r="J5429">
        <v>10101</v>
      </c>
      <c r="K5429">
        <v>114040</v>
      </c>
      <c r="L5429" t="s">
        <v>27</v>
      </c>
      <c r="M5429" t="s">
        <v>194</v>
      </c>
      <c r="N5429" t="s">
        <v>11274</v>
      </c>
      <c r="O5429" s="129"/>
    </row>
    <row r="5430" spans="1:15">
      <c r="A5430" t="s">
        <v>316</v>
      </c>
      <c r="B5430" t="s">
        <v>317</v>
      </c>
      <c r="C5430" t="s">
        <v>11569</v>
      </c>
      <c r="D5430" t="s">
        <v>318</v>
      </c>
      <c r="E5430">
        <v>6326.43</v>
      </c>
      <c r="F5430" t="s">
        <v>1170</v>
      </c>
      <c r="G5430" t="s">
        <v>11570</v>
      </c>
      <c r="H5430" t="s">
        <v>817</v>
      </c>
      <c r="I5430" t="s">
        <v>10752</v>
      </c>
      <c r="J5430">
        <v>10101</v>
      </c>
      <c r="K5430">
        <v>114060</v>
      </c>
      <c r="L5430" t="s">
        <v>31</v>
      </c>
      <c r="M5430" t="s">
        <v>194</v>
      </c>
      <c r="N5430" t="s">
        <v>11264</v>
      </c>
      <c r="O5430" s="129"/>
    </row>
    <row r="5431" spans="1:15">
      <c r="A5431" t="s">
        <v>320</v>
      </c>
      <c r="B5431" t="s">
        <v>317</v>
      </c>
      <c r="C5431" t="s">
        <v>11571</v>
      </c>
      <c r="D5431" t="s">
        <v>318</v>
      </c>
      <c r="E5431">
        <v>6774.81</v>
      </c>
      <c r="F5431" t="s">
        <v>1170</v>
      </c>
      <c r="G5431" t="s">
        <v>11572</v>
      </c>
      <c r="H5431" t="s">
        <v>814</v>
      </c>
      <c r="I5431" t="s">
        <v>10752</v>
      </c>
      <c r="J5431">
        <v>10101</v>
      </c>
      <c r="K5431">
        <v>114060</v>
      </c>
      <c r="L5431" t="s">
        <v>31</v>
      </c>
      <c r="M5431" t="s">
        <v>194</v>
      </c>
      <c r="N5431" t="s">
        <v>11265</v>
      </c>
      <c r="O5431" s="129"/>
    </row>
    <row r="5432" spans="1:15">
      <c r="A5432" t="s">
        <v>321</v>
      </c>
      <c r="B5432" t="s">
        <v>317</v>
      </c>
      <c r="C5432" t="s">
        <v>11573</v>
      </c>
      <c r="D5432" t="s">
        <v>318</v>
      </c>
      <c r="E5432">
        <v>6774.81</v>
      </c>
      <c r="F5432" t="s">
        <v>1170</v>
      </c>
      <c r="G5432" t="s">
        <v>11574</v>
      </c>
      <c r="H5432" t="s">
        <v>817</v>
      </c>
      <c r="I5432" t="s">
        <v>10752</v>
      </c>
      <c r="J5432">
        <v>10101</v>
      </c>
      <c r="K5432">
        <v>114060</v>
      </c>
      <c r="L5432" t="s">
        <v>31</v>
      </c>
      <c r="M5432" t="s">
        <v>194</v>
      </c>
      <c r="N5432" t="s">
        <v>11266</v>
      </c>
      <c r="O5432" s="129"/>
    </row>
    <row r="5433" spans="1:15">
      <c r="A5433" t="s">
        <v>1115</v>
      </c>
      <c r="B5433" t="s">
        <v>317</v>
      </c>
      <c r="C5433" t="s">
        <v>11575</v>
      </c>
      <c r="D5433" t="s">
        <v>318</v>
      </c>
      <c r="E5433">
        <v>6406.68</v>
      </c>
      <c r="F5433" t="s">
        <v>1170</v>
      </c>
      <c r="G5433" t="s">
        <v>11576</v>
      </c>
      <c r="H5433" t="s">
        <v>813</v>
      </c>
      <c r="I5433" t="s">
        <v>10752</v>
      </c>
      <c r="J5433">
        <v>10101</v>
      </c>
      <c r="K5433">
        <v>114060</v>
      </c>
      <c r="L5433" t="s">
        <v>31</v>
      </c>
      <c r="M5433" t="s">
        <v>194</v>
      </c>
      <c r="N5433" t="s">
        <v>11267</v>
      </c>
      <c r="O5433" s="129"/>
    </row>
    <row r="5434" spans="1:15">
      <c r="A5434" t="s">
        <v>11577</v>
      </c>
      <c r="B5434" t="s">
        <v>317</v>
      </c>
      <c r="C5434" t="s">
        <v>11578</v>
      </c>
      <c r="D5434" t="s">
        <v>318</v>
      </c>
      <c r="E5434">
        <v>7026.96</v>
      </c>
      <c r="F5434" t="s">
        <v>1170</v>
      </c>
      <c r="G5434" t="s">
        <v>11579</v>
      </c>
      <c r="H5434" t="s">
        <v>811</v>
      </c>
      <c r="I5434" t="s">
        <v>10752</v>
      </c>
      <c r="J5434">
        <v>10101</v>
      </c>
      <c r="K5434">
        <v>114060</v>
      </c>
      <c r="L5434" t="s">
        <v>31</v>
      </c>
      <c r="M5434" t="s">
        <v>194</v>
      </c>
      <c r="N5434" t="s">
        <v>11268</v>
      </c>
      <c r="O5434" s="129"/>
    </row>
    <row r="5435" spans="1:15">
      <c r="A5435" t="s">
        <v>11580</v>
      </c>
      <c r="B5435" t="s">
        <v>317</v>
      </c>
      <c r="C5435" t="s">
        <v>11581</v>
      </c>
      <c r="D5435" t="s">
        <v>318</v>
      </c>
      <c r="E5435">
        <v>6867.06</v>
      </c>
      <c r="F5435" t="s">
        <v>1170</v>
      </c>
      <c r="G5435" t="s">
        <v>11582</v>
      </c>
      <c r="H5435" t="s">
        <v>803</v>
      </c>
      <c r="I5435" t="s">
        <v>10752</v>
      </c>
      <c r="J5435">
        <v>10101</v>
      </c>
      <c r="K5435">
        <v>114060</v>
      </c>
      <c r="L5435" t="s">
        <v>31</v>
      </c>
      <c r="M5435" t="s">
        <v>194</v>
      </c>
      <c r="N5435" t="s">
        <v>11269</v>
      </c>
      <c r="O5435" s="129"/>
    </row>
    <row r="5436" spans="1:15">
      <c r="A5436" t="s">
        <v>11583</v>
      </c>
      <c r="B5436" t="s">
        <v>317</v>
      </c>
      <c r="C5436" t="s">
        <v>11584</v>
      </c>
      <c r="D5436" t="s">
        <v>318</v>
      </c>
      <c r="E5436">
        <v>6560.78</v>
      </c>
      <c r="F5436" t="s">
        <v>1170</v>
      </c>
      <c r="G5436" t="s">
        <v>11585</v>
      </c>
      <c r="H5436" t="s">
        <v>814</v>
      </c>
      <c r="I5436" t="s">
        <v>10752</v>
      </c>
      <c r="J5436">
        <v>10101</v>
      </c>
      <c r="K5436">
        <v>114060</v>
      </c>
      <c r="L5436" t="s">
        <v>31</v>
      </c>
      <c r="M5436" t="s">
        <v>194</v>
      </c>
      <c r="N5436" t="s">
        <v>11271</v>
      </c>
      <c r="O5436" s="129"/>
    </row>
    <row r="5437" spans="1:15">
      <c r="A5437" t="s">
        <v>1155</v>
      </c>
      <c r="B5437" t="s">
        <v>317</v>
      </c>
      <c r="C5437" t="s">
        <v>11586</v>
      </c>
      <c r="D5437" t="s">
        <v>318</v>
      </c>
      <c r="E5437">
        <v>6990.33</v>
      </c>
      <c r="F5437" t="s">
        <v>1170</v>
      </c>
      <c r="G5437" t="s">
        <v>11587</v>
      </c>
      <c r="H5437" t="s">
        <v>815</v>
      </c>
      <c r="I5437" t="s">
        <v>10752</v>
      </c>
      <c r="J5437">
        <v>10101</v>
      </c>
      <c r="K5437">
        <v>114060</v>
      </c>
      <c r="L5437" t="s">
        <v>31</v>
      </c>
      <c r="M5437" t="s">
        <v>194</v>
      </c>
      <c r="N5437" t="s">
        <v>11270</v>
      </c>
      <c r="O5437" s="129"/>
    </row>
    <row r="5438" spans="1:15">
      <c r="A5438" t="s">
        <v>11588</v>
      </c>
      <c r="B5438" t="s">
        <v>317</v>
      </c>
      <c r="C5438" t="s">
        <v>11589</v>
      </c>
      <c r="D5438" t="s">
        <v>318</v>
      </c>
      <c r="E5438">
        <v>12531.83</v>
      </c>
      <c r="F5438" t="s">
        <v>1170</v>
      </c>
      <c r="G5438" t="s">
        <v>11590</v>
      </c>
      <c r="H5438" t="s">
        <v>822</v>
      </c>
      <c r="I5438" t="s">
        <v>10752</v>
      </c>
      <c r="J5438">
        <v>10101</v>
      </c>
      <c r="K5438">
        <v>114060</v>
      </c>
      <c r="L5438" t="s">
        <v>31</v>
      </c>
      <c r="M5438" t="s">
        <v>194</v>
      </c>
      <c r="N5438" t="s">
        <v>11272</v>
      </c>
      <c r="O5438" s="129"/>
    </row>
    <row r="5439" spans="1:15">
      <c r="A5439" t="s">
        <v>1161</v>
      </c>
      <c r="B5439" t="s">
        <v>317</v>
      </c>
      <c r="C5439" t="s">
        <v>11591</v>
      </c>
      <c r="D5439" t="s">
        <v>318</v>
      </c>
      <c r="E5439">
        <v>7372.99</v>
      </c>
      <c r="F5439" t="s">
        <v>1170</v>
      </c>
      <c r="G5439" t="s">
        <v>11592</v>
      </c>
      <c r="H5439" t="s">
        <v>814</v>
      </c>
      <c r="I5439" t="s">
        <v>10752</v>
      </c>
      <c r="J5439">
        <v>10101</v>
      </c>
      <c r="K5439">
        <v>114060</v>
      </c>
      <c r="L5439" t="s">
        <v>31</v>
      </c>
      <c r="M5439" t="s">
        <v>194</v>
      </c>
      <c r="N5439" t="s">
        <v>11273</v>
      </c>
      <c r="O5439" s="129"/>
    </row>
    <row r="5440" spans="1:15">
      <c r="A5440" t="s">
        <v>1160</v>
      </c>
      <c r="B5440" t="s">
        <v>317</v>
      </c>
      <c r="C5440" t="s">
        <v>11593</v>
      </c>
      <c r="D5440" t="s">
        <v>318</v>
      </c>
      <c r="E5440">
        <v>7428.87</v>
      </c>
      <c r="F5440" t="s">
        <v>1170</v>
      </c>
      <c r="G5440" t="s">
        <v>11594</v>
      </c>
      <c r="H5440" t="s">
        <v>819</v>
      </c>
      <c r="I5440" t="s">
        <v>10752</v>
      </c>
      <c r="J5440">
        <v>10101</v>
      </c>
      <c r="K5440">
        <v>114060</v>
      </c>
      <c r="L5440" t="s">
        <v>31</v>
      </c>
      <c r="M5440" t="s">
        <v>194</v>
      </c>
      <c r="N5440" t="s">
        <v>11274</v>
      </c>
      <c r="O5440" s="129"/>
    </row>
    <row r="5441" spans="1:15">
      <c r="A5441" t="s">
        <v>316</v>
      </c>
      <c r="B5441" t="s">
        <v>317</v>
      </c>
      <c r="C5441" t="s">
        <v>11569</v>
      </c>
      <c r="D5441" t="s">
        <v>318</v>
      </c>
      <c r="E5441">
        <v>5715.32</v>
      </c>
      <c r="F5441" t="s">
        <v>1170</v>
      </c>
      <c r="G5441" t="s">
        <v>11570</v>
      </c>
      <c r="H5441" t="s">
        <v>818</v>
      </c>
      <c r="I5441" t="s">
        <v>10751</v>
      </c>
      <c r="J5441">
        <v>10105</v>
      </c>
      <c r="K5441">
        <v>111100</v>
      </c>
      <c r="L5441" t="s">
        <v>35</v>
      </c>
      <c r="M5441" t="s">
        <v>197</v>
      </c>
      <c r="N5441" t="s">
        <v>11264</v>
      </c>
      <c r="O5441" s="129"/>
    </row>
    <row r="5442" spans="1:15">
      <c r="A5442" t="s">
        <v>320</v>
      </c>
      <c r="B5442" t="s">
        <v>317</v>
      </c>
      <c r="C5442" t="s">
        <v>11571</v>
      </c>
      <c r="D5442" t="s">
        <v>318</v>
      </c>
      <c r="E5442">
        <v>5614.1</v>
      </c>
      <c r="F5442" t="s">
        <v>1170</v>
      </c>
      <c r="G5442" t="s">
        <v>11572</v>
      </c>
      <c r="H5442" t="s">
        <v>815</v>
      </c>
      <c r="I5442" t="s">
        <v>10751</v>
      </c>
      <c r="J5442">
        <v>10105</v>
      </c>
      <c r="K5442">
        <v>111100</v>
      </c>
      <c r="L5442" t="s">
        <v>35</v>
      </c>
      <c r="M5442" t="s">
        <v>197</v>
      </c>
      <c r="N5442" t="s">
        <v>11265</v>
      </c>
      <c r="O5442" s="129"/>
    </row>
    <row r="5443" spans="1:15">
      <c r="A5443" t="s">
        <v>321</v>
      </c>
      <c r="B5443" t="s">
        <v>317</v>
      </c>
      <c r="C5443" t="s">
        <v>11573</v>
      </c>
      <c r="D5443" t="s">
        <v>318</v>
      </c>
      <c r="E5443">
        <v>5163.82</v>
      </c>
      <c r="F5443" t="s">
        <v>1170</v>
      </c>
      <c r="G5443" t="s">
        <v>11574</v>
      </c>
      <c r="H5443" t="s">
        <v>818</v>
      </c>
      <c r="I5443" t="s">
        <v>10751</v>
      </c>
      <c r="J5443">
        <v>10105</v>
      </c>
      <c r="K5443">
        <v>111100</v>
      </c>
      <c r="L5443" t="s">
        <v>35</v>
      </c>
      <c r="M5443" t="s">
        <v>197</v>
      </c>
      <c r="N5443" t="s">
        <v>11266</v>
      </c>
      <c r="O5443" s="129"/>
    </row>
    <row r="5444" spans="1:15">
      <c r="A5444" t="s">
        <v>1115</v>
      </c>
      <c r="B5444" t="s">
        <v>317</v>
      </c>
      <c r="C5444" t="s">
        <v>11575</v>
      </c>
      <c r="D5444" t="s">
        <v>318</v>
      </c>
      <c r="E5444">
        <v>5729.01</v>
      </c>
      <c r="F5444" t="s">
        <v>1170</v>
      </c>
      <c r="G5444" t="s">
        <v>11576</v>
      </c>
      <c r="H5444" t="s">
        <v>814</v>
      </c>
      <c r="I5444" t="s">
        <v>10751</v>
      </c>
      <c r="J5444">
        <v>10105</v>
      </c>
      <c r="K5444">
        <v>111100</v>
      </c>
      <c r="L5444" t="s">
        <v>35</v>
      </c>
      <c r="M5444" t="s">
        <v>197</v>
      </c>
      <c r="N5444" t="s">
        <v>11267</v>
      </c>
      <c r="O5444" s="129"/>
    </row>
    <row r="5445" spans="1:15">
      <c r="A5445" t="s">
        <v>11577</v>
      </c>
      <c r="B5445" t="s">
        <v>317</v>
      </c>
      <c r="C5445" t="s">
        <v>11578</v>
      </c>
      <c r="D5445" t="s">
        <v>318</v>
      </c>
      <c r="E5445">
        <v>6169.51</v>
      </c>
      <c r="F5445" t="s">
        <v>1170</v>
      </c>
      <c r="G5445" t="s">
        <v>11579</v>
      </c>
      <c r="H5445" t="s">
        <v>812</v>
      </c>
      <c r="I5445" t="s">
        <v>10751</v>
      </c>
      <c r="J5445">
        <v>10105</v>
      </c>
      <c r="K5445">
        <v>111100</v>
      </c>
      <c r="L5445" t="s">
        <v>35</v>
      </c>
      <c r="M5445" t="s">
        <v>197</v>
      </c>
      <c r="N5445" t="s">
        <v>11268</v>
      </c>
      <c r="O5445" s="129"/>
    </row>
    <row r="5446" spans="1:15">
      <c r="A5446" t="s">
        <v>11580</v>
      </c>
      <c r="B5446" t="s">
        <v>317</v>
      </c>
      <c r="C5446" t="s">
        <v>11581</v>
      </c>
      <c r="D5446" t="s">
        <v>318</v>
      </c>
      <c r="E5446">
        <v>6169.51</v>
      </c>
      <c r="F5446" t="s">
        <v>1170</v>
      </c>
      <c r="G5446" t="s">
        <v>11582</v>
      </c>
      <c r="H5446" t="s">
        <v>804</v>
      </c>
      <c r="I5446" t="s">
        <v>10751</v>
      </c>
      <c r="J5446">
        <v>10105</v>
      </c>
      <c r="K5446">
        <v>111100</v>
      </c>
      <c r="L5446" t="s">
        <v>35</v>
      </c>
      <c r="M5446" t="s">
        <v>197</v>
      </c>
      <c r="N5446" t="s">
        <v>11269</v>
      </c>
      <c r="O5446" s="129"/>
    </row>
    <row r="5447" spans="1:15">
      <c r="A5447" t="s">
        <v>1155</v>
      </c>
      <c r="B5447" t="s">
        <v>317</v>
      </c>
      <c r="C5447" t="s">
        <v>11586</v>
      </c>
      <c r="D5447" t="s">
        <v>318</v>
      </c>
      <c r="E5447">
        <v>6082.5</v>
      </c>
      <c r="F5447" t="s">
        <v>1170</v>
      </c>
      <c r="G5447" t="s">
        <v>11587</v>
      </c>
      <c r="H5447" t="s">
        <v>816</v>
      </c>
      <c r="I5447" t="s">
        <v>10751</v>
      </c>
      <c r="J5447">
        <v>10105</v>
      </c>
      <c r="K5447">
        <v>111100</v>
      </c>
      <c r="L5447" t="s">
        <v>35</v>
      </c>
      <c r="M5447" t="s">
        <v>197</v>
      </c>
      <c r="N5447" t="s">
        <v>11270</v>
      </c>
      <c r="O5447" s="129"/>
    </row>
    <row r="5448" spans="1:15">
      <c r="A5448" t="s">
        <v>11583</v>
      </c>
      <c r="B5448" t="s">
        <v>317</v>
      </c>
      <c r="C5448" t="s">
        <v>11584</v>
      </c>
      <c r="D5448" t="s">
        <v>318</v>
      </c>
      <c r="E5448">
        <v>6048.08</v>
      </c>
      <c r="F5448" t="s">
        <v>1170</v>
      </c>
      <c r="G5448" t="s">
        <v>11585</v>
      </c>
      <c r="H5448" t="s">
        <v>815</v>
      </c>
      <c r="I5448" t="s">
        <v>10751</v>
      </c>
      <c r="J5448">
        <v>10105</v>
      </c>
      <c r="K5448">
        <v>111100</v>
      </c>
      <c r="L5448" t="s">
        <v>35</v>
      </c>
      <c r="M5448" t="s">
        <v>197</v>
      </c>
      <c r="N5448" t="s">
        <v>11271</v>
      </c>
      <c r="O5448" s="129"/>
    </row>
    <row r="5449" spans="1:15">
      <c r="A5449" t="s">
        <v>11588</v>
      </c>
      <c r="B5449" t="s">
        <v>317</v>
      </c>
      <c r="C5449" t="s">
        <v>11589</v>
      </c>
      <c r="D5449" t="s">
        <v>318</v>
      </c>
      <c r="E5449">
        <v>10054.36</v>
      </c>
      <c r="F5449" t="s">
        <v>1170</v>
      </c>
      <c r="G5449" t="s">
        <v>11590</v>
      </c>
      <c r="H5449" t="s">
        <v>823</v>
      </c>
      <c r="I5449" t="s">
        <v>10751</v>
      </c>
      <c r="J5449">
        <v>10105</v>
      </c>
      <c r="K5449">
        <v>111100</v>
      </c>
      <c r="L5449" t="s">
        <v>35</v>
      </c>
      <c r="M5449" t="s">
        <v>197</v>
      </c>
      <c r="N5449" t="s">
        <v>11272</v>
      </c>
      <c r="O5449" s="129"/>
    </row>
    <row r="5450" spans="1:15">
      <c r="A5450" t="s">
        <v>1161</v>
      </c>
      <c r="B5450" t="s">
        <v>317</v>
      </c>
      <c r="C5450" t="s">
        <v>11591</v>
      </c>
      <c r="D5450" t="s">
        <v>318</v>
      </c>
      <c r="E5450">
        <v>6482.8</v>
      </c>
      <c r="F5450" t="s">
        <v>1170</v>
      </c>
      <c r="G5450" t="s">
        <v>11592</v>
      </c>
      <c r="H5450" t="s">
        <v>815</v>
      </c>
      <c r="I5450" t="s">
        <v>10751</v>
      </c>
      <c r="J5450">
        <v>10105</v>
      </c>
      <c r="K5450">
        <v>111100</v>
      </c>
      <c r="L5450" t="s">
        <v>35</v>
      </c>
      <c r="M5450" t="s">
        <v>197</v>
      </c>
      <c r="N5450" t="s">
        <v>11273</v>
      </c>
      <c r="O5450" s="129"/>
    </row>
    <row r="5451" spans="1:15">
      <c r="A5451" t="s">
        <v>1160</v>
      </c>
      <c r="B5451" t="s">
        <v>317</v>
      </c>
      <c r="C5451" t="s">
        <v>11593</v>
      </c>
      <c r="D5451" t="s">
        <v>318</v>
      </c>
      <c r="E5451">
        <v>6482.8</v>
      </c>
      <c r="F5451" t="s">
        <v>1170</v>
      </c>
      <c r="G5451" t="s">
        <v>11594</v>
      </c>
      <c r="H5451" t="s">
        <v>820</v>
      </c>
      <c r="I5451" t="s">
        <v>10751</v>
      </c>
      <c r="J5451">
        <v>10105</v>
      </c>
      <c r="K5451">
        <v>111100</v>
      </c>
      <c r="L5451" t="s">
        <v>35</v>
      </c>
      <c r="M5451" t="s">
        <v>197</v>
      </c>
      <c r="N5451" t="s">
        <v>11274</v>
      </c>
      <c r="O5451" s="129"/>
    </row>
    <row r="5452" spans="1:15">
      <c r="A5452" t="s">
        <v>316</v>
      </c>
      <c r="B5452" t="s">
        <v>317</v>
      </c>
      <c r="C5452" t="s">
        <v>11569</v>
      </c>
      <c r="D5452" t="s">
        <v>318</v>
      </c>
      <c r="E5452">
        <v>4791.08</v>
      </c>
      <c r="F5452" t="s">
        <v>1170</v>
      </c>
      <c r="G5452" t="s">
        <v>11570</v>
      </c>
      <c r="H5452" t="s">
        <v>819</v>
      </c>
      <c r="I5452" t="s">
        <v>10750</v>
      </c>
      <c r="J5452">
        <v>10105</v>
      </c>
      <c r="K5452">
        <v>111200</v>
      </c>
      <c r="L5452" t="s">
        <v>33</v>
      </c>
      <c r="M5452" t="s">
        <v>197</v>
      </c>
      <c r="N5452" t="s">
        <v>11264</v>
      </c>
      <c r="O5452" s="129"/>
    </row>
    <row r="5453" spans="1:15">
      <c r="A5453" t="s">
        <v>320</v>
      </c>
      <c r="B5453" t="s">
        <v>317</v>
      </c>
      <c r="C5453" t="s">
        <v>11571</v>
      </c>
      <c r="D5453" t="s">
        <v>318</v>
      </c>
      <c r="E5453">
        <v>4562.6099999999997</v>
      </c>
      <c r="F5453" t="s">
        <v>1170</v>
      </c>
      <c r="G5453" t="s">
        <v>11572</v>
      </c>
      <c r="H5453" t="s">
        <v>816</v>
      </c>
      <c r="I5453" t="s">
        <v>10750</v>
      </c>
      <c r="J5453">
        <v>10105</v>
      </c>
      <c r="K5453">
        <v>111200</v>
      </c>
      <c r="L5453" t="s">
        <v>33</v>
      </c>
      <c r="M5453" t="s">
        <v>197</v>
      </c>
      <c r="N5453" t="s">
        <v>11265</v>
      </c>
      <c r="O5453" s="129"/>
    </row>
    <row r="5454" spans="1:15">
      <c r="A5454" t="s">
        <v>321</v>
      </c>
      <c r="B5454" t="s">
        <v>317</v>
      </c>
      <c r="C5454" t="s">
        <v>11573</v>
      </c>
      <c r="D5454" t="s">
        <v>318</v>
      </c>
      <c r="E5454">
        <v>4738.72</v>
      </c>
      <c r="F5454" t="s">
        <v>1170</v>
      </c>
      <c r="G5454" t="s">
        <v>11574</v>
      </c>
      <c r="H5454" t="s">
        <v>819</v>
      </c>
      <c r="I5454" t="s">
        <v>10750</v>
      </c>
      <c r="J5454">
        <v>10105</v>
      </c>
      <c r="K5454">
        <v>111200</v>
      </c>
      <c r="L5454" t="s">
        <v>33</v>
      </c>
      <c r="M5454" t="s">
        <v>197</v>
      </c>
      <c r="N5454" t="s">
        <v>11266</v>
      </c>
      <c r="O5454" s="129"/>
    </row>
    <row r="5455" spans="1:15">
      <c r="A5455" t="s">
        <v>1115</v>
      </c>
      <c r="B5455" t="s">
        <v>317</v>
      </c>
      <c r="C5455" t="s">
        <v>11575</v>
      </c>
      <c r="D5455" t="s">
        <v>318</v>
      </c>
      <c r="E5455">
        <v>4882.01</v>
      </c>
      <c r="F5455" t="s">
        <v>1170</v>
      </c>
      <c r="G5455" t="s">
        <v>11576</v>
      </c>
      <c r="H5455" t="s">
        <v>815</v>
      </c>
      <c r="I5455" t="s">
        <v>10750</v>
      </c>
      <c r="J5455">
        <v>10105</v>
      </c>
      <c r="K5455">
        <v>111200</v>
      </c>
      <c r="L5455" t="s">
        <v>33</v>
      </c>
      <c r="M5455" t="s">
        <v>197</v>
      </c>
      <c r="N5455" t="s">
        <v>11267</v>
      </c>
      <c r="O5455" s="129"/>
    </row>
    <row r="5456" spans="1:15">
      <c r="A5456" t="s">
        <v>11577</v>
      </c>
      <c r="B5456" t="s">
        <v>317</v>
      </c>
      <c r="C5456" t="s">
        <v>11578</v>
      </c>
      <c r="D5456" t="s">
        <v>318</v>
      </c>
      <c r="E5456">
        <v>4559.16</v>
      </c>
      <c r="F5456" t="s">
        <v>1170</v>
      </c>
      <c r="G5456" t="s">
        <v>11579</v>
      </c>
      <c r="H5456" t="s">
        <v>813</v>
      </c>
      <c r="I5456" t="s">
        <v>10750</v>
      </c>
      <c r="J5456">
        <v>10105</v>
      </c>
      <c r="K5456">
        <v>111200</v>
      </c>
      <c r="L5456" t="s">
        <v>33</v>
      </c>
      <c r="M5456" t="s">
        <v>197</v>
      </c>
      <c r="N5456" t="s">
        <v>11268</v>
      </c>
      <c r="O5456" s="129"/>
    </row>
    <row r="5457" spans="1:15">
      <c r="A5457" t="s">
        <v>11580</v>
      </c>
      <c r="B5457" t="s">
        <v>317</v>
      </c>
      <c r="C5457" t="s">
        <v>11581</v>
      </c>
      <c r="D5457" t="s">
        <v>318</v>
      </c>
      <c r="E5457">
        <v>3774.78</v>
      </c>
      <c r="F5457" t="s">
        <v>1170</v>
      </c>
      <c r="G5457" t="s">
        <v>11582</v>
      </c>
      <c r="H5457" t="s">
        <v>805</v>
      </c>
      <c r="I5457" t="s">
        <v>10750</v>
      </c>
      <c r="J5457">
        <v>10105</v>
      </c>
      <c r="K5457">
        <v>111200</v>
      </c>
      <c r="L5457" t="s">
        <v>33</v>
      </c>
      <c r="M5457" t="s">
        <v>197</v>
      </c>
      <c r="N5457" t="s">
        <v>11269</v>
      </c>
      <c r="O5457" s="129"/>
    </row>
    <row r="5458" spans="1:15">
      <c r="A5458" t="s">
        <v>11583</v>
      </c>
      <c r="B5458" t="s">
        <v>317</v>
      </c>
      <c r="C5458" t="s">
        <v>11584</v>
      </c>
      <c r="D5458" t="s">
        <v>318</v>
      </c>
      <c r="E5458">
        <v>5065.42</v>
      </c>
      <c r="F5458" t="s">
        <v>1170</v>
      </c>
      <c r="G5458" t="s">
        <v>11585</v>
      </c>
      <c r="H5458" t="s">
        <v>816</v>
      </c>
      <c r="I5458" t="s">
        <v>10750</v>
      </c>
      <c r="J5458">
        <v>10105</v>
      </c>
      <c r="K5458">
        <v>111200</v>
      </c>
      <c r="L5458" t="s">
        <v>33</v>
      </c>
      <c r="M5458" t="s">
        <v>197</v>
      </c>
      <c r="N5458" t="s">
        <v>11271</v>
      </c>
      <c r="O5458" s="129"/>
    </row>
    <row r="5459" spans="1:15">
      <c r="A5459" t="s">
        <v>1155</v>
      </c>
      <c r="B5459" t="s">
        <v>317</v>
      </c>
      <c r="C5459" t="s">
        <v>11586</v>
      </c>
      <c r="D5459" t="s">
        <v>318</v>
      </c>
      <c r="E5459">
        <v>4833.49</v>
      </c>
      <c r="F5459" t="s">
        <v>1170</v>
      </c>
      <c r="G5459" t="s">
        <v>11587</v>
      </c>
      <c r="H5459" t="s">
        <v>817</v>
      </c>
      <c r="I5459" t="s">
        <v>10750</v>
      </c>
      <c r="J5459">
        <v>10105</v>
      </c>
      <c r="K5459">
        <v>111200</v>
      </c>
      <c r="L5459" t="s">
        <v>33</v>
      </c>
      <c r="M5459" t="s">
        <v>197</v>
      </c>
      <c r="N5459" t="s">
        <v>11270</v>
      </c>
      <c r="O5459" s="129"/>
    </row>
    <row r="5460" spans="1:15">
      <c r="A5460" t="s">
        <v>11588</v>
      </c>
      <c r="B5460" t="s">
        <v>317</v>
      </c>
      <c r="C5460" t="s">
        <v>11589</v>
      </c>
      <c r="D5460" t="s">
        <v>318</v>
      </c>
      <c r="E5460">
        <v>7470.36</v>
      </c>
      <c r="F5460" t="s">
        <v>1170</v>
      </c>
      <c r="G5460" t="s">
        <v>11590</v>
      </c>
      <c r="H5460" t="s">
        <v>824</v>
      </c>
      <c r="I5460" t="s">
        <v>10750</v>
      </c>
      <c r="J5460">
        <v>10105</v>
      </c>
      <c r="K5460">
        <v>111200</v>
      </c>
      <c r="L5460" t="s">
        <v>33</v>
      </c>
      <c r="M5460" t="s">
        <v>197</v>
      </c>
      <c r="N5460" t="s">
        <v>11272</v>
      </c>
      <c r="O5460" s="129"/>
    </row>
    <row r="5461" spans="1:15">
      <c r="A5461" t="s">
        <v>1161</v>
      </c>
      <c r="B5461" t="s">
        <v>317</v>
      </c>
      <c r="C5461" t="s">
        <v>11591</v>
      </c>
      <c r="D5461" t="s">
        <v>318</v>
      </c>
      <c r="E5461">
        <v>4377.01</v>
      </c>
      <c r="F5461" t="s">
        <v>1170</v>
      </c>
      <c r="G5461" t="s">
        <v>11592</v>
      </c>
      <c r="H5461" t="s">
        <v>816</v>
      </c>
      <c r="I5461" t="s">
        <v>10750</v>
      </c>
      <c r="J5461">
        <v>10105</v>
      </c>
      <c r="K5461">
        <v>111200</v>
      </c>
      <c r="L5461" t="s">
        <v>33</v>
      </c>
      <c r="M5461" t="s">
        <v>197</v>
      </c>
      <c r="N5461" t="s">
        <v>11273</v>
      </c>
      <c r="O5461" s="129"/>
    </row>
    <row r="5462" spans="1:15">
      <c r="A5462" t="s">
        <v>1160</v>
      </c>
      <c r="B5462" t="s">
        <v>317</v>
      </c>
      <c r="C5462" t="s">
        <v>11593</v>
      </c>
      <c r="D5462" t="s">
        <v>318</v>
      </c>
      <c r="E5462">
        <v>4166.45</v>
      </c>
      <c r="F5462" t="s">
        <v>1170</v>
      </c>
      <c r="G5462" t="s">
        <v>11594</v>
      </c>
      <c r="H5462" t="s">
        <v>821</v>
      </c>
      <c r="I5462" t="s">
        <v>10750</v>
      </c>
      <c r="J5462">
        <v>10105</v>
      </c>
      <c r="K5462">
        <v>111200</v>
      </c>
      <c r="L5462" t="s">
        <v>33</v>
      </c>
      <c r="M5462" t="s">
        <v>197</v>
      </c>
      <c r="N5462" t="s">
        <v>11274</v>
      </c>
      <c r="O5462" s="129"/>
    </row>
    <row r="5463" spans="1:15">
      <c r="A5463" t="s">
        <v>316</v>
      </c>
      <c r="B5463" t="s">
        <v>317</v>
      </c>
      <c r="C5463" t="s">
        <v>11569</v>
      </c>
      <c r="D5463" t="s">
        <v>318</v>
      </c>
      <c r="E5463">
        <v>79345.37</v>
      </c>
      <c r="F5463" t="s">
        <v>1170</v>
      </c>
      <c r="G5463" t="s">
        <v>11570</v>
      </c>
      <c r="H5463" t="s">
        <v>820</v>
      </c>
      <c r="I5463" t="s">
        <v>10749</v>
      </c>
      <c r="J5463">
        <v>10105</v>
      </c>
      <c r="K5463">
        <v>111400</v>
      </c>
      <c r="L5463" t="s">
        <v>27</v>
      </c>
      <c r="M5463" t="s">
        <v>197</v>
      </c>
      <c r="N5463" t="s">
        <v>11264</v>
      </c>
      <c r="O5463" s="129"/>
    </row>
    <row r="5464" spans="1:15">
      <c r="A5464" t="s">
        <v>320</v>
      </c>
      <c r="B5464" t="s">
        <v>317</v>
      </c>
      <c r="C5464" t="s">
        <v>11571</v>
      </c>
      <c r="D5464" t="s">
        <v>318</v>
      </c>
      <c r="E5464">
        <v>77957.509999999995</v>
      </c>
      <c r="F5464" t="s">
        <v>1170</v>
      </c>
      <c r="G5464" t="s">
        <v>11572</v>
      </c>
      <c r="H5464" t="s">
        <v>817</v>
      </c>
      <c r="I5464" t="s">
        <v>10749</v>
      </c>
      <c r="J5464">
        <v>10105</v>
      </c>
      <c r="K5464">
        <v>111400</v>
      </c>
      <c r="L5464" t="s">
        <v>27</v>
      </c>
      <c r="M5464" t="s">
        <v>197</v>
      </c>
      <c r="N5464" t="s">
        <v>11265</v>
      </c>
      <c r="O5464" s="129"/>
    </row>
    <row r="5465" spans="1:15">
      <c r="A5465" t="s">
        <v>321</v>
      </c>
      <c r="B5465" t="s">
        <v>317</v>
      </c>
      <c r="C5465" t="s">
        <v>11573</v>
      </c>
      <c r="D5465" t="s">
        <v>318</v>
      </c>
      <c r="E5465">
        <v>74299.98</v>
      </c>
      <c r="F5465" t="s">
        <v>1170</v>
      </c>
      <c r="G5465" t="s">
        <v>11574</v>
      </c>
      <c r="H5465" t="s">
        <v>820</v>
      </c>
      <c r="I5465" t="s">
        <v>10749</v>
      </c>
      <c r="J5465">
        <v>10105</v>
      </c>
      <c r="K5465">
        <v>111400</v>
      </c>
      <c r="L5465" t="s">
        <v>27</v>
      </c>
      <c r="M5465" t="s">
        <v>197</v>
      </c>
      <c r="N5465" t="s">
        <v>11266</v>
      </c>
      <c r="O5465" s="129"/>
    </row>
    <row r="5466" spans="1:15">
      <c r="A5466" t="s">
        <v>1115</v>
      </c>
      <c r="B5466" t="s">
        <v>317</v>
      </c>
      <c r="C5466" t="s">
        <v>11575</v>
      </c>
      <c r="D5466" t="s">
        <v>318</v>
      </c>
      <c r="E5466">
        <v>74116.91</v>
      </c>
      <c r="F5466" t="s">
        <v>1170</v>
      </c>
      <c r="G5466" t="s">
        <v>11576</v>
      </c>
      <c r="H5466" t="s">
        <v>816</v>
      </c>
      <c r="I5466" t="s">
        <v>10749</v>
      </c>
      <c r="J5466">
        <v>10105</v>
      </c>
      <c r="K5466">
        <v>111400</v>
      </c>
      <c r="L5466" t="s">
        <v>27</v>
      </c>
      <c r="M5466" t="s">
        <v>197</v>
      </c>
      <c r="N5466" t="s">
        <v>11267</v>
      </c>
      <c r="O5466" s="129"/>
    </row>
    <row r="5467" spans="1:15">
      <c r="A5467" t="s">
        <v>11577</v>
      </c>
      <c r="B5467" t="s">
        <v>317</v>
      </c>
      <c r="C5467" t="s">
        <v>11578</v>
      </c>
      <c r="D5467" t="s">
        <v>318</v>
      </c>
      <c r="E5467">
        <v>74340.100000000006</v>
      </c>
      <c r="F5467" t="s">
        <v>1170</v>
      </c>
      <c r="G5467" t="s">
        <v>11579</v>
      </c>
      <c r="H5467" t="s">
        <v>814</v>
      </c>
      <c r="I5467" t="s">
        <v>10749</v>
      </c>
      <c r="J5467">
        <v>10105</v>
      </c>
      <c r="K5467">
        <v>111400</v>
      </c>
      <c r="L5467" t="s">
        <v>27</v>
      </c>
      <c r="M5467" t="s">
        <v>197</v>
      </c>
      <c r="N5467" t="s">
        <v>11268</v>
      </c>
      <c r="O5467" s="129"/>
    </row>
    <row r="5468" spans="1:15">
      <c r="A5468" t="s">
        <v>11580</v>
      </c>
      <c r="B5468" t="s">
        <v>317</v>
      </c>
      <c r="C5468" t="s">
        <v>11581</v>
      </c>
      <c r="D5468" t="s">
        <v>318</v>
      </c>
      <c r="E5468">
        <v>83334.67</v>
      </c>
      <c r="F5468" t="s">
        <v>1170</v>
      </c>
      <c r="G5468" t="s">
        <v>11582</v>
      </c>
      <c r="H5468" t="s">
        <v>806</v>
      </c>
      <c r="I5468" t="s">
        <v>10749</v>
      </c>
      <c r="J5468">
        <v>10105</v>
      </c>
      <c r="K5468">
        <v>111400</v>
      </c>
      <c r="L5468" t="s">
        <v>27</v>
      </c>
      <c r="M5468" t="s">
        <v>197</v>
      </c>
      <c r="N5468" t="s">
        <v>11269</v>
      </c>
      <c r="O5468" s="129"/>
    </row>
    <row r="5469" spans="1:15">
      <c r="A5469" t="s">
        <v>1155</v>
      </c>
      <c r="B5469" t="s">
        <v>317</v>
      </c>
      <c r="C5469" t="s">
        <v>11586</v>
      </c>
      <c r="D5469" t="s">
        <v>318</v>
      </c>
      <c r="E5469">
        <v>81214.63</v>
      </c>
      <c r="F5469" t="s">
        <v>1170</v>
      </c>
      <c r="G5469" t="s">
        <v>11587</v>
      </c>
      <c r="H5469" t="s">
        <v>818</v>
      </c>
      <c r="I5469" t="s">
        <v>10749</v>
      </c>
      <c r="J5469">
        <v>10105</v>
      </c>
      <c r="K5469">
        <v>111400</v>
      </c>
      <c r="L5469" t="s">
        <v>27</v>
      </c>
      <c r="M5469" t="s">
        <v>197</v>
      </c>
      <c r="N5469" t="s">
        <v>11270</v>
      </c>
      <c r="O5469" s="129"/>
    </row>
    <row r="5470" spans="1:15">
      <c r="A5470" t="s">
        <v>11583</v>
      </c>
      <c r="B5470" t="s">
        <v>317</v>
      </c>
      <c r="C5470" t="s">
        <v>11584</v>
      </c>
      <c r="D5470" t="s">
        <v>318</v>
      </c>
      <c r="E5470">
        <v>104046.26</v>
      </c>
      <c r="F5470" t="s">
        <v>1170</v>
      </c>
      <c r="G5470" t="s">
        <v>11585</v>
      </c>
      <c r="H5470" t="s">
        <v>817</v>
      </c>
      <c r="I5470" t="s">
        <v>10749</v>
      </c>
      <c r="J5470">
        <v>10105</v>
      </c>
      <c r="K5470">
        <v>111400</v>
      </c>
      <c r="L5470" t="s">
        <v>27</v>
      </c>
      <c r="M5470" t="s">
        <v>197</v>
      </c>
      <c r="N5470" t="s">
        <v>11271</v>
      </c>
      <c r="O5470" s="129"/>
    </row>
    <row r="5471" spans="1:15">
      <c r="A5471" t="s">
        <v>11588</v>
      </c>
      <c r="B5471" t="s">
        <v>317</v>
      </c>
      <c r="C5471" t="s">
        <v>11589</v>
      </c>
      <c r="D5471" t="s">
        <v>318</v>
      </c>
      <c r="E5471">
        <v>86307.32</v>
      </c>
      <c r="F5471" t="s">
        <v>1170</v>
      </c>
      <c r="G5471" t="s">
        <v>11590</v>
      </c>
      <c r="H5471" t="s">
        <v>825</v>
      </c>
      <c r="I5471" t="s">
        <v>10749</v>
      </c>
      <c r="J5471">
        <v>10105</v>
      </c>
      <c r="K5471">
        <v>111400</v>
      </c>
      <c r="L5471" t="s">
        <v>27</v>
      </c>
      <c r="M5471" t="s">
        <v>197</v>
      </c>
      <c r="N5471" t="s">
        <v>11272</v>
      </c>
      <c r="O5471" s="129"/>
    </row>
    <row r="5472" spans="1:15">
      <c r="A5472" t="s">
        <v>1161</v>
      </c>
      <c r="B5472" t="s">
        <v>317</v>
      </c>
      <c r="C5472" t="s">
        <v>11591</v>
      </c>
      <c r="D5472" t="s">
        <v>318</v>
      </c>
      <c r="E5472">
        <v>87708.21</v>
      </c>
      <c r="F5472" t="s">
        <v>1170</v>
      </c>
      <c r="G5472" t="s">
        <v>11592</v>
      </c>
      <c r="H5472" t="s">
        <v>817</v>
      </c>
      <c r="I5472" t="s">
        <v>10749</v>
      </c>
      <c r="J5472">
        <v>10105</v>
      </c>
      <c r="K5472">
        <v>111400</v>
      </c>
      <c r="L5472" t="s">
        <v>27</v>
      </c>
      <c r="M5472" t="s">
        <v>197</v>
      </c>
      <c r="N5472" t="s">
        <v>11273</v>
      </c>
      <c r="O5472" s="129"/>
    </row>
    <row r="5473" spans="1:15">
      <c r="A5473" t="s">
        <v>1160</v>
      </c>
      <c r="B5473" t="s">
        <v>317</v>
      </c>
      <c r="C5473" t="s">
        <v>11593</v>
      </c>
      <c r="D5473" t="s">
        <v>318</v>
      </c>
      <c r="E5473">
        <v>83400.259999999995</v>
      </c>
      <c r="F5473" t="s">
        <v>1170</v>
      </c>
      <c r="G5473" t="s">
        <v>11594</v>
      </c>
      <c r="H5473" t="s">
        <v>822</v>
      </c>
      <c r="I5473" t="s">
        <v>10749</v>
      </c>
      <c r="J5473">
        <v>10105</v>
      </c>
      <c r="K5473">
        <v>111400</v>
      </c>
      <c r="L5473" t="s">
        <v>27</v>
      </c>
      <c r="M5473" t="s">
        <v>197</v>
      </c>
      <c r="N5473" t="s">
        <v>11274</v>
      </c>
      <c r="O5473" s="129"/>
    </row>
    <row r="5474" spans="1:15">
      <c r="A5474" t="s">
        <v>1115</v>
      </c>
      <c r="B5474" t="s">
        <v>317</v>
      </c>
      <c r="C5474" t="s">
        <v>11575</v>
      </c>
      <c r="D5474" t="s">
        <v>318</v>
      </c>
      <c r="E5474">
        <v>668.08</v>
      </c>
      <c r="F5474" t="s">
        <v>1170</v>
      </c>
      <c r="G5474" t="s">
        <v>11576</v>
      </c>
      <c r="H5474" t="s">
        <v>817</v>
      </c>
      <c r="I5474" t="s">
        <v>11608</v>
      </c>
      <c r="J5474">
        <v>10105</v>
      </c>
      <c r="K5474">
        <v>111500</v>
      </c>
      <c r="L5474" t="s">
        <v>29</v>
      </c>
      <c r="M5474" t="s">
        <v>197</v>
      </c>
      <c r="N5474" t="s">
        <v>11267</v>
      </c>
      <c r="O5474" s="129"/>
    </row>
    <row r="5475" spans="1:15">
      <c r="A5475" t="s">
        <v>316</v>
      </c>
      <c r="B5475" t="s">
        <v>317</v>
      </c>
      <c r="C5475" t="s">
        <v>11569</v>
      </c>
      <c r="D5475" t="s">
        <v>318</v>
      </c>
      <c r="E5475">
        <v>54161.81</v>
      </c>
      <c r="F5475" t="s">
        <v>1170</v>
      </c>
      <c r="G5475" t="s">
        <v>11570</v>
      </c>
      <c r="H5475" t="s">
        <v>821</v>
      </c>
      <c r="I5475" t="s">
        <v>10748</v>
      </c>
      <c r="J5475">
        <v>10105</v>
      </c>
      <c r="K5475">
        <v>111600</v>
      </c>
      <c r="L5475" t="s">
        <v>31</v>
      </c>
      <c r="M5475" t="s">
        <v>197</v>
      </c>
      <c r="N5475" t="s">
        <v>11264</v>
      </c>
      <c r="O5475" s="129"/>
    </row>
    <row r="5476" spans="1:15">
      <c r="A5476" t="s">
        <v>320</v>
      </c>
      <c r="B5476" t="s">
        <v>317</v>
      </c>
      <c r="C5476" t="s">
        <v>11571</v>
      </c>
      <c r="D5476" t="s">
        <v>318</v>
      </c>
      <c r="E5476">
        <v>54351.19</v>
      </c>
      <c r="F5476" t="s">
        <v>1170</v>
      </c>
      <c r="G5476" t="s">
        <v>11572</v>
      </c>
      <c r="H5476" t="s">
        <v>818</v>
      </c>
      <c r="I5476" t="s">
        <v>10748</v>
      </c>
      <c r="J5476">
        <v>10105</v>
      </c>
      <c r="K5476">
        <v>111600</v>
      </c>
      <c r="L5476" t="s">
        <v>31</v>
      </c>
      <c r="M5476" t="s">
        <v>197</v>
      </c>
      <c r="N5476" t="s">
        <v>11265</v>
      </c>
      <c r="O5476" s="129"/>
    </row>
    <row r="5477" spans="1:15">
      <c r="A5477" t="s">
        <v>321</v>
      </c>
      <c r="B5477" t="s">
        <v>317</v>
      </c>
      <c r="C5477" t="s">
        <v>11573</v>
      </c>
      <c r="D5477" t="s">
        <v>318</v>
      </c>
      <c r="E5477">
        <v>53891.35</v>
      </c>
      <c r="F5477" t="s">
        <v>1170</v>
      </c>
      <c r="G5477" t="s">
        <v>11574</v>
      </c>
      <c r="H5477" t="s">
        <v>821</v>
      </c>
      <c r="I5477" t="s">
        <v>10748</v>
      </c>
      <c r="J5477">
        <v>10105</v>
      </c>
      <c r="K5477">
        <v>111600</v>
      </c>
      <c r="L5477" t="s">
        <v>31</v>
      </c>
      <c r="M5477" t="s">
        <v>197</v>
      </c>
      <c r="N5477" t="s">
        <v>11266</v>
      </c>
      <c r="O5477" s="129"/>
    </row>
    <row r="5478" spans="1:15">
      <c r="A5478" t="s">
        <v>1115</v>
      </c>
      <c r="B5478" t="s">
        <v>317</v>
      </c>
      <c r="C5478" t="s">
        <v>11575</v>
      </c>
      <c r="D5478" t="s">
        <v>318</v>
      </c>
      <c r="E5478">
        <v>55229.2</v>
      </c>
      <c r="F5478" t="s">
        <v>1170</v>
      </c>
      <c r="G5478" t="s">
        <v>11576</v>
      </c>
      <c r="H5478" t="s">
        <v>818</v>
      </c>
      <c r="I5478" t="s">
        <v>10748</v>
      </c>
      <c r="J5478">
        <v>10105</v>
      </c>
      <c r="K5478">
        <v>111600</v>
      </c>
      <c r="L5478" t="s">
        <v>31</v>
      </c>
      <c r="M5478" t="s">
        <v>197</v>
      </c>
      <c r="N5478" t="s">
        <v>11267</v>
      </c>
      <c r="O5478" s="129"/>
    </row>
    <row r="5479" spans="1:15">
      <c r="A5479" t="s">
        <v>11577</v>
      </c>
      <c r="B5479" t="s">
        <v>317</v>
      </c>
      <c r="C5479" t="s">
        <v>11578</v>
      </c>
      <c r="D5479" t="s">
        <v>318</v>
      </c>
      <c r="E5479">
        <v>54265.47</v>
      </c>
      <c r="F5479" t="s">
        <v>1170</v>
      </c>
      <c r="G5479" t="s">
        <v>11579</v>
      </c>
      <c r="H5479" t="s">
        <v>815</v>
      </c>
      <c r="I5479" t="s">
        <v>10748</v>
      </c>
      <c r="J5479">
        <v>10105</v>
      </c>
      <c r="K5479">
        <v>111600</v>
      </c>
      <c r="L5479" t="s">
        <v>31</v>
      </c>
      <c r="M5479" t="s">
        <v>197</v>
      </c>
      <c r="N5479" t="s">
        <v>11268</v>
      </c>
      <c r="O5479" s="129"/>
    </row>
    <row r="5480" spans="1:15">
      <c r="A5480" t="s">
        <v>11580</v>
      </c>
      <c r="B5480" t="s">
        <v>317</v>
      </c>
      <c r="C5480" t="s">
        <v>11581</v>
      </c>
      <c r="D5480" t="s">
        <v>318</v>
      </c>
      <c r="E5480">
        <v>50467.81</v>
      </c>
      <c r="F5480" t="s">
        <v>1170</v>
      </c>
      <c r="G5480" t="s">
        <v>11582</v>
      </c>
      <c r="H5480" t="s">
        <v>807</v>
      </c>
      <c r="I5480" t="s">
        <v>10748</v>
      </c>
      <c r="J5480">
        <v>10105</v>
      </c>
      <c r="K5480">
        <v>111600</v>
      </c>
      <c r="L5480" t="s">
        <v>31</v>
      </c>
      <c r="M5480" t="s">
        <v>197</v>
      </c>
      <c r="N5480" t="s">
        <v>11269</v>
      </c>
      <c r="O5480" s="129"/>
    </row>
    <row r="5481" spans="1:15">
      <c r="A5481" t="s">
        <v>1155</v>
      </c>
      <c r="B5481" t="s">
        <v>317</v>
      </c>
      <c r="C5481" t="s">
        <v>11586</v>
      </c>
      <c r="D5481" t="s">
        <v>318</v>
      </c>
      <c r="E5481">
        <v>55411.01</v>
      </c>
      <c r="F5481" t="s">
        <v>1170</v>
      </c>
      <c r="G5481" t="s">
        <v>11587</v>
      </c>
      <c r="H5481" t="s">
        <v>819</v>
      </c>
      <c r="I5481" t="s">
        <v>10748</v>
      </c>
      <c r="J5481">
        <v>10105</v>
      </c>
      <c r="K5481">
        <v>111600</v>
      </c>
      <c r="L5481" t="s">
        <v>31</v>
      </c>
      <c r="M5481" t="s">
        <v>197</v>
      </c>
      <c r="N5481" t="s">
        <v>11270</v>
      </c>
      <c r="O5481" s="129"/>
    </row>
    <row r="5482" spans="1:15">
      <c r="A5482" t="s">
        <v>11583</v>
      </c>
      <c r="B5482" t="s">
        <v>317</v>
      </c>
      <c r="C5482" t="s">
        <v>11584</v>
      </c>
      <c r="D5482" t="s">
        <v>318</v>
      </c>
      <c r="E5482">
        <v>53845.18</v>
      </c>
      <c r="F5482" t="s">
        <v>1170</v>
      </c>
      <c r="G5482" t="s">
        <v>11585</v>
      </c>
      <c r="H5482" t="s">
        <v>818</v>
      </c>
      <c r="I5482" t="s">
        <v>10748</v>
      </c>
      <c r="J5482">
        <v>10105</v>
      </c>
      <c r="K5482">
        <v>111600</v>
      </c>
      <c r="L5482" t="s">
        <v>31</v>
      </c>
      <c r="M5482" t="s">
        <v>197</v>
      </c>
      <c r="N5482" t="s">
        <v>11271</v>
      </c>
      <c r="O5482" s="129"/>
    </row>
    <row r="5483" spans="1:15">
      <c r="A5483" t="s">
        <v>11588</v>
      </c>
      <c r="B5483" t="s">
        <v>317</v>
      </c>
      <c r="C5483" t="s">
        <v>11589</v>
      </c>
      <c r="D5483" t="s">
        <v>318</v>
      </c>
      <c r="E5483">
        <v>97061.66</v>
      </c>
      <c r="F5483" t="s">
        <v>1170</v>
      </c>
      <c r="G5483" t="s">
        <v>11590</v>
      </c>
      <c r="H5483" t="s">
        <v>826</v>
      </c>
      <c r="I5483" t="s">
        <v>10748</v>
      </c>
      <c r="J5483">
        <v>10105</v>
      </c>
      <c r="K5483">
        <v>111600</v>
      </c>
      <c r="L5483" t="s">
        <v>31</v>
      </c>
      <c r="M5483" t="s">
        <v>197</v>
      </c>
      <c r="N5483" t="s">
        <v>11272</v>
      </c>
      <c r="O5483" s="129"/>
    </row>
    <row r="5484" spans="1:15">
      <c r="A5484" t="s">
        <v>1161</v>
      </c>
      <c r="B5484" t="s">
        <v>317</v>
      </c>
      <c r="C5484" t="s">
        <v>11591</v>
      </c>
      <c r="D5484" t="s">
        <v>318</v>
      </c>
      <c r="E5484">
        <v>59102.66</v>
      </c>
      <c r="F5484" t="s">
        <v>1170</v>
      </c>
      <c r="G5484" t="s">
        <v>11592</v>
      </c>
      <c r="H5484" t="s">
        <v>818</v>
      </c>
      <c r="I5484" t="s">
        <v>10748</v>
      </c>
      <c r="J5484">
        <v>10105</v>
      </c>
      <c r="K5484">
        <v>111600</v>
      </c>
      <c r="L5484" t="s">
        <v>31</v>
      </c>
      <c r="M5484" t="s">
        <v>197</v>
      </c>
      <c r="N5484" t="s">
        <v>11273</v>
      </c>
      <c r="O5484" s="129"/>
    </row>
    <row r="5485" spans="1:15">
      <c r="A5485" t="s">
        <v>1160</v>
      </c>
      <c r="B5485" t="s">
        <v>317</v>
      </c>
      <c r="C5485" t="s">
        <v>11593</v>
      </c>
      <c r="D5485" t="s">
        <v>318</v>
      </c>
      <c r="E5485">
        <v>60694.080000000002</v>
      </c>
      <c r="F5485" t="s">
        <v>1170</v>
      </c>
      <c r="G5485" t="s">
        <v>11594</v>
      </c>
      <c r="H5485" t="s">
        <v>823</v>
      </c>
      <c r="I5485" t="s">
        <v>10748</v>
      </c>
      <c r="J5485">
        <v>10105</v>
      </c>
      <c r="K5485">
        <v>111600</v>
      </c>
      <c r="L5485" t="s">
        <v>31</v>
      </c>
      <c r="M5485" t="s">
        <v>197</v>
      </c>
      <c r="N5485" t="s">
        <v>11274</v>
      </c>
      <c r="O5485" s="129"/>
    </row>
    <row r="5486" spans="1:15">
      <c r="A5486" t="s">
        <v>316</v>
      </c>
      <c r="B5486" t="s">
        <v>317</v>
      </c>
      <c r="C5486" t="s">
        <v>11569</v>
      </c>
      <c r="D5486" t="s">
        <v>318</v>
      </c>
      <c r="E5486">
        <v>7360.01</v>
      </c>
      <c r="F5486" t="s">
        <v>1170</v>
      </c>
      <c r="G5486" t="s">
        <v>11570</v>
      </c>
      <c r="H5486" t="s">
        <v>822</v>
      </c>
      <c r="I5486" t="s">
        <v>10747</v>
      </c>
      <c r="J5486">
        <v>10105</v>
      </c>
      <c r="K5486">
        <v>111700</v>
      </c>
      <c r="L5486" t="s">
        <v>39</v>
      </c>
      <c r="M5486" t="s">
        <v>197</v>
      </c>
      <c r="N5486" t="s">
        <v>11264</v>
      </c>
      <c r="O5486" s="129"/>
    </row>
    <row r="5487" spans="1:15">
      <c r="A5487" t="s">
        <v>320</v>
      </c>
      <c r="B5487" t="s">
        <v>317</v>
      </c>
      <c r="C5487" t="s">
        <v>11571</v>
      </c>
      <c r="D5487" t="s">
        <v>318</v>
      </c>
      <c r="E5487">
        <v>7247.4</v>
      </c>
      <c r="F5487" t="s">
        <v>1170</v>
      </c>
      <c r="G5487" t="s">
        <v>11572</v>
      </c>
      <c r="H5487" t="s">
        <v>819</v>
      </c>
      <c r="I5487" t="s">
        <v>10747</v>
      </c>
      <c r="J5487">
        <v>10105</v>
      </c>
      <c r="K5487">
        <v>111700</v>
      </c>
      <c r="L5487" t="s">
        <v>39</v>
      </c>
      <c r="M5487" t="s">
        <v>197</v>
      </c>
      <c r="N5487" t="s">
        <v>11265</v>
      </c>
      <c r="O5487" s="129"/>
    </row>
    <row r="5488" spans="1:15">
      <c r="A5488" t="s">
        <v>321</v>
      </c>
      <c r="B5488" t="s">
        <v>317</v>
      </c>
      <c r="C5488" t="s">
        <v>11573</v>
      </c>
      <c r="D5488" t="s">
        <v>318</v>
      </c>
      <c r="E5488">
        <v>7216.44</v>
      </c>
      <c r="F5488" t="s">
        <v>1170</v>
      </c>
      <c r="G5488" t="s">
        <v>11574</v>
      </c>
      <c r="H5488" t="s">
        <v>822</v>
      </c>
      <c r="I5488" t="s">
        <v>10747</v>
      </c>
      <c r="J5488">
        <v>10105</v>
      </c>
      <c r="K5488">
        <v>111700</v>
      </c>
      <c r="L5488" t="s">
        <v>39</v>
      </c>
      <c r="M5488" t="s">
        <v>197</v>
      </c>
      <c r="N5488" t="s">
        <v>11266</v>
      </c>
      <c r="O5488" s="129"/>
    </row>
    <row r="5489" spans="1:15">
      <c r="A5489" t="s">
        <v>1115</v>
      </c>
      <c r="B5489" t="s">
        <v>317</v>
      </c>
      <c r="C5489" t="s">
        <v>11575</v>
      </c>
      <c r="D5489" t="s">
        <v>318</v>
      </c>
      <c r="E5489">
        <v>7183.4</v>
      </c>
      <c r="F5489" t="s">
        <v>1170</v>
      </c>
      <c r="G5489" t="s">
        <v>11576</v>
      </c>
      <c r="H5489" t="s">
        <v>819</v>
      </c>
      <c r="I5489" t="s">
        <v>10747</v>
      </c>
      <c r="J5489">
        <v>10105</v>
      </c>
      <c r="K5489">
        <v>111700</v>
      </c>
      <c r="L5489" t="s">
        <v>39</v>
      </c>
      <c r="M5489" t="s">
        <v>197</v>
      </c>
      <c r="N5489" t="s">
        <v>11267</v>
      </c>
      <c r="O5489" s="129"/>
    </row>
    <row r="5490" spans="1:15">
      <c r="A5490" t="s">
        <v>11577</v>
      </c>
      <c r="B5490" t="s">
        <v>317</v>
      </c>
      <c r="C5490" t="s">
        <v>11578</v>
      </c>
      <c r="D5490" t="s">
        <v>318</v>
      </c>
      <c r="E5490">
        <v>7366.31</v>
      </c>
      <c r="F5490" t="s">
        <v>1170</v>
      </c>
      <c r="G5490" t="s">
        <v>11579</v>
      </c>
      <c r="H5490" t="s">
        <v>816</v>
      </c>
      <c r="I5490" t="s">
        <v>10747</v>
      </c>
      <c r="J5490">
        <v>10105</v>
      </c>
      <c r="K5490">
        <v>111700</v>
      </c>
      <c r="L5490" t="s">
        <v>39</v>
      </c>
      <c r="M5490" t="s">
        <v>197</v>
      </c>
      <c r="N5490" t="s">
        <v>11268</v>
      </c>
      <c r="O5490" s="129"/>
    </row>
    <row r="5491" spans="1:15">
      <c r="A5491" t="s">
        <v>11580</v>
      </c>
      <c r="B5491" t="s">
        <v>317</v>
      </c>
      <c r="C5491" t="s">
        <v>11581</v>
      </c>
      <c r="D5491" t="s">
        <v>318</v>
      </c>
      <c r="E5491">
        <v>7444.79</v>
      </c>
      <c r="F5491" t="s">
        <v>1170</v>
      </c>
      <c r="G5491" t="s">
        <v>11582</v>
      </c>
      <c r="H5491" t="s">
        <v>808</v>
      </c>
      <c r="I5491" t="s">
        <v>10747</v>
      </c>
      <c r="J5491">
        <v>10105</v>
      </c>
      <c r="K5491">
        <v>111700</v>
      </c>
      <c r="L5491" t="s">
        <v>39</v>
      </c>
      <c r="M5491" t="s">
        <v>197</v>
      </c>
      <c r="N5491" t="s">
        <v>11269</v>
      </c>
      <c r="O5491" s="129"/>
    </row>
    <row r="5492" spans="1:15">
      <c r="A5492" t="s">
        <v>11583</v>
      </c>
      <c r="B5492" t="s">
        <v>317</v>
      </c>
      <c r="C5492" t="s">
        <v>11584</v>
      </c>
      <c r="D5492" t="s">
        <v>318</v>
      </c>
      <c r="E5492">
        <v>7541.14</v>
      </c>
      <c r="F5492" t="s">
        <v>1170</v>
      </c>
      <c r="G5492" t="s">
        <v>11585</v>
      </c>
      <c r="H5492" t="s">
        <v>819</v>
      </c>
      <c r="I5492" t="s">
        <v>10747</v>
      </c>
      <c r="J5492">
        <v>10105</v>
      </c>
      <c r="K5492">
        <v>111700</v>
      </c>
      <c r="L5492" t="s">
        <v>39</v>
      </c>
      <c r="M5492" t="s">
        <v>197</v>
      </c>
      <c r="N5492" t="s">
        <v>11271</v>
      </c>
      <c r="O5492" s="129"/>
    </row>
    <row r="5493" spans="1:15">
      <c r="A5493" t="s">
        <v>1155</v>
      </c>
      <c r="B5493" t="s">
        <v>317</v>
      </c>
      <c r="C5493" t="s">
        <v>11586</v>
      </c>
      <c r="D5493" t="s">
        <v>318</v>
      </c>
      <c r="E5493">
        <v>7011.67</v>
      </c>
      <c r="F5493" t="s">
        <v>1170</v>
      </c>
      <c r="G5493" t="s">
        <v>11587</v>
      </c>
      <c r="H5493" t="s">
        <v>820</v>
      </c>
      <c r="I5493" t="s">
        <v>10747</v>
      </c>
      <c r="J5493">
        <v>10105</v>
      </c>
      <c r="K5493">
        <v>111700</v>
      </c>
      <c r="L5493" t="s">
        <v>39</v>
      </c>
      <c r="M5493" t="s">
        <v>197</v>
      </c>
      <c r="N5493" t="s">
        <v>11270</v>
      </c>
      <c r="O5493" s="129"/>
    </row>
    <row r="5494" spans="1:15">
      <c r="A5494" t="s">
        <v>11588</v>
      </c>
      <c r="B5494" t="s">
        <v>317</v>
      </c>
      <c r="C5494" t="s">
        <v>11589</v>
      </c>
      <c r="D5494" t="s">
        <v>318</v>
      </c>
      <c r="E5494">
        <v>13244.6</v>
      </c>
      <c r="F5494" t="s">
        <v>1170</v>
      </c>
      <c r="G5494" t="s">
        <v>11590</v>
      </c>
      <c r="H5494" t="s">
        <v>827</v>
      </c>
      <c r="I5494" t="s">
        <v>10747</v>
      </c>
      <c r="J5494">
        <v>10105</v>
      </c>
      <c r="K5494">
        <v>111700</v>
      </c>
      <c r="L5494" t="s">
        <v>39</v>
      </c>
      <c r="M5494" t="s">
        <v>197</v>
      </c>
      <c r="N5494" t="s">
        <v>11272</v>
      </c>
      <c r="O5494" s="129"/>
    </row>
    <row r="5495" spans="1:15">
      <c r="A5495" t="s">
        <v>1161</v>
      </c>
      <c r="B5495" t="s">
        <v>317</v>
      </c>
      <c r="C5495" t="s">
        <v>11591</v>
      </c>
      <c r="D5495" t="s">
        <v>318</v>
      </c>
      <c r="E5495">
        <v>7474</v>
      </c>
      <c r="F5495" t="s">
        <v>1170</v>
      </c>
      <c r="G5495" t="s">
        <v>11592</v>
      </c>
      <c r="H5495" t="s">
        <v>819</v>
      </c>
      <c r="I5495" t="s">
        <v>10747</v>
      </c>
      <c r="J5495">
        <v>10105</v>
      </c>
      <c r="K5495">
        <v>111700</v>
      </c>
      <c r="L5495" t="s">
        <v>39</v>
      </c>
      <c r="M5495" t="s">
        <v>197</v>
      </c>
      <c r="N5495" t="s">
        <v>11273</v>
      </c>
      <c r="O5495" s="129"/>
    </row>
    <row r="5496" spans="1:15">
      <c r="A5496" t="s">
        <v>1160</v>
      </c>
      <c r="B5496" t="s">
        <v>317</v>
      </c>
      <c r="C5496" t="s">
        <v>11593</v>
      </c>
      <c r="D5496" t="s">
        <v>318</v>
      </c>
      <c r="E5496">
        <v>8296.06</v>
      </c>
      <c r="F5496" t="s">
        <v>1170</v>
      </c>
      <c r="G5496" t="s">
        <v>11594</v>
      </c>
      <c r="H5496" t="s">
        <v>824</v>
      </c>
      <c r="I5496" t="s">
        <v>10747</v>
      </c>
      <c r="J5496">
        <v>10105</v>
      </c>
      <c r="K5496">
        <v>111700</v>
      </c>
      <c r="L5496" t="s">
        <v>39</v>
      </c>
      <c r="M5496" t="s">
        <v>197</v>
      </c>
      <c r="N5496" t="s">
        <v>11274</v>
      </c>
      <c r="O5496" s="129"/>
    </row>
    <row r="5497" spans="1:15">
      <c r="A5497" t="s">
        <v>316</v>
      </c>
      <c r="B5497" t="s">
        <v>317</v>
      </c>
      <c r="C5497" t="s">
        <v>11569</v>
      </c>
      <c r="D5497" t="s">
        <v>318</v>
      </c>
      <c r="E5497">
        <v>195.69</v>
      </c>
      <c r="F5497" t="s">
        <v>1170</v>
      </c>
      <c r="G5497" t="s">
        <v>11570</v>
      </c>
      <c r="H5497" t="s">
        <v>823</v>
      </c>
      <c r="I5497" t="s">
        <v>10746</v>
      </c>
      <c r="J5497">
        <v>10105</v>
      </c>
      <c r="K5497">
        <v>113000</v>
      </c>
      <c r="L5497" t="s">
        <v>39</v>
      </c>
      <c r="M5497" t="s">
        <v>197</v>
      </c>
      <c r="N5497" t="s">
        <v>11264</v>
      </c>
      <c r="O5497" s="129"/>
    </row>
    <row r="5498" spans="1:15">
      <c r="A5498" t="s">
        <v>320</v>
      </c>
      <c r="B5498" t="s">
        <v>317</v>
      </c>
      <c r="C5498" t="s">
        <v>11571</v>
      </c>
      <c r="D5498" t="s">
        <v>318</v>
      </c>
      <c r="E5498">
        <v>179.34</v>
      </c>
      <c r="F5498" t="s">
        <v>1170</v>
      </c>
      <c r="G5498" t="s">
        <v>11572</v>
      </c>
      <c r="H5498" t="s">
        <v>820</v>
      </c>
      <c r="I5498" t="s">
        <v>10746</v>
      </c>
      <c r="J5498">
        <v>10105</v>
      </c>
      <c r="K5498">
        <v>113000</v>
      </c>
      <c r="L5498" t="s">
        <v>39</v>
      </c>
      <c r="M5498" t="s">
        <v>197</v>
      </c>
      <c r="N5498" t="s">
        <v>11265</v>
      </c>
      <c r="O5498" s="129"/>
    </row>
    <row r="5499" spans="1:15">
      <c r="A5499" t="s">
        <v>321</v>
      </c>
      <c r="B5499" t="s">
        <v>317</v>
      </c>
      <c r="C5499" t="s">
        <v>11573</v>
      </c>
      <c r="D5499" t="s">
        <v>318</v>
      </c>
      <c r="E5499">
        <v>176.2</v>
      </c>
      <c r="F5499" t="s">
        <v>1170</v>
      </c>
      <c r="G5499" t="s">
        <v>11574</v>
      </c>
      <c r="H5499" t="s">
        <v>823</v>
      </c>
      <c r="I5499" t="s">
        <v>10746</v>
      </c>
      <c r="J5499">
        <v>10105</v>
      </c>
      <c r="K5499">
        <v>113000</v>
      </c>
      <c r="L5499" t="s">
        <v>39</v>
      </c>
      <c r="M5499" t="s">
        <v>197</v>
      </c>
      <c r="N5499" t="s">
        <v>11266</v>
      </c>
      <c r="O5499" s="129"/>
    </row>
    <row r="5500" spans="1:15">
      <c r="A5500" t="s">
        <v>1115</v>
      </c>
      <c r="B5500" t="s">
        <v>317</v>
      </c>
      <c r="C5500" t="s">
        <v>11575</v>
      </c>
      <c r="D5500" t="s">
        <v>318</v>
      </c>
      <c r="E5500">
        <v>159.24</v>
      </c>
      <c r="F5500" t="s">
        <v>1170</v>
      </c>
      <c r="G5500" t="s">
        <v>11576</v>
      </c>
      <c r="H5500" t="s">
        <v>820</v>
      </c>
      <c r="I5500" t="s">
        <v>10746</v>
      </c>
      <c r="J5500">
        <v>10105</v>
      </c>
      <c r="K5500">
        <v>113000</v>
      </c>
      <c r="L5500" t="s">
        <v>39</v>
      </c>
      <c r="M5500" t="s">
        <v>197</v>
      </c>
      <c r="N5500" t="s">
        <v>11267</v>
      </c>
      <c r="O5500" s="129"/>
    </row>
    <row r="5501" spans="1:15">
      <c r="A5501" t="s">
        <v>11577</v>
      </c>
      <c r="B5501" t="s">
        <v>317</v>
      </c>
      <c r="C5501" t="s">
        <v>11578</v>
      </c>
      <c r="D5501" t="s">
        <v>318</v>
      </c>
      <c r="E5501">
        <v>177.15</v>
      </c>
      <c r="F5501" t="s">
        <v>1170</v>
      </c>
      <c r="G5501" t="s">
        <v>11579</v>
      </c>
      <c r="H5501" t="s">
        <v>817</v>
      </c>
      <c r="I5501" t="s">
        <v>10746</v>
      </c>
      <c r="J5501">
        <v>10105</v>
      </c>
      <c r="K5501">
        <v>113000</v>
      </c>
      <c r="L5501" t="s">
        <v>39</v>
      </c>
      <c r="M5501" t="s">
        <v>197</v>
      </c>
      <c r="N5501" t="s">
        <v>11268</v>
      </c>
      <c r="O5501" s="129"/>
    </row>
    <row r="5502" spans="1:15">
      <c r="A5502" t="s">
        <v>11580</v>
      </c>
      <c r="B5502" t="s">
        <v>317</v>
      </c>
      <c r="C5502" t="s">
        <v>11581</v>
      </c>
      <c r="D5502" t="s">
        <v>318</v>
      </c>
      <c r="E5502">
        <v>186.46</v>
      </c>
      <c r="F5502" t="s">
        <v>1170</v>
      </c>
      <c r="G5502" t="s">
        <v>11582</v>
      </c>
      <c r="H5502" t="s">
        <v>809</v>
      </c>
      <c r="I5502" t="s">
        <v>10746</v>
      </c>
      <c r="J5502">
        <v>10105</v>
      </c>
      <c r="K5502">
        <v>113000</v>
      </c>
      <c r="L5502" t="s">
        <v>39</v>
      </c>
      <c r="M5502" t="s">
        <v>197</v>
      </c>
      <c r="N5502" t="s">
        <v>11269</v>
      </c>
      <c r="O5502" s="129"/>
    </row>
    <row r="5503" spans="1:15">
      <c r="A5503" t="s">
        <v>11583</v>
      </c>
      <c r="B5503" t="s">
        <v>317</v>
      </c>
      <c r="C5503" t="s">
        <v>11584</v>
      </c>
      <c r="D5503" t="s">
        <v>318</v>
      </c>
      <c r="E5503">
        <v>195.96</v>
      </c>
      <c r="F5503" t="s">
        <v>1170</v>
      </c>
      <c r="G5503" t="s">
        <v>11585</v>
      </c>
      <c r="H5503" t="s">
        <v>820</v>
      </c>
      <c r="I5503" t="s">
        <v>10746</v>
      </c>
      <c r="J5503">
        <v>10105</v>
      </c>
      <c r="K5503">
        <v>113000</v>
      </c>
      <c r="L5503" t="s">
        <v>39</v>
      </c>
      <c r="M5503" t="s">
        <v>197</v>
      </c>
      <c r="N5503" t="s">
        <v>11271</v>
      </c>
      <c r="O5503" s="129"/>
    </row>
    <row r="5504" spans="1:15">
      <c r="A5504" t="s">
        <v>1155</v>
      </c>
      <c r="B5504" t="s">
        <v>317</v>
      </c>
      <c r="C5504" t="s">
        <v>11586</v>
      </c>
      <c r="D5504" t="s">
        <v>318</v>
      </c>
      <c r="E5504">
        <v>195.96</v>
      </c>
      <c r="F5504" t="s">
        <v>1170</v>
      </c>
      <c r="G5504" t="s">
        <v>11587</v>
      </c>
      <c r="H5504" t="s">
        <v>821</v>
      </c>
      <c r="I5504" t="s">
        <v>10746</v>
      </c>
      <c r="J5504">
        <v>10105</v>
      </c>
      <c r="K5504">
        <v>113000</v>
      </c>
      <c r="L5504" t="s">
        <v>39</v>
      </c>
      <c r="M5504" t="s">
        <v>197</v>
      </c>
      <c r="N5504" t="s">
        <v>11270</v>
      </c>
      <c r="O5504" s="129"/>
    </row>
    <row r="5505" spans="1:15">
      <c r="A5505" t="s">
        <v>11588</v>
      </c>
      <c r="B5505" t="s">
        <v>317</v>
      </c>
      <c r="C5505" t="s">
        <v>11589</v>
      </c>
      <c r="D5505" t="s">
        <v>318</v>
      </c>
      <c r="E5505">
        <v>536.52</v>
      </c>
      <c r="F5505" t="s">
        <v>1170</v>
      </c>
      <c r="G5505" t="s">
        <v>11590</v>
      </c>
      <c r="H5505" t="s">
        <v>828</v>
      </c>
      <c r="I5505" t="s">
        <v>10746</v>
      </c>
      <c r="J5505">
        <v>10105</v>
      </c>
      <c r="K5505">
        <v>113000</v>
      </c>
      <c r="L5505" t="s">
        <v>39</v>
      </c>
      <c r="M5505" t="s">
        <v>197</v>
      </c>
      <c r="N5505" t="s">
        <v>11272</v>
      </c>
      <c r="O5505" s="129"/>
    </row>
    <row r="5506" spans="1:15">
      <c r="A5506" t="s">
        <v>1161</v>
      </c>
      <c r="B5506" t="s">
        <v>317</v>
      </c>
      <c r="C5506" t="s">
        <v>11591</v>
      </c>
      <c r="D5506" t="s">
        <v>318</v>
      </c>
      <c r="E5506">
        <v>232.65</v>
      </c>
      <c r="F5506" t="s">
        <v>1170</v>
      </c>
      <c r="G5506" t="s">
        <v>11592</v>
      </c>
      <c r="H5506" t="s">
        <v>820</v>
      </c>
      <c r="I5506" t="s">
        <v>10746</v>
      </c>
      <c r="J5506">
        <v>10105</v>
      </c>
      <c r="K5506">
        <v>113000</v>
      </c>
      <c r="L5506" t="s">
        <v>39</v>
      </c>
      <c r="M5506" t="s">
        <v>197</v>
      </c>
      <c r="N5506" t="s">
        <v>11273</v>
      </c>
      <c r="O5506" s="129"/>
    </row>
    <row r="5507" spans="1:15">
      <c r="A5507" t="s">
        <v>1160</v>
      </c>
      <c r="B5507" t="s">
        <v>317</v>
      </c>
      <c r="C5507" t="s">
        <v>11593</v>
      </c>
      <c r="D5507" t="s">
        <v>318</v>
      </c>
      <c r="E5507">
        <v>228.84</v>
      </c>
      <c r="F5507" t="s">
        <v>1170</v>
      </c>
      <c r="G5507" t="s">
        <v>11594</v>
      </c>
      <c r="H5507" t="s">
        <v>825</v>
      </c>
      <c r="I5507" t="s">
        <v>10746</v>
      </c>
      <c r="J5507">
        <v>10105</v>
      </c>
      <c r="K5507">
        <v>113000</v>
      </c>
      <c r="L5507" t="s">
        <v>39</v>
      </c>
      <c r="M5507" t="s">
        <v>197</v>
      </c>
      <c r="N5507" t="s">
        <v>11274</v>
      </c>
      <c r="O5507" s="129"/>
    </row>
    <row r="5508" spans="1:15">
      <c r="A5508" t="s">
        <v>316</v>
      </c>
      <c r="B5508" t="s">
        <v>317</v>
      </c>
      <c r="C5508" t="s">
        <v>11569</v>
      </c>
      <c r="D5508" t="s">
        <v>318</v>
      </c>
      <c r="E5508">
        <v>495.37</v>
      </c>
      <c r="F5508" t="s">
        <v>1170</v>
      </c>
      <c r="G5508" t="s">
        <v>11570</v>
      </c>
      <c r="H5508" t="s">
        <v>824</v>
      </c>
      <c r="I5508" t="s">
        <v>10745</v>
      </c>
      <c r="J5508">
        <v>10105</v>
      </c>
      <c r="K5508">
        <v>113010</v>
      </c>
      <c r="L5508" t="s">
        <v>35</v>
      </c>
      <c r="M5508" t="s">
        <v>197</v>
      </c>
      <c r="N5508" t="s">
        <v>11264</v>
      </c>
      <c r="O5508" s="129"/>
    </row>
    <row r="5509" spans="1:15">
      <c r="A5509" t="s">
        <v>320</v>
      </c>
      <c r="B5509" t="s">
        <v>317</v>
      </c>
      <c r="C5509" t="s">
        <v>11571</v>
      </c>
      <c r="D5509" t="s">
        <v>318</v>
      </c>
      <c r="E5509">
        <v>481.47</v>
      </c>
      <c r="F5509" t="s">
        <v>1170</v>
      </c>
      <c r="G5509" t="s">
        <v>11572</v>
      </c>
      <c r="H5509" t="s">
        <v>821</v>
      </c>
      <c r="I5509" t="s">
        <v>10745</v>
      </c>
      <c r="J5509">
        <v>10105</v>
      </c>
      <c r="K5509">
        <v>113010</v>
      </c>
      <c r="L5509" t="s">
        <v>35</v>
      </c>
      <c r="M5509" t="s">
        <v>197</v>
      </c>
      <c r="N5509" t="s">
        <v>11265</v>
      </c>
      <c r="O5509" s="129"/>
    </row>
    <row r="5510" spans="1:15">
      <c r="A5510" t="s">
        <v>321</v>
      </c>
      <c r="B5510" t="s">
        <v>317</v>
      </c>
      <c r="C5510" t="s">
        <v>11573</v>
      </c>
      <c r="D5510" t="s">
        <v>318</v>
      </c>
      <c r="E5510">
        <v>469.65</v>
      </c>
      <c r="F5510" t="s">
        <v>1170</v>
      </c>
      <c r="G5510" t="s">
        <v>11574</v>
      </c>
      <c r="H5510" t="s">
        <v>824</v>
      </c>
      <c r="I5510" t="s">
        <v>10745</v>
      </c>
      <c r="J5510">
        <v>10105</v>
      </c>
      <c r="K5510">
        <v>113010</v>
      </c>
      <c r="L5510" t="s">
        <v>35</v>
      </c>
      <c r="M5510" t="s">
        <v>197</v>
      </c>
      <c r="N5510" t="s">
        <v>11266</v>
      </c>
      <c r="O5510" s="129"/>
    </row>
    <row r="5511" spans="1:15">
      <c r="A5511" t="s">
        <v>1115</v>
      </c>
      <c r="B5511" t="s">
        <v>317</v>
      </c>
      <c r="C5511" t="s">
        <v>11575</v>
      </c>
      <c r="D5511" t="s">
        <v>318</v>
      </c>
      <c r="E5511">
        <v>481.61</v>
      </c>
      <c r="F5511" t="s">
        <v>1170</v>
      </c>
      <c r="G5511" t="s">
        <v>11576</v>
      </c>
      <c r="H5511" t="s">
        <v>821</v>
      </c>
      <c r="I5511" t="s">
        <v>10745</v>
      </c>
      <c r="J5511">
        <v>10105</v>
      </c>
      <c r="K5511">
        <v>113010</v>
      </c>
      <c r="L5511" t="s">
        <v>35</v>
      </c>
      <c r="M5511" t="s">
        <v>197</v>
      </c>
      <c r="N5511" t="s">
        <v>11267</v>
      </c>
      <c r="O5511" s="129"/>
    </row>
    <row r="5512" spans="1:15">
      <c r="A5512" t="s">
        <v>11577</v>
      </c>
      <c r="B5512" t="s">
        <v>317</v>
      </c>
      <c r="C5512" t="s">
        <v>11578</v>
      </c>
      <c r="D5512" t="s">
        <v>318</v>
      </c>
      <c r="E5512">
        <v>503.01</v>
      </c>
      <c r="F5512" t="s">
        <v>1170</v>
      </c>
      <c r="G5512" t="s">
        <v>11579</v>
      </c>
      <c r="H5512" t="s">
        <v>818</v>
      </c>
      <c r="I5512" t="s">
        <v>10745</v>
      </c>
      <c r="J5512">
        <v>10105</v>
      </c>
      <c r="K5512">
        <v>113010</v>
      </c>
      <c r="L5512" t="s">
        <v>35</v>
      </c>
      <c r="M5512" t="s">
        <v>197</v>
      </c>
      <c r="N5512" t="s">
        <v>11268</v>
      </c>
      <c r="O5512" s="129"/>
    </row>
    <row r="5513" spans="1:15">
      <c r="A5513" t="s">
        <v>11580</v>
      </c>
      <c r="B5513" t="s">
        <v>317</v>
      </c>
      <c r="C5513" t="s">
        <v>11581</v>
      </c>
      <c r="D5513" t="s">
        <v>318</v>
      </c>
      <c r="E5513">
        <v>503.01</v>
      </c>
      <c r="F5513" t="s">
        <v>1170</v>
      </c>
      <c r="G5513" t="s">
        <v>11582</v>
      </c>
      <c r="H5513" t="s">
        <v>810</v>
      </c>
      <c r="I5513" t="s">
        <v>10745</v>
      </c>
      <c r="J5513">
        <v>10105</v>
      </c>
      <c r="K5513">
        <v>113010</v>
      </c>
      <c r="L5513" t="s">
        <v>35</v>
      </c>
      <c r="M5513" t="s">
        <v>197</v>
      </c>
      <c r="N5513" t="s">
        <v>11269</v>
      </c>
      <c r="O5513" s="129"/>
    </row>
    <row r="5514" spans="1:15">
      <c r="A5514" t="s">
        <v>1155</v>
      </c>
      <c r="B5514" t="s">
        <v>317</v>
      </c>
      <c r="C5514" t="s">
        <v>11586</v>
      </c>
      <c r="D5514" t="s">
        <v>318</v>
      </c>
      <c r="E5514">
        <v>503.01</v>
      </c>
      <c r="F5514" t="s">
        <v>1170</v>
      </c>
      <c r="G5514" t="s">
        <v>11587</v>
      </c>
      <c r="H5514" t="s">
        <v>822</v>
      </c>
      <c r="I5514" t="s">
        <v>10745</v>
      </c>
      <c r="J5514">
        <v>10105</v>
      </c>
      <c r="K5514">
        <v>113010</v>
      </c>
      <c r="L5514" t="s">
        <v>35</v>
      </c>
      <c r="M5514" t="s">
        <v>197</v>
      </c>
      <c r="N5514" t="s">
        <v>11270</v>
      </c>
      <c r="O5514" s="129"/>
    </row>
    <row r="5515" spans="1:15">
      <c r="A5515" t="s">
        <v>11583</v>
      </c>
      <c r="B5515" t="s">
        <v>317</v>
      </c>
      <c r="C5515" t="s">
        <v>11584</v>
      </c>
      <c r="D5515" t="s">
        <v>318</v>
      </c>
      <c r="E5515">
        <v>508.25</v>
      </c>
      <c r="F5515" t="s">
        <v>1170</v>
      </c>
      <c r="G5515" t="s">
        <v>11585</v>
      </c>
      <c r="H5515" t="s">
        <v>821</v>
      </c>
      <c r="I5515" t="s">
        <v>10745</v>
      </c>
      <c r="J5515">
        <v>10105</v>
      </c>
      <c r="K5515">
        <v>113010</v>
      </c>
      <c r="L5515" t="s">
        <v>35</v>
      </c>
      <c r="M5515" t="s">
        <v>197</v>
      </c>
      <c r="N5515" t="s">
        <v>11271</v>
      </c>
      <c r="O5515" s="129"/>
    </row>
    <row r="5516" spans="1:15">
      <c r="A5516" t="s">
        <v>11588</v>
      </c>
      <c r="B5516" t="s">
        <v>317</v>
      </c>
      <c r="C5516" t="s">
        <v>11589</v>
      </c>
      <c r="D5516" t="s">
        <v>318</v>
      </c>
      <c r="E5516">
        <v>1040.55</v>
      </c>
      <c r="F5516" t="s">
        <v>1170</v>
      </c>
      <c r="G5516" t="s">
        <v>11590</v>
      </c>
      <c r="H5516" t="s">
        <v>829</v>
      </c>
      <c r="I5516" t="s">
        <v>10745</v>
      </c>
      <c r="J5516">
        <v>10105</v>
      </c>
      <c r="K5516">
        <v>113010</v>
      </c>
      <c r="L5516" t="s">
        <v>35</v>
      </c>
      <c r="M5516" t="s">
        <v>197</v>
      </c>
      <c r="N5516" t="s">
        <v>11272</v>
      </c>
      <c r="O5516" s="129"/>
    </row>
    <row r="5517" spans="1:15">
      <c r="A5517" t="s">
        <v>1161</v>
      </c>
      <c r="B5517" t="s">
        <v>317</v>
      </c>
      <c r="C5517" t="s">
        <v>11591</v>
      </c>
      <c r="D5517" t="s">
        <v>318</v>
      </c>
      <c r="E5517">
        <v>566.4</v>
      </c>
      <c r="F5517" t="s">
        <v>1170</v>
      </c>
      <c r="G5517" t="s">
        <v>11592</v>
      </c>
      <c r="H5517" t="s">
        <v>821</v>
      </c>
      <c r="I5517" t="s">
        <v>10745</v>
      </c>
      <c r="J5517">
        <v>10105</v>
      </c>
      <c r="K5517">
        <v>113010</v>
      </c>
      <c r="L5517" t="s">
        <v>35</v>
      </c>
      <c r="M5517" t="s">
        <v>197</v>
      </c>
      <c r="N5517" t="s">
        <v>11273</v>
      </c>
      <c r="O5517" s="129"/>
    </row>
    <row r="5518" spans="1:15">
      <c r="A5518" t="s">
        <v>1160</v>
      </c>
      <c r="B5518" t="s">
        <v>317</v>
      </c>
      <c r="C5518" t="s">
        <v>11593</v>
      </c>
      <c r="D5518" t="s">
        <v>318</v>
      </c>
      <c r="E5518">
        <v>566.4</v>
      </c>
      <c r="F5518" t="s">
        <v>1170</v>
      </c>
      <c r="G5518" t="s">
        <v>11594</v>
      </c>
      <c r="H5518" t="s">
        <v>826</v>
      </c>
      <c r="I5518" t="s">
        <v>10745</v>
      </c>
      <c r="J5518">
        <v>10105</v>
      </c>
      <c r="K5518">
        <v>113010</v>
      </c>
      <c r="L5518" t="s">
        <v>35</v>
      </c>
      <c r="M5518" t="s">
        <v>197</v>
      </c>
      <c r="N5518" t="s">
        <v>11274</v>
      </c>
      <c r="O5518" s="129"/>
    </row>
    <row r="5519" spans="1:15">
      <c r="A5519" t="s">
        <v>316</v>
      </c>
      <c r="B5519" t="s">
        <v>317</v>
      </c>
      <c r="C5519" t="s">
        <v>11569</v>
      </c>
      <c r="D5519" t="s">
        <v>318</v>
      </c>
      <c r="E5519">
        <v>379.6</v>
      </c>
      <c r="F5519" t="s">
        <v>1170</v>
      </c>
      <c r="G5519" t="s">
        <v>11570</v>
      </c>
      <c r="H5519" t="s">
        <v>825</v>
      </c>
      <c r="I5519" t="s">
        <v>10744</v>
      </c>
      <c r="J5519">
        <v>10105</v>
      </c>
      <c r="K5519">
        <v>113020</v>
      </c>
      <c r="L5519" t="s">
        <v>33</v>
      </c>
      <c r="M5519" t="s">
        <v>197</v>
      </c>
      <c r="N5519" t="s">
        <v>11264</v>
      </c>
      <c r="O5519" s="129"/>
    </row>
    <row r="5520" spans="1:15">
      <c r="A5520" t="s">
        <v>320</v>
      </c>
      <c r="B5520" t="s">
        <v>317</v>
      </c>
      <c r="C5520" t="s">
        <v>11571</v>
      </c>
      <c r="D5520" t="s">
        <v>318</v>
      </c>
      <c r="E5520">
        <v>349.89</v>
      </c>
      <c r="F5520" t="s">
        <v>1170</v>
      </c>
      <c r="G5520" t="s">
        <v>11572</v>
      </c>
      <c r="H5520" t="s">
        <v>822</v>
      </c>
      <c r="I5520" t="s">
        <v>10744</v>
      </c>
      <c r="J5520">
        <v>10105</v>
      </c>
      <c r="K5520">
        <v>113020</v>
      </c>
      <c r="L5520" t="s">
        <v>33</v>
      </c>
      <c r="M5520" t="s">
        <v>197</v>
      </c>
      <c r="N5520" t="s">
        <v>11265</v>
      </c>
      <c r="O5520" s="129"/>
    </row>
    <row r="5521" spans="1:15">
      <c r="A5521" t="s">
        <v>321</v>
      </c>
      <c r="B5521" t="s">
        <v>317</v>
      </c>
      <c r="C5521" t="s">
        <v>11573</v>
      </c>
      <c r="D5521" t="s">
        <v>318</v>
      </c>
      <c r="E5521">
        <v>372.88</v>
      </c>
      <c r="F5521" t="s">
        <v>1170</v>
      </c>
      <c r="G5521" t="s">
        <v>11574</v>
      </c>
      <c r="H5521" t="s">
        <v>825</v>
      </c>
      <c r="I5521" t="s">
        <v>10744</v>
      </c>
      <c r="J5521">
        <v>10105</v>
      </c>
      <c r="K5521">
        <v>113020</v>
      </c>
      <c r="L5521" t="s">
        <v>33</v>
      </c>
      <c r="M5521" t="s">
        <v>197</v>
      </c>
      <c r="N5521" t="s">
        <v>11266</v>
      </c>
      <c r="O5521" s="129"/>
    </row>
    <row r="5522" spans="1:15">
      <c r="A5522" t="s">
        <v>1115</v>
      </c>
      <c r="B5522" t="s">
        <v>317</v>
      </c>
      <c r="C5522" t="s">
        <v>11575</v>
      </c>
      <c r="D5522" t="s">
        <v>318</v>
      </c>
      <c r="E5522">
        <v>391.19</v>
      </c>
      <c r="F5522" t="s">
        <v>1170</v>
      </c>
      <c r="G5522" t="s">
        <v>11576</v>
      </c>
      <c r="H5522" t="s">
        <v>822</v>
      </c>
      <c r="I5522" t="s">
        <v>10744</v>
      </c>
      <c r="J5522">
        <v>10105</v>
      </c>
      <c r="K5522">
        <v>113020</v>
      </c>
      <c r="L5522" t="s">
        <v>33</v>
      </c>
      <c r="M5522" t="s">
        <v>197</v>
      </c>
      <c r="N5522" t="s">
        <v>11267</v>
      </c>
      <c r="O5522" s="129"/>
    </row>
    <row r="5523" spans="1:15">
      <c r="A5523" t="s">
        <v>11577</v>
      </c>
      <c r="B5523" t="s">
        <v>317</v>
      </c>
      <c r="C5523" t="s">
        <v>11578</v>
      </c>
      <c r="D5523" t="s">
        <v>318</v>
      </c>
      <c r="E5523">
        <v>348.96</v>
      </c>
      <c r="F5523" t="s">
        <v>1170</v>
      </c>
      <c r="G5523" t="s">
        <v>11579</v>
      </c>
      <c r="H5523" t="s">
        <v>819</v>
      </c>
      <c r="I5523" t="s">
        <v>10744</v>
      </c>
      <c r="J5523">
        <v>10105</v>
      </c>
      <c r="K5523">
        <v>113020</v>
      </c>
      <c r="L5523" t="s">
        <v>33</v>
      </c>
      <c r="M5523" t="s">
        <v>197</v>
      </c>
      <c r="N5523" t="s">
        <v>11268</v>
      </c>
      <c r="O5523" s="129"/>
    </row>
    <row r="5524" spans="1:15">
      <c r="A5524" t="s">
        <v>11580</v>
      </c>
      <c r="B5524" t="s">
        <v>317</v>
      </c>
      <c r="C5524" t="s">
        <v>11581</v>
      </c>
      <c r="D5524" t="s">
        <v>318</v>
      </c>
      <c r="E5524">
        <v>245.91</v>
      </c>
      <c r="F5524" t="s">
        <v>1170</v>
      </c>
      <c r="G5524" t="s">
        <v>11582</v>
      </c>
      <c r="H5524" t="s">
        <v>811</v>
      </c>
      <c r="I5524" t="s">
        <v>10744</v>
      </c>
      <c r="J5524">
        <v>10105</v>
      </c>
      <c r="K5524">
        <v>113020</v>
      </c>
      <c r="L5524" t="s">
        <v>33</v>
      </c>
      <c r="M5524" t="s">
        <v>197</v>
      </c>
      <c r="N5524" t="s">
        <v>11269</v>
      </c>
      <c r="O5524" s="129"/>
    </row>
    <row r="5525" spans="1:15">
      <c r="A5525" t="s">
        <v>11583</v>
      </c>
      <c r="B5525" t="s">
        <v>317</v>
      </c>
      <c r="C5525" t="s">
        <v>11584</v>
      </c>
      <c r="D5525" t="s">
        <v>318</v>
      </c>
      <c r="E5525">
        <v>420.59</v>
      </c>
      <c r="F5525" t="s">
        <v>1170</v>
      </c>
      <c r="G5525" t="s">
        <v>11585</v>
      </c>
      <c r="H5525" t="s">
        <v>822</v>
      </c>
      <c r="I5525" t="s">
        <v>10744</v>
      </c>
      <c r="J5525">
        <v>10105</v>
      </c>
      <c r="K5525">
        <v>113020</v>
      </c>
      <c r="L5525" t="s">
        <v>33</v>
      </c>
      <c r="M5525" t="s">
        <v>197</v>
      </c>
      <c r="N5525" t="s">
        <v>11271</v>
      </c>
      <c r="O5525" s="129"/>
    </row>
    <row r="5526" spans="1:15">
      <c r="A5526" t="s">
        <v>1155</v>
      </c>
      <c r="B5526" t="s">
        <v>317</v>
      </c>
      <c r="C5526" t="s">
        <v>11586</v>
      </c>
      <c r="D5526" t="s">
        <v>318</v>
      </c>
      <c r="E5526">
        <v>400.18</v>
      </c>
      <c r="F5526" t="s">
        <v>1170</v>
      </c>
      <c r="G5526" t="s">
        <v>11587</v>
      </c>
      <c r="H5526" t="s">
        <v>823</v>
      </c>
      <c r="I5526" t="s">
        <v>10744</v>
      </c>
      <c r="J5526">
        <v>10105</v>
      </c>
      <c r="K5526">
        <v>113020</v>
      </c>
      <c r="L5526" t="s">
        <v>33</v>
      </c>
      <c r="M5526" t="s">
        <v>197</v>
      </c>
      <c r="N5526" t="s">
        <v>11270</v>
      </c>
      <c r="O5526" s="129"/>
    </row>
    <row r="5527" spans="1:15">
      <c r="A5527" t="s">
        <v>11588</v>
      </c>
      <c r="B5527" t="s">
        <v>317</v>
      </c>
      <c r="C5527" t="s">
        <v>11589</v>
      </c>
      <c r="D5527" t="s">
        <v>318</v>
      </c>
      <c r="E5527">
        <v>737.68</v>
      </c>
      <c r="F5527" t="s">
        <v>1170</v>
      </c>
      <c r="G5527" t="s">
        <v>11590</v>
      </c>
      <c r="H5527" t="s">
        <v>830</v>
      </c>
      <c r="I5527" t="s">
        <v>10744</v>
      </c>
      <c r="J5527">
        <v>10105</v>
      </c>
      <c r="K5527">
        <v>113020</v>
      </c>
      <c r="L5527" t="s">
        <v>33</v>
      </c>
      <c r="M5527" t="s">
        <v>197</v>
      </c>
      <c r="N5527" t="s">
        <v>11272</v>
      </c>
      <c r="O5527" s="129"/>
    </row>
    <row r="5528" spans="1:15">
      <c r="A5528" t="s">
        <v>1161</v>
      </c>
      <c r="B5528" t="s">
        <v>317</v>
      </c>
      <c r="C5528" t="s">
        <v>11591</v>
      </c>
      <c r="D5528" t="s">
        <v>318</v>
      </c>
      <c r="E5528">
        <v>352.34</v>
      </c>
      <c r="F5528" t="s">
        <v>1170</v>
      </c>
      <c r="G5528" t="s">
        <v>11592</v>
      </c>
      <c r="H5528" t="s">
        <v>822</v>
      </c>
      <c r="I5528" t="s">
        <v>10744</v>
      </c>
      <c r="J5528">
        <v>10105</v>
      </c>
      <c r="K5528">
        <v>113020</v>
      </c>
      <c r="L5528" t="s">
        <v>33</v>
      </c>
      <c r="M5528" t="s">
        <v>197</v>
      </c>
      <c r="N5528" t="s">
        <v>11273</v>
      </c>
      <c r="O5528" s="129"/>
    </row>
    <row r="5529" spans="1:15">
      <c r="A5529" t="s">
        <v>1160</v>
      </c>
      <c r="B5529" t="s">
        <v>317</v>
      </c>
      <c r="C5529" t="s">
        <v>11593</v>
      </c>
      <c r="D5529" t="s">
        <v>318</v>
      </c>
      <c r="E5529">
        <v>398.72</v>
      </c>
      <c r="F5529" t="s">
        <v>1170</v>
      </c>
      <c r="G5529" t="s">
        <v>11594</v>
      </c>
      <c r="H5529" t="s">
        <v>827</v>
      </c>
      <c r="I5529" t="s">
        <v>10744</v>
      </c>
      <c r="J5529">
        <v>10105</v>
      </c>
      <c r="K5529">
        <v>113020</v>
      </c>
      <c r="L5529" t="s">
        <v>33</v>
      </c>
      <c r="M5529" t="s">
        <v>197</v>
      </c>
      <c r="N5529" t="s">
        <v>11274</v>
      </c>
      <c r="O5529" s="129"/>
    </row>
    <row r="5530" spans="1:15">
      <c r="A5530" t="s">
        <v>316</v>
      </c>
      <c r="B5530" t="s">
        <v>317</v>
      </c>
      <c r="C5530" t="s">
        <v>11569</v>
      </c>
      <c r="D5530" t="s">
        <v>318</v>
      </c>
      <c r="E5530">
        <v>8382.5400000000009</v>
      </c>
      <c r="F5530" t="s">
        <v>1170</v>
      </c>
      <c r="G5530" t="s">
        <v>11570</v>
      </c>
      <c r="H5530" t="s">
        <v>826</v>
      </c>
      <c r="I5530" t="s">
        <v>10743</v>
      </c>
      <c r="J5530">
        <v>10105</v>
      </c>
      <c r="K5530">
        <v>113040</v>
      </c>
      <c r="L5530" t="s">
        <v>27</v>
      </c>
      <c r="M5530" t="s">
        <v>197</v>
      </c>
      <c r="N5530" t="s">
        <v>11264</v>
      </c>
      <c r="O5530" s="129"/>
    </row>
    <row r="5531" spans="1:15">
      <c r="A5531" t="s">
        <v>320</v>
      </c>
      <c r="B5531" t="s">
        <v>317</v>
      </c>
      <c r="C5531" t="s">
        <v>11571</v>
      </c>
      <c r="D5531" t="s">
        <v>318</v>
      </c>
      <c r="E5531">
        <v>8354.64</v>
      </c>
      <c r="F5531" t="s">
        <v>1170</v>
      </c>
      <c r="G5531" t="s">
        <v>11572</v>
      </c>
      <c r="H5531" t="s">
        <v>823</v>
      </c>
      <c r="I5531" t="s">
        <v>10743</v>
      </c>
      <c r="J5531">
        <v>10105</v>
      </c>
      <c r="K5531">
        <v>113040</v>
      </c>
      <c r="L5531" t="s">
        <v>27</v>
      </c>
      <c r="M5531" t="s">
        <v>197</v>
      </c>
      <c r="N5531" t="s">
        <v>11265</v>
      </c>
      <c r="O5531" s="129"/>
    </row>
    <row r="5532" spans="1:15">
      <c r="A5532" t="s">
        <v>321</v>
      </c>
      <c r="B5532" t="s">
        <v>317</v>
      </c>
      <c r="C5532" t="s">
        <v>11573</v>
      </c>
      <c r="D5532" t="s">
        <v>318</v>
      </c>
      <c r="E5532">
        <v>8242.7199999999993</v>
      </c>
      <c r="F5532" t="s">
        <v>1170</v>
      </c>
      <c r="G5532" t="s">
        <v>11574</v>
      </c>
      <c r="H5532" t="s">
        <v>826</v>
      </c>
      <c r="I5532" t="s">
        <v>10743</v>
      </c>
      <c r="J5532">
        <v>10105</v>
      </c>
      <c r="K5532">
        <v>113040</v>
      </c>
      <c r="L5532" t="s">
        <v>27</v>
      </c>
      <c r="M5532" t="s">
        <v>197</v>
      </c>
      <c r="N5532" t="s">
        <v>11266</v>
      </c>
      <c r="O5532" s="129"/>
    </row>
    <row r="5533" spans="1:15">
      <c r="A5533" t="s">
        <v>1115</v>
      </c>
      <c r="B5533" t="s">
        <v>317</v>
      </c>
      <c r="C5533" t="s">
        <v>11575</v>
      </c>
      <c r="D5533" t="s">
        <v>318</v>
      </c>
      <c r="E5533">
        <v>8028.06</v>
      </c>
      <c r="F5533" t="s">
        <v>1170</v>
      </c>
      <c r="G5533" t="s">
        <v>11576</v>
      </c>
      <c r="H5533" t="s">
        <v>823</v>
      </c>
      <c r="I5533" t="s">
        <v>10743</v>
      </c>
      <c r="J5533">
        <v>10105</v>
      </c>
      <c r="K5533">
        <v>113040</v>
      </c>
      <c r="L5533" t="s">
        <v>27</v>
      </c>
      <c r="M5533" t="s">
        <v>197</v>
      </c>
      <c r="N5533" t="s">
        <v>11267</v>
      </c>
      <c r="O5533" s="129"/>
    </row>
    <row r="5534" spans="1:15">
      <c r="A5534" t="s">
        <v>11577</v>
      </c>
      <c r="B5534" t="s">
        <v>317</v>
      </c>
      <c r="C5534" t="s">
        <v>11578</v>
      </c>
      <c r="D5534" t="s">
        <v>318</v>
      </c>
      <c r="E5534">
        <v>7887.46</v>
      </c>
      <c r="F5534" t="s">
        <v>1170</v>
      </c>
      <c r="G5534" t="s">
        <v>11579</v>
      </c>
      <c r="H5534" t="s">
        <v>820</v>
      </c>
      <c r="I5534" t="s">
        <v>10743</v>
      </c>
      <c r="J5534">
        <v>10105</v>
      </c>
      <c r="K5534">
        <v>113040</v>
      </c>
      <c r="L5534" t="s">
        <v>27</v>
      </c>
      <c r="M5534" t="s">
        <v>197</v>
      </c>
      <c r="N5534" t="s">
        <v>11268</v>
      </c>
      <c r="O5534" s="129"/>
    </row>
    <row r="5535" spans="1:15">
      <c r="A5535" t="s">
        <v>11580</v>
      </c>
      <c r="B5535" t="s">
        <v>317</v>
      </c>
      <c r="C5535" t="s">
        <v>11581</v>
      </c>
      <c r="D5535" t="s">
        <v>318</v>
      </c>
      <c r="E5535">
        <v>8918.93</v>
      </c>
      <c r="F5535" t="s">
        <v>1170</v>
      </c>
      <c r="G5535" t="s">
        <v>11582</v>
      </c>
      <c r="H5535" t="s">
        <v>812</v>
      </c>
      <c r="I5535" t="s">
        <v>10743</v>
      </c>
      <c r="J5535">
        <v>10105</v>
      </c>
      <c r="K5535">
        <v>113040</v>
      </c>
      <c r="L5535" t="s">
        <v>27</v>
      </c>
      <c r="M5535" t="s">
        <v>197</v>
      </c>
      <c r="N5535" t="s">
        <v>11269</v>
      </c>
      <c r="O5535" s="129"/>
    </row>
    <row r="5536" spans="1:15">
      <c r="A5536" t="s">
        <v>11583</v>
      </c>
      <c r="B5536" t="s">
        <v>317</v>
      </c>
      <c r="C5536" t="s">
        <v>11584</v>
      </c>
      <c r="D5536" t="s">
        <v>318</v>
      </c>
      <c r="E5536">
        <v>11727.52</v>
      </c>
      <c r="F5536" t="s">
        <v>1170</v>
      </c>
      <c r="G5536" t="s">
        <v>11585</v>
      </c>
      <c r="H5536" t="s">
        <v>823</v>
      </c>
      <c r="I5536" t="s">
        <v>10743</v>
      </c>
      <c r="J5536">
        <v>10105</v>
      </c>
      <c r="K5536">
        <v>113040</v>
      </c>
      <c r="L5536" t="s">
        <v>27</v>
      </c>
      <c r="M5536" t="s">
        <v>197</v>
      </c>
      <c r="N5536" t="s">
        <v>11271</v>
      </c>
      <c r="O5536" s="129"/>
    </row>
    <row r="5537" spans="1:15">
      <c r="A5537" t="s">
        <v>1155</v>
      </c>
      <c r="B5537" t="s">
        <v>317</v>
      </c>
      <c r="C5537" t="s">
        <v>11586</v>
      </c>
      <c r="D5537" t="s">
        <v>318</v>
      </c>
      <c r="E5537">
        <v>8625.51</v>
      </c>
      <c r="F5537" t="s">
        <v>1170</v>
      </c>
      <c r="G5537" t="s">
        <v>11587</v>
      </c>
      <c r="H5537" t="s">
        <v>824</v>
      </c>
      <c r="I5537" t="s">
        <v>10743</v>
      </c>
      <c r="J5537">
        <v>10105</v>
      </c>
      <c r="K5537">
        <v>113040</v>
      </c>
      <c r="L5537" t="s">
        <v>27</v>
      </c>
      <c r="M5537" t="s">
        <v>197</v>
      </c>
      <c r="N5537" t="s">
        <v>11270</v>
      </c>
      <c r="O5537" s="129"/>
    </row>
    <row r="5538" spans="1:15">
      <c r="A5538" t="s">
        <v>11588</v>
      </c>
      <c r="B5538" t="s">
        <v>317</v>
      </c>
      <c r="C5538" t="s">
        <v>11589</v>
      </c>
      <c r="D5538" t="s">
        <v>318</v>
      </c>
      <c r="E5538">
        <v>9415.0499999999993</v>
      </c>
      <c r="F5538" t="s">
        <v>1170</v>
      </c>
      <c r="G5538" t="s">
        <v>11590</v>
      </c>
      <c r="H5538" t="s">
        <v>831</v>
      </c>
      <c r="I5538" t="s">
        <v>10743</v>
      </c>
      <c r="J5538">
        <v>10105</v>
      </c>
      <c r="K5538">
        <v>113040</v>
      </c>
      <c r="L5538" t="s">
        <v>27</v>
      </c>
      <c r="M5538" t="s">
        <v>197</v>
      </c>
      <c r="N5538" t="s">
        <v>11272</v>
      </c>
      <c r="O5538" s="129"/>
    </row>
    <row r="5539" spans="1:15">
      <c r="A5539" t="s">
        <v>1161</v>
      </c>
      <c r="B5539" t="s">
        <v>317</v>
      </c>
      <c r="C5539" t="s">
        <v>11591</v>
      </c>
      <c r="D5539" t="s">
        <v>318</v>
      </c>
      <c r="E5539">
        <v>9617.44</v>
      </c>
      <c r="F5539" t="s">
        <v>1170</v>
      </c>
      <c r="G5539" t="s">
        <v>11592</v>
      </c>
      <c r="H5539" t="s">
        <v>823</v>
      </c>
      <c r="I5539" t="s">
        <v>10743</v>
      </c>
      <c r="J5539">
        <v>10105</v>
      </c>
      <c r="K5539">
        <v>113040</v>
      </c>
      <c r="L5539" t="s">
        <v>27</v>
      </c>
      <c r="M5539" t="s">
        <v>197</v>
      </c>
      <c r="N5539" t="s">
        <v>11273</v>
      </c>
      <c r="O5539" s="129"/>
    </row>
    <row r="5540" spans="1:15">
      <c r="A5540" t="s">
        <v>1160</v>
      </c>
      <c r="B5540" t="s">
        <v>317</v>
      </c>
      <c r="C5540" t="s">
        <v>11593</v>
      </c>
      <c r="D5540" t="s">
        <v>318</v>
      </c>
      <c r="E5540">
        <v>9028.57</v>
      </c>
      <c r="F5540" t="s">
        <v>1170</v>
      </c>
      <c r="G5540" t="s">
        <v>11594</v>
      </c>
      <c r="H5540" t="s">
        <v>828</v>
      </c>
      <c r="I5540" t="s">
        <v>10743</v>
      </c>
      <c r="J5540">
        <v>10105</v>
      </c>
      <c r="K5540">
        <v>113040</v>
      </c>
      <c r="L5540" t="s">
        <v>27</v>
      </c>
      <c r="M5540" t="s">
        <v>197</v>
      </c>
      <c r="N5540" t="s">
        <v>11274</v>
      </c>
      <c r="O5540" s="129"/>
    </row>
    <row r="5541" spans="1:15">
      <c r="A5541" t="s">
        <v>316</v>
      </c>
      <c r="B5541" t="s">
        <v>317</v>
      </c>
      <c r="C5541" t="s">
        <v>11569</v>
      </c>
      <c r="D5541" t="s">
        <v>318</v>
      </c>
      <c r="E5541">
        <v>4279.79</v>
      </c>
      <c r="F5541" t="s">
        <v>1170</v>
      </c>
      <c r="G5541" t="s">
        <v>11570</v>
      </c>
      <c r="H5541" t="s">
        <v>827</v>
      </c>
      <c r="I5541" t="s">
        <v>10742</v>
      </c>
      <c r="J5541">
        <v>10105</v>
      </c>
      <c r="K5541">
        <v>113060</v>
      </c>
      <c r="L5541" t="s">
        <v>31</v>
      </c>
      <c r="M5541" t="s">
        <v>197</v>
      </c>
      <c r="N5541" t="s">
        <v>11264</v>
      </c>
      <c r="O5541" s="129"/>
    </row>
    <row r="5542" spans="1:15">
      <c r="A5542" t="s">
        <v>320</v>
      </c>
      <c r="B5542" t="s">
        <v>317</v>
      </c>
      <c r="C5542" t="s">
        <v>11571</v>
      </c>
      <c r="D5542" t="s">
        <v>318</v>
      </c>
      <c r="E5542">
        <v>4304.01</v>
      </c>
      <c r="F5542" t="s">
        <v>1170</v>
      </c>
      <c r="G5542" t="s">
        <v>11572</v>
      </c>
      <c r="H5542" t="s">
        <v>824</v>
      </c>
      <c r="I5542" t="s">
        <v>10742</v>
      </c>
      <c r="J5542">
        <v>10105</v>
      </c>
      <c r="K5542">
        <v>113060</v>
      </c>
      <c r="L5542" t="s">
        <v>31</v>
      </c>
      <c r="M5542" t="s">
        <v>197</v>
      </c>
      <c r="N5542" t="s">
        <v>11265</v>
      </c>
      <c r="O5542" s="129"/>
    </row>
    <row r="5543" spans="1:15">
      <c r="A5543" t="s">
        <v>321</v>
      </c>
      <c r="B5543" t="s">
        <v>317</v>
      </c>
      <c r="C5543" t="s">
        <v>11573</v>
      </c>
      <c r="D5543" t="s">
        <v>318</v>
      </c>
      <c r="E5543">
        <v>4243.7299999999996</v>
      </c>
      <c r="F5543" t="s">
        <v>1170</v>
      </c>
      <c r="G5543" t="s">
        <v>11574</v>
      </c>
      <c r="H5543" t="s">
        <v>827</v>
      </c>
      <c r="I5543" t="s">
        <v>10742</v>
      </c>
      <c r="J5543">
        <v>10105</v>
      </c>
      <c r="K5543">
        <v>113060</v>
      </c>
      <c r="L5543" t="s">
        <v>31</v>
      </c>
      <c r="M5543" t="s">
        <v>197</v>
      </c>
      <c r="N5543" t="s">
        <v>11266</v>
      </c>
      <c r="O5543" s="129"/>
    </row>
    <row r="5544" spans="1:15">
      <c r="A5544" t="s">
        <v>1115</v>
      </c>
      <c r="B5544" t="s">
        <v>317</v>
      </c>
      <c r="C5544" t="s">
        <v>11575</v>
      </c>
      <c r="D5544" t="s">
        <v>318</v>
      </c>
      <c r="E5544">
        <v>4427.4399999999996</v>
      </c>
      <c r="F5544" t="s">
        <v>1170</v>
      </c>
      <c r="G5544" t="s">
        <v>11576</v>
      </c>
      <c r="H5544" t="s">
        <v>824</v>
      </c>
      <c r="I5544" t="s">
        <v>10742</v>
      </c>
      <c r="J5544">
        <v>10105</v>
      </c>
      <c r="K5544">
        <v>113060</v>
      </c>
      <c r="L5544" t="s">
        <v>31</v>
      </c>
      <c r="M5544" t="s">
        <v>197</v>
      </c>
      <c r="N5544" t="s">
        <v>11267</v>
      </c>
      <c r="O5544" s="129"/>
    </row>
    <row r="5545" spans="1:15">
      <c r="A5545" t="s">
        <v>11577</v>
      </c>
      <c r="B5545" t="s">
        <v>317</v>
      </c>
      <c r="C5545" t="s">
        <v>11578</v>
      </c>
      <c r="D5545" t="s">
        <v>318</v>
      </c>
      <c r="E5545">
        <v>4295.1099999999997</v>
      </c>
      <c r="F5545" t="s">
        <v>1170</v>
      </c>
      <c r="G5545" t="s">
        <v>11579</v>
      </c>
      <c r="H5545" t="s">
        <v>821</v>
      </c>
      <c r="I5545" t="s">
        <v>10742</v>
      </c>
      <c r="J5545">
        <v>10105</v>
      </c>
      <c r="K5545">
        <v>113060</v>
      </c>
      <c r="L5545" t="s">
        <v>31</v>
      </c>
      <c r="M5545" t="s">
        <v>197</v>
      </c>
      <c r="N5545" t="s">
        <v>11268</v>
      </c>
      <c r="O5545" s="129"/>
    </row>
    <row r="5546" spans="1:15">
      <c r="A5546" t="s">
        <v>11580</v>
      </c>
      <c r="B5546" t="s">
        <v>317</v>
      </c>
      <c r="C5546" t="s">
        <v>11581</v>
      </c>
      <c r="D5546" t="s">
        <v>318</v>
      </c>
      <c r="E5546">
        <v>3997.17</v>
      </c>
      <c r="F5546" t="s">
        <v>1170</v>
      </c>
      <c r="G5546" t="s">
        <v>11582</v>
      </c>
      <c r="H5546" t="s">
        <v>813</v>
      </c>
      <c r="I5546" t="s">
        <v>10742</v>
      </c>
      <c r="J5546">
        <v>10105</v>
      </c>
      <c r="K5546">
        <v>113060</v>
      </c>
      <c r="L5546" t="s">
        <v>31</v>
      </c>
      <c r="M5546" t="s">
        <v>197</v>
      </c>
      <c r="N5546" t="s">
        <v>11269</v>
      </c>
      <c r="O5546" s="129"/>
    </row>
    <row r="5547" spans="1:15">
      <c r="A5547" t="s">
        <v>1155</v>
      </c>
      <c r="B5547" t="s">
        <v>317</v>
      </c>
      <c r="C5547" t="s">
        <v>11586</v>
      </c>
      <c r="D5547" t="s">
        <v>318</v>
      </c>
      <c r="E5547">
        <v>4254.72</v>
      </c>
      <c r="F5547" t="s">
        <v>1170</v>
      </c>
      <c r="G5547" t="s">
        <v>11587</v>
      </c>
      <c r="H5547" t="s">
        <v>825</v>
      </c>
      <c r="I5547" t="s">
        <v>10742</v>
      </c>
      <c r="J5547">
        <v>10105</v>
      </c>
      <c r="K5547">
        <v>113060</v>
      </c>
      <c r="L5547" t="s">
        <v>31</v>
      </c>
      <c r="M5547" t="s">
        <v>197</v>
      </c>
      <c r="N5547" t="s">
        <v>11270</v>
      </c>
      <c r="O5547" s="129"/>
    </row>
    <row r="5548" spans="1:15">
      <c r="A5548" t="s">
        <v>11583</v>
      </c>
      <c r="B5548" t="s">
        <v>317</v>
      </c>
      <c r="C5548" t="s">
        <v>11584</v>
      </c>
      <c r="D5548" t="s">
        <v>318</v>
      </c>
      <c r="E5548">
        <v>4163.75</v>
      </c>
      <c r="F5548" t="s">
        <v>1170</v>
      </c>
      <c r="G5548" t="s">
        <v>11585</v>
      </c>
      <c r="H5548" t="s">
        <v>824</v>
      </c>
      <c r="I5548" t="s">
        <v>10742</v>
      </c>
      <c r="J5548">
        <v>10105</v>
      </c>
      <c r="K5548">
        <v>113060</v>
      </c>
      <c r="L5548" t="s">
        <v>31</v>
      </c>
      <c r="M5548" t="s">
        <v>197</v>
      </c>
      <c r="N5548" t="s">
        <v>11271</v>
      </c>
      <c r="O5548" s="129"/>
    </row>
    <row r="5549" spans="1:15">
      <c r="A5549" t="s">
        <v>11588</v>
      </c>
      <c r="B5549" t="s">
        <v>317</v>
      </c>
      <c r="C5549" t="s">
        <v>11589</v>
      </c>
      <c r="D5549" t="s">
        <v>318</v>
      </c>
      <c r="E5549">
        <v>10034.11</v>
      </c>
      <c r="F5549" t="s">
        <v>1170</v>
      </c>
      <c r="G5549" t="s">
        <v>11590</v>
      </c>
      <c r="H5549" t="s">
        <v>832</v>
      </c>
      <c r="I5549" t="s">
        <v>10742</v>
      </c>
      <c r="J5549">
        <v>10105</v>
      </c>
      <c r="K5549">
        <v>113060</v>
      </c>
      <c r="L5549" t="s">
        <v>31</v>
      </c>
      <c r="M5549" t="s">
        <v>197</v>
      </c>
      <c r="N5549" t="s">
        <v>11272</v>
      </c>
      <c r="O5549" s="129"/>
    </row>
    <row r="5550" spans="1:15">
      <c r="A5550" t="s">
        <v>1161</v>
      </c>
      <c r="B5550" t="s">
        <v>317</v>
      </c>
      <c r="C5550" t="s">
        <v>11591</v>
      </c>
      <c r="D5550" t="s">
        <v>318</v>
      </c>
      <c r="E5550">
        <v>4780.7</v>
      </c>
      <c r="F5550" t="s">
        <v>1170</v>
      </c>
      <c r="G5550" t="s">
        <v>11592</v>
      </c>
      <c r="H5550" t="s">
        <v>824</v>
      </c>
      <c r="I5550" t="s">
        <v>10742</v>
      </c>
      <c r="J5550">
        <v>10105</v>
      </c>
      <c r="K5550">
        <v>113060</v>
      </c>
      <c r="L5550" t="s">
        <v>31</v>
      </c>
      <c r="M5550" t="s">
        <v>197</v>
      </c>
      <c r="N5550" t="s">
        <v>11273</v>
      </c>
      <c r="O5550" s="129"/>
    </row>
    <row r="5551" spans="1:15">
      <c r="A5551" t="s">
        <v>1160</v>
      </c>
      <c r="B5551" t="s">
        <v>317</v>
      </c>
      <c r="C5551" t="s">
        <v>11593</v>
      </c>
      <c r="D5551" t="s">
        <v>318</v>
      </c>
      <c r="E5551">
        <v>4996.71</v>
      </c>
      <c r="F5551" t="s">
        <v>1170</v>
      </c>
      <c r="G5551" t="s">
        <v>11594</v>
      </c>
      <c r="H5551" t="s">
        <v>829</v>
      </c>
      <c r="I5551" t="s">
        <v>10742</v>
      </c>
      <c r="J5551">
        <v>10105</v>
      </c>
      <c r="K5551">
        <v>113060</v>
      </c>
      <c r="L5551" t="s">
        <v>31</v>
      </c>
      <c r="M5551" t="s">
        <v>197</v>
      </c>
      <c r="N5551" t="s">
        <v>11274</v>
      </c>
      <c r="O5551" s="129"/>
    </row>
    <row r="5552" spans="1:15">
      <c r="A5552" t="s">
        <v>316</v>
      </c>
      <c r="B5552" t="s">
        <v>317</v>
      </c>
      <c r="C5552" t="s">
        <v>11569</v>
      </c>
      <c r="D5552" t="s">
        <v>318</v>
      </c>
      <c r="E5552">
        <v>1683.28</v>
      </c>
      <c r="F5552" t="s">
        <v>1170</v>
      </c>
      <c r="G5552" t="s">
        <v>11570</v>
      </c>
      <c r="H5552" t="s">
        <v>828</v>
      </c>
      <c r="I5552" t="s">
        <v>10741</v>
      </c>
      <c r="J5552">
        <v>10105</v>
      </c>
      <c r="K5552">
        <v>114000</v>
      </c>
      <c r="L5552" t="s">
        <v>39</v>
      </c>
      <c r="M5552" t="s">
        <v>197</v>
      </c>
      <c r="N5552" t="s">
        <v>11264</v>
      </c>
      <c r="O5552" s="129"/>
    </row>
    <row r="5553" spans="1:15">
      <c r="A5553" t="s">
        <v>320</v>
      </c>
      <c r="B5553" t="s">
        <v>317</v>
      </c>
      <c r="C5553" t="s">
        <v>11571</v>
      </c>
      <c r="D5553" t="s">
        <v>318</v>
      </c>
      <c r="E5553">
        <v>1651.46</v>
      </c>
      <c r="F5553" t="s">
        <v>1170</v>
      </c>
      <c r="G5553" t="s">
        <v>11572</v>
      </c>
      <c r="H5553" t="s">
        <v>825</v>
      </c>
      <c r="I5553" t="s">
        <v>10741</v>
      </c>
      <c r="J5553">
        <v>10105</v>
      </c>
      <c r="K5553">
        <v>114000</v>
      </c>
      <c r="L5553" t="s">
        <v>39</v>
      </c>
      <c r="M5553" t="s">
        <v>197</v>
      </c>
      <c r="N5553" t="s">
        <v>11265</v>
      </c>
      <c r="O5553" s="129"/>
    </row>
    <row r="5554" spans="1:15">
      <c r="A5554" t="s">
        <v>321</v>
      </c>
      <c r="B5554" t="s">
        <v>317</v>
      </c>
      <c r="C5554" t="s">
        <v>11573</v>
      </c>
      <c r="D5554" t="s">
        <v>318</v>
      </c>
      <c r="E5554">
        <v>1637.25</v>
      </c>
      <c r="F5554" t="s">
        <v>1170</v>
      </c>
      <c r="G5554" t="s">
        <v>11574</v>
      </c>
      <c r="H5554" t="s">
        <v>828</v>
      </c>
      <c r="I5554" t="s">
        <v>10741</v>
      </c>
      <c r="J5554">
        <v>10105</v>
      </c>
      <c r="K5554">
        <v>114000</v>
      </c>
      <c r="L5554" t="s">
        <v>39</v>
      </c>
      <c r="M5554" t="s">
        <v>197</v>
      </c>
      <c r="N5554" t="s">
        <v>11266</v>
      </c>
      <c r="O5554" s="129"/>
    </row>
    <row r="5555" spans="1:15">
      <c r="A5555" t="s">
        <v>1115</v>
      </c>
      <c r="B5555" t="s">
        <v>317</v>
      </c>
      <c r="C5555" t="s">
        <v>11575</v>
      </c>
      <c r="D5555" t="s">
        <v>318</v>
      </c>
      <c r="E5555">
        <v>1626.17</v>
      </c>
      <c r="F5555" t="s">
        <v>1170</v>
      </c>
      <c r="G5555" t="s">
        <v>11576</v>
      </c>
      <c r="H5555" t="s">
        <v>825</v>
      </c>
      <c r="I5555" t="s">
        <v>10741</v>
      </c>
      <c r="J5555">
        <v>10105</v>
      </c>
      <c r="K5555">
        <v>114000</v>
      </c>
      <c r="L5555" t="s">
        <v>39</v>
      </c>
      <c r="M5555" t="s">
        <v>197</v>
      </c>
      <c r="N5555" t="s">
        <v>11267</v>
      </c>
      <c r="O5555" s="129"/>
    </row>
    <row r="5556" spans="1:15">
      <c r="A5556" t="s">
        <v>11577</v>
      </c>
      <c r="B5556" t="s">
        <v>317</v>
      </c>
      <c r="C5556" t="s">
        <v>11578</v>
      </c>
      <c r="D5556" t="s">
        <v>318</v>
      </c>
      <c r="E5556">
        <v>1683.27</v>
      </c>
      <c r="F5556" t="s">
        <v>1170</v>
      </c>
      <c r="G5556" t="s">
        <v>11579</v>
      </c>
      <c r="H5556" t="s">
        <v>822</v>
      </c>
      <c r="I5556" t="s">
        <v>10741</v>
      </c>
      <c r="J5556">
        <v>10105</v>
      </c>
      <c r="K5556">
        <v>114000</v>
      </c>
      <c r="L5556" t="s">
        <v>39</v>
      </c>
      <c r="M5556" t="s">
        <v>197</v>
      </c>
      <c r="N5556" t="s">
        <v>11268</v>
      </c>
      <c r="O5556" s="129"/>
    </row>
    <row r="5557" spans="1:15">
      <c r="A5557" t="s">
        <v>11580</v>
      </c>
      <c r="B5557" t="s">
        <v>317</v>
      </c>
      <c r="C5557" t="s">
        <v>11581</v>
      </c>
      <c r="D5557" t="s">
        <v>318</v>
      </c>
      <c r="E5557">
        <v>1705.44</v>
      </c>
      <c r="F5557" t="s">
        <v>1170</v>
      </c>
      <c r="G5557" t="s">
        <v>11582</v>
      </c>
      <c r="H5557" t="s">
        <v>814</v>
      </c>
      <c r="I5557" t="s">
        <v>10741</v>
      </c>
      <c r="J5557">
        <v>10105</v>
      </c>
      <c r="K5557">
        <v>114000</v>
      </c>
      <c r="L5557" t="s">
        <v>39</v>
      </c>
      <c r="M5557" t="s">
        <v>197</v>
      </c>
      <c r="N5557" t="s">
        <v>11269</v>
      </c>
      <c r="O5557" s="129"/>
    </row>
    <row r="5558" spans="1:15">
      <c r="A5558" t="s">
        <v>11583</v>
      </c>
      <c r="B5558" t="s">
        <v>317</v>
      </c>
      <c r="C5558" t="s">
        <v>11584</v>
      </c>
      <c r="D5558" t="s">
        <v>318</v>
      </c>
      <c r="E5558">
        <v>1732.66</v>
      </c>
      <c r="F5558" t="s">
        <v>1170</v>
      </c>
      <c r="G5558" t="s">
        <v>11585</v>
      </c>
      <c r="H5558" t="s">
        <v>825</v>
      </c>
      <c r="I5558" t="s">
        <v>10741</v>
      </c>
      <c r="J5558">
        <v>10105</v>
      </c>
      <c r="K5558">
        <v>114000</v>
      </c>
      <c r="L5558" t="s">
        <v>39</v>
      </c>
      <c r="M5558" t="s">
        <v>197</v>
      </c>
      <c r="N5558" t="s">
        <v>11271</v>
      </c>
      <c r="O5558" s="129"/>
    </row>
    <row r="5559" spans="1:15">
      <c r="A5559" t="s">
        <v>1155</v>
      </c>
      <c r="B5559" t="s">
        <v>317</v>
      </c>
      <c r="C5559" t="s">
        <v>11586</v>
      </c>
      <c r="D5559" t="s">
        <v>318</v>
      </c>
      <c r="E5559">
        <v>1583.05</v>
      </c>
      <c r="F5559" t="s">
        <v>1170</v>
      </c>
      <c r="G5559" t="s">
        <v>11587</v>
      </c>
      <c r="H5559" t="s">
        <v>826</v>
      </c>
      <c r="I5559" t="s">
        <v>10741</v>
      </c>
      <c r="J5559">
        <v>10105</v>
      </c>
      <c r="K5559">
        <v>114000</v>
      </c>
      <c r="L5559" t="s">
        <v>39</v>
      </c>
      <c r="M5559" t="s">
        <v>197</v>
      </c>
      <c r="N5559" t="s">
        <v>11270</v>
      </c>
      <c r="O5559" s="129"/>
    </row>
    <row r="5560" spans="1:15">
      <c r="A5560" t="s">
        <v>11588</v>
      </c>
      <c r="B5560" t="s">
        <v>317</v>
      </c>
      <c r="C5560" t="s">
        <v>11589</v>
      </c>
      <c r="D5560" t="s">
        <v>318</v>
      </c>
      <c r="E5560">
        <v>3027.01</v>
      </c>
      <c r="F5560" t="s">
        <v>1170</v>
      </c>
      <c r="G5560" t="s">
        <v>11590</v>
      </c>
      <c r="H5560" t="s">
        <v>833</v>
      </c>
      <c r="I5560" t="s">
        <v>10741</v>
      </c>
      <c r="J5560">
        <v>10105</v>
      </c>
      <c r="K5560">
        <v>114000</v>
      </c>
      <c r="L5560" t="s">
        <v>39</v>
      </c>
      <c r="M5560" t="s">
        <v>197</v>
      </c>
      <c r="N5560" t="s">
        <v>11272</v>
      </c>
      <c r="O5560" s="129"/>
    </row>
    <row r="5561" spans="1:15">
      <c r="A5561" t="s">
        <v>1161</v>
      </c>
      <c r="B5561" t="s">
        <v>317</v>
      </c>
      <c r="C5561" t="s">
        <v>11591</v>
      </c>
      <c r="D5561" t="s">
        <v>318</v>
      </c>
      <c r="E5561">
        <v>1678.47</v>
      </c>
      <c r="F5561" t="s">
        <v>1170</v>
      </c>
      <c r="G5561" t="s">
        <v>11592</v>
      </c>
      <c r="H5561" t="s">
        <v>825</v>
      </c>
      <c r="I5561" t="s">
        <v>10741</v>
      </c>
      <c r="J5561">
        <v>10105</v>
      </c>
      <c r="K5561">
        <v>114000</v>
      </c>
      <c r="L5561" t="s">
        <v>39</v>
      </c>
      <c r="M5561" t="s">
        <v>197</v>
      </c>
      <c r="N5561" t="s">
        <v>11273</v>
      </c>
      <c r="O5561" s="129"/>
    </row>
    <row r="5562" spans="1:15">
      <c r="A5562" t="s">
        <v>1160</v>
      </c>
      <c r="B5562" t="s">
        <v>317</v>
      </c>
      <c r="C5562" t="s">
        <v>11593</v>
      </c>
      <c r="D5562" t="s">
        <v>318</v>
      </c>
      <c r="E5562">
        <v>1914.92</v>
      </c>
      <c r="F5562" t="s">
        <v>1170</v>
      </c>
      <c r="G5562" t="s">
        <v>11594</v>
      </c>
      <c r="H5562" t="s">
        <v>830</v>
      </c>
      <c r="I5562" t="s">
        <v>10741</v>
      </c>
      <c r="J5562">
        <v>10105</v>
      </c>
      <c r="K5562">
        <v>114000</v>
      </c>
      <c r="L5562" t="s">
        <v>39</v>
      </c>
      <c r="M5562" t="s">
        <v>197</v>
      </c>
      <c r="N5562" t="s">
        <v>11274</v>
      </c>
      <c r="O5562" s="129"/>
    </row>
    <row r="5563" spans="1:15">
      <c r="A5563" t="s">
        <v>316</v>
      </c>
      <c r="B5563" t="s">
        <v>317</v>
      </c>
      <c r="C5563" t="s">
        <v>11569</v>
      </c>
      <c r="D5563" t="s">
        <v>318</v>
      </c>
      <c r="E5563">
        <v>1615.08</v>
      </c>
      <c r="F5563" t="s">
        <v>1170</v>
      </c>
      <c r="G5563" t="s">
        <v>11570</v>
      </c>
      <c r="H5563" t="s">
        <v>829</v>
      </c>
      <c r="I5563" t="s">
        <v>10740</v>
      </c>
      <c r="J5563">
        <v>10105</v>
      </c>
      <c r="K5563">
        <v>114010</v>
      </c>
      <c r="L5563" t="s">
        <v>35</v>
      </c>
      <c r="M5563" t="s">
        <v>197</v>
      </c>
      <c r="N5563" t="s">
        <v>11264</v>
      </c>
      <c r="O5563" s="129"/>
    </row>
    <row r="5564" spans="1:15">
      <c r="A5564" t="s">
        <v>320</v>
      </c>
      <c r="B5564" t="s">
        <v>317</v>
      </c>
      <c r="C5564" t="s">
        <v>11571</v>
      </c>
      <c r="D5564" t="s">
        <v>318</v>
      </c>
      <c r="E5564">
        <v>1586.48</v>
      </c>
      <c r="F5564" t="s">
        <v>1170</v>
      </c>
      <c r="G5564" t="s">
        <v>11572</v>
      </c>
      <c r="H5564" t="s">
        <v>826</v>
      </c>
      <c r="I5564" t="s">
        <v>10740</v>
      </c>
      <c r="J5564">
        <v>10105</v>
      </c>
      <c r="K5564">
        <v>114010</v>
      </c>
      <c r="L5564" t="s">
        <v>35</v>
      </c>
      <c r="M5564" t="s">
        <v>197</v>
      </c>
      <c r="N5564" t="s">
        <v>11265</v>
      </c>
      <c r="O5564" s="129"/>
    </row>
    <row r="5565" spans="1:15">
      <c r="A5565" t="s">
        <v>321</v>
      </c>
      <c r="B5565" t="s">
        <v>317</v>
      </c>
      <c r="C5565" t="s">
        <v>11573</v>
      </c>
      <c r="D5565" t="s">
        <v>318</v>
      </c>
      <c r="E5565">
        <v>1459.23</v>
      </c>
      <c r="F5565" t="s">
        <v>1170</v>
      </c>
      <c r="G5565" t="s">
        <v>11574</v>
      </c>
      <c r="H5565" t="s">
        <v>829</v>
      </c>
      <c r="I5565" t="s">
        <v>10740</v>
      </c>
      <c r="J5565">
        <v>10105</v>
      </c>
      <c r="K5565">
        <v>114010</v>
      </c>
      <c r="L5565" t="s">
        <v>35</v>
      </c>
      <c r="M5565" t="s">
        <v>197</v>
      </c>
      <c r="N5565" t="s">
        <v>11266</v>
      </c>
      <c r="O5565" s="129"/>
    </row>
    <row r="5566" spans="1:15">
      <c r="A5566" t="s">
        <v>1115</v>
      </c>
      <c r="B5566" t="s">
        <v>317</v>
      </c>
      <c r="C5566" t="s">
        <v>11575</v>
      </c>
      <c r="D5566" t="s">
        <v>318</v>
      </c>
      <c r="E5566">
        <v>1618.94</v>
      </c>
      <c r="F5566" t="s">
        <v>1170</v>
      </c>
      <c r="G5566" t="s">
        <v>11576</v>
      </c>
      <c r="H5566" t="s">
        <v>826</v>
      </c>
      <c r="I5566" t="s">
        <v>10740</v>
      </c>
      <c r="J5566">
        <v>10105</v>
      </c>
      <c r="K5566">
        <v>114010</v>
      </c>
      <c r="L5566" t="s">
        <v>35</v>
      </c>
      <c r="M5566" t="s">
        <v>197</v>
      </c>
      <c r="N5566" t="s">
        <v>11267</v>
      </c>
      <c r="O5566" s="129"/>
    </row>
    <row r="5567" spans="1:15">
      <c r="A5567" t="s">
        <v>11577</v>
      </c>
      <c r="B5567" t="s">
        <v>317</v>
      </c>
      <c r="C5567" t="s">
        <v>11578</v>
      </c>
      <c r="D5567" t="s">
        <v>318</v>
      </c>
      <c r="E5567">
        <v>1743.42</v>
      </c>
      <c r="F5567" t="s">
        <v>1170</v>
      </c>
      <c r="G5567" t="s">
        <v>11579</v>
      </c>
      <c r="H5567" t="s">
        <v>823</v>
      </c>
      <c r="I5567" t="s">
        <v>10740</v>
      </c>
      <c r="J5567">
        <v>10105</v>
      </c>
      <c r="K5567">
        <v>114010</v>
      </c>
      <c r="L5567" t="s">
        <v>35</v>
      </c>
      <c r="M5567" t="s">
        <v>197</v>
      </c>
      <c r="N5567" t="s">
        <v>11268</v>
      </c>
      <c r="O5567" s="129"/>
    </row>
    <row r="5568" spans="1:15">
      <c r="A5568" t="s">
        <v>11580</v>
      </c>
      <c r="B5568" t="s">
        <v>317</v>
      </c>
      <c r="C5568" t="s">
        <v>11581</v>
      </c>
      <c r="D5568" t="s">
        <v>318</v>
      </c>
      <c r="E5568">
        <v>1743.42</v>
      </c>
      <c r="F5568" t="s">
        <v>1170</v>
      </c>
      <c r="G5568" t="s">
        <v>11582</v>
      </c>
      <c r="H5568" t="s">
        <v>815</v>
      </c>
      <c r="I5568" t="s">
        <v>10740</v>
      </c>
      <c r="J5568">
        <v>10105</v>
      </c>
      <c r="K5568">
        <v>114010</v>
      </c>
      <c r="L5568" t="s">
        <v>35</v>
      </c>
      <c r="M5568" t="s">
        <v>197</v>
      </c>
      <c r="N5568" t="s">
        <v>11269</v>
      </c>
      <c r="O5568" s="129"/>
    </row>
    <row r="5569" spans="1:15">
      <c r="A5569" t="s">
        <v>11583</v>
      </c>
      <c r="B5569" t="s">
        <v>317</v>
      </c>
      <c r="C5569" t="s">
        <v>11584</v>
      </c>
      <c r="D5569" t="s">
        <v>318</v>
      </c>
      <c r="E5569">
        <v>1709.11</v>
      </c>
      <c r="F5569" t="s">
        <v>1170</v>
      </c>
      <c r="G5569" t="s">
        <v>11585</v>
      </c>
      <c r="H5569" t="s">
        <v>826</v>
      </c>
      <c r="I5569" t="s">
        <v>10740</v>
      </c>
      <c r="J5569">
        <v>10105</v>
      </c>
      <c r="K5569">
        <v>114010</v>
      </c>
      <c r="L5569" t="s">
        <v>35</v>
      </c>
      <c r="M5569" t="s">
        <v>197</v>
      </c>
      <c r="N5569" t="s">
        <v>11271</v>
      </c>
      <c r="O5569" s="129"/>
    </row>
    <row r="5570" spans="1:15">
      <c r="A5570" t="s">
        <v>1155</v>
      </c>
      <c r="B5570" t="s">
        <v>317</v>
      </c>
      <c r="C5570" t="s">
        <v>11586</v>
      </c>
      <c r="D5570" t="s">
        <v>318</v>
      </c>
      <c r="E5570">
        <v>1718.84</v>
      </c>
      <c r="F5570" t="s">
        <v>1170</v>
      </c>
      <c r="G5570" t="s">
        <v>11587</v>
      </c>
      <c r="H5570" t="s">
        <v>827</v>
      </c>
      <c r="I5570" t="s">
        <v>10740</v>
      </c>
      <c r="J5570">
        <v>10105</v>
      </c>
      <c r="K5570">
        <v>114010</v>
      </c>
      <c r="L5570" t="s">
        <v>35</v>
      </c>
      <c r="M5570" t="s">
        <v>197</v>
      </c>
      <c r="N5570" t="s">
        <v>11270</v>
      </c>
      <c r="O5570" s="129"/>
    </row>
    <row r="5571" spans="1:15">
      <c r="A5571" t="s">
        <v>11588</v>
      </c>
      <c r="B5571" t="s">
        <v>317</v>
      </c>
      <c r="C5571" t="s">
        <v>11589</v>
      </c>
      <c r="D5571" t="s">
        <v>318</v>
      </c>
      <c r="E5571">
        <v>2841.23</v>
      </c>
      <c r="F5571" t="s">
        <v>1170</v>
      </c>
      <c r="G5571" t="s">
        <v>11590</v>
      </c>
      <c r="H5571" t="s">
        <v>834</v>
      </c>
      <c r="I5571" t="s">
        <v>10740</v>
      </c>
      <c r="J5571">
        <v>10105</v>
      </c>
      <c r="K5571">
        <v>114010</v>
      </c>
      <c r="L5571" t="s">
        <v>35</v>
      </c>
      <c r="M5571" t="s">
        <v>197</v>
      </c>
      <c r="N5571" t="s">
        <v>11272</v>
      </c>
      <c r="O5571" s="129"/>
    </row>
    <row r="5572" spans="1:15">
      <c r="A5572" t="s">
        <v>1161</v>
      </c>
      <c r="B5572" t="s">
        <v>317</v>
      </c>
      <c r="C5572" t="s">
        <v>11591</v>
      </c>
      <c r="D5572" t="s">
        <v>318</v>
      </c>
      <c r="E5572">
        <v>1831.96</v>
      </c>
      <c r="F5572" t="s">
        <v>1170</v>
      </c>
      <c r="G5572" t="s">
        <v>11592</v>
      </c>
      <c r="H5572" t="s">
        <v>826</v>
      </c>
      <c r="I5572" t="s">
        <v>10740</v>
      </c>
      <c r="J5572">
        <v>10105</v>
      </c>
      <c r="K5572">
        <v>114010</v>
      </c>
      <c r="L5572" t="s">
        <v>35</v>
      </c>
      <c r="M5572" t="s">
        <v>197</v>
      </c>
      <c r="N5572" t="s">
        <v>11273</v>
      </c>
      <c r="O5572" s="129"/>
    </row>
    <row r="5573" spans="1:15">
      <c r="A5573" t="s">
        <v>1160</v>
      </c>
      <c r="B5573" t="s">
        <v>317</v>
      </c>
      <c r="C5573" t="s">
        <v>11593</v>
      </c>
      <c r="D5573" t="s">
        <v>318</v>
      </c>
      <c r="E5573">
        <v>1831.96</v>
      </c>
      <c r="F5573" t="s">
        <v>1170</v>
      </c>
      <c r="G5573" t="s">
        <v>11594</v>
      </c>
      <c r="H5573" t="s">
        <v>831</v>
      </c>
      <c r="I5573" t="s">
        <v>10740</v>
      </c>
      <c r="J5573">
        <v>10105</v>
      </c>
      <c r="K5573">
        <v>114010</v>
      </c>
      <c r="L5573" t="s">
        <v>35</v>
      </c>
      <c r="M5573" t="s">
        <v>197</v>
      </c>
      <c r="N5573" t="s">
        <v>11274</v>
      </c>
      <c r="O5573" s="129"/>
    </row>
    <row r="5574" spans="1:15">
      <c r="A5574" t="s">
        <v>316</v>
      </c>
      <c r="B5574" t="s">
        <v>317</v>
      </c>
      <c r="C5574" t="s">
        <v>11569</v>
      </c>
      <c r="D5574" t="s">
        <v>318</v>
      </c>
      <c r="E5574">
        <v>951.67</v>
      </c>
      <c r="F5574" t="s">
        <v>1170</v>
      </c>
      <c r="G5574" t="s">
        <v>11570</v>
      </c>
      <c r="H5574" t="s">
        <v>830</v>
      </c>
      <c r="I5574" t="s">
        <v>10739</v>
      </c>
      <c r="J5574">
        <v>10105</v>
      </c>
      <c r="K5574">
        <v>114020</v>
      </c>
      <c r="L5574" t="s">
        <v>33</v>
      </c>
      <c r="M5574" t="s">
        <v>197</v>
      </c>
      <c r="N5574" t="s">
        <v>11264</v>
      </c>
      <c r="O5574" s="129"/>
    </row>
    <row r="5575" spans="1:15">
      <c r="A5575" t="s">
        <v>320</v>
      </c>
      <c r="B5575" t="s">
        <v>317</v>
      </c>
      <c r="C5575" t="s">
        <v>11571</v>
      </c>
      <c r="D5575" t="s">
        <v>318</v>
      </c>
      <c r="E5575">
        <v>911.95</v>
      </c>
      <c r="F5575" t="s">
        <v>1170</v>
      </c>
      <c r="G5575" t="s">
        <v>11572</v>
      </c>
      <c r="H5575" t="s">
        <v>827</v>
      </c>
      <c r="I5575" t="s">
        <v>10739</v>
      </c>
      <c r="J5575">
        <v>10105</v>
      </c>
      <c r="K5575">
        <v>114020</v>
      </c>
      <c r="L5575" t="s">
        <v>33</v>
      </c>
      <c r="M5575" t="s">
        <v>197</v>
      </c>
      <c r="N5575" t="s">
        <v>11265</v>
      </c>
      <c r="O5575" s="129"/>
    </row>
    <row r="5576" spans="1:15">
      <c r="A5576" t="s">
        <v>321</v>
      </c>
      <c r="B5576" t="s">
        <v>317</v>
      </c>
      <c r="C5576" t="s">
        <v>11573</v>
      </c>
      <c r="D5576" t="s">
        <v>318</v>
      </c>
      <c r="E5576">
        <v>978.26</v>
      </c>
      <c r="F5576" t="s">
        <v>1170</v>
      </c>
      <c r="G5576" t="s">
        <v>11574</v>
      </c>
      <c r="H5576" t="s">
        <v>830</v>
      </c>
      <c r="I5576" t="s">
        <v>10739</v>
      </c>
      <c r="J5576">
        <v>10105</v>
      </c>
      <c r="K5576">
        <v>114020</v>
      </c>
      <c r="L5576" t="s">
        <v>33</v>
      </c>
      <c r="M5576" t="s">
        <v>197</v>
      </c>
      <c r="N5576" t="s">
        <v>11266</v>
      </c>
      <c r="O5576" s="129"/>
    </row>
    <row r="5577" spans="1:15">
      <c r="A5577" t="s">
        <v>1115</v>
      </c>
      <c r="B5577" t="s">
        <v>317</v>
      </c>
      <c r="C5577" t="s">
        <v>11575</v>
      </c>
      <c r="D5577" t="s">
        <v>318</v>
      </c>
      <c r="E5577">
        <v>965.47</v>
      </c>
      <c r="F5577" t="s">
        <v>1170</v>
      </c>
      <c r="G5577" t="s">
        <v>11576</v>
      </c>
      <c r="H5577" t="s">
        <v>827</v>
      </c>
      <c r="I5577" t="s">
        <v>10739</v>
      </c>
      <c r="J5577">
        <v>10105</v>
      </c>
      <c r="K5577">
        <v>114020</v>
      </c>
      <c r="L5577" t="s">
        <v>33</v>
      </c>
      <c r="M5577" t="s">
        <v>197</v>
      </c>
      <c r="N5577" t="s">
        <v>11267</v>
      </c>
      <c r="O5577" s="129"/>
    </row>
    <row r="5578" spans="1:15">
      <c r="A5578" t="s">
        <v>11577</v>
      </c>
      <c r="B5578" t="s">
        <v>317</v>
      </c>
      <c r="C5578" t="s">
        <v>11578</v>
      </c>
      <c r="D5578" t="s">
        <v>318</v>
      </c>
      <c r="E5578">
        <v>903.73</v>
      </c>
      <c r="F5578" t="s">
        <v>1170</v>
      </c>
      <c r="G5578" t="s">
        <v>11579</v>
      </c>
      <c r="H5578" t="s">
        <v>824</v>
      </c>
      <c r="I5578" t="s">
        <v>10739</v>
      </c>
      <c r="J5578">
        <v>10105</v>
      </c>
      <c r="K5578">
        <v>114020</v>
      </c>
      <c r="L5578" t="s">
        <v>33</v>
      </c>
      <c r="M5578" t="s">
        <v>197</v>
      </c>
      <c r="N5578" t="s">
        <v>11268</v>
      </c>
      <c r="O5578" s="129"/>
    </row>
    <row r="5579" spans="1:15">
      <c r="A5579" t="s">
        <v>11580</v>
      </c>
      <c r="B5579" t="s">
        <v>317</v>
      </c>
      <c r="C5579" t="s">
        <v>11581</v>
      </c>
      <c r="D5579" t="s">
        <v>318</v>
      </c>
      <c r="E5579">
        <v>796.93</v>
      </c>
      <c r="F5579" t="s">
        <v>1170</v>
      </c>
      <c r="G5579" t="s">
        <v>11582</v>
      </c>
      <c r="H5579" t="s">
        <v>816</v>
      </c>
      <c r="I5579" t="s">
        <v>10739</v>
      </c>
      <c r="J5579">
        <v>10105</v>
      </c>
      <c r="K5579">
        <v>114020</v>
      </c>
      <c r="L5579" t="s">
        <v>33</v>
      </c>
      <c r="M5579" t="s">
        <v>197</v>
      </c>
      <c r="N5579" t="s">
        <v>11269</v>
      </c>
      <c r="O5579" s="129"/>
    </row>
    <row r="5580" spans="1:15">
      <c r="A5580" t="s">
        <v>11583</v>
      </c>
      <c r="B5580" t="s">
        <v>317</v>
      </c>
      <c r="C5580" t="s">
        <v>11584</v>
      </c>
      <c r="D5580" t="s">
        <v>318</v>
      </c>
      <c r="E5580">
        <v>962.43</v>
      </c>
      <c r="F5580" t="s">
        <v>1170</v>
      </c>
      <c r="G5580" t="s">
        <v>11585</v>
      </c>
      <c r="H5580" t="s">
        <v>827</v>
      </c>
      <c r="I5580" t="s">
        <v>10739</v>
      </c>
      <c r="J5580">
        <v>10105</v>
      </c>
      <c r="K5580">
        <v>114020</v>
      </c>
      <c r="L5580" t="s">
        <v>33</v>
      </c>
      <c r="M5580" t="s">
        <v>197</v>
      </c>
      <c r="N5580" t="s">
        <v>11271</v>
      </c>
      <c r="O5580" s="129"/>
    </row>
    <row r="5581" spans="1:15">
      <c r="A5581" t="s">
        <v>1155</v>
      </c>
      <c r="B5581" t="s">
        <v>317</v>
      </c>
      <c r="C5581" t="s">
        <v>11586</v>
      </c>
      <c r="D5581" t="s">
        <v>318</v>
      </c>
      <c r="E5581">
        <v>929.18</v>
      </c>
      <c r="F5581" t="s">
        <v>1170</v>
      </c>
      <c r="G5581" t="s">
        <v>11587</v>
      </c>
      <c r="H5581" t="s">
        <v>828</v>
      </c>
      <c r="I5581" t="s">
        <v>10739</v>
      </c>
      <c r="J5581">
        <v>10105</v>
      </c>
      <c r="K5581">
        <v>114020</v>
      </c>
      <c r="L5581" t="s">
        <v>33</v>
      </c>
      <c r="M5581" t="s">
        <v>197</v>
      </c>
      <c r="N5581" t="s">
        <v>11270</v>
      </c>
      <c r="O5581" s="129"/>
    </row>
    <row r="5582" spans="1:15">
      <c r="A5582" t="s">
        <v>11588</v>
      </c>
      <c r="B5582" t="s">
        <v>317</v>
      </c>
      <c r="C5582" t="s">
        <v>11589</v>
      </c>
      <c r="D5582" t="s">
        <v>318</v>
      </c>
      <c r="E5582">
        <v>1583.93</v>
      </c>
      <c r="F5582" t="s">
        <v>1170</v>
      </c>
      <c r="G5582" t="s">
        <v>11590</v>
      </c>
      <c r="H5582" t="s">
        <v>835</v>
      </c>
      <c r="I5582" t="s">
        <v>10739</v>
      </c>
      <c r="J5582">
        <v>10105</v>
      </c>
      <c r="K5582">
        <v>114020</v>
      </c>
      <c r="L5582" t="s">
        <v>33</v>
      </c>
      <c r="M5582" t="s">
        <v>197</v>
      </c>
      <c r="N5582" t="s">
        <v>11272</v>
      </c>
      <c r="O5582" s="129"/>
    </row>
    <row r="5583" spans="1:15">
      <c r="A5583" t="s">
        <v>1161</v>
      </c>
      <c r="B5583" t="s">
        <v>317</v>
      </c>
      <c r="C5583" t="s">
        <v>11591</v>
      </c>
      <c r="D5583" t="s">
        <v>318</v>
      </c>
      <c r="E5583">
        <v>951.49</v>
      </c>
      <c r="F5583" t="s">
        <v>1170</v>
      </c>
      <c r="G5583" t="s">
        <v>11592</v>
      </c>
      <c r="H5583" t="s">
        <v>827</v>
      </c>
      <c r="I5583" t="s">
        <v>10739</v>
      </c>
      <c r="J5583">
        <v>10105</v>
      </c>
      <c r="K5583">
        <v>114020</v>
      </c>
      <c r="L5583" t="s">
        <v>33</v>
      </c>
      <c r="M5583" t="s">
        <v>197</v>
      </c>
      <c r="N5583" t="s">
        <v>11273</v>
      </c>
      <c r="O5583" s="129"/>
    </row>
    <row r="5584" spans="1:15">
      <c r="A5584" t="s">
        <v>1160</v>
      </c>
      <c r="B5584" t="s">
        <v>317</v>
      </c>
      <c r="C5584" t="s">
        <v>11593</v>
      </c>
      <c r="D5584" t="s">
        <v>318</v>
      </c>
      <c r="E5584">
        <v>683.41</v>
      </c>
      <c r="F5584" t="s">
        <v>1170</v>
      </c>
      <c r="G5584" t="s">
        <v>11594</v>
      </c>
      <c r="H5584" t="s">
        <v>832</v>
      </c>
      <c r="I5584" t="s">
        <v>10739</v>
      </c>
      <c r="J5584">
        <v>10105</v>
      </c>
      <c r="K5584">
        <v>114020</v>
      </c>
      <c r="L5584" t="s">
        <v>33</v>
      </c>
      <c r="M5584" t="s">
        <v>197</v>
      </c>
      <c r="N5584" t="s">
        <v>11274</v>
      </c>
      <c r="O5584" s="129"/>
    </row>
    <row r="5585" spans="1:15">
      <c r="A5585" t="s">
        <v>316</v>
      </c>
      <c r="B5585" t="s">
        <v>317</v>
      </c>
      <c r="C5585" t="s">
        <v>11569</v>
      </c>
      <c r="D5585" t="s">
        <v>318</v>
      </c>
      <c r="E5585">
        <v>18179.900000000001</v>
      </c>
      <c r="F5585" t="s">
        <v>1170</v>
      </c>
      <c r="G5585" t="s">
        <v>11570</v>
      </c>
      <c r="H5585" t="s">
        <v>831</v>
      </c>
      <c r="I5585" t="s">
        <v>10738</v>
      </c>
      <c r="J5585">
        <v>10105</v>
      </c>
      <c r="K5585">
        <v>114040</v>
      </c>
      <c r="L5585" t="s">
        <v>27</v>
      </c>
      <c r="M5585" t="s">
        <v>197</v>
      </c>
      <c r="N5585" t="s">
        <v>11264</v>
      </c>
      <c r="O5585" s="129"/>
    </row>
    <row r="5586" spans="1:15">
      <c r="A5586" t="s">
        <v>320</v>
      </c>
      <c r="B5586" t="s">
        <v>317</v>
      </c>
      <c r="C5586" t="s">
        <v>11571</v>
      </c>
      <c r="D5586" t="s">
        <v>318</v>
      </c>
      <c r="E5586">
        <v>18467.11</v>
      </c>
      <c r="F5586" t="s">
        <v>1170</v>
      </c>
      <c r="G5586" t="s">
        <v>11572</v>
      </c>
      <c r="H5586" t="s">
        <v>828</v>
      </c>
      <c r="I5586" t="s">
        <v>10738</v>
      </c>
      <c r="J5586">
        <v>10105</v>
      </c>
      <c r="K5586">
        <v>114040</v>
      </c>
      <c r="L5586" t="s">
        <v>27</v>
      </c>
      <c r="M5586" t="s">
        <v>197</v>
      </c>
      <c r="N5586" t="s">
        <v>11265</v>
      </c>
      <c r="O5586" s="129"/>
    </row>
    <row r="5587" spans="1:15">
      <c r="A5587" t="s">
        <v>321</v>
      </c>
      <c r="B5587" t="s">
        <v>317</v>
      </c>
      <c r="C5587" t="s">
        <v>11573</v>
      </c>
      <c r="D5587" t="s">
        <v>318</v>
      </c>
      <c r="E5587">
        <v>18461.849999999999</v>
      </c>
      <c r="F5587" t="s">
        <v>1170</v>
      </c>
      <c r="G5587" t="s">
        <v>11574</v>
      </c>
      <c r="H5587" t="s">
        <v>831</v>
      </c>
      <c r="I5587" t="s">
        <v>10738</v>
      </c>
      <c r="J5587">
        <v>10105</v>
      </c>
      <c r="K5587">
        <v>114040</v>
      </c>
      <c r="L5587" t="s">
        <v>27</v>
      </c>
      <c r="M5587" t="s">
        <v>197</v>
      </c>
      <c r="N5587" t="s">
        <v>11266</v>
      </c>
      <c r="O5587" s="129"/>
    </row>
    <row r="5588" spans="1:15">
      <c r="A5588" t="s">
        <v>1115</v>
      </c>
      <c r="B5588" t="s">
        <v>317</v>
      </c>
      <c r="C5588" t="s">
        <v>11575</v>
      </c>
      <c r="D5588" t="s">
        <v>318</v>
      </c>
      <c r="E5588">
        <v>18119.490000000002</v>
      </c>
      <c r="F5588" t="s">
        <v>1170</v>
      </c>
      <c r="G5588" t="s">
        <v>11576</v>
      </c>
      <c r="H5588" t="s">
        <v>828</v>
      </c>
      <c r="I5588" t="s">
        <v>10738</v>
      </c>
      <c r="J5588">
        <v>10105</v>
      </c>
      <c r="K5588">
        <v>114040</v>
      </c>
      <c r="L5588" t="s">
        <v>27</v>
      </c>
      <c r="M5588" t="s">
        <v>197</v>
      </c>
      <c r="N5588" t="s">
        <v>11267</v>
      </c>
      <c r="O5588" s="129"/>
    </row>
    <row r="5589" spans="1:15">
      <c r="A5589" t="s">
        <v>11577</v>
      </c>
      <c r="B5589" t="s">
        <v>317</v>
      </c>
      <c r="C5589" t="s">
        <v>11578</v>
      </c>
      <c r="D5589" t="s">
        <v>318</v>
      </c>
      <c r="E5589">
        <v>17823.080000000002</v>
      </c>
      <c r="F5589" t="s">
        <v>1170</v>
      </c>
      <c r="G5589" t="s">
        <v>11579</v>
      </c>
      <c r="H5589" t="s">
        <v>825</v>
      </c>
      <c r="I5589" t="s">
        <v>10738</v>
      </c>
      <c r="J5589">
        <v>10105</v>
      </c>
      <c r="K5589">
        <v>114040</v>
      </c>
      <c r="L5589" t="s">
        <v>27</v>
      </c>
      <c r="M5589" t="s">
        <v>197</v>
      </c>
      <c r="N5589" t="s">
        <v>11268</v>
      </c>
      <c r="O5589" s="129"/>
    </row>
    <row r="5590" spans="1:15">
      <c r="A5590" t="s">
        <v>11580</v>
      </c>
      <c r="B5590" t="s">
        <v>317</v>
      </c>
      <c r="C5590" t="s">
        <v>11581</v>
      </c>
      <c r="D5590" t="s">
        <v>318</v>
      </c>
      <c r="E5590">
        <v>19954.82</v>
      </c>
      <c r="F5590" t="s">
        <v>1170</v>
      </c>
      <c r="G5590" t="s">
        <v>11582</v>
      </c>
      <c r="H5590" t="s">
        <v>817</v>
      </c>
      <c r="I5590" t="s">
        <v>10738</v>
      </c>
      <c r="J5590">
        <v>10105</v>
      </c>
      <c r="K5590">
        <v>114040</v>
      </c>
      <c r="L5590" t="s">
        <v>27</v>
      </c>
      <c r="M5590" t="s">
        <v>197</v>
      </c>
      <c r="N5590" t="s">
        <v>11269</v>
      </c>
      <c r="O5590" s="129"/>
    </row>
    <row r="5591" spans="1:15">
      <c r="A5591" t="s">
        <v>11583</v>
      </c>
      <c r="B5591" t="s">
        <v>317</v>
      </c>
      <c r="C5591" t="s">
        <v>11584</v>
      </c>
      <c r="D5591" t="s">
        <v>318</v>
      </c>
      <c r="E5591">
        <v>22742.44</v>
      </c>
      <c r="F5591" t="s">
        <v>1170</v>
      </c>
      <c r="G5591" t="s">
        <v>11585</v>
      </c>
      <c r="H5591" t="s">
        <v>828</v>
      </c>
      <c r="I5591" t="s">
        <v>10738</v>
      </c>
      <c r="J5591">
        <v>10105</v>
      </c>
      <c r="K5591">
        <v>114040</v>
      </c>
      <c r="L5591" t="s">
        <v>27</v>
      </c>
      <c r="M5591" t="s">
        <v>197</v>
      </c>
      <c r="N5591" t="s">
        <v>11271</v>
      </c>
      <c r="O5591" s="129"/>
    </row>
    <row r="5592" spans="1:15">
      <c r="A5592" t="s">
        <v>1155</v>
      </c>
      <c r="B5592" t="s">
        <v>317</v>
      </c>
      <c r="C5592" t="s">
        <v>11586</v>
      </c>
      <c r="D5592" t="s">
        <v>318</v>
      </c>
      <c r="E5592">
        <v>19337.689999999999</v>
      </c>
      <c r="F5592" t="s">
        <v>1170</v>
      </c>
      <c r="G5592" t="s">
        <v>11587</v>
      </c>
      <c r="H5592" t="s">
        <v>829</v>
      </c>
      <c r="I5592" t="s">
        <v>10738</v>
      </c>
      <c r="J5592">
        <v>10105</v>
      </c>
      <c r="K5592">
        <v>114040</v>
      </c>
      <c r="L5592" t="s">
        <v>27</v>
      </c>
      <c r="M5592" t="s">
        <v>197</v>
      </c>
      <c r="N5592" t="s">
        <v>11270</v>
      </c>
      <c r="O5592" s="129"/>
    </row>
    <row r="5593" spans="1:15">
      <c r="A5593" t="s">
        <v>11588</v>
      </c>
      <c r="B5593" t="s">
        <v>317</v>
      </c>
      <c r="C5593" t="s">
        <v>11589</v>
      </c>
      <c r="D5593" t="s">
        <v>318</v>
      </c>
      <c r="E5593">
        <v>20522.84</v>
      </c>
      <c r="F5593" t="s">
        <v>1170</v>
      </c>
      <c r="G5593" t="s">
        <v>11590</v>
      </c>
      <c r="H5593" t="s">
        <v>836</v>
      </c>
      <c r="I5593" t="s">
        <v>10738</v>
      </c>
      <c r="J5593">
        <v>10105</v>
      </c>
      <c r="K5593">
        <v>114040</v>
      </c>
      <c r="L5593" t="s">
        <v>27</v>
      </c>
      <c r="M5593" t="s">
        <v>197</v>
      </c>
      <c r="N5593" t="s">
        <v>11272</v>
      </c>
      <c r="O5593" s="129"/>
    </row>
    <row r="5594" spans="1:15">
      <c r="A5594" t="s">
        <v>1161</v>
      </c>
      <c r="B5594" t="s">
        <v>317</v>
      </c>
      <c r="C5594" t="s">
        <v>11591</v>
      </c>
      <c r="D5594" t="s">
        <v>318</v>
      </c>
      <c r="E5594">
        <v>20815.54</v>
      </c>
      <c r="F5594" t="s">
        <v>1170</v>
      </c>
      <c r="G5594" t="s">
        <v>11592</v>
      </c>
      <c r="H5594" t="s">
        <v>828</v>
      </c>
      <c r="I5594" t="s">
        <v>10738</v>
      </c>
      <c r="J5594">
        <v>10105</v>
      </c>
      <c r="K5594">
        <v>114040</v>
      </c>
      <c r="L5594" t="s">
        <v>27</v>
      </c>
      <c r="M5594" t="s">
        <v>197</v>
      </c>
      <c r="N5594" t="s">
        <v>11273</v>
      </c>
      <c r="O5594" s="129"/>
    </row>
    <row r="5595" spans="1:15">
      <c r="A5595" t="s">
        <v>1160</v>
      </c>
      <c r="B5595" t="s">
        <v>317</v>
      </c>
      <c r="C5595" t="s">
        <v>11593</v>
      </c>
      <c r="D5595" t="s">
        <v>318</v>
      </c>
      <c r="E5595">
        <v>19763.11</v>
      </c>
      <c r="F5595" t="s">
        <v>1170</v>
      </c>
      <c r="G5595" t="s">
        <v>11594</v>
      </c>
      <c r="H5595" t="s">
        <v>833</v>
      </c>
      <c r="I5595" t="s">
        <v>10738</v>
      </c>
      <c r="J5595">
        <v>10105</v>
      </c>
      <c r="K5595">
        <v>114040</v>
      </c>
      <c r="L5595" t="s">
        <v>27</v>
      </c>
      <c r="M5595" t="s">
        <v>197</v>
      </c>
      <c r="N5595" t="s">
        <v>11274</v>
      </c>
      <c r="O5595" s="129"/>
    </row>
    <row r="5596" spans="1:15">
      <c r="A5596" t="s">
        <v>1115</v>
      </c>
      <c r="B5596" t="s">
        <v>317</v>
      </c>
      <c r="C5596" t="s">
        <v>11575</v>
      </c>
      <c r="D5596" t="s">
        <v>318</v>
      </c>
      <c r="E5596">
        <v>157.41999999999999</v>
      </c>
      <c r="F5596" t="s">
        <v>1170</v>
      </c>
      <c r="G5596" t="s">
        <v>11576</v>
      </c>
      <c r="H5596" t="s">
        <v>829</v>
      </c>
      <c r="I5596" t="s">
        <v>11609</v>
      </c>
      <c r="J5596">
        <v>10105</v>
      </c>
      <c r="K5596">
        <v>114050</v>
      </c>
      <c r="L5596" t="s">
        <v>29</v>
      </c>
      <c r="M5596" t="s">
        <v>197</v>
      </c>
      <c r="N5596" t="s">
        <v>11267</v>
      </c>
      <c r="O5596" s="129"/>
    </row>
    <row r="5597" spans="1:15">
      <c r="A5597" t="s">
        <v>316</v>
      </c>
      <c r="B5597" t="s">
        <v>317</v>
      </c>
      <c r="C5597" t="s">
        <v>11569</v>
      </c>
      <c r="D5597" t="s">
        <v>318</v>
      </c>
      <c r="E5597">
        <v>14233.9</v>
      </c>
      <c r="F5597" t="s">
        <v>1170</v>
      </c>
      <c r="G5597" t="s">
        <v>11570</v>
      </c>
      <c r="H5597" t="s">
        <v>832</v>
      </c>
      <c r="I5597" t="s">
        <v>10737</v>
      </c>
      <c r="J5597">
        <v>10105</v>
      </c>
      <c r="K5597">
        <v>114060</v>
      </c>
      <c r="L5597" t="s">
        <v>31</v>
      </c>
      <c r="M5597" t="s">
        <v>197</v>
      </c>
      <c r="N5597" t="s">
        <v>11264</v>
      </c>
      <c r="O5597" s="129"/>
    </row>
    <row r="5598" spans="1:15">
      <c r="A5598" t="s">
        <v>320</v>
      </c>
      <c r="B5598" t="s">
        <v>317</v>
      </c>
      <c r="C5598" t="s">
        <v>11571</v>
      </c>
      <c r="D5598" t="s">
        <v>318</v>
      </c>
      <c r="E5598">
        <v>14276.53</v>
      </c>
      <c r="F5598" t="s">
        <v>1170</v>
      </c>
      <c r="G5598" t="s">
        <v>11572</v>
      </c>
      <c r="H5598" t="s">
        <v>829</v>
      </c>
      <c r="I5598" t="s">
        <v>10737</v>
      </c>
      <c r="J5598">
        <v>10105</v>
      </c>
      <c r="K5598">
        <v>114060</v>
      </c>
      <c r="L5598" t="s">
        <v>31</v>
      </c>
      <c r="M5598" t="s">
        <v>197</v>
      </c>
      <c r="N5598" t="s">
        <v>11265</v>
      </c>
      <c r="O5598" s="129"/>
    </row>
    <row r="5599" spans="1:15">
      <c r="A5599" t="s">
        <v>321</v>
      </c>
      <c r="B5599" t="s">
        <v>317</v>
      </c>
      <c r="C5599" t="s">
        <v>11573</v>
      </c>
      <c r="D5599" t="s">
        <v>318</v>
      </c>
      <c r="E5599">
        <v>14063.05</v>
      </c>
      <c r="F5599" t="s">
        <v>1170</v>
      </c>
      <c r="G5599" t="s">
        <v>11574</v>
      </c>
      <c r="H5599" t="s">
        <v>832</v>
      </c>
      <c r="I5599" t="s">
        <v>10737</v>
      </c>
      <c r="J5599">
        <v>10105</v>
      </c>
      <c r="K5599">
        <v>114060</v>
      </c>
      <c r="L5599" t="s">
        <v>31</v>
      </c>
      <c r="M5599" t="s">
        <v>197</v>
      </c>
      <c r="N5599" t="s">
        <v>11266</v>
      </c>
      <c r="O5599" s="129"/>
    </row>
    <row r="5600" spans="1:15">
      <c r="A5600" t="s">
        <v>1115</v>
      </c>
      <c r="B5600" t="s">
        <v>317</v>
      </c>
      <c r="C5600" t="s">
        <v>11575</v>
      </c>
      <c r="D5600" t="s">
        <v>318</v>
      </c>
      <c r="E5600">
        <v>14335.96</v>
      </c>
      <c r="F5600" t="s">
        <v>1170</v>
      </c>
      <c r="G5600" t="s">
        <v>11576</v>
      </c>
      <c r="H5600" t="s">
        <v>830</v>
      </c>
      <c r="I5600" t="s">
        <v>10737</v>
      </c>
      <c r="J5600">
        <v>10105</v>
      </c>
      <c r="K5600">
        <v>114060</v>
      </c>
      <c r="L5600" t="s">
        <v>31</v>
      </c>
      <c r="M5600" t="s">
        <v>197</v>
      </c>
      <c r="N5600" t="s">
        <v>11267</v>
      </c>
      <c r="O5600" s="129"/>
    </row>
    <row r="5601" spans="1:15">
      <c r="A5601" t="s">
        <v>11577</v>
      </c>
      <c r="B5601" t="s">
        <v>317</v>
      </c>
      <c r="C5601" t="s">
        <v>11578</v>
      </c>
      <c r="D5601" t="s">
        <v>318</v>
      </c>
      <c r="E5601">
        <v>14189.24</v>
      </c>
      <c r="F5601" t="s">
        <v>1170</v>
      </c>
      <c r="G5601" t="s">
        <v>11579</v>
      </c>
      <c r="H5601" t="s">
        <v>826</v>
      </c>
      <c r="I5601" t="s">
        <v>10737</v>
      </c>
      <c r="J5601">
        <v>10105</v>
      </c>
      <c r="K5601">
        <v>114060</v>
      </c>
      <c r="L5601" t="s">
        <v>31</v>
      </c>
      <c r="M5601" t="s">
        <v>197</v>
      </c>
      <c r="N5601" t="s">
        <v>11268</v>
      </c>
      <c r="O5601" s="129"/>
    </row>
    <row r="5602" spans="1:15">
      <c r="A5602" t="s">
        <v>11580</v>
      </c>
      <c r="B5602" t="s">
        <v>317</v>
      </c>
      <c r="C5602" t="s">
        <v>11581</v>
      </c>
      <c r="D5602" t="s">
        <v>318</v>
      </c>
      <c r="E5602">
        <v>12953.65</v>
      </c>
      <c r="F5602" t="s">
        <v>1170</v>
      </c>
      <c r="G5602" t="s">
        <v>11582</v>
      </c>
      <c r="H5602" t="s">
        <v>818</v>
      </c>
      <c r="I5602" t="s">
        <v>10737</v>
      </c>
      <c r="J5602">
        <v>10105</v>
      </c>
      <c r="K5602">
        <v>114060</v>
      </c>
      <c r="L5602" t="s">
        <v>31</v>
      </c>
      <c r="M5602" t="s">
        <v>197</v>
      </c>
      <c r="N5602" t="s">
        <v>11269</v>
      </c>
      <c r="O5602" s="129"/>
    </row>
    <row r="5603" spans="1:15">
      <c r="A5603" t="s">
        <v>11583</v>
      </c>
      <c r="B5603" t="s">
        <v>317</v>
      </c>
      <c r="C5603" t="s">
        <v>11584</v>
      </c>
      <c r="D5603" t="s">
        <v>318</v>
      </c>
      <c r="E5603">
        <v>14013.13</v>
      </c>
      <c r="F5603" t="s">
        <v>1170</v>
      </c>
      <c r="G5603" t="s">
        <v>11585</v>
      </c>
      <c r="H5603" t="s">
        <v>829</v>
      </c>
      <c r="I5603" t="s">
        <v>10737</v>
      </c>
      <c r="J5603">
        <v>10105</v>
      </c>
      <c r="K5603">
        <v>114060</v>
      </c>
      <c r="L5603" t="s">
        <v>31</v>
      </c>
      <c r="M5603" t="s">
        <v>197</v>
      </c>
      <c r="N5603" t="s">
        <v>11271</v>
      </c>
      <c r="O5603" s="129"/>
    </row>
    <row r="5604" spans="1:15">
      <c r="A5604" t="s">
        <v>1155</v>
      </c>
      <c r="B5604" t="s">
        <v>317</v>
      </c>
      <c r="C5604" t="s">
        <v>11586</v>
      </c>
      <c r="D5604" t="s">
        <v>318</v>
      </c>
      <c r="E5604">
        <v>14638.44</v>
      </c>
      <c r="F5604" t="s">
        <v>1170</v>
      </c>
      <c r="G5604" t="s">
        <v>11587</v>
      </c>
      <c r="H5604" t="s">
        <v>830</v>
      </c>
      <c r="I5604" t="s">
        <v>10737</v>
      </c>
      <c r="J5604">
        <v>10105</v>
      </c>
      <c r="K5604">
        <v>114060</v>
      </c>
      <c r="L5604" t="s">
        <v>31</v>
      </c>
      <c r="M5604" t="s">
        <v>197</v>
      </c>
      <c r="N5604" t="s">
        <v>11270</v>
      </c>
      <c r="O5604" s="129"/>
    </row>
    <row r="5605" spans="1:15">
      <c r="A5605" t="s">
        <v>11588</v>
      </c>
      <c r="B5605" t="s">
        <v>317</v>
      </c>
      <c r="C5605" t="s">
        <v>11589</v>
      </c>
      <c r="D5605" t="s">
        <v>318</v>
      </c>
      <c r="E5605">
        <v>25341.38</v>
      </c>
      <c r="F5605" t="s">
        <v>1170</v>
      </c>
      <c r="G5605" t="s">
        <v>11590</v>
      </c>
      <c r="H5605" t="s">
        <v>837</v>
      </c>
      <c r="I5605" t="s">
        <v>10737</v>
      </c>
      <c r="J5605">
        <v>10105</v>
      </c>
      <c r="K5605">
        <v>114060</v>
      </c>
      <c r="L5605" t="s">
        <v>31</v>
      </c>
      <c r="M5605" t="s">
        <v>197</v>
      </c>
      <c r="N5605" t="s">
        <v>11272</v>
      </c>
      <c r="O5605" s="129"/>
    </row>
    <row r="5606" spans="1:15">
      <c r="A5606" t="s">
        <v>1161</v>
      </c>
      <c r="B5606" t="s">
        <v>317</v>
      </c>
      <c r="C5606" t="s">
        <v>11591</v>
      </c>
      <c r="D5606" t="s">
        <v>318</v>
      </c>
      <c r="E5606">
        <v>15420.98</v>
      </c>
      <c r="F5606" t="s">
        <v>1170</v>
      </c>
      <c r="G5606" t="s">
        <v>11592</v>
      </c>
      <c r="H5606" t="s">
        <v>829</v>
      </c>
      <c r="I5606" t="s">
        <v>10737</v>
      </c>
      <c r="J5606">
        <v>10105</v>
      </c>
      <c r="K5606">
        <v>114060</v>
      </c>
      <c r="L5606" t="s">
        <v>31</v>
      </c>
      <c r="M5606" t="s">
        <v>197</v>
      </c>
      <c r="N5606" t="s">
        <v>11273</v>
      </c>
      <c r="O5606" s="129"/>
    </row>
    <row r="5607" spans="1:15">
      <c r="A5607" t="s">
        <v>1160</v>
      </c>
      <c r="B5607" t="s">
        <v>317</v>
      </c>
      <c r="C5607" t="s">
        <v>11593</v>
      </c>
      <c r="D5607" t="s">
        <v>318</v>
      </c>
      <c r="E5607">
        <v>15773.55</v>
      </c>
      <c r="F5607" t="s">
        <v>1170</v>
      </c>
      <c r="G5607" t="s">
        <v>11594</v>
      </c>
      <c r="H5607" t="s">
        <v>834</v>
      </c>
      <c r="I5607" t="s">
        <v>10737</v>
      </c>
      <c r="J5607">
        <v>10105</v>
      </c>
      <c r="K5607">
        <v>114060</v>
      </c>
      <c r="L5607" t="s">
        <v>31</v>
      </c>
      <c r="M5607" t="s">
        <v>197</v>
      </c>
      <c r="N5607" t="s">
        <v>11274</v>
      </c>
      <c r="O5607" s="129"/>
    </row>
    <row r="5608" spans="1:15">
      <c r="A5608" t="s">
        <v>316</v>
      </c>
      <c r="B5608" t="s">
        <v>317</v>
      </c>
      <c r="C5608" t="s">
        <v>11569</v>
      </c>
      <c r="D5608" t="s">
        <v>318</v>
      </c>
      <c r="E5608">
        <v>7002.72</v>
      </c>
      <c r="F5608" t="s">
        <v>1170</v>
      </c>
      <c r="G5608" t="s">
        <v>11570</v>
      </c>
      <c r="H5608" t="s">
        <v>833</v>
      </c>
      <c r="I5608" t="s">
        <v>10736</v>
      </c>
      <c r="J5608">
        <v>10107</v>
      </c>
      <c r="K5608">
        <v>111100</v>
      </c>
      <c r="L5608" t="s">
        <v>35</v>
      </c>
      <c r="M5608" t="s">
        <v>186</v>
      </c>
      <c r="N5608" t="s">
        <v>11264</v>
      </c>
      <c r="O5608" s="129"/>
    </row>
    <row r="5609" spans="1:15">
      <c r="A5609" t="s">
        <v>320</v>
      </c>
      <c r="B5609" t="s">
        <v>317</v>
      </c>
      <c r="C5609" t="s">
        <v>11571</v>
      </c>
      <c r="D5609" t="s">
        <v>318</v>
      </c>
      <c r="E5609">
        <v>7275.59</v>
      </c>
      <c r="F5609" t="s">
        <v>1170</v>
      </c>
      <c r="G5609" t="s">
        <v>11572</v>
      </c>
      <c r="H5609" t="s">
        <v>830</v>
      </c>
      <c r="I5609" t="s">
        <v>10736</v>
      </c>
      <c r="J5609">
        <v>10107</v>
      </c>
      <c r="K5609">
        <v>111100</v>
      </c>
      <c r="L5609" t="s">
        <v>35</v>
      </c>
      <c r="M5609" t="s">
        <v>186</v>
      </c>
      <c r="N5609" t="s">
        <v>11265</v>
      </c>
      <c r="O5609" s="129"/>
    </row>
    <row r="5610" spans="1:15">
      <c r="A5610" t="s">
        <v>321</v>
      </c>
      <c r="B5610" t="s">
        <v>317</v>
      </c>
      <c r="C5610" t="s">
        <v>11573</v>
      </c>
      <c r="D5610" t="s">
        <v>318</v>
      </c>
      <c r="E5610">
        <v>7002.72</v>
      </c>
      <c r="F5610" t="s">
        <v>1170</v>
      </c>
      <c r="G5610" t="s">
        <v>11574</v>
      </c>
      <c r="H5610" t="s">
        <v>833</v>
      </c>
      <c r="I5610" t="s">
        <v>10736</v>
      </c>
      <c r="J5610">
        <v>10107</v>
      </c>
      <c r="K5610">
        <v>111100</v>
      </c>
      <c r="L5610" t="s">
        <v>35</v>
      </c>
      <c r="M5610" t="s">
        <v>186</v>
      </c>
      <c r="N5610" t="s">
        <v>11266</v>
      </c>
      <c r="O5610" s="129"/>
    </row>
    <row r="5611" spans="1:15">
      <c r="A5611" t="s">
        <v>1115</v>
      </c>
      <c r="B5611" t="s">
        <v>317</v>
      </c>
      <c r="C5611" t="s">
        <v>11575</v>
      </c>
      <c r="D5611" t="s">
        <v>318</v>
      </c>
      <c r="E5611">
        <v>7070.84</v>
      </c>
      <c r="F5611" t="s">
        <v>1170</v>
      </c>
      <c r="G5611" t="s">
        <v>11576</v>
      </c>
      <c r="H5611" t="s">
        <v>831</v>
      </c>
      <c r="I5611" t="s">
        <v>10736</v>
      </c>
      <c r="J5611">
        <v>10107</v>
      </c>
      <c r="K5611">
        <v>111100</v>
      </c>
      <c r="L5611" t="s">
        <v>35</v>
      </c>
      <c r="M5611" t="s">
        <v>186</v>
      </c>
      <c r="N5611" t="s">
        <v>11267</v>
      </c>
      <c r="O5611" s="129"/>
    </row>
    <row r="5612" spans="1:15">
      <c r="A5612" t="s">
        <v>11577</v>
      </c>
      <c r="B5612" t="s">
        <v>317</v>
      </c>
      <c r="C5612" t="s">
        <v>11578</v>
      </c>
      <c r="D5612" t="s">
        <v>318</v>
      </c>
      <c r="E5612">
        <v>7019.75</v>
      </c>
      <c r="F5612" t="s">
        <v>1170</v>
      </c>
      <c r="G5612" t="s">
        <v>11579</v>
      </c>
      <c r="H5612" t="s">
        <v>827</v>
      </c>
      <c r="I5612" t="s">
        <v>10736</v>
      </c>
      <c r="J5612">
        <v>10107</v>
      </c>
      <c r="K5612">
        <v>111100</v>
      </c>
      <c r="L5612" t="s">
        <v>35</v>
      </c>
      <c r="M5612" t="s">
        <v>186</v>
      </c>
      <c r="N5612" t="s">
        <v>11268</v>
      </c>
      <c r="O5612" s="129"/>
    </row>
    <row r="5613" spans="1:15">
      <c r="A5613" t="s">
        <v>11580</v>
      </c>
      <c r="B5613" t="s">
        <v>317</v>
      </c>
      <c r="C5613" t="s">
        <v>11581</v>
      </c>
      <c r="D5613" t="s">
        <v>318</v>
      </c>
      <c r="E5613">
        <v>7019.75</v>
      </c>
      <c r="F5613" t="s">
        <v>1170</v>
      </c>
      <c r="G5613" t="s">
        <v>11582</v>
      </c>
      <c r="H5613" t="s">
        <v>819</v>
      </c>
      <c r="I5613" t="s">
        <v>10736</v>
      </c>
      <c r="J5613">
        <v>10107</v>
      </c>
      <c r="K5613">
        <v>111100</v>
      </c>
      <c r="L5613" t="s">
        <v>35</v>
      </c>
      <c r="M5613" t="s">
        <v>186</v>
      </c>
      <c r="N5613" t="s">
        <v>11269</v>
      </c>
      <c r="O5613" s="129"/>
    </row>
    <row r="5614" spans="1:15">
      <c r="A5614" t="s">
        <v>1155</v>
      </c>
      <c r="B5614" t="s">
        <v>317</v>
      </c>
      <c r="C5614" t="s">
        <v>11586</v>
      </c>
      <c r="D5614" t="s">
        <v>318</v>
      </c>
      <c r="E5614">
        <v>7207.8</v>
      </c>
      <c r="F5614" t="s">
        <v>1170</v>
      </c>
      <c r="G5614" t="s">
        <v>11587</v>
      </c>
      <c r="H5614" t="s">
        <v>831</v>
      </c>
      <c r="I5614" t="s">
        <v>10736</v>
      </c>
      <c r="J5614">
        <v>10107</v>
      </c>
      <c r="K5614">
        <v>111100</v>
      </c>
      <c r="L5614" t="s">
        <v>35</v>
      </c>
      <c r="M5614" t="s">
        <v>186</v>
      </c>
      <c r="N5614" t="s">
        <v>11270</v>
      </c>
      <c r="O5614" s="129"/>
    </row>
    <row r="5615" spans="1:15">
      <c r="A5615" t="s">
        <v>11583</v>
      </c>
      <c r="B5615" t="s">
        <v>317</v>
      </c>
      <c r="C5615" t="s">
        <v>11584</v>
      </c>
      <c r="D5615" t="s">
        <v>318</v>
      </c>
      <c r="E5615">
        <v>7019.75</v>
      </c>
      <c r="F5615" t="s">
        <v>1170</v>
      </c>
      <c r="G5615" t="s">
        <v>11585</v>
      </c>
      <c r="H5615" t="s">
        <v>830</v>
      </c>
      <c r="I5615" t="s">
        <v>10736</v>
      </c>
      <c r="J5615">
        <v>10107</v>
      </c>
      <c r="K5615">
        <v>111100</v>
      </c>
      <c r="L5615" t="s">
        <v>35</v>
      </c>
      <c r="M5615" t="s">
        <v>186</v>
      </c>
      <c r="N5615" t="s">
        <v>11271</v>
      </c>
      <c r="O5615" s="129"/>
    </row>
    <row r="5616" spans="1:15">
      <c r="A5616" t="s">
        <v>11588</v>
      </c>
      <c r="B5616" t="s">
        <v>317</v>
      </c>
      <c r="C5616" t="s">
        <v>11589</v>
      </c>
      <c r="D5616" t="s">
        <v>318</v>
      </c>
      <c r="E5616">
        <v>11575.68</v>
      </c>
      <c r="F5616" t="s">
        <v>1170</v>
      </c>
      <c r="G5616" t="s">
        <v>11590</v>
      </c>
      <c r="H5616" t="s">
        <v>838</v>
      </c>
      <c r="I5616" t="s">
        <v>10736</v>
      </c>
      <c r="J5616">
        <v>10107</v>
      </c>
      <c r="K5616">
        <v>111100</v>
      </c>
      <c r="L5616" t="s">
        <v>35</v>
      </c>
      <c r="M5616" t="s">
        <v>186</v>
      </c>
      <c r="N5616" t="s">
        <v>11272</v>
      </c>
      <c r="O5616" s="129"/>
    </row>
    <row r="5617" spans="1:15">
      <c r="A5617" t="s">
        <v>1161</v>
      </c>
      <c r="B5617" t="s">
        <v>317</v>
      </c>
      <c r="C5617" t="s">
        <v>11591</v>
      </c>
      <c r="D5617" t="s">
        <v>318</v>
      </c>
      <c r="E5617">
        <v>7524.12</v>
      </c>
      <c r="F5617" t="s">
        <v>1170</v>
      </c>
      <c r="G5617" t="s">
        <v>11592</v>
      </c>
      <c r="H5617" t="s">
        <v>830</v>
      </c>
      <c r="I5617" t="s">
        <v>10736</v>
      </c>
      <c r="J5617">
        <v>10107</v>
      </c>
      <c r="K5617">
        <v>111100</v>
      </c>
      <c r="L5617" t="s">
        <v>35</v>
      </c>
      <c r="M5617" t="s">
        <v>186</v>
      </c>
      <c r="N5617" t="s">
        <v>11273</v>
      </c>
      <c r="O5617" s="129"/>
    </row>
    <row r="5618" spans="1:15">
      <c r="A5618" t="s">
        <v>1160</v>
      </c>
      <c r="B5618" t="s">
        <v>317</v>
      </c>
      <c r="C5618" t="s">
        <v>11593</v>
      </c>
      <c r="D5618" t="s">
        <v>318</v>
      </c>
      <c r="E5618">
        <v>7546.05</v>
      </c>
      <c r="F5618" t="s">
        <v>1170</v>
      </c>
      <c r="G5618" t="s">
        <v>11594</v>
      </c>
      <c r="H5618" t="s">
        <v>835</v>
      </c>
      <c r="I5618" t="s">
        <v>10736</v>
      </c>
      <c r="J5618">
        <v>10107</v>
      </c>
      <c r="K5618">
        <v>111100</v>
      </c>
      <c r="L5618" t="s">
        <v>35</v>
      </c>
      <c r="M5618" t="s">
        <v>186</v>
      </c>
      <c r="N5618" t="s">
        <v>11274</v>
      </c>
      <c r="O5618" s="129"/>
    </row>
    <row r="5619" spans="1:15">
      <c r="A5619" t="s">
        <v>316</v>
      </c>
      <c r="B5619" t="s">
        <v>317</v>
      </c>
      <c r="C5619" t="s">
        <v>11569</v>
      </c>
      <c r="D5619" t="s">
        <v>318</v>
      </c>
      <c r="E5619">
        <v>8457.32</v>
      </c>
      <c r="F5619" t="s">
        <v>1170</v>
      </c>
      <c r="G5619" t="s">
        <v>11570</v>
      </c>
      <c r="H5619" t="s">
        <v>834</v>
      </c>
      <c r="I5619" t="s">
        <v>10735</v>
      </c>
      <c r="J5619">
        <v>10107</v>
      </c>
      <c r="K5619">
        <v>111200</v>
      </c>
      <c r="L5619" t="s">
        <v>33</v>
      </c>
      <c r="M5619" t="s">
        <v>186</v>
      </c>
      <c r="N5619" t="s">
        <v>11264</v>
      </c>
      <c r="O5619" s="129"/>
    </row>
    <row r="5620" spans="1:15">
      <c r="A5620" t="s">
        <v>320</v>
      </c>
      <c r="B5620" t="s">
        <v>317</v>
      </c>
      <c r="C5620" t="s">
        <v>11571</v>
      </c>
      <c r="D5620" t="s">
        <v>318</v>
      </c>
      <c r="E5620">
        <v>8237.32</v>
      </c>
      <c r="F5620" t="s">
        <v>1170</v>
      </c>
      <c r="G5620" t="s">
        <v>11572</v>
      </c>
      <c r="H5620" t="s">
        <v>831</v>
      </c>
      <c r="I5620" t="s">
        <v>10735</v>
      </c>
      <c r="J5620">
        <v>10107</v>
      </c>
      <c r="K5620">
        <v>111200</v>
      </c>
      <c r="L5620" t="s">
        <v>33</v>
      </c>
      <c r="M5620" t="s">
        <v>186</v>
      </c>
      <c r="N5620" t="s">
        <v>11265</v>
      </c>
      <c r="O5620" s="129"/>
    </row>
    <row r="5621" spans="1:15">
      <c r="A5621" t="s">
        <v>321</v>
      </c>
      <c r="B5621" t="s">
        <v>317</v>
      </c>
      <c r="C5621" t="s">
        <v>11573</v>
      </c>
      <c r="D5621" t="s">
        <v>318</v>
      </c>
      <c r="E5621">
        <v>8099.6</v>
      </c>
      <c r="F5621" t="s">
        <v>1170</v>
      </c>
      <c r="G5621" t="s">
        <v>11574</v>
      </c>
      <c r="H5621" t="s">
        <v>834</v>
      </c>
      <c r="I5621" t="s">
        <v>10735</v>
      </c>
      <c r="J5621">
        <v>10107</v>
      </c>
      <c r="K5621">
        <v>111200</v>
      </c>
      <c r="L5621" t="s">
        <v>33</v>
      </c>
      <c r="M5621" t="s">
        <v>186</v>
      </c>
      <c r="N5621" t="s">
        <v>11266</v>
      </c>
      <c r="O5621" s="129"/>
    </row>
    <row r="5622" spans="1:15">
      <c r="A5622" t="s">
        <v>1115</v>
      </c>
      <c r="B5622" t="s">
        <v>317</v>
      </c>
      <c r="C5622" t="s">
        <v>11575</v>
      </c>
      <c r="D5622" t="s">
        <v>318</v>
      </c>
      <c r="E5622">
        <v>8908.2900000000009</v>
      </c>
      <c r="F5622" t="s">
        <v>1170</v>
      </c>
      <c r="G5622" t="s">
        <v>11576</v>
      </c>
      <c r="H5622" t="s">
        <v>832</v>
      </c>
      <c r="I5622" t="s">
        <v>10735</v>
      </c>
      <c r="J5622">
        <v>10107</v>
      </c>
      <c r="K5622">
        <v>111200</v>
      </c>
      <c r="L5622" t="s">
        <v>33</v>
      </c>
      <c r="M5622" t="s">
        <v>186</v>
      </c>
      <c r="N5622" t="s">
        <v>11267</v>
      </c>
      <c r="O5622" s="129"/>
    </row>
    <row r="5623" spans="1:15">
      <c r="A5623" t="s">
        <v>11577</v>
      </c>
      <c r="B5623" t="s">
        <v>317</v>
      </c>
      <c r="C5623" t="s">
        <v>11578</v>
      </c>
      <c r="D5623" t="s">
        <v>318</v>
      </c>
      <c r="E5623">
        <v>8333.25</v>
      </c>
      <c r="F5623" t="s">
        <v>1170</v>
      </c>
      <c r="G5623" t="s">
        <v>11579</v>
      </c>
      <c r="H5623" t="s">
        <v>828</v>
      </c>
      <c r="I5623" t="s">
        <v>10735</v>
      </c>
      <c r="J5623">
        <v>10107</v>
      </c>
      <c r="K5623">
        <v>111200</v>
      </c>
      <c r="L5623" t="s">
        <v>33</v>
      </c>
      <c r="M5623" t="s">
        <v>186</v>
      </c>
      <c r="N5623" t="s">
        <v>11268</v>
      </c>
      <c r="O5623" s="129"/>
    </row>
    <row r="5624" spans="1:15">
      <c r="A5624" t="s">
        <v>11580</v>
      </c>
      <c r="B5624" t="s">
        <v>317</v>
      </c>
      <c r="C5624" t="s">
        <v>11581</v>
      </c>
      <c r="D5624" t="s">
        <v>318</v>
      </c>
      <c r="E5624">
        <v>7758.42</v>
      </c>
      <c r="F5624" t="s">
        <v>1170</v>
      </c>
      <c r="G5624" t="s">
        <v>11582</v>
      </c>
      <c r="H5624" t="s">
        <v>820</v>
      </c>
      <c r="I5624" t="s">
        <v>10735</v>
      </c>
      <c r="J5624">
        <v>10107</v>
      </c>
      <c r="K5624">
        <v>111200</v>
      </c>
      <c r="L5624" t="s">
        <v>33</v>
      </c>
      <c r="M5624" t="s">
        <v>186</v>
      </c>
      <c r="N5624" t="s">
        <v>11269</v>
      </c>
      <c r="O5624" s="129"/>
    </row>
    <row r="5625" spans="1:15">
      <c r="A5625" t="s">
        <v>11583</v>
      </c>
      <c r="B5625" t="s">
        <v>317</v>
      </c>
      <c r="C5625" t="s">
        <v>11584</v>
      </c>
      <c r="D5625" t="s">
        <v>318</v>
      </c>
      <c r="E5625">
        <v>8190.79</v>
      </c>
      <c r="F5625" t="s">
        <v>1170</v>
      </c>
      <c r="G5625" t="s">
        <v>11585</v>
      </c>
      <c r="H5625" t="s">
        <v>831</v>
      </c>
      <c r="I5625" t="s">
        <v>10735</v>
      </c>
      <c r="J5625">
        <v>10107</v>
      </c>
      <c r="K5625">
        <v>111200</v>
      </c>
      <c r="L5625" t="s">
        <v>33</v>
      </c>
      <c r="M5625" t="s">
        <v>186</v>
      </c>
      <c r="N5625" t="s">
        <v>11271</v>
      </c>
      <c r="O5625" s="129"/>
    </row>
    <row r="5626" spans="1:15">
      <c r="A5626" t="s">
        <v>1155</v>
      </c>
      <c r="B5626" t="s">
        <v>317</v>
      </c>
      <c r="C5626" t="s">
        <v>11586</v>
      </c>
      <c r="D5626" t="s">
        <v>318</v>
      </c>
      <c r="E5626">
        <v>9869.25</v>
      </c>
      <c r="F5626" t="s">
        <v>1170</v>
      </c>
      <c r="G5626" t="s">
        <v>11587</v>
      </c>
      <c r="H5626" t="s">
        <v>832</v>
      </c>
      <c r="I5626" t="s">
        <v>10735</v>
      </c>
      <c r="J5626">
        <v>10107</v>
      </c>
      <c r="K5626">
        <v>111200</v>
      </c>
      <c r="L5626" t="s">
        <v>33</v>
      </c>
      <c r="M5626" t="s">
        <v>186</v>
      </c>
      <c r="N5626" t="s">
        <v>11270</v>
      </c>
      <c r="O5626" s="129"/>
    </row>
    <row r="5627" spans="1:15">
      <c r="A5627" t="s">
        <v>11588</v>
      </c>
      <c r="B5627" t="s">
        <v>317</v>
      </c>
      <c r="C5627" t="s">
        <v>11589</v>
      </c>
      <c r="D5627" t="s">
        <v>318</v>
      </c>
      <c r="E5627">
        <v>16056.53</v>
      </c>
      <c r="F5627" t="s">
        <v>1170</v>
      </c>
      <c r="G5627" t="s">
        <v>11590</v>
      </c>
      <c r="H5627" t="s">
        <v>839</v>
      </c>
      <c r="I5627" t="s">
        <v>10735</v>
      </c>
      <c r="J5627">
        <v>10107</v>
      </c>
      <c r="K5627">
        <v>111200</v>
      </c>
      <c r="L5627" t="s">
        <v>33</v>
      </c>
      <c r="M5627" t="s">
        <v>186</v>
      </c>
      <c r="N5627" t="s">
        <v>11272</v>
      </c>
      <c r="O5627" s="129"/>
    </row>
    <row r="5628" spans="1:15">
      <c r="A5628" t="s">
        <v>1161</v>
      </c>
      <c r="B5628" t="s">
        <v>317</v>
      </c>
      <c r="C5628" t="s">
        <v>11591</v>
      </c>
      <c r="D5628" t="s">
        <v>318</v>
      </c>
      <c r="E5628">
        <v>8886.7000000000007</v>
      </c>
      <c r="F5628" t="s">
        <v>1170</v>
      </c>
      <c r="G5628" t="s">
        <v>11592</v>
      </c>
      <c r="H5628" t="s">
        <v>831</v>
      </c>
      <c r="I5628" t="s">
        <v>10735</v>
      </c>
      <c r="J5628">
        <v>10107</v>
      </c>
      <c r="K5628">
        <v>111200</v>
      </c>
      <c r="L5628" t="s">
        <v>33</v>
      </c>
      <c r="M5628" t="s">
        <v>186</v>
      </c>
      <c r="N5628" t="s">
        <v>11273</v>
      </c>
      <c r="O5628" s="129"/>
    </row>
    <row r="5629" spans="1:15">
      <c r="A5629" t="s">
        <v>1160</v>
      </c>
      <c r="B5629" t="s">
        <v>317</v>
      </c>
      <c r="C5629" t="s">
        <v>11593</v>
      </c>
      <c r="D5629" t="s">
        <v>318</v>
      </c>
      <c r="E5629">
        <v>9301.43</v>
      </c>
      <c r="F5629" t="s">
        <v>1170</v>
      </c>
      <c r="G5629" t="s">
        <v>11594</v>
      </c>
      <c r="H5629" t="s">
        <v>836</v>
      </c>
      <c r="I5629" t="s">
        <v>10735</v>
      </c>
      <c r="J5629">
        <v>10107</v>
      </c>
      <c r="K5629">
        <v>111200</v>
      </c>
      <c r="L5629" t="s">
        <v>33</v>
      </c>
      <c r="M5629" t="s">
        <v>186</v>
      </c>
      <c r="N5629" t="s">
        <v>11274</v>
      </c>
      <c r="O5629" s="129"/>
    </row>
    <row r="5630" spans="1:15">
      <c r="A5630" t="s">
        <v>316</v>
      </c>
      <c r="B5630" t="s">
        <v>317</v>
      </c>
      <c r="C5630" t="s">
        <v>11569</v>
      </c>
      <c r="D5630" t="s">
        <v>318</v>
      </c>
      <c r="E5630">
        <v>64483.6</v>
      </c>
      <c r="F5630" t="s">
        <v>1170</v>
      </c>
      <c r="G5630" t="s">
        <v>11570</v>
      </c>
      <c r="H5630" t="s">
        <v>835</v>
      </c>
      <c r="I5630" t="s">
        <v>10734</v>
      </c>
      <c r="J5630">
        <v>10107</v>
      </c>
      <c r="K5630">
        <v>111400</v>
      </c>
      <c r="L5630" t="s">
        <v>27</v>
      </c>
      <c r="M5630" t="s">
        <v>186</v>
      </c>
      <c r="N5630" t="s">
        <v>11264</v>
      </c>
      <c r="O5630" s="129"/>
    </row>
    <row r="5631" spans="1:15">
      <c r="A5631" t="s">
        <v>320</v>
      </c>
      <c r="B5631" t="s">
        <v>317</v>
      </c>
      <c r="C5631" t="s">
        <v>11571</v>
      </c>
      <c r="D5631" t="s">
        <v>318</v>
      </c>
      <c r="E5631">
        <v>68624.240000000005</v>
      </c>
      <c r="F5631" t="s">
        <v>1170</v>
      </c>
      <c r="G5631" t="s">
        <v>11572</v>
      </c>
      <c r="H5631" t="s">
        <v>832</v>
      </c>
      <c r="I5631" t="s">
        <v>10734</v>
      </c>
      <c r="J5631">
        <v>10107</v>
      </c>
      <c r="K5631">
        <v>111400</v>
      </c>
      <c r="L5631" t="s">
        <v>27</v>
      </c>
      <c r="M5631" t="s">
        <v>186</v>
      </c>
      <c r="N5631" t="s">
        <v>11265</v>
      </c>
      <c r="O5631" s="129"/>
    </row>
    <row r="5632" spans="1:15">
      <c r="A5632" t="s">
        <v>321</v>
      </c>
      <c r="B5632" t="s">
        <v>317</v>
      </c>
      <c r="C5632" t="s">
        <v>11573</v>
      </c>
      <c r="D5632" t="s">
        <v>318</v>
      </c>
      <c r="E5632">
        <v>68453.8</v>
      </c>
      <c r="F5632" t="s">
        <v>1170</v>
      </c>
      <c r="G5632" t="s">
        <v>11574</v>
      </c>
      <c r="H5632" t="s">
        <v>835</v>
      </c>
      <c r="I5632" t="s">
        <v>10734</v>
      </c>
      <c r="J5632">
        <v>10107</v>
      </c>
      <c r="K5632">
        <v>111400</v>
      </c>
      <c r="L5632" t="s">
        <v>27</v>
      </c>
      <c r="M5632" t="s">
        <v>186</v>
      </c>
      <c r="N5632" t="s">
        <v>11266</v>
      </c>
      <c r="O5632" s="129"/>
    </row>
    <row r="5633" spans="1:15">
      <c r="A5633" t="s">
        <v>1115</v>
      </c>
      <c r="B5633" t="s">
        <v>317</v>
      </c>
      <c r="C5633" t="s">
        <v>11575</v>
      </c>
      <c r="D5633" t="s">
        <v>318</v>
      </c>
      <c r="E5633">
        <v>68760.91</v>
      </c>
      <c r="F5633" t="s">
        <v>1170</v>
      </c>
      <c r="G5633" t="s">
        <v>11576</v>
      </c>
      <c r="H5633" t="s">
        <v>833</v>
      </c>
      <c r="I5633" t="s">
        <v>10734</v>
      </c>
      <c r="J5633">
        <v>10107</v>
      </c>
      <c r="K5633">
        <v>111400</v>
      </c>
      <c r="L5633" t="s">
        <v>27</v>
      </c>
      <c r="M5633" t="s">
        <v>186</v>
      </c>
      <c r="N5633" t="s">
        <v>11267</v>
      </c>
      <c r="O5633" s="129"/>
    </row>
    <row r="5634" spans="1:15">
      <c r="A5634" t="s">
        <v>11577</v>
      </c>
      <c r="B5634" t="s">
        <v>317</v>
      </c>
      <c r="C5634" t="s">
        <v>11578</v>
      </c>
      <c r="D5634" t="s">
        <v>318</v>
      </c>
      <c r="E5634">
        <v>74192.479999999996</v>
      </c>
      <c r="F5634" t="s">
        <v>1170</v>
      </c>
      <c r="G5634" t="s">
        <v>11579</v>
      </c>
      <c r="H5634" t="s">
        <v>829</v>
      </c>
      <c r="I5634" t="s">
        <v>10734</v>
      </c>
      <c r="J5634">
        <v>10107</v>
      </c>
      <c r="K5634">
        <v>111400</v>
      </c>
      <c r="L5634" t="s">
        <v>27</v>
      </c>
      <c r="M5634" t="s">
        <v>186</v>
      </c>
      <c r="N5634" t="s">
        <v>11268</v>
      </c>
      <c r="O5634" s="129"/>
    </row>
    <row r="5635" spans="1:15">
      <c r="A5635" t="s">
        <v>11580</v>
      </c>
      <c r="B5635" t="s">
        <v>317</v>
      </c>
      <c r="C5635" t="s">
        <v>11581</v>
      </c>
      <c r="D5635" t="s">
        <v>318</v>
      </c>
      <c r="E5635">
        <v>71774.5</v>
      </c>
      <c r="F5635" t="s">
        <v>1170</v>
      </c>
      <c r="G5635" t="s">
        <v>11582</v>
      </c>
      <c r="H5635" t="s">
        <v>821</v>
      </c>
      <c r="I5635" t="s">
        <v>10734</v>
      </c>
      <c r="J5635">
        <v>10107</v>
      </c>
      <c r="K5635">
        <v>111400</v>
      </c>
      <c r="L5635" t="s">
        <v>27</v>
      </c>
      <c r="M5635" t="s">
        <v>186</v>
      </c>
      <c r="N5635" t="s">
        <v>11269</v>
      </c>
      <c r="O5635" s="129"/>
    </row>
    <row r="5636" spans="1:15">
      <c r="A5636" t="s">
        <v>1155</v>
      </c>
      <c r="B5636" t="s">
        <v>317</v>
      </c>
      <c r="C5636" t="s">
        <v>11586</v>
      </c>
      <c r="D5636" t="s">
        <v>318</v>
      </c>
      <c r="E5636">
        <v>76622.259999999995</v>
      </c>
      <c r="F5636" t="s">
        <v>1170</v>
      </c>
      <c r="G5636" t="s">
        <v>11587</v>
      </c>
      <c r="H5636" t="s">
        <v>833</v>
      </c>
      <c r="I5636" t="s">
        <v>10734</v>
      </c>
      <c r="J5636">
        <v>10107</v>
      </c>
      <c r="K5636">
        <v>111400</v>
      </c>
      <c r="L5636" t="s">
        <v>27</v>
      </c>
      <c r="M5636" t="s">
        <v>186</v>
      </c>
      <c r="N5636" t="s">
        <v>11270</v>
      </c>
      <c r="O5636" s="129"/>
    </row>
    <row r="5637" spans="1:15">
      <c r="A5637" t="s">
        <v>11583</v>
      </c>
      <c r="B5637" t="s">
        <v>317</v>
      </c>
      <c r="C5637" t="s">
        <v>11584</v>
      </c>
      <c r="D5637" t="s">
        <v>318</v>
      </c>
      <c r="E5637">
        <v>74850</v>
      </c>
      <c r="F5637" t="s">
        <v>1170</v>
      </c>
      <c r="G5637" t="s">
        <v>11585</v>
      </c>
      <c r="H5637" t="s">
        <v>832</v>
      </c>
      <c r="I5637" t="s">
        <v>10734</v>
      </c>
      <c r="J5637">
        <v>10107</v>
      </c>
      <c r="K5637">
        <v>111400</v>
      </c>
      <c r="L5637" t="s">
        <v>27</v>
      </c>
      <c r="M5637" t="s">
        <v>186</v>
      </c>
      <c r="N5637" t="s">
        <v>11271</v>
      </c>
      <c r="O5637" s="129"/>
    </row>
    <row r="5638" spans="1:15">
      <c r="A5638" t="s">
        <v>11588</v>
      </c>
      <c r="B5638" t="s">
        <v>317</v>
      </c>
      <c r="C5638" t="s">
        <v>11589</v>
      </c>
      <c r="D5638" t="s">
        <v>318</v>
      </c>
      <c r="E5638">
        <v>87144.93</v>
      </c>
      <c r="F5638" t="s">
        <v>1170</v>
      </c>
      <c r="G5638" t="s">
        <v>11590</v>
      </c>
      <c r="H5638" t="s">
        <v>840</v>
      </c>
      <c r="I5638" t="s">
        <v>10734</v>
      </c>
      <c r="J5638">
        <v>10107</v>
      </c>
      <c r="K5638">
        <v>111400</v>
      </c>
      <c r="L5638" t="s">
        <v>27</v>
      </c>
      <c r="M5638" t="s">
        <v>186</v>
      </c>
      <c r="N5638" t="s">
        <v>11272</v>
      </c>
      <c r="O5638" s="129"/>
    </row>
    <row r="5639" spans="1:15">
      <c r="A5639" t="s">
        <v>1161</v>
      </c>
      <c r="B5639" t="s">
        <v>317</v>
      </c>
      <c r="C5639" t="s">
        <v>11591</v>
      </c>
      <c r="D5639" t="s">
        <v>318</v>
      </c>
      <c r="E5639">
        <v>76643.039999999994</v>
      </c>
      <c r="F5639" t="s">
        <v>1170</v>
      </c>
      <c r="G5639" t="s">
        <v>11592</v>
      </c>
      <c r="H5639" t="s">
        <v>832</v>
      </c>
      <c r="I5639" t="s">
        <v>10734</v>
      </c>
      <c r="J5639">
        <v>10107</v>
      </c>
      <c r="K5639">
        <v>111400</v>
      </c>
      <c r="L5639" t="s">
        <v>27</v>
      </c>
      <c r="M5639" t="s">
        <v>186</v>
      </c>
      <c r="N5639" t="s">
        <v>11273</v>
      </c>
      <c r="O5639" s="129"/>
    </row>
    <row r="5640" spans="1:15">
      <c r="A5640" t="s">
        <v>1160</v>
      </c>
      <c r="B5640" t="s">
        <v>317</v>
      </c>
      <c r="C5640" t="s">
        <v>11593</v>
      </c>
      <c r="D5640" t="s">
        <v>318</v>
      </c>
      <c r="E5640">
        <v>80156.77</v>
      </c>
      <c r="F5640" t="s">
        <v>1170</v>
      </c>
      <c r="G5640" t="s">
        <v>11594</v>
      </c>
      <c r="H5640" t="s">
        <v>837</v>
      </c>
      <c r="I5640" t="s">
        <v>10734</v>
      </c>
      <c r="J5640">
        <v>10107</v>
      </c>
      <c r="K5640">
        <v>111400</v>
      </c>
      <c r="L5640" t="s">
        <v>27</v>
      </c>
      <c r="M5640" t="s">
        <v>186</v>
      </c>
      <c r="N5640" t="s">
        <v>11274</v>
      </c>
      <c r="O5640" s="129"/>
    </row>
    <row r="5641" spans="1:15">
      <c r="A5641" t="s">
        <v>316</v>
      </c>
      <c r="B5641" t="s">
        <v>317</v>
      </c>
      <c r="C5641" t="s">
        <v>11569</v>
      </c>
      <c r="D5641" t="s">
        <v>318</v>
      </c>
      <c r="E5641">
        <v>34304.550000000003</v>
      </c>
      <c r="F5641" t="s">
        <v>1170</v>
      </c>
      <c r="G5641" t="s">
        <v>11570</v>
      </c>
      <c r="H5641" t="s">
        <v>836</v>
      </c>
      <c r="I5641" t="s">
        <v>10733</v>
      </c>
      <c r="J5641">
        <v>10107</v>
      </c>
      <c r="K5641">
        <v>111600</v>
      </c>
      <c r="L5641" t="s">
        <v>31</v>
      </c>
      <c r="M5641" t="s">
        <v>186</v>
      </c>
      <c r="N5641" t="s">
        <v>11264</v>
      </c>
      <c r="O5641" s="129"/>
    </row>
    <row r="5642" spans="1:15">
      <c r="A5642" t="s">
        <v>320</v>
      </c>
      <c r="B5642" t="s">
        <v>317</v>
      </c>
      <c r="C5642" t="s">
        <v>11571</v>
      </c>
      <c r="D5642" t="s">
        <v>318</v>
      </c>
      <c r="E5642">
        <v>33911.760000000002</v>
      </c>
      <c r="F5642" t="s">
        <v>1170</v>
      </c>
      <c r="G5642" t="s">
        <v>11572</v>
      </c>
      <c r="H5642" t="s">
        <v>833</v>
      </c>
      <c r="I5642" t="s">
        <v>10733</v>
      </c>
      <c r="J5642">
        <v>10107</v>
      </c>
      <c r="K5642">
        <v>111600</v>
      </c>
      <c r="L5642" t="s">
        <v>31</v>
      </c>
      <c r="M5642" t="s">
        <v>186</v>
      </c>
      <c r="N5642" t="s">
        <v>11265</v>
      </c>
      <c r="O5642" s="129"/>
    </row>
    <row r="5643" spans="1:15">
      <c r="A5643" t="s">
        <v>321</v>
      </c>
      <c r="B5643" t="s">
        <v>317</v>
      </c>
      <c r="C5643" t="s">
        <v>11573</v>
      </c>
      <c r="D5643" t="s">
        <v>318</v>
      </c>
      <c r="E5643">
        <v>34144.71</v>
      </c>
      <c r="F5643" t="s">
        <v>1170</v>
      </c>
      <c r="G5643" t="s">
        <v>11574</v>
      </c>
      <c r="H5643" t="s">
        <v>836</v>
      </c>
      <c r="I5643" t="s">
        <v>10733</v>
      </c>
      <c r="J5643">
        <v>10107</v>
      </c>
      <c r="K5643">
        <v>111600</v>
      </c>
      <c r="L5643" t="s">
        <v>31</v>
      </c>
      <c r="M5643" t="s">
        <v>186</v>
      </c>
      <c r="N5643" t="s">
        <v>11266</v>
      </c>
      <c r="O5643" s="129"/>
    </row>
    <row r="5644" spans="1:15">
      <c r="A5644" t="s">
        <v>1115</v>
      </c>
      <c r="B5644" t="s">
        <v>317</v>
      </c>
      <c r="C5644" t="s">
        <v>11575</v>
      </c>
      <c r="D5644" t="s">
        <v>318</v>
      </c>
      <c r="E5644">
        <v>34848.99</v>
      </c>
      <c r="F5644" t="s">
        <v>1170</v>
      </c>
      <c r="G5644" t="s">
        <v>11576</v>
      </c>
      <c r="H5644" t="s">
        <v>834</v>
      </c>
      <c r="I5644" t="s">
        <v>10733</v>
      </c>
      <c r="J5644">
        <v>10107</v>
      </c>
      <c r="K5644">
        <v>111600</v>
      </c>
      <c r="L5644" t="s">
        <v>31</v>
      </c>
      <c r="M5644" t="s">
        <v>186</v>
      </c>
      <c r="N5644" t="s">
        <v>11267</v>
      </c>
      <c r="O5644" s="129"/>
    </row>
    <row r="5645" spans="1:15">
      <c r="A5645" t="s">
        <v>11577</v>
      </c>
      <c r="B5645" t="s">
        <v>317</v>
      </c>
      <c r="C5645" t="s">
        <v>11578</v>
      </c>
      <c r="D5645" t="s">
        <v>318</v>
      </c>
      <c r="E5645">
        <v>34407.42</v>
      </c>
      <c r="F5645" t="s">
        <v>1170</v>
      </c>
      <c r="G5645" t="s">
        <v>11579</v>
      </c>
      <c r="H5645" t="s">
        <v>830</v>
      </c>
      <c r="I5645" t="s">
        <v>10733</v>
      </c>
      <c r="J5645">
        <v>10107</v>
      </c>
      <c r="K5645">
        <v>111600</v>
      </c>
      <c r="L5645" t="s">
        <v>31</v>
      </c>
      <c r="M5645" t="s">
        <v>186</v>
      </c>
      <c r="N5645" t="s">
        <v>11268</v>
      </c>
      <c r="O5645" s="129"/>
    </row>
    <row r="5646" spans="1:15">
      <c r="A5646" t="s">
        <v>11580</v>
      </c>
      <c r="B5646" t="s">
        <v>317</v>
      </c>
      <c r="C5646" t="s">
        <v>11581</v>
      </c>
      <c r="D5646" t="s">
        <v>318</v>
      </c>
      <c r="E5646">
        <v>37850</v>
      </c>
      <c r="F5646" t="s">
        <v>1170</v>
      </c>
      <c r="G5646" t="s">
        <v>11582</v>
      </c>
      <c r="H5646" t="s">
        <v>822</v>
      </c>
      <c r="I5646" t="s">
        <v>10733</v>
      </c>
      <c r="J5646">
        <v>10107</v>
      </c>
      <c r="K5646">
        <v>111600</v>
      </c>
      <c r="L5646" t="s">
        <v>31</v>
      </c>
      <c r="M5646" t="s">
        <v>186</v>
      </c>
      <c r="N5646" t="s">
        <v>11269</v>
      </c>
      <c r="O5646" s="129"/>
    </row>
    <row r="5647" spans="1:15">
      <c r="A5647" t="s">
        <v>1155</v>
      </c>
      <c r="B5647" t="s">
        <v>317</v>
      </c>
      <c r="C5647" t="s">
        <v>11586</v>
      </c>
      <c r="D5647" t="s">
        <v>318</v>
      </c>
      <c r="E5647">
        <v>37770.71</v>
      </c>
      <c r="F5647" t="s">
        <v>1170</v>
      </c>
      <c r="G5647" t="s">
        <v>11587</v>
      </c>
      <c r="H5647" t="s">
        <v>834</v>
      </c>
      <c r="I5647" t="s">
        <v>10733</v>
      </c>
      <c r="J5647">
        <v>10107</v>
      </c>
      <c r="K5647">
        <v>111600</v>
      </c>
      <c r="L5647" t="s">
        <v>31</v>
      </c>
      <c r="M5647" t="s">
        <v>186</v>
      </c>
      <c r="N5647" t="s">
        <v>11270</v>
      </c>
      <c r="O5647" s="129"/>
    </row>
    <row r="5648" spans="1:15">
      <c r="A5648" t="s">
        <v>11583</v>
      </c>
      <c r="B5648" t="s">
        <v>317</v>
      </c>
      <c r="C5648" t="s">
        <v>11584</v>
      </c>
      <c r="D5648" t="s">
        <v>318</v>
      </c>
      <c r="E5648">
        <v>37850</v>
      </c>
      <c r="F5648" t="s">
        <v>1170</v>
      </c>
      <c r="G5648" t="s">
        <v>11585</v>
      </c>
      <c r="H5648" t="s">
        <v>833</v>
      </c>
      <c r="I5648" t="s">
        <v>10733</v>
      </c>
      <c r="J5648">
        <v>10107</v>
      </c>
      <c r="K5648">
        <v>111600</v>
      </c>
      <c r="L5648" t="s">
        <v>31</v>
      </c>
      <c r="M5648" t="s">
        <v>186</v>
      </c>
      <c r="N5648" t="s">
        <v>11271</v>
      </c>
      <c r="O5648" s="129"/>
    </row>
    <row r="5649" spans="1:15">
      <c r="A5649" t="s">
        <v>11588</v>
      </c>
      <c r="B5649" t="s">
        <v>317</v>
      </c>
      <c r="C5649" t="s">
        <v>11589</v>
      </c>
      <c r="D5649" t="s">
        <v>318</v>
      </c>
      <c r="E5649">
        <v>64843.32</v>
      </c>
      <c r="F5649" t="s">
        <v>1170</v>
      </c>
      <c r="G5649" t="s">
        <v>11590</v>
      </c>
      <c r="H5649" t="s">
        <v>841</v>
      </c>
      <c r="I5649" t="s">
        <v>10733</v>
      </c>
      <c r="J5649">
        <v>10107</v>
      </c>
      <c r="K5649">
        <v>111600</v>
      </c>
      <c r="L5649" t="s">
        <v>31</v>
      </c>
      <c r="M5649" t="s">
        <v>186</v>
      </c>
      <c r="N5649" t="s">
        <v>11272</v>
      </c>
      <c r="O5649" s="129"/>
    </row>
    <row r="5650" spans="1:15">
      <c r="A5650" t="s">
        <v>1161</v>
      </c>
      <c r="B5650" t="s">
        <v>317</v>
      </c>
      <c r="C5650" t="s">
        <v>11591</v>
      </c>
      <c r="D5650" t="s">
        <v>318</v>
      </c>
      <c r="E5650">
        <v>41018.99</v>
      </c>
      <c r="F5650" t="s">
        <v>1170</v>
      </c>
      <c r="G5650" t="s">
        <v>11592</v>
      </c>
      <c r="H5650" t="s">
        <v>833</v>
      </c>
      <c r="I5650" t="s">
        <v>10733</v>
      </c>
      <c r="J5650">
        <v>10107</v>
      </c>
      <c r="K5650">
        <v>111600</v>
      </c>
      <c r="L5650" t="s">
        <v>31</v>
      </c>
      <c r="M5650" t="s">
        <v>186</v>
      </c>
      <c r="N5650" t="s">
        <v>11273</v>
      </c>
      <c r="O5650" s="129"/>
    </row>
    <row r="5651" spans="1:15">
      <c r="A5651" t="s">
        <v>1160</v>
      </c>
      <c r="B5651" t="s">
        <v>317</v>
      </c>
      <c r="C5651" t="s">
        <v>11593</v>
      </c>
      <c r="D5651" t="s">
        <v>318</v>
      </c>
      <c r="E5651">
        <v>39409.08</v>
      </c>
      <c r="F5651" t="s">
        <v>1170</v>
      </c>
      <c r="G5651" t="s">
        <v>11594</v>
      </c>
      <c r="H5651" t="s">
        <v>838</v>
      </c>
      <c r="I5651" t="s">
        <v>10733</v>
      </c>
      <c r="J5651">
        <v>10107</v>
      </c>
      <c r="K5651">
        <v>111600</v>
      </c>
      <c r="L5651" t="s">
        <v>31</v>
      </c>
      <c r="M5651" t="s">
        <v>186</v>
      </c>
      <c r="N5651" t="s">
        <v>11274</v>
      </c>
      <c r="O5651" s="129"/>
    </row>
    <row r="5652" spans="1:15">
      <c r="A5652" t="s">
        <v>316</v>
      </c>
      <c r="B5652" t="s">
        <v>317</v>
      </c>
      <c r="C5652" t="s">
        <v>11569</v>
      </c>
      <c r="D5652" t="s">
        <v>318</v>
      </c>
      <c r="E5652">
        <v>6047.05</v>
      </c>
      <c r="F5652" t="s">
        <v>1170</v>
      </c>
      <c r="G5652" t="s">
        <v>11570</v>
      </c>
      <c r="H5652" t="s">
        <v>837</v>
      </c>
      <c r="I5652" t="s">
        <v>10732</v>
      </c>
      <c r="J5652">
        <v>10107</v>
      </c>
      <c r="K5652">
        <v>111700</v>
      </c>
      <c r="L5652" t="s">
        <v>39</v>
      </c>
      <c r="M5652" t="s">
        <v>186</v>
      </c>
      <c r="N5652" t="s">
        <v>11264</v>
      </c>
      <c r="O5652" s="129"/>
    </row>
    <row r="5653" spans="1:15">
      <c r="A5653" t="s">
        <v>320</v>
      </c>
      <c r="B5653" t="s">
        <v>317</v>
      </c>
      <c r="C5653" t="s">
        <v>11571</v>
      </c>
      <c r="D5653" t="s">
        <v>318</v>
      </c>
      <c r="E5653">
        <v>6097.17</v>
      </c>
      <c r="F5653" t="s">
        <v>1170</v>
      </c>
      <c r="G5653" t="s">
        <v>11572</v>
      </c>
      <c r="H5653" t="s">
        <v>834</v>
      </c>
      <c r="I5653" t="s">
        <v>10732</v>
      </c>
      <c r="J5653">
        <v>10107</v>
      </c>
      <c r="K5653">
        <v>111700</v>
      </c>
      <c r="L5653" t="s">
        <v>39</v>
      </c>
      <c r="M5653" t="s">
        <v>186</v>
      </c>
      <c r="N5653" t="s">
        <v>11265</v>
      </c>
      <c r="O5653" s="129"/>
    </row>
    <row r="5654" spans="1:15">
      <c r="A5654" t="s">
        <v>321</v>
      </c>
      <c r="B5654" t="s">
        <v>317</v>
      </c>
      <c r="C5654" t="s">
        <v>11573</v>
      </c>
      <c r="D5654" t="s">
        <v>318</v>
      </c>
      <c r="E5654">
        <v>6675.22</v>
      </c>
      <c r="F5654" t="s">
        <v>1170</v>
      </c>
      <c r="G5654" t="s">
        <v>11574</v>
      </c>
      <c r="H5654" t="s">
        <v>837</v>
      </c>
      <c r="I5654" t="s">
        <v>10732</v>
      </c>
      <c r="J5654">
        <v>10107</v>
      </c>
      <c r="K5654">
        <v>111700</v>
      </c>
      <c r="L5654" t="s">
        <v>39</v>
      </c>
      <c r="M5654" t="s">
        <v>186</v>
      </c>
      <c r="N5654" t="s">
        <v>11266</v>
      </c>
      <c r="O5654" s="129"/>
    </row>
    <row r="5655" spans="1:15">
      <c r="A5655" t="s">
        <v>1115</v>
      </c>
      <c r="B5655" t="s">
        <v>317</v>
      </c>
      <c r="C5655" t="s">
        <v>11575</v>
      </c>
      <c r="D5655" t="s">
        <v>318</v>
      </c>
      <c r="E5655">
        <v>6545.48</v>
      </c>
      <c r="F5655" t="s">
        <v>1170</v>
      </c>
      <c r="G5655" t="s">
        <v>11576</v>
      </c>
      <c r="H5655" t="s">
        <v>835</v>
      </c>
      <c r="I5655" t="s">
        <v>10732</v>
      </c>
      <c r="J5655">
        <v>10107</v>
      </c>
      <c r="K5655">
        <v>111700</v>
      </c>
      <c r="L5655" t="s">
        <v>39</v>
      </c>
      <c r="M5655" t="s">
        <v>186</v>
      </c>
      <c r="N5655" t="s">
        <v>11267</v>
      </c>
      <c r="O5655" s="129"/>
    </row>
    <row r="5656" spans="1:15">
      <c r="A5656" t="s">
        <v>11577</v>
      </c>
      <c r="B5656" t="s">
        <v>317</v>
      </c>
      <c r="C5656" t="s">
        <v>11578</v>
      </c>
      <c r="D5656" t="s">
        <v>318</v>
      </c>
      <c r="E5656">
        <v>6488.74</v>
      </c>
      <c r="F5656" t="s">
        <v>1170</v>
      </c>
      <c r="G5656" t="s">
        <v>11579</v>
      </c>
      <c r="H5656" t="s">
        <v>831</v>
      </c>
      <c r="I5656" t="s">
        <v>10732</v>
      </c>
      <c r="J5656">
        <v>10107</v>
      </c>
      <c r="K5656">
        <v>111700</v>
      </c>
      <c r="L5656" t="s">
        <v>39</v>
      </c>
      <c r="M5656" t="s">
        <v>186</v>
      </c>
      <c r="N5656" t="s">
        <v>11268</v>
      </c>
      <c r="O5656" s="129"/>
    </row>
    <row r="5657" spans="1:15">
      <c r="A5657" t="s">
        <v>11580</v>
      </c>
      <c r="B5657" t="s">
        <v>317</v>
      </c>
      <c r="C5657" t="s">
        <v>11581</v>
      </c>
      <c r="D5657" t="s">
        <v>318</v>
      </c>
      <c r="E5657">
        <v>5969.6</v>
      </c>
      <c r="F5657" t="s">
        <v>1170</v>
      </c>
      <c r="G5657" t="s">
        <v>11582</v>
      </c>
      <c r="H5657" t="s">
        <v>823</v>
      </c>
      <c r="I5657" t="s">
        <v>10732</v>
      </c>
      <c r="J5657">
        <v>10107</v>
      </c>
      <c r="K5657">
        <v>111700</v>
      </c>
      <c r="L5657" t="s">
        <v>39</v>
      </c>
      <c r="M5657" t="s">
        <v>186</v>
      </c>
      <c r="N5657" t="s">
        <v>11269</v>
      </c>
      <c r="O5657" s="129"/>
    </row>
    <row r="5658" spans="1:15">
      <c r="A5658" t="s">
        <v>1155</v>
      </c>
      <c r="B5658" t="s">
        <v>317</v>
      </c>
      <c r="C5658" t="s">
        <v>11586</v>
      </c>
      <c r="D5658" t="s">
        <v>318</v>
      </c>
      <c r="E5658">
        <v>5885.24</v>
      </c>
      <c r="F5658" t="s">
        <v>1170</v>
      </c>
      <c r="G5658" t="s">
        <v>11587</v>
      </c>
      <c r="H5658" t="s">
        <v>835</v>
      </c>
      <c r="I5658" t="s">
        <v>10732</v>
      </c>
      <c r="J5658">
        <v>10107</v>
      </c>
      <c r="K5658">
        <v>111700</v>
      </c>
      <c r="L5658" t="s">
        <v>39</v>
      </c>
      <c r="M5658" t="s">
        <v>186</v>
      </c>
      <c r="N5658" t="s">
        <v>11270</v>
      </c>
      <c r="O5658" s="129"/>
    </row>
    <row r="5659" spans="1:15">
      <c r="A5659" t="s">
        <v>11583</v>
      </c>
      <c r="B5659" t="s">
        <v>317</v>
      </c>
      <c r="C5659" t="s">
        <v>11584</v>
      </c>
      <c r="D5659" t="s">
        <v>318</v>
      </c>
      <c r="E5659">
        <v>5969.6</v>
      </c>
      <c r="F5659" t="s">
        <v>1170</v>
      </c>
      <c r="G5659" t="s">
        <v>11585</v>
      </c>
      <c r="H5659" t="s">
        <v>834</v>
      </c>
      <c r="I5659" t="s">
        <v>10732</v>
      </c>
      <c r="J5659">
        <v>10107</v>
      </c>
      <c r="K5659">
        <v>111700</v>
      </c>
      <c r="L5659" t="s">
        <v>39</v>
      </c>
      <c r="M5659" t="s">
        <v>186</v>
      </c>
      <c r="N5659" t="s">
        <v>11271</v>
      </c>
      <c r="O5659" s="129"/>
    </row>
    <row r="5660" spans="1:15">
      <c r="A5660" t="s">
        <v>11588</v>
      </c>
      <c r="B5660" t="s">
        <v>317</v>
      </c>
      <c r="C5660" t="s">
        <v>11589</v>
      </c>
      <c r="D5660" t="s">
        <v>318</v>
      </c>
      <c r="E5660">
        <v>11234.95</v>
      </c>
      <c r="F5660" t="s">
        <v>1170</v>
      </c>
      <c r="G5660" t="s">
        <v>11590</v>
      </c>
      <c r="H5660" t="s">
        <v>842</v>
      </c>
      <c r="I5660" t="s">
        <v>10732</v>
      </c>
      <c r="J5660">
        <v>10107</v>
      </c>
      <c r="K5660">
        <v>111700</v>
      </c>
      <c r="L5660" t="s">
        <v>39</v>
      </c>
      <c r="M5660" t="s">
        <v>186</v>
      </c>
      <c r="N5660" t="s">
        <v>11272</v>
      </c>
      <c r="O5660" s="129"/>
    </row>
    <row r="5661" spans="1:15">
      <c r="A5661" t="s">
        <v>1161</v>
      </c>
      <c r="B5661" t="s">
        <v>317</v>
      </c>
      <c r="C5661" t="s">
        <v>11591</v>
      </c>
      <c r="D5661" t="s">
        <v>318</v>
      </c>
      <c r="E5661">
        <v>5361.26</v>
      </c>
      <c r="F5661" t="s">
        <v>1170</v>
      </c>
      <c r="G5661" t="s">
        <v>11592</v>
      </c>
      <c r="H5661" t="s">
        <v>834</v>
      </c>
      <c r="I5661" t="s">
        <v>10732</v>
      </c>
      <c r="J5661">
        <v>10107</v>
      </c>
      <c r="K5661">
        <v>111700</v>
      </c>
      <c r="L5661" t="s">
        <v>39</v>
      </c>
      <c r="M5661" t="s">
        <v>186</v>
      </c>
      <c r="N5661" t="s">
        <v>11273</v>
      </c>
      <c r="O5661" s="129"/>
    </row>
    <row r="5662" spans="1:15">
      <c r="A5662" t="s">
        <v>1160</v>
      </c>
      <c r="B5662" t="s">
        <v>317</v>
      </c>
      <c r="C5662" t="s">
        <v>11593</v>
      </c>
      <c r="D5662" t="s">
        <v>318</v>
      </c>
      <c r="E5662">
        <v>5165.7</v>
      </c>
      <c r="F5662" t="s">
        <v>1170</v>
      </c>
      <c r="G5662" t="s">
        <v>11594</v>
      </c>
      <c r="H5662" t="s">
        <v>839</v>
      </c>
      <c r="I5662" t="s">
        <v>10732</v>
      </c>
      <c r="J5662">
        <v>10107</v>
      </c>
      <c r="K5662">
        <v>111700</v>
      </c>
      <c r="L5662" t="s">
        <v>39</v>
      </c>
      <c r="M5662" t="s">
        <v>186</v>
      </c>
      <c r="N5662" t="s">
        <v>11274</v>
      </c>
      <c r="O5662" s="129"/>
    </row>
    <row r="5663" spans="1:15">
      <c r="A5663" t="s">
        <v>316</v>
      </c>
      <c r="B5663" t="s">
        <v>317</v>
      </c>
      <c r="C5663" t="s">
        <v>11569</v>
      </c>
      <c r="D5663" t="s">
        <v>318</v>
      </c>
      <c r="E5663">
        <v>125.38</v>
      </c>
      <c r="F5663" t="s">
        <v>1170</v>
      </c>
      <c r="G5663" t="s">
        <v>11570</v>
      </c>
      <c r="H5663" t="s">
        <v>838</v>
      </c>
      <c r="I5663" t="s">
        <v>10731</v>
      </c>
      <c r="J5663">
        <v>10107</v>
      </c>
      <c r="K5663">
        <v>113000</v>
      </c>
      <c r="L5663" t="s">
        <v>39</v>
      </c>
      <c r="M5663" t="s">
        <v>186</v>
      </c>
      <c r="N5663" t="s">
        <v>11264</v>
      </c>
      <c r="O5663" s="129"/>
    </row>
    <row r="5664" spans="1:15">
      <c r="A5664" t="s">
        <v>320</v>
      </c>
      <c r="B5664" t="s">
        <v>317</v>
      </c>
      <c r="C5664" t="s">
        <v>11571</v>
      </c>
      <c r="D5664" t="s">
        <v>318</v>
      </c>
      <c r="E5664">
        <v>124.07</v>
      </c>
      <c r="F5664" t="s">
        <v>1170</v>
      </c>
      <c r="G5664" t="s">
        <v>11572</v>
      </c>
      <c r="H5664" t="s">
        <v>835</v>
      </c>
      <c r="I5664" t="s">
        <v>10731</v>
      </c>
      <c r="J5664">
        <v>10107</v>
      </c>
      <c r="K5664">
        <v>113000</v>
      </c>
      <c r="L5664" t="s">
        <v>39</v>
      </c>
      <c r="M5664" t="s">
        <v>186</v>
      </c>
      <c r="N5664" t="s">
        <v>11265</v>
      </c>
      <c r="O5664" s="129"/>
    </row>
    <row r="5665" spans="1:15">
      <c r="A5665" t="s">
        <v>321</v>
      </c>
      <c r="B5665" t="s">
        <v>317</v>
      </c>
      <c r="C5665" t="s">
        <v>11573</v>
      </c>
      <c r="D5665" t="s">
        <v>318</v>
      </c>
      <c r="E5665">
        <v>111.95</v>
      </c>
      <c r="F5665" t="s">
        <v>1170</v>
      </c>
      <c r="G5665" t="s">
        <v>11574</v>
      </c>
      <c r="H5665" t="s">
        <v>838</v>
      </c>
      <c r="I5665" t="s">
        <v>10731</v>
      </c>
      <c r="J5665">
        <v>10107</v>
      </c>
      <c r="K5665">
        <v>113000</v>
      </c>
      <c r="L5665" t="s">
        <v>39</v>
      </c>
      <c r="M5665" t="s">
        <v>186</v>
      </c>
      <c r="N5665" t="s">
        <v>11266</v>
      </c>
      <c r="O5665" s="129"/>
    </row>
    <row r="5666" spans="1:15">
      <c r="A5666" t="s">
        <v>1115</v>
      </c>
      <c r="B5666" t="s">
        <v>317</v>
      </c>
      <c r="C5666" t="s">
        <v>11575</v>
      </c>
      <c r="D5666" t="s">
        <v>318</v>
      </c>
      <c r="E5666">
        <v>159.66999999999999</v>
      </c>
      <c r="F5666" t="s">
        <v>1170</v>
      </c>
      <c r="G5666" t="s">
        <v>11576</v>
      </c>
      <c r="H5666" t="s">
        <v>836</v>
      </c>
      <c r="I5666" t="s">
        <v>10731</v>
      </c>
      <c r="J5666">
        <v>10107</v>
      </c>
      <c r="K5666">
        <v>113000</v>
      </c>
      <c r="L5666" t="s">
        <v>39</v>
      </c>
      <c r="M5666" t="s">
        <v>186</v>
      </c>
      <c r="N5666" t="s">
        <v>11267</v>
      </c>
      <c r="O5666" s="129"/>
    </row>
    <row r="5667" spans="1:15">
      <c r="A5667" t="s">
        <v>11577</v>
      </c>
      <c r="B5667" t="s">
        <v>317</v>
      </c>
      <c r="C5667" t="s">
        <v>11578</v>
      </c>
      <c r="D5667" t="s">
        <v>318</v>
      </c>
      <c r="E5667">
        <v>123.21</v>
      </c>
      <c r="F5667" t="s">
        <v>1170</v>
      </c>
      <c r="G5667" t="s">
        <v>11579</v>
      </c>
      <c r="H5667" t="s">
        <v>832</v>
      </c>
      <c r="I5667" t="s">
        <v>10731</v>
      </c>
      <c r="J5667">
        <v>10107</v>
      </c>
      <c r="K5667">
        <v>113000</v>
      </c>
      <c r="L5667" t="s">
        <v>39</v>
      </c>
      <c r="M5667" t="s">
        <v>186</v>
      </c>
      <c r="N5667" t="s">
        <v>11268</v>
      </c>
      <c r="O5667" s="129"/>
    </row>
    <row r="5668" spans="1:15">
      <c r="A5668" t="s">
        <v>11580</v>
      </c>
      <c r="B5668" t="s">
        <v>317</v>
      </c>
      <c r="C5668" t="s">
        <v>11581</v>
      </c>
      <c r="D5668" t="s">
        <v>318</v>
      </c>
      <c r="E5668">
        <v>123.21</v>
      </c>
      <c r="F5668" t="s">
        <v>1170</v>
      </c>
      <c r="G5668" t="s">
        <v>11582</v>
      </c>
      <c r="H5668" t="s">
        <v>824</v>
      </c>
      <c r="I5668" t="s">
        <v>10731</v>
      </c>
      <c r="J5668">
        <v>10107</v>
      </c>
      <c r="K5668">
        <v>113000</v>
      </c>
      <c r="L5668" t="s">
        <v>39</v>
      </c>
      <c r="M5668" t="s">
        <v>186</v>
      </c>
      <c r="N5668" t="s">
        <v>11269</v>
      </c>
      <c r="O5668" s="129"/>
    </row>
    <row r="5669" spans="1:15">
      <c r="A5669" t="s">
        <v>1155</v>
      </c>
      <c r="B5669" t="s">
        <v>317</v>
      </c>
      <c r="C5669" t="s">
        <v>11586</v>
      </c>
      <c r="D5669" t="s">
        <v>318</v>
      </c>
      <c r="E5669">
        <v>149.38</v>
      </c>
      <c r="F5669" t="s">
        <v>1170</v>
      </c>
      <c r="G5669" t="s">
        <v>11587</v>
      </c>
      <c r="H5669" t="s">
        <v>836</v>
      </c>
      <c r="I5669" t="s">
        <v>10731</v>
      </c>
      <c r="J5669">
        <v>10107</v>
      </c>
      <c r="K5669">
        <v>113000</v>
      </c>
      <c r="L5669" t="s">
        <v>39</v>
      </c>
      <c r="M5669" t="s">
        <v>186</v>
      </c>
      <c r="N5669" t="s">
        <v>11270</v>
      </c>
      <c r="O5669" s="129"/>
    </row>
    <row r="5670" spans="1:15">
      <c r="A5670" t="s">
        <v>11583</v>
      </c>
      <c r="B5670" t="s">
        <v>317</v>
      </c>
      <c r="C5670" t="s">
        <v>11584</v>
      </c>
      <c r="D5670" t="s">
        <v>318</v>
      </c>
      <c r="E5670">
        <v>141.15</v>
      </c>
      <c r="F5670" t="s">
        <v>1170</v>
      </c>
      <c r="G5670" t="s">
        <v>11585</v>
      </c>
      <c r="H5670" t="s">
        <v>835</v>
      </c>
      <c r="I5670" t="s">
        <v>10731</v>
      </c>
      <c r="J5670">
        <v>10107</v>
      </c>
      <c r="K5670">
        <v>113000</v>
      </c>
      <c r="L5670" t="s">
        <v>39</v>
      </c>
      <c r="M5670" t="s">
        <v>186</v>
      </c>
      <c r="N5670" t="s">
        <v>11271</v>
      </c>
      <c r="O5670" s="129"/>
    </row>
    <row r="5671" spans="1:15">
      <c r="A5671" t="s">
        <v>11588</v>
      </c>
      <c r="B5671" t="s">
        <v>317</v>
      </c>
      <c r="C5671" t="s">
        <v>11589</v>
      </c>
      <c r="D5671" t="s">
        <v>318</v>
      </c>
      <c r="E5671">
        <v>693.36</v>
      </c>
      <c r="F5671" t="s">
        <v>1170</v>
      </c>
      <c r="G5671" t="s">
        <v>11590</v>
      </c>
      <c r="H5671" t="s">
        <v>843</v>
      </c>
      <c r="I5671" t="s">
        <v>10731</v>
      </c>
      <c r="J5671">
        <v>10107</v>
      </c>
      <c r="K5671">
        <v>113000</v>
      </c>
      <c r="L5671" t="s">
        <v>39</v>
      </c>
      <c r="M5671" t="s">
        <v>186</v>
      </c>
      <c r="N5671" t="s">
        <v>11272</v>
      </c>
      <c r="O5671" s="129"/>
    </row>
    <row r="5672" spans="1:15">
      <c r="A5672" t="s">
        <v>1161</v>
      </c>
      <c r="B5672" t="s">
        <v>317</v>
      </c>
      <c r="C5672" t="s">
        <v>11591</v>
      </c>
      <c r="D5672" t="s">
        <v>318</v>
      </c>
      <c r="E5672">
        <v>119.03</v>
      </c>
      <c r="F5672" t="s">
        <v>1170</v>
      </c>
      <c r="G5672" t="s">
        <v>11592</v>
      </c>
      <c r="H5672" t="s">
        <v>835</v>
      </c>
      <c r="I5672" t="s">
        <v>10731</v>
      </c>
      <c r="J5672">
        <v>10107</v>
      </c>
      <c r="K5672">
        <v>113000</v>
      </c>
      <c r="L5672" t="s">
        <v>39</v>
      </c>
      <c r="M5672" t="s">
        <v>186</v>
      </c>
      <c r="N5672" t="s">
        <v>11273</v>
      </c>
      <c r="O5672" s="129"/>
    </row>
    <row r="5673" spans="1:15">
      <c r="A5673" t="s">
        <v>1160</v>
      </c>
      <c r="B5673" t="s">
        <v>317</v>
      </c>
      <c r="C5673" t="s">
        <v>11593</v>
      </c>
      <c r="D5673" t="s">
        <v>318</v>
      </c>
      <c r="E5673">
        <v>129.83000000000001</v>
      </c>
      <c r="F5673" t="s">
        <v>1170</v>
      </c>
      <c r="G5673" t="s">
        <v>11594</v>
      </c>
      <c r="H5673" t="s">
        <v>840</v>
      </c>
      <c r="I5673" t="s">
        <v>10731</v>
      </c>
      <c r="J5673">
        <v>10107</v>
      </c>
      <c r="K5673">
        <v>113000</v>
      </c>
      <c r="L5673" t="s">
        <v>39</v>
      </c>
      <c r="M5673" t="s">
        <v>186</v>
      </c>
      <c r="N5673" t="s">
        <v>11274</v>
      </c>
      <c r="O5673" s="129"/>
    </row>
    <row r="5674" spans="1:15">
      <c r="A5674" t="s">
        <v>316</v>
      </c>
      <c r="B5674" t="s">
        <v>317</v>
      </c>
      <c r="C5674" t="s">
        <v>11569</v>
      </c>
      <c r="D5674" t="s">
        <v>318</v>
      </c>
      <c r="E5674">
        <v>652.55999999999995</v>
      </c>
      <c r="F5674" t="s">
        <v>1170</v>
      </c>
      <c r="G5674" t="s">
        <v>11570</v>
      </c>
      <c r="H5674" t="s">
        <v>839</v>
      </c>
      <c r="I5674" t="s">
        <v>10730</v>
      </c>
      <c r="J5674">
        <v>10107</v>
      </c>
      <c r="K5674">
        <v>113010</v>
      </c>
      <c r="L5674" t="s">
        <v>35</v>
      </c>
      <c r="M5674" t="s">
        <v>186</v>
      </c>
      <c r="N5674" t="s">
        <v>11264</v>
      </c>
      <c r="O5674" s="129"/>
    </row>
    <row r="5675" spans="1:15">
      <c r="A5675" t="s">
        <v>320</v>
      </c>
      <c r="B5675" t="s">
        <v>317</v>
      </c>
      <c r="C5675" t="s">
        <v>11571</v>
      </c>
      <c r="D5675" t="s">
        <v>318</v>
      </c>
      <c r="E5675">
        <v>690.21</v>
      </c>
      <c r="F5675" t="s">
        <v>1170</v>
      </c>
      <c r="G5675" t="s">
        <v>11572</v>
      </c>
      <c r="H5675" t="s">
        <v>836</v>
      </c>
      <c r="I5675" t="s">
        <v>10730</v>
      </c>
      <c r="J5675">
        <v>10107</v>
      </c>
      <c r="K5675">
        <v>113010</v>
      </c>
      <c r="L5675" t="s">
        <v>35</v>
      </c>
      <c r="M5675" t="s">
        <v>186</v>
      </c>
      <c r="N5675" t="s">
        <v>11265</v>
      </c>
      <c r="O5675" s="129"/>
    </row>
    <row r="5676" spans="1:15">
      <c r="A5676" t="s">
        <v>321</v>
      </c>
      <c r="B5676" t="s">
        <v>317</v>
      </c>
      <c r="C5676" t="s">
        <v>11573</v>
      </c>
      <c r="D5676" t="s">
        <v>318</v>
      </c>
      <c r="E5676">
        <v>652.55999999999995</v>
      </c>
      <c r="F5676" t="s">
        <v>1170</v>
      </c>
      <c r="G5676" t="s">
        <v>11574</v>
      </c>
      <c r="H5676" t="s">
        <v>839</v>
      </c>
      <c r="I5676" t="s">
        <v>10730</v>
      </c>
      <c r="J5676">
        <v>10107</v>
      </c>
      <c r="K5676">
        <v>113010</v>
      </c>
      <c r="L5676" t="s">
        <v>35</v>
      </c>
      <c r="M5676" t="s">
        <v>186</v>
      </c>
      <c r="N5676" t="s">
        <v>11266</v>
      </c>
      <c r="O5676" s="129"/>
    </row>
    <row r="5677" spans="1:15">
      <c r="A5677" t="s">
        <v>1115</v>
      </c>
      <c r="B5677" t="s">
        <v>317</v>
      </c>
      <c r="C5677" t="s">
        <v>11575</v>
      </c>
      <c r="D5677" t="s">
        <v>318</v>
      </c>
      <c r="E5677">
        <v>661.96</v>
      </c>
      <c r="F5677" t="s">
        <v>1170</v>
      </c>
      <c r="G5677" t="s">
        <v>11576</v>
      </c>
      <c r="H5677" t="s">
        <v>837</v>
      </c>
      <c r="I5677" t="s">
        <v>10730</v>
      </c>
      <c r="J5677">
        <v>10107</v>
      </c>
      <c r="K5677">
        <v>113010</v>
      </c>
      <c r="L5677" t="s">
        <v>35</v>
      </c>
      <c r="M5677" t="s">
        <v>186</v>
      </c>
      <c r="N5677" t="s">
        <v>11267</v>
      </c>
      <c r="O5677" s="129"/>
    </row>
    <row r="5678" spans="1:15">
      <c r="A5678" t="s">
        <v>11577</v>
      </c>
      <c r="B5678" t="s">
        <v>317</v>
      </c>
      <c r="C5678" t="s">
        <v>11578</v>
      </c>
      <c r="D5678" t="s">
        <v>318</v>
      </c>
      <c r="E5678">
        <v>654.9</v>
      </c>
      <c r="F5678" t="s">
        <v>1170</v>
      </c>
      <c r="G5678" t="s">
        <v>11579</v>
      </c>
      <c r="H5678" t="s">
        <v>833</v>
      </c>
      <c r="I5678" t="s">
        <v>10730</v>
      </c>
      <c r="J5678">
        <v>10107</v>
      </c>
      <c r="K5678">
        <v>113010</v>
      </c>
      <c r="L5678" t="s">
        <v>35</v>
      </c>
      <c r="M5678" t="s">
        <v>186</v>
      </c>
      <c r="N5678" t="s">
        <v>11268</v>
      </c>
      <c r="O5678" s="129"/>
    </row>
    <row r="5679" spans="1:15">
      <c r="A5679" t="s">
        <v>11580</v>
      </c>
      <c r="B5679" t="s">
        <v>317</v>
      </c>
      <c r="C5679" t="s">
        <v>11581</v>
      </c>
      <c r="D5679" t="s">
        <v>318</v>
      </c>
      <c r="E5679">
        <v>654.9</v>
      </c>
      <c r="F5679" t="s">
        <v>1170</v>
      </c>
      <c r="G5679" t="s">
        <v>11582</v>
      </c>
      <c r="H5679" t="s">
        <v>825</v>
      </c>
      <c r="I5679" t="s">
        <v>10730</v>
      </c>
      <c r="J5679">
        <v>10107</v>
      </c>
      <c r="K5679">
        <v>113010</v>
      </c>
      <c r="L5679" t="s">
        <v>35</v>
      </c>
      <c r="M5679" t="s">
        <v>186</v>
      </c>
      <c r="N5679" t="s">
        <v>11269</v>
      </c>
      <c r="O5679" s="129"/>
    </row>
    <row r="5680" spans="1:15">
      <c r="A5680" t="s">
        <v>11583</v>
      </c>
      <c r="B5680" t="s">
        <v>317</v>
      </c>
      <c r="C5680" t="s">
        <v>11584</v>
      </c>
      <c r="D5680" t="s">
        <v>318</v>
      </c>
      <c r="E5680">
        <v>654.9</v>
      </c>
      <c r="F5680" t="s">
        <v>1170</v>
      </c>
      <c r="G5680" t="s">
        <v>11585</v>
      </c>
      <c r="H5680" t="s">
        <v>836</v>
      </c>
      <c r="I5680" t="s">
        <v>10730</v>
      </c>
      <c r="J5680">
        <v>10107</v>
      </c>
      <c r="K5680">
        <v>113010</v>
      </c>
      <c r="L5680" t="s">
        <v>35</v>
      </c>
      <c r="M5680" t="s">
        <v>186</v>
      </c>
      <c r="N5680" t="s">
        <v>11271</v>
      </c>
      <c r="O5680" s="129"/>
    </row>
    <row r="5681" spans="1:15">
      <c r="A5681" t="s">
        <v>1155</v>
      </c>
      <c r="B5681" t="s">
        <v>317</v>
      </c>
      <c r="C5681" t="s">
        <v>11586</v>
      </c>
      <c r="D5681" t="s">
        <v>318</v>
      </c>
      <c r="E5681">
        <v>680.86</v>
      </c>
      <c r="F5681" t="s">
        <v>1170</v>
      </c>
      <c r="G5681" t="s">
        <v>11587</v>
      </c>
      <c r="H5681" t="s">
        <v>837</v>
      </c>
      <c r="I5681" t="s">
        <v>10730</v>
      </c>
      <c r="J5681">
        <v>10107</v>
      </c>
      <c r="K5681">
        <v>113010</v>
      </c>
      <c r="L5681" t="s">
        <v>35</v>
      </c>
      <c r="M5681" t="s">
        <v>186</v>
      </c>
      <c r="N5681" t="s">
        <v>11270</v>
      </c>
      <c r="O5681" s="129"/>
    </row>
    <row r="5682" spans="1:15">
      <c r="A5682" t="s">
        <v>11588</v>
      </c>
      <c r="B5682" t="s">
        <v>317</v>
      </c>
      <c r="C5682" t="s">
        <v>11589</v>
      </c>
      <c r="D5682" t="s">
        <v>318</v>
      </c>
      <c r="E5682">
        <v>1283.6300000000001</v>
      </c>
      <c r="F5682" t="s">
        <v>1170</v>
      </c>
      <c r="G5682" t="s">
        <v>11590</v>
      </c>
      <c r="H5682" t="s">
        <v>844</v>
      </c>
      <c r="I5682" t="s">
        <v>10730</v>
      </c>
      <c r="J5682">
        <v>10107</v>
      </c>
      <c r="K5682">
        <v>113010</v>
      </c>
      <c r="L5682" t="s">
        <v>35</v>
      </c>
      <c r="M5682" t="s">
        <v>186</v>
      </c>
      <c r="N5682" t="s">
        <v>11272</v>
      </c>
      <c r="O5682" s="129"/>
    </row>
    <row r="5683" spans="1:15">
      <c r="A5683" t="s">
        <v>1161</v>
      </c>
      <c r="B5683" t="s">
        <v>317</v>
      </c>
      <c r="C5683" t="s">
        <v>11591</v>
      </c>
      <c r="D5683" t="s">
        <v>318</v>
      </c>
      <c r="E5683">
        <v>724.51</v>
      </c>
      <c r="F5683" t="s">
        <v>1170</v>
      </c>
      <c r="G5683" t="s">
        <v>11592</v>
      </c>
      <c r="H5683" t="s">
        <v>836</v>
      </c>
      <c r="I5683" t="s">
        <v>10730</v>
      </c>
      <c r="J5683">
        <v>10107</v>
      </c>
      <c r="K5683">
        <v>113010</v>
      </c>
      <c r="L5683" t="s">
        <v>35</v>
      </c>
      <c r="M5683" t="s">
        <v>186</v>
      </c>
      <c r="N5683" t="s">
        <v>11273</v>
      </c>
      <c r="O5683" s="129"/>
    </row>
    <row r="5684" spans="1:15">
      <c r="A5684" t="s">
        <v>1160</v>
      </c>
      <c r="B5684" t="s">
        <v>317</v>
      </c>
      <c r="C5684" t="s">
        <v>11593</v>
      </c>
      <c r="D5684" t="s">
        <v>318</v>
      </c>
      <c r="E5684">
        <v>727.53</v>
      </c>
      <c r="F5684" t="s">
        <v>1170</v>
      </c>
      <c r="G5684" t="s">
        <v>11594</v>
      </c>
      <c r="H5684" t="s">
        <v>841</v>
      </c>
      <c r="I5684" t="s">
        <v>10730</v>
      </c>
      <c r="J5684">
        <v>10107</v>
      </c>
      <c r="K5684">
        <v>113010</v>
      </c>
      <c r="L5684" t="s">
        <v>35</v>
      </c>
      <c r="M5684" t="s">
        <v>186</v>
      </c>
      <c r="N5684" t="s">
        <v>11274</v>
      </c>
      <c r="O5684" s="129"/>
    </row>
    <row r="5685" spans="1:15">
      <c r="A5685" t="s">
        <v>316</v>
      </c>
      <c r="B5685" t="s">
        <v>317</v>
      </c>
      <c r="C5685" t="s">
        <v>11569</v>
      </c>
      <c r="D5685" t="s">
        <v>318</v>
      </c>
      <c r="E5685">
        <v>394.46</v>
      </c>
      <c r="F5685" t="s">
        <v>1170</v>
      </c>
      <c r="G5685" t="s">
        <v>11570</v>
      </c>
      <c r="H5685" t="s">
        <v>840</v>
      </c>
      <c r="I5685" t="s">
        <v>10729</v>
      </c>
      <c r="J5685">
        <v>10107</v>
      </c>
      <c r="K5685">
        <v>113020</v>
      </c>
      <c r="L5685" t="s">
        <v>33</v>
      </c>
      <c r="M5685" t="s">
        <v>186</v>
      </c>
      <c r="N5685" t="s">
        <v>11264</v>
      </c>
      <c r="O5685" s="129"/>
    </row>
    <row r="5686" spans="1:15">
      <c r="A5686" t="s">
        <v>320</v>
      </c>
      <c r="B5686" t="s">
        <v>317</v>
      </c>
      <c r="C5686" t="s">
        <v>11571</v>
      </c>
      <c r="D5686" t="s">
        <v>318</v>
      </c>
      <c r="E5686">
        <v>384.24</v>
      </c>
      <c r="F5686" t="s">
        <v>1170</v>
      </c>
      <c r="G5686" t="s">
        <v>11572</v>
      </c>
      <c r="H5686" t="s">
        <v>837</v>
      </c>
      <c r="I5686" t="s">
        <v>10729</v>
      </c>
      <c r="J5686">
        <v>10107</v>
      </c>
      <c r="K5686">
        <v>113020</v>
      </c>
      <c r="L5686" t="s">
        <v>33</v>
      </c>
      <c r="M5686" t="s">
        <v>186</v>
      </c>
      <c r="N5686" t="s">
        <v>11265</v>
      </c>
      <c r="O5686" s="129"/>
    </row>
    <row r="5687" spans="1:15">
      <c r="A5687" t="s">
        <v>321</v>
      </c>
      <c r="B5687" t="s">
        <v>317</v>
      </c>
      <c r="C5687" t="s">
        <v>11573</v>
      </c>
      <c r="D5687" t="s">
        <v>318</v>
      </c>
      <c r="E5687">
        <v>374.42</v>
      </c>
      <c r="F5687" t="s">
        <v>1170</v>
      </c>
      <c r="G5687" t="s">
        <v>11574</v>
      </c>
      <c r="H5687" t="s">
        <v>840</v>
      </c>
      <c r="I5687" t="s">
        <v>10729</v>
      </c>
      <c r="J5687">
        <v>10107</v>
      </c>
      <c r="K5687">
        <v>113020</v>
      </c>
      <c r="L5687" t="s">
        <v>33</v>
      </c>
      <c r="M5687" t="s">
        <v>186</v>
      </c>
      <c r="N5687" t="s">
        <v>11266</v>
      </c>
      <c r="O5687" s="129"/>
    </row>
    <row r="5688" spans="1:15">
      <c r="A5688" t="s">
        <v>1115</v>
      </c>
      <c r="B5688" t="s">
        <v>317</v>
      </c>
      <c r="C5688" t="s">
        <v>11575</v>
      </c>
      <c r="D5688" t="s">
        <v>318</v>
      </c>
      <c r="E5688">
        <v>436.8</v>
      </c>
      <c r="F5688" t="s">
        <v>1170</v>
      </c>
      <c r="G5688" t="s">
        <v>11576</v>
      </c>
      <c r="H5688" t="s">
        <v>838</v>
      </c>
      <c r="I5688" t="s">
        <v>10729</v>
      </c>
      <c r="J5688">
        <v>10107</v>
      </c>
      <c r="K5688">
        <v>113020</v>
      </c>
      <c r="L5688" t="s">
        <v>33</v>
      </c>
      <c r="M5688" t="s">
        <v>186</v>
      </c>
      <c r="N5688" t="s">
        <v>11267</v>
      </c>
      <c r="O5688" s="129"/>
    </row>
    <row r="5689" spans="1:15">
      <c r="A5689" t="s">
        <v>11577</v>
      </c>
      <c r="B5689" t="s">
        <v>317</v>
      </c>
      <c r="C5689" t="s">
        <v>11578</v>
      </c>
      <c r="D5689" t="s">
        <v>318</v>
      </c>
      <c r="E5689">
        <v>395.04</v>
      </c>
      <c r="F5689" t="s">
        <v>1170</v>
      </c>
      <c r="G5689" t="s">
        <v>11579</v>
      </c>
      <c r="H5689" t="s">
        <v>834</v>
      </c>
      <c r="I5689" t="s">
        <v>10729</v>
      </c>
      <c r="J5689">
        <v>10107</v>
      </c>
      <c r="K5689">
        <v>113020</v>
      </c>
      <c r="L5689" t="s">
        <v>33</v>
      </c>
      <c r="M5689" t="s">
        <v>186</v>
      </c>
      <c r="N5689" t="s">
        <v>11268</v>
      </c>
      <c r="O5689" s="129"/>
    </row>
    <row r="5690" spans="1:15">
      <c r="A5690" t="s">
        <v>11580</v>
      </c>
      <c r="B5690" t="s">
        <v>317</v>
      </c>
      <c r="C5690" t="s">
        <v>11581</v>
      </c>
      <c r="D5690" t="s">
        <v>318</v>
      </c>
      <c r="E5690">
        <v>315.70999999999998</v>
      </c>
      <c r="F5690" t="s">
        <v>1170</v>
      </c>
      <c r="G5690" t="s">
        <v>11582</v>
      </c>
      <c r="H5690" t="s">
        <v>826</v>
      </c>
      <c r="I5690" t="s">
        <v>10729</v>
      </c>
      <c r="J5690">
        <v>10107</v>
      </c>
      <c r="K5690">
        <v>113020</v>
      </c>
      <c r="L5690" t="s">
        <v>33</v>
      </c>
      <c r="M5690" t="s">
        <v>186</v>
      </c>
      <c r="N5690" t="s">
        <v>11269</v>
      </c>
      <c r="O5690" s="129"/>
    </row>
    <row r="5691" spans="1:15">
      <c r="A5691" t="s">
        <v>11583</v>
      </c>
      <c r="B5691" t="s">
        <v>317</v>
      </c>
      <c r="C5691" t="s">
        <v>11584</v>
      </c>
      <c r="D5691" t="s">
        <v>318</v>
      </c>
      <c r="E5691">
        <v>331.93</v>
      </c>
      <c r="F5691" t="s">
        <v>1170</v>
      </c>
      <c r="G5691" t="s">
        <v>11585</v>
      </c>
      <c r="H5691" t="s">
        <v>837</v>
      </c>
      <c r="I5691" t="s">
        <v>10729</v>
      </c>
      <c r="J5691">
        <v>10107</v>
      </c>
      <c r="K5691">
        <v>113020</v>
      </c>
      <c r="L5691" t="s">
        <v>33</v>
      </c>
      <c r="M5691" t="s">
        <v>186</v>
      </c>
      <c r="N5691" t="s">
        <v>11271</v>
      </c>
      <c r="O5691" s="129"/>
    </row>
    <row r="5692" spans="1:15">
      <c r="A5692" t="s">
        <v>1155</v>
      </c>
      <c r="B5692" t="s">
        <v>317</v>
      </c>
      <c r="C5692" t="s">
        <v>11586</v>
      </c>
      <c r="D5692" t="s">
        <v>318</v>
      </c>
      <c r="E5692">
        <v>522.20000000000005</v>
      </c>
      <c r="F5692" t="s">
        <v>1170</v>
      </c>
      <c r="G5692" t="s">
        <v>11587</v>
      </c>
      <c r="H5692" t="s">
        <v>838</v>
      </c>
      <c r="I5692" t="s">
        <v>10729</v>
      </c>
      <c r="J5692">
        <v>10107</v>
      </c>
      <c r="K5692">
        <v>113020</v>
      </c>
      <c r="L5692" t="s">
        <v>33</v>
      </c>
      <c r="M5692" t="s">
        <v>186</v>
      </c>
      <c r="N5692" t="s">
        <v>11270</v>
      </c>
      <c r="O5692" s="129"/>
    </row>
    <row r="5693" spans="1:15">
      <c r="A5693" t="s">
        <v>11588</v>
      </c>
      <c r="B5693" t="s">
        <v>317</v>
      </c>
      <c r="C5693" t="s">
        <v>11589</v>
      </c>
      <c r="D5693" t="s">
        <v>318</v>
      </c>
      <c r="E5693">
        <v>1329.9</v>
      </c>
      <c r="F5693" t="s">
        <v>1170</v>
      </c>
      <c r="G5693" t="s">
        <v>11590</v>
      </c>
      <c r="H5693" t="s">
        <v>845</v>
      </c>
      <c r="I5693" t="s">
        <v>10729</v>
      </c>
      <c r="J5693">
        <v>10107</v>
      </c>
      <c r="K5693">
        <v>113020</v>
      </c>
      <c r="L5693" t="s">
        <v>33</v>
      </c>
      <c r="M5693" t="s">
        <v>186</v>
      </c>
      <c r="N5693" t="s">
        <v>11272</v>
      </c>
      <c r="O5693" s="129"/>
    </row>
    <row r="5694" spans="1:15">
      <c r="A5694" t="s">
        <v>1161</v>
      </c>
      <c r="B5694" t="s">
        <v>317</v>
      </c>
      <c r="C5694" t="s">
        <v>11591</v>
      </c>
      <c r="D5694" t="s">
        <v>318</v>
      </c>
      <c r="E5694">
        <v>428.13</v>
      </c>
      <c r="F5694" t="s">
        <v>1170</v>
      </c>
      <c r="G5694" t="s">
        <v>11592</v>
      </c>
      <c r="H5694" t="s">
        <v>837</v>
      </c>
      <c r="I5694" t="s">
        <v>10729</v>
      </c>
      <c r="J5694">
        <v>10107</v>
      </c>
      <c r="K5694">
        <v>113020</v>
      </c>
      <c r="L5694" t="s">
        <v>33</v>
      </c>
      <c r="M5694" t="s">
        <v>186</v>
      </c>
      <c r="N5694" t="s">
        <v>11273</v>
      </c>
      <c r="O5694" s="129"/>
    </row>
    <row r="5695" spans="1:15">
      <c r="A5695" t="s">
        <v>1160</v>
      </c>
      <c r="B5695" t="s">
        <v>317</v>
      </c>
      <c r="C5695" t="s">
        <v>11593</v>
      </c>
      <c r="D5695" t="s">
        <v>318</v>
      </c>
      <c r="E5695">
        <v>434.35</v>
      </c>
      <c r="F5695" t="s">
        <v>1170</v>
      </c>
      <c r="G5695" t="s">
        <v>11594</v>
      </c>
      <c r="H5695" t="s">
        <v>842</v>
      </c>
      <c r="I5695" t="s">
        <v>10729</v>
      </c>
      <c r="J5695">
        <v>10107</v>
      </c>
      <c r="K5695">
        <v>113020</v>
      </c>
      <c r="L5695" t="s">
        <v>33</v>
      </c>
      <c r="M5695" t="s">
        <v>186</v>
      </c>
      <c r="N5695" t="s">
        <v>11274</v>
      </c>
      <c r="O5695" s="129"/>
    </row>
    <row r="5696" spans="1:15">
      <c r="A5696" t="s">
        <v>316</v>
      </c>
      <c r="B5696" t="s">
        <v>317</v>
      </c>
      <c r="C5696" t="s">
        <v>11569</v>
      </c>
      <c r="D5696" t="s">
        <v>318</v>
      </c>
      <c r="E5696">
        <v>6809.54</v>
      </c>
      <c r="F5696" t="s">
        <v>1170</v>
      </c>
      <c r="G5696" t="s">
        <v>11570</v>
      </c>
      <c r="H5696" t="s">
        <v>841</v>
      </c>
      <c r="I5696" t="s">
        <v>10728</v>
      </c>
      <c r="J5696">
        <v>10107</v>
      </c>
      <c r="K5696">
        <v>113040</v>
      </c>
      <c r="L5696" t="s">
        <v>27</v>
      </c>
      <c r="M5696" t="s">
        <v>186</v>
      </c>
      <c r="N5696" t="s">
        <v>11264</v>
      </c>
      <c r="O5696" s="129"/>
    </row>
    <row r="5697" spans="1:15">
      <c r="A5697" t="s">
        <v>320</v>
      </c>
      <c r="B5697" t="s">
        <v>317</v>
      </c>
      <c r="C5697" t="s">
        <v>11571</v>
      </c>
      <c r="D5697" t="s">
        <v>318</v>
      </c>
      <c r="E5697">
        <v>7370.44</v>
      </c>
      <c r="F5697" t="s">
        <v>1170</v>
      </c>
      <c r="G5697" t="s">
        <v>11572</v>
      </c>
      <c r="H5697" t="s">
        <v>838</v>
      </c>
      <c r="I5697" t="s">
        <v>10728</v>
      </c>
      <c r="J5697">
        <v>10107</v>
      </c>
      <c r="K5697">
        <v>113040</v>
      </c>
      <c r="L5697" t="s">
        <v>27</v>
      </c>
      <c r="M5697" t="s">
        <v>186</v>
      </c>
      <c r="N5697" t="s">
        <v>11265</v>
      </c>
      <c r="O5697" s="129"/>
    </row>
    <row r="5698" spans="1:15">
      <c r="A5698" t="s">
        <v>321</v>
      </c>
      <c r="B5698" t="s">
        <v>317</v>
      </c>
      <c r="C5698" t="s">
        <v>11573</v>
      </c>
      <c r="D5698" t="s">
        <v>318</v>
      </c>
      <c r="E5698">
        <v>7346.92</v>
      </c>
      <c r="F5698" t="s">
        <v>1170</v>
      </c>
      <c r="G5698" t="s">
        <v>11574</v>
      </c>
      <c r="H5698" t="s">
        <v>841</v>
      </c>
      <c r="I5698" t="s">
        <v>10728</v>
      </c>
      <c r="J5698">
        <v>10107</v>
      </c>
      <c r="K5698">
        <v>113040</v>
      </c>
      <c r="L5698" t="s">
        <v>27</v>
      </c>
      <c r="M5698" t="s">
        <v>186</v>
      </c>
      <c r="N5698" t="s">
        <v>11266</v>
      </c>
      <c r="O5698" s="129"/>
    </row>
    <row r="5699" spans="1:15">
      <c r="A5699" t="s">
        <v>1115</v>
      </c>
      <c r="B5699" t="s">
        <v>317</v>
      </c>
      <c r="C5699" t="s">
        <v>11575</v>
      </c>
      <c r="D5699" t="s">
        <v>318</v>
      </c>
      <c r="E5699">
        <v>7345.66</v>
      </c>
      <c r="F5699" t="s">
        <v>1170</v>
      </c>
      <c r="G5699" t="s">
        <v>11576</v>
      </c>
      <c r="H5699" t="s">
        <v>839</v>
      </c>
      <c r="I5699" t="s">
        <v>10728</v>
      </c>
      <c r="J5699">
        <v>10107</v>
      </c>
      <c r="K5699">
        <v>113040</v>
      </c>
      <c r="L5699" t="s">
        <v>27</v>
      </c>
      <c r="M5699" t="s">
        <v>186</v>
      </c>
      <c r="N5699" t="s">
        <v>11267</v>
      </c>
      <c r="O5699" s="129"/>
    </row>
    <row r="5700" spans="1:15">
      <c r="A5700" t="s">
        <v>11577</v>
      </c>
      <c r="B5700" t="s">
        <v>317</v>
      </c>
      <c r="C5700" t="s">
        <v>11578</v>
      </c>
      <c r="D5700" t="s">
        <v>318</v>
      </c>
      <c r="E5700">
        <v>8041.86</v>
      </c>
      <c r="F5700" t="s">
        <v>1170</v>
      </c>
      <c r="G5700" t="s">
        <v>11579</v>
      </c>
      <c r="H5700" t="s">
        <v>835</v>
      </c>
      <c r="I5700" t="s">
        <v>10728</v>
      </c>
      <c r="J5700">
        <v>10107</v>
      </c>
      <c r="K5700">
        <v>113040</v>
      </c>
      <c r="L5700" t="s">
        <v>27</v>
      </c>
      <c r="M5700" t="s">
        <v>186</v>
      </c>
      <c r="N5700" t="s">
        <v>11268</v>
      </c>
      <c r="O5700" s="129"/>
    </row>
    <row r="5701" spans="1:15">
      <c r="A5701" t="s">
        <v>11580</v>
      </c>
      <c r="B5701" t="s">
        <v>317</v>
      </c>
      <c r="C5701" t="s">
        <v>11581</v>
      </c>
      <c r="D5701" t="s">
        <v>318</v>
      </c>
      <c r="E5701">
        <v>7812.78</v>
      </c>
      <c r="F5701" t="s">
        <v>1170</v>
      </c>
      <c r="G5701" t="s">
        <v>11582</v>
      </c>
      <c r="H5701" t="s">
        <v>827</v>
      </c>
      <c r="I5701" t="s">
        <v>10728</v>
      </c>
      <c r="J5701">
        <v>10107</v>
      </c>
      <c r="K5701">
        <v>113040</v>
      </c>
      <c r="L5701" t="s">
        <v>27</v>
      </c>
      <c r="M5701" t="s">
        <v>186</v>
      </c>
      <c r="N5701" t="s">
        <v>11269</v>
      </c>
      <c r="O5701" s="129"/>
    </row>
    <row r="5702" spans="1:15">
      <c r="A5702" t="s">
        <v>1155</v>
      </c>
      <c r="B5702" t="s">
        <v>317</v>
      </c>
      <c r="C5702" t="s">
        <v>11586</v>
      </c>
      <c r="D5702" t="s">
        <v>318</v>
      </c>
      <c r="E5702">
        <v>8272.56</v>
      </c>
      <c r="F5702" t="s">
        <v>1170</v>
      </c>
      <c r="G5702" t="s">
        <v>11587</v>
      </c>
      <c r="H5702" t="s">
        <v>839</v>
      </c>
      <c r="I5702" t="s">
        <v>10728</v>
      </c>
      <c r="J5702">
        <v>10107</v>
      </c>
      <c r="K5702">
        <v>113040</v>
      </c>
      <c r="L5702" t="s">
        <v>27</v>
      </c>
      <c r="M5702" t="s">
        <v>186</v>
      </c>
      <c r="N5702" t="s">
        <v>11270</v>
      </c>
      <c r="O5702" s="129"/>
    </row>
    <row r="5703" spans="1:15">
      <c r="A5703" t="s">
        <v>11583</v>
      </c>
      <c r="B5703" t="s">
        <v>317</v>
      </c>
      <c r="C5703" t="s">
        <v>11584</v>
      </c>
      <c r="D5703" t="s">
        <v>318</v>
      </c>
      <c r="E5703">
        <v>8446.85</v>
      </c>
      <c r="F5703" t="s">
        <v>1170</v>
      </c>
      <c r="G5703" t="s">
        <v>11585</v>
      </c>
      <c r="H5703" t="s">
        <v>838</v>
      </c>
      <c r="I5703" t="s">
        <v>10728</v>
      </c>
      <c r="J5703">
        <v>10107</v>
      </c>
      <c r="K5703">
        <v>113040</v>
      </c>
      <c r="L5703" t="s">
        <v>27</v>
      </c>
      <c r="M5703" t="s">
        <v>186</v>
      </c>
      <c r="N5703" t="s">
        <v>11271</v>
      </c>
      <c r="O5703" s="129"/>
    </row>
    <row r="5704" spans="1:15">
      <c r="A5704" t="s">
        <v>11588</v>
      </c>
      <c r="B5704" t="s">
        <v>317</v>
      </c>
      <c r="C5704" t="s">
        <v>11589</v>
      </c>
      <c r="D5704" t="s">
        <v>318</v>
      </c>
      <c r="E5704">
        <v>10375.120000000001</v>
      </c>
      <c r="F5704" t="s">
        <v>1170</v>
      </c>
      <c r="G5704" t="s">
        <v>11590</v>
      </c>
      <c r="H5704" t="s">
        <v>846</v>
      </c>
      <c r="I5704" t="s">
        <v>10728</v>
      </c>
      <c r="J5704">
        <v>10107</v>
      </c>
      <c r="K5704">
        <v>113040</v>
      </c>
      <c r="L5704" t="s">
        <v>27</v>
      </c>
      <c r="M5704" t="s">
        <v>186</v>
      </c>
      <c r="N5704" t="s">
        <v>11272</v>
      </c>
      <c r="O5704" s="129"/>
    </row>
    <row r="5705" spans="1:15">
      <c r="A5705" t="s">
        <v>1161</v>
      </c>
      <c r="B5705" t="s">
        <v>317</v>
      </c>
      <c r="C5705" t="s">
        <v>11591</v>
      </c>
      <c r="D5705" t="s">
        <v>318</v>
      </c>
      <c r="E5705">
        <v>8572.25</v>
      </c>
      <c r="F5705" t="s">
        <v>1170</v>
      </c>
      <c r="G5705" t="s">
        <v>11592</v>
      </c>
      <c r="H5705" t="s">
        <v>838</v>
      </c>
      <c r="I5705" t="s">
        <v>10728</v>
      </c>
      <c r="J5705">
        <v>10107</v>
      </c>
      <c r="K5705">
        <v>113040</v>
      </c>
      <c r="L5705" t="s">
        <v>27</v>
      </c>
      <c r="M5705" t="s">
        <v>186</v>
      </c>
      <c r="N5705" t="s">
        <v>11273</v>
      </c>
      <c r="O5705" s="129"/>
    </row>
    <row r="5706" spans="1:15">
      <c r="A5706" t="s">
        <v>1160</v>
      </c>
      <c r="B5706" t="s">
        <v>317</v>
      </c>
      <c r="C5706" t="s">
        <v>11593</v>
      </c>
      <c r="D5706" t="s">
        <v>318</v>
      </c>
      <c r="E5706">
        <v>8952.5300000000007</v>
      </c>
      <c r="F5706" t="s">
        <v>1170</v>
      </c>
      <c r="G5706" t="s">
        <v>11594</v>
      </c>
      <c r="H5706" t="s">
        <v>843</v>
      </c>
      <c r="I5706" t="s">
        <v>10728</v>
      </c>
      <c r="J5706">
        <v>10107</v>
      </c>
      <c r="K5706">
        <v>113040</v>
      </c>
      <c r="L5706" t="s">
        <v>27</v>
      </c>
      <c r="M5706" t="s">
        <v>186</v>
      </c>
      <c r="N5706" t="s">
        <v>11274</v>
      </c>
      <c r="O5706" s="129"/>
    </row>
    <row r="5707" spans="1:15">
      <c r="A5707" t="s">
        <v>316</v>
      </c>
      <c r="B5707" t="s">
        <v>317</v>
      </c>
      <c r="C5707" t="s">
        <v>11569</v>
      </c>
      <c r="D5707" t="s">
        <v>318</v>
      </c>
      <c r="E5707">
        <v>2872.22</v>
      </c>
      <c r="F5707" t="s">
        <v>1170</v>
      </c>
      <c r="G5707" t="s">
        <v>11570</v>
      </c>
      <c r="H5707" t="s">
        <v>842</v>
      </c>
      <c r="I5707" t="s">
        <v>10727</v>
      </c>
      <c r="J5707">
        <v>10107</v>
      </c>
      <c r="K5707">
        <v>113060</v>
      </c>
      <c r="L5707" t="s">
        <v>31</v>
      </c>
      <c r="M5707" t="s">
        <v>186</v>
      </c>
      <c r="N5707" t="s">
        <v>11264</v>
      </c>
      <c r="O5707" s="129"/>
    </row>
    <row r="5708" spans="1:15">
      <c r="A5708" t="s">
        <v>320</v>
      </c>
      <c r="B5708" t="s">
        <v>317</v>
      </c>
      <c r="C5708" t="s">
        <v>11571</v>
      </c>
      <c r="D5708" t="s">
        <v>318</v>
      </c>
      <c r="E5708">
        <v>2818.32</v>
      </c>
      <c r="F5708" t="s">
        <v>1170</v>
      </c>
      <c r="G5708" t="s">
        <v>11572</v>
      </c>
      <c r="H5708" t="s">
        <v>839</v>
      </c>
      <c r="I5708" t="s">
        <v>10727</v>
      </c>
      <c r="J5708">
        <v>10107</v>
      </c>
      <c r="K5708">
        <v>113060</v>
      </c>
      <c r="L5708" t="s">
        <v>31</v>
      </c>
      <c r="M5708" t="s">
        <v>186</v>
      </c>
      <c r="N5708" t="s">
        <v>11265</v>
      </c>
      <c r="O5708" s="129"/>
    </row>
    <row r="5709" spans="1:15">
      <c r="A5709" t="s">
        <v>321</v>
      </c>
      <c r="B5709" t="s">
        <v>317</v>
      </c>
      <c r="C5709" t="s">
        <v>11573</v>
      </c>
      <c r="D5709" t="s">
        <v>318</v>
      </c>
      <c r="E5709">
        <v>2851.68</v>
      </c>
      <c r="F5709" t="s">
        <v>1170</v>
      </c>
      <c r="G5709" t="s">
        <v>11574</v>
      </c>
      <c r="H5709" t="s">
        <v>842</v>
      </c>
      <c r="I5709" t="s">
        <v>10727</v>
      </c>
      <c r="J5709">
        <v>10107</v>
      </c>
      <c r="K5709">
        <v>113060</v>
      </c>
      <c r="L5709" t="s">
        <v>31</v>
      </c>
      <c r="M5709" t="s">
        <v>186</v>
      </c>
      <c r="N5709" t="s">
        <v>11266</v>
      </c>
      <c r="O5709" s="129"/>
    </row>
    <row r="5710" spans="1:15">
      <c r="A5710" t="s">
        <v>1115</v>
      </c>
      <c r="B5710" t="s">
        <v>317</v>
      </c>
      <c r="C5710" t="s">
        <v>11575</v>
      </c>
      <c r="D5710" t="s">
        <v>318</v>
      </c>
      <c r="E5710">
        <v>2945.29</v>
      </c>
      <c r="F5710" t="s">
        <v>1170</v>
      </c>
      <c r="G5710" t="s">
        <v>11576</v>
      </c>
      <c r="H5710" t="s">
        <v>840</v>
      </c>
      <c r="I5710" t="s">
        <v>10727</v>
      </c>
      <c r="J5710">
        <v>10107</v>
      </c>
      <c r="K5710">
        <v>113060</v>
      </c>
      <c r="L5710" t="s">
        <v>31</v>
      </c>
      <c r="M5710" t="s">
        <v>186</v>
      </c>
      <c r="N5710" t="s">
        <v>11267</v>
      </c>
      <c r="O5710" s="129"/>
    </row>
    <row r="5711" spans="1:15">
      <c r="A5711" t="s">
        <v>11577</v>
      </c>
      <c r="B5711" t="s">
        <v>317</v>
      </c>
      <c r="C5711" t="s">
        <v>11578</v>
      </c>
      <c r="D5711" t="s">
        <v>318</v>
      </c>
      <c r="E5711">
        <v>2887.86</v>
      </c>
      <c r="F5711" t="s">
        <v>1170</v>
      </c>
      <c r="G5711" t="s">
        <v>11579</v>
      </c>
      <c r="H5711" t="s">
        <v>836</v>
      </c>
      <c r="I5711" t="s">
        <v>10727</v>
      </c>
      <c r="J5711">
        <v>10107</v>
      </c>
      <c r="K5711">
        <v>113060</v>
      </c>
      <c r="L5711" t="s">
        <v>31</v>
      </c>
      <c r="M5711" t="s">
        <v>186</v>
      </c>
      <c r="N5711" t="s">
        <v>11268</v>
      </c>
      <c r="O5711" s="129"/>
    </row>
    <row r="5712" spans="1:15">
      <c r="A5712" t="s">
        <v>11580</v>
      </c>
      <c r="B5712" t="s">
        <v>317</v>
      </c>
      <c r="C5712" t="s">
        <v>11581</v>
      </c>
      <c r="D5712" t="s">
        <v>318</v>
      </c>
      <c r="E5712">
        <v>3153.72</v>
      </c>
      <c r="F5712" t="s">
        <v>1170</v>
      </c>
      <c r="G5712" t="s">
        <v>11582</v>
      </c>
      <c r="H5712" t="s">
        <v>828</v>
      </c>
      <c r="I5712" t="s">
        <v>10727</v>
      </c>
      <c r="J5712">
        <v>10107</v>
      </c>
      <c r="K5712">
        <v>113060</v>
      </c>
      <c r="L5712" t="s">
        <v>31</v>
      </c>
      <c r="M5712" t="s">
        <v>186</v>
      </c>
      <c r="N5712" t="s">
        <v>11269</v>
      </c>
      <c r="O5712" s="129"/>
    </row>
    <row r="5713" spans="1:15">
      <c r="A5713" t="s">
        <v>11583</v>
      </c>
      <c r="B5713" t="s">
        <v>317</v>
      </c>
      <c r="C5713" t="s">
        <v>11584</v>
      </c>
      <c r="D5713" t="s">
        <v>318</v>
      </c>
      <c r="E5713">
        <v>3153.72</v>
      </c>
      <c r="F5713" t="s">
        <v>1170</v>
      </c>
      <c r="G5713" t="s">
        <v>11585</v>
      </c>
      <c r="H5713" t="s">
        <v>839</v>
      </c>
      <c r="I5713" t="s">
        <v>10727</v>
      </c>
      <c r="J5713">
        <v>10107</v>
      </c>
      <c r="K5713">
        <v>113060</v>
      </c>
      <c r="L5713" t="s">
        <v>31</v>
      </c>
      <c r="M5713" t="s">
        <v>186</v>
      </c>
      <c r="N5713" t="s">
        <v>11271</v>
      </c>
      <c r="O5713" s="129"/>
    </row>
    <row r="5714" spans="1:15">
      <c r="A5714" t="s">
        <v>1155</v>
      </c>
      <c r="B5714" t="s">
        <v>317</v>
      </c>
      <c r="C5714" t="s">
        <v>11586</v>
      </c>
      <c r="D5714" t="s">
        <v>318</v>
      </c>
      <c r="E5714">
        <v>3142.78</v>
      </c>
      <c r="F5714" t="s">
        <v>1170</v>
      </c>
      <c r="G5714" t="s">
        <v>11587</v>
      </c>
      <c r="H5714" t="s">
        <v>840</v>
      </c>
      <c r="I5714" t="s">
        <v>10727</v>
      </c>
      <c r="J5714">
        <v>10107</v>
      </c>
      <c r="K5714">
        <v>113060</v>
      </c>
      <c r="L5714" t="s">
        <v>31</v>
      </c>
      <c r="M5714" t="s">
        <v>186</v>
      </c>
      <c r="N5714" t="s">
        <v>11270</v>
      </c>
      <c r="O5714" s="129"/>
    </row>
    <row r="5715" spans="1:15">
      <c r="A5715" t="s">
        <v>11588</v>
      </c>
      <c r="B5715" t="s">
        <v>317</v>
      </c>
      <c r="C5715" t="s">
        <v>11589</v>
      </c>
      <c r="D5715" t="s">
        <v>318</v>
      </c>
      <c r="E5715">
        <v>6877.54</v>
      </c>
      <c r="F5715" t="s">
        <v>1170</v>
      </c>
      <c r="G5715" t="s">
        <v>11590</v>
      </c>
      <c r="H5715" t="s">
        <v>847</v>
      </c>
      <c r="I5715" t="s">
        <v>10727</v>
      </c>
      <c r="J5715">
        <v>10107</v>
      </c>
      <c r="K5715">
        <v>113060</v>
      </c>
      <c r="L5715" t="s">
        <v>31</v>
      </c>
      <c r="M5715" t="s">
        <v>186</v>
      </c>
      <c r="N5715" t="s">
        <v>11272</v>
      </c>
      <c r="O5715" s="129"/>
    </row>
    <row r="5716" spans="1:15">
      <c r="A5716" t="s">
        <v>1161</v>
      </c>
      <c r="B5716" t="s">
        <v>317</v>
      </c>
      <c r="C5716" t="s">
        <v>11591</v>
      </c>
      <c r="D5716" t="s">
        <v>318</v>
      </c>
      <c r="E5716">
        <v>3591.21</v>
      </c>
      <c r="F5716" t="s">
        <v>1170</v>
      </c>
      <c r="G5716" t="s">
        <v>11592</v>
      </c>
      <c r="H5716" t="s">
        <v>839</v>
      </c>
      <c r="I5716" t="s">
        <v>10727</v>
      </c>
      <c r="J5716">
        <v>10107</v>
      </c>
      <c r="K5716">
        <v>113060</v>
      </c>
      <c r="L5716" t="s">
        <v>31</v>
      </c>
      <c r="M5716" t="s">
        <v>186</v>
      </c>
      <c r="N5716" t="s">
        <v>11273</v>
      </c>
      <c r="O5716" s="129"/>
    </row>
    <row r="5717" spans="1:15">
      <c r="A5717" t="s">
        <v>1160</v>
      </c>
      <c r="B5717" t="s">
        <v>317</v>
      </c>
      <c r="C5717" t="s">
        <v>11593</v>
      </c>
      <c r="D5717" t="s">
        <v>318</v>
      </c>
      <c r="E5717">
        <v>3493</v>
      </c>
      <c r="F5717" t="s">
        <v>1170</v>
      </c>
      <c r="G5717" t="s">
        <v>11594</v>
      </c>
      <c r="H5717" t="s">
        <v>844</v>
      </c>
      <c r="I5717" t="s">
        <v>10727</v>
      </c>
      <c r="J5717">
        <v>10107</v>
      </c>
      <c r="K5717">
        <v>113060</v>
      </c>
      <c r="L5717" t="s">
        <v>31</v>
      </c>
      <c r="M5717" t="s">
        <v>186</v>
      </c>
      <c r="N5717" t="s">
        <v>11274</v>
      </c>
      <c r="O5717" s="129"/>
    </row>
    <row r="5718" spans="1:15">
      <c r="A5718" t="s">
        <v>316</v>
      </c>
      <c r="B5718" t="s">
        <v>317</v>
      </c>
      <c r="C5718" t="s">
        <v>11569</v>
      </c>
      <c r="D5718" t="s">
        <v>318</v>
      </c>
      <c r="E5718">
        <v>1644.9</v>
      </c>
      <c r="F5718" t="s">
        <v>1170</v>
      </c>
      <c r="G5718" t="s">
        <v>11570</v>
      </c>
      <c r="H5718" t="s">
        <v>843</v>
      </c>
      <c r="I5718" t="s">
        <v>10726</v>
      </c>
      <c r="J5718">
        <v>10107</v>
      </c>
      <c r="K5718">
        <v>114000</v>
      </c>
      <c r="L5718" t="s">
        <v>39</v>
      </c>
      <c r="M5718" t="s">
        <v>186</v>
      </c>
      <c r="N5718" t="s">
        <v>11264</v>
      </c>
      <c r="O5718" s="129"/>
    </row>
    <row r="5719" spans="1:15">
      <c r="A5719" t="s">
        <v>320</v>
      </c>
      <c r="B5719" t="s">
        <v>317</v>
      </c>
      <c r="C5719" t="s">
        <v>11571</v>
      </c>
      <c r="D5719" t="s">
        <v>318</v>
      </c>
      <c r="E5719">
        <v>1659.13</v>
      </c>
      <c r="F5719" t="s">
        <v>1170</v>
      </c>
      <c r="G5719" t="s">
        <v>11572</v>
      </c>
      <c r="H5719" t="s">
        <v>840</v>
      </c>
      <c r="I5719" t="s">
        <v>10726</v>
      </c>
      <c r="J5719">
        <v>10107</v>
      </c>
      <c r="K5719">
        <v>114000</v>
      </c>
      <c r="L5719" t="s">
        <v>39</v>
      </c>
      <c r="M5719" t="s">
        <v>186</v>
      </c>
      <c r="N5719" t="s">
        <v>11265</v>
      </c>
      <c r="O5719" s="129"/>
    </row>
    <row r="5720" spans="1:15">
      <c r="A5720" t="s">
        <v>321</v>
      </c>
      <c r="B5720" t="s">
        <v>317</v>
      </c>
      <c r="C5720" t="s">
        <v>11573</v>
      </c>
      <c r="D5720" t="s">
        <v>318</v>
      </c>
      <c r="E5720">
        <v>1823.29</v>
      </c>
      <c r="F5720" t="s">
        <v>1170</v>
      </c>
      <c r="G5720" t="s">
        <v>11574</v>
      </c>
      <c r="H5720" t="s">
        <v>843</v>
      </c>
      <c r="I5720" t="s">
        <v>10726</v>
      </c>
      <c r="J5720">
        <v>10107</v>
      </c>
      <c r="K5720">
        <v>114000</v>
      </c>
      <c r="L5720" t="s">
        <v>39</v>
      </c>
      <c r="M5720" t="s">
        <v>186</v>
      </c>
      <c r="N5720" t="s">
        <v>11266</v>
      </c>
      <c r="O5720" s="129"/>
    </row>
    <row r="5721" spans="1:15">
      <c r="A5721" t="s">
        <v>1115</v>
      </c>
      <c r="B5721" t="s">
        <v>317</v>
      </c>
      <c r="C5721" t="s">
        <v>11575</v>
      </c>
      <c r="D5721" t="s">
        <v>318</v>
      </c>
      <c r="E5721">
        <v>1786.45</v>
      </c>
      <c r="F5721" t="s">
        <v>1170</v>
      </c>
      <c r="G5721" t="s">
        <v>11576</v>
      </c>
      <c r="H5721" t="s">
        <v>841</v>
      </c>
      <c r="I5721" t="s">
        <v>10726</v>
      </c>
      <c r="J5721">
        <v>10107</v>
      </c>
      <c r="K5721">
        <v>114000</v>
      </c>
      <c r="L5721" t="s">
        <v>39</v>
      </c>
      <c r="M5721" t="s">
        <v>186</v>
      </c>
      <c r="N5721" t="s">
        <v>11267</v>
      </c>
      <c r="O5721" s="129"/>
    </row>
    <row r="5722" spans="1:15">
      <c r="A5722" t="s">
        <v>11577</v>
      </c>
      <c r="B5722" t="s">
        <v>317</v>
      </c>
      <c r="C5722" t="s">
        <v>11578</v>
      </c>
      <c r="D5722" t="s">
        <v>318</v>
      </c>
      <c r="E5722">
        <v>1770.32</v>
      </c>
      <c r="F5722" t="s">
        <v>1170</v>
      </c>
      <c r="G5722" t="s">
        <v>11579</v>
      </c>
      <c r="H5722" t="s">
        <v>837</v>
      </c>
      <c r="I5722" t="s">
        <v>10726</v>
      </c>
      <c r="J5722">
        <v>10107</v>
      </c>
      <c r="K5722">
        <v>114000</v>
      </c>
      <c r="L5722" t="s">
        <v>39</v>
      </c>
      <c r="M5722" t="s">
        <v>186</v>
      </c>
      <c r="N5722" t="s">
        <v>11268</v>
      </c>
      <c r="O5722" s="129"/>
    </row>
    <row r="5723" spans="1:15">
      <c r="A5723" t="s">
        <v>11580</v>
      </c>
      <c r="B5723" t="s">
        <v>317</v>
      </c>
      <c r="C5723" t="s">
        <v>11581</v>
      </c>
      <c r="D5723" t="s">
        <v>318</v>
      </c>
      <c r="E5723">
        <v>1622.9</v>
      </c>
      <c r="F5723" t="s">
        <v>1170</v>
      </c>
      <c r="G5723" t="s">
        <v>11582</v>
      </c>
      <c r="H5723" t="s">
        <v>829</v>
      </c>
      <c r="I5723" t="s">
        <v>10726</v>
      </c>
      <c r="J5723">
        <v>10107</v>
      </c>
      <c r="K5723">
        <v>114000</v>
      </c>
      <c r="L5723" t="s">
        <v>39</v>
      </c>
      <c r="M5723" t="s">
        <v>186</v>
      </c>
      <c r="N5723" t="s">
        <v>11269</v>
      </c>
      <c r="O5723" s="129"/>
    </row>
    <row r="5724" spans="1:15">
      <c r="A5724" t="s">
        <v>11583</v>
      </c>
      <c r="B5724" t="s">
        <v>317</v>
      </c>
      <c r="C5724" t="s">
        <v>11584</v>
      </c>
      <c r="D5724" t="s">
        <v>318</v>
      </c>
      <c r="E5724">
        <v>1622.9</v>
      </c>
      <c r="F5724" t="s">
        <v>1170</v>
      </c>
      <c r="G5724" t="s">
        <v>11585</v>
      </c>
      <c r="H5724" t="s">
        <v>840</v>
      </c>
      <c r="I5724" t="s">
        <v>10726</v>
      </c>
      <c r="J5724">
        <v>10107</v>
      </c>
      <c r="K5724">
        <v>114000</v>
      </c>
      <c r="L5724" t="s">
        <v>39</v>
      </c>
      <c r="M5724" t="s">
        <v>186</v>
      </c>
      <c r="N5724" t="s">
        <v>11271</v>
      </c>
      <c r="O5724" s="129"/>
    </row>
    <row r="5725" spans="1:15">
      <c r="A5725" t="s">
        <v>1155</v>
      </c>
      <c r="B5725" t="s">
        <v>317</v>
      </c>
      <c r="C5725" t="s">
        <v>11586</v>
      </c>
      <c r="D5725" t="s">
        <v>318</v>
      </c>
      <c r="E5725">
        <v>1598.93</v>
      </c>
      <c r="F5725" t="s">
        <v>1170</v>
      </c>
      <c r="G5725" t="s">
        <v>11587</v>
      </c>
      <c r="H5725" t="s">
        <v>841</v>
      </c>
      <c r="I5725" t="s">
        <v>10726</v>
      </c>
      <c r="J5725">
        <v>10107</v>
      </c>
      <c r="K5725">
        <v>114000</v>
      </c>
      <c r="L5725" t="s">
        <v>39</v>
      </c>
      <c r="M5725" t="s">
        <v>186</v>
      </c>
      <c r="N5725" t="s">
        <v>11270</v>
      </c>
      <c r="O5725" s="129"/>
    </row>
    <row r="5726" spans="1:15">
      <c r="A5726" t="s">
        <v>11588</v>
      </c>
      <c r="B5726" t="s">
        <v>317</v>
      </c>
      <c r="C5726" t="s">
        <v>11589</v>
      </c>
      <c r="D5726" t="s">
        <v>318</v>
      </c>
      <c r="E5726">
        <v>3051.59</v>
      </c>
      <c r="F5726" t="s">
        <v>1170</v>
      </c>
      <c r="G5726" t="s">
        <v>11590</v>
      </c>
      <c r="H5726" t="s">
        <v>848</v>
      </c>
      <c r="I5726" t="s">
        <v>10726</v>
      </c>
      <c r="J5726">
        <v>10107</v>
      </c>
      <c r="K5726">
        <v>114000</v>
      </c>
      <c r="L5726" t="s">
        <v>39</v>
      </c>
      <c r="M5726" t="s">
        <v>186</v>
      </c>
      <c r="N5726" t="s">
        <v>11272</v>
      </c>
      <c r="O5726" s="129"/>
    </row>
    <row r="5727" spans="1:15">
      <c r="A5727" t="s">
        <v>1161</v>
      </c>
      <c r="B5727" t="s">
        <v>317</v>
      </c>
      <c r="C5727" t="s">
        <v>11591</v>
      </c>
      <c r="D5727" t="s">
        <v>318</v>
      </c>
      <c r="E5727">
        <v>1442.72</v>
      </c>
      <c r="F5727" t="s">
        <v>1170</v>
      </c>
      <c r="G5727" t="s">
        <v>11592</v>
      </c>
      <c r="H5727" t="s">
        <v>840</v>
      </c>
      <c r="I5727" t="s">
        <v>10726</v>
      </c>
      <c r="J5727">
        <v>10107</v>
      </c>
      <c r="K5727">
        <v>114000</v>
      </c>
      <c r="L5727" t="s">
        <v>39</v>
      </c>
      <c r="M5727" t="s">
        <v>186</v>
      </c>
      <c r="N5727" t="s">
        <v>11273</v>
      </c>
      <c r="O5727" s="129"/>
    </row>
    <row r="5728" spans="1:15">
      <c r="A5728" t="s">
        <v>1160</v>
      </c>
      <c r="B5728" t="s">
        <v>317</v>
      </c>
      <c r="C5728" t="s">
        <v>11593</v>
      </c>
      <c r="D5728" t="s">
        <v>318</v>
      </c>
      <c r="E5728">
        <v>1387.21</v>
      </c>
      <c r="F5728" t="s">
        <v>1170</v>
      </c>
      <c r="G5728" t="s">
        <v>11594</v>
      </c>
      <c r="H5728" t="s">
        <v>845</v>
      </c>
      <c r="I5728" t="s">
        <v>10726</v>
      </c>
      <c r="J5728">
        <v>10107</v>
      </c>
      <c r="K5728">
        <v>114000</v>
      </c>
      <c r="L5728" t="s">
        <v>39</v>
      </c>
      <c r="M5728" t="s">
        <v>186</v>
      </c>
      <c r="N5728" t="s">
        <v>11274</v>
      </c>
      <c r="O5728" s="129"/>
    </row>
    <row r="5729" spans="1:15">
      <c r="A5729" t="s">
        <v>316</v>
      </c>
      <c r="B5729" t="s">
        <v>317</v>
      </c>
      <c r="C5729" t="s">
        <v>11569</v>
      </c>
      <c r="D5729" t="s">
        <v>318</v>
      </c>
      <c r="E5729">
        <v>1988.78</v>
      </c>
      <c r="F5729" t="s">
        <v>1170</v>
      </c>
      <c r="G5729" t="s">
        <v>11570</v>
      </c>
      <c r="H5729" t="s">
        <v>844</v>
      </c>
      <c r="I5729" t="s">
        <v>10725</v>
      </c>
      <c r="J5729">
        <v>10107</v>
      </c>
      <c r="K5729">
        <v>114010</v>
      </c>
      <c r="L5729" t="s">
        <v>35</v>
      </c>
      <c r="M5729" t="s">
        <v>186</v>
      </c>
      <c r="N5729" t="s">
        <v>11264</v>
      </c>
      <c r="O5729" s="129"/>
    </row>
    <row r="5730" spans="1:15">
      <c r="A5730" t="s">
        <v>320</v>
      </c>
      <c r="B5730" t="s">
        <v>317</v>
      </c>
      <c r="C5730" t="s">
        <v>11571</v>
      </c>
      <c r="D5730" t="s">
        <v>318</v>
      </c>
      <c r="E5730">
        <v>2066.27</v>
      </c>
      <c r="F5730" t="s">
        <v>1170</v>
      </c>
      <c r="G5730" t="s">
        <v>11572</v>
      </c>
      <c r="H5730" t="s">
        <v>841</v>
      </c>
      <c r="I5730" t="s">
        <v>10725</v>
      </c>
      <c r="J5730">
        <v>10107</v>
      </c>
      <c r="K5730">
        <v>114010</v>
      </c>
      <c r="L5730" t="s">
        <v>35</v>
      </c>
      <c r="M5730" t="s">
        <v>186</v>
      </c>
      <c r="N5730" t="s">
        <v>11265</v>
      </c>
      <c r="O5730" s="129"/>
    </row>
    <row r="5731" spans="1:15">
      <c r="A5731" t="s">
        <v>321</v>
      </c>
      <c r="B5731" t="s">
        <v>317</v>
      </c>
      <c r="C5731" t="s">
        <v>11573</v>
      </c>
      <c r="D5731" t="s">
        <v>318</v>
      </c>
      <c r="E5731">
        <v>1988.78</v>
      </c>
      <c r="F5731" t="s">
        <v>1170</v>
      </c>
      <c r="G5731" t="s">
        <v>11574</v>
      </c>
      <c r="H5731" t="s">
        <v>844</v>
      </c>
      <c r="I5731" t="s">
        <v>10725</v>
      </c>
      <c r="J5731">
        <v>10107</v>
      </c>
      <c r="K5731">
        <v>114010</v>
      </c>
      <c r="L5731" t="s">
        <v>35</v>
      </c>
      <c r="M5731" t="s">
        <v>186</v>
      </c>
      <c r="N5731" t="s">
        <v>11266</v>
      </c>
      <c r="O5731" s="129"/>
    </row>
    <row r="5732" spans="1:15">
      <c r="A5732" t="s">
        <v>1115</v>
      </c>
      <c r="B5732" t="s">
        <v>317</v>
      </c>
      <c r="C5732" t="s">
        <v>11575</v>
      </c>
      <c r="D5732" t="s">
        <v>318</v>
      </c>
      <c r="E5732">
        <v>2008.13</v>
      </c>
      <c r="F5732" t="s">
        <v>1170</v>
      </c>
      <c r="G5732" t="s">
        <v>11576</v>
      </c>
      <c r="H5732" t="s">
        <v>842</v>
      </c>
      <c r="I5732" t="s">
        <v>10725</v>
      </c>
      <c r="J5732">
        <v>10107</v>
      </c>
      <c r="K5732">
        <v>114010</v>
      </c>
      <c r="L5732" t="s">
        <v>35</v>
      </c>
      <c r="M5732" t="s">
        <v>186</v>
      </c>
      <c r="N5732" t="s">
        <v>11267</v>
      </c>
      <c r="O5732" s="129"/>
    </row>
    <row r="5733" spans="1:15">
      <c r="A5733" t="s">
        <v>11577</v>
      </c>
      <c r="B5733" t="s">
        <v>317</v>
      </c>
      <c r="C5733" t="s">
        <v>11578</v>
      </c>
      <c r="D5733" t="s">
        <v>318</v>
      </c>
      <c r="E5733">
        <v>1993.61</v>
      </c>
      <c r="F5733" t="s">
        <v>1170</v>
      </c>
      <c r="G5733" t="s">
        <v>11579</v>
      </c>
      <c r="H5733" t="s">
        <v>838</v>
      </c>
      <c r="I5733" t="s">
        <v>10725</v>
      </c>
      <c r="J5733">
        <v>10107</v>
      </c>
      <c r="K5733">
        <v>114010</v>
      </c>
      <c r="L5733" t="s">
        <v>35</v>
      </c>
      <c r="M5733" t="s">
        <v>186</v>
      </c>
      <c r="N5733" t="s">
        <v>11268</v>
      </c>
      <c r="O5733" s="129"/>
    </row>
    <row r="5734" spans="1:15">
      <c r="A5734" t="s">
        <v>11580</v>
      </c>
      <c r="B5734" t="s">
        <v>317</v>
      </c>
      <c r="C5734" t="s">
        <v>11581</v>
      </c>
      <c r="D5734" t="s">
        <v>318</v>
      </c>
      <c r="E5734">
        <v>1993.61</v>
      </c>
      <c r="F5734" t="s">
        <v>1170</v>
      </c>
      <c r="G5734" t="s">
        <v>11582</v>
      </c>
      <c r="H5734" t="s">
        <v>830</v>
      </c>
      <c r="I5734" t="s">
        <v>10725</v>
      </c>
      <c r="J5734">
        <v>10107</v>
      </c>
      <c r="K5734">
        <v>114010</v>
      </c>
      <c r="L5734" t="s">
        <v>35</v>
      </c>
      <c r="M5734" t="s">
        <v>186</v>
      </c>
      <c r="N5734" t="s">
        <v>11269</v>
      </c>
      <c r="O5734" s="129"/>
    </row>
    <row r="5735" spans="1:15">
      <c r="A5735" t="s">
        <v>1155</v>
      </c>
      <c r="B5735" t="s">
        <v>317</v>
      </c>
      <c r="C5735" t="s">
        <v>11586</v>
      </c>
      <c r="D5735" t="s">
        <v>318</v>
      </c>
      <c r="E5735">
        <v>2047.01</v>
      </c>
      <c r="F5735" t="s">
        <v>1170</v>
      </c>
      <c r="G5735" t="s">
        <v>11587</v>
      </c>
      <c r="H5735" t="s">
        <v>842</v>
      </c>
      <c r="I5735" t="s">
        <v>10725</v>
      </c>
      <c r="J5735">
        <v>10107</v>
      </c>
      <c r="K5735">
        <v>114010</v>
      </c>
      <c r="L5735" t="s">
        <v>35</v>
      </c>
      <c r="M5735" t="s">
        <v>186</v>
      </c>
      <c r="N5735" t="s">
        <v>11270</v>
      </c>
      <c r="O5735" s="129"/>
    </row>
    <row r="5736" spans="1:15">
      <c r="A5736" t="s">
        <v>11583</v>
      </c>
      <c r="B5736" t="s">
        <v>317</v>
      </c>
      <c r="C5736" t="s">
        <v>11584</v>
      </c>
      <c r="D5736" t="s">
        <v>318</v>
      </c>
      <c r="E5736">
        <v>1993.61</v>
      </c>
      <c r="F5736" t="s">
        <v>1170</v>
      </c>
      <c r="G5736" t="s">
        <v>11585</v>
      </c>
      <c r="H5736" t="s">
        <v>841</v>
      </c>
      <c r="I5736" t="s">
        <v>10725</v>
      </c>
      <c r="J5736">
        <v>10107</v>
      </c>
      <c r="K5736">
        <v>114010</v>
      </c>
      <c r="L5736" t="s">
        <v>35</v>
      </c>
      <c r="M5736" t="s">
        <v>186</v>
      </c>
      <c r="N5736" t="s">
        <v>11271</v>
      </c>
      <c r="O5736" s="129"/>
    </row>
    <row r="5737" spans="1:15">
      <c r="A5737" t="s">
        <v>11588</v>
      </c>
      <c r="B5737" t="s">
        <v>317</v>
      </c>
      <c r="C5737" t="s">
        <v>11589</v>
      </c>
      <c r="D5737" t="s">
        <v>318</v>
      </c>
      <c r="E5737">
        <v>3287.49</v>
      </c>
      <c r="F5737" t="s">
        <v>1170</v>
      </c>
      <c r="G5737" t="s">
        <v>11590</v>
      </c>
      <c r="H5737" t="s">
        <v>849</v>
      </c>
      <c r="I5737" t="s">
        <v>10725</v>
      </c>
      <c r="J5737">
        <v>10107</v>
      </c>
      <c r="K5737">
        <v>114010</v>
      </c>
      <c r="L5737" t="s">
        <v>35</v>
      </c>
      <c r="M5737" t="s">
        <v>186</v>
      </c>
      <c r="N5737" t="s">
        <v>11272</v>
      </c>
      <c r="O5737" s="129"/>
    </row>
    <row r="5738" spans="1:15">
      <c r="A5738" t="s">
        <v>1161</v>
      </c>
      <c r="B5738" t="s">
        <v>317</v>
      </c>
      <c r="C5738" t="s">
        <v>11591</v>
      </c>
      <c r="D5738" t="s">
        <v>318</v>
      </c>
      <c r="E5738">
        <v>2136.85</v>
      </c>
      <c r="F5738" t="s">
        <v>1170</v>
      </c>
      <c r="G5738" t="s">
        <v>11592</v>
      </c>
      <c r="H5738" t="s">
        <v>841</v>
      </c>
      <c r="I5738" t="s">
        <v>10725</v>
      </c>
      <c r="J5738">
        <v>10107</v>
      </c>
      <c r="K5738">
        <v>114010</v>
      </c>
      <c r="L5738" t="s">
        <v>35</v>
      </c>
      <c r="M5738" t="s">
        <v>186</v>
      </c>
      <c r="N5738" t="s">
        <v>11273</v>
      </c>
      <c r="O5738" s="129"/>
    </row>
    <row r="5739" spans="1:15">
      <c r="A5739" t="s">
        <v>1160</v>
      </c>
      <c r="B5739" t="s">
        <v>317</v>
      </c>
      <c r="C5739" t="s">
        <v>11593</v>
      </c>
      <c r="D5739" t="s">
        <v>318</v>
      </c>
      <c r="E5739">
        <v>2143.08</v>
      </c>
      <c r="F5739" t="s">
        <v>1170</v>
      </c>
      <c r="G5739" t="s">
        <v>11594</v>
      </c>
      <c r="H5739" t="s">
        <v>846</v>
      </c>
      <c r="I5739" t="s">
        <v>10725</v>
      </c>
      <c r="J5739">
        <v>10107</v>
      </c>
      <c r="K5739">
        <v>114010</v>
      </c>
      <c r="L5739" t="s">
        <v>35</v>
      </c>
      <c r="M5739" t="s">
        <v>186</v>
      </c>
      <c r="N5739" t="s">
        <v>11274</v>
      </c>
      <c r="O5739" s="129"/>
    </row>
    <row r="5740" spans="1:15">
      <c r="A5740" t="s">
        <v>316</v>
      </c>
      <c r="B5740" t="s">
        <v>317</v>
      </c>
      <c r="C5740" t="s">
        <v>11569</v>
      </c>
      <c r="D5740" t="s">
        <v>318</v>
      </c>
      <c r="E5740">
        <v>2239.8000000000002</v>
      </c>
      <c r="F5740" t="s">
        <v>1170</v>
      </c>
      <c r="G5740" t="s">
        <v>11570</v>
      </c>
      <c r="H5740" t="s">
        <v>845</v>
      </c>
      <c r="I5740" t="s">
        <v>10724</v>
      </c>
      <c r="J5740">
        <v>10107</v>
      </c>
      <c r="K5740">
        <v>114020</v>
      </c>
      <c r="L5740" t="s">
        <v>33</v>
      </c>
      <c r="M5740" t="s">
        <v>186</v>
      </c>
      <c r="N5740" t="s">
        <v>11264</v>
      </c>
      <c r="O5740" s="129"/>
    </row>
    <row r="5741" spans="1:15">
      <c r="A5741" t="s">
        <v>320</v>
      </c>
      <c r="B5741" t="s">
        <v>317</v>
      </c>
      <c r="C5741" t="s">
        <v>11571</v>
      </c>
      <c r="D5741" t="s">
        <v>318</v>
      </c>
      <c r="E5741">
        <v>2177.31</v>
      </c>
      <c r="F5741" t="s">
        <v>1170</v>
      </c>
      <c r="G5741" t="s">
        <v>11572</v>
      </c>
      <c r="H5741" t="s">
        <v>842</v>
      </c>
      <c r="I5741" t="s">
        <v>10724</v>
      </c>
      <c r="J5741">
        <v>10107</v>
      </c>
      <c r="K5741">
        <v>114020</v>
      </c>
      <c r="L5741" t="s">
        <v>33</v>
      </c>
      <c r="M5741" t="s">
        <v>186</v>
      </c>
      <c r="N5741" t="s">
        <v>11265</v>
      </c>
      <c r="O5741" s="129"/>
    </row>
    <row r="5742" spans="1:15">
      <c r="A5742" t="s">
        <v>321</v>
      </c>
      <c r="B5742" t="s">
        <v>317</v>
      </c>
      <c r="C5742" t="s">
        <v>11573</v>
      </c>
      <c r="D5742" t="s">
        <v>318</v>
      </c>
      <c r="E5742">
        <v>2138.1999999999998</v>
      </c>
      <c r="F5742" t="s">
        <v>1170</v>
      </c>
      <c r="G5742" t="s">
        <v>11574</v>
      </c>
      <c r="H5742" t="s">
        <v>845</v>
      </c>
      <c r="I5742" t="s">
        <v>10724</v>
      </c>
      <c r="J5742">
        <v>10107</v>
      </c>
      <c r="K5742">
        <v>114020</v>
      </c>
      <c r="L5742" t="s">
        <v>33</v>
      </c>
      <c r="M5742" t="s">
        <v>186</v>
      </c>
      <c r="N5742" t="s">
        <v>11266</v>
      </c>
      <c r="O5742" s="129"/>
    </row>
    <row r="5743" spans="1:15">
      <c r="A5743" t="s">
        <v>1115</v>
      </c>
      <c r="B5743" t="s">
        <v>317</v>
      </c>
      <c r="C5743" t="s">
        <v>11575</v>
      </c>
      <c r="D5743" t="s">
        <v>318</v>
      </c>
      <c r="E5743">
        <v>2365.06</v>
      </c>
      <c r="F5743" t="s">
        <v>1170</v>
      </c>
      <c r="G5743" t="s">
        <v>11576</v>
      </c>
      <c r="H5743" t="s">
        <v>843</v>
      </c>
      <c r="I5743" t="s">
        <v>10724</v>
      </c>
      <c r="J5743">
        <v>10107</v>
      </c>
      <c r="K5743">
        <v>114020</v>
      </c>
      <c r="L5743" t="s">
        <v>33</v>
      </c>
      <c r="M5743" t="s">
        <v>186</v>
      </c>
      <c r="N5743" t="s">
        <v>11267</v>
      </c>
      <c r="O5743" s="129"/>
    </row>
    <row r="5744" spans="1:15">
      <c r="A5744" t="s">
        <v>11577</v>
      </c>
      <c r="B5744" t="s">
        <v>317</v>
      </c>
      <c r="C5744" t="s">
        <v>11578</v>
      </c>
      <c r="D5744" t="s">
        <v>318</v>
      </c>
      <c r="E5744">
        <v>2203.86</v>
      </c>
      <c r="F5744" t="s">
        <v>1170</v>
      </c>
      <c r="G5744" t="s">
        <v>11579</v>
      </c>
      <c r="H5744" t="s">
        <v>839</v>
      </c>
      <c r="I5744" t="s">
        <v>10724</v>
      </c>
      <c r="J5744">
        <v>10107</v>
      </c>
      <c r="K5744">
        <v>114020</v>
      </c>
      <c r="L5744" t="s">
        <v>33</v>
      </c>
      <c r="M5744" t="s">
        <v>186</v>
      </c>
      <c r="N5744" t="s">
        <v>11268</v>
      </c>
      <c r="O5744" s="129"/>
    </row>
    <row r="5745" spans="1:15">
      <c r="A5745" t="s">
        <v>11580</v>
      </c>
      <c r="B5745" t="s">
        <v>317</v>
      </c>
      <c r="C5745" t="s">
        <v>11581</v>
      </c>
      <c r="D5745" t="s">
        <v>318</v>
      </c>
      <c r="E5745">
        <v>2040.61</v>
      </c>
      <c r="F5745" t="s">
        <v>1170</v>
      </c>
      <c r="G5745" t="s">
        <v>11582</v>
      </c>
      <c r="H5745" t="s">
        <v>831</v>
      </c>
      <c r="I5745" t="s">
        <v>10724</v>
      </c>
      <c r="J5745">
        <v>10107</v>
      </c>
      <c r="K5745">
        <v>114020</v>
      </c>
      <c r="L5745" t="s">
        <v>33</v>
      </c>
      <c r="M5745" t="s">
        <v>186</v>
      </c>
      <c r="N5745" t="s">
        <v>11269</v>
      </c>
      <c r="O5745" s="129"/>
    </row>
    <row r="5746" spans="1:15">
      <c r="A5746" t="s">
        <v>11583</v>
      </c>
      <c r="B5746" t="s">
        <v>317</v>
      </c>
      <c r="C5746" t="s">
        <v>11584</v>
      </c>
      <c r="D5746" t="s">
        <v>318</v>
      </c>
      <c r="E5746">
        <v>2326.19</v>
      </c>
      <c r="F5746" t="s">
        <v>1170</v>
      </c>
      <c r="G5746" t="s">
        <v>11585</v>
      </c>
      <c r="H5746" t="s">
        <v>842</v>
      </c>
      <c r="I5746" t="s">
        <v>10724</v>
      </c>
      <c r="J5746">
        <v>10107</v>
      </c>
      <c r="K5746">
        <v>114020</v>
      </c>
      <c r="L5746" t="s">
        <v>33</v>
      </c>
      <c r="M5746" t="s">
        <v>186</v>
      </c>
      <c r="N5746" t="s">
        <v>11271</v>
      </c>
      <c r="O5746" s="129"/>
    </row>
    <row r="5747" spans="1:15">
      <c r="A5747" t="s">
        <v>1155</v>
      </c>
      <c r="B5747" t="s">
        <v>317</v>
      </c>
      <c r="C5747" t="s">
        <v>11586</v>
      </c>
      <c r="D5747" t="s">
        <v>318</v>
      </c>
      <c r="E5747">
        <v>2802.87</v>
      </c>
      <c r="F5747" t="s">
        <v>1170</v>
      </c>
      <c r="G5747" t="s">
        <v>11587</v>
      </c>
      <c r="H5747" t="s">
        <v>843</v>
      </c>
      <c r="I5747" t="s">
        <v>10724</v>
      </c>
      <c r="J5747">
        <v>10107</v>
      </c>
      <c r="K5747">
        <v>114020</v>
      </c>
      <c r="L5747" t="s">
        <v>33</v>
      </c>
      <c r="M5747" t="s">
        <v>186</v>
      </c>
      <c r="N5747" t="s">
        <v>11270</v>
      </c>
      <c r="O5747" s="129"/>
    </row>
    <row r="5748" spans="1:15">
      <c r="A5748" t="s">
        <v>11588</v>
      </c>
      <c r="B5748" t="s">
        <v>317</v>
      </c>
      <c r="C5748" t="s">
        <v>11589</v>
      </c>
      <c r="D5748" t="s">
        <v>318</v>
      </c>
      <c r="E5748">
        <v>4560.04</v>
      </c>
      <c r="F5748" t="s">
        <v>1170</v>
      </c>
      <c r="G5748" t="s">
        <v>11590</v>
      </c>
      <c r="H5748" t="s">
        <v>850</v>
      </c>
      <c r="I5748" t="s">
        <v>10724</v>
      </c>
      <c r="J5748">
        <v>10107</v>
      </c>
      <c r="K5748">
        <v>114020</v>
      </c>
      <c r="L5748" t="s">
        <v>33</v>
      </c>
      <c r="M5748" t="s">
        <v>186</v>
      </c>
      <c r="N5748" t="s">
        <v>11272</v>
      </c>
      <c r="O5748" s="129"/>
    </row>
    <row r="5749" spans="1:15">
      <c r="A5749" t="s">
        <v>1161</v>
      </c>
      <c r="B5749" t="s">
        <v>317</v>
      </c>
      <c r="C5749" t="s">
        <v>11591</v>
      </c>
      <c r="D5749" t="s">
        <v>318</v>
      </c>
      <c r="E5749">
        <v>2523.8200000000002</v>
      </c>
      <c r="F5749" t="s">
        <v>1170</v>
      </c>
      <c r="G5749" t="s">
        <v>11592</v>
      </c>
      <c r="H5749" t="s">
        <v>842</v>
      </c>
      <c r="I5749" t="s">
        <v>10724</v>
      </c>
      <c r="J5749">
        <v>10107</v>
      </c>
      <c r="K5749">
        <v>114020</v>
      </c>
      <c r="L5749" t="s">
        <v>33</v>
      </c>
      <c r="M5749" t="s">
        <v>186</v>
      </c>
      <c r="N5749" t="s">
        <v>11273</v>
      </c>
      <c r="O5749" s="129"/>
    </row>
    <row r="5750" spans="1:15">
      <c r="A5750" t="s">
        <v>1160</v>
      </c>
      <c r="B5750" t="s">
        <v>317</v>
      </c>
      <c r="C5750" t="s">
        <v>11593</v>
      </c>
      <c r="D5750" t="s">
        <v>318</v>
      </c>
      <c r="E5750">
        <v>2641.59</v>
      </c>
      <c r="F5750" t="s">
        <v>1170</v>
      </c>
      <c r="G5750" t="s">
        <v>11594</v>
      </c>
      <c r="H5750" t="s">
        <v>847</v>
      </c>
      <c r="I5750" t="s">
        <v>10724</v>
      </c>
      <c r="J5750">
        <v>10107</v>
      </c>
      <c r="K5750">
        <v>114020</v>
      </c>
      <c r="L5750" t="s">
        <v>33</v>
      </c>
      <c r="M5750" t="s">
        <v>186</v>
      </c>
      <c r="N5750" t="s">
        <v>11274</v>
      </c>
      <c r="O5750" s="129"/>
    </row>
    <row r="5751" spans="1:15">
      <c r="A5751" t="s">
        <v>316</v>
      </c>
      <c r="B5751" t="s">
        <v>317</v>
      </c>
      <c r="C5751" t="s">
        <v>11569</v>
      </c>
      <c r="D5751" t="s">
        <v>318</v>
      </c>
      <c r="E5751">
        <v>14662.19</v>
      </c>
      <c r="F5751" t="s">
        <v>1170</v>
      </c>
      <c r="G5751" t="s">
        <v>11570</v>
      </c>
      <c r="H5751" t="s">
        <v>846</v>
      </c>
      <c r="I5751" t="s">
        <v>10723</v>
      </c>
      <c r="J5751">
        <v>10107</v>
      </c>
      <c r="K5751">
        <v>114040</v>
      </c>
      <c r="L5751" t="s">
        <v>27</v>
      </c>
      <c r="M5751" t="s">
        <v>186</v>
      </c>
      <c r="N5751" t="s">
        <v>11264</v>
      </c>
      <c r="O5751" s="129"/>
    </row>
    <row r="5752" spans="1:15">
      <c r="A5752" t="s">
        <v>320</v>
      </c>
      <c r="B5752" t="s">
        <v>317</v>
      </c>
      <c r="C5752" t="s">
        <v>11571</v>
      </c>
      <c r="D5752" t="s">
        <v>318</v>
      </c>
      <c r="E5752">
        <v>14278.86</v>
      </c>
      <c r="F5752" t="s">
        <v>1170</v>
      </c>
      <c r="G5752" t="s">
        <v>11572</v>
      </c>
      <c r="H5752" t="s">
        <v>843</v>
      </c>
      <c r="I5752" t="s">
        <v>10723</v>
      </c>
      <c r="J5752">
        <v>10107</v>
      </c>
      <c r="K5752">
        <v>114040</v>
      </c>
      <c r="L5752" t="s">
        <v>27</v>
      </c>
      <c r="M5752" t="s">
        <v>186</v>
      </c>
      <c r="N5752" t="s">
        <v>11265</v>
      </c>
      <c r="O5752" s="129"/>
    </row>
    <row r="5753" spans="1:15">
      <c r="A5753" t="s">
        <v>321</v>
      </c>
      <c r="B5753" t="s">
        <v>317</v>
      </c>
      <c r="C5753" t="s">
        <v>11573</v>
      </c>
      <c r="D5753" t="s">
        <v>318</v>
      </c>
      <c r="E5753">
        <v>15478.28</v>
      </c>
      <c r="F5753" t="s">
        <v>1170</v>
      </c>
      <c r="G5753" t="s">
        <v>11574</v>
      </c>
      <c r="H5753" t="s">
        <v>846</v>
      </c>
      <c r="I5753" t="s">
        <v>10723</v>
      </c>
      <c r="J5753">
        <v>10107</v>
      </c>
      <c r="K5753">
        <v>114040</v>
      </c>
      <c r="L5753" t="s">
        <v>27</v>
      </c>
      <c r="M5753" t="s">
        <v>186</v>
      </c>
      <c r="N5753" t="s">
        <v>11266</v>
      </c>
      <c r="O5753" s="129"/>
    </row>
    <row r="5754" spans="1:15">
      <c r="A5754" t="s">
        <v>1115</v>
      </c>
      <c r="B5754" t="s">
        <v>317</v>
      </c>
      <c r="C5754" t="s">
        <v>11575</v>
      </c>
      <c r="D5754" t="s">
        <v>318</v>
      </c>
      <c r="E5754">
        <v>15475.85</v>
      </c>
      <c r="F5754" t="s">
        <v>1170</v>
      </c>
      <c r="G5754" t="s">
        <v>11576</v>
      </c>
      <c r="H5754" t="s">
        <v>844</v>
      </c>
      <c r="I5754" t="s">
        <v>10723</v>
      </c>
      <c r="J5754">
        <v>10107</v>
      </c>
      <c r="K5754">
        <v>114040</v>
      </c>
      <c r="L5754" t="s">
        <v>27</v>
      </c>
      <c r="M5754" t="s">
        <v>186</v>
      </c>
      <c r="N5754" t="s">
        <v>11267</v>
      </c>
      <c r="O5754" s="129"/>
    </row>
    <row r="5755" spans="1:15">
      <c r="A5755" t="s">
        <v>11577</v>
      </c>
      <c r="B5755" t="s">
        <v>317</v>
      </c>
      <c r="C5755" t="s">
        <v>11578</v>
      </c>
      <c r="D5755" t="s">
        <v>318</v>
      </c>
      <c r="E5755">
        <v>16686.89</v>
      </c>
      <c r="F5755" t="s">
        <v>1170</v>
      </c>
      <c r="G5755" t="s">
        <v>11579</v>
      </c>
      <c r="H5755" t="s">
        <v>840</v>
      </c>
      <c r="I5755" t="s">
        <v>10723</v>
      </c>
      <c r="J5755">
        <v>10107</v>
      </c>
      <c r="K5755">
        <v>114040</v>
      </c>
      <c r="L5755" t="s">
        <v>27</v>
      </c>
      <c r="M5755" t="s">
        <v>186</v>
      </c>
      <c r="N5755" t="s">
        <v>11268</v>
      </c>
      <c r="O5755" s="129"/>
    </row>
    <row r="5756" spans="1:15">
      <c r="A5756" t="s">
        <v>11580</v>
      </c>
      <c r="B5756" t="s">
        <v>317</v>
      </c>
      <c r="C5756" t="s">
        <v>11581</v>
      </c>
      <c r="D5756" t="s">
        <v>318</v>
      </c>
      <c r="E5756">
        <v>16084.33</v>
      </c>
      <c r="F5756" t="s">
        <v>1170</v>
      </c>
      <c r="G5756" t="s">
        <v>11582</v>
      </c>
      <c r="H5756" t="s">
        <v>832</v>
      </c>
      <c r="I5756" t="s">
        <v>10723</v>
      </c>
      <c r="J5756">
        <v>10107</v>
      </c>
      <c r="K5756">
        <v>114040</v>
      </c>
      <c r="L5756" t="s">
        <v>27</v>
      </c>
      <c r="M5756" t="s">
        <v>186</v>
      </c>
      <c r="N5756" t="s">
        <v>11269</v>
      </c>
      <c r="O5756" s="129"/>
    </row>
    <row r="5757" spans="1:15">
      <c r="A5757" t="s">
        <v>11583</v>
      </c>
      <c r="B5757" t="s">
        <v>317</v>
      </c>
      <c r="C5757" t="s">
        <v>11584</v>
      </c>
      <c r="D5757" t="s">
        <v>318</v>
      </c>
      <c r="E5757">
        <v>17160.689999999999</v>
      </c>
      <c r="F5757" t="s">
        <v>1170</v>
      </c>
      <c r="G5757" t="s">
        <v>11585</v>
      </c>
      <c r="H5757" t="s">
        <v>843</v>
      </c>
      <c r="I5757" t="s">
        <v>10723</v>
      </c>
      <c r="J5757">
        <v>10107</v>
      </c>
      <c r="K5757">
        <v>114040</v>
      </c>
      <c r="L5757" t="s">
        <v>27</v>
      </c>
      <c r="M5757" t="s">
        <v>186</v>
      </c>
      <c r="N5757" t="s">
        <v>11271</v>
      </c>
      <c r="O5757" s="129"/>
    </row>
    <row r="5758" spans="1:15">
      <c r="A5758" t="s">
        <v>1155</v>
      </c>
      <c r="B5758" t="s">
        <v>317</v>
      </c>
      <c r="C5758" t="s">
        <v>11586</v>
      </c>
      <c r="D5758" t="s">
        <v>318</v>
      </c>
      <c r="E5758">
        <v>17232.28</v>
      </c>
      <c r="F5758" t="s">
        <v>1170</v>
      </c>
      <c r="G5758" t="s">
        <v>11587</v>
      </c>
      <c r="H5758" t="s">
        <v>844</v>
      </c>
      <c r="I5758" t="s">
        <v>10723</v>
      </c>
      <c r="J5758">
        <v>10107</v>
      </c>
      <c r="K5758">
        <v>114040</v>
      </c>
      <c r="L5758" t="s">
        <v>27</v>
      </c>
      <c r="M5758" t="s">
        <v>186</v>
      </c>
      <c r="N5758" t="s">
        <v>11270</v>
      </c>
      <c r="O5758" s="129"/>
    </row>
    <row r="5759" spans="1:15">
      <c r="A5759" t="s">
        <v>11588</v>
      </c>
      <c r="B5759" t="s">
        <v>317</v>
      </c>
      <c r="C5759" t="s">
        <v>11589</v>
      </c>
      <c r="D5759" t="s">
        <v>318</v>
      </c>
      <c r="E5759">
        <v>20255.599999999999</v>
      </c>
      <c r="F5759" t="s">
        <v>1170</v>
      </c>
      <c r="G5759" t="s">
        <v>11590</v>
      </c>
      <c r="H5759" t="s">
        <v>851</v>
      </c>
      <c r="I5759" t="s">
        <v>10723</v>
      </c>
      <c r="J5759">
        <v>10107</v>
      </c>
      <c r="K5759">
        <v>114040</v>
      </c>
      <c r="L5759" t="s">
        <v>27</v>
      </c>
      <c r="M5759" t="s">
        <v>186</v>
      </c>
      <c r="N5759" t="s">
        <v>11272</v>
      </c>
      <c r="O5759" s="129"/>
    </row>
    <row r="5760" spans="1:15">
      <c r="A5760" t="s">
        <v>1161</v>
      </c>
      <c r="B5760" t="s">
        <v>317</v>
      </c>
      <c r="C5760" t="s">
        <v>11591</v>
      </c>
      <c r="D5760" t="s">
        <v>318</v>
      </c>
      <c r="E5760">
        <v>17328.189999999999</v>
      </c>
      <c r="F5760" t="s">
        <v>1170</v>
      </c>
      <c r="G5760" t="s">
        <v>11592</v>
      </c>
      <c r="H5760" t="s">
        <v>843</v>
      </c>
      <c r="I5760" t="s">
        <v>10723</v>
      </c>
      <c r="J5760">
        <v>10107</v>
      </c>
      <c r="K5760">
        <v>114040</v>
      </c>
      <c r="L5760" t="s">
        <v>27</v>
      </c>
      <c r="M5760" t="s">
        <v>186</v>
      </c>
      <c r="N5760" t="s">
        <v>11273</v>
      </c>
      <c r="O5760" s="129"/>
    </row>
    <row r="5761" spans="1:15">
      <c r="A5761" t="s">
        <v>1160</v>
      </c>
      <c r="B5761" t="s">
        <v>317</v>
      </c>
      <c r="C5761" t="s">
        <v>11593</v>
      </c>
      <c r="D5761" t="s">
        <v>318</v>
      </c>
      <c r="E5761">
        <v>18160.25</v>
      </c>
      <c r="F5761" t="s">
        <v>1170</v>
      </c>
      <c r="G5761" t="s">
        <v>11594</v>
      </c>
      <c r="H5761" t="s">
        <v>848</v>
      </c>
      <c r="I5761" t="s">
        <v>10723</v>
      </c>
      <c r="J5761">
        <v>10107</v>
      </c>
      <c r="K5761">
        <v>114040</v>
      </c>
      <c r="L5761" t="s">
        <v>27</v>
      </c>
      <c r="M5761" t="s">
        <v>186</v>
      </c>
      <c r="N5761" t="s">
        <v>11274</v>
      </c>
      <c r="O5761" s="129"/>
    </row>
    <row r="5762" spans="1:15">
      <c r="A5762" t="s">
        <v>316</v>
      </c>
      <c r="B5762" t="s">
        <v>317</v>
      </c>
      <c r="C5762" t="s">
        <v>11569</v>
      </c>
      <c r="D5762" t="s">
        <v>318</v>
      </c>
      <c r="E5762">
        <v>9742.48</v>
      </c>
      <c r="F5762" t="s">
        <v>1170</v>
      </c>
      <c r="G5762" t="s">
        <v>11570</v>
      </c>
      <c r="H5762" t="s">
        <v>847</v>
      </c>
      <c r="I5762" t="s">
        <v>10722</v>
      </c>
      <c r="J5762">
        <v>10107</v>
      </c>
      <c r="K5762">
        <v>114060</v>
      </c>
      <c r="L5762" t="s">
        <v>31</v>
      </c>
      <c r="M5762" t="s">
        <v>186</v>
      </c>
      <c r="N5762" t="s">
        <v>11264</v>
      </c>
      <c r="O5762" s="129"/>
    </row>
    <row r="5763" spans="1:15">
      <c r="A5763" t="s">
        <v>320</v>
      </c>
      <c r="B5763" t="s">
        <v>317</v>
      </c>
      <c r="C5763" t="s">
        <v>11571</v>
      </c>
      <c r="D5763" t="s">
        <v>318</v>
      </c>
      <c r="E5763">
        <v>9630.93</v>
      </c>
      <c r="F5763" t="s">
        <v>1170</v>
      </c>
      <c r="G5763" t="s">
        <v>11572</v>
      </c>
      <c r="H5763" t="s">
        <v>844</v>
      </c>
      <c r="I5763" t="s">
        <v>10722</v>
      </c>
      <c r="J5763">
        <v>10107</v>
      </c>
      <c r="K5763">
        <v>114060</v>
      </c>
      <c r="L5763" t="s">
        <v>31</v>
      </c>
      <c r="M5763" t="s">
        <v>186</v>
      </c>
      <c r="N5763" t="s">
        <v>11265</v>
      </c>
      <c r="O5763" s="129"/>
    </row>
    <row r="5764" spans="1:15">
      <c r="A5764" t="s">
        <v>321</v>
      </c>
      <c r="B5764" t="s">
        <v>317</v>
      </c>
      <c r="C5764" t="s">
        <v>11573</v>
      </c>
      <c r="D5764" t="s">
        <v>318</v>
      </c>
      <c r="E5764">
        <v>9697.08</v>
      </c>
      <c r="F5764" t="s">
        <v>1170</v>
      </c>
      <c r="G5764" t="s">
        <v>11574</v>
      </c>
      <c r="H5764" t="s">
        <v>847</v>
      </c>
      <c r="I5764" t="s">
        <v>10722</v>
      </c>
      <c r="J5764">
        <v>10107</v>
      </c>
      <c r="K5764">
        <v>114060</v>
      </c>
      <c r="L5764" t="s">
        <v>31</v>
      </c>
      <c r="M5764" t="s">
        <v>186</v>
      </c>
      <c r="N5764" t="s">
        <v>11266</v>
      </c>
      <c r="O5764" s="129"/>
    </row>
    <row r="5765" spans="1:15">
      <c r="A5765" t="s">
        <v>1115</v>
      </c>
      <c r="B5765" t="s">
        <v>317</v>
      </c>
      <c r="C5765" t="s">
        <v>11575</v>
      </c>
      <c r="D5765" t="s">
        <v>318</v>
      </c>
      <c r="E5765">
        <v>9897.08</v>
      </c>
      <c r="F5765" t="s">
        <v>1170</v>
      </c>
      <c r="G5765" t="s">
        <v>11576</v>
      </c>
      <c r="H5765" t="s">
        <v>845</v>
      </c>
      <c r="I5765" t="s">
        <v>10722</v>
      </c>
      <c r="J5765">
        <v>10107</v>
      </c>
      <c r="K5765">
        <v>114060</v>
      </c>
      <c r="L5765" t="s">
        <v>31</v>
      </c>
      <c r="M5765" t="s">
        <v>186</v>
      </c>
      <c r="N5765" t="s">
        <v>11267</v>
      </c>
      <c r="O5765" s="129"/>
    </row>
    <row r="5766" spans="1:15">
      <c r="A5766" t="s">
        <v>11577</v>
      </c>
      <c r="B5766" t="s">
        <v>317</v>
      </c>
      <c r="C5766" t="s">
        <v>11578</v>
      </c>
      <c r="D5766" t="s">
        <v>318</v>
      </c>
      <c r="E5766">
        <v>9771.69</v>
      </c>
      <c r="F5766" t="s">
        <v>1170</v>
      </c>
      <c r="G5766" t="s">
        <v>11579</v>
      </c>
      <c r="H5766" t="s">
        <v>841</v>
      </c>
      <c r="I5766" t="s">
        <v>10722</v>
      </c>
      <c r="J5766">
        <v>10107</v>
      </c>
      <c r="K5766">
        <v>114060</v>
      </c>
      <c r="L5766" t="s">
        <v>31</v>
      </c>
      <c r="M5766" t="s">
        <v>186</v>
      </c>
      <c r="N5766" t="s">
        <v>11268</v>
      </c>
      <c r="O5766" s="129"/>
    </row>
    <row r="5767" spans="1:15">
      <c r="A5767" t="s">
        <v>11580</v>
      </c>
      <c r="B5767" t="s">
        <v>317</v>
      </c>
      <c r="C5767" t="s">
        <v>11581</v>
      </c>
      <c r="D5767" t="s">
        <v>318</v>
      </c>
      <c r="E5767">
        <v>10749.39</v>
      </c>
      <c r="F5767" t="s">
        <v>1170</v>
      </c>
      <c r="G5767" t="s">
        <v>11582</v>
      </c>
      <c r="H5767" t="s">
        <v>833</v>
      </c>
      <c r="I5767" t="s">
        <v>10722</v>
      </c>
      <c r="J5767">
        <v>10107</v>
      </c>
      <c r="K5767">
        <v>114060</v>
      </c>
      <c r="L5767" t="s">
        <v>31</v>
      </c>
      <c r="M5767" t="s">
        <v>186</v>
      </c>
      <c r="N5767" t="s">
        <v>11269</v>
      </c>
      <c r="O5767" s="129"/>
    </row>
    <row r="5768" spans="1:15">
      <c r="A5768" t="s">
        <v>1155</v>
      </c>
      <c r="B5768" t="s">
        <v>317</v>
      </c>
      <c r="C5768" t="s">
        <v>11586</v>
      </c>
      <c r="D5768" t="s">
        <v>318</v>
      </c>
      <c r="E5768">
        <v>10726.87</v>
      </c>
      <c r="F5768" t="s">
        <v>1170</v>
      </c>
      <c r="G5768" t="s">
        <v>11587</v>
      </c>
      <c r="H5768" t="s">
        <v>845</v>
      </c>
      <c r="I5768" t="s">
        <v>10722</v>
      </c>
      <c r="J5768">
        <v>10107</v>
      </c>
      <c r="K5768">
        <v>114060</v>
      </c>
      <c r="L5768" t="s">
        <v>31</v>
      </c>
      <c r="M5768" t="s">
        <v>186</v>
      </c>
      <c r="N5768" t="s">
        <v>11270</v>
      </c>
      <c r="O5768" s="129"/>
    </row>
    <row r="5769" spans="1:15">
      <c r="A5769" t="s">
        <v>11583</v>
      </c>
      <c r="B5769" t="s">
        <v>317</v>
      </c>
      <c r="C5769" t="s">
        <v>11584</v>
      </c>
      <c r="D5769" t="s">
        <v>318</v>
      </c>
      <c r="E5769">
        <v>10749.39</v>
      </c>
      <c r="F5769" t="s">
        <v>1170</v>
      </c>
      <c r="G5769" t="s">
        <v>11585</v>
      </c>
      <c r="H5769" t="s">
        <v>844</v>
      </c>
      <c r="I5769" t="s">
        <v>10722</v>
      </c>
      <c r="J5769">
        <v>10107</v>
      </c>
      <c r="K5769">
        <v>114060</v>
      </c>
      <c r="L5769" t="s">
        <v>31</v>
      </c>
      <c r="M5769" t="s">
        <v>186</v>
      </c>
      <c r="N5769" t="s">
        <v>11271</v>
      </c>
      <c r="O5769" s="129"/>
    </row>
    <row r="5770" spans="1:15">
      <c r="A5770" t="s">
        <v>11588</v>
      </c>
      <c r="B5770" t="s">
        <v>317</v>
      </c>
      <c r="C5770" t="s">
        <v>11589</v>
      </c>
      <c r="D5770" t="s">
        <v>318</v>
      </c>
      <c r="E5770">
        <v>18415.5</v>
      </c>
      <c r="F5770" t="s">
        <v>1170</v>
      </c>
      <c r="G5770" t="s">
        <v>11590</v>
      </c>
      <c r="H5770" t="s">
        <v>852</v>
      </c>
      <c r="I5770" t="s">
        <v>10722</v>
      </c>
      <c r="J5770">
        <v>10107</v>
      </c>
      <c r="K5770">
        <v>114060</v>
      </c>
      <c r="L5770" t="s">
        <v>31</v>
      </c>
      <c r="M5770" t="s">
        <v>186</v>
      </c>
      <c r="N5770" t="s">
        <v>11272</v>
      </c>
      <c r="O5770" s="129"/>
    </row>
    <row r="5771" spans="1:15">
      <c r="A5771" t="s">
        <v>1161</v>
      </c>
      <c r="B5771" t="s">
        <v>317</v>
      </c>
      <c r="C5771" t="s">
        <v>11591</v>
      </c>
      <c r="D5771" t="s">
        <v>318</v>
      </c>
      <c r="E5771">
        <v>11649.39</v>
      </c>
      <c r="F5771" t="s">
        <v>1170</v>
      </c>
      <c r="G5771" t="s">
        <v>11592</v>
      </c>
      <c r="H5771" t="s">
        <v>844</v>
      </c>
      <c r="I5771" t="s">
        <v>10722</v>
      </c>
      <c r="J5771">
        <v>10107</v>
      </c>
      <c r="K5771">
        <v>114060</v>
      </c>
      <c r="L5771" t="s">
        <v>31</v>
      </c>
      <c r="M5771" t="s">
        <v>186</v>
      </c>
      <c r="N5771" t="s">
        <v>11273</v>
      </c>
      <c r="O5771" s="129"/>
    </row>
    <row r="5772" spans="1:15">
      <c r="A5772" t="s">
        <v>1160</v>
      </c>
      <c r="B5772" t="s">
        <v>317</v>
      </c>
      <c r="C5772" t="s">
        <v>11593</v>
      </c>
      <c r="D5772" t="s">
        <v>318</v>
      </c>
      <c r="E5772">
        <v>11192.17</v>
      </c>
      <c r="F5772" t="s">
        <v>1170</v>
      </c>
      <c r="G5772" t="s">
        <v>11594</v>
      </c>
      <c r="H5772" t="s">
        <v>849</v>
      </c>
      <c r="I5772" t="s">
        <v>10722</v>
      </c>
      <c r="J5772">
        <v>10107</v>
      </c>
      <c r="K5772">
        <v>114060</v>
      </c>
      <c r="L5772" t="s">
        <v>31</v>
      </c>
      <c r="M5772" t="s">
        <v>186</v>
      </c>
      <c r="N5772" t="s">
        <v>11274</v>
      </c>
      <c r="O5772" s="129"/>
    </row>
    <row r="5773" spans="1:15">
      <c r="A5773" t="s">
        <v>316</v>
      </c>
      <c r="B5773" t="s">
        <v>317</v>
      </c>
      <c r="C5773" t="s">
        <v>11569</v>
      </c>
      <c r="D5773" t="s">
        <v>318</v>
      </c>
      <c r="E5773">
        <v>2879.17</v>
      </c>
      <c r="F5773" t="s">
        <v>1170</v>
      </c>
      <c r="G5773" t="s">
        <v>11570</v>
      </c>
      <c r="H5773" t="s">
        <v>848</v>
      </c>
      <c r="I5773" t="s">
        <v>10721</v>
      </c>
      <c r="J5773">
        <v>10108</v>
      </c>
      <c r="K5773">
        <v>111100</v>
      </c>
      <c r="L5773" t="s">
        <v>35</v>
      </c>
      <c r="M5773" t="s">
        <v>190</v>
      </c>
      <c r="N5773" t="s">
        <v>11264</v>
      </c>
      <c r="O5773" s="129"/>
    </row>
    <row r="5774" spans="1:15">
      <c r="A5774" t="s">
        <v>320</v>
      </c>
      <c r="B5774" t="s">
        <v>317</v>
      </c>
      <c r="C5774" t="s">
        <v>11571</v>
      </c>
      <c r="D5774" t="s">
        <v>318</v>
      </c>
      <c r="E5774">
        <v>2669.94</v>
      </c>
      <c r="F5774" t="s">
        <v>1170</v>
      </c>
      <c r="G5774" t="s">
        <v>11572</v>
      </c>
      <c r="H5774" t="s">
        <v>845</v>
      </c>
      <c r="I5774" t="s">
        <v>10721</v>
      </c>
      <c r="J5774">
        <v>10108</v>
      </c>
      <c r="K5774">
        <v>111100</v>
      </c>
      <c r="L5774" t="s">
        <v>35</v>
      </c>
      <c r="M5774" t="s">
        <v>190</v>
      </c>
      <c r="N5774" t="s">
        <v>11265</v>
      </c>
      <c r="O5774" s="129"/>
    </row>
    <row r="5775" spans="1:15">
      <c r="A5775" t="s">
        <v>321</v>
      </c>
      <c r="B5775" t="s">
        <v>317</v>
      </c>
      <c r="C5775" t="s">
        <v>11573</v>
      </c>
      <c r="D5775" t="s">
        <v>318</v>
      </c>
      <c r="E5775">
        <v>2791.43</v>
      </c>
      <c r="F5775" t="s">
        <v>1170</v>
      </c>
      <c r="G5775" t="s">
        <v>11574</v>
      </c>
      <c r="H5775" t="s">
        <v>848</v>
      </c>
      <c r="I5775" t="s">
        <v>10721</v>
      </c>
      <c r="J5775">
        <v>10108</v>
      </c>
      <c r="K5775">
        <v>111100</v>
      </c>
      <c r="L5775" t="s">
        <v>35</v>
      </c>
      <c r="M5775" t="s">
        <v>190</v>
      </c>
      <c r="N5775" t="s">
        <v>11266</v>
      </c>
      <c r="O5775" s="129"/>
    </row>
    <row r="5776" spans="1:15">
      <c r="A5776" t="s">
        <v>1115</v>
      </c>
      <c r="B5776" t="s">
        <v>317</v>
      </c>
      <c r="C5776" t="s">
        <v>11575</v>
      </c>
      <c r="D5776" t="s">
        <v>318</v>
      </c>
      <c r="E5776">
        <v>2669.94</v>
      </c>
      <c r="F5776" t="s">
        <v>1170</v>
      </c>
      <c r="G5776" t="s">
        <v>11576</v>
      </c>
      <c r="H5776" t="s">
        <v>846</v>
      </c>
      <c r="I5776" t="s">
        <v>10721</v>
      </c>
      <c r="J5776">
        <v>10108</v>
      </c>
      <c r="K5776">
        <v>111100</v>
      </c>
      <c r="L5776" t="s">
        <v>35</v>
      </c>
      <c r="M5776" t="s">
        <v>190</v>
      </c>
      <c r="N5776" t="s">
        <v>11267</v>
      </c>
      <c r="O5776" s="129"/>
    </row>
    <row r="5777" spans="1:15">
      <c r="A5777" t="s">
        <v>11577</v>
      </c>
      <c r="B5777" t="s">
        <v>317</v>
      </c>
      <c r="C5777" t="s">
        <v>11578</v>
      </c>
      <c r="D5777" t="s">
        <v>318</v>
      </c>
      <c r="E5777">
        <v>2803.85</v>
      </c>
      <c r="F5777" t="s">
        <v>1170</v>
      </c>
      <c r="G5777" t="s">
        <v>11579</v>
      </c>
      <c r="H5777" t="s">
        <v>842</v>
      </c>
      <c r="I5777" t="s">
        <v>10721</v>
      </c>
      <c r="J5777">
        <v>10108</v>
      </c>
      <c r="K5777">
        <v>111100</v>
      </c>
      <c r="L5777" t="s">
        <v>35</v>
      </c>
      <c r="M5777" t="s">
        <v>190</v>
      </c>
      <c r="N5777" t="s">
        <v>11268</v>
      </c>
      <c r="O5777" s="129"/>
    </row>
    <row r="5778" spans="1:15">
      <c r="A5778" t="s">
        <v>11580</v>
      </c>
      <c r="B5778" t="s">
        <v>317</v>
      </c>
      <c r="C5778" t="s">
        <v>11581</v>
      </c>
      <c r="D5778" t="s">
        <v>318</v>
      </c>
      <c r="E5778">
        <v>3015.45</v>
      </c>
      <c r="F5778" t="s">
        <v>1170</v>
      </c>
      <c r="G5778" t="s">
        <v>11582</v>
      </c>
      <c r="H5778" t="s">
        <v>834</v>
      </c>
      <c r="I5778" t="s">
        <v>10721</v>
      </c>
      <c r="J5778">
        <v>10108</v>
      </c>
      <c r="K5778">
        <v>111100</v>
      </c>
      <c r="L5778" t="s">
        <v>35</v>
      </c>
      <c r="M5778" t="s">
        <v>190</v>
      </c>
      <c r="N5778" t="s">
        <v>11269</v>
      </c>
      <c r="O5778" s="129"/>
    </row>
    <row r="5779" spans="1:15">
      <c r="A5779" t="s">
        <v>11583</v>
      </c>
      <c r="B5779" t="s">
        <v>317</v>
      </c>
      <c r="C5779" t="s">
        <v>11584</v>
      </c>
      <c r="D5779" t="s">
        <v>318</v>
      </c>
      <c r="E5779">
        <v>2888.35</v>
      </c>
      <c r="F5779" t="s">
        <v>1170</v>
      </c>
      <c r="G5779" t="s">
        <v>11585</v>
      </c>
      <c r="H5779" t="s">
        <v>845</v>
      </c>
      <c r="I5779" t="s">
        <v>10721</v>
      </c>
      <c r="J5779">
        <v>10108</v>
      </c>
      <c r="K5779">
        <v>111100</v>
      </c>
      <c r="L5779" t="s">
        <v>35</v>
      </c>
      <c r="M5779" t="s">
        <v>190</v>
      </c>
      <c r="N5779" t="s">
        <v>11271</v>
      </c>
      <c r="O5779" s="129"/>
    </row>
    <row r="5780" spans="1:15">
      <c r="A5780" t="s">
        <v>1155</v>
      </c>
      <c r="B5780" t="s">
        <v>317</v>
      </c>
      <c r="C5780" t="s">
        <v>11586</v>
      </c>
      <c r="D5780" t="s">
        <v>318</v>
      </c>
      <c r="E5780">
        <v>2888.35</v>
      </c>
      <c r="F5780" t="s">
        <v>1170</v>
      </c>
      <c r="G5780" t="s">
        <v>11587</v>
      </c>
      <c r="H5780" t="s">
        <v>846</v>
      </c>
      <c r="I5780" t="s">
        <v>10721</v>
      </c>
      <c r="J5780">
        <v>10108</v>
      </c>
      <c r="K5780">
        <v>111100</v>
      </c>
      <c r="L5780" t="s">
        <v>35</v>
      </c>
      <c r="M5780" t="s">
        <v>190</v>
      </c>
      <c r="N5780" t="s">
        <v>11270</v>
      </c>
      <c r="O5780" s="129"/>
    </row>
    <row r="5781" spans="1:15">
      <c r="A5781" t="s">
        <v>11588</v>
      </c>
      <c r="B5781" t="s">
        <v>317</v>
      </c>
      <c r="C5781" t="s">
        <v>11589</v>
      </c>
      <c r="D5781" t="s">
        <v>318</v>
      </c>
      <c r="E5781">
        <v>5050.8</v>
      </c>
      <c r="F5781" t="s">
        <v>1170</v>
      </c>
      <c r="G5781" t="s">
        <v>11590</v>
      </c>
      <c r="H5781" t="s">
        <v>853</v>
      </c>
      <c r="I5781" t="s">
        <v>10721</v>
      </c>
      <c r="J5781">
        <v>10108</v>
      </c>
      <c r="K5781">
        <v>111100</v>
      </c>
      <c r="L5781" t="s">
        <v>35</v>
      </c>
      <c r="M5781" t="s">
        <v>190</v>
      </c>
      <c r="N5781" t="s">
        <v>11272</v>
      </c>
      <c r="O5781" s="129"/>
    </row>
    <row r="5782" spans="1:15">
      <c r="A5782" t="s">
        <v>1161</v>
      </c>
      <c r="B5782" t="s">
        <v>317</v>
      </c>
      <c r="C5782" t="s">
        <v>11591</v>
      </c>
      <c r="D5782" t="s">
        <v>318</v>
      </c>
      <c r="E5782">
        <v>3123.36</v>
      </c>
      <c r="F5782" t="s">
        <v>1170</v>
      </c>
      <c r="G5782" t="s">
        <v>11592</v>
      </c>
      <c r="H5782" t="s">
        <v>845</v>
      </c>
      <c r="I5782" t="s">
        <v>10721</v>
      </c>
      <c r="J5782">
        <v>10108</v>
      </c>
      <c r="K5782">
        <v>111100</v>
      </c>
      <c r="L5782" t="s">
        <v>35</v>
      </c>
      <c r="M5782" t="s">
        <v>190</v>
      </c>
      <c r="N5782" t="s">
        <v>11273</v>
      </c>
      <c r="O5782" s="129"/>
    </row>
    <row r="5783" spans="1:15">
      <c r="A5783" t="s">
        <v>1160</v>
      </c>
      <c r="B5783" t="s">
        <v>317</v>
      </c>
      <c r="C5783" t="s">
        <v>11593</v>
      </c>
      <c r="D5783" t="s">
        <v>318</v>
      </c>
      <c r="E5783">
        <v>3123.36</v>
      </c>
      <c r="F5783" t="s">
        <v>1170</v>
      </c>
      <c r="G5783" t="s">
        <v>11594</v>
      </c>
      <c r="H5783" t="s">
        <v>850</v>
      </c>
      <c r="I5783" t="s">
        <v>10721</v>
      </c>
      <c r="J5783">
        <v>10108</v>
      </c>
      <c r="K5783">
        <v>111100</v>
      </c>
      <c r="L5783" t="s">
        <v>35</v>
      </c>
      <c r="M5783" t="s">
        <v>190</v>
      </c>
      <c r="N5783" t="s">
        <v>11274</v>
      </c>
      <c r="O5783" s="129"/>
    </row>
    <row r="5784" spans="1:15">
      <c r="A5784" t="s">
        <v>316</v>
      </c>
      <c r="B5784" t="s">
        <v>317</v>
      </c>
      <c r="C5784" t="s">
        <v>11569</v>
      </c>
      <c r="D5784" t="s">
        <v>318</v>
      </c>
      <c r="E5784">
        <v>2181.35</v>
      </c>
      <c r="F5784" t="s">
        <v>1170</v>
      </c>
      <c r="G5784" t="s">
        <v>11570</v>
      </c>
      <c r="H5784" t="s">
        <v>849</v>
      </c>
      <c r="I5784" t="s">
        <v>10720</v>
      </c>
      <c r="J5784">
        <v>10108</v>
      </c>
      <c r="K5784">
        <v>111200</v>
      </c>
      <c r="L5784" t="s">
        <v>33</v>
      </c>
      <c r="M5784" t="s">
        <v>190</v>
      </c>
      <c r="N5784" t="s">
        <v>11264</v>
      </c>
      <c r="O5784" s="129"/>
    </row>
    <row r="5785" spans="1:15">
      <c r="A5785" t="s">
        <v>320</v>
      </c>
      <c r="B5785" t="s">
        <v>317</v>
      </c>
      <c r="C5785" t="s">
        <v>11571</v>
      </c>
      <c r="D5785" t="s">
        <v>318</v>
      </c>
      <c r="E5785">
        <v>1679.3</v>
      </c>
      <c r="F5785" t="s">
        <v>1170</v>
      </c>
      <c r="G5785" t="s">
        <v>11572</v>
      </c>
      <c r="H5785" t="s">
        <v>846</v>
      </c>
      <c r="I5785" t="s">
        <v>10720</v>
      </c>
      <c r="J5785">
        <v>10108</v>
      </c>
      <c r="K5785">
        <v>111200</v>
      </c>
      <c r="L5785" t="s">
        <v>33</v>
      </c>
      <c r="M5785" t="s">
        <v>190</v>
      </c>
      <c r="N5785" t="s">
        <v>11265</v>
      </c>
      <c r="O5785" s="129"/>
    </row>
    <row r="5786" spans="1:15">
      <c r="A5786" t="s">
        <v>321</v>
      </c>
      <c r="B5786" t="s">
        <v>317</v>
      </c>
      <c r="C5786" t="s">
        <v>11573</v>
      </c>
      <c r="D5786" t="s">
        <v>318</v>
      </c>
      <c r="E5786">
        <v>1618.42</v>
      </c>
      <c r="F5786" t="s">
        <v>1170</v>
      </c>
      <c r="G5786" t="s">
        <v>11574</v>
      </c>
      <c r="H5786" t="s">
        <v>849</v>
      </c>
      <c r="I5786" t="s">
        <v>10720</v>
      </c>
      <c r="J5786">
        <v>10108</v>
      </c>
      <c r="K5786">
        <v>111200</v>
      </c>
      <c r="L5786" t="s">
        <v>33</v>
      </c>
      <c r="M5786" t="s">
        <v>190</v>
      </c>
      <c r="N5786" t="s">
        <v>11266</v>
      </c>
      <c r="O5786" s="129"/>
    </row>
    <row r="5787" spans="1:15">
      <c r="A5787" t="s">
        <v>1115</v>
      </c>
      <c r="B5787" t="s">
        <v>317</v>
      </c>
      <c r="C5787" t="s">
        <v>11575</v>
      </c>
      <c r="D5787" t="s">
        <v>318</v>
      </c>
      <c r="E5787">
        <v>2744.28</v>
      </c>
      <c r="F5787" t="s">
        <v>1170</v>
      </c>
      <c r="G5787" t="s">
        <v>11576</v>
      </c>
      <c r="H5787" t="s">
        <v>847</v>
      </c>
      <c r="I5787" t="s">
        <v>10720</v>
      </c>
      <c r="J5787">
        <v>10108</v>
      </c>
      <c r="K5787">
        <v>111200</v>
      </c>
      <c r="L5787" t="s">
        <v>33</v>
      </c>
      <c r="M5787" t="s">
        <v>190</v>
      </c>
      <c r="N5787" t="s">
        <v>11267</v>
      </c>
      <c r="O5787" s="129"/>
    </row>
    <row r="5788" spans="1:15">
      <c r="A5788" t="s">
        <v>11577</v>
      </c>
      <c r="B5788" t="s">
        <v>317</v>
      </c>
      <c r="C5788" t="s">
        <v>11578</v>
      </c>
      <c r="D5788" t="s">
        <v>318</v>
      </c>
      <c r="E5788">
        <v>2181.35</v>
      </c>
      <c r="F5788" t="s">
        <v>1170</v>
      </c>
      <c r="G5788" t="s">
        <v>11579</v>
      </c>
      <c r="H5788" t="s">
        <v>843</v>
      </c>
      <c r="I5788" t="s">
        <v>10720</v>
      </c>
      <c r="J5788">
        <v>10108</v>
      </c>
      <c r="K5788">
        <v>111200</v>
      </c>
      <c r="L5788" t="s">
        <v>33</v>
      </c>
      <c r="M5788" t="s">
        <v>190</v>
      </c>
      <c r="N5788" t="s">
        <v>11268</v>
      </c>
      <c r="O5788" s="129"/>
    </row>
    <row r="5789" spans="1:15">
      <c r="A5789" t="s">
        <v>11580</v>
      </c>
      <c r="B5789" t="s">
        <v>317</v>
      </c>
      <c r="C5789" t="s">
        <v>11581</v>
      </c>
      <c r="D5789" t="s">
        <v>318</v>
      </c>
      <c r="E5789">
        <v>2181.35</v>
      </c>
      <c r="F5789" t="s">
        <v>1170</v>
      </c>
      <c r="G5789" t="s">
        <v>11582</v>
      </c>
      <c r="H5789" t="s">
        <v>835</v>
      </c>
      <c r="I5789" t="s">
        <v>10720</v>
      </c>
      <c r="J5789">
        <v>10108</v>
      </c>
      <c r="K5789">
        <v>111200</v>
      </c>
      <c r="L5789" t="s">
        <v>33</v>
      </c>
      <c r="M5789" t="s">
        <v>190</v>
      </c>
      <c r="N5789" t="s">
        <v>11269</v>
      </c>
      <c r="O5789" s="129"/>
    </row>
    <row r="5790" spans="1:15">
      <c r="A5790" t="s">
        <v>11583</v>
      </c>
      <c r="B5790" t="s">
        <v>317</v>
      </c>
      <c r="C5790" t="s">
        <v>11584</v>
      </c>
      <c r="D5790" t="s">
        <v>318</v>
      </c>
      <c r="E5790">
        <v>2181.35</v>
      </c>
      <c r="F5790" t="s">
        <v>1170</v>
      </c>
      <c r="G5790" t="s">
        <v>11585</v>
      </c>
      <c r="H5790" t="s">
        <v>846</v>
      </c>
      <c r="I5790" t="s">
        <v>10720</v>
      </c>
      <c r="J5790">
        <v>10108</v>
      </c>
      <c r="K5790">
        <v>111200</v>
      </c>
      <c r="L5790" t="s">
        <v>33</v>
      </c>
      <c r="M5790" t="s">
        <v>190</v>
      </c>
      <c r="N5790" t="s">
        <v>11271</v>
      </c>
      <c r="O5790" s="129"/>
    </row>
    <row r="5791" spans="1:15">
      <c r="A5791" t="s">
        <v>1155</v>
      </c>
      <c r="B5791" t="s">
        <v>317</v>
      </c>
      <c r="C5791" t="s">
        <v>11586</v>
      </c>
      <c r="D5791" t="s">
        <v>318</v>
      </c>
      <c r="E5791">
        <v>2181.35</v>
      </c>
      <c r="F5791" t="s">
        <v>1170</v>
      </c>
      <c r="G5791" t="s">
        <v>11587</v>
      </c>
      <c r="H5791" t="s">
        <v>847</v>
      </c>
      <c r="I5791" t="s">
        <v>10720</v>
      </c>
      <c r="J5791">
        <v>10108</v>
      </c>
      <c r="K5791">
        <v>111200</v>
      </c>
      <c r="L5791" t="s">
        <v>33</v>
      </c>
      <c r="M5791" t="s">
        <v>190</v>
      </c>
      <c r="N5791" t="s">
        <v>11270</v>
      </c>
      <c r="O5791" s="129"/>
    </row>
    <row r="5792" spans="1:15">
      <c r="A5792" t="s">
        <v>11588</v>
      </c>
      <c r="B5792" t="s">
        <v>317</v>
      </c>
      <c r="C5792" t="s">
        <v>11589</v>
      </c>
      <c r="D5792" t="s">
        <v>318</v>
      </c>
      <c r="E5792">
        <v>3957.23</v>
      </c>
      <c r="F5792" t="s">
        <v>1170</v>
      </c>
      <c r="G5792" t="s">
        <v>11590</v>
      </c>
      <c r="H5792" t="s">
        <v>854</v>
      </c>
      <c r="I5792" t="s">
        <v>10720</v>
      </c>
      <c r="J5792">
        <v>10108</v>
      </c>
      <c r="K5792">
        <v>111200</v>
      </c>
      <c r="L5792" t="s">
        <v>33</v>
      </c>
      <c r="M5792" t="s">
        <v>190</v>
      </c>
      <c r="N5792" t="s">
        <v>11272</v>
      </c>
      <c r="O5792" s="129"/>
    </row>
    <row r="5793" spans="1:15">
      <c r="A5793" t="s">
        <v>1161</v>
      </c>
      <c r="B5793" t="s">
        <v>317</v>
      </c>
      <c r="C5793" t="s">
        <v>11591</v>
      </c>
      <c r="D5793" t="s">
        <v>318</v>
      </c>
      <c r="E5793">
        <v>2378.67</v>
      </c>
      <c r="F5793" t="s">
        <v>1170</v>
      </c>
      <c r="G5793" t="s">
        <v>11592</v>
      </c>
      <c r="H5793" t="s">
        <v>846</v>
      </c>
      <c r="I5793" t="s">
        <v>10720</v>
      </c>
      <c r="J5793">
        <v>10108</v>
      </c>
      <c r="K5793">
        <v>111200</v>
      </c>
      <c r="L5793" t="s">
        <v>33</v>
      </c>
      <c r="M5793" t="s">
        <v>190</v>
      </c>
      <c r="N5793" t="s">
        <v>11273</v>
      </c>
      <c r="O5793" s="129"/>
    </row>
    <row r="5794" spans="1:15">
      <c r="A5794" t="s">
        <v>1160</v>
      </c>
      <c r="B5794" t="s">
        <v>317</v>
      </c>
      <c r="C5794" t="s">
        <v>11593</v>
      </c>
      <c r="D5794" t="s">
        <v>318</v>
      </c>
      <c r="E5794">
        <v>2378.67</v>
      </c>
      <c r="F5794" t="s">
        <v>1170</v>
      </c>
      <c r="G5794" t="s">
        <v>11594</v>
      </c>
      <c r="H5794" t="s">
        <v>851</v>
      </c>
      <c r="I5794" t="s">
        <v>10720</v>
      </c>
      <c r="J5794">
        <v>10108</v>
      </c>
      <c r="K5794">
        <v>111200</v>
      </c>
      <c r="L5794" t="s">
        <v>33</v>
      </c>
      <c r="M5794" t="s">
        <v>190</v>
      </c>
      <c r="N5794" t="s">
        <v>11274</v>
      </c>
      <c r="O5794" s="129"/>
    </row>
    <row r="5795" spans="1:15">
      <c r="A5795" t="s">
        <v>316</v>
      </c>
      <c r="B5795" t="s">
        <v>317</v>
      </c>
      <c r="C5795" t="s">
        <v>11569</v>
      </c>
      <c r="D5795" t="s">
        <v>318</v>
      </c>
      <c r="E5795">
        <v>32377.52</v>
      </c>
      <c r="F5795" t="s">
        <v>1170</v>
      </c>
      <c r="G5795" t="s">
        <v>11570</v>
      </c>
      <c r="H5795" t="s">
        <v>850</v>
      </c>
      <c r="I5795" t="s">
        <v>10719</v>
      </c>
      <c r="J5795">
        <v>10108</v>
      </c>
      <c r="K5795">
        <v>111400</v>
      </c>
      <c r="L5795" t="s">
        <v>27</v>
      </c>
      <c r="M5795" t="s">
        <v>190</v>
      </c>
      <c r="N5795" t="s">
        <v>11264</v>
      </c>
      <c r="O5795" s="129"/>
    </row>
    <row r="5796" spans="1:15">
      <c r="A5796" t="s">
        <v>320</v>
      </c>
      <c r="B5796" t="s">
        <v>317</v>
      </c>
      <c r="C5796" t="s">
        <v>11571</v>
      </c>
      <c r="D5796" t="s">
        <v>318</v>
      </c>
      <c r="E5796">
        <v>32300.17</v>
      </c>
      <c r="F5796" t="s">
        <v>1170</v>
      </c>
      <c r="G5796" t="s">
        <v>11572</v>
      </c>
      <c r="H5796" t="s">
        <v>847</v>
      </c>
      <c r="I5796" t="s">
        <v>10719</v>
      </c>
      <c r="J5796">
        <v>10108</v>
      </c>
      <c r="K5796">
        <v>111400</v>
      </c>
      <c r="L5796" t="s">
        <v>27</v>
      </c>
      <c r="M5796" t="s">
        <v>190</v>
      </c>
      <c r="N5796" t="s">
        <v>11265</v>
      </c>
      <c r="O5796" s="129"/>
    </row>
    <row r="5797" spans="1:15">
      <c r="A5797" t="s">
        <v>321</v>
      </c>
      <c r="B5797" t="s">
        <v>317</v>
      </c>
      <c r="C5797" t="s">
        <v>11573</v>
      </c>
      <c r="D5797" t="s">
        <v>318</v>
      </c>
      <c r="E5797">
        <v>32607.78</v>
      </c>
      <c r="F5797" t="s">
        <v>1170</v>
      </c>
      <c r="G5797" t="s">
        <v>11574</v>
      </c>
      <c r="H5797" t="s">
        <v>850</v>
      </c>
      <c r="I5797" t="s">
        <v>10719</v>
      </c>
      <c r="J5797">
        <v>10108</v>
      </c>
      <c r="K5797">
        <v>111400</v>
      </c>
      <c r="L5797" t="s">
        <v>27</v>
      </c>
      <c r="M5797" t="s">
        <v>190</v>
      </c>
      <c r="N5797" t="s">
        <v>11266</v>
      </c>
      <c r="O5797" s="129"/>
    </row>
    <row r="5798" spans="1:15">
      <c r="A5798" t="s">
        <v>1115</v>
      </c>
      <c r="B5798" t="s">
        <v>317</v>
      </c>
      <c r="C5798" t="s">
        <v>11575</v>
      </c>
      <c r="D5798" t="s">
        <v>318</v>
      </c>
      <c r="E5798">
        <v>32771.519999999997</v>
      </c>
      <c r="F5798" t="s">
        <v>1170</v>
      </c>
      <c r="G5798" t="s">
        <v>11576</v>
      </c>
      <c r="H5798" t="s">
        <v>848</v>
      </c>
      <c r="I5798" t="s">
        <v>10719</v>
      </c>
      <c r="J5798">
        <v>10108</v>
      </c>
      <c r="K5798">
        <v>111400</v>
      </c>
      <c r="L5798" t="s">
        <v>27</v>
      </c>
      <c r="M5798" t="s">
        <v>190</v>
      </c>
      <c r="N5798" t="s">
        <v>11267</v>
      </c>
      <c r="O5798" s="129"/>
    </row>
    <row r="5799" spans="1:15">
      <c r="A5799" t="s">
        <v>11577</v>
      </c>
      <c r="B5799" t="s">
        <v>317</v>
      </c>
      <c r="C5799" t="s">
        <v>11578</v>
      </c>
      <c r="D5799" t="s">
        <v>318</v>
      </c>
      <c r="E5799">
        <v>32644.48</v>
      </c>
      <c r="F5799" t="s">
        <v>1170</v>
      </c>
      <c r="G5799" t="s">
        <v>11579</v>
      </c>
      <c r="H5799" t="s">
        <v>844</v>
      </c>
      <c r="I5799" t="s">
        <v>10719</v>
      </c>
      <c r="J5799">
        <v>10108</v>
      </c>
      <c r="K5799">
        <v>111400</v>
      </c>
      <c r="L5799" t="s">
        <v>27</v>
      </c>
      <c r="M5799" t="s">
        <v>190</v>
      </c>
      <c r="N5799" t="s">
        <v>11268</v>
      </c>
      <c r="O5799" s="129"/>
    </row>
    <row r="5800" spans="1:15">
      <c r="A5800" t="s">
        <v>11580</v>
      </c>
      <c r="B5800" t="s">
        <v>317</v>
      </c>
      <c r="C5800" t="s">
        <v>11581</v>
      </c>
      <c r="D5800" t="s">
        <v>318</v>
      </c>
      <c r="E5800">
        <v>34098.5</v>
      </c>
      <c r="F5800" t="s">
        <v>1170</v>
      </c>
      <c r="G5800" t="s">
        <v>11582</v>
      </c>
      <c r="H5800" t="s">
        <v>836</v>
      </c>
      <c r="I5800" t="s">
        <v>10719</v>
      </c>
      <c r="J5800">
        <v>10108</v>
      </c>
      <c r="K5800">
        <v>111400</v>
      </c>
      <c r="L5800" t="s">
        <v>27</v>
      </c>
      <c r="M5800" t="s">
        <v>190</v>
      </c>
      <c r="N5800" t="s">
        <v>11269</v>
      </c>
      <c r="O5800" s="129"/>
    </row>
    <row r="5801" spans="1:15">
      <c r="A5801" t="s">
        <v>1155</v>
      </c>
      <c r="B5801" t="s">
        <v>317</v>
      </c>
      <c r="C5801" t="s">
        <v>11586</v>
      </c>
      <c r="D5801" t="s">
        <v>318</v>
      </c>
      <c r="E5801">
        <v>33865.24</v>
      </c>
      <c r="F5801" t="s">
        <v>1170</v>
      </c>
      <c r="G5801" t="s">
        <v>11587</v>
      </c>
      <c r="H5801" t="s">
        <v>848</v>
      </c>
      <c r="I5801" t="s">
        <v>10719</v>
      </c>
      <c r="J5801">
        <v>10108</v>
      </c>
      <c r="K5801">
        <v>111400</v>
      </c>
      <c r="L5801" t="s">
        <v>27</v>
      </c>
      <c r="M5801" t="s">
        <v>190</v>
      </c>
      <c r="N5801" t="s">
        <v>11270</v>
      </c>
      <c r="O5801" s="129"/>
    </row>
    <row r="5802" spans="1:15">
      <c r="A5802" t="s">
        <v>11583</v>
      </c>
      <c r="B5802" t="s">
        <v>317</v>
      </c>
      <c r="C5802" t="s">
        <v>11584</v>
      </c>
      <c r="D5802" t="s">
        <v>318</v>
      </c>
      <c r="E5802">
        <v>36131.61</v>
      </c>
      <c r="F5802" t="s">
        <v>1170</v>
      </c>
      <c r="G5802" t="s">
        <v>11585</v>
      </c>
      <c r="H5802" t="s">
        <v>847</v>
      </c>
      <c r="I5802" t="s">
        <v>10719</v>
      </c>
      <c r="J5802">
        <v>10108</v>
      </c>
      <c r="K5802">
        <v>111400</v>
      </c>
      <c r="L5802" t="s">
        <v>27</v>
      </c>
      <c r="M5802" t="s">
        <v>190</v>
      </c>
      <c r="N5802" t="s">
        <v>11271</v>
      </c>
      <c r="O5802" s="129"/>
    </row>
    <row r="5803" spans="1:15">
      <c r="A5803" t="s">
        <v>11588</v>
      </c>
      <c r="B5803" t="s">
        <v>317</v>
      </c>
      <c r="C5803" t="s">
        <v>11589</v>
      </c>
      <c r="D5803" t="s">
        <v>318</v>
      </c>
      <c r="E5803">
        <v>42875.39</v>
      </c>
      <c r="F5803" t="s">
        <v>1170</v>
      </c>
      <c r="G5803" t="s">
        <v>11590</v>
      </c>
      <c r="H5803" t="s">
        <v>855</v>
      </c>
      <c r="I5803" t="s">
        <v>10719</v>
      </c>
      <c r="J5803">
        <v>10108</v>
      </c>
      <c r="K5803">
        <v>111400</v>
      </c>
      <c r="L5803" t="s">
        <v>27</v>
      </c>
      <c r="M5803" t="s">
        <v>190</v>
      </c>
      <c r="N5803" t="s">
        <v>11272</v>
      </c>
      <c r="O5803" s="129"/>
    </row>
    <row r="5804" spans="1:15">
      <c r="A5804" t="s">
        <v>1161</v>
      </c>
      <c r="B5804" t="s">
        <v>317</v>
      </c>
      <c r="C5804" t="s">
        <v>11591</v>
      </c>
      <c r="D5804" t="s">
        <v>318</v>
      </c>
      <c r="E5804">
        <v>35687.31</v>
      </c>
      <c r="F5804" t="s">
        <v>1170</v>
      </c>
      <c r="G5804" t="s">
        <v>11592</v>
      </c>
      <c r="H5804" t="s">
        <v>847</v>
      </c>
      <c r="I5804" t="s">
        <v>10719</v>
      </c>
      <c r="J5804">
        <v>10108</v>
      </c>
      <c r="K5804">
        <v>111400</v>
      </c>
      <c r="L5804" t="s">
        <v>27</v>
      </c>
      <c r="M5804" t="s">
        <v>190</v>
      </c>
      <c r="N5804" t="s">
        <v>11273</v>
      </c>
      <c r="O5804" s="129"/>
    </row>
    <row r="5805" spans="1:15">
      <c r="A5805" t="s">
        <v>1160</v>
      </c>
      <c r="B5805" t="s">
        <v>317</v>
      </c>
      <c r="C5805" t="s">
        <v>11593</v>
      </c>
      <c r="D5805" t="s">
        <v>318</v>
      </c>
      <c r="E5805">
        <v>35208.080000000002</v>
      </c>
      <c r="F5805" t="s">
        <v>1170</v>
      </c>
      <c r="G5805" t="s">
        <v>11594</v>
      </c>
      <c r="H5805" t="s">
        <v>852</v>
      </c>
      <c r="I5805" t="s">
        <v>10719</v>
      </c>
      <c r="J5805">
        <v>10108</v>
      </c>
      <c r="K5805">
        <v>111400</v>
      </c>
      <c r="L5805" t="s">
        <v>27</v>
      </c>
      <c r="M5805" t="s">
        <v>190</v>
      </c>
      <c r="N5805" t="s">
        <v>11274</v>
      </c>
      <c r="O5805" s="129"/>
    </row>
    <row r="5806" spans="1:15">
      <c r="A5806" t="s">
        <v>316</v>
      </c>
      <c r="B5806" t="s">
        <v>317</v>
      </c>
      <c r="C5806" t="s">
        <v>11569</v>
      </c>
      <c r="D5806" t="s">
        <v>318</v>
      </c>
      <c r="E5806">
        <v>11288.75</v>
      </c>
      <c r="F5806" t="s">
        <v>1170</v>
      </c>
      <c r="G5806" t="s">
        <v>11570</v>
      </c>
      <c r="H5806" t="s">
        <v>851</v>
      </c>
      <c r="I5806" t="s">
        <v>10718</v>
      </c>
      <c r="J5806">
        <v>10108</v>
      </c>
      <c r="K5806">
        <v>111600</v>
      </c>
      <c r="L5806" t="s">
        <v>31</v>
      </c>
      <c r="M5806" t="s">
        <v>190</v>
      </c>
      <c r="N5806" t="s">
        <v>11264</v>
      </c>
      <c r="O5806" s="129"/>
    </row>
    <row r="5807" spans="1:15">
      <c r="A5807" t="s">
        <v>320</v>
      </c>
      <c r="B5807" t="s">
        <v>317</v>
      </c>
      <c r="C5807" t="s">
        <v>11571</v>
      </c>
      <c r="D5807" t="s">
        <v>318</v>
      </c>
      <c r="E5807">
        <v>11596.96</v>
      </c>
      <c r="F5807" t="s">
        <v>1170</v>
      </c>
      <c r="G5807" t="s">
        <v>11572</v>
      </c>
      <c r="H5807" t="s">
        <v>848</v>
      </c>
      <c r="I5807" t="s">
        <v>10718</v>
      </c>
      <c r="J5807">
        <v>10108</v>
      </c>
      <c r="K5807">
        <v>111600</v>
      </c>
      <c r="L5807" t="s">
        <v>31</v>
      </c>
      <c r="M5807" t="s">
        <v>190</v>
      </c>
      <c r="N5807" t="s">
        <v>11265</v>
      </c>
      <c r="O5807" s="129"/>
    </row>
    <row r="5808" spans="1:15">
      <c r="A5808" t="s">
        <v>321</v>
      </c>
      <c r="B5808" t="s">
        <v>317</v>
      </c>
      <c r="C5808" t="s">
        <v>11573</v>
      </c>
      <c r="D5808" t="s">
        <v>318</v>
      </c>
      <c r="E5808">
        <v>10662.15</v>
      </c>
      <c r="F5808" t="s">
        <v>1170</v>
      </c>
      <c r="G5808" t="s">
        <v>11574</v>
      </c>
      <c r="H5808" t="s">
        <v>851</v>
      </c>
      <c r="I5808" t="s">
        <v>10718</v>
      </c>
      <c r="J5808">
        <v>10108</v>
      </c>
      <c r="K5808">
        <v>111600</v>
      </c>
      <c r="L5808" t="s">
        <v>31</v>
      </c>
      <c r="M5808" t="s">
        <v>190</v>
      </c>
      <c r="N5808" t="s">
        <v>11266</v>
      </c>
      <c r="O5808" s="129"/>
    </row>
    <row r="5809" spans="1:15">
      <c r="A5809" t="s">
        <v>1115</v>
      </c>
      <c r="B5809" t="s">
        <v>317</v>
      </c>
      <c r="C5809" t="s">
        <v>11575</v>
      </c>
      <c r="D5809" t="s">
        <v>318</v>
      </c>
      <c r="E5809">
        <v>10985.77</v>
      </c>
      <c r="F5809" t="s">
        <v>1170</v>
      </c>
      <c r="G5809" t="s">
        <v>11576</v>
      </c>
      <c r="H5809" t="s">
        <v>849</v>
      </c>
      <c r="I5809" t="s">
        <v>10718</v>
      </c>
      <c r="J5809">
        <v>10108</v>
      </c>
      <c r="K5809">
        <v>111600</v>
      </c>
      <c r="L5809" t="s">
        <v>31</v>
      </c>
      <c r="M5809" t="s">
        <v>190</v>
      </c>
      <c r="N5809" t="s">
        <v>11267</v>
      </c>
      <c r="O5809" s="129"/>
    </row>
    <row r="5810" spans="1:15">
      <c r="A5810" t="s">
        <v>11577</v>
      </c>
      <c r="B5810" t="s">
        <v>317</v>
      </c>
      <c r="C5810" t="s">
        <v>11578</v>
      </c>
      <c r="D5810" t="s">
        <v>318</v>
      </c>
      <c r="E5810">
        <v>10708.21</v>
      </c>
      <c r="F5810" t="s">
        <v>1170</v>
      </c>
      <c r="G5810" t="s">
        <v>11579</v>
      </c>
      <c r="H5810" t="s">
        <v>845</v>
      </c>
      <c r="I5810" t="s">
        <v>10718</v>
      </c>
      <c r="J5810">
        <v>10108</v>
      </c>
      <c r="K5810">
        <v>111600</v>
      </c>
      <c r="L5810" t="s">
        <v>31</v>
      </c>
      <c r="M5810" t="s">
        <v>190</v>
      </c>
      <c r="N5810" t="s">
        <v>11268</v>
      </c>
      <c r="O5810" s="129"/>
    </row>
    <row r="5811" spans="1:15">
      <c r="A5811" t="s">
        <v>11580</v>
      </c>
      <c r="B5811" t="s">
        <v>317</v>
      </c>
      <c r="C5811" t="s">
        <v>11581</v>
      </c>
      <c r="D5811" t="s">
        <v>318</v>
      </c>
      <c r="E5811">
        <v>10225.280000000001</v>
      </c>
      <c r="F5811" t="s">
        <v>1170</v>
      </c>
      <c r="G5811" t="s">
        <v>11582</v>
      </c>
      <c r="H5811" t="s">
        <v>837</v>
      </c>
      <c r="I5811" t="s">
        <v>10718</v>
      </c>
      <c r="J5811">
        <v>10108</v>
      </c>
      <c r="K5811">
        <v>111600</v>
      </c>
      <c r="L5811" t="s">
        <v>31</v>
      </c>
      <c r="M5811" t="s">
        <v>190</v>
      </c>
      <c r="N5811" t="s">
        <v>11269</v>
      </c>
      <c r="O5811" s="129"/>
    </row>
    <row r="5812" spans="1:15">
      <c r="A5812" t="s">
        <v>11583</v>
      </c>
      <c r="B5812" t="s">
        <v>317</v>
      </c>
      <c r="C5812" t="s">
        <v>11584</v>
      </c>
      <c r="D5812" t="s">
        <v>318</v>
      </c>
      <c r="E5812">
        <v>10267.120000000001</v>
      </c>
      <c r="F5812" t="s">
        <v>1170</v>
      </c>
      <c r="G5812" t="s">
        <v>11585</v>
      </c>
      <c r="H5812" t="s">
        <v>848</v>
      </c>
      <c r="I5812" t="s">
        <v>10718</v>
      </c>
      <c r="J5812">
        <v>10108</v>
      </c>
      <c r="K5812">
        <v>111600</v>
      </c>
      <c r="L5812" t="s">
        <v>31</v>
      </c>
      <c r="M5812" t="s">
        <v>190</v>
      </c>
      <c r="N5812" t="s">
        <v>11271</v>
      </c>
      <c r="O5812" s="129"/>
    </row>
    <row r="5813" spans="1:15">
      <c r="A5813" t="s">
        <v>1155</v>
      </c>
      <c r="B5813" t="s">
        <v>317</v>
      </c>
      <c r="C5813" t="s">
        <v>11586</v>
      </c>
      <c r="D5813" t="s">
        <v>318</v>
      </c>
      <c r="E5813">
        <v>10345.200000000001</v>
      </c>
      <c r="F5813" t="s">
        <v>1170</v>
      </c>
      <c r="G5813" t="s">
        <v>11587</v>
      </c>
      <c r="H5813" t="s">
        <v>849</v>
      </c>
      <c r="I5813" t="s">
        <v>10718</v>
      </c>
      <c r="J5813">
        <v>10108</v>
      </c>
      <c r="K5813">
        <v>111600</v>
      </c>
      <c r="L5813" t="s">
        <v>31</v>
      </c>
      <c r="M5813" t="s">
        <v>190</v>
      </c>
      <c r="N5813" t="s">
        <v>11270</v>
      </c>
      <c r="O5813" s="129"/>
    </row>
    <row r="5814" spans="1:15">
      <c r="A5814" t="s">
        <v>11588</v>
      </c>
      <c r="B5814" t="s">
        <v>317</v>
      </c>
      <c r="C5814" t="s">
        <v>11589</v>
      </c>
      <c r="D5814" t="s">
        <v>318</v>
      </c>
      <c r="E5814">
        <v>19004.03</v>
      </c>
      <c r="F5814" t="s">
        <v>1170</v>
      </c>
      <c r="G5814" t="s">
        <v>11590</v>
      </c>
      <c r="H5814" t="s">
        <v>856</v>
      </c>
      <c r="I5814" t="s">
        <v>10718</v>
      </c>
      <c r="J5814">
        <v>10108</v>
      </c>
      <c r="K5814">
        <v>111600</v>
      </c>
      <c r="L5814" t="s">
        <v>31</v>
      </c>
      <c r="M5814" t="s">
        <v>190</v>
      </c>
      <c r="N5814" t="s">
        <v>11272</v>
      </c>
      <c r="O5814" s="129"/>
    </row>
    <row r="5815" spans="1:15">
      <c r="A5815" t="s">
        <v>1161</v>
      </c>
      <c r="B5815" t="s">
        <v>317</v>
      </c>
      <c r="C5815" t="s">
        <v>11591</v>
      </c>
      <c r="D5815" t="s">
        <v>318</v>
      </c>
      <c r="E5815">
        <v>12438.01</v>
      </c>
      <c r="F5815" t="s">
        <v>1170</v>
      </c>
      <c r="G5815" t="s">
        <v>11592</v>
      </c>
      <c r="H5815" t="s">
        <v>848</v>
      </c>
      <c r="I5815" t="s">
        <v>10718</v>
      </c>
      <c r="J5815">
        <v>10108</v>
      </c>
      <c r="K5815">
        <v>111600</v>
      </c>
      <c r="L5815" t="s">
        <v>31</v>
      </c>
      <c r="M5815" t="s">
        <v>190</v>
      </c>
      <c r="N5815" t="s">
        <v>11273</v>
      </c>
      <c r="O5815" s="129"/>
    </row>
    <row r="5816" spans="1:15">
      <c r="A5816" t="s">
        <v>1160</v>
      </c>
      <c r="B5816" t="s">
        <v>317</v>
      </c>
      <c r="C5816" t="s">
        <v>11593</v>
      </c>
      <c r="D5816" t="s">
        <v>318</v>
      </c>
      <c r="E5816">
        <v>13135.04</v>
      </c>
      <c r="F5816" t="s">
        <v>1170</v>
      </c>
      <c r="G5816" t="s">
        <v>11594</v>
      </c>
      <c r="H5816" t="s">
        <v>853</v>
      </c>
      <c r="I5816" t="s">
        <v>10718</v>
      </c>
      <c r="J5816">
        <v>10108</v>
      </c>
      <c r="K5816">
        <v>111600</v>
      </c>
      <c r="L5816" t="s">
        <v>31</v>
      </c>
      <c r="M5816" t="s">
        <v>190</v>
      </c>
      <c r="N5816" t="s">
        <v>11274</v>
      </c>
      <c r="O5816" s="129"/>
    </row>
    <row r="5817" spans="1:15">
      <c r="A5817" t="s">
        <v>316</v>
      </c>
      <c r="B5817" t="s">
        <v>317</v>
      </c>
      <c r="C5817" t="s">
        <v>11569</v>
      </c>
      <c r="D5817" t="s">
        <v>318</v>
      </c>
      <c r="E5817">
        <v>1258.1099999999999</v>
      </c>
      <c r="F5817" t="s">
        <v>1170</v>
      </c>
      <c r="G5817" t="s">
        <v>11570</v>
      </c>
      <c r="H5817" t="s">
        <v>852</v>
      </c>
      <c r="I5817" t="s">
        <v>10717</v>
      </c>
      <c r="J5817">
        <v>10108</v>
      </c>
      <c r="K5817">
        <v>111700</v>
      </c>
      <c r="L5817" t="s">
        <v>39</v>
      </c>
      <c r="M5817" t="s">
        <v>190</v>
      </c>
      <c r="N5817" t="s">
        <v>11264</v>
      </c>
      <c r="O5817" s="129"/>
    </row>
    <row r="5818" spans="1:15">
      <c r="A5818" t="s">
        <v>320</v>
      </c>
      <c r="B5818" t="s">
        <v>317</v>
      </c>
      <c r="C5818" t="s">
        <v>11571</v>
      </c>
      <c r="D5818" t="s">
        <v>318</v>
      </c>
      <c r="E5818">
        <v>1258.0999999999999</v>
      </c>
      <c r="F5818" t="s">
        <v>1170</v>
      </c>
      <c r="G5818" t="s">
        <v>11572</v>
      </c>
      <c r="H5818" t="s">
        <v>849</v>
      </c>
      <c r="I5818" t="s">
        <v>10717</v>
      </c>
      <c r="J5818">
        <v>10108</v>
      </c>
      <c r="K5818">
        <v>111700</v>
      </c>
      <c r="L5818" t="s">
        <v>39</v>
      </c>
      <c r="M5818" t="s">
        <v>190</v>
      </c>
      <c r="N5818" t="s">
        <v>11265</v>
      </c>
      <c r="O5818" s="129"/>
    </row>
    <row r="5819" spans="1:15">
      <c r="A5819" t="s">
        <v>321</v>
      </c>
      <c r="B5819" t="s">
        <v>317</v>
      </c>
      <c r="C5819" t="s">
        <v>11573</v>
      </c>
      <c r="D5819" t="s">
        <v>318</v>
      </c>
      <c r="E5819">
        <v>1281.73</v>
      </c>
      <c r="F5819" t="s">
        <v>1170</v>
      </c>
      <c r="G5819" t="s">
        <v>11574</v>
      </c>
      <c r="H5819" t="s">
        <v>852</v>
      </c>
      <c r="I5819" t="s">
        <v>10717</v>
      </c>
      <c r="J5819">
        <v>10108</v>
      </c>
      <c r="K5819">
        <v>111700</v>
      </c>
      <c r="L5819" t="s">
        <v>39</v>
      </c>
      <c r="M5819" t="s">
        <v>190</v>
      </c>
      <c r="N5819" t="s">
        <v>11266</v>
      </c>
      <c r="O5819" s="129"/>
    </row>
    <row r="5820" spans="1:15">
      <c r="A5820" t="s">
        <v>1115</v>
      </c>
      <c r="B5820" t="s">
        <v>317</v>
      </c>
      <c r="C5820" t="s">
        <v>11575</v>
      </c>
      <c r="D5820" t="s">
        <v>318</v>
      </c>
      <c r="E5820">
        <v>1264.72</v>
      </c>
      <c r="F5820" t="s">
        <v>1170</v>
      </c>
      <c r="G5820" t="s">
        <v>11576</v>
      </c>
      <c r="H5820" t="s">
        <v>850</v>
      </c>
      <c r="I5820" t="s">
        <v>10717</v>
      </c>
      <c r="J5820">
        <v>10108</v>
      </c>
      <c r="K5820">
        <v>111700</v>
      </c>
      <c r="L5820" t="s">
        <v>39</v>
      </c>
      <c r="M5820" t="s">
        <v>190</v>
      </c>
      <c r="N5820" t="s">
        <v>11267</v>
      </c>
      <c r="O5820" s="129"/>
    </row>
    <row r="5821" spans="1:15">
      <c r="A5821" t="s">
        <v>11577</v>
      </c>
      <c r="B5821" t="s">
        <v>317</v>
      </c>
      <c r="C5821" t="s">
        <v>11578</v>
      </c>
      <c r="D5821" t="s">
        <v>318</v>
      </c>
      <c r="E5821">
        <v>1263.79</v>
      </c>
      <c r="F5821" t="s">
        <v>1170</v>
      </c>
      <c r="G5821" t="s">
        <v>11579</v>
      </c>
      <c r="H5821" t="s">
        <v>846</v>
      </c>
      <c r="I5821" t="s">
        <v>10717</v>
      </c>
      <c r="J5821">
        <v>10108</v>
      </c>
      <c r="K5821">
        <v>111700</v>
      </c>
      <c r="L5821" t="s">
        <v>39</v>
      </c>
      <c r="M5821" t="s">
        <v>190</v>
      </c>
      <c r="N5821" t="s">
        <v>11268</v>
      </c>
      <c r="O5821" s="129"/>
    </row>
    <row r="5822" spans="1:15">
      <c r="A5822" t="s">
        <v>11580</v>
      </c>
      <c r="B5822" t="s">
        <v>317</v>
      </c>
      <c r="C5822" t="s">
        <v>11581</v>
      </c>
      <c r="D5822" t="s">
        <v>318</v>
      </c>
      <c r="E5822">
        <v>1486.81</v>
      </c>
      <c r="F5822" t="s">
        <v>1170</v>
      </c>
      <c r="G5822" t="s">
        <v>11582</v>
      </c>
      <c r="H5822" t="s">
        <v>838</v>
      </c>
      <c r="I5822" t="s">
        <v>10717</v>
      </c>
      <c r="J5822">
        <v>10108</v>
      </c>
      <c r="K5822">
        <v>111700</v>
      </c>
      <c r="L5822" t="s">
        <v>39</v>
      </c>
      <c r="M5822" t="s">
        <v>190</v>
      </c>
      <c r="N5822" t="s">
        <v>11269</v>
      </c>
      <c r="O5822" s="129"/>
    </row>
    <row r="5823" spans="1:15">
      <c r="A5823" t="s">
        <v>11583</v>
      </c>
      <c r="B5823" t="s">
        <v>317</v>
      </c>
      <c r="C5823" t="s">
        <v>11584</v>
      </c>
      <c r="D5823" t="s">
        <v>318</v>
      </c>
      <c r="E5823">
        <v>1486.81</v>
      </c>
      <c r="F5823" t="s">
        <v>1170</v>
      </c>
      <c r="G5823" t="s">
        <v>11585</v>
      </c>
      <c r="H5823" t="s">
        <v>849</v>
      </c>
      <c r="I5823" t="s">
        <v>10717</v>
      </c>
      <c r="J5823">
        <v>10108</v>
      </c>
      <c r="K5823">
        <v>111700</v>
      </c>
      <c r="L5823" t="s">
        <v>39</v>
      </c>
      <c r="M5823" t="s">
        <v>190</v>
      </c>
      <c r="N5823" t="s">
        <v>11271</v>
      </c>
      <c r="O5823" s="129"/>
    </row>
    <row r="5824" spans="1:15">
      <c r="A5824" t="s">
        <v>1155</v>
      </c>
      <c r="B5824" t="s">
        <v>317</v>
      </c>
      <c r="C5824" t="s">
        <v>11586</v>
      </c>
      <c r="D5824" t="s">
        <v>318</v>
      </c>
      <c r="E5824">
        <v>1513.81</v>
      </c>
      <c r="F5824" t="s">
        <v>1170</v>
      </c>
      <c r="G5824" t="s">
        <v>11587</v>
      </c>
      <c r="H5824" t="s">
        <v>850</v>
      </c>
      <c r="I5824" t="s">
        <v>10717</v>
      </c>
      <c r="J5824">
        <v>10108</v>
      </c>
      <c r="K5824">
        <v>111700</v>
      </c>
      <c r="L5824" t="s">
        <v>39</v>
      </c>
      <c r="M5824" t="s">
        <v>190</v>
      </c>
      <c r="N5824" t="s">
        <v>11270</v>
      </c>
      <c r="O5824" s="129"/>
    </row>
    <row r="5825" spans="1:15">
      <c r="A5825" t="s">
        <v>11588</v>
      </c>
      <c r="B5825" t="s">
        <v>317</v>
      </c>
      <c r="C5825" t="s">
        <v>11589</v>
      </c>
      <c r="D5825" t="s">
        <v>318</v>
      </c>
      <c r="E5825">
        <v>2630.39</v>
      </c>
      <c r="F5825" t="s">
        <v>1170</v>
      </c>
      <c r="G5825" t="s">
        <v>11590</v>
      </c>
      <c r="H5825" t="s">
        <v>857</v>
      </c>
      <c r="I5825" t="s">
        <v>10717</v>
      </c>
      <c r="J5825">
        <v>10108</v>
      </c>
      <c r="K5825">
        <v>111700</v>
      </c>
      <c r="L5825" t="s">
        <v>39</v>
      </c>
      <c r="M5825" t="s">
        <v>190</v>
      </c>
      <c r="N5825" t="s">
        <v>11272</v>
      </c>
      <c r="O5825" s="129"/>
    </row>
    <row r="5826" spans="1:15">
      <c r="A5826" t="s">
        <v>1161</v>
      </c>
      <c r="B5826" t="s">
        <v>317</v>
      </c>
      <c r="C5826" t="s">
        <v>11591</v>
      </c>
      <c r="D5826" t="s">
        <v>318</v>
      </c>
      <c r="E5826">
        <v>1665.76</v>
      </c>
      <c r="F5826" t="s">
        <v>1170</v>
      </c>
      <c r="G5826" t="s">
        <v>11592</v>
      </c>
      <c r="H5826" t="s">
        <v>849</v>
      </c>
      <c r="I5826" t="s">
        <v>10717</v>
      </c>
      <c r="J5826">
        <v>10108</v>
      </c>
      <c r="K5826">
        <v>111700</v>
      </c>
      <c r="L5826" t="s">
        <v>39</v>
      </c>
      <c r="M5826" t="s">
        <v>190</v>
      </c>
      <c r="N5826" t="s">
        <v>11273</v>
      </c>
      <c r="O5826" s="129"/>
    </row>
    <row r="5827" spans="1:15">
      <c r="A5827" t="s">
        <v>1160</v>
      </c>
      <c r="B5827" t="s">
        <v>317</v>
      </c>
      <c r="C5827" t="s">
        <v>11593</v>
      </c>
      <c r="D5827" t="s">
        <v>318</v>
      </c>
      <c r="E5827">
        <v>1643.62</v>
      </c>
      <c r="F5827" t="s">
        <v>1170</v>
      </c>
      <c r="G5827" t="s">
        <v>11594</v>
      </c>
      <c r="H5827" t="s">
        <v>854</v>
      </c>
      <c r="I5827" t="s">
        <v>10717</v>
      </c>
      <c r="J5827">
        <v>10108</v>
      </c>
      <c r="K5827">
        <v>111700</v>
      </c>
      <c r="L5827" t="s">
        <v>39</v>
      </c>
      <c r="M5827" t="s">
        <v>190</v>
      </c>
      <c r="N5827" t="s">
        <v>11274</v>
      </c>
      <c r="O5827" s="129"/>
    </row>
    <row r="5828" spans="1:15">
      <c r="A5828" t="s">
        <v>316</v>
      </c>
      <c r="B5828" t="s">
        <v>317</v>
      </c>
      <c r="C5828" t="s">
        <v>11569</v>
      </c>
      <c r="D5828" t="s">
        <v>318</v>
      </c>
      <c r="E5828">
        <v>5.82</v>
      </c>
      <c r="F5828" t="s">
        <v>1170</v>
      </c>
      <c r="G5828" t="s">
        <v>11570</v>
      </c>
      <c r="H5828" t="s">
        <v>853</v>
      </c>
      <c r="I5828" t="s">
        <v>10716</v>
      </c>
      <c r="J5828">
        <v>10108</v>
      </c>
      <c r="K5828">
        <v>113000</v>
      </c>
      <c r="L5828" t="s">
        <v>39</v>
      </c>
      <c r="M5828" t="s">
        <v>190</v>
      </c>
      <c r="N5828" t="s">
        <v>11264</v>
      </c>
      <c r="O5828" s="129"/>
    </row>
    <row r="5829" spans="1:15">
      <c r="A5829" t="s">
        <v>320</v>
      </c>
      <c r="B5829" t="s">
        <v>317</v>
      </c>
      <c r="C5829" t="s">
        <v>11571</v>
      </c>
      <c r="D5829" t="s">
        <v>318</v>
      </c>
      <c r="E5829">
        <v>5.82</v>
      </c>
      <c r="F5829" t="s">
        <v>1170</v>
      </c>
      <c r="G5829" t="s">
        <v>11572</v>
      </c>
      <c r="H5829" t="s">
        <v>850</v>
      </c>
      <c r="I5829" t="s">
        <v>10716</v>
      </c>
      <c r="J5829">
        <v>10108</v>
      </c>
      <c r="K5829">
        <v>113000</v>
      </c>
      <c r="L5829" t="s">
        <v>39</v>
      </c>
      <c r="M5829" t="s">
        <v>190</v>
      </c>
      <c r="N5829" t="s">
        <v>11265</v>
      </c>
      <c r="O5829" s="129"/>
    </row>
    <row r="5830" spans="1:15">
      <c r="A5830" t="s">
        <v>321</v>
      </c>
      <c r="B5830" t="s">
        <v>317</v>
      </c>
      <c r="C5830" t="s">
        <v>11573</v>
      </c>
      <c r="D5830" t="s">
        <v>318</v>
      </c>
      <c r="E5830">
        <v>7.67</v>
      </c>
      <c r="F5830" t="s">
        <v>1170</v>
      </c>
      <c r="G5830" t="s">
        <v>11574</v>
      </c>
      <c r="H5830" t="s">
        <v>853</v>
      </c>
      <c r="I5830" t="s">
        <v>10716</v>
      </c>
      <c r="J5830">
        <v>10108</v>
      </c>
      <c r="K5830">
        <v>113000</v>
      </c>
      <c r="L5830" t="s">
        <v>39</v>
      </c>
      <c r="M5830" t="s">
        <v>190</v>
      </c>
      <c r="N5830" t="s">
        <v>11266</v>
      </c>
      <c r="O5830" s="129"/>
    </row>
    <row r="5831" spans="1:15">
      <c r="A5831" t="s">
        <v>1115</v>
      </c>
      <c r="B5831" t="s">
        <v>317</v>
      </c>
      <c r="C5831" t="s">
        <v>11575</v>
      </c>
      <c r="D5831" t="s">
        <v>318</v>
      </c>
      <c r="E5831">
        <v>6.32</v>
      </c>
      <c r="F5831" t="s">
        <v>1170</v>
      </c>
      <c r="G5831" t="s">
        <v>11576</v>
      </c>
      <c r="H5831" t="s">
        <v>851</v>
      </c>
      <c r="I5831" t="s">
        <v>10716</v>
      </c>
      <c r="J5831">
        <v>10108</v>
      </c>
      <c r="K5831">
        <v>113000</v>
      </c>
      <c r="L5831" t="s">
        <v>39</v>
      </c>
      <c r="M5831" t="s">
        <v>190</v>
      </c>
      <c r="N5831" t="s">
        <v>11267</v>
      </c>
      <c r="O5831" s="129"/>
    </row>
    <row r="5832" spans="1:15">
      <c r="A5832" t="s">
        <v>11577</v>
      </c>
      <c r="B5832" t="s">
        <v>317</v>
      </c>
      <c r="C5832" t="s">
        <v>11578</v>
      </c>
      <c r="D5832" t="s">
        <v>318</v>
      </c>
      <c r="E5832">
        <v>6.34</v>
      </c>
      <c r="F5832" t="s">
        <v>1170</v>
      </c>
      <c r="G5832" t="s">
        <v>11579</v>
      </c>
      <c r="H5832" t="s">
        <v>847</v>
      </c>
      <c r="I5832" t="s">
        <v>10716</v>
      </c>
      <c r="J5832">
        <v>10108</v>
      </c>
      <c r="K5832">
        <v>113000</v>
      </c>
      <c r="L5832" t="s">
        <v>39</v>
      </c>
      <c r="M5832" t="s">
        <v>190</v>
      </c>
      <c r="N5832" t="s">
        <v>11268</v>
      </c>
      <c r="O5832" s="129"/>
    </row>
    <row r="5833" spans="1:15">
      <c r="A5833" t="s">
        <v>11580</v>
      </c>
      <c r="B5833" t="s">
        <v>317</v>
      </c>
      <c r="C5833" t="s">
        <v>11581</v>
      </c>
      <c r="D5833" t="s">
        <v>318</v>
      </c>
      <c r="E5833">
        <v>18.510000000000002</v>
      </c>
      <c r="F5833" t="s">
        <v>1170</v>
      </c>
      <c r="G5833" t="s">
        <v>11582</v>
      </c>
      <c r="H5833" t="s">
        <v>839</v>
      </c>
      <c r="I5833" t="s">
        <v>10716</v>
      </c>
      <c r="J5833">
        <v>10108</v>
      </c>
      <c r="K5833">
        <v>113000</v>
      </c>
      <c r="L5833" t="s">
        <v>39</v>
      </c>
      <c r="M5833" t="s">
        <v>190</v>
      </c>
      <c r="N5833" t="s">
        <v>11269</v>
      </c>
      <c r="O5833" s="129"/>
    </row>
    <row r="5834" spans="1:15">
      <c r="A5834" t="s">
        <v>1155</v>
      </c>
      <c r="B5834" t="s">
        <v>317</v>
      </c>
      <c r="C5834" t="s">
        <v>11586</v>
      </c>
      <c r="D5834" t="s">
        <v>318</v>
      </c>
      <c r="E5834">
        <v>20.9</v>
      </c>
      <c r="F5834" t="s">
        <v>1170</v>
      </c>
      <c r="G5834" t="s">
        <v>11587</v>
      </c>
      <c r="H5834" t="s">
        <v>851</v>
      </c>
      <c r="I5834" t="s">
        <v>10716</v>
      </c>
      <c r="J5834">
        <v>10108</v>
      </c>
      <c r="K5834">
        <v>113000</v>
      </c>
      <c r="L5834" t="s">
        <v>39</v>
      </c>
      <c r="M5834" t="s">
        <v>190</v>
      </c>
      <c r="N5834" t="s">
        <v>11270</v>
      </c>
      <c r="O5834" s="129"/>
    </row>
    <row r="5835" spans="1:15">
      <c r="A5835" t="s">
        <v>11583</v>
      </c>
      <c r="B5835" t="s">
        <v>317</v>
      </c>
      <c r="C5835" t="s">
        <v>11584</v>
      </c>
      <c r="D5835" t="s">
        <v>318</v>
      </c>
      <c r="E5835">
        <v>18.510000000000002</v>
      </c>
      <c r="F5835" t="s">
        <v>1170</v>
      </c>
      <c r="G5835" t="s">
        <v>11585</v>
      </c>
      <c r="H5835" t="s">
        <v>850</v>
      </c>
      <c r="I5835" t="s">
        <v>10716</v>
      </c>
      <c r="J5835">
        <v>10108</v>
      </c>
      <c r="K5835">
        <v>113000</v>
      </c>
      <c r="L5835" t="s">
        <v>39</v>
      </c>
      <c r="M5835" t="s">
        <v>190</v>
      </c>
      <c r="N5835" t="s">
        <v>11271</v>
      </c>
      <c r="O5835" s="129"/>
    </row>
    <row r="5836" spans="1:15">
      <c r="A5836" t="s">
        <v>11588</v>
      </c>
      <c r="B5836" t="s">
        <v>317</v>
      </c>
      <c r="C5836" t="s">
        <v>11589</v>
      </c>
      <c r="D5836" t="s">
        <v>318</v>
      </c>
      <c r="E5836">
        <v>142.38</v>
      </c>
      <c r="F5836" t="s">
        <v>1170</v>
      </c>
      <c r="G5836" t="s">
        <v>11590</v>
      </c>
      <c r="H5836" t="s">
        <v>858</v>
      </c>
      <c r="I5836" t="s">
        <v>10716</v>
      </c>
      <c r="J5836">
        <v>10108</v>
      </c>
      <c r="K5836">
        <v>113000</v>
      </c>
      <c r="L5836" t="s">
        <v>39</v>
      </c>
      <c r="M5836" t="s">
        <v>190</v>
      </c>
      <c r="N5836" t="s">
        <v>11272</v>
      </c>
      <c r="O5836" s="129"/>
    </row>
    <row r="5837" spans="1:15">
      <c r="A5837" t="s">
        <v>1161</v>
      </c>
      <c r="B5837" t="s">
        <v>317</v>
      </c>
      <c r="C5837" t="s">
        <v>11591</v>
      </c>
      <c r="D5837" t="s">
        <v>318</v>
      </c>
      <c r="E5837">
        <v>33.04</v>
      </c>
      <c r="F5837" t="s">
        <v>1170</v>
      </c>
      <c r="G5837" t="s">
        <v>11592</v>
      </c>
      <c r="H5837" t="s">
        <v>850</v>
      </c>
      <c r="I5837" t="s">
        <v>10716</v>
      </c>
      <c r="J5837">
        <v>10108</v>
      </c>
      <c r="K5837">
        <v>113000</v>
      </c>
      <c r="L5837" t="s">
        <v>39</v>
      </c>
      <c r="M5837" t="s">
        <v>190</v>
      </c>
      <c r="N5837" t="s">
        <v>11273</v>
      </c>
      <c r="O5837" s="129"/>
    </row>
    <row r="5838" spans="1:15">
      <c r="A5838" t="s">
        <v>1160</v>
      </c>
      <c r="B5838" t="s">
        <v>317</v>
      </c>
      <c r="C5838" t="s">
        <v>11593</v>
      </c>
      <c r="D5838" t="s">
        <v>318</v>
      </c>
      <c r="E5838">
        <v>32.96</v>
      </c>
      <c r="F5838" t="s">
        <v>1170</v>
      </c>
      <c r="G5838" t="s">
        <v>11594</v>
      </c>
      <c r="H5838" t="s">
        <v>855</v>
      </c>
      <c r="I5838" t="s">
        <v>10716</v>
      </c>
      <c r="J5838">
        <v>10108</v>
      </c>
      <c r="K5838">
        <v>113000</v>
      </c>
      <c r="L5838" t="s">
        <v>39</v>
      </c>
      <c r="M5838" t="s">
        <v>190</v>
      </c>
      <c r="N5838" t="s">
        <v>11274</v>
      </c>
      <c r="O5838" s="129"/>
    </row>
    <row r="5839" spans="1:15">
      <c r="A5839" t="s">
        <v>316</v>
      </c>
      <c r="B5839" t="s">
        <v>317</v>
      </c>
      <c r="C5839" t="s">
        <v>11569</v>
      </c>
      <c r="D5839" t="s">
        <v>318</v>
      </c>
      <c r="E5839">
        <v>188.11</v>
      </c>
      <c r="F5839" t="s">
        <v>1170</v>
      </c>
      <c r="G5839" t="s">
        <v>11570</v>
      </c>
      <c r="H5839" t="s">
        <v>854</v>
      </c>
      <c r="I5839" t="s">
        <v>10715</v>
      </c>
      <c r="J5839">
        <v>10108</v>
      </c>
      <c r="K5839">
        <v>113010</v>
      </c>
      <c r="L5839" t="s">
        <v>35</v>
      </c>
      <c r="M5839" t="s">
        <v>190</v>
      </c>
      <c r="N5839" t="s">
        <v>11264</v>
      </c>
      <c r="O5839" s="129"/>
    </row>
    <row r="5840" spans="1:15">
      <c r="A5840" t="s">
        <v>320</v>
      </c>
      <c r="B5840" t="s">
        <v>317</v>
      </c>
      <c r="C5840" t="s">
        <v>11571</v>
      </c>
      <c r="D5840" t="s">
        <v>318</v>
      </c>
      <c r="E5840">
        <v>159.24</v>
      </c>
      <c r="F5840" t="s">
        <v>1170</v>
      </c>
      <c r="G5840" t="s">
        <v>11572</v>
      </c>
      <c r="H5840" t="s">
        <v>851</v>
      </c>
      <c r="I5840" t="s">
        <v>10715</v>
      </c>
      <c r="J5840">
        <v>10108</v>
      </c>
      <c r="K5840">
        <v>113010</v>
      </c>
      <c r="L5840" t="s">
        <v>35</v>
      </c>
      <c r="M5840" t="s">
        <v>190</v>
      </c>
      <c r="N5840" t="s">
        <v>11265</v>
      </c>
      <c r="O5840" s="129"/>
    </row>
    <row r="5841" spans="1:15">
      <c r="A5841" t="s">
        <v>321</v>
      </c>
      <c r="B5841" t="s">
        <v>317</v>
      </c>
      <c r="C5841" t="s">
        <v>11573</v>
      </c>
      <c r="D5841" t="s">
        <v>318</v>
      </c>
      <c r="E5841">
        <v>176.01</v>
      </c>
      <c r="F5841" t="s">
        <v>1170</v>
      </c>
      <c r="G5841" t="s">
        <v>11574</v>
      </c>
      <c r="H5841" t="s">
        <v>854</v>
      </c>
      <c r="I5841" t="s">
        <v>10715</v>
      </c>
      <c r="J5841">
        <v>10108</v>
      </c>
      <c r="K5841">
        <v>113010</v>
      </c>
      <c r="L5841" t="s">
        <v>35</v>
      </c>
      <c r="M5841" t="s">
        <v>190</v>
      </c>
      <c r="N5841" t="s">
        <v>11266</v>
      </c>
      <c r="O5841" s="129"/>
    </row>
    <row r="5842" spans="1:15">
      <c r="A5842" t="s">
        <v>1115</v>
      </c>
      <c r="B5842" t="s">
        <v>317</v>
      </c>
      <c r="C5842" t="s">
        <v>11575</v>
      </c>
      <c r="D5842" t="s">
        <v>318</v>
      </c>
      <c r="E5842">
        <v>159.24</v>
      </c>
      <c r="F5842" t="s">
        <v>1170</v>
      </c>
      <c r="G5842" t="s">
        <v>11576</v>
      </c>
      <c r="H5842" t="s">
        <v>852</v>
      </c>
      <c r="I5842" t="s">
        <v>10715</v>
      </c>
      <c r="J5842">
        <v>10108</v>
      </c>
      <c r="K5842">
        <v>113010</v>
      </c>
      <c r="L5842" t="s">
        <v>35</v>
      </c>
      <c r="M5842" t="s">
        <v>190</v>
      </c>
      <c r="N5842" t="s">
        <v>11267</v>
      </c>
      <c r="O5842" s="129"/>
    </row>
    <row r="5843" spans="1:15">
      <c r="A5843" t="s">
        <v>11577</v>
      </c>
      <c r="B5843" t="s">
        <v>317</v>
      </c>
      <c r="C5843" t="s">
        <v>11578</v>
      </c>
      <c r="D5843" t="s">
        <v>318</v>
      </c>
      <c r="E5843">
        <v>177.72</v>
      </c>
      <c r="F5843" t="s">
        <v>1170</v>
      </c>
      <c r="G5843" t="s">
        <v>11579</v>
      </c>
      <c r="H5843" t="s">
        <v>848</v>
      </c>
      <c r="I5843" t="s">
        <v>10715</v>
      </c>
      <c r="J5843">
        <v>10108</v>
      </c>
      <c r="K5843">
        <v>113010</v>
      </c>
      <c r="L5843" t="s">
        <v>35</v>
      </c>
      <c r="M5843" t="s">
        <v>190</v>
      </c>
      <c r="N5843" t="s">
        <v>11268</v>
      </c>
      <c r="O5843" s="129"/>
    </row>
    <row r="5844" spans="1:15">
      <c r="A5844" t="s">
        <v>11580</v>
      </c>
      <c r="B5844" t="s">
        <v>317</v>
      </c>
      <c r="C5844" t="s">
        <v>11581</v>
      </c>
      <c r="D5844" t="s">
        <v>318</v>
      </c>
      <c r="E5844">
        <v>206.92</v>
      </c>
      <c r="F5844" t="s">
        <v>1170</v>
      </c>
      <c r="G5844" t="s">
        <v>11582</v>
      </c>
      <c r="H5844" t="s">
        <v>840</v>
      </c>
      <c r="I5844" t="s">
        <v>10715</v>
      </c>
      <c r="J5844">
        <v>10108</v>
      </c>
      <c r="K5844">
        <v>113010</v>
      </c>
      <c r="L5844" t="s">
        <v>35</v>
      </c>
      <c r="M5844" t="s">
        <v>190</v>
      </c>
      <c r="N5844" t="s">
        <v>11269</v>
      </c>
      <c r="O5844" s="129"/>
    </row>
    <row r="5845" spans="1:15">
      <c r="A5845" t="s">
        <v>11583</v>
      </c>
      <c r="B5845" t="s">
        <v>317</v>
      </c>
      <c r="C5845" t="s">
        <v>11584</v>
      </c>
      <c r="D5845" t="s">
        <v>318</v>
      </c>
      <c r="E5845">
        <v>189.38</v>
      </c>
      <c r="F5845" t="s">
        <v>1170</v>
      </c>
      <c r="G5845" t="s">
        <v>11585</v>
      </c>
      <c r="H5845" t="s">
        <v>851</v>
      </c>
      <c r="I5845" t="s">
        <v>10715</v>
      </c>
      <c r="J5845">
        <v>10108</v>
      </c>
      <c r="K5845">
        <v>113010</v>
      </c>
      <c r="L5845" t="s">
        <v>35</v>
      </c>
      <c r="M5845" t="s">
        <v>190</v>
      </c>
      <c r="N5845" t="s">
        <v>11271</v>
      </c>
      <c r="O5845" s="129"/>
    </row>
    <row r="5846" spans="1:15">
      <c r="A5846" t="s">
        <v>1155</v>
      </c>
      <c r="B5846" t="s">
        <v>317</v>
      </c>
      <c r="C5846" t="s">
        <v>11586</v>
      </c>
      <c r="D5846" t="s">
        <v>318</v>
      </c>
      <c r="E5846">
        <v>189.38</v>
      </c>
      <c r="F5846" t="s">
        <v>1170</v>
      </c>
      <c r="G5846" t="s">
        <v>11587</v>
      </c>
      <c r="H5846" t="s">
        <v>852</v>
      </c>
      <c r="I5846" t="s">
        <v>10715</v>
      </c>
      <c r="J5846">
        <v>10108</v>
      </c>
      <c r="K5846">
        <v>113010</v>
      </c>
      <c r="L5846" t="s">
        <v>35</v>
      </c>
      <c r="M5846" t="s">
        <v>190</v>
      </c>
      <c r="N5846" t="s">
        <v>11270</v>
      </c>
      <c r="O5846" s="129"/>
    </row>
    <row r="5847" spans="1:15">
      <c r="A5847" t="s">
        <v>11588</v>
      </c>
      <c r="B5847" t="s">
        <v>317</v>
      </c>
      <c r="C5847" t="s">
        <v>11589</v>
      </c>
      <c r="D5847" t="s">
        <v>318</v>
      </c>
      <c r="E5847">
        <v>486.08</v>
      </c>
      <c r="F5847" t="s">
        <v>1170</v>
      </c>
      <c r="G5847" t="s">
        <v>11590</v>
      </c>
      <c r="H5847" t="s">
        <v>859</v>
      </c>
      <c r="I5847" t="s">
        <v>10715</v>
      </c>
      <c r="J5847">
        <v>10108</v>
      </c>
      <c r="K5847">
        <v>113010</v>
      </c>
      <c r="L5847" t="s">
        <v>35</v>
      </c>
      <c r="M5847" t="s">
        <v>190</v>
      </c>
      <c r="N5847" t="s">
        <v>11272</v>
      </c>
      <c r="O5847" s="129"/>
    </row>
    <row r="5848" spans="1:15">
      <c r="A5848" t="s">
        <v>1161</v>
      </c>
      <c r="B5848" t="s">
        <v>317</v>
      </c>
      <c r="C5848" t="s">
        <v>11591</v>
      </c>
      <c r="D5848" t="s">
        <v>318</v>
      </c>
      <c r="E5848">
        <v>221.81</v>
      </c>
      <c r="F5848" t="s">
        <v>1170</v>
      </c>
      <c r="G5848" t="s">
        <v>11592</v>
      </c>
      <c r="H5848" t="s">
        <v>851</v>
      </c>
      <c r="I5848" t="s">
        <v>10715</v>
      </c>
      <c r="J5848">
        <v>10108</v>
      </c>
      <c r="K5848">
        <v>113010</v>
      </c>
      <c r="L5848" t="s">
        <v>35</v>
      </c>
      <c r="M5848" t="s">
        <v>190</v>
      </c>
      <c r="N5848" t="s">
        <v>11273</v>
      </c>
      <c r="O5848" s="129"/>
    </row>
    <row r="5849" spans="1:15">
      <c r="A5849" t="s">
        <v>1160</v>
      </c>
      <c r="B5849" t="s">
        <v>317</v>
      </c>
      <c r="C5849" t="s">
        <v>11593</v>
      </c>
      <c r="D5849" t="s">
        <v>318</v>
      </c>
      <c r="E5849">
        <v>221.81</v>
      </c>
      <c r="F5849" t="s">
        <v>1170</v>
      </c>
      <c r="G5849" t="s">
        <v>11594</v>
      </c>
      <c r="H5849" t="s">
        <v>856</v>
      </c>
      <c r="I5849" t="s">
        <v>10715</v>
      </c>
      <c r="J5849">
        <v>10108</v>
      </c>
      <c r="K5849">
        <v>113010</v>
      </c>
      <c r="L5849" t="s">
        <v>35</v>
      </c>
      <c r="M5849" t="s">
        <v>190</v>
      </c>
      <c r="N5849" t="s">
        <v>11274</v>
      </c>
      <c r="O5849" s="129"/>
    </row>
    <row r="5850" spans="1:15">
      <c r="A5850" t="s">
        <v>316</v>
      </c>
      <c r="B5850" t="s">
        <v>317</v>
      </c>
      <c r="C5850" t="s">
        <v>11569</v>
      </c>
      <c r="D5850" t="s">
        <v>318</v>
      </c>
      <c r="E5850">
        <v>196.42</v>
      </c>
      <c r="F5850" t="s">
        <v>1170</v>
      </c>
      <c r="G5850" t="s">
        <v>11570</v>
      </c>
      <c r="H5850" t="s">
        <v>855</v>
      </c>
      <c r="I5850" t="s">
        <v>10714</v>
      </c>
      <c r="J5850">
        <v>10108</v>
      </c>
      <c r="K5850">
        <v>113020</v>
      </c>
      <c r="L5850" t="s">
        <v>33</v>
      </c>
      <c r="M5850" t="s">
        <v>190</v>
      </c>
      <c r="N5850" t="s">
        <v>11264</v>
      </c>
      <c r="O5850" s="129"/>
    </row>
    <row r="5851" spans="1:15">
      <c r="A5851" t="s">
        <v>320</v>
      </c>
      <c r="B5851" t="s">
        <v>317</v>
      </c>
      <c r="C5851" t="s">
        <v>11571</v>
      </c>
      <c r="D5851" t="s">
        <v>318</v>
      </c>
      <c r="E5851">
        <v>127.14</v>
      </c>
      <c r="F5851" t="s">
        <v>1170</v>
      </c>
      <c r="G5851" t="s">
        <v>11572</v>
      </c>
      <c r="H5851" t="s">
        <v>852</v>
      </c>
      <c r="I5851" t="s">
        <v>10714</v>
      </c>
      <c r="J5851">
        <v>10108</v>
      </c>
      <c r="K5851">
        <v>113020</v>
      </c>
      <c r="L5851" t="s">
        <v>33</v>
      </c>
      <c r="M5851" t="s">
        <v>190</v>
      </c>
      <c r="N5851" t="s">
        <v>11265</v>
      </c>
      <c r="O5851" s="129"/>
    </row>
    <row r="5852" spans="1:15">
      <c r="A5852" t="s">
        <v>321</v>
      </c>
      <c r="B5852" t="s">
        <v>317</v>
      </c>
      <c r="C5852" t="s">
        <v>11573</v>
      </c>
      <c r="D5852" t="s">
        <v>318</v>
      </c>
      <c r="E5852">
        <v>118.74</v>
      </c>
      <c r="F5852" t="s">
        <v>1170</v>
      </c>
      <c r="G5852" t="s">
        <v>11574</v>
      </c>
      <c r="H5852" t="s">
        <v>855</v>
      </c>
      <c r="I5852" t="s">
        <v>10714</v>
      </c>
      <c r="J5852">
        <v>10108</v>
      </c>
      <c r="K5852">
        <v>113020</v>
      </c>
      <c r="L5852" t="s">
        <v>33</v>
      </c>
      <c r="M5852" t="s">
        <v>190</v>
      </c>
      <c r="N5852" t="s">
        <v>11266</v>
      </c>
      <c r="O5852" s="129"/>
    </row>
    <row r="5853" spans="1:15">
      <c r="A5853" t="s">
        <v>1115</v>
      </c>
      <c r="B5853" t="s">
        <v>317</v>
      </c>
      <c r="C5853" t="s">
        <v>11575</v>
      </c>
      <c r="D5853" t="s">
        <v>318</v>
      </c>
      <c r="E5853">
        <v>274.11</v>
      </c>
      <c r="F5853" t="s">
        <v>1170</v>
      </c>
      <c r="G5853" t="s">
        <v>11576</v>
      </c>
      <c r="H5853" t="s">
        <v>853</v>
      </c>
      <c r="I5853" t="s">
        <v>10714</v>
      </c>
      <c r="J5853">
        <v>10108</v>
      </c>
      <c r="K5853">
        <v>113020</v>
      </c>
      <c r="L5853" t="s">
        <v>33</v>
      </c>
      <c r="M5853" t="s">
        <v>190</v>
      </c>
      <c r="N5853" t="s">
        <v>11267</v>
      </c>
      <c r="O5853" s="129"/>
    </row>
    <row r="5854" spans="1:15">
      <c r="A5854" t="s">
        <v>11577</v>
      </c>
      <c r="B5854" t="s">
        <v>317</v>
      </c>
      <c r="C5854" t="s">
        <v>11578</v>
      </c>
      <c r="D5854" t="s">
        <v>318</v>
      </c>
      <c r="E5854">
        <v>196.42</v>
      </c>
      <c r="F5854" t="s">
        <v>1170</v>
      </c>
      <c r="G5854" t="s">
        <v>11579</v>
      </c>
      <c r="H5854" t="s">
        <v>849</v>
      </c>
      <c r="I5854" t="s">
        <v>10714</v>
      </c>
      <c r="J5854">
        <v>10108</v>
      </c>
      <c r="K5854">
        <v>113020</v>
      </c>
      <c r="L5854" t="s">
        <v>33</v>
      </c>
      <c r="M5854" t="s">
        <v>190</v>
      </c>
      <c r="N5854" t="s">
        <v>11268</v>
      </c>
      <c r="O5854" s="129"/>
    </row>
    <row r="5855" spans="1:15">
      <c r="A5855" t="s">
        <v>11580</v>
      </c>
      <c r="B5855" t="s">
        <v>317</v>
      </c>
      <c r="C5855" t="s">
        <v>11581</v>
      </c>
      <c r="D5855" t="s">
        <v>318</v>
      </c>
      <c r="E5855">
        <v>196.42</v>
      </c>
      <c r="F5855" t="s">
        <v>1170</v>
      </c>
      <c r="G5855" t="s">
        <v>11582</v>
      </c>
      <c r="H5855" t="s">
        <v>841</v>
      </c>
      <c r="I5855" t="s">
        <v>10714</v>
      </c>
      <c r="J5855">
        <v>10108</v>
      </c>
      <c r="K5855">
        <v>113020</v>
      </c>
      <c r="L5855" t="s">
        <v>33</v>
      </c>
      <c r="M5855" t="s">
        <v>190</v>
      </c>
      <c r="N5855" t="s">
        <v>11269</v>
      </c>
      <c r="O5855" s="129"/>
    </row>
    <row r="5856" spans="1:15">
      <c r="A5856" t="s">
        <v>11583</v>
      </c>
      <c r="B5856" t="s">
        <v>317</v>
      </c>
      <c r="C5856" t="s">
        <v>11584</v>
      </c>
      <c r="D5856" t="s">
        <v>318</v>
      </c>
      <c r="E5856">
        <v>196.42</v>
      </c>
      <c r="F5856" t="s">
        <v>1170</v>
      </c>
      <c r="G5856" t="s">
        <v>11585</v>
      </c>
      <c r="H5856" t="s">
        <v>852</v>
      </c>
      <c r="I5856" t="s">
        <v>10714</v>
      </c>
      <c r="J5856">
        <v>10108</v>
      </c>
      <c r="K5856">
        <v>113020</v>
      </c>
      <c r="L5856" t="s">
        <v>33</v>
      </c>
      <c r="M5856" t="s">
        <v>190</v>
      </c>
      <c r="N5856" t="s">
        <v>11271</v>
      </c>
      <c r="O5856" s="129"/>
    </row>
    <row r="5857" spans="1:15">
      <c r="A5857" t="s">
        <v>1155</v>
      </c>
      <c r="B5857" t="s">
        <v>317</v>
      </c>
      <c r="C5857" t="s">
        <v>11586</v>
      </c>
      <c r="D5857" t="s">
        <v>318</v>
      </c>
      <c r="E5857">
        <v>196.42</v>
      </c>
      <c r="F5857" t="s">
        <v>1170</v>
      </c>
      <c r="G5857" t="s">
        <v>11587</v>
      </c>
      <c r="H5857" t="s">
        <v>853</v>
      </c>
      <c r="I5857" t="s">
        <v>10714</v>
      </c>
      <c r="J5857">
        <v>10108</v>
      </c>
      <c r="K5857">
        <v>113020</v>
      </c>
      <c r="L5857" t="s">
        <v>33</v>
      </c>
      <c r="M5857" t="s">
        <v>190</v>
      </c>
      <c r="N5857" t="s">
        <v>11270</v>
      </c>
      <c r="O5857" s="129"/>
    </row>
    <row r="5858" spans="1:15">
      <c r="A5858" t="s">
        <v>11588</v>
      </c>
      <c r="B5858" t="s">
        <v>317</v>
      </c>
      <c r="C5858" t="s">
        <v>11589</v>
      </c>
      <c r="D5858" t="s">
        <v>318</v>
      </c>
      <c r="E5858">
        <v>441.49</v>
      </c>
      <c r="F5858" t="s">
        <v>1170</v>
      </c>
      <c r="G5858" t="s">
        <v>11590</v>
      </c>
      <c r="H5858" t="s">
        <v>860</v>
      </c>
      <c r="I5858" t="s">
        <v>10714</v>
      </c>
      <c r="J5858">
        <v>10108</v>
      </c>
      <c r="K5858">
        <v>113020</v>
      </c>
      <c r="L5858" t="s">
        <v>33</v>
      </c>
      <c r="M5858" t="s">
        <v>190</v>
      </c>
      <c r="N5858" t="s">
        <v>11272</v>
      </c>
      <c r="O5858" s="129"/>
    </row>
    <row r="5859" spans="1:15">
      <c r="A5859" t="s">
        <v>1161</v>
      </c>
      <c r="B5859" t="s">
        <v>317</v>
      </c>
      <c r="C5859" t="s">
        <v>11591</v>
      </c>
      <c r="D5859" t="s">
        <v>318</v>
      </c>
      <c r="E5859">
        <v>223.65</v>
      </c>
      <c r="F5859" t="s">
        <v>1170</v>
      </c>
      <c r="G5859" t="s">
        <v>11592</v>
      </c>
      <c r="H5859" t="s">
        <v>852</v>
      </c>
      <c r="I5859" t="s">
        <v>10714</v>
      </c>
      <c r="J5859">
        <v>10108</v>
      </c>
      <c r="K5859">
        <v>113020</v>
      </c>
      <c r="L5859" t="s">
        <v>33</v>
      </c>
      <c r="M5859" t="s">
        <v>190</v>
      </c>
      <c r="N5859" t="s">
        <v>11273</v>
      </c>
      <c r="O5859" s="129"/>
    </row>
    <row r="5860" spans="1:15">
      <c r="A5860" t="s">
        <v>1160</v>
      </c>
      <c r="B5860" t="s">
        <v>317</v>
      </c>
      <c r="C5860" t="s">
        <v>11593</v>
      </c>
      <c r="D5860" t="s">
        <v>318</v>
      </c>
      <c r="E5860">
        <v>223.65</v>
      </c>
      <c r="F5860" t="s">
        <v>1170</v>
      </c>
      <c r="G5860" t="s">
        <v>11594</v>
      </c>
      <c r="H5860" t="s">
        <v>857</v>
      </c>
      <c r="I5860" t="s">
        <v>10714</v>
      </c>
      <c r="J5860">
        <v>10108</v>
      </c>
      <c r="K5860">
        <v>113020</v>
      </c>
      <c r="L5860" t="s">
        <v>33</v>
      </c>
      <c r="M5860" t="s">
        <v>190</v>
      </c>
      <c r="N5860" t="s">
        <v>11274</v>
      </c>
      <c r="O5860" s="129"/>
    </row>
    <row r="5861" spans="1:15">
      <c r="A5861" t="s">
        <v>316</v>
      </c>
      <c r="B5861" t="s">
        <v>317</v>
      </c>
      <c r="C5861" t="s">
        <v>11569</v>
      </c>
      <c r="D5861" t="s">
        <v>318</v>
      </c>
      <c r="E5861">
        <v>3526.65</v>
      </c>
      <c r="F5861" t="s">
        <v>1170</v>
      </c>
      <c r="G5861" t="s">
        <v>11570</v>
      </c>
      <c r="H5861" t="s">
        <v>856</v>
      </c>
      <c r="I5861" t="s">
        <v>10713</v>
      </c>
      <c r="J5861">
        <v>10108</v>
      </c>
      <c r="K5861">
        <v>113040</v>
      </c>
      <c r="L5861" t="s">
        <v>27</v>
      </c>
      <c r="M5861" t="s">
        <v>190</v>
      </c>
      <c r="N5861" t="s">
        <v>11264</v>
      </c>
      <c r="O5861" s="129"/>
    </row>
    <row r="5862" spans="1:15">
      <c r="A5862" t="s">
        <v>320</v>
      </c>
      <c r="B5862" t="s">
        <v>317</v>
      </c>
      <c r="C5862" t="s">
        <v>11571</v>
      </c>
      <c r="D5862" t="s">
        <v>318</v>
      </c>
      <c r="E5862">
        <v>3515.97</v>
      </c>
      <c r="F5862" t="s">
        <v>1170</v>
      </c>
      <c r="G5862" t="s">
        <v>11572</v>
      </c>
      <c r="H5862" t="s">
        <v>853</v>
      </c>
      <c r="I5862" t="s">
        <v>10713</v>
      </c>
      <c r="J5862">
        <v>10108</v>
      </c>
      <c r="K5862">
        <v>113040</v>
      </c>
      <c r="L5862" t="s">
        <v>27</v>
      </c>
      <c r="M5862" t="s">
        <v>190</v>
      </c>
      <c r="N5862" t="s">
        <v>11265</v>
      </c>
      <c r="O5862" s="129"/>
    </row>
    <row r="5863" spans="1:15">
      <c r="A5863" t="s">
        <v>321</v>
      </c>
      <c r="B5863" t="s">
        <v>317</v>
      </c>
      <c r="C5863" t="s">
        <v>11573</v>
      </c>
      <c r="D5863" t="s">
        <v>318</v>
      </c>
      <c r="E5863">
        <v>3558.42</v>
      </c>
      <c r="F5863" t="s">
        <v>1170</v>
      </c>
      <c r="G5863" t="s">
        <v>11574</v>
      </c>
      <c r="H5863" t="s">
        <v>856</v>
      </c>
      <c r="I5863" t="s">
        <v>10713</v>
      </c>
      <c r="J5863">
        <v>10108</v>
      </c>
      <c r="K5863">
        <v>113040</v>
      </c>
      <c r="L5863" t="s">
        <v>27</v>
      </c>
      <c r="M5863" t="s">
        <v>190</v>
      </c>
      <c r="N5863" t="s">
        <v>11266</v>
      </c>
      <c r="O5863" s="129"/>
    </row>
    <row r="5864" spans="1:15">
      <c r="A5864" t="s">
        <v>1115</v>
      </c>
      <c r="B5864" t="s">
        <v>317</v>
      </c>
      <c r="C5864" t="s">
        <v>11575</v>
      </c>
      <c r="D5864" t="s">
        <v>318</v>
      </c>
      <c r="E5864">
        <v>3581.01</v>
      </c>
      <c r="F5864" t="s">
        <v>1170</v>
      </c>
      <c r="G5864" t="s">
        <v>11576</v>
      </c>
      <c r="H5864" t="s">
        <v>854</v>
      </c>
      <c r="I5864" t="s">
        <v>10713</v>
      </c>
      <c r="J5864">
        <v>10108</v>
      </c>
      <c r="K5864">
        <v>113040</v>
      </c>
      <c r="L5864" t="s">
        <v>27</v>
      </c>
      <c r="M5864" t="s">
        <v>190</v>
      </c>
      <c r="N5864" t="s">
        <v>11267</v>
      </c>
      <c r="O5864" s="129"/>
    </row>
    <row r="5865" spans="1:15">
      <c r="A5865" t="s">
        <v>11577</v>
      </c>
      <c r="B5865" t="s">
        <v>317</v>
      </c>
      <c r="C5865" t="s">
        <v>11578</v>
      </c>
      <c r="D5865" t="s">
        <v>318</v>
      </c>
      <c r="E5865">
        <v>3563.48</v>
      </c>
      <c r="F5865" t="s">
        <v>1170</v>
      </c>
      <c r="G5865" t="s">
        <v>11579</v>
      </c>
      <c r="H5865" t="s">
        <v>850</v>
      </c>
      <c r="I5865" t="s">
        <v>10713</v>
      </c>
      <c r="J5865">
        <v>10108</v>
      </c>
      <c r="K5865">
        <v>113040</v>
      </c>
      <c r="L5865" t="s">
        <v>27</v>
      </c>
      <c r="M5865" t="s">
        <v>190</v>
      </c>
      <c r="N5865" t="s">
        <v>11268</v>
      </c>
      <c r="O5865" s="129"/>
    </row>
    <row r="5866" spans="1:15">
      <c r="A5866" t="s">
        <v>11580</v>
      </c>
      <c r="B5866" t="s">
        <v>317</v>
      </c>
      <c r="C5866" t="s">
        <v>11581</v>
      </c>
      <c r="D5866" t="s">
        <v>318</v>
      </c>
      <c r="E5866">
        <v>3884.37</v>
      </c>
      <c r="F5866" t="s">
        <v>1170</v>
      </c>
      <c r="G5866" t="s">
        <v>11582</v>
      </c>
      <c r="H5866" t="s">
        <v>842</v>
      </c>
      <c r="I5866" t="s">
        <v>10713</v>
      </c>
      <c r="J5866">
        <v>10108</v>
      </c>
      <c r="K5866">
        <v>113040</v>
      </c>
      <c r="L5866" t="s">
        <v>27</v>
      </c>
      <c r="M5866" t="s">
        <v>190</v>
      </c>
      <c r="N5866" t="s">
        <v>11269</v>
      </c>
      <c r="O5866" s="129"/>
    </row>
    <row r="5867" spans="1:15">
      <c r="A5867" t="s">
        <v>11583</v>
      </c>
      <c r="B5867" t="s">
        <v>317</v>
      </c>
      <c r="C5867" t="s">
        <v>11584</v>
      </c>
      <c r="D5867" t="s">
        <v>318</v>
      </c>
      <c r="E5867">
        <v>4027.72</v>
      </c>
      <c r="F5867" t="s">
        <v>1170</v>
      </c>
      <c r="G5867" t="s">
        <v>11585</v>
      </c>
      <c r="H5867" t="s">
        <v>853</v>
      </c>
      <c r="I5867" t="s">
        <v>10713</v>
      </c>
      <c r="J5867">
        <v>10108</v>
      </c>
      <c r="K5867">
        <v>113040</v>
      </c>
      <c r="L5867" t="s">
        <v>27</v>
      </c>
      <c r="M5867" t="s">
        <v>190</v>
      </c>
      <c r="N5867" t="s">
        <v>11271</v>
      </c>
      <c r="O5867" s="129"/>
    </row>
    <row r="5868" spans="1:15">
      <c r="A5868" t="s">
        <v>1155</v>
      </c>
      <c r="B5868" t="s">
        <v>317</v>
      </c>
      <c r="C5868" t="s">
        <v>11586</v>
      </c>
      <c r="D5868" t="s">
        <v>318</v>
      </c>
      <c r="E5868">
        <v>3895.98</v>
      </c>
      <c r="F5868" t="s">
        <v>1170</v>
      </c>
      <c r="G5868" t="s">
        <v>11587</v>
      </c>
      <c r="H5868" t="s">
        <v>854</v>
      </c>
      <c r="I5868" t="s">
        <v>10713</v>
      </c>
      <c r="J5868">
        <v>10108</v>
      </c>
      <c r="K5868">
        <v>113040</v>
      </c>
      <c r="L5868" t="s">
        <v>27</v>
      </c>
      <c r="M5868" t="s">
        <v>190</v>
      </c>
      <c r="N5868" t="s">
        <v>11270</v>
      </c>
      <c r="O5868" s="129"/>
    </row>
    <row r="5869" spans="1:15">
      <c r="A5869" t="s">
        <v>11588</v>
      </c>
      <c r="B5869" t="s">
        <v>317</v>
      </c>
      <c r="C5869" t="s">
        <v>11589</v>
      </c>
      <c r="D5869" t="s">
        <v>318</v>
      </c>
      <c r="E5869">
        <v>4958.37</v>
      </c>
      <c r="F5869" t="s">
        <v>1170</v>
      </c>
      <c r="G5869" t="s">
        <v>11590</v>
      </c>
      <c r="H5869" t="s">
        <v>861</v>
      </c>
      <c r="I5869" t="s">
        <v>10713</v>
      </c>
      <c r="J5869">
        <v>10108</v>
      </c>
      <c r="K5869">
        <v>113040</v>
      </c>
      <c r="L5869" t="s">
        <v>27</v>
      </c>
      <c r="M5869" t="s">
        <v>190</v>
      </c>
      <c r="N5869" t="s">
        <v>11272</v>
      </c>
      <c r="O5869" s="129"/>
    </row>
    <row r="5870" spans="1:15">
      <c r="A5870" t="s">
        <v>1161</v>
      </c>
      <c r="B5870" t="s">
        <v>317</v>
      </c>
      <c r="C5870" t="s">
        <v>11591</v>
      </c>
      <c r="D5870" t="s">
        <v>318</v>
      </c>
      <c r="E5870">
        <v>3988.3</v>
      </c>
      <c r="F5870" t="s">
        <v>1170</v>
      </c>
      <c r="G5870" t="s">
        <v>11592</v>
      </c>
      <c r="H5870" t="s">
        <v>853</v>
      </c>
      <c r="I5870" t="s">
        <v>10713</v>
      </c>
      <c r="J5870">
        <v>10108</v>
      </c>
      <c r="K5870">
        <v>113040</v>
      </c>
      <c r="L5870" t="s">
        <v>27</v>
      </c>
      <c r="M5870" t="s">
        <v>190</v>
      </c>
      <c r="N5870" t="s">
        <v>11273</v>
      </c>
      <c r="O5870" s="129"/>
    </row>
    <row r="5871" spans="1:15">
      <c r="A5871" t="s">
        <v>1160</v>
      </c>
      <c r="B5871" t="s">
        <v>317</v>
      </c>
      <c r="C5871" t="s">
        <v>11593</v>
      </c>
      <c r="D5871" t="s">
        <v>318</v>
      </c>
      <c r="E5871">
        <v>3909.66</v>
      </c>
      <c r="F5871" t="s">
        <v>1170</v>
      </c>
      <c r="G5871" t="s">
        <v>11594</v>
      </c>
      <c r="H5871" t="s">
        <v>858</v>
      </c>
      <c r="I5871" t="s">
        <v>10713</v>
      </c>
      <c r="J5871">
        <v>10108</v>
      </c>
      <c r="K5871">
        <v>113040</v>
      </c>
      <c r="L5871" t="s">
        <v>27</v>
      </c>
      <c r="M5871" t="s">
        <v>190</v>
      </c>
      <c r="N5871" t="s">
        <v>11274</v>
      </c>
      <c r="O5871" s="129"/>
    </row>
    <row r="5872" spans="1:15">
      <c r="A5872" t="s">
        <v>316</v>
      </c>
      <c r="B5872" t="s">
        <v>317</v>
      </c>
      <c r="C5872" t="s">
        <v>11569</v>
      </c>
      <c r="D5872" t="s">
        <v>318</v>
      </c>
      <c r="E5872">
        <v>726.75</v>
      </c>
      <c r="F5872" t="s">
        <v>1170</v>
      </c>
      <c r="G5872" t="s">
        <v>11570</v>
      </c>
      <c r="H5872" t="s">
        <v>857</v>
      </c>
      <c r="I5872" t="s">
        <v>10712</v>
      </c>
      <c r="J5872">
        <v>10108</v>
      </c>
      <c r="K5872">
        <v>113060</v>
      </c>
      <c r="L5872" t="s">
        <v>31</v>
      </c>
      <c r="M5872" t="s">
        <v>190</v>
      </c>
      <c r="N5872" t="s">
        <v>11264</v>
      </c>
      <c r="O5872" s="129"/>
    </row>
    <row r="5873" spans="1:15">
      <c r="A5873" t="s">
        <v>320</v>
      </c>
      <c r="B5873" t="s">
        <v>317</v>
      </c>
      <c r="C5873" t="s">
        <v>11571</v>
      </c>
      <c r="D5873" t="s">
        <v>318</v>
      </c>
      <c r="E5873">
        <v>769.28</v>
      </c>
      <c r="F5873" t="s">
        <v>1170</v>
      </c>
      <c r="G5873" t="s">
        <v>11572</v>
      </c>
      <c r="H5873" t="s">
        <v>854</v>
      </c>
      <c r="I5873" t="s">
        <v>10712</v>
      </c>
      <c r="J5873">
        <v>10108</v>
      </c>
      <c r="K5873">
        <v>113060</v>
      </c>
      <c r="L5873" t="s">
        <v>31</v>
      </c>
      <c r="M5873" t="s">
        <v>190</v>
      </c>
      <c r="N5873" t="s">
        <v>11265</v>
      </c>
      <c r="O5873" s="129"/>
    </row>
    <row r="5874" spans="1:15">
      <c r="A5874" t="s">
        <v>321</v>
      </c>
      <c r="B5874" t="s">
        <v>317</v>
      </c>
      <c r="C5874" t="s">
        <v>11573</v>
      </c>
      <c r="D5874" t="s">
        <v>318</v>
      </c>
      <c r="E5874">
        <v>641.67999999999995</v>
      </c>
      <c r="F5874" t="s">
        <v>1170</v>
      </c>
      <c r="G5874" t="s">
        <v>11574</v>
      </c>
      <c r="H5874" t="s">
        <v>857</v>
      </c>
      <c r="I5874" t="s">
        <v>10712</v>
      </c>
      <c r="J5874">
        <v>10108</v>
      </c>
      <c r="K5874">
        <v>113060</v>
      </c>
      <c r="L5874" t="s">
        <v>31</v>
      </c>
      <c r="M5874" t="s">
        <v>190</v>
      </c>
      <c r="N5874" t="s">
        <v>11266</v>
      </c>
      <c r="O5874" s="129"/>
    </row>
    <row r="5875" spans="1:15">
      <c r="A5875" t="s">
        <v>1115</v>
      </c>
      <c r="B5875" t="s">
        <v>317</v>
      </c>
      <c r="C5875" t="s">
        <v>11575</v>
      </c>
      <c r="D5875" t="s">
        <v>318</v>
      </c>
      <c r="E5875">
        <v>685.34</v>
      </c>
      <c r="F5875" t="s">
        <v>1170</v>
      </c>
      <c r="G5875" t="s">
        <v>11576</v>
      </c>
      <c r="H5875" t="s">
        <v>855</v>
      </c>
      <c r="I5875" t="s">
        <v>10712</v>
      </c>
      <c r="J5875">
        <v>10108</v>
      </c>
      <c r="K5875">
        <v>113060</v>
      </c>
      <c r="L5875" t="s">
        <v>31</v>
      </c>
      <c r="M5875" t="s">
        <v>190</v>
      </c>
      <c r="N5875" t="s">
        <v>11267</v>
      </c>
      <c r="O5875" s="129"/>
    </row>
    <row r="5876" spans="1:15">
      <c r="A5876" t="s">
        <v>11577</v>
      </c>
      <c r="B5876" t="s">
        <v>317</v>
      </c>
      <c r="C5876" t="s">
        <v>11578</v>
      </c>
      <c r="D5876" t="s">
        <v>318</v>
      </c>
      <c r="E5876">
        <v>646.63</v>
      </c>
      <c r="F5876" t="s">
        <v>1170</v>
      </c>
      <c r="G5876" t="s">
        <v>11579</v>
      </c>
      <c r="H5876" t="s">
        <v>851</v>
      </c>
      <c r="I5876" t="s">
        <v>10712</v>
      </c>
      <c r="J5876">
        <v>10108</v>
      </c>
      <c r="K5876">
        <v>113060</v>
      </c>
      <c r="L5876" t="s">
        <v>31</v>
      </c>
      <c r="M5876" t="s">
        <v>190</v>
      </c>
      <c r="N5876" t="s">
        <v>11268</v>
      </c>
      <c r="O5876" s="129"/>
    </row>
    <row r="5877" spans="1:15">
      <c r="A5877" t="s">
        <v>11580</v>
      </c>
      <c r="B5877" t="s">
        <v>317</v>
      </c>
      <c r="C5877" t="s">
        <v>11581</v>
      </c>
      <c r="D5877" t="s">
        <v>318</v>
      </c>
      <c r="E5877">
        <v>588.4</v>
      </c>
      <c r="F5877" t="s">
        <v>1170</v>
      </c>
      <c r="G5877" t="s">
        <v>11582</v>
      </c>
      <c r="H5877" t="s">
        <v>843</v>
      </c>
      <c r="I5877" t="s">
        <v>10712</v>
      </c>
      <c r="J5877">
        <v>10108</v>
      </c>
      <c r="K5877">
        <v>113060</v>
      </c>
      <c r="L5877" t="s">
        <v>31</v>
      </c>
      <c r="M5877" t="s">
        <v>190</v>
      </c>
      <c r="N5877" t="s">
        <v>11269</v>
      </c>
      <c r="O5877" s="129"/>
    </row>
    <row r="5878" spans="1:15">
      <c r="A5878" t="s">
        <v>1155</v>
      </c>
      <c r="B5878" t="s">
        <v>317</v>
      </c>
      <c r="C5878" t="s">
        <v>11586</v>
      </c>
      <c r="D5878" t="s">
        <v>318</v>
      </c>
      <c r="E5878">
        <v>606.29</v>
      </c>
      <c r="F5878" t="s">
        <v>1170</v>
      </c>
      <c r="G5878" t="s">
        <v>11587</v>
      </c>
      <c r="H5878" t="s">
        <v>855</v>
      </c>
      <c r="I5878" t="s">
        <v>10712</v>
      </c>
      <c r="J5878">
        <v>10108</v>
      </c>
      <c r="K5878">
        <v>113060</v>
      </c>
      <c r="L5878" t="s">
        <v>31</v>
      </c>
      <c r="M5878" t="s">
        <v>190</v>
      </c>
      <c r="N5878" t="s">
        <v>11270</v>
      </c>
      <c r="O5878" s="129"/>
    </row>
    <row r="5879" spans="1:15">
      <c r="A5879" t="s">
        <v>11583</v>
      </c>
      <c r="B5879" t="s">
        <v>317</v>
      </c>
      <c r="C5879" t="s">
        <v>11584</v>
      </c>
      <c r="D5879" t="s">
        <v>318</v>
      </c>
      <c r="E5879">
        <v>594.17999999999995</v>
      </c>
      <c r="F5879" t="s">
        <v>1170</v>
      </c>
      <c r="G5879" t="s">
        <v>11585</v>
      </c>
      <c r="H5879" t="s">
        <v>854</v>
      </c>
      <c r="I5879" t="s">
        <v>10712</v>
      </c>
      <c r="J5879">
        <v>10108</v>
      </c>
      <c r="K5879">
        <v>113060</v>
      </c>
      <c r="L5879" t="s">
        <v>31</v>
      </c>
      <c r="M5879" t="s">
        <v>190</v>
      </c>
      <c r="N5879" t="s">
        <v>11271</v>
      </c>
      <c r="O5879" s="129"/>
    </row>
    <row r="5880" spans="1:15">
      <c r="A5880" t="s">
        <v>11588</v>
      </c>
      <c r="B5880" t="s">
        <v>317</v>
      </c>
      <c r="C5880" t="s">
        <v>11589</v>
      </c>
      <c r="D5880" t="s">
        <v>318</v>
      </c>
      <c r="E5880">
        <v>1797.13</v>
      </c>
      <c r="F5880" t="s">
        <v>1170</v>
      </c>
      <c r="G5880" t="s">
        <v>11590</v>
      </c>
      <c r="H5880" t="s">
        <v>862</v>
      </c>
      <c r="I5880" t="s">
        <v>10712</v>
      </c>
      <c r="J5880">
        <v>10108</v>
      </c>
      <c r="K5880">
        <v>113060</v>
      </c>
      <c r="L5880" t="s">
        <v>31</v>
      </c>
      <c r="M5880" t="s">
        <v>190</v>
      </c>
      <c r="N5880" t="s">
        <v>11272</v>
      </c>
      <c r="O5880" s="129"/>
    </row>
    <row r="5881" spans="1:15">
      <c r="A5881" t="s">
        <v>1161</v>
      </c>
      <c r="B5881" t="s">
        <v>317</v>
      </c>
      <c r="C5881" t="s">
        <v>11591</v>
      </c>
      <c r="D5881" t="s">
        <v>318</v>
      </c>
      <c r="E5881">
        <v>803.91</v>
      </c>
      <c r="F5881" t="s">
        <v>1170</v>
      </c>
      <c r="G5881" t="s">
        <v>11592</v>
      </c>
      <c r="H5881" t="s">
        <v>854</v>
      </c>
      <c r="I5881" t="s">
        <v>10712</v>
      </c>
      <c r="J5881">
        <v>10108</v>
      </c>
      <c r="K5881">
        <v>113060</v>
      </c>
      <c r="L5881" t="s">
        <v>31</v>
      </c>
      <c r="M5881" t="s">
        <v>190</v>
      </c>
      <c r="N5881" t="s">
        <v>11273</v>
      </c>
      <c r="O5881" s="129"/>
    </row>
    <row r="5882" spans="1:15">
      <c r="A5882" t="s">
        <v>1160</v>
      </c>
      <c r="B5882" t="s">
        <v>317</v>
      </c>
      <c r="C5882" t="s">
        <v>11593</v>
      </c>
      <c r="D5882" t="s">
        <v>318</v>
      </c>
      <c r="E5882">
        <v>886.47</v>
      </c>
      <c r="F5882" t="s">
        <v>1170</v>
      </c>
      <c r="G5882" t="s">
        <v>11594</v>
      </c>
      <c r="H5882" t="s">
        <v>859</v>
      </c>
      <c r="I5882" t="s">
        <v>10712</v>
      </c>
      <c r="J5882">
        <v>10108</v>
      </c>
      <c r="K5882">
        <v>113060</v>
      </c>
      <c r="L5882" t="s">
        <v>31</v>
      </c>
      <c r="M5882" t="s">
        <v>190</v>
      </c>
      <c r="N5882" t="s">
        <v>11274</v>
      </c>
      <c r="O5882" s="129"/>
    </row>
    <row r="5883" spans="1:15">
      <c r="A5883" t="s">
        <v>316</v>
      </c>
      <c r="B5883" t="s">
        <v>317</v>
      </c>
      <c r="C5883" t="s">
        <v>11569</v>
      </c>
      <c r="D5883" t="s">
        <v>318</v>
      </c>
      <c r="E5883">
        <v>357.3</v>
      </c>
      <c r="F5883" t="s">
        <v>1170</v>
      </c>
      <c r="G5883" t="s">
        <v>11570</v>
      </c>
      <c r="H5883" t="s">
        <v>858</v>
      </c>
      <c r="I5883" t="s">
        <v>10711</v>
      </c>
      <c r="J5883">
        <v>10108</v>
      </c>
      <c r="K5883">
        <v>114000</v>
      </c>
      <c r="L5883" t="s">
        <v>39</v>
      </c>
      <c r="M5883" t="s">
        <v>190</v>
      </c>
      <c r="N5883" t="s">
        <v>11264</v>
      </c>
      <c r="O5883" s="129"/>
    </row>
    <row r="5884" spans="1:15">
      <c r="A5884" t="s">
        <v>320</v>
      </c>
      <c r="B5884" t="s">
        <v>317</v>
      </c>
      <c r="C5884" t="s">
        <v>11571</v>
      </c>
      <c r="D5884" t="s">
        <v>318</v>
      </c>
      <c r="E5884">
        <v>357.3</v>
      </c>
      <c r="F5884" t="s">
        <v>1170</v>
      </c>
      <c r="G5884" t="s">
        <v>11572</v>
      </c>
      <c r="H5884" t="s">
        <v>855</v>
      </c>
      <c r="I5884" t="s">
        <v>10711</v>
      </c>
      <c r="J5884">
        <v>10108</v>
      </c>
      <c r="K5884">
        <v>114000</v>
      </c>
      <c r="L5884" t="s">
        <v>39</v>
      </c>
      <c r="M5884" t="s">
        <v>190</v>
      </c>
      <c r="N5884" t="s">
        <v>11265</v>
      </c>
      <c r="O5884" s="129"/>
    </row>
    <row r="5885" spans="1:15">
      <c r="A5885" t="s">
        <v>321</v>
      </c>
      <c r="B5885" t="s">
        <v>317</v>
      </c>
      <c r="C5885" t="s">
        <v>11573</v>
      </c>
      <c r="D5885" t="s">
        <v>318</v>
      </c>
      <c r="E5885">
        <v>364.01</v>
      </c>
      <c r="F5885" t="s">
        <v>1170</v>
      </c>
      <c r="G5885" t="s">
        <v>11574</v>
      </c>
      <c r="H5885" t="s">
        <v>858</v>
      </c>
      <c r="I5885" t="s">
        <v>10711</v>
      </c>
      <c r="J5885">
        <v>10108</v>
      </c>
      <c r="K5885">
        <v>114000</v>
      </c>
      <c r="L5885" t="s">
        <v>39</v>
      </c>
      <c r="M5885" t="s">
        <v>190</v>
      </c>
      <c r="N5885" t="s">
        <v>11266</v>
      </c>
      <c r="O5885" s="129"/>
    </row>
    <row r="5886" spans="1:15">
      <c r="A5886" t="s">
        <v>1115</v>
      </c>
      <c r="B5886" t="s">
        <v>317</v>
      </c>
      <c r="C5886" t="s">
        <v>11575</v>
      </c>
      <c r="D5886" t="s">
        <v>318</v>
      </c>
      <c r="E5886">
        <v>359.18</v>
      </c>
      <c r="F5886" t="s">
        <v>1170</v>
      </c>
      <c r="G5886" t="s">
        <v>11576</v>
      </c>
      <c r="H5886" t="s">
        <v>856</v>
      </c>
      <c r="I5886" t="s">
        <v>10711</v>
      </c>
      <c r="J5886">
        <v>10108</v>
      </c>
      <c r="K5886">
        <v>114000</v>
      </c>
      <c r="L5886" t="s">
        <v>39</v>
      </c>
      <c r="M5886" t="s">
        <v>190</v>
      </c>
      <c r="N5886" t="s">
        <v>11267</v>
      </c>
      <c r="O5886" s="129"/>
    </row>
    <row r="5887" spans="1:15">
      <c r="A5887" t="s">
        <v>11577</v>
      </c>
      <c r="B5887" t="s">
        <v>317</v>
      </c>
      <c r="C5887" t="s">
        <v>11578</v>
      </c>
      <c r="D5887" t="s">
        <v>318</v>
      </c>
      <c r="E5887">
        <v>358.92</v>
      </c>
      <c r="F5887" t="s">
        <v>1170</v>
      </c>
      <c r="G5887" t="s">
        <v>11579</v>
      </c>
      <c r="H5887" t="s">
        <v>852</v>
      </c>
      <c r="I5887" t="s">
        <v>10711</v>
      </c>
      <c r="J5887">
        <v>10108</v>
      </c>
      <c r="K5887">
        <v>114000</v>
      </c>
      <c r="L5887" t="s">
        <v>39</v>
      </c>
      <c r="M5887" t="s">
        <v>190</v>
      </c>
      <c r="N5887" t="s">
        <v>11268</v>
      </c>
      <c r="O5887" s="129"/>
    </row>
    <row r="5888" spans="1:15">
      <c r="A5888" t="s">
        <v>11580</v>
      </c>
      <c r="B5888" t="s">
        <v>317</v>
      </c>
      <c r="C5888" t="s">
        <v>11581</v>
      </c>
      <c r="D5888" t="s">
        <v>318</v>
      </c>
      <c r="E5888">
        <v>422.26</v>
      </c>
      <c r="F5888" t="s">
        <v>1170</v>
      </c>
      <c r="G5888" t="s">
        <v>11582</v>
      </c>
      <c r="H5888" t="s">
        <v>844</v>
      </c>
      <c r="I5888" t="s">
        <v>10711</v>
      </c>
      <c r="J5888">
        <v>10108</v>
      </c>
      <c r="K5888">
        <v>114000</v>
      </c>
      <c r="L5888" t="s">
        <v>39</v>
      </c>
      <c r="M5888" t="s">
        <v>190</v>
      </c>
      <c r="N5888" t="s">
        <v>11269</v>
      </c>
      <c r="O5888" s="129"/>
    </row>
    <row r="5889" spans="1:15">
      <c r="A5889" t="s">
        <v>1155</v>
      </c>
      <c r="B5889" t="s">
        <v>317</v>
      </c>
      <c r="C5889" t="s">
        <v>11586</v>
      </c>
      <c r="D5889" t="s">
        <v>318</v>
      </c>
      <c r="E5889">
        <v>429.93</v>
      </c>
      <c r="F5889" t="s">
        <v>1170</v>
      </c>
      <c r="G5889" t="s">
        <v>11587</v>
      </c>
      <c r="H5889" t="s">
        <v>856</v>
      </c>
      <c r="I5889" t="s">
        <v>10711</v>
      </c>
      <c r="J5889">
        <v>10108</v>
      </c>
      <c r="K5889">
        <v>114000</v>
      </c>
      <c r="L5889" t="s">
        <v>39</v>
      </c>
      <c r="M5889" t="s">
        <v>190</v>
      </c>
      <c r="N5889" t="s">
        <v>11270</v>
      </c>
      <c r="O5889" s="129"/>
    </row>
    <row r="5890" spans="1:15">
      <c r="A5890" t="s">
        <v>11583</v>
      </c>
      <c r="B5890" t="s">
        <v>317</v>
      </c>
      <c r="C5890" t="s">
        <v>11584</v>
      </c>
      <c r="D5890" t="s">
        <v>318</v>
      </c>
      <c r="E5890">
        <v>422.26</v>
      </c>
      <c r="F5890" t="s">
        <v>1170</v>
      </c>
      <c r="G5890" t="s">
        <v>11585</v>
      </c>
      <c r="H5890" t="s">
        <v>855</v>
      </c>
      <c r="I5890" t="s">
        <v>10711</v>
      </c>
      <c r="J5890">
        <v>10108</v>
      </c>
      <c r="K5890">
        <v>114000</v>
      </c>
      <c r="L5890" t="s">
        <v>39</v>
      </c>
      <c r="M5890" t="s">
        <v>190</v>
      </c>
      <c r="N5890" t="s">
        <v>11271</v>
      </c>
      <c r="O5890" s="129"/>
    </row>
    <row r="5891" spans="1:15">
      <c r="A5891" t="s">
        <v>11588</v>
      </c>
      <c r="B5891" t="s">
        <v>317</v>
      </c>
      <c r="C5891" t="s">
        <v>11589</v>
      </c>
      <c r="D5891" t="s">
        <v>318</v>
      </c>
      <c r="E5891">
        <v>747.03</v>
      </c>
      <c r="F5891" t="s">
        <v>1170</v>
      </c>
      <c r="G5891" t="s">
        <v>11590</v>
      </c>
      <c r="H5891" t="s">
        <v>863</v>
      </c>
      <c r="I5891" t="s">
        <v>10711</v>
      </c>
      <c r="J5891">
        <v>10108</v>
      </c>
      <c r="K5891">
        <v>114000</v>
      </c>
      <c r="L5891" t="s">
        <v>39</v>
      </c>
      <c r="M5891" t="s">
        <v>190</v>
      </c>
      <c r="N5891" t="s">
        <v>11272</v>
      </c>
      <c r="O5891" s="129"/>
    </row>
    <row r="5892" spans="1:15">
      <c r="A5892" t="s">
        <v>1161</v>
      </c>
      <c r="B5892" t="s">
        <v>317</v>
      </c>
      <c r="C5892" t="s">
        <v>11591</v>
      </c>
      <c r="D5892" t="s">
        <v>318</v>
      </c>
      <c r="E5892">
        <v>473.07</v>
      </c>
      <c r="F5892" t="s">
        <v>1170</v>
      </c>
      <c r="G5892" t="s">
        <v>11592</v>
      </c>
      <c r="H5892" t="s">
        <v>855</v>
      </c>
      <c r="I5892" t="s">
        <v>10711</v>
      </c>
      <c r="J5892">
        <v>10108</v>
      </c>
      <c r="K5892">
        <v>114000</v>
      </c>
      <c r="L5892" t="s">
        <v>39</v>
      </c>
      <c r="M5892" t="s">
        <v>190</v>
      </c>
      <c r="N5892" t="s">
        <v>11273</v>
      </c>
      <c r="O5892" s="129"/>
    </row>
    <row r="5893" spans="1:15">
      <c r="A5893" t="s">
        <v>1160</v>
      </c>
      <c r="B5893" t="s">
        <v>317</v>
      </c>
      <c r="C5893" t="s">
        <v>11593</v>
      </c>
      <c r="D5893" t="s">
        <v>318</v>
      </c>
      <c r="E5893">
        <v>466.79</v>
      </c>
      <c r="F5893" t="s">
        <v>1170</v>
      </c>
      <c r="G5893" t="s">
        <v>11594</v>
      </c>
      <c r="H5893" t="s">
        <v>860</v>
      </c>
      <c r="I5893" t="s">
        <v>10711</v>
      </c>
      <c r="J5893">
        <v>10108</v>
      </c>
      <c r="K5893">
        <v>114000</v>
      </c>
      <c r="L5893" t="s">
        <v>39</v>
      </c>
      <c r="M5893" t="s">
        <v>190</v>
      </c>
      <c r="N5893" t="s">
        <v>11274</v>
      </c>
      <c r="O5893" s="129"/>
    </row>
    <row r="5894" spans="1:15">
      <c r="A5894" t="s">
        <v>316</v>
      </c>
      <c r="B5894" t="s">
        <v>317</v>
      </c>
      <c r="C5894" t="s">
        <v>11569</v>
      </c>
      <c r="D5894" t="s">
        <v>318</v>
      </c>
      <c r="E5894">
        <v>817.69</v>
      </c>
      <c r="F5894" t="s">
        <v>1170</v>
      </c>
      <c r="G5894" t="s">
        <v>11570</v>
      </c>
      <c r="H5894" t="s">
        <v>859</v>
      </c>
      <c r="I5894" t="s">
        <v>10710</v>
      </c>
      <c r="J5894">
        <v>10108</v>
      </c>
      <c r="K5894">
        <v>114010</v>
      </c>
      <c r="L5894" t="s">
        <v>35</v>
      </c>
      <c r="M5894" t="s">
        <v>190</v>
      </c>
      <c r="N5894" t="s">
        <v>11264</v>
      </c>
      <c r="O5894" s="129"/>
    </row>
    <row r="5895" spans="1:15">
      <c r="A5895" t="s">
        <v>320</v>
      </c>
      <c r="B5895" t="s">
        <v>317</v>
      </c>
      <c r="C5895" t="s">
        <v>11571</v>
      </c>
      <c r="D5895" t="s">
        <v>318</v>
      </c>
      <c r="E5895">
        <v>758.27</v>
      </c>
      <c r="F5895" t="s">
        <v>1170</v>
      </c>
      <c r="G5895" t="s">
        <v>11572</v>
      </c>
      <c r="H5895" t="s">
        <v>856</v>
      </c>
      <c r="I5895" t="s">
        <v>10710</v>
      </c>
      <c r="J5895">
        <v>10108</v>
      </c>
      <c r="K5895">
        <v>114010</v>
      </c>
      <c r="L5895" t="s">
        <v>35</v>
      </c>
      <c r="M5895" t="s">
        <v>190</v>
      </c>
      <c r="N5895" t="s">
        <v>11265</v>
      </c>
      <c r="O5895" s="129"/>
    </row>
    <row r="5896" spans="1:15">
      <c r="A5896" t="s">
        <v>321</v>
      </c>
      <c r="B5896" t="s">
        <v>317</v>
      </c>
      <c r="C5896" t="s">
        <v>11573</v>
      </c>
      <c r="D5896" t="s">
        <v>318</v>
      </c>
      <c r="E5896">
        <v>792.77</v>
      </c>
      <c r="F5896" t="s">
        <v>1170</v>
      </c>
      <c r="G5896" t="s">
        <v>11574</v>
      </c>
      <c r="H5896" t="s">
        <v>859</v>
      </c>
      <c r="I5896" t="s">
        <v>10710</v>
      </c>
      <c r="J5896">
        <v>10108</v>
      </c>
      <c r="K5896">
        <v>114010</v>
      </c>
      <c r="L5896" t="s">
        <v>35</v>
      </c>
      <c r="M5896" t="s">
        <v>190</v>
      </c>
      <c r="N5896" t="s">
        <v>11266</v>
      </c>
      <c r="O5896" s="129"/>
    </row>
    <row r="5897" spans="1:15">
      <c r="A5897" t="s">
        <v>1115</v>
      </c>
      <c r="B5897" t="s">
        <v>317</v>
      </c>
      <c r="C5897" t="s">
        <v>11575</v>
      </c>
      <c r="D5897" t="s">
        <v>318</v>
      </c>
      <c r="E5897">
        <v>758.27</v>
      </c>
      <c r="F5897" t="s">
        <v>1170</v>
      </c>
      <c r="G5897" t="s">
        <v>11576</v>
      </c>
      <c r="H5897" t="s">
        <v>857</v>
      </c>
      <c r="I5897" t="s">
        <v>10710</v>
      </c>
      <c r="J5897">
        <v>10108</v>
      </c>
      <c r="K5897">
        <v>114010</v>
      </c>
      <c r="L5897" t="s">
        <v>35</v>
      </c>
      <c r="M5897" t="s">
        <v>190</v>
      </c>
      <c r="N5897" t="s">
        <v>11267</v>
      </c>
      <c r="O5897" s="129"/>
    </row>
    <row r="5898" spans="1:15">
      <c r="A5898" t="s">
        <v>11577</v>
      </c>
      <c r="B5898" t="s">
        <v>317</v>
      </c>
      <c r="C5898" t="s">
        <v>11578</v>
      </c>
      <c r="D5898" t="s">
        <v>318</v>
      </c>
      <c r="E5898">
        <v>796.29</v>
      </c>
      <c r="F5898" t="s">
        <v>1170</v>
      </c>
      <c r="G5898" t="s">
        <v>11579</v>
      </c>
      <c r="H5898" t="s">
        <v>853</v>
      </c>
      <c r="I5898" t="s">
        <v>10710</v>
      </c>
      <c r="J5898">
        <v>10108</v>
      </c>
      <c r="K5898">
        <v>114010</v>
      </c>
      <c r="L5898" t="s">
        <v>35</v>
      </c>
      <c r="M5898" t="s">
        <v>190</v>
      </c>
      <c r="N5898" t="s">
        <v>11268</v>
      </c>
      <c r="O5898" s="129"/>
    </row>
    <row r="5899" spans="1:15">
      <c r="A5899" t="s">
        <v>11580</v>
      </c>
      <c r="B5899" t="s">
        <v>317</v>
      </c>
      <c r="C5899" t="s">
        <v>11581</v>
      </c>
      <c r="D5899" t="s">
        <v>318</v>
      </c>
      <c r="E5899">
        <v>856.39</v>
      </c>
      <c r="F5899" t="s">
        <v>1170</v>
      </c>
      <c r="G5899" t="s">
        <v>11582</v>
      </c>
      <c r="H5899" t="s">
        <v>845</v>
      </c>
      <c r="I5899" t="s">
        <v>10710</v>
      </c>
      <c r="J5899">
        <v>10108</v>
      </c>
      <c r="K5899">
        <v>114010</v>
      </c>
      <c r="L5899" t="s">
        <v>35</v>
      </c>
      <c r="M5899" t="s">
        <v>190</v>
      </c>
      <c r="N5899" t="s">
        <v>11269</v>
      </c>
      <c r="O5899" s="129"/>
    </row>
    <row r="5900" spans="1:15">
      <c r="A5900" t="s">
        <v>11583</v>
      </c>
      <c r="B5900" t="s">
        <v>317</v>
      </c>
      <c r="C5900" t="s">
        <v>11584</v>
      </c>
      <c r="D5900" t="s">
        <v>318</v>
      </c>
      <c r="E5900">
        <v>820.29</v>
      </c>
      <c r="F5900" t="s">
        <v>1170</v>
      </c>
      <c r="G5900" t="s">
        <v>11585</v>
      </c>
      <c r="H5900" t="s">
        <v>856</v>
      </c>
      <c r="I5900" t="s">
        <v>10710</v>
      </c>
      <c r="J5900">
        <v>10108</v>
      </c>
      <c r="K5900">
        <v>114010</v>
      </c>
      <c r="L5900" t="s">
        <v>35</v>
      </c>
      <c r="M5900" t="s">
        <v>190</v>
      </c>
      <c r="N5900" t="s">
        <v>11271</v>
      </c>
      <c r="O5900" s="129"/>
    </row>
    <row r="5901" spans="1:15">
      <c r="A5901" t="s">
        <v>1155</v>
      </c>
      <c r="B5901" t="s">
        <v>317</v>
      </c>
      <c r="C5901" t="s">
        <v>11586</v>
      </c>
      <c r="D5901" t="s">
        <v>318</v>
      </c>
      <c r="E5901">
        <v>820.29</v>
      </c>
      <c r="F5901" t="s">
        <v>1170</v>
      </c>
      <c r="G5901" t="s">
        <v>11587</v>
      </c>
      <c r="H5901" t="s">
        <v>857</v>
      </c>
      <c r="I5901" t="s">
        <v>10710</v>
      </c>
      <c r="J5901">
        <v>10108</v>
      </c>
      <c r="K5901">
        <v>114010</v>
      </c>
      <c r="L5901" t="s">
        <v>35</v>
      </c>
      <c r="M5901" t="s">
        <v>190</v>
      </c>
      <c r="N5901" t="s">
        <v>11270</v>
      </c>
      <c r="O5901" s="129"/>
    </row>
    <row r="5902" spans="1:15">
      <c r="A5902" t="s">
        <v>11588</v>
      </c>
      <c r="B5902" t="s">
        <v>317</v>
      </c>
      <c r="C5902" t="s">
        <v>11589</v>
      </c>
      <c r="D5902" t="s">
        <v>318</v>
      </c>
      <c r="E5902">
        <v>1430.88</v>
      </c>
      <c r="F5902" t="s">
        <v>1170</v>
      </c>
      <c r="G5902" t="s">
        <v>11590</v>
      </c>
      <c r="H5902" t="s">
        <v>864</v>
      </c>
      <c r="I5902" t="s">
        <v>10710</v>
      </c>
      <c r="J5902">
        <v>10108</v>
      </c>
      <c r="K5902">
        <v>114010</v>
      </c>
      <c r="L5902" t="s">
        <v>35</v>
      </c>
      <c r="M5902" t="s">
        <v>190</v>
      </c>
      <c r="N5902" t="s">
        <v>11272</v>
      </c>
      <c r="O5902" s="129"/>
    </row>
    <row r="5903" spans="1:15">
      <c r="A5903" t="s">
        <v>1161</v>
      </c>
      <c r="B5903" t="s">
        <v>317</v>
      </c>
      <c r="C5903" t="s">
        <v>11591</v>
      </c>
      <c r="D5903" t="s">
        <v>318</v>
      </c>
      <c r="E5903">
        <v>887.04</v>
      </c>
      <c r="F5903" t="s">
        <v>1170</v>
      </c>
      <c r="G5903" t="s">
        <v>11592</v>
      </c>
      <c r="H5903" t="s">
        <v>856</v>
      </c>
      <c r="I5903" t="s">
        <v>10710</v>
      </c>
      <c r="J5903">
        <v>10108</v>
      </c>
      <c r="K5903">
        <v>114010</v>
      </c>
      <c r="L5903" t="s">
        <v>35</v>
      </c>
      <c r="M5903" t="s">
        <v>190</v>
      </c>
      <c r="N5903" t="s">
        <v>11273</v>
      </c>
      <c r="O5903" s="129"/>
    </row>
    <row r="5904" spans="1:15">
      <c r="A5904" t="s">
        <v>1160</v>
      </c>
      <c r="B5904" t="s">
        <v>317</v>
      </c>
      <c r="C5904" t="s">
        <v>11593</v>
      </c>
      <c r="D5904" t="s">
        <v>318</v>
      </c>
      <c r="E5904">
        <v>887.04</v>
      </c>
      <c r="F5904" t="s">
        <v>1170</v>
      </c>
      <c r="G5904" t="s">
        <v>11594</v>
      </c>
      <c r="H5904" t="s">
        <v>861</v>
      </c>
      <c r="I5904" t="s">
        <v>10710</v>
      </c>
      <c r="J5904">
        <v>10108</v>
      </c>
      <c r="K5904">
        <v>114010</v>
      </c>
      <c r="L5904" t="s">
        <v>35</v>
      </c>
      <c r="M5904" t="s">
        <v>190</v>
      </c>
      <c r="N5904" t="s">
        <v>11274</v>
      </c>
      <c r="O5904" s="129"/>
    </row>
    <row r="5905" spans="1:15">
      <c r="A5905" t="s">
        <v>316</v>
      </c>
      <c r="B5905" t="s">
        <v>317</v>
      </c>
      <c r="C5905" t="s">
        <v>11569</v>
      </c>
      <c r="D5905" t="s">
        <v>318</v>
      </c>
      <c r="E5905">
        <v>619.5</v>
      </c>
      <c r="F5905" t="s">
        <v>1170</v>
      </c>
      <c r="G5905" t="s">
        <v>11570</v>
      </c>
      <c r="H5905" t="s">
        <v>860</v>
      </c>
      <c r="I5905" t="s">
        <v>10709</v>
      </c>
      <c r="J5905">
        <v>10108</v>
      </c>
      <c r="K5905">
        <v>114020</v>
      </c>
      <c r="L5905" t="s">
        <v>33</v>
      </c>
      <c r="M5905" t="s">
        <v>190</v>
      </c>
      <c r="N5905" t="s">
        <v>11264</v>
      </c>
      <c r="O5905" s="129"/>
    </row>
    <row r="5906" spans="1:15">
      <c r="A5906" t="s">
        <v>320</v>
      </c>
      <c r="B5906" t="s">
        <v>317</v>
      </c>
      <c r="C5906" t="s">
        <v>11571</v>
      </c>
      <c r="D5906" t="s">
        <v>318</v>
      </c>
      <c r="E5906">
        <v>476.92</v>
      </c>
      <c r="F5906" t="s">
        <v>1170</v>
      </c>
      <c r="G5906" t="s">
        <v>11572</v>
      </c>
      <c r="H5906" t="s">
        <v>857</v>
      </c>
      <c r="I5906" t="s">
        <v>10709</v>
      </c>
      <c r="J5906">
        <v>10108</v>
      </c>
      <c r="K5906">
        <v>114020</v>
      </c>
      <c r="L5906" t="s">
        <v>33</v>
      </c>
      <c r="M5906" t="s">
        <v>190</v>
      </c>
      <c r="N5906" t="s">
        <v>11265</v>
      </c>
      <c r="O5906" s="129"/>
    </row>
    <row r="5907" spans="1:15">
      <c r="A5907" t="s">
        <v>321</v>
      </c>
      <c r="B5907" t="s">
        <v>317</v>
      </c>
      <c r="C5907" t="s">
        <v>11573</v>
      </c>
      <c r="D5907" t="s">
        <v>318</v>
      </c>
      <c r="E5907">
        <v>459.63</v>
      </c>
      <c r="F5907" t="s">
        <v>1170</v>
      </c>
      <c r="G5907" t="s">
        <v>11574</v>
      </c>
      <c r="H5907" t="s">
        <v>860</v>
      </c>
      <c r="I5907" t="s">
        <v>10709</v>
      </c>
      <c r="J5907">
        <v>10108</v>
      </c>
      <c r="K5907">
        <v>114020</v>
      </c>
      <c r="L5907" t="s">
        <v>33</v>
      </c>
      <c r="M5907" t="s">
        <v>190</v>
      </c>
      <c r="N5907" t="s">
        <v>11266</v>
      </c>
      <c r="O5907" s="129"/>
    </row>
    <row r="5908" spans="1:15">
      <c r="A5908" t="s">
        <v>1115</v>
      </c>
      <c r="B5908" t="s">
        <v>317</v>
      </c>
      <c r="C5908" t="s">
        <v>11575</v>
      </c>
      <c r="D5908" t="s">
        <v>318</v>
      </c>
      <c r="E5908">
        <v>779.38</v>
      </c>
      <c r="F5908" t="s">
        <v>1170</v>
      </c>
      <c r="G5908" t="s">
        <v>11576</v>
      </c>
      <c r="H5908" t="s">
        <v>858</v>
      </c>
      <c r="I5908" t="s">
        <v>10709</v>
      </c>
      <c r="J5908">
        <v>10108</v>
      </c>
      <c r="K5908">
        <v>114020</v>
      </c>
      <c r="L5908" t="s">
        <v>33</v>
      </c>
      <c r="M5908" t="s">
        <v>190</v>
      </c>
      <c r="N5908" t="s">
        <v>11267</v>
      </c>
      <c r="O5908" s="129"/>
    </row>
    <row r="5909" spans="1:15">
      <c r="A5909" t="s">
        <v>11577</v>
      </c>
      <c r="B5909" t="s">
        <v>317</v>
      </c>
      <c r="C5909" t="s">
        <v>11578</v>
      </c>
      <c r="D5909" t="s">
        <v>318</v>
      </c>
      <c r="E5909">
        <v>619.5</v>
      </c>
      <c r="F5909" t="s">
        <v>1170</v>
      </c>
      <c r="G5909" t="s">
        <v>11579</v>
      </c>
      <c r="H5909" t="s">
        <v>854</v>
      </c>
      <c r="I5909" t="s">
        <v>10709</v>
      </c>
      <c r="J5909">
        <v>10108</v>
      </c>
      <c r="K5909">
        <v>114020</v>
      </c>
      <c r="L5909" t="s">
        <v>33</v>
      </c>
      <c r="M5909" t="s">
        <v>190</v>
      </c>
      <c r="N5909" t="s">
        <v>11268</v>
      </c>
      <c r="O5909" s="129"/>
    </row>
    <row r="5910" spans="1:15">
      <c r="A5910" t="s">
        <v>11580</v>
      </c>
      <c r="B5910" t="s">
        <v>317</v>
      </c>
      <c r="C5910" t="s">
        <v>11581</v>
      </c>
      <c r="D5910" t="s">
        <v>318</v>
      </c>
      <c r="E5910">
        <v>619.5</v>
      </c>
      <c r="F5910" t="s">
        <v>1170</v>
      </c>
      <c r="G5910" t="s">
        <v>11582</v>
      </c>
      <c r="H5910" t="s">
        <v>846</v>
      </c>
      <c r="I5910" t="s">
        <v>10709</v>
      </c>
      <c r="J5910">
        <v>10108</v>
      </c>
      <c r="K5910">
        <v>114020</v>
      </c>
      <c r="L5910" t="s">
        <v>33</v>
      </c>
      <c r="M5910" t="s">
        <v>190</v>
      </c>
      <c r="N5910" t="s">
        <v>11269</v>
      </c>
      <c r="O5910" s="129"/>
    </row>
    <row r="5911" spans="1:15">
      <c r="A5911" t="s">
        <v>11583</v>
      </c>
      <c r="B5911" t="s">
        <v>317</v>
      </c>
      <c r="C5911" t="s">
        <v>11584</v>
      </c>
      <c r="D5911" t="s">
        <v>318</v>
      </c>
      <c r="E5911">
        <v>619.5</v>
      </c>
      <c r="F5911" t="s">
        <v>1170</v>
      </c>
      <c r="G5911" t="s">
        <v>11585</v>
      </c>
      <c r="H5911" t="s">
        <v>857</v>
      </c>
      <c r="I5911" t="s">
        <v>10709</v>
      </c>
      <c r="J5911">
        <v>10108</v>
      </c>
      <c r="K5911">
        <v>114020</v>
      </c>
      <c r="L5911" t="s">
        <v>33</v>
      </c>
      <c r="M5911" t="s">
        <v>190</v>
      </c>
      <c r="N5911" t="s">
        <v>11271</v>
      </c>
      <c r="O5911" s="129"/>
    </row>
    <row r="5912" spans="1:15">
      <c r="A5912" t="s">
        <v>1155</v>
      </c>
      <c r="B5912" t="s">
        <v>317</v>
      </c>
      <c r="C5912" t="s">
        <v>11586</v>
      </c>
      <c r="D5912" t="s">
        <v>318</v>
      </c>
      <c r="E5912">
        <v>619.5</v>
      </c>
      <c r="F5912" t="s">
        <v>1170</v>
      </c>
      <c r="G5912" t="s">
        <v>11587</v>
      </c>
      <c r="H5912" t="s">
        <v>858</v>
      </c>
      <c r="I5912" t="s">
        <v>10709</v>
      </c>
      <c r="J5912">
        <v>10108</v>
      </c>
      <c r="K5912">
        <v>114020</v>
      </c>
      <c r="L5912" t="s">
        <v>33</v>
      </c>
      <c r="M5912" t="s">
        <v>190</v>
      </c>
      <c r="N5912" t="s">
        <v>11270</v>
      </c>
      <c r="O5912" s="129"/>
    </row>
    <row r="5913" spans="1:15">
      <c r="A5913" t="s">
        <v>11588</v>
      </c>
      <c r="B5913" t="s">
        <v>317</v>
      </c>
      <c r="C5913" t="s">
        <v>11589</v>
      </c>
      <c r="D5913" t="s">
        <v>318</v>
      </c>
      <c r="E5913">
        <v>1123.8499999999999</v>
      </c>
      <c r="F5913" t="s">
        <v>1170</v>
      </c>
      <c r="G5913" t="s">
        <v>11590</v>
      </c>
      <c r="H5913" t="s">
        <v>865</v>
      </c>
      <c r="I5913" t="s">
        <v>10709</v>
      </c>
      <c r="J5913">
        <v>10108</v>
      </c>
      <c r="K5913">
        <v>114020</v>
      </c>
      <c r="L5913" t="s">
        <v>33</v>
      </c>
      <c r="M5913" t="s">
        <v>190</v>
      </c>
      <c r="N5913" t="s">
        <v>11272</v>
      </c>
      <c r="O5913" s="129"/>
    </row>
    <row r="5914" spans="1:15">
      <c r="A5914" t="s">
        <v>1161</v>
      </c>
      <c r="B5914" t="s">
        <v>317</v>
      </c>
      <c r="C5914" t="s">
        <v>11591</v>
      </c>
      <c r="D5914" t="s">
        <v>318</v>
      </c>
      <c r="E5914">
        <v>675.54</v>
      </c>
      <c r="F5914" t="s">
        <v>1170</v>
      </c>
      <c r="G5914" t="s">
        <v>11592</v>
      </c>
      <c r="H5914" t="s">
        <v>857</v>
      </c>
      <c r="I5914" t="s">
        <v>10709</v>
      </c>
      <c r="J5914">
        <v>10108</v>
      </c>
      <c r="K5914">
        <v>114020</v>
      </c>
      <c r="L5914" t="s">
        <v>33</v>
      </c>
      <c r="M5914" t="s">
        <v>190</v>
      </c>
      <c r="N5914" t="s">
        <v>11273</v>
      </c>
      <c r="O5914" s="129"/>
    </row>
    <row r="5915" spans="1:15">
      <c r="A5915" t="s">
        <v>1160</v>
      </c>
      <c r="B5915" t="s">
        <v>317</v>
      </c>
      <c r="C5915" t="s">
        <v>11593</v>
      </c>
      <c r="D5915" t="s">
        <v>318</v>
      </c>
      <c r="E5915">
        <v>675.54</v>
      </c>
      <c r="F5915" t="s">
        <v>1170</v>
      </c>
      <c r="G5915" t="s">
        <v>11594</v>
      </c>
      <c r="H5915" t="s">
        <v>862</v>
      </c>
      <c r="I5915" t="s">
        <v>10709</v>
      </c>
      <c r="J5915">
        <v>10108</v>
      </c>
      <c r="K5915">
        <v>114020</v>
      </c>
      <c r="L5915" t="s">
        <v>33</v>
      </c>
      <c r="M5915" t="s">
        <v>190</v>
      </c>
      <c r="N5915" t="s">
        <v>11274</v>
      </c>
      <c r="O5915" s="129"/>
    </row>
    <row r="5916" spans="1:15">
      <c r="A5916" t="s">
        <v>316</v>
      </c>
      <c r="B5916" t="s">
        <v>317</v>
      </c>
      <c r="C5916" t="s">
        <v>11569</v>
      </c>
      <c r="D5916" t="s">
        <v>318</v>
      </c>
      <c r="E5916">
        <v>5897.05</v>
      </c>
      <c r="F5916" t="s">
        <v>1170</v>
      </c>
      <c r="G5916" t="s">
        <v>11570</v>
      </c>
      <c r="H5916" t="s">
        <v>861</v>
      </c>
      <c r="I5916" t="s">
        <v>10708</v>
      </c>
      <c r="J5916">
        <v>10108</v>
      </c>
      <c r="K5916">
        <v>114040</v>
      </c>
      <c r="L5916" t="s">
        <v>27</v>
      </c>
      <c r="M5916" t="s">
        <v>190</v>
      </c>
      <c r="N5916" t="s">
        <v>11264</v>
      </c>
      <c r="O5916" s="129"/>
    </row>
    <row r="5917" spans="1:15">
      <c r="A5917" t="s">
        <v>320</v>
      </c>
      <c r="B5917" t="s">
        <v>317</v>
      </c>
      <c r="C5917" t="s">
        <v>11571</v>
      </c>
      <c r="D5917" t="s">
        <v>318</v>
      </c>
      <c r="E5917">
        <v>5878.74</v>
      </c>
      <c r="F5917" t="s">
        <v>1170</v>
      </c>
      <c r="G5917" t="s">
        <v>11572</v>
      </c>
      <c r="H5917" t="s">
        <v>858</v>
      </c>
      <c r="I5917" t="s">
        <v>10708</v>
      </c>
      <c r="J5917">
        <v>10108</v>
      </c>
      <c r="K5917">
        <v>114040</v>
      </c>
      <c r="L5917" t="s">
        <v>27</v>
      </c>
      <c r="M5917" t="s">
        <v>190</v>
      </c>
      <c r="N5917" t="s">
        <v>11265</v>
      </c>
      <c r="O5917" s="129"/>
    </row>
    <row r="5918" spans="1:15">
      <c r="A5918" t="s">
        <v>321</v>
      </c>
      <c r="B5918" t="s">
        <v>317</v>
      </c>
      <c r="C5918" t="s">
        <v>11573</v>
      </c>
      <c r="D5918" t="s">
        <v>318</v>
      </c>
      <c r="E5918">
        <v>5951.58</v>
      </c>
      <c r="F5918" t="s">
        <v>1170</v>
      </c>
      <c r="G5918" t="s">
        <v>11574</v>
      </c>
      <c r="H5918" t="s">
        <v>861</v>
      </c>
      <c r="I5918" t="s">
        <v>10708</v>
      </c>
      <c r="J5918">
        <v>10108</v>
      </c>
      <c r="K5918">
        <v>114040</v>
      </c>
      <c r="L5918" t="s">
        <v>27</v>
      </c>
      <c r="M5918" t="s">
        <v>190</v>
      </c>
      <c r="N5918" t="s">
        <v>11266</v>
      </c>
      <c r="O5918" s="129"/>
    </row>
    <row r="5919" spans="1:15">
      <c r="A5919" t="s">
        <v>1115</v>
      </c>
      <c r="B5919" t="s">
        <v>317</v>
      </c>
      <c r="C5919" t="s">
        <v>11575</v>
      </c>
      <c r="D5919" t="s">
        <v>318</v>
      </c>
      <c r="E5919">
        <v>5930.19</v>
      </c>
      <c r="F5919" t="s">
        <v>1170</v>
      </c>
      <c r="G5919" t="s">
        <v>11576</v>
      </c>
      <c r="H5919" t="s">
        <v>859</v>
      </c>
      <c r="I5919" t="s">
        <v>10708</v>
      </c>
      <c r="J5919">
        <v>10108</v>
      </c>
      <c r="K5919">
        <v>114040</v>
      </c>
      <c r="L5919" t="s">
        <v>27</v>
      </c>
      <c r="M5919" t="s">
        <v>190</v>
      </c>
      <c r="N5919" t="s">
        <v>11267</v>
      </c>
      <c r="O5919" s="129"/>
    </row>
    <row r="5920" spans="1:15">
      <c r="A5920" t="s">
        <v>11577</v>
      </c>
      <c r="B5920" t="s">
        <v>317</v>
      </c>
      <c r="C5920" t="s">
        <v>11578</v>
      </c>
      <c r="D5920" t="s">
        <v>318</v>
      </c>
      <c r="E5920">
        <v>5930.19</v>
      </c>
      <c r="F5920" t="s">
        <v>1170</v>
      </c>
      <c r="G5920" t="s">
        <v>11579</v>
      </c>
      <c r="H5920" t="s">
        <v>855</v>
      </c>
      <c r="I5920" t="s">
        <v>10708</v>
      </c>
      <c r="J5920">
        <v>10108</v>
      </c>
      <c r="K5920">
        <v>114040</v>
      </c>
      <c r="L5920" t="s">
        <v>27</v>
      </c>
      <c r="M5920" t="s">
        <v>190</v>
      </c>
      <c r="N5920" t="s">
        <v>11268</v>
      </c>
      <c r="O5920" s="129"/>
    </row>
    <row r="5921" spans="1:15">
      <c r="A5921" t="s">
        <v>11580</v>
      </c>
      <c r="B5921" t="s">
        <v>317</v>
      </c>
      <c r="C5921" t="s">
        <v>11581</v>
      </c>
      <c r="D5921" t="s">
        <v>318</v>
      </c>
      <c r="E5921">
        <v>6630.2</v>
      </c>
      <c r="F5921" t="s">
        <v>1170</v>
      </c>
      <c r="G5921" t="s">
        <v>11582</v>
      </c>
      <c r="H5921" t="s">
        <v>847</v>
      </c>
      <c r="I5921" t="s">
        <v>10708</v>
      </c>
      <c r="J5921">
        <v>10108</v>
      </c>
      <c r="K5921">
        <v>114040</v>
      </c>
      <c r="L5921" t="s">
        <v>27</v>
      </c>
      <c r="M5921" t="s">
        <v>190</v>
      </c>
      <c r="N5921" t="s">
        <v>11269</v>
      </c>
      <c r="O5921" s="129"/>
    </row>
    <row r="5922" spans="1:15">
      <c r="A5922" t="s">
        <v>11583</v>
      </c>
      <c r="B5922" t="s">
        <v>317</v>
      </c>
      <c r="C5922" t="s">
        <v>11584</v>
      </c>
      <c r="D5922" t="s">
        <v>318</v>
      </c>
      <c r="E5922">
        <v>6842.93</v>
      </c>
      <c r="F5922" t="s">
        <v>1170</v>
      </c>
      <c r="G5922" t="s">
        <v>11585</v>
      </c>
      <c r="H5922" t="s">
        <v>858</v>
      </c>
      <c r="I5922" t="s">
        <v>10708</v>
      </c>
      <c r="J5922">
        <v>10108</v>
      </c>
      <c r="K5922">
        <v>114040</v>
      </c>
      <c r="L5922" t="s">
        <v>27</v>
      </c>
      <c r="M5922" t="s">
        <v>190</v>
      </c>
      <c r="N5922" t="s">
        <v>11271</v>
      </c>
      <c r="O5922" s="129"/>
    </row>
    <row r="5923" spans="1:15">
      <c r="A5923" t="s">
        <v>1155</v>
      </c>
      <c r="B5923" t="s">
        <v>317</v>
      </c>
      <c r="C5923" t="s">
        <v>11586</v>
      </c>
      <c r="D5923" t="s">
        <v>318</v>
      </c>
      <c r="E5923">
        <v>6583.65</v>
      </c>
      <c r="F5923" t="s">
        <v>1170</v>
      </c>
      <c r="G5923" t="s">
        <v>11587</v>
      </c>
      <c r="H5923" t="s">
        <v>859</v>
      </c>
      <c r="I5923" t="s">
        <v>10708</v>
      </c>
      <c r="J5923">
        <v>10108</v>
      </c>
      <c r="K5923">
        <v>114040</v>
      </c>
      <c r="L5923" t="s">
        <v>27</v>
      </c>
      <c r="M5923" t="s">
        <v>190</v>
      </c>
      <c r="N5923" t="s">
        <v>11270</v>
      </c>
      <c r="O5923" s="129"/>
    </row>
    <row r="5924" spans="1:15">
      <c r="A5924" t="s">
        <v>11588</v>
      </c>
      <c r="B5924" t="s">
        <v>317</v>
      </c>
      <c r="C5924" t="s">
        <v>11589</v>
      </c>
      <c r="D5924" t="s">
        <v>318</v>
      </c>
      <c r="E5924">
        <v>7957.89</v>
      </c>
      <c r="F5924" t="s">
        <v>1170</v>
      </c>
      <c r="G5924" t="s">
        <v>11590</v>
      </c>
      <c r="H5924" t="s">
        <v>866</v>
      </c>
      <c r="I5924" t="s">
        <v>10708</v>
      </c>
      <c r="J5924">
        <v>10108</v>
      </c>
      <c r="K5924">
        <v>114040</v>
      </c>
      <c r="L5924" t="s">
        <v>27</v>
      </c>
      <c r="M5924" t="s">
        <v>190</v>
      </c>
      <c r="N5924" t="s">
        <v>11272</v>
      </c>
      <c r="O5924" s="129"/>
    </row>
    <row r="5925" spans="1:15">
      <c r="A5925" t="s">
        <v>1161</v>
      </c>
      <c r="B5925" t="s">
        <v>317</v>
      </c>
      <c r="C5925" t="s">
        <v>11591</v>
      </c>
      <c r="D5925" t="s">
        <v>318</v>
      </c>
      <c r="E5925">
        <v>6654.81</v>
      </c>
      <c r="F5925" t="s">
        <v>1170</v>
      </c>
      <c r="G5925" t="s">
        <v>11592</v>
      </c>
      <c r="H5925" t="s">
        <v>858</v>
      </c>
      <c r="I5925" t="s">
        <v>10708</v>
      </c>
      <c r="J5925">
        <v>10108</v>
      </c>
      <c r="K5925">
        <v>114040</v>
      </c>
      <c r="L5925" t="s">
        <v>27</v>
      </c>
      <c r="M5925" t="s">
        <v>190</v>
      </c>
      <c r="N5925" t="s">
        <v>11273</v>
      </c>
      <c r="O5925" s="129"/>
    </row>
    <row r="5926" spans="1:15">
      <c r="A5926" t="s">
        <v>1160</v>
      </c>
      <c r="B5926" t="s">
        <v>317</v>
      </c>
      <c r="C5926" t="s">
        <v>11593</v>
      </c>
      <c r="D5926" t="s">
        <v>318</v>
      </c>
      <c r="E5926">
        <v>6503.74</v>
      </c>
      <c r="F5926" t="s">
        <v>1170</v>
      </c>
      <c r="G5926" t="s">
        <v>11594</v>
      </c>
      <c r="H5926" t="s">
        <v>863</v>
      </c>
      <c r="I5926" t="s">
        <v>10708</v>
      </c>
      <c r="J5926">
        <v>10108</v>
      </c>
      <c r="K5926">
        <v>114040</v>
      </c>
      <c r="L5926" t="s">
        <v>27</v>
      </c>
      <c r="M5926" t="s">
        <v>190</v>
      </c>
      <c r="N5926" t="s">
        <v>11274</v>
      </c>
      <c r="O5926" s="129"/>
    </row>
    <row r="5927" spans="1:15">
      <c r="A5927" t="s">
        <v>316</v>
      </c>
      <c r="B5927" t="s">
        <v>317</v>
      </c>
      <c r="C5927" t="s">
        <v>11569</v>
      </c>
      <c r="D5927" t="s">
        <v>318</v>
      </c>
      <c r="E5927">
        <v>2731.1</v>
      </c>
      <c r="F5927" t="s">
        <v>1170</v>
      </c>
      <c r="G5927" t="s">
        <v>11570</v>
      </c>
      <c r="H5927" t="s">
        <v>862</v>
      </c>
      <c r="I5927" t="s">
        <v>10707</v>
      </c>
      <c r="J5927">
        <v>10108</v>
      </c>
      <c r="K5927">
        <v>114060</v>
      </c>
      <c r="L5927" t="s">
        <v>31</v>
      </c>
      <c r="M5927" t="s">
        <v>190</v>
      </c>
      <c r="N5927" t="s">
        <v>11264</v>
      </c>
      <c r="O5927" s="129"/>
    </row>
    <row r="5928" spans="1:15">
      <c r="A5928" t="s">
        <v>320</v>
      </c>
      <c r="B5928" t="s">
        <v>317</v>
      </c>
      <c r="C5928" t="s">
        <v>11571</v>
      </c>
      <c r="D5928" t="s">
        <v>318</v>
      </c>
      <c r="E5928">
        <v>2818.63</v>
      </c>
      <c r="F5928" t="s">
        <v>1170</v>
      </c>
      <c r="G5928" t="s">
        <v>11572</v>
      </c>
      <c r="H5928" t="s">
        <v>859</v>
      </c>
      <c r="I5928" t="s">
        <v>10707</v>
      </c>
      <c r="J5928">
        <v>10108</v>
      </c>
      <c r="K5928">
        <v>114060</v>
      </c>
      <c r="L5928" t="s">
        <v>31</v>
      </c>
      <c r="M5928" t="s">
        <v>190</v>
      </c>
      <c r="N5928" t="s">
        <v>11265</v>
      </c>
      <c r="O5928" s="129"/>
    </row>
    <row r="5929" spans="1:15">
      <c r="A5929" t="s">
        <v>321</v>
      </c>
      <c r="B5929" t="s">
        <v>317</v>
      </c>
      <c r="C5929" t="s">
        <v>11573</v>
      </c>
      <c r="D5929" t="s">
        <v>318</v>
      </c>
      <c r="E5929">
        <v>2553.14</v>
      </c>
      <c r="F5929" t="s">
        <v>1170</v>
      </c>
      <c r="G5929" t="s">
        <v>11574</v>
      </c>
      <c r="H5929" t="s">
        <v>862</v>
      </c>
      <c r="I5929" t="s">
        <v>10707</v>
      </c>
      <c r="J5929">
        <v>10108</v>
      </c>
      <c r="K5929">
        <v>114060</v>
      </c>
      <c r="L5929" t="s">
        <v>31</v>
      </c>
      <c r="M5929" t="s">
        <v>190</v>
      </c>
      <c r="N5929" t="s">
        <v>11266</v>
      </c>
      <c r="O5929" s="129"/>
    </row>
    <row r="5930" spans="1:15">
      <c r="A5930" t="s">
        <v>1115</v>
      </c>
      <c r="B5930" t="s">
        <v>317</v>
      </c>
      <c r="C5930" t="s">
        <v>11575</v>
      </c>
      <c r="D5930" t="s">
        <v>318</v>
      </c>
      <c r="E5930">
        <v>2645.06</v>
      </c>
      <c r="F5930" t="s">
        <v>1170</v>
      </c>
      <c r="G5930" t="s">
        <v>11576</v>
      </c>
      <c r="H5930" t="s">
        <v>860</v>
      </c>
      <c r="I5930" t="s">
        <v>10707</v>
      </c>
      <c r="J5930">
        <v>10108</v>
      </c>
      <c r="K5930">
        <v>114060</v>
      </c>
      <c r="L5930" t="s">
        <v>31</v>
      </c>
      <c r="M5930" t="s">
        <v>190</v>
      </c>
      <c r="N5930" t="s">
        <v>11267</v>
      </c>
      <c r="O5930" s="129"/>
    </row>
    <row r="5931" spans="1:15">
      <c r="A5931" t="s">
        <v>11577</v>
      </c>
      <c r="B5931" t="s">
        <v>317</v>
      </c>
      <c r="C5931" t="s">
        <v>11578</v>
      </c>
      <c r="D5931" t="s">
        <v>318</v>
      </c>
      <c r="E5931">
        <v>2564.09</v>
      </c>
      <c r="F5931" t="s">
        <v>1170</v>
      </c>
      <c r="G5931" t="s">
        <v>11579</v>
      </c>
      <c r="H5931" t="s">
        <v>856</v>
      </c>
      <c r="I5931" t="s">
        <v>10707</v>
      </c>
      <c r="J5931">
        <v>10108</v>
      </c>
      <c r="K5931">
        <v>114060</v>
      </c>
      <c r="L5931" t="s">
        <v>31</v>
      </c>
      <c r="M5931" t="s">
        <v>190</v>
      </c>
      <c r="N5931" t="s">
        <v>11268</v>
      </c>
      <c r="O5931" s="129"/>
    </row>
    <row r="5932" spans="1:15">
      <c r="A5932" t="s">
        <v>11580</v>
      </c>
      <c r="B5932" t="s">
        <v>317</v>
      </c>
      <c r="C5932" t="s">
        <v>11581</v>
      </c>
      <c r="D5932" t="s">
        <v>318</v>
      </c>
      <c r="E5932">
        <v>2537.0300000000002</v>
      </c>
      <c r="F5932" t="s">
        <v>1170</v>
      </c>
      <c r="G5932" t="s">
        <v>11582</v>
      </c>
      <c r="H5932" t="s">
        <v>848</v>
      </c>
      <c r="I5932" t="s">
        <v>10707</v>
      </c>
      <c r="J5932">
        <v>10108</v>
      </c>
      <c r="K5932">
        <v>114060</v>
      </c>
      <c r="L5932" t="s">
        <v>31</v>
      </c>
      <c r="M5932" t="s">
        <v>190</v>
      </c>
      <c r="N5932" t="s">
        <v>11269</v>
      </c>
      <c r="O5932" s="129"/>
    </row>
    <row r="5933" spans="1:15">
      <c r="A5933" t="s">
        <v>1155</v>
      </c>
      <c r="B5933" t="s">
        <v>317</v>
      </c>
      <c r="C5933" t="s">
        <v>11586</v>
      </c>
      <c r="D5933" t="s">
        <v>318</v>
      </c>
      <c r="E5933">
        <v>2551.88</v>
      </c>
      <c r="F5933" t="s">
        <v>1170</v>
      </c>
      <c r="G5933" t="s">
        <v>11587</v>
      </c>
      <c r="H5933" t="s">
        <v>860</v>
      </c>
      <c r="I5933" t="s">
        <v>10707</v>
      </c>
      <c r="J5933">
        <v>10108</v>
      </c>
      <c r="K5933">
        <v>114060</v>
      </c>
      <c r="L5933" t="s">
        <v>31</v>
      </c>
      <c r="M5933" t="s">
        <v>190</v>
      </c>
      <c r="N5933" t="s">
        <v>11270</v>
      </c>
      <c r="O5933" s="129"/>
    </row>
    <row r="5934" spans="1:15">
      <c r="A5934" t="s">
        <v>11583</v>
      </c>
      <c r="B5934" t="s">
        <v>317</v>
      </c>
      <c r="C5934" t="s">
        <v>11584</v>
      </c>
      <c r="D5934" t="s">
        <v>318</v>
      </c>
      <c r="E5934">
        <v>2548.91</v>
      </c>
      <c r="F5934" t="s">
        <v>1170</v>
      </c>
      <c r="G5934" t="s">
        <v>11585</v>
      </c>
      <c r="H5934" t="s">
        <v>859</v>
      </c>
      <c r="I5934" t="s">
        <v>10707</v>
      </c>
      <c r="J5934">
        <v>10108</v>
      </c>
      <c r="K5934">
        <v>114060</v>
      </c>
      <c r="L5934" t="s">
        <v>31</v>
      </c>
      <c r="M5934" t="s">
        <v>190</v>
      </c>
      <c r="N5934" t="s">
        <v>11271</v>
      </c>
      <c r="O5934" s="129"/>
    </row>
    <row r="5935" spans="1:15">
      <c r="A5935" t="s">
        <v>11588</v>
      </c>
      <c r="B5935" t="s">
        <v>317</v>
      </c>
      <c r="C5935" t="s">
        <v>11589</v>
      </c>
      <c r="D5935" t="s">
        <v>318</v>
      </c>
      <c r="E5935">
        <v>4749.96</v>
      </c>
      <c r="F5935" t="s">
        <v>1170</v>
      </c>
      <c r="G5935" t="s">
        <v>11590</v>
      </c>
      <c r="H5935" t="s">
        <v>867</v>
      </c>
      <c r="I5935" t="s">
        <v>10707</v>
      </c>
      <c r="J5935">
        <v>10108</v>
      </c>
      <c r="K5935">
        <v>114060</v>
      </c>
      <c r="L5935" t="s">
        <v>31</v>
      </c>
      <c r="M5935" t="s">
        <v>190</v>
      </c>
      <c r="N5935" t="s">
        <v>11272</v>
      </c>
      <c r="O5935" s="129"/>
    </row>
    <row r="5936" spans="1:15">
      <c r="A5936" t="s">
        <v>1161</v>
      </c>
      <c r="B5936" t="s">
        <v>317</v>
      </c>
      <c r="C5936" t="s">
        <v>11591</v>
      </c>
      <c r="D5936" t="s">
        <v>318</v>
      </c>
      <c r="E5936">
        <v>3345.19</v>
      </c>
      <c r="F5936" t="s">
        <v>1170</v>
      </c>
      <c r="G5936" t="s">
        <v>11592</v>
      </c>
      <c r="H5936" t="s">
        <v>859</v>
      </c>
      <c r="I5936" t="s">
        <v>10707</v>
      </c>
      <c r="J5936">
        <v>10108</v>
      </c>
      <c r="K5936">
        <v>114060</v>
      </c>
      <c r="L5936" t="s">
        <v>31</v>
      </c>
      <c r="M5936" t="s">
        <v>190</v>
      </c>
      <c r="N5936" t="s">
        <v>11273</v>
      </c>
      <c r="O5936" s="129"/>
    </row>
    <row r="5937" spans="1:15">
      <c r="A5937" t="s">
        <v>1160</v>
      </c>
      <c r="B5937" t="s">
        <v>317</v>
      </c>
      <c r="C5937" t="s">
        <v>11593</v>
      </c>
      <c r="D5937" t="s">
        <v>318</v>
      </c>
      <c r="E5937">
        <v>3337.64</v>
      </c>
      <c r="F5937" t="s">
        <v>1170</v>
      </c>
      <c r="G5937" t="s">
        <v>11594</v>
      </c>
      <c r="H5937" t="s">
        <v>864</v>
      </c>
      <c r="I5937" t="s">
        <v>10707</v>
      </c>
      <c r="J5937">
        <v>10108</v>
      </c>
      <c r="K5937">
        <v>114060</v>
      </c>
      <c r="L5937" t="s">
        <v>31</v>
      </c>
      <c r="M5937" t="s">
        <v>190</v>
      </c>
      <c r="N5937" t="s">
        <v>11274</v>
      </c>
      <c r="O5937" s="129"/>
    </row>
    <row r="5938" spans="1:15">
      <c r="A5938" t="s">
        <v>316</v>
      </c>
      <c r="B5938" t="s">
        <v>317</v>
      </c>
      <c r="C5938" t="s">
        <v>11569</v>
      </c>
      <c r="D5938" t="s">
        <v>318</v>
      </c>
      <c r="E5938">
        <v>4090.29</v>
      </c>
      <c r="F5938" t="s">
        <v>1170</v>
      </c>
      <c r="G5938" t="s">
        <v>11570</v>
      </c>
      <c r="H5938" t="s">
        <v>863</v>
      </c>
      <c r="I5938" t="s">
        <v>10706</v>
      </c>
      <c r="J5938">
        <v>10109</v>
      </c>
      <c r="K5938">
        <v>111100</v>
      </c>
      <c r="L5938" t="s">
        <v>35</v>
      </c>
      <c r="M5938" t="s">
        <v>199</v>
      </c>
      <c r="N5938" t="s">
        <v>11264</v>
      </c>
      <c r="O5938" s="129"/>
    </row>
    <row r="5939" spans="1:15">
      <c r="A5939" t="s">
        <v>320</v>
      </c>
      <c r="B5939" t="s">
        <v>317</v>
      </c>
      <c r="C5939" t="s">
        <v>11571</v>
      </c>
      <c r="D5939" t="s">
        <v>318</v>
      </c>
      <c r="E5939">
        <v>4090.29</v>
      </c>
      <c r="F5939" t="s">
        <v>1170</v>
      </c>
      <c r="G5939" t="s">
        <v>11572</v>
      </c>
      <c r="H5939" t="s">
        <v>860</v>
      </c>
      <c r="I5939" t="s">
        <v>10706</v>
      </c>
      <c r="J5939">
        <v>10109</v>
      </c>
      <c r="K5939">
        <v>111100</v>
      </c>
      <c r="L5939" t="s">
        <v>35</v>
      </c>
      <c r="M5939" t="s">
        <v>199</v>
      </c>
      <c r="N5939" t="s">
        <v>11265</v>
      </c>
      <c r="O5939" s="129"/>
    </row>
    <row r="5940" spans="1:15">
      <c r="A5940" t="s">
        <v>321</v>
      </c>
      <c r="B5940" t="s">
        <v>317</v>
      </c>
      <c r="C5940" t="s">
        <v>11573</v>
      </c>
      <c r="D5940" t="s">
        <v>318</v>
      </c>
      <c r="E5940">
        <v>4090.29</v>
      </c>
      <c r="F5940" t="s">
        <v>1170</v>
      </c>
      <c r="G5940" t="s">
        <v>11574</v>
      </c>
      <c r="H5940" t="s">
        <v>863</v>
      </c>
      <c r="I5940" t="s">
        <v>10706</v>
      </c>
      <c r="J5940">
        <v>10109</v>
      </c>
      <c r="K5940">
        <v>111100</v>
      </c>
      <c r="L5940" t="s">
        <v>35</v>
      </c>
      <c r="M5940" t="s">
        <v>199</v>
      </c>
      <c r="N5940" t="s">
        <v>11266</v>
      </c>
      <c r="O5940" s="129"/>
    </row>
    <row r="5941" spans="1:15">
      <c r="A5941" t="s">
        <v>1115</v>
      </c>
      <c r="B5941" t="s">
        <v>317</v>
      </c>
      <c r="C5941" t="s">
        <v>11575</v>
      </c>
      <c r="D5941" t="s">
        <v>318</v>
      </c>
      <c r="E5941">
        <v>4164.0600000000004</v>
      </c>
      <c r="F5941" t="s">
        <v>1170</v>
      </c>
      <c r="G5941" t="s">
        <v>11576</v>
      </c>
      <c r="H5941" t="s">
        <v>861</v>
      </c>
      <c r="I5941" t="s">
        <v>10706</v>
      </c>
      <c r="J5941">
        <v>10109</v>
      </c>
      <c r="K5941">
        <v>111100</v>
      </c>
      <c r="L5941" t="s">
        <v>35</v>
      </c>
      <c r="M5941" t="s">
        <v>199</v>
      </c>
      <c r="N5941" t="s">
        <v>11267</v>
      </c>
      <c r="O5941" s="129"/>
    </row>
    <row r="5942" spans="1:15">
      <c r="A5942" t="s">
        <v>11577</v>
      </c>
      <c r="B5942" t="s">
        <v>317</v>
      </c>
      <c r="C5942" t="s">
        <v>11578</v>
      </c>
      <c r="D5942" t="s">
        <v>318</v>
      </c>
      <c r="E5942">
        <v>4108.74</v>
      </c>
      <c r="F5942" t="s">
        <v>1170</v>
      </c>
      <c r="G5942" t="s">
        <v>11579</v>
      </c>
      <c r="H5942" t="s">
        <v>857</v>
      </c>
      <c r="I5942" t="s">
        <v>10706</v>
      </c>
      <c r="J5942">
        <v>10109</v>
      </c>
      <c r="K5942">
        <v>111100</v>
      </c>
      <c r="L5942" t="s">
        <v>35</v>
      </c>
      <c r="M5942" t="s">
        <v>199</v>
      </c>
      <c r="N5942" t="s">
        <v>11268</v>
      </c>
      <c r="O5942" s="129"/>
    </row>
    <row r="5943" spans="1:15">
      <c r="A5943" t="s">
        <v>11580</v>
      </c>
      <c r="B5943" t="s">
        <v>317</v>
      </c>
      <c r="C5943" t="s">
        <v>11581</v>
      </c>
      <c r="D5943" t="s">
        <v>318</v>
      </c>
      <c r="E5943">
        <v>4108.74</v>
      </c>
      <c r="F5943" t="s">
        <v>1170</v>
      </c>
      <c r="G5943" t="s">
        <v>11582</v>
      </c>
      <c r="H5943" t="s">
        <v>849</v>
      </c>
      <c r="I5943" t="s">
        <v>10706</v>
      </c>
      <c r="J5943">
        <v>10109</v>
      </c>
      <c r="K5943">
        <v>111100</v>
      </c>
      <c r="L5943" t="s">
        <v>35</v>
      </c>
      <c r="M5943" t="s">
        <v>199</v>
      </c>
      <c r="N5943" t="s">
        <v>11269</v>
      </c>
      <c r="O5943" s="129"/>
    </row>
    <row r="5944" spans="1:15">
      <c r="A5944" t="s">
        <v>11583</v>
      </c>
      <c r="B5944" t="s">
        <v>317</v>
      </c>
      <c r="C5944" t="s">
        <v>11584</v>
      </c>
      <c r="D5944" t="s">
        <v>318</v>
      </c>
      <c r="E5944">
        <v>4108.74</v>
      </c>
      <c r="F5944" t="s">
        <v>1170</v>
      </c>
      <c r="G5944" t="s">
        <v>11585</v>
      </c>
      <c r="H5944" t="s">
        <v>860</v>
      </c>
      <c r="I5944" t="s">
        <v>10706</v>
      </c>
      <c r="J5944">
        <v>10109</v>
      </c>
      <c r="K5944">
        <v>111100</v>
      </c>
      <c r="L5944" t="s">
        <v>35</v>
      </c>
      <c r="M5944" t="s">
        <v>199</v>
      </c>
      <c r="N5944" t="s">
        <v>11271</v>
      </c>
      <c r="O5944" s="129"/>
    </row>
    <row r="5945" spans="1:15">
      <c r="A5945" t="s">
        <v>1155</v>
      </c>
      <c r="B5945" t="s">
        <v>317</v>
      </c>
      <c r="C5945" t="s">
        <v>11586</v>
      </c>
      <c r="D5945" t="s">
        <v>318</v>
      </c>
      <c r="E5945">
        <v>4108.74</v>
      </c>
      <c r="F5945" t="s">
        <v>1170</v>
      </c>
      <c r="G5945" t="s">
        <v>11587</v>
      </c>
      <c r="H5945" t="s">
        <v>861</v>
      </c>
      <c r="I5945" t="s">
        <v>10706</v>
      </c>
      <c r="J5945">
        <v>10109</v>
      </c>
      <c r="K5945">
        <v>111100</v>
      </c>
      <c r="L5945" t="s">
        <v>35</v>
      </c>
      <c r="M5945" t="s">
        <v>199</v>
      </c>
      <c r="N5945" t="s">
        <v>11270</v>
      </c>
      <c r="O5945" s="129"/>
    </row>
    <row r="5946" spans="1:15">
      <c r="A5946" t="s">
        <v>11588</v>
      </c>
      <c r="B5946" t="s">
        <v>317</v>
      </c>
      <c r="C5946" t="s">
        <v>11589</v>
      </c>
      <c r="D5946" t="s">
        <v>318</v>
      </c>
      <c r="E5946">
        <v>6517.23</v>
      </c>
      <c r="F5946" t="s">
        <v>1170</v>
      </c>
      <c r="G5946" t="s">
        <v>11590</v>
      </c>
      <c r="H5946" t="s">
        <v>868</v>
      </c>
      <c r="I5946" t="s">
        <v>10706</v>
      </c>
      <c r="J5946">
        <v>10109</v>
      </c>
      <c r="K5946">
        <v>111100</v>
      </c>
      <c r="L5946" t="s">
        <v>35</v>
      </c>
      <c r="M5946" t="s">
        <v>199</v>
      </c>
      <c r="N5946" t="s">
        <v>11272</v>
      </c>
      <c r="O5946" s="129"/>
    </row>
    <row r="5947" spans="1:15">
      <c r="A5947" t="s">
        <v>1161</v>
      </c>
      <c r="B5947" t="s">
        <v>317</v>
      </c>
      <c r="C5947" t="s">
        <v>11591</v>
      </c>
      <c r="D5947" t="s">
        <v>318</v>
      </c>
      <c r="E5947">
        <v>4016.75</v>
      </c>
      <c r="F5947" t="s">
        <v>1170</v>
      </c>
      <c r="G5947" t="s">
        <v>11592</v>
      </c>
      <c r="H5947" t="s">
        <v>860</v>
      </c>
      <c r="I5947" t="s">
        <v>10706</v>
      </c>
      <c r="J5947">
        <v>10109</v>
      </c>
      <c r="K5947">
        <v>111100</v>
      </c>
      <c r="L5947" t="s">
        <v>35</v>
      </c>
      <c r="M5947" t="s">
        <v>199</v>
      </c>
      <c r="N5947" t="s">
        <v>11273</v>
      </c>
      <c r="O5947" s="129"/>
    </row>
    <row r="5948" spans="1:15">
      <c r="A5948" t="s">
        <v>1160</v>
      </c>
      <c r="B5948" t="s">
        <v>317</v>
      </c>
      <c r="C5948" t="s">
        <v>11593</v>
      </c>
      <c r="D5948" t="s">
        <v>318</v>
      </c>
      <c r="E5948">
        <v>2146.86</v>
      </c>
      <c r="F5948" t="s">
        <v>1170</v>
      </c>
      <c r="G5948" t="s">
        <v>11594</v>
      </c>
      <c r="H5948" t="s">
        <v>865</v>
      </c>
      <c r="I5948" t="s">
        <v>10706</v>
      </c>
      <c r="J5948">
        <v>10109</v>
      </c>
      <c r="K5948">
        <v>111100</v>
      </c>
      <c r="L5948" t="s">
        <v>35</v>
      </c>
      <c r="M5948" t="s">
        <v>199</v>
      </c>
      <c r="N5948" t="s">
        <v>11274</v>
      </c>
      <c r="O5948" s="129"/>
    </row>
    <row r="5949" spans="1:15">
      <c r="A5949" t="s">
        <v>316</v>
      </c>
      <c r="B5949" t="s">
        <v>317</v>
      </c>
      <c r="C5949" t="s">
        <v>11569</v>
      </c>
      <c r="D5949" t="s">
        <v>318</v>
      </c>
      <c r="E5949">
        <v>3025.16</v>
      </c>
      <c r="F5949" t="s">
        <v>1170</v>
      </c>
      <c r="G5949" t="s">
        <v>11570</v>
      </c>
      <c r="H5949" t="s">
        <v>864</v>
      </c>
      <c r="I5949" t="s">
        <v>10705</v>
      </c>
      <c r="J5949">
        <v>10109</v>
      </c>
      <c r="K5949">
        <v>111200</v>
      </c>
      <c r="L5949" t="s">
        <v>33</v>
      </c>
      <c r="M5949" t="s">
        <v>199</v>
      </c>
      <c r="N5949" t="s">
        <v>11264</v>
      </c>
      <c r="O5949" s="129"/>
    </row>
    <row r="5950" spans="1:15">
      <c r="A5950" t="s">
        <v>320</v>
      </c>
      <c r="B5950" t="s">
        <v>317</v>
      </c>
      <c r="C5950" t="s">
        <v>11571</v>
      </c>
      <c r="D5950" t="s">
        <v>318</v>
      </c>
      <c r="E5950">
        <v>3097.78</v>
      </c>
      <c r="F5950" t="s">
        <v>1170</v>
      </c>
      <c r="G5950" t="s">
        <v>11572</v>
      </c>
      <c r="H5950" t="s">
        <v>861</v>
      </c>
      <c r="I5950" t="s">
        <v>10705</v>
      </c>
      <c r="J5950">
        <v>10109</v>
      </c>
      <c r="K5950">
        <v>111200</v>
      </c>
      <c r="L5950" t="s">
        <v>33</v>
      </c>
      <c r="M5950" t="s">
        <v>199</v>
      </c>
      <c r="N5950" t="s">
        <v>11265</v>
      </c>
      <c r="O5950" s="129"/>
    </row>
    <row r="5951" spans="1:15">
      <c r="A5951" t="s">
        <v>321</v>
      </c>
      <c r="B5951" t="s">
        <v>317</v>
      </c>
      <c r="C5951" t="s">
        <v>11573</v>
      </c>
      <c r="D5951" t="s">
        <v>318</v>
      </c>
      <c r="E5951">
        <v>2865.25</v>
      </c>
      <c r="F5951" t="s">
        <v>1170</v>
      </c>
      <c r="G5951" t="s">
        <v>11574</v>
      </c>
      <c r="H5951" t="s">
        <v>864</v>
      </c>
      <c r="I5951" t="s">
        <v>10705</v>
      </c>
      <c r="J5951">
        <v>10109</v>
      </c>
      <c r="K5951">
        <v>111200</v>
      </c>
      <c r="L5951" t="s">
        <v>33</v>
      </c>
      <c r="M5951" t="s">
        <v>199</v>
      </c>
      <c r="N5951" t="s">
        <v>11266</v>
      </c>
      <c r="O5951" s="129"/>
    </row>
    <row r="5952" spans="1:15">
      <c r="A5952" t="s">
        <v>1115</v>
      </c>
      <c r="B5952" t="s">
        <v>317</v>
      </c>
      <c r="C5952" t="s">
        <v>11575</v>
      </c>
      <c r="D5952" t="s">
        <v>318</v>
      </c>
      <c r="E5952">
        <v>2339.87</v>
      </c>
      <c r="F5952" t="s">
        <v>1170</v>
      </c>
      <c r="G5952" t="s">
        <v>11576</v>
      </c>
      <c r="H5952" t="s">
        <v>862</v>
      </c>
      <c r="I5952" t="s">
        <v>10705</v>
      </c>
      <c r="J5952">
        <v>10109</v>
      </c>
      <c r="K5952">
        <v>111200</v>
      </c>
      <c r="L5952" t="s">
        <v>33</v>
      </c>
      <c r="M5952" t="s">
        <v>199</v>
      </c>
      <c r="N5952" t="s">
        <v>11267</v>
      </c>
      <c r="O5952" s="129"/>
    </row>
    <row r="5953" spans="1:15">
      <c r="A5953" t="s">
        <v>11577</v>
      </c>
      <c r="B5953" t="s">
        <v>317</v>
      </c>
      <c r="C5953" t="s">
        <v>11578</v>
      </c>
      <c r="D5953" t="s">
        <v>318</v>
      </c>
      <c r="E5953">
        <v>2339.87</v>
      </c>
      <c r="F5953" t="s">
        <v>1170</v>
      </c>
      <c r="G5953" t="s">
        <v>11579</v>
      </c>
      <c r="H5953" t="s">
        <v>858</v>
      </c>
      <c r="I5953" t="s">
        <v>10705</v>
      </c>
      <c r="J5953">
        <v>10109</v>
      </c>
      <c r="K5953">
        <v>111200</v>
      </c>
      <c r="L5953" t="s">
        <v>33</v>
      </c>
      <c r="M5953" t="s">
        <v>199</v>
      </c>
      <c r="N5953" t="s">
        <v>11268</v>
      </c>
      <c r="O5953" s="129"/>
    </row>
    <row r="5954" spans="1:15">
      <c r="A5954" t="s">
        <v>11580</v>
      </c>
      <c r="B5954" t="s">
        <v>317</v>
      </c>
      <c r="C5954" t="s">
        <v>11581</v>
      </c>
      <c r="D5954" t="s">
        <v>318</v>
      </c>
      <c r="E5954">
        <v>2339.87</v>
      </c>
      <c r="F5954" t="s">
        <v>1170</v>
      </c>
      <c r="G5954" t="s">
        <v>11582</v>
      </c>
      <c r="H5954" t="s">
        <v>850</v>
      </c>
      <c r="I5954" t="s">
        <v>10705</v>
      </c>
      <c r="J5954">
        <v>10109</v>
      </c>
      <c r="K5954">
        <v>111200</v>
      </c>
      <c r="L5954" t="s">
        <v>33</v>
      </c>
      <c r="M5954" t="s">
        <v>199</v>
      </c>
      <c r="N5954" t="s">
        <v>11269</v>
      </c>
      <c r="O5954" s="129"/>
    </row>
    <row r="5955" spans="1:15">
      <c r="A5955" t="s">
        <v>11583</v>
      </c>
      <c r="B5955" t="s">
        <v>317</v>
      </c>
      <c r="C5955" t="s">
        <v>11584</v>
      </c>
      <c r="D5955" t="s">
        <v>318</v>
      </c>
      <c r="E5955">
        <v>2339.87</v>
      </c>
      <c r="F5955" t="s">
        <v>1170</v>
      </c>
      <c r="G5955" t="s">
        <v>11585</v>
      </c>
      <c r="H5955" t="s">
        <v>861</v>
      </c>
      <c r="I5955" t="s">
        <v>10705</v>
      </c>
      <c r="J5955">
        <v>10109</v>
      </c>
      <c r="K5955">
        <v>111200</v>
      </c>
      <c r="L5955" t="s">
        <v>33</v>
      </c>
      <c r="M5955" t="s">
        <v>199</v>
      </c>
      <c r="N5955" t="s">
        <v>11271</v>
      </c>
      <c r="O5955" s="129"/>
    </row>
    <row r="5956" spans="1:15">
      <c r="A5956" t="s">
        <v>1155</v>
      </c>
      <c r="B5956" t="s">
        <v>317</v>
      </c>
      <c r="C5956" t="s">
        <v>11586</v>
      </c>
      <c r="D5956" t="s">
        <v>318</v>
      </c>
      <c r="E5956">
        <v>2339.87</v>
      </c>
      <c r="F5956" t="s">
        <v>1170</v>
      </c>
      <c r="G5956" t="s">
        <v>11587</v>
      </c>
      <c r="H5956" t="s">
        <v>862</v>
      </c>
      <c r="I5956" t="s">
        <v>10705</v>
      </c>
      <c r="J5956">
        <v>10109</v>
      </c>
      <c r="K5956">
        <v>111200</v>
      </c>
      <c r="L5956" t="s">
        <v>33</v>
      </c>
      <c r="M5956" t="s">
        <v>199</v>
      </c>
      <c r="N5956" t="s">
        <v>11270</v>
      </c>
      <c r="O5956" s="129"/>
    </row>
    <row r="5957" spans="1:15">
      <c r="A5957" t="s">
        <v>11588</v>
      </c>
      <c r="B5957" t="s">
        <v>317</v>
      </c>
      <c r="C5957" t="s">
        <v>11589</v>
      </c>
      <c r="D5957" t="s">
        <v>318</v>
      </c>
      <c r="E5957">
        <v>3971.14</v>
      </c>
      <c r="F5957" t="s">
        <v>1170</v>
      </c>
      <c r="G5957" t="s">
        <v>11590</v>
      </c>
      <c r="H5957" t="s">
        <v>869</v>
      </c>
      <c r="I5957" t="s">
        <v>10705</v>
      </c>
      <c r="J5957">
        <v>10109</v>
      </c>
      <c r="K5957">
        <v>111200</v>
      </c>
      <c r="L5957" t="s">
        <v>33</v>
      </c>
      <c r="M5957" t="s">
        <v>199</v>
      </c>
      <c r="N5957" t="s">
        <v>11272</v>
      </c>
      <c r="O5957" s="129"/>
    </row>
    <row r="5958" spans="1:15">
      <c r="A5958" t="s">
        <v>1161</v>
      </c>
      <c r="B5958" t="s">
        <v>317</v>
      </c>
      <c r="C5958" t="s">
        <v>11591</v>
      </c>
      <c r="D5958" t="s">
        <v>318</v>
      </c>
      <c r="E5958">
        <v>2521.12</v>
      </c>
      <c r="F5958" t="s">
        <v>1170</v>
      </c>
      <c r="G5958" t="s">
        <v>11592</v>
      </c>
      <c r="H5958" t="s">
        <v>861</v>
      </c>
      <c r="I5958" t="s">
        <v>10705</v>
      </c>
      <c r="J5958">
        <v>10109</v>
      </c>
      <c r="K5958">
        <v>111200</v>
      </c>
      <c r="L5958" t="s">
        <v>33</v>
      </c>
      <c r="M5958" t="s">
        <v>199</v>
      </c>
      <c r="N5958" t="s">
        <v>11273</v>
      </c>
      <c r="O5958" s="129"/>
    </row>
    <row r="5959" spans="1:15">
      <c r="A5959" t="s">
        <v>1160</v>
      </c>
      <c r="B5959" t="s">
        <v>317</v>
      </c>
      <c r="C5959" t="s">
        <v>11593</v>
      </c>
      <c r="D5959" t="s">
        <v>318</v>
      </c>
      <c r="E5959">
        <v>2521.12</v>
      </c>
      <c r="F5959" t="s">
        <v>1170</v>
      </c>
      <c r="G5959" t="s">
        <v>11594</v>
      </c>
      <c r="H5959" t="s">
        <v>866</v>
      </c>
      <c r="I5959" t="s">
        <v>10705</v>
      </c>
      <c r="J5959">
        <v>10109</v>
      </c>
      <c r="K5959">
        <v>111200</v>
      </c>
      <c r="L5959" t="s">
        <v>33</v>
      </c>
      <c r="M5959" t="s">
        <v>199</v>
      </c>
      <c r="N5959" t="s">
        <v>11274</v>
      </c>
      <c r="O5959" s="129"/>
    </row>
    <row r="5960" spans="1:15">
      <c r="A5960" t="s">
        <v>316</v>
      </c>
      <c r="B5960" t="s">
        <v>317</v>
      </c>
      <c r="C5960" t="s">
        <v>11569</v>
      </c>
      <c r="D5960" t="s">
        <v>318</v>
      </c>
      <c r="E5960">
        <v>34822.639999999999</v>
      </c>
      <c r="F5960" t="s">
        <v>1170</v>
      </c>
      <c r="G5960" t="s">
        <v>11570</v>
      </c>
      <c r="H5960" t="s">
        <v>865</v>
      </c>
      <c r="I5960" t="s">
        <v>10704</v>
      </c>
      <c r="J5960">
        <v>10109</v>
      </c>
      <c r="K5960">
        <v>111400</v>
      </c>
      <c r="L5960" t="s">
        <v>27</v>
      </c>
      <c r="M5960" t="s">
        <v>199</v>
      </c>
      <c r="N5960" t="s">
        <v>11264</v>
      </c>
      <c r="O5960" s="129"/>
    </row>
    <row r="5961" spans="1:15">
      <c r="A5961" t="s">
        <v>320</v>
      </c>
      <c r="B5961" t="s">
        <v>317</v>
      </c>
      <c r="C5961" t="s">
        <v>11571</v>
      </c>
      <c r="D5961" t="s">
        <v>318</v>
      </c>
      <c r="E5961">
        <v>37112.269999999997</v>
      </c>
      <c r="F5961" t="s">
        <v>1170</v>
      </c>
      <c r="G5961" t="s">
        <v>11572</v>
      </c>
      <c r="H5961" t="s">
        <v>862</v>
      </c>
      <c r="I5961" t="s">
        <v>10704</v>
      </c>
      <c r="J5961">
        <v>10109</v>
      </c>
      <c r="K5961">
        <v>111400</v>
      </c>
      <c r="L5961" t="s">
        <v>27</v>
      </c>
      <c r="M5961" t="s">
        <v>199</v>
      </c>
      <c r="N5961" t="s">
        <v>11265</v>
      </c>
      <c r="O5961" s="129"/>
    </row>
    <row r="5962" spans="1:15">
      <c r="A5962" t="s">
        <v>321</v>
      </c>
      <c r="B5962" t="s">
        <v>317</v>
      </c>
      <c r="C5962" t="s">
        <v>11573</v>
      </c>
      <c r="D5962" t="s">
        <v>318</v>
      </c>
      <c r="E5962">
        <v>37084.07</v>
      </c>
      <c r="F5962" t="s">
        <v>1170</v>
      </c>
      <c r="G5962" t="s">
        <v>11574</v>
      </c>
      <c r="H5962" t="s">
        <v>865</v>
      </c>
      <c r="I5962" t="s">
        <v>10704</v>
      </c>
      <c r="J5962">
        <v>10109</v>
      </c>
      <c r="K5962">
        <v>111400</v>
      </c>
      <c r="L5962" t="s">
        <v>27</v>
      </c>
      <c r="M5962" t="s">
        <v>199</v>
      </c>
      <c r="N5962" t="s">
        <v>11266</v>
      </c>
      <c r="O5962" s="129"/>
    </row>
    <row r="5963" spans="1:15">
      <c r="A5963" t="s">
        <v>1115</v>
      </c>
      <c r="B5963" t="s">
        <v>317</v>
      </c>
      <c r="C5963" t="s">
        <v>11575</v>
      </c>
      <c r="D5963" t="s">
        <v>318</v>
      </c>
      <c r="E5963">
        <v>40110.79</v>
      </c>
      <c r="F5963" t="s">
        <v>1170</v>
      </c>
      <c r="G5963" t="s">
        <v>11576</v>
      </c>
      <c r="H5963" t="s">
        <v>863</v>
      </c>
      <c r="I5963" t="s">
        <v>10704</v>
      </c>
      <c r="J5963">
        <v>10109</v>
      </c>
      <c r="K5963">
        <v>111400</v>
      </c>
      <c r="L5963" t="s">
        <v>27</v>
      </c>
      <c r="M5963" t="s">
        <v>199</v>
      </c>
      <c r="N5963" t="s">
        <v>11267</v>
      </c>
      <c r="O5963" s="129"/>
    </row>
    <row r="5964" spans="1:15">
      <c r="A5964" t="s">
        <v>11577</v>
      </c>
      <c r="B5964" t="s">
        <v>317</v>
      </c>
      <c r="C5964" t="s">
        <v>11578</v>
      </c>
      <c r="D5964" t="s">
        <v>318</v>
      </c>
      <c r="E5964">
        <v>37673.25</v>
      </c>
      <c r="F5964" t="s">
        <v>1170</v>
      </c>
      <c r="G5964" t="s">
        <v>11579</v>
      </c>
      <c r="H5964" t="s">
        <v>859</v>
      </c>
      <c r="I5964" t="s">
        <v>10704</v>
      </c>
      <c r="J5964">
        <v>10109</v>
      </c>
      <c r="K5964">
        <v>111400</v>
      </c>
      <c r="L5964" t="s">
        <v>27</v>
      </c>
      <c r="M5964" t="s">
        <v>199</v>
      </c>
      <c r="N5964" t="s">
        <v>11268</v>
      </c>
      <c r="O5964" s="129"/>
    </row>
    <row r="5965" spans="1:15">
      <c r="A5965" t="s">
        <v>11580</v>
      </c>
      <c r="B5965" t="s">
        <v>317</v>
      </c>
      <c r="C5965" t="s">
        <v>11581</v>
      </c>
      <c r="D5965" t="s">
        <v>318</v>
      </c>
      <c r="E5965">
        <v>36945.42</v>
      </c>
      <c r="F5965" t="s">
        <v>1170</v>
      </c>
      <c r="G5965" t="s">
        <v>11582</v>
      </c>
      <c r="H5965" t="s">
        <v>851</v>
      </c>
      <c r="I5965" t="s">
        <v>10704</v>
      </c>
      <c r="J5965">
        <v>10109</v>
      </c>
      <c r="K5965">
        <v>111400</v>
      </c>
      <c r="L5965" t="s">
        <v>27</v>
      </c>
      <c r="M5965" t="s">
        <v>199</v>
      </c>
      <c r="N5965" t="s">
        <v>11269</v>
      </c>
      <c r="O5965" s="129"/>
    </row>
    <row r="5966" spans="1:15">
      <c r="A5966" t="s">
        <v>1155</v>
      </c>
      <c r="B5966" t="s">
        <v>317</v>
      </c>
      <c r="C5966" t="s">
        <v>11586</v>
      </c>
      <c r="D5966" t="s">
        <v>318</v>
      </c>
      <c r="E5966">
        <v>38521.01</v>
      </c>
      <c r="F5966" t="s">
        <v>1170</v>
      </c>
      <c r="G5966" t="s">
        <v>11587</v>
      </c>
      <c r="H5966" t="s">
        <v>863</v>
      </c>
      <c r="I5966" t="s">
        <v>10704</v>
      </c>
      <c r="J5966">
        <v>10109</v>
      </c>
      <c r="K5966">
        <v>111400</v>
      </c>
      <c r="L5966" t="s">
        <v>27</v>
      </c>
      <c r="M5966" t="s">
        <v>199</v>
      </c>
      <c r="N5966" t="s">
        <v>11270</v>
      </c>
      <c r="O5966" s="129"/>
    </row>
    <row r="5967" spans="1:15">
      <c r="A5967" t="s">
        <v>11583</v>
      </c>
      <c r="B5967" t="s">
        <v>317</v>
      </c>
      <c r="C5967" t="s">
        <v>11584</v>
      </c>
      <c r="D5967" t="s">
        <v>318</v>
      </c>
      <c r="E5967">
        <v>39793.86</v>
      </c>
      <c r="F5967" t="s">
        <v>1170</v>
      </c>
      <c r="G5967" t="s">
        <v>11585</v>
      </c>
      <c r="H5967" t="s">
        <v>862</v>
      </c>
      <c r="I5967" t="s">
        <v>10704</v>
      </c>
      <c r="J5967">
        <v>10109</v>
      </c>
      <c r="K5967">
        <v>111400</v>
      </c>
      <c r="L5967" t="s">
        <v>27</v>
      </c>
      <c r="M5967" t="s">
        <v>199</v>
      </c>
      <c r="N5967" t="s">
        <v>11271</v>
      </c>
      <c r="O5967" s="129"/>
    </row>
    <row r="5968" spans="1:15">
      <c r="A5968" t="s">
        <v>11588</v>
      </c>
      <c r="B5968" t="s">
        <v>317</v>
      </c>
      <c r="C5968" t="s">
        <v>11589</v>
      </c>
      <c r="D5968" t="s">
        <v>318</v>
      </c>
      <c r="E5968">
        <v>47481.64</v>
      </c>
      <c r="F5968" t="s">
        <v>1170</v>
      </c>
      <c r="G5968" t="s">
        <v>11590</v>
      </c>
      <c r="H5968" t="s">
        <v>870</v>
      </c>
      <c r="I5968" t="s">
        <v>10704</v>
      </c>
      <c r="J5968">
        <v>10109</v>
      </c>
      <c r="K5968">
        <v>111400</v>
      </c>
      <c r="L5968" t="s">
        <v>27</v>
      </c>
      <c r="M5968" t="s">
        <v>199</v>
      </c>
      <c r="N5968" t="s">
        <v>11272</v>
      </c>
      <c r="O5968" s="129"/>
    </row>
    <row r="5969" spans="1:15">
      <c r="A5969" t="s">
        <v>1161</v>
      </c>
      <c r="B5969" t="s">
        <v>317</v>
      </c>
      <c r="C5969" t="s">
        <v>11591</v>
      </c>
      <c r="D5969" t="s">
        <v>318</v>
      </c>
      <c r="E5969">
        <v>39652.269999999997</v>
      </c>
      <c r="F5969" t="s">
        <v>1170</v>
      </c>
      <c r="G5969" t="s">
        <v>11592</v>
      </c>
      <c r="H5969" t="s">
        <v>862</v>
      </c>
      <c r="I5969" t="s">
        <v>10704</v>
      </c>
      <c r="J5969">
        <v>10109</v>
      </c>
      <c r="K5969">
        <v>111400</v>
      </c>
      <c r="L5969" t="s">
        <v>27</v>
      </c>
      <c r="M5969" t="s">
        <v>199</v>
      </c>
      <c r="N5969" t="s">
        <v>11273</v>
      </c>
      <c r="O5969" s="129"/>
    </row>
    <row r="5970" spans="1:15">
      <c r="A5970" t="s">
        <v>1160</v>
      </c>
      <c r="B5970" t="s">
        <v>317</v>
      </c>
      <c r="C5970" t="s">
        <v>11593</v>
      </c>
      <c r="D5970" t="s">
        <v>318</v>
      </c>
      <c r="E5970">
        <v>43061.41</v>
      </c>
      <c r="F5970" t="s">
        <v>1170</v>
      </c>
      <c r="G5970" t="s">
        <v>11594</v>
      </c>
      <c r="H5970" t="s">
        <v>867</v>
      </c>
      <c r="I5970" t="s">
        <v>10704</v>
      </c>
      <c r="J5970">
        <v>10109</v>
      </c>
      <c r="K5970">
        <v>111400</v>
      </c>
      <c r="L5970" t="s">
        <v>27</v>
      </c>
      <c r="M5970" t="s">
        <v>199</v>
      </c>
      <c r="N5970" t="s">
        <v>11274</v>
      </c>
      <c r="O5970" s="129"/>
    </row>
    <row r="5971" spans="1:15">
      <c r="A5971" t="s">
        <v>316</v>
      </c>
      <c r="B5971" t="s">
        <v>317</v>
      </c>
      <c r="C5971" t="s">
        <v>11569</v>
      </c>
      <c r="D5971" t="s">
        <v>318</v>
      </c>
      <c r="E5971">
        <v>10125.41</v>
      </c>
      <c r="F5971" t="s">
        <v>1170</v>
      </c>
      <c r="G5971" t="s">
        <v>11570</v>
      </c>
      <c r="H5971" t="s">
        <v>866</v>
      </c>
      <c r="I5971" t="s">
        <v>10703</v>
      </c>
      <c r="J5971">
        <v>10109</v>
      </c>
      <c r="K5971">
        <v>111600</v>
      </c>
      <c r="L5971" t="s">
        <v>31</v>
      </c>
      <c r="M5971" t="s">
        <v>199</v>
      </c>
      <c r="N5971" t="s">
        <v>11264</v>
      </c>
      <c r="O5971" s="129"/>
    </row>
    <row r="5972" spans="1:15">
      <c r="A5972" t="s">
        <v>320</v>
      </c>
      <c r="B5972" t="s">
        <v>317</v>
      </c>
      <c r="C5972" t="s">
        <v>11571</v>
      </c>
      <c r="D5972" t="s">
        <v>318</v>
      </c>
      <c r="E5972">
        <v>9635.83</v>
      </c>
      <c r="F5972" t="s">
        <v>1170</v>
      </c>
      <c r="G5972" t="s">
        <v>11572</v>
      </c>
      <c r="H5972" t="s">
        <v>863</v>
      </c>
      <c r="I5972" t="s">
        <v>10703</v>
      </c>
      <c r="J5972">
        <v>10109</v>
      </c>
      <c r="K5972">
        <v>111600</v>
      </c>
      <c r="L5972" t="s">
        <v>31</v>
      </c>
      <c r="M5972" t="s">
        <v>199</v>
      </c>
      <c r="N5972" t="s">
        <v>11265</v>
      </c>
      <c r="O5972" s="129"/>
    </row>
    <row r="5973" spans="1:15">
      <c r="A5973" t="s">
        <v>321</v>
      </c>
      <c r="B5973" t="s">
        <v>317</v>
      </c>
      <c r="C5973" t="s">
        <v>11573</v>
      </c>
      <c r="D5973" t="s">
        <v>318</v>
      </c>
      <c r="E5973">
        <v>9673.74</v>
      </c>
      <c r="F5973" t="s">
        <v>1170</v>
      </c>
      <c r="G5973" t="s">
        <v>11574</v>
      </c>
      <c r="H5973" t="s">
        <v>866</v>
      </c>
      <c r="I5973" t="s">
        <v>10703</v>
      </c>
      <c r="J5973">
        <v>10109</v>
      </c>
      <c r="K5973">
        <v>111600</v>
      </c>
      <c r="L5973" t="s">
        <v>31</v>
      </c>
      <c r="M5973" t="s">
        <v>199</v>
      </c>
      <c r="N5973" t="s">
        <v>11266</v>
      </c>
      <c r="O5973" s="129"/>
    </row>
    <row r="5974" spans="1:15">
      <c r="A5974" t="s">
        <v>1115</v>
      </c>
      <c r="B5974" t="s">
        <v>317</v>
      </c>
      <c r="C5974" t="s">
        <v>11575</v>
      </c>
      <c r="D5974" t="s">
        <v>318</v>
      </c>
      <c r="E5974">
        <v>10173.540000000001</v>
      </c>
      <c r="F5974" t="s">
        <v>1170</v>
      </c>
      <c r="G5974" t="s">
        <v>11576</v>
      </c>
      <c r="H5974" t="s">
        <v>864</v>
      </c>
      <c r="I5974" t="s">
        <v>10703</v>
      </c>
      <c r="J5974">
        <v>10109</v>
      </c>
      <c r="K5974">
        <v>111600</v>
      </c>
      <c r="L5974" t="s">
        <v>31</v>
      </c>
      <c r="M5974" t="s">
        <v>199</v>
      </c>
      <c r="N5974" t="s">
        <v>11267</v>
      </c>
      <c r="O5974" s="129"/>
    </row>
    <row r="5975" spans="1:15">
      <c r="A5975" t="s">
        <v>11577</v>
      </c>
      <c r="B5975" t="s">
        <v>317</v>
      </c>
      <c r="C5975" t="s">
        <v>11578</v>
      </c>
      <c r="D5975" t="s">
        <v>318</v>
      </c>
      <c r="E5975">
        <v>10015.379999999999</v>
      </c>
      <c r="F5975" t="s">
        <v>1170</v>
      </c>
      <c r="G5975" t="s">
        <v>11579</v>
      </c>
      <c r="H5975" t="s">
        <v>860</v>
      </c>
      <c r="I5975" t="s">
        <v>10703</v>
      </c>
      <c r="J5975">
        <v>10109</v>
      </c>
      <c r="K5975">
        <v>111600</v>
      </c>
      <c r="L5975" t="s">
        <v>31</v>
      </c>
      <c r="M5975" t="s">
        <v>199</v>
      </c>
      <c r="N5975" t="s">
        <v>11268</v>
      </c>
      <c r="O5975" s="129"/>
    </row>
    <row r="5976" spans="1:15">
      <c r="A5976" t="s">
        <v>11580</v>
      </c>
      <c r="B5976" t="s">
        <v>317</v>
      </c>
      <c r="C5976" t="s">
        <v>11581</v>
      </c>
      <c r="D5976" t="s">
        <v>318</v>
      </c>
      <c r="E5976">
        <v>9592.92</v>
      </c>
      <c r="F5976" t="s">
        <v>1170</v>
      </c>
      <c r="G5976" t="s">
        <v>11582</v>
      </c>
      <c r="H5976" t="s">
        <v>852</v>
      </c>
      <c r="I5976" t="s">
        <v>10703</v>
      </c>
      <c r="J5976">
        <v>10109</v>
      </c>
      <c r="K5976">
        <v>111600</v>
      </c>
      <c r="L5976" t="s">
        <v>31</v>
      </c>
      <c r="M5976" t="s">
        <v>199</v>
      </c>
      <c r="N5976" t="s">
        <v>11269</v>
      </c>
      <c r="O5976" s="129"/>
    </row>
    <row r="5977" spans="1:15">
      <c r="A5977" t="s">
        <v>1155</v>
      </c>
      <c r="B5977" t="s">
        <v>317</v>
      </c>
      <c r="C5977" t="s">
        <v>11586</v>
      </c>
      <c r="D5977" t="s">
        <v>318</v>
      </c>
      <c r="E5977">
        <v>10108.89</v>
      </c>
      <c r="F5977" t="s">
        <v>1170</v>
      </c>
      <c r="G5977" t="s">
        <v>11587</v>
      </c>
      <c r="H5977" t="s">
        <v>864</v>
      </c>
      <c r="I5977" t="s">
        <v>10703</v>
      </c>
      <c r="J5977">
        <v>10109</v>
      </c>
      <c r="K5977">
        <v>111600</v>
      </c>
      <c r="L5977" t="s">
        <v>31</v>
      </c>
      <c r="M5977" t="s">
        <v>199</v>
      </c>
      <c r="N5977" t="s">
        <v>11270</v>
      </c>
      <c r="O5977" s="129"/>
    </row>
    <row r="5978" spans="1:15">
      <c r="A5978" t="s">
        <v>11583</v>
      </c>
      <c r="B5978" t="s">
        <v>317</v>
      </c>
      <c r="C5978" t="s">
        <v>11584</v>
      </c>
      <c r="D5978" t="s">
        <v>318</v>
      </c>
      <c r="E5978">
        <v>9881.15</v>
      </c>
      <c r="F5978" t="s">
        <v>1170</v>
      </c>
      <c r="G5978" t="s">
        <v>11585</v>
      </c>
      <c r="H5978" t="s">
        <v>863</v>
      </c>
      <c r="I5978" t="s">
        <v>10703</v>
      </c>
      <c r="J5978">
        <v>10109</v>
      </c>
      <c r="K5978">
        <v>111600</v>
      </c>
      <c r="L5978" t="s">
        <v>31</v>
      </c>
      <c r="M5978" t="s">
        <v>199</v>
      </c>
      <c r="N5978" t="s">
        <v>11271</v>
      </c>
      <c r="O5978" s="129"/>
    </row>
    <row r="5979" spans="1:15">
      <c r="A5979" t="s">
        <v>11588</v>
      </c>
      <c r="B5979" t="s">
        <v>317</v>
      </c>
      <c r="C5979" t="s">
        <v>11589</v>
      </c>
      <c r="D5979" t="s">
        <v>318</v>
      </c>
      <c r="E5979">
        <v>17124.240000000002</v>
      </c>
      <c r="F5979" t="s">
        <v>1170</v>
      </c>
      <c r="G5979" t="s">
        <v>11590</v>
      </c>
      <c r="H5979" t="s">
        <v>871</v>
      </c>
      <c r="I5979" t="s">
        <v>10703</v>
      </c>
      <c r="J5979">
        <v>10109</v>
      </c>
      <c r="K5979">
        <v>111600</v>
      </c>
      <c r="L5979" t="s">
        <v>31</v>
      </c>
      <c r="M5979" t="s">
        <v>199</v>
      </c>
      <c r="N5979" t="s">
        <v>11272</v>
      </c>
      <c r="O5979" s="129"/>
    </row>
    <row r="5980" spans="1:15">
      <c r="A5980" t="s">
        <v>1161</v>
      </c>
      <c r="B5980" t="s">
        <v>317</v>
      </c>
      <c r="C5980" t="s">
        <v>11591</v>
      </c>
      <c r="D5980" t="s">
        <v>318</v>
      </c>
      <c r="E5980">
        <v>10907.43</v>
      </c>
      <c r="F5980" t="s">
        <v>1170</v>
      </c>
      <c r="G5980" t="s">
        <v>11592</v>
      </c>
      <c r="H5980" t="s">
        <v>863</v>
      </c>
      <c r="I5980" t="s">
        <v>10703</v>
      </c>
      <c r="J5980">
        <v>10109</v>
      </c>
      <c r="K5980">
        <v>111600</v>
      </c>
      <c r="L5980" t="s">
        <v>31</v>
      </c>
      <c r="M5980" t="s">
        <v>199</v>
      </c>
      <c r="N5980" t="s">
        <v>11273</v>
      </c>
      <c r="O5980" s="129"/>
    </row>
    <row r="5981" spans="1:15">
      <c r="A5981" t="s">
        <v>1160</v>
      </c>
      <c r="B5981" t="s">
        <v>317</v>
      </c>
      <c r="C5981" t="s">
        <v>11593</v>
      </c>
      <c r="D5981" t="s">
        <v>318</v>
      </c>
      <c r="E5981">
        <v>11114.28</v>
      </c>
      <c r="F5981" t="s">
        <v>1170</v>
      </c>
      <c r="G5981" t="s">
        <v>11594</v>
      </c>
      <c r="H5981" t="s">
        <v>868</v>
      </c>
      <c r="I5981" t="s">
        <v>10703</v>
      </c>
      <c r="J5981">
        <v>10109</v>
      </c>
      <c r="K5981">
        <v>111600</v>
      </c>
      <c r="L5981" t="s">
        <v>31</v>
      </c>
      <c r="M5981" t="s">
        <v>199</v>
      </c>
      <c r="N5981" t="s">
        <v>11274</v>
      </c>
      <c r="O5981" s="129"/>
    </row>
    <row r="5982" spans="1:15">
      <c r="A5982" t="s">
        <v>316</v>
      </c>
      <c r="B5982" t="s">
        <v>317</v>
      </c>
      <c r="C5982" t="s">
        <v>11569</v>
      </c>
      <c r="D5982" t="s">
        <v>318</v>
      </c>
      <c r="E5982">
        <v>4261.6400000000003</v>
      </c>
      <c r="F5982" t="s">
        <v>1170</v>
      </c>
      <c r="G5982" t="s">
        <v>11570</v>
      </c>
      <c r="H5982" t="s">
        <v>867</v>
      </c>
      <c r="I5982" t="s">
        <v>10702</v>
      </c>
      <c r="J5982">
        <v>10109</v>
      </c>
      <c r="K5982">
        <v>111700</v>
      </c>
      <c r="L5982" t="s">
        <v>39</v>
      </c>
      <c r="M5982" t="s">
        <v>199</v>
      </c>
      <c r="N5982" t="s">
        <v>11264</v>
      </c>
      <c r="O5982" s="129"/>
    </row>
    <row r="5983" spans="1:15">
      <c r="A5983" t="s">
        <v>320</v>
      </c>
      <c r="B5983" t="s">
        <v>317</v>
      </c>
      <c r="C5983" t="s">
        <v>11571</v>
      </c>
      <c r="D5983" t="s">
        <v>318</v>
      </c>
      <c r="E5983">
        <v>2646.32</v>
      </c>
      <c r="F5983" t="s">
        <v>1170</v>
      </c>
      <c r="G5983" t="s">
        <v>11572</v>
      </c>
      <c r="H5983" t="s">
        <v>864</v>
      </c>
      <c r="I5983" t="s">
        <v>10702</v>
      </c>
      <c r="J5983">
        <v>10109</v>
      </c>
      <c r="K5983">
        <v>111700</v>
      </c>
      <c r="L5983" t="s">
        <v>39</v>
      </c>
      <c r="M5983" t="s">
        <v>199</v>
      </c>
      <c r="N5983" t="s">
        <v>11265</v>
      </c>
      <c r="O5983" s="129"/>
    </row>
    <row r="5984" spans="1:15">
      <c r="A5984" t="s">
        <v>321</v>
      </c>
      <c r="B5984" t="s">
        <v>317</v>
      </c>
      <c r="C5984" t="s">
        <v>11573</v>
      </c>
      <c r="D5984" t="s">
        <v>318</v>
      </c>
      <c r="E5984">
        <v>3327.92</v>
      </c>
      <c r="F5984" t="s">
        <v>1170</v>
      </c>
      <c r="G5984" t="s">
        <v>11574</v>
      </c>
      <c r="H5984" t="s">
        <v>867</v>
      </c>
      <c r="I5984" t="s">
        <v>10702</v>
      </c>
      <c r="J5984">
        <v>10109</v>
      </c>
      <c r="K5984">
        <v>111700</v>
      </c>
      <c r="L5984" t="s">
        <v>39</v>
      </c>
      <c r="M5984" t="s">
        <v>199</v>
      </c>
      <c r="N5984" t="s">
        <v>11266</v>
      </c>
      <c r="O5984" s="129"/>
    </row>
    <row r="5985" spans="1:15">
      <c r="A5985" t="s">
        <v>1115</v>
      </c>
      <c r="B5985" t="s">
        <v>317</v>
      </c>
      <c r="C5985" t="s">
        <v>11575</v>
      </c>
      <c r="D5985" t="s">
        <v>318</v>
      </c>
      <c r="E5985">
        <v>3011.85</v>
      </c>
      <c r="F5985" t="s">
        <v>1170</v>
      </c>
      <c r="G5985" t="s">
        <v>11576</v>
      </c>
      <c r="H5985" t="s">
        <v>865</v>
      </c>
      <c r="I5985" t="s">
        <v>10702</v>
      </c>
      <c r="J5985">
        <v>10109</v>
      </c>
      <c r="K5985">
        <v>111700</v>
      </c>
      <c r="L5985" t="s">
        <v>39</v>
      </c>
      <c r="M5985" t="s">
        <v>199</v>
      </c>
      <c r="N5985" t="s">
        <v>11267</v>
      </c>
      <c r="O5985" s="129"/>
    </row>
    <row r="5986" spans="1:15">
      <c r="A5986" t="s">
        <v>11577</v>
      </c>
      <c r="B5986" t="s">
        <v>317</v>
      </c>
      <c r="C5986" t="s">
        <v>11578</v>
      </c>
      <c r="D5986" t="s">
        <v>318</v>
      </c>
      <c r="E5986">
        <v>2529.4699999999998</v>
      </c>
      <c r="F5986" t="s">
        <v>1170</v>
      </c>
      <c r="G5986" t="s">
        <v>11579</v>
      </c>
      <c r="H5986" t="s">
        <v>861</v>
      </c>
      <c r="I5986" t="s">
        <v>10702</v>
      </c>
      <c r="J5986">
        <v>10109</v>
      </c>
      <c r="K5986">
        <v>111700</v>
      </c>
      <c r="L5986" t="s">
        <v>39</v>
      </c>
      <c r="M5986" t="s">
        <v>199</v>
      </c>
      <c r="N5986" t="s">
        <v>11268</v>
      </c>
      <c r="O5986" s="129"/>
    </row>
    <row r="5987" spans="1:15">
      <c r="A5987" t="s">
        <v>11580</v>
      </c>
      <c r="B5987" t="s">
        <v>317</v>
      </c>
      <c r="C5987" t="s">
        <v>11581</v>
      </c>
      <c r="D5987" t="s">
        <v>318</v>
      </c>
      <c r="E5987">
        <v>2110.94</v>
      </c>
      <c r="F5987" t="s">
        <v>1170</v>
      </c>
      <c r="G5987" t="s">
        <v>11582</v>
      </c>
      <c r="H5987" t="s">
        <v>853</v>
      </c>
      <c r="I5987" t="s">
        <v>10702</v>
      </c>
      <c r="J5987">
        <v>10109</v>
      </c>
      <c r="K5987">
        <v>111700</v>
      </c>
      <c r="L5987" t="s">
        <v>39</v>
      </c>
      <c r="M5987" t="s">
        <v>199</v>
      </c>
      <c r="N5987" t="s">
        <v>11269</v>
      </c>
      <c r="O5987" s="129"/>
    </row>
    <row r="5988" spans="1:15">
      <c r="A5988" t="s">
        <v>11583</v>
      </c>
      <c r="B5988" t="s">
        <v>317</v>
      </c>
      <c r="C5988" t="s">
        <v>11584</v>
      </c>
      <c r="D5988" t="s">
        <v>318</v>
      </c>
      <c r="E5988">
        <v>2829.43</v>
      </c>
      <c r="F5988" t="s">
        <v>1170</v>
      </c>
      <c r="G5988" t="s">
        <v>11585</v>
      </c>
      <c r="H5988" t="s">
        <v>864</v>
      </c>
      <c r="I5988" t="s">
        <v>10702</v>
      </c>
      <c r="J5988">
        <v>10109</v>
      </c>
      <c r="K5988">
        <v>111700</v>
      </c>
      <c r="L5988" t="s">
        <v>39</v>
      </c>
      <c r="M5988" t="s">
        <v>199</v>
      </c>
      <c r="N5988" t="s">
        <v>11271</v>
      </c>
      <c r="O5988" s="129"/>
    </row>
    <row r="5989" spans="1:15">
      <c r="A5989" t="s">
        <v>1155</v>
      </c>
      <c r="B5989" t="s">
        <v>317</v>
      </c>
      <c r="C5989" t="s">
        <v>11586</v>
      </c>
      <c r="D5989" t="s">
        <v>318</v>
      </c>
      <c r="E5989">
        <v>2673.12</v>
      </c>
      <c r="F5989" t="s">
        <v>1170</v>
      </c>
      <c r="G5989" t="s">
        <v>11587</v>
      </c>
      <c r="H5989" t="s">
        <v>865</v>
      </c>
      <c r="I5989" t="s">
        <v>10702</v>
      </c>
      <c r="J5989">
        <v>10109</v>
      </c>
      <c r="K5989">
        <v>111700</v>
      </c>
      <c r="L5989" t="s">
        <v>39</v>
      </c>
      <c r="M5989" t="s">
        <v>199</v>
      </c>
      <c r="N5989" t="s">
        <v>11270</v>
      </c>
      <c r="O5989" s="129"/>
    </row>
    <row r="5990" spans="1:15">
      <c r="A5990" t="s">
        <v>11588</v>
      </c>
      <c r="B5990" t="s">
        <v>317</v>
      </c>
      <c r="C5990" t="s">
        <v>11589</v>
      </c>
      <c r="D5990" t="s">
        <v>318</v>
      </c>
      <c r="E5990">
        <v>5536.35</v>
      </c>
      <c r="F5990" t="s">
        <v>1170</v>
      </c>
      <c r="G5990" t="s">
        <v>11590</v>
      </c>
      <c r="H5990" t="s">
        <v>872</v>
      </c>
      <c r="I5990" t="s">
        <v>10702</v>
      </c>
      <c r="J5990">
        <v>10109</v>
      </c>
      <c r="K5990">
        <v>111700</v>
      </c>
      <c r="L5990" t="s">
        <v>39</v>
      </c>
      <c r="M5990" t="s">
        <v>199</v>
      </c>
      <c r="N5990" t="s">
        <v>11272</v>
      </c>
      <c r="O5990" s="129"/>
    </row>
    <row r="5991" spans="1:15">
      <c r="A5991" t="s">
        <v>1161</v>
      </c>
      <c r="B5991" t="s">
        <v>317</v>
      </c>
      <c r="C5991" t="s">
        <v>11591</v>
      </c>
      <c r="D5991" t="s">
        <v>318</v>
      </c>
      <c r="E5991">
        <v>2706.66</v>
      </c>
      <c r="F5991" t="s">
        <v>1170</v>
      </c>
      <c r="G5991" t="s">
        <v>11592</v>
      </c>
      <c r="H5991" t="s">
        <v>864</v>
      </c>
      <c r="I5991" t="s">
        <v>10702</v>
      </c>
      <c r="J5991">
        <v>10109</v>
      </c>
      <c r="K5991">
        <v>111700</v>
      </c>
      <c r="L5991" t="s">
        <v>39</v>
      </c>
      <c r="M5991" t="s">
        <v>199</v>
      </c>
      <c r="N5991" t="s">
        <v>11273</v>
      </c>
      <c r="O5991" s="129"/>
    </row>
    <row r="5992" spans="1:15">
      <c r="A5992" t="s">
        <v>1160</v>
      </c>
      <c r="B5992" t="s">
        <v>317</v>
      </c>
      <c r="C5992" t="s">
        <v>11593</v>
      </c>
      <c r="D5992" t="s">
        <v>318</v>
      </c>
      <c r="E5992">
        <v>3173.91</v>
      </c>
      <c r="F5992" t="s">
        <v>1170</v>
      </c>
      <c r="G5992" t="s">
        <v>11594</v>
      </c>
      <c r="H5992" t="s">
        <v>869</v>
      </c>
      <c r="I5992" t="s">
        <v>10702</v>
      </c>
      <c r="J5992">
        <v>10109</v>
      </c>
      <c r="K5992">
        <v>111700</v>
      </c>
      <c r="L5992" t="s">
        <v>39</v>
      </c>
      <c r="M5992" t="s">
        <v>199</v>
      </c>
      <c r="N5992" t="s">
        <v>11274</v>
      </c>
      <c r="O5992" s="129"/>
    </row>
    <row r="5993" spans="1:15">
      <c r="A5993" t="s">
        <v>316</v>
      </c>
      <c r="B5993" t="s">
        <v>317</v>
      </c>
      <c r="C5993" t="s">
        <v>11569</v>
      </c>
      <c r="D5993" t="s">
        <v>318</v>
      </c>
      <c r="E5993">
        <v>80.27</v>
      </c>
      <c r="F5993" t="s">
        <v>1170</v>
      </c>
      <c r="G5993" t="s">
        <v>11570</v>
      </c>
      <c r="H5993" t="s">
        <v>868</v>
      </c>
      <c r="I5993" t="s">
        <v>10701</v>
      </c>
      <c r="J5993">
        <v>10109</v>
      </c>
      <c r="K5993">
        <v>113000</v>
      </c>
      <c r="L5993" t="s">
        <v>39</v>
      </c>
      <c r="M5993" t="s">
        <v>199</v>
      </c>
      <c r="N5993" t="s">
        <v>11264</v>
      </c>
      <c r="O5993" s="129"/>
    </row>
    <row r="5994" spans="1:15">
      <c r="A5994" t="s">
        <v>11588</v>
      </c>
      <c r="B5994" t="s">
        <v>317</v>
      </c>
      <c r="C5994" t="s">
        <v>11589</v>
      </c>
      <c r="D5994" t="s">
        <v>318</v>
      </c>
      <c r="E5994">
        <v>137.80000000000001</v>
      </c>
      <c r="F5994" t="s">
        <v>1170</v>
      </c>
      <c r="G5994" t="s">
        <v>11590</v>
      </c>
      <c r="H5994" t="s">
        <v>873</v>
      </c>
      <c r="I5994" t="s">
        <v>10701</v>
      </c>
      <c r="J5994">
        <v>10109</v>
      </c>
      <c r="K5994">
        <v>113000</v>
      </c>
      <c r="L5994" t="s">
        <v>39</v>
      </c>
      <c r="M5994" t="s">
        <v>199</v>
      </c>
      <c r="N5994" t="s">
        <v>11272</v>
      </c>
      <c r="O5994" s="129"/>
    </row>
    <row r="5995" spans="1:15">
      <c r="A5995" t="s">
        <v>1161</v>
      </c>
      <c r="B5995" t="s">
        <v>317</v>
      </c>
      <c r="C5995" t="s">
        <v>11591</v>
      </c>
      <c r="D5995" t="s">
        <v>318</v>
      </c>
      <c r="E5995">
        <v>1.1000000000000001</v>
      </c>
      <c r="F5995" t="s">
        <v>1170</v>
      </c>
      <c r="G5995" t="s">
        <v>11592</v>
      </c>
      <c r="H5995" t="s">
        <v>865</v>
      </c>
      <c r="I5995" t="s">
        <v>10701</v>
      </c>
      <c r="J5995">
        <v>10109</v>
      </c>
      <c r="K5995">
        <v>113000</v>
      </c>
      <c r="L5995" t="s">
        <v>39</v>
      </c>
      <c r="M5995" t="s">
        <v>199</v>
      </c>
      <c r="N5995" t="s">
        <v>11273</v>
      </c>
      <c r="O5995" s="129"/>
    </row>
    <row r="5996" spans="1:15">
      <c r="A5996" t="s">
        <v>1160</v>
      </c>
      <c r="B5996" t="s">
        <v>317</v>
      </c>
      <c r="C5996" t="s">
        <v>11593</v>
      </c>
      <c r="D5996" t="s">
        <v>318</v>
      </c>
      <c r="E5996">
        <v>27.42</v>
      </c>
      <c r="F5996" t="s">
        <v>1170</v>
      </c>
      <c r="G5996" t="s">
        <v>11594</v>
      </c>
      <c r="H5996" t="s">
        <v>870</v>
      </c>
      <c r="I5996" t="s">
        <v>10701</v>
      </c>
      <c r="J5996">
        <v>10109</v>
      </c>
      <c r="K5996">
        <v>113000</v>
      </c>
      <c r="L5996" t="s">
        <v>39</v>
      </c>
      <c r="M5996" t="s">
        <v>199</v>
      </c>
      <c r="N5996" t="s">
        <v>11274</v>
      </c>
      <c r="O5996" s="129"/>
    </row>
    <row r="5997" spans="1:15">
      <c r="A5997" t="s">
        <v>316</v>
      </c>
      <c r="B5997" t="s">
        <v>317</v>
      </c>
      <c r="C5997" t="s">
        <v>11569</v>
      </c>
      <c r="D5997" t="s">
        <v>318</v>
      </c>
      <c r="E5997">
        <v>352.44</v>
      </c>
      <c r="F5997" t="s">
        <v>1170</v>
      </c>
      <c r="G5997" t="s">
        <v>11570</v>
      </c>
      <c r="H5997" t="s">
        <v>869</v>
      </c>
      <c r="I5997" t="s">
        <v>10700</v>
      </c>
      <c r="J5997">
        <v>10109</v>
      </c>
      <c r="K5997">
        <v>113010</v>
      </c>
      <c r="L5997" t="s">
        <v>35</v>
      </c>
      <c r="M5997" t="s">
        <v>199</v>
      </c>
      <c r="N5997" t="s">
        <v>11264</v>
      </c>
      <c r="O5997" s="129"/>
    </row>
    <row r="5998" spans="1:15">
      <c r="A5998" t="s">
        <v>320</v>
      </c>
      <c r="B5998" t="s">
        <v>317</v>
      </c>
      <c r="C5998" t="s">
        <v>11571</v>
      </c>
      <c r="D5998" t="s">
        <v>318</v>
      </c>
      <c r="E5998">
        <v>352.44</v>
      </c>
      <c r="F5998" t="s">
        <v>1170</v>
      </c>
      <c r="G5998" t="s">
        <v>11572</v>
      </c>
      <c r="H5998" t="s">
        <v>865</v>
      </c>
      <c r="I5998" t="s">
        <v>10700</v>
      </c>
      <c r="J5998">
        <v>10109</v>
      </c>
      <c r="K5998">
        <v>113010</v>
      </c>
      <c r="L5998" t="s">
        <v>35</v>
      </c>
      <c r="M5998" t="s">
        <v>199</v>
      </c>
      <c r="N5998" t="s">
        <v>11265</v>
      </c>
      <c r="O5998" s="129"/>
    </row>
    <row r="5999" spans="1:15">
      <c r="A5999" t="s">
        <v>321</v>
      </c>
      <c r="B5999" t="s">
        <v>317</v>
      </c>
      <c r="C5999" t="s">
        <v>11573</v>
      </c>
      <c r="D5999" t="s">
        <v>318</v>
      </c>
      <c r="E5999">
        <v>352.44</v>
      </c>
      <c r="F5999" t="s">
        <v>1170</v>
      </c>
      <c r="G5999" t="s">
        <v>11574</v>
      </c>
      <c r="H5999" t="s">
        <v>868</v>
      </c>
      <c r="I5999" t="s">
        <v>10700</v>
      </c>
      <c r="J5999">
        <v>10109</v>
      </c>
      <c r="K5999">
        <v>113010</v>
      </c>
      <c r="L5999" t="s">
        <v>35</v>
      </c>
      <c r="M5999" t="s">
        <v>199</v>
      </c>
      <c r="N5999" t="s">
        <v>11266</v>
      </c>
      <c r="O5999" s="129"/>
    </row>
    <row r="6000" spans="1:15">
      <c r="A6000" t="s">
        <v>1115</v>
      </c>
      <c r="B6000" t="s">
        <v>317</v>
      </c>
      <c r="C6000" t="s">
        <v>11575</v>
      </c>
      <c r="D6000" t="s">
        <v>318</v>
      </c>
      <c r="E6000">
        <v>362.57</v>
      </c>
      <c r="F6000" t="s">
        <v>1170</v>
      </c>
      <c r="G6000" t="s">
        <v>11576</v>
      </c>
      <c r="H6000" t="s">
        <v>866</v>
      </c>
      <c r="I6000" t="s">
        <v>10700</v>
      </c>
      <c r="J6000">
        <v>10109</v>
      </c>
      <c r="K6000">
        <v>113010</v>
      </c>
      <c r="L6000" t="s">
        <v>35</v>
      </c>
      <c r="M6000" t="s">
        <v>199</v>
      </c>
      <c r="N6000" t="s">
        <v>11267</v>
      </c>
      <c r="O6000" s="129"/>
    </row>
    <row r="6001" spans="1:15">
      <c r="A6001" t="s">
        <v>11577</v>
      </c>
      <c r="B6001" t="s">
        <v>317</v>
      </c>
      <c r="C6001" t="s">
        <v>11578</v>
      </c>
      <c r="D6001" t="s">
        <v>318</v>
      </c>
      <c r="E6001">
        <v>354.98</v>
      </c>
      <c r="F6001" t="s">
        <v>1170</v>
      </c>
      <c r="G6001" t="s">
        <v>11579</v>
      </c>
      <c r="H6001" t="s">
        <v>862</v>
      </c>
      <c r="I6001" t="s">
        <v>10700</v>
      </c>
      <c r="J6001">
        <v>10109</v>
      </c>
      <c r="K6001">
        <v>113010</v>
      </c>
      <c r="L6001" t="s">
        <v>35</v>
      </c>
      <c r="M6001" t="s">
        <v>199</v>
      </c>
      <c r="N6001" t="s">
        <v>11268</v>
      </c>
      <c r="O6001" s="129"/>
    </row>
    <row r="6002" spans="1:15">
      <c r="A6002" t="s">
        <v>11580</v>
      </c>
      <c r="B6002" t="s">
        <v>317</v>
      </c>
      <c r="C6002" t="s">
        <v>11581</v>
      </c>
      <c r="D6002" t="s">
        <v>318</v>
      </c>
      <c r="E6002">
        <v>354.98</v>
      </c>
      <c r="F6002" t="s">
        <v>1170</v>
      </c>
      <c r="G6002" t="s">
        <v>11582</v>
      </c>
      <c r="H6002" t="s">
        <v>854</v>
      </c>
      <c r="I6002" t="s">
        <v>10700</v>
      </c>
      <c r="J6002">
        <v>10109</v>
      </c>
      <c r="K6002">
        <v>113010</v>
      </c>
      <c r="L6002" t="s">
        <v>35</v>
      </c>
      <c r="M6002" t="s">
        <v>199</v>
      </c>
      <c r="N6002" t="s">
        <v>11269</v>
      </c>
      <c r="O6002" s="129"/>
    </row>
    <row r="6003" spans="1:15">
      <c r="A6003" t="s">
        <v>11583</v>
      </c>
      <c r="B6003" t="s">
        <v>317</v>
      </c>
      <c r="C6003" t="s">
        <v>11584</v>
      </c>
      <c r="D6003" t="s">
        <v>318</v>
      </c>
      <c r="E6003">
        <v>354.98</v>
      </c>
      <c r="F6003" t="s">
        <v>1170</v>
      </c>
      <c r="G6003" t="s">
        <v>11585</v>
      </c>
      <c r="H6003" t="s">
        <v>865</v>
      </c>
      <c r="I6003" t="s">
        <v>10700</v>
      </c>
      <c r="J6003">
        <v>10109</v>
      </c>
      <c r="K6003">
        <v>113010</v>
      </c>
      <c r="L6003" t="s">
        <v>35</v>
      </c>
      <c r="M6003" t="s">
        <v>199</v>
      </c>
      <c r="N6003" t="s">
        <v>11271</v>
      </c>
      <c r="O6003" s="129"/>
    </row>
    <row r="6004" spans="1:15">
      <c r="A6004" t="s">
        <v>1155</v>
      </c>
      <c r="B6004" t="s">
        <v>317</v>
      </c>
      <c r="C6004" t="s">
        <v>11586</v>
      </c>
      <c r="D6004" t="s">
        <v>318</v>
      </c>
      <c r="E6004">
        <v>354.98</v>
      </c>
      <c r="F6004" t="s">
        <v>1170</v>
      </c>
      <c r="G6004" t="s">
        <v>11587</v>
      </c>
      <c r="H6004" t="s">
        <v>866</v>
      </c>
      <c r="I6004" t="s">
        <v>10700</v>
      </c>
      <c r="J6004">
        <v>10109</v>
      </c>
      <c r="K6004">
        <v>113010</v>
      </c>
      <c r="L6004" t="s">
        <v>35</v>
      </c>
      <c r="M6004" t="s">
        <v>199</v>
      </c>
      <c r="N6004" t="s">
        <v>11270</v>
      </c>
      <c r="O6004" s="129"/>
    </row>
    <row r="6005" spans="1:15">
      <c r="A6005" t="s">
        <v>11588</v>
      </c>
      <c r="B6005" t="s">
        <v>317</v>
      </c>
      <c r="C6005" t="s">
        <v>11589</v>
      </c>
      <c r="D6005" t="s">
        <v>318</v>
      </c>
      <c r="E6005">
        <v>685.7</v>
      </c>
      <c r="F6005" t="s">
        <v>1170</v>
      </c>
      <c r="G6005" t="s">
        <v>11590</v>
      </c>
      <c r="H6005" t="s">
        <v>874</v>
      </c>
      <c r="I6005" t="s">
        <v>10700</v>
      </c>
      <c r="J6005">
        <v>10109</v>
      </c>
      <c r="K6005">
        <v>113010</v>
      </c>
      <c r="L6005" t="s">
        <v>35</v>
      </c>
      <c r="M6005" t="s">
        <v>199</v>
      </c>
      <c r="N6005" t="s">
        <v>11272</v>
      </c>
      <c r="O6005" s="129"/>
    </row>
    <row r="6006" spans="1:15">
      <c r="A6006" t="s">
        <v>1161</v>
      </c>
      <c r="B6006" t="s">
        <v>317</v>
      </c>
      <c r="C6006" t="s">
        <v>11591</v>
      </c>
      <c r="D6006" t="s">
        <v>318</v>
      </c>
      <c r="E6006">
        <v>342.35</v>
      </c>
      <c r="F6006" t="s">
        <v>1170</v>
      </c>
      <c r="G6006" t="s">
        <v>11592</v>
      </c>
      <c r="H6006" t="s">
        <v>866</v>
      </c>
      <c r="I6006" t="s">
        <v>10700</v>
      </c>
      <c r="J6006">
        <v>10109</v>
      </c>
      <c r="K6006">
        <v>113010</v>
      </c>
      <c r="L6006" t="s">
        <v>35</v>
      </c>
      <c r="M6006" t="s">
        <v>199</v>
      </c>
      <c r="N6006" t="s">
        <v>11273</v>
      </c>
      <c r="O6006" s="129"/>
    </row>
    <row r="6007" spans="1:15">
      <c r="A6007" t="s">
        <v>1160</v>
      </c>
      <c r="B6007" t="s">
        <v>317</v>
      </c>
      <c r="C6007" t="s">
        <v>11593</v>
      </c>
      <c r="D6007" t="s">
        <v>318</v>
      </c>
      <c r="E6007">
        <v>190.19</v>
      </c>
      <c r="F6007" t="s">
        <v>1170</v>
      </c>
      <c r="G6007" t="s">
        <v>11594</v>
      </c>
      <c r="H6007" t="s">
        <v>871</v>
      </c>
      <c r="I6007" t="s">
        <v>10700</v>
      </c>
      <c r="J6007">
        <v>10109</v>
      </c>
      <c r="K6007">
        <v>113010</v>
      </c>
      <c r="L6007" t="s">
        <v>35</v>
      </c>
      <c r="M6007" t="s">
        <v>199</v>
      </c>
      <c r="N6007" t="s">
        <v>11274</v>
      </c>
      <c r="O6007" s="129"/>
    </row>
    <row r="6008" spans="1:15">
      <c r="A6008" t="s">
        <v>316</v>
      </c>
      <c r="B6008" t="s">
        <v>317</v>
      </c>
      <c r="C6008" t="s">
        <v>11569</v>
      </c>
      <c r="D6008" t="s">
        <v>318</v>
      </c>
      <c r="E6008">
        <v>310.79000000000002</v>
      </c>
      <c r="F6008" t="s">
        <v>1170</v>
      </c>
      <c r="G6008" t="s">
        <v>11570</v>
      </c>
      <c r="H6008" t="s">
        <v>870</v>
      </c>
      <c r="I6008" t="s">
        <v>10699</v>
      </c>
      <c r="J6008">
        <v>10109</v>
      </c>
      <c r="K6008">
        <v>113020</v>
      </c>
      <c r="L6008" t="s">
        <v>33</v>
      </c>
      <c r="M6008" t="s">
        <v>199</v>
      </c>
      <c r="N6008" t="s">
        <v>11264</v>
      </c>
      <c r="O6008" s="129"/>
    </row>
    <row r="6009" spans="1:15">
      <c r="A6009" t="s">
        <v>320</v>
      </c>
      <c r="B6009" t="s">
        <v>317</v>
      </c>
      <c r="C6009" t="s">
        <v>11571</v>
      </c>
      <c r="D6009" t="s">
        <v>318</v>
      </c>
      <c r="E6009">
        <v>310.79000000000002</v>
      </c>
      <c r="F6009" t="s">
        <v>1170</v>
      </c>
      <c r="G6009" t="s">
        <v>11572</v>
      </c>
      <c r="H6009" t="s">
        <v>866</v>
      </c>
      <c r="I6009" t="s">
        <v>10699</v>
      </c>
      <c r="J6009">
        <v>10109</v>
      </c>
      <c r="K6009">
        <v>113020</v>
      </c>
      <c r="L6009" t="s">
        <v>33</v>
      </c>
      <c r="M6009" t="s">
        <v>199</v>
      </c>
      <c r="N6009" t="s">
        <v>11265</v>
      </c>
      <c r="O6009" s="129"/>
    </row>
    <row r="6010" spans="1:15">
      <c r="A6010" t="s">
        <v>321</v>
      </c>
      <c r="B6010" t="s">
        <v>317</v>
      </c>
      <c r="C6010" t="s">
        <v>11573</v>
      </c>
      <c r="D6010" t="s">
        <v>318</v>
      </c>
      <c r="E6010">
        <v>288.83</v>
      </c>
      <c r="F6010" t="s">
        <v>1170</v>
      </c>
      <c r="G6010" t="s">
        <v>11574</v>
      </c>
      <c r="H6010" t="s">
        <v>869</v>
      </c>
      <c r="I6010" t="s">
        <v>10699</v>
      </c>
      <c r="J6010">
        <v>10109</v>
      </c>
      <c r="K6010">
        <v>113020</v>
      </c>
      <c r="L6010" t="s">
        <v>33</v>
      </c>
      <c r="M6010" t="s">
        <v>199</v>
      </c>
      <c r="N6010" t="s">
        <v>11266</v>
      </c>
      <c r="O6010" s="129"/>
    </row>
    <row r="6011" spans="1:15">
      <c r="A6011" t="s">
        <v>1115</v>
      </c>
      <c r="B6011" t="s">
        <v>317</v>
      </c>
      <c r="C6011" t="s">
        <v>11575</v>
      </c>
      <c r="D6011" t="s">
        <v>318</v>
      </c>
      <c r="E6011">
        <v>216.69</v>
      </c>
      <c r="F6011" t="s">
        <v>1170</v>
      </c>
      <c r="G6011" t="s">
        <v>11576</v>
      </c>
      <c r="H6011" t="s">
        <v>867</v>
      </c>
      <c r="I6011" t="s">
        <v>10699</v>
      </c>
      <c r="J6011">
        <v>10109</v>
      </c>
      <c r="K6011">
        <v>113020</v>
      </c>
      <c r="L6011" t="s">
        <v>33</v>
      </c>
      <c r="M6011" t="s">
        <v>199</v>
      </c>
      <c r="N6011" t="s">
        <v>11267</v>
      </c>
      <c r="O6011" s="129"/>
    </row>
    <row r="6012" spans="1:15">
      <c r="A6012" t="s">
        <v>11577</v>
      </c>
      <c r="B6012" t="s">
        <v>317</v>
      </c>
      <c r="C6012" t="s">
        <v>11578</v>
      </c>
      <c r="D6012" t="s">
        <v>318</v>
      </c>
      <c r="E6012">
        <v>216.69</v>
      </c>
      <c r="F6012" t="s">
        <v>1170</v>
      </c>
      <c r="G6012" t="s">
        <v>11579</v>
      </c>
      <c r="H6012" t="s">
        <v>863</v>
      </c>
      <c r="I6012" t="s">
        <v>10699</v>
      </c>
      <c r="J6012">
        <v>10109</v>
      </c>
      <c r="K6012">
        <v>113020</v>
      </c>
      <c r="L6012" t="s">
        <v>33</v>
      </c>
      <c r="M6012" t="s">
        <v>199</v>
      </c>
      <c r="N6012" t="s">
        <v>11268</v>
      </c>
      <c r="O6012" s="129"/>
    </row>
    <row r="6013" spans="1:15">
      <c r="A6013" t="s">
        <v>11580</v>
      </c>
      <c r="B6013" t="s">
        <v>317</v>
      </c>
      <c r="C6013" t="s">
        <v>11581</v>
      </c>
      <c r="D6013" t="s">
        <v>318</v>
      </c>
      <c r="E6013">
        <v>216.69</v>
      </c>
      <c r="F6013" t="s">
        <v>1170</v>
      </c>
      <c r="G6013" t="s">
        <v>11582</v>
      </c>
      <c r="H6013" t="s">
        <v>855</v>
      </c>
      <c r="I6013" t="s">
        <v>10699</v>
      </c>
      <c r="J6013">
        <v>10109</v>
      </c>
      <c r="K6013">
        <v>113020</v>
      </c>
      <c r="L6013" t="s">
        <v>33</v>
      </c>
      <c r="M6013" t="s">
        <v>199</v>
      </c>
      <c r="N6013" t="s">
        <v>11269</v>
      </c>
      <c r="O6013" s="129"/>
    </row>
    <row r="6014" spans="1:15">
      <c r="A6014" t="s">
        <v>1155</v>
      </c>
      <c r="B6014" t="s">
        <v>317</v>
      </c>
      <c r="C6014" t="s">
        <v>11586</v>
      </c>
      <c r="D6014" t="s">
        <v>318</v>
      </c>
      <c r="E6014">
        <v>216.69</v>
      </c>
      <c r="F6014" t="s">
        <v>1170</v>
      </c>
      <c r="G6014" t="s">
        <v>11587</v>
      </c>
      <c r="H6014" t="s">
        <v>867</v>
      </c>
      <c r="I6014" t="s">
        <v>10699</v>
      </c>
      <c r="J6014">
        <v>10109</v>
      </c>
      <c r="K6014">
        <v>113020</v>
      </c>
      <c r="L6014" t="s">
        <v>33</v>
      </c>
      <c r="M6014" t="s">
        <v>199</v>
      </c>
      <c r="N6014" t="s">
        <v>11270</v>
      </c>
      <c r="O6014" s="129"/>
    </row>
    <row r="6015" spans="1:15">
      <c r="A6015" t="s">
        <v>11583</v>
      </c>
      <c r="B6015" t="s">
        <v>317</v>
      </c>
      <c r="C6015" t="s">
        <v>11584</v>
      </c>
      <c r="D6015" t="s">
        <v>318</v>
      </c>
      <c r="E6015">
        <v>216.69</v>
      </c>
      <c r="F6015" t="s">
        <v>1170</v>
      </c>
      <c r="G6015" t="s">
        <v>11585</v>
      </c>
      <c r="H6015" t="s">
        <v>866</v>
      </c>
      <c r="I6015" t="s">
        <v>10699</v>
      </c>
      <c r="J6015">
        <v>10109</v>
      </c>
      <c r="K6015">
        <v>113020</v>
      </c>
      <c r="L6015" t="s">
        <v>33</v>
      </c>
      <c r="M6015" t="s">
        <v>199</v>
      </c>
      <c r="N6015" t="s">
        <v>11271</v>
      </c>
      <c r="O6015" s="129"/>
    </row>
    <row r="6016" spans="1:15">
      <c r="A6016" t="s">
        <v>11588</v>
      </c>
      <c r="B6016" t="s">
        <v>317</v>
      </c>
      <c r="C6016" t="s">
        <v>11589</v>
      </c>
      <c r="D6016" t="s">
        <v>318</v>
      </c>
      <c r="E6016">
        <v>440.69</v>
      </c>
      <c r="F6016" t="s">
        <v>1170</v>
      </c>
      <c r="G6016" t="s">
        <v>11590</v>
      </c>
      <c r="H6016" t="s">
        <v>875</v>
      </c>
      <c r="I6016" t="s">
        <v>10699</v>
      </c>
      <c r="J6016">
        <v>10109</v>
      </c>
      <c r="K6016">
        <v>113020</v>
      </c>
      <c r="L6016" t="s">
        <v>33</v>
      </c>
      <c r="M6016" t="s">
        <v>199</v>
      </c>
      <c r="N6016" t="s">
        <v>11272</v>
      </c>
      <c r="O6016" s="129"/>
    </row>
    <row r="6017" spans="1:15">
      <c r="A6017" t="s">
        <v>1161</v>
      </c>
      <c r="B6017" t="s">
        <v>317</v>
      </c>
      <c r="C6017" t="s">
        <v>11591</v>
      </c>
      <c r="D6017" t="s">
        <v>318</v>
      </c>
      <c r="E6017">
        <v>241.58</v>
      </c>
      <c r="F6017" t="s">
        <v>1170</v>
      </c>
      <c r="G6017" t="s">
        <v>11592</v>
      </c>
      <c r="H6017" t="s">
        <v>867</v>
      </c>
      <c r="I6017" t="s">
        <v>10699</v>
      </c>
      <c r="J6017">
        <v>10109</v>
      </c>
      <c r="K6017">
        <v>113020</v>
      </c>
      <c r="L6017" t="s">
        <v>33</v>
      </c>
      <c r="M6017" t="s">
        <v>199</v>
      </c>
      <c r="N6017" t="s">
        <v>11273</v>
      </c>
      <c r="O6017" s="129"/>
    </row>
    <row r="6018" spans="1:15">
      <c r="A6018" t="s">
        <v>1160</v>
      </c>
      <c r="B6018" t="s">
        <v>317</v>
      </c>
      <c r="C6018" t="s">
        <v>11593</v>
      </c>
      <c r="D6018" t="s">
        <v>318</v>
      </c>
      <c r="E6018">
        <v>241.58</v>
      </c>
      <c r="F6018" t="s">
        <v>1170</v>
      </c>
      <c r="G6018" t="s">
        <v>11594</v>
      </c>
      <c r="H6018" t="s">
        <v>872</v>
      </c>
      <c r="I6018" t="s">
        <v>10699</v>
      </c>
      <c r="J6018">
        <v>10109</v>
      </c>
      <c r="K6018">
        <v>113020</v>
      </c>
      <c r="L6018" t="s">
        <v>33</v>
      </c>
      <c r="M6018" t="s">
        <v>199</v>
      </c>
      <c r="N6018" t="s">
        <v>11274</v>
      </c>
      <c r="O6018" s="129"/>
    </row>
    <row r="6019" spans="1:15">
      <c r="A6019" t="s">
        <v>316</v>
      </c>
      <c r="B6019" t="s">
        <v>317</v>
      </c>
      <c r="C6019" t="s">
        <v>11569</v>
      </c>
      <c r="D6019" t="s">
        <v>318</v>
      </c>
      <c r="E6019">
        <v>3526.37</v>
      </c>
      <c r="F6019" t="s">
        <v>1170</v>
      </c>
      <c r="G6019" t="s">
        <v>11570</v>
      </c>
      <c r="H6019" t="s">
        <v>871</v>
      </c>
      <c r="I6019" t="s">
        <v>10698</v>
      </c>
      <c r="J6019">
        <v>10109</v>
      </c>
      <c r="K6019">
        <v>113040</v>
      </c>
      <c r="L6019" t="s">
        <v>27</v>
      </c>
      <c r="M6019" t="s">
        <v>199</v>
      </c>
      <c r="N6019" t="s">
        <v>11264</v>
      </c>
      <c r="O6019" s="129"/>
    </row>
    <row r="6020" spans="1:15">
      <c r="A6020" t="s">
        <v>320</v>
      </c>
      <c r="B6020" t="s">
        <v>317</v>
      </c>
      <c r="C6020" t="s">
        <v>11571</v>
      </c>
      <c r="D6020" t="s">
        <v>318</v>
      </c>
      <c r="E6020">
        <v>3840.76</v>
      </c>
      <c r="F6020" t="s">
        <v>1170</v>
      </c>
      <c r="G6020" t="s">
        <v>11572</v>
      </c>
      <c r="H6020" t="s">
        <v>867</v>
      </c>
      <c r="I6020" t="s">
        <v>10698</v>
      </c>
      <c r="J6020">
        <v>10109</v>
      </c>
      <c r="K6020">
        <v>113040</v>
      </c>
      <c r="L6020" t="s">
        <v>27</v>
      </c>
      <c r="M6020" t="s">
        <v>199</v>
      </c>
      <c r="N6020" t="s">
        <v>11265</v>
      </c>
      <c r="O6020" s="129"/>
    </row>
    <row r="6021" spans="1:15">
      <c r="A6021" t="s">
        <v>321</v>
      </c>
      <c r="B6021" t="s">
        <v>317</v>
      </c>
      <c r="C6021" t="s">
        <v>11573</v>
      </c>
      <c r="D6021" t="s">
        <v>318</v>
      </c>
      <c r="E6021">
        <v>3836.89</v>
      </c>
      <c r="F6021" t="s">
        <v>1170</v>
      </c>
      <c r="G6021" t="s">
        <v>11574</v>
      </c>
      <c r="H6021" t="s">
        <v>870</v>
      </c>
      <c r="I6021" t="s">
        <v>10698</v>
      </c>
      <c r="J6021">
        <v>10109</v>
      </c>
      <c r="K6021">
        <v>113040</v>
      </c>
      <c r="L6021" t="s">
        <v>27</v>
      </c>
      <c r="M6021" t="s">
        <v>199</v>
      </c>
      <c r="N6021" t="s">
        <v>11266</v>
      </c>
      <c r="O6021" s="129"/>
    </row>
    <row r="6022" spans="1:15">
      <c r="A6022" t="s">
        <v>1115</v>
      </c>
      <c r="B6022" t="s">
        <v>317</v>
      </c>
      <c r="C6022" t="s">
        <v>11575</v>
      </c>
      <c r="D6022" t="s">
        <v>318</v>
      </c>
      <c r="E6022">
        <v>4252.51</v>
      </c>
      <c r="F6022" t="s">
        <v>1170</v>
      </c>
      <c r="G6022" t="s">
        <v>11576</v>
      </c>
      <c r="H6022" t="s">
        <v>868</v>
      </c>
      <c r="I6022" t="s">
        <v>10698</v>
      </c>
      <c r="J6022">
        <v>10109</v>
      </c>
      <c r="K6022">
        <v>113040</v>
      </c>
      <c r="L6022" t="s">
        <v>27</v>
      </c>
      <c r="M6022" t="s">
        <v>199</v>
      </c>
      <c r="N6022" t="s">
        <v>11267</v>
      </c>
      <c r="O6022" s="129"/>
    </row>
    <row r="6023" spans="1:15">
      <c r="A6023" t="s">
        <v>11577</v>
      </c>
      <c r="B6023" t="s">
        <v>317</v>
      </c>
      <c r="C6023" t="s">
        <v>11578</v>
      </c>
      <c r="D6023" t="s">
        <v>318</v>
      </c>
      <c r="E6023">
        <v>3917.81</v>
      </c>
      <c r="F6023" t="s">
        <v>1170</v>
      </c>
      <c r="G6023" t="s">
        <v>11579</v>
      </c>
      <c r="H6023" t="s">
        <v>864</v>
      </c>
      <c r="I6023" t="s">
        <v>10698</v>
      </c>
      <c r="J6023">
        <v>10109</v>
      </c>
      <c r="K6023">
        <v>113040</v>
      </c>
      <c r="L6023" t="s">
        <v>27</v>
      </c>
      <c r="M6023" t="s">
        <v>199</v>
      </c>
      <c r="N6023" t="s">
        <v>11268</v>
      </c>
      <c r="O6023" s="129"/>
    </row>
    <row r="6024" spans="1:15">
      <c r="A6024" t="s">
        <v>11580</v>
      </c>
      <c r="B6024" t="s">
        <v>317</v>
      </c>
      <c r="C6024" t="s">
        <v>11581</v>
      </c>
      <c r="D6024" t="s">
        <v>318</v>
      </c>
      <c r="E6024">
        <v>3817.85</v>
      </c>
      <c r="F6024" t="s">
        <v>1170</v>
      </c>
      <c r="G6024" t="s">
        <v>11582</v>
      </c>
      <c r="H6024" t="s">
        <v>856</v>
      </c>
      <c r="I6024" t="s">
        <v>10698</v>
      </c>
      <c r="J6024">
        <v>10109</v>
      </c>
      <c r="K6024">
        <v>113040</v>
      </c>
      <c r="L6024" t="s">
        <v>27</v>
      </c>
      <c r="M6024" t="s">
        <v>199</v>
      </c>
      <c r="N6024" t="s">
        <v>11269</v>
      </c>
      <c r="O6024" s="129"/>
    </row>
    <row r="6025" spans="1:15">
      <c r="A6025" t="s">
        <v>11583</v>
      </c>
      <c r="B6025" t="s">
        <v>317</v>
      </c>
      <c r="C6025" t="s">
        <v>11584</v>
      </c>
      <c r="D6025" t="s">
        <v>318</v>
      </c>
      <c r="E6025">
        <v>4208.97</v>
      </c>
      <c r="F6025" t="s">
        <v>1170</v>
      </c>
      <c r="G6025" t="s">
        <v>11585</v>
      </c>
      <c r="H6025" t="s">
        <v>867</v>
      </c>
      <c r="I6025" t="s">
        <v>10698</v>
      </c>
      <c r="J6025">
        <v>10109</v>
      </c>
      <c r="K6025">
        <v>113040</v>
      </c>
      <c r="L6025" t="s">
        <v>27</v>
      </c>
      <c r="M6025" t="s">
        <v>199</v>
      </c>
      <c r="N6025" t="s">
        <v>11271</v>
      </c>
      <c r="O6025" s="129"/>
    </row>
    <row r="6026" spans="1:15">
      <c r="A6026" t="s">
        <v>1155</v>
      </c>
      <c r="B6026" t="s">
        <v>317</v>
      </c>
      <c r="C6026" t="s">
        <v>11586</v>
      </c>
      <c r="D6026" t="s">
        <v>318</v>
      </c>
      <c r="E6026">
        <v>4034.21</v>
      </c>
      <c r="F6026" t="s">
        <v>1170</v>
      </c>
      <c r="G6026" t="s">
        <v>11587</v>
      </c>
      <c r="H6026" t="s">
        <v>868</v>
      </c>
      <c r="I6026" t="s">
        <v>10698</v>
      </c>
      <c r="J6026">
        <v>10109</v>
      </c>
      <c r="K6026">
        <v>113040</v>
      </c>
      <c r="L6026" t="s">
        <v>27</v>
      </c>
      <c r="M6026" t="s">
        <v>199</v>
      </c>
      <c r="N6026" t="s">
        <v>11270</v>
      </c>
      <c r="O6026" s="129"/>
    </row>
    <row r="6027" spans="1:15">
      <c r="A6027" t="s">
        <v>11588</v>
      </c>
      <c r="B6027" t="s">
        <v>317</v>
      </c>
      <c r="C6027" t="s">
        <v>11589</v>
      </c>
      <c r="D6027" t="s">
        <v>318</v>
      </c>
      <c r="E6027">
        <v>5264.62</v>
      </c>
      <c r="F6027" t="s">
        <v>1170</v>
      </c>
      <c r="G6027" t="s">
        <v>11590</v>
      </c>
      <c r="H6027" t="s">
        <v>876</v>
      </c>
      <c r="I6027" t="s">
        <v>10698</v>
      </c>
      <c r="J6027">
        <v>10109</v>
      </c>
      <c r="K6027">
        <v>113040</v>
      </c>
      <c r="L6027" t="s">
        <v>27</v>
      </c>
      <c r="M6027" t="s">
        <v>199</v>
      </c>
      <c r="N6027" t="s">
        <v>11272</v>
      </c>
      <c r="O6027" s="129"/>
    </row>
    <row r="6028" spans="1:15">
      <c r="A6028" t="s">
        <v>1161</v>
      </c>
      <c r="B6028" t="s">
        <v>317</v>
      </c>
      <c r="C6028" t="s">
        <v>11591</v>
      </c>
      <c r="D6028" t="s">
        <v>318</v>
      </c>
      <c r="E6028">
        <v>4189.54</v>
      </c>
      <c r="F6028" t="s">
        <v>1170</v>
      </c>
      <c r="G6028" t="s">
        <v>11592</v>
      </c>
      <c r="H6028" t="s">
        <v>868</v>
      </c>
      <c r="I6028" t="s">
        <v>10698</v>
      </c>
      <c r="J6028">
        <v>10109</v>
      </c>
      <c r="K6028">
        <v>113040</v>
      </c>
      <c r="L6028" t="s">
        <v>27</v>
      </c>
      <c r="M6028" t="s">
        <v>199</v>
      </c>
      <c r="N6028" t="s">
        <v>11273</v>
      </c>
      <c r="O6028" s="129"/>
    </row>
    <row r="6029" spans="1:15">
      <c r="A6029" t="s">
        <v>1160</v>
      </c>
      <c r="B6029" t="s">
        <v>317</v>
      </c>
      <c r="C6029" t="s">
        <v>11593</v>
      </c>
      <c r="D6029" t="s">
        <v>318</v>
      </c>
      <c r="E6029">
        <v>4657.66</v>
      </c>
      <c r="F6029" t="s">
        <v>1170</v>
      </c>
      <c r="G6029" t="s">
        <v>11594</v>
      </c>
      <c r="H6029" t="s">
        <v>873</v>
      </c>
      <c r="I6029" t="s">
        <v>10698</v>
      </c>
      <c r="J6029">
        <v>10109</v>
      </c>
      <c r="K6029">
        <v>113040</v>
      </c>
      <c r="L6029" t="s">
        <v>27</v>
      </c>
      <c r="M6029" t="s">
        <v>199</v>
      </c>
      <c r="N6029" t="s">
        <v>11274</v>
      </c>
      <c r="O6029" s="129"/>
    </row>
    <row r="6030" spans="1:15">
      <c r="A6030" t="s">
        <v>316</v>
      </c>
      <c r="B6030" t="s">
        <v>317</v>
      </c>
      <c r="C6030" t="s">
        <v>11569</v>
      </c>
      <c r="D6030" t="s">
        <v>318</v>
      </c>
      <c r="E6030">
        <v>659.49</v>
      </c>
      <c r="F6030" t="s">
        <v>1170</v>
      </c>
      <c r="G6030" t="s">
        <v>11570</v>
      </c>
      <c r="H6030" t="s">
        <v>872</v>
      </c>
      <c r="I6030" t="s">
        <v>10697</v>
      </c>
      <c r="J6030">
        <v>10109</v>
      </c>
      <c r="K6030">
        <v>113060</v>
      </c>
      <c r="L6030" t="s">
        <v>31</v>
      </c>
      <c r="M6030" t="s">
        <v>199</v>
      </c>
      <c r="N6030" t="s">
        <v>11264</v>
      </c>
      <c r="O6030" s="129"/>
    </row>
    <row r="6031" spans="1:15">
      <c r="A6031" t="s">
        <v>320</v>
      </c>
      <c r="B6031" t="s">
        <v>317</v>
      </c>
      <c r="C6031" t="s">
        <v>11571</v>
      </c>
      <c r="D6031" t="s">
        <v>318</v>
      </c>
      <c r="E6031">
        <v>592.26</v>
      </c>
      <c r="F6031" t="s">
        <v>1170</v>
      </c>
      <c r="G6031" t="s">
        <v>11572</v>
      </c>
      <c r="H6031" t="s">
        <v>868</v>
      </c>
      <c r="I6031" t="s">
        <v>10697</v>
      </c>
      <c r="J6031">
        <v>10109</v>
      </c>
      <c r="K6031">
        <v>113060</v>
      </c>
      <c r="L6031" t="s">
        <v>31</v>
      </c>
      <c r="M6031" t="s">
        <v>199</v>
      </c>
      <c r="N6031" t="s">
        <v>11265</v>
      </c>
      <c r="O6031" s="129"/>
    </row>
    <row r="6032" spans="1:15">
      <c r="A6032" t="s">
        <v>321</v>
      </c>
      <c r="B6032" t="s">
        <v>317</v>
      </c>
      <c r="C6032" t="s">
        <v>11573</v>
      </c>
      <c r="D6032" t="s">
        <v>318</v>
      </c>
      <c r="E6032">
        <v>597.47</v>
      </c>
      <c r="F6032" t="s">
        <v>1170</v>
      </c>
      <c r="G6032" t="s">
        <v>11574</v>
      </c>
      <c r="H6032" t="s">
        <v>871</v>
      </c>
      <c r="I6032" t="s">
        <v>10697</v>
      </c>
      <c r="J6032">
        <v>10109</v>
      </c>
      <c r="K6032">
        <v>113060</v>
      </c>
      <c r="L6032" t="s">
        <v>31</v>
      </c>
      <c r="M6032" t="s">
        <v>199</v>
      </c>
      <c r="N6032" t="s">
        <v>11266</v>
      </c>
      <c r="O6032" s="129"/>
    </row>
    <row r="6033" spans="1:15">
      <c r="A6033" t="s">
        <v>1115</v>
      </c>
      <c r="B6033" t="s">
        <v>317</v>
      </c>
      <c r="C6033" t="s">
        <v>11575</v>
      </c>
      <c r="D6033" t="s">
        <v>318</v>
      </c>
      <c r="E6033">
        <v>664.73</v>
      </c>
      <c r="F6033" t="s">
        <v>1170</v>
      </c>
      <c r="G6033" t="s">
        <v>11576</v>
      </c>
      <c r="H6033" t="s">
        <v>869</v>
      </c>
      <c r="I6033" t="s">
        <v>10697</v>
      </c>
      <c r="J6033">
        <v>10109</v>
      </c>
      <c r="K6033">
        <v>113060</v>
      </c>
      <c r="L6033" t="s">
        <v>31</v>
      </c>
      <c r="M6033" t="s">
        <v>199</v>
      </c>
      <c r="N6033" t="s">
        <v>11267</v>
      </c>
      <c r="O6033" s="129"/>
    </row>
    <row r="6034" spans="1:15">
      <c r="A6034" t="s">
        <v>11577</v>
      </c>
      <c r="B6034" t="s">
        <v>317</v>
      </c>
      <c r="C6034" t="s">
        <v>11578</v>
      </c>
      <c r="D6034" t="s">
        <v>318</v>
      </c>
      <c r="E6034">
        <v>643.91999999999996</v>
      </c>
      <c r="F6034" t="s">
        <v>1170</v>
      </c>
      <c r="G6034" t="s">
        <v>11579</v>
      </c>
      <c r="H6034" t="s">
        <v>865</v>
      </c>
      <c r="I6034" t="s">
        <v>10697</v>
      </c>
      <c r="J6034">
        <v>10109</v>
      </c>
      <c r="K6034">
        <v>113060</v>
      </c>
      <c r="L6034" t="s">
        <v>31</v>
      </c>
      <c r="M6034" t="s">
        <v>199</v>
      </c>
      <c r="N6034" t="s">
        <v>11268</v>
      </c>
      <c r="O6034" s="129"/>
    </row>
    <row r="6035" spans="1:15">
      <c r="A6035" t="s">
        <v>11580</v>
      </c>
      <c r="B6035" t="s">
        <v>317</v>
      </c>
      <c r="C6035" t="s">
        <v>11581</v>
      </c>
      <c r="D6035" t="s">
        <v>318</v>
      </c>
      <c r="E6035">
        <v>585.9</v>
      </c>
      <c r="F6035" t="s">
        <v>1170</v>
      </c>
      <c r="G6035" t="s">
        <v>11582</v>
      </c>
      <c r="H6035" t="s">
        <v>857</v>
      </c>
      <c r="I6035" t="s">
        <v>10697</v>
      </c>
      <c r="J6035">
        <v>10109</v>
      </c>
      <c r="K6035">
        <v>113060</v>
      </c>
      <c r="L6035" t="s">
        <v>31</v>
      </c>
      <c r="M6035" t="s">
        <v>199</v>
      </c>
      <c r="N6035" t="s">
        <v>11269</v>
      </c>
      <c r="O6035" s="129"/>
    </row>
    <row r="6036" spans="1:15">
      <c r="A6036" t="s">
        <v>1155</v>
      </c>
      <c r="B6036" t="s">
        <v>317</v>
      </c>
      <c r="C6036" t="s">
        <v>11586</v>
      </c>
      <c r="D6036" t="s">
        <v>318</v>
      </c>
      <c r="E6036">
        <v>655.85</v>
      </c>
      <c r="F6036" t="s">
        <v>1170</v>
      </c>
      <c r="G6036" t="s">
        <v>11587</v>
      </c>
      <c r="H6036" t="s">
        <v>869</v>
      </c>
      <c r="I6036" t="s">
        <v>10697</v>
      </c>
      <c r="J6036">
        <v>10109</v>
      </c>
      <c r="K6036">
        <v>113060</v>
      </c>
      <c r="L6036" t="s">
        <v>31</v>
      </c>
      <c r="M6036" t="s">
        <v>199</v>
      </c>
      <c r="N6036" t="s">
        <v>11270</v>
      </c>
      <c r="O6036" s="129"/>
    </row>
    <row r="6037" spans="1:15">
      <c r="A6037" t="s">
        <v>11583</v>
      </c>
      <c r="B6037" t="s">
        <v>317</v>
      </c>
      <c r="C6037" t="s">
        <v>11584</v>
      </c>
      <c r="D6037" t="s">
        <v>318</v>
      </c>
      <c r="E6037">
        <v>625.49</v>
      </c>
      <c r="F6037" t="s">
        <v>1170</v>
      </c>
      <c r="G6037" t="s">
        <v>11585</v>
      </c>
      <c r="H6037" t="s">
        <v>868</v>
      </c>
      <c r="I6037" t="s">
        <v>10697</v>
      </c>
      <c r="J6037">
        <v>10109</v>
      </c>
      <c r="K6037">
        <v>113060</v>
      </c>
      <c r="L6037" t="s">
        <v>31</v>
      </c>
      <c r="M6037" t="s">
        <v>199</v>
      </c>
      <c r="N6037" t="s">
        <v>11271</v>
      </c>
      <c r="O6037" s="129"/>
    </row>
    <row r="6038" spans="1:15">
      <c r="A6038" t="s">
        <v>11588</v>
      </c>
      <c r="B6038" t="s">
        <v>317</v>
      </c>
      <c r="C6038" t="s">
        <v>11589</v>
      </c>
      <c r="D6038" t="s">
        <v>318</v>
      </c>
      <c r="E6038">
        <v>1619.16</v>
      </c>
      <c r="F6038" t="s">
        <v>1170</v>
      </c>
      <c r="G6038" t="s">
        <v>11590</v>
      </c>
      <c r="H6038" t="s">
        <v>877</v>
      </c>
      <c r="I6038" t="s">
        <v>10697</v>
      </c>
      <c r="J6038">
        <v>10109</v>
      </c>
      <c r="K6038">
        <v>113060</v>
      </c>
      <c r="L6038" t="s">
        <v>31</v>
      </c>
      <c r="M6038" t="s">
        <v>199</v>
      </c>
      <c r="N6038" t="s">
        <v>11272</v>
      </c>
      <c r="O6038" s="129"/>
    </row>
    <row r="6039" spans="1:15">
      <c r="A6039" t="s">
        <v>1161</v>
      </c>
      <c r="B6039" t="s">
        <v>317</v>
      </c>
      <c r="C6039" t="s">
        <v>11591</v>
      </c>
      <c r="D6039" t="s">
        <v>318</v>
      </c>
      <c r="E6039">
        <v>773.56</v>
      </c>
      <c r="F6039" t="s">
        <v>1170</v>
      </c>
      <c r="G6039" t="s">
        <v>11592</v>
      </c>
      <c r="H6039" t="s">
        <v>869</v>
      </c>
      <c r="I6039" t="s">
        <v>10697</v>
      </c>
      <c r="J6039">
        <v>10109</v>
      </c>
      <c r="K6039">
        <v>113060</v>
      </c>
      <c r="L6039" t="s">
        <v>31</v>
      </c>
      <c r="M6039" t="s">
        <v>199</v>
      </c>
      <c r="N6039" t="s">
        <v>11273</v>
      </c>
      <c r="O6039" s="129"/>
    </row>
    <row r="6040" spans="1:15">
      <c r="A6040" t="s">
        <v>1160</v>
      </c>
      <c r="B6040" t="s">
        <v>317</v>
      </c>
      <c r="C6040" t="s">
        <v>11593</v>
      </c>
      <c r="D6040" t="s">
        <v>318</v>
      </c>
      <c r="E6040">
        <v>793.91</v>
      </c>
      <c r="F6040" t="s">
        <v>1170</v>
      </c>
      <c r="G6040" t="s">
        <v>11594</v>
      </c>
      <c r="H6040" t="s">
        <v>874</v>
      </c>
      <c r="I6040" t="s">
        <v>10697</v>
      </c>
      <c r="J6040">
        <v>10109</v>
      </c>
      <c r="K6040">
        <v>113060</v>
      </c>
      <c r="L6040" t="s">
        <v>31</v>
      </c>
      <c r="M6040" t="s">
        <v>199</v>
      </c>
      <c r="N6040" t="s">
        <v>11274</v>
      </c>
      <c r="O6040" s="129"/>
    </row>
    <row r="6041" spans="1:15">
      <c r="A6041" t="s">
        <v>316</v>
      </c>
      <c r="B6041" t="s">
        <v>317</v>
      </c>
      <c r="C6041" t="s">
        <v>11569</v>
      </c>
      <c r="D6041" t="s">
        <v>318</v>
      </c>
      <c r="E6041">
        <v>1080.1400000000001</v>
      </c>
      <c r="F6041" t="s">
        <v>1170</v>
      </c>
      <c r="G6041" t="s">
        <v>11570</v>
      </c>
      <c r="H6041" t="s">
        <v>873</v>
      </c>
      <c r="I6041" t="s">
        <v>10696</v>
      </c>
      <c r="J6041">
        <v>10109</v>
      </c>
      <c r="K6041">
        <v>114000</v>
      </c>
      <c r="L6041" t="s">
        <v>39</v>
      </c>
      <c r="M6041" t="s">
        <v>199</v>
      </c>
      <c r="N6041" t="s">
        <v>11264</v>
      </c>
      <c r="O6041" s="129"/>
    </row>
    <row r="6042" spans="1:15">
      <c r="A6042" t="s">
        <v>320</v>
      </c>
      <c r="B6042" t="s">
        <v>317</v>
      </c>
      <c r="C6042" t="s">
        <v>11571</v>
      </c>
      <c r="D6042" t="s">
        <v>318</v>
      </c>
      <c r="E6042">
        <v>640.47</v>
      </c>
      <c r="F6042" t="s">
        <v>1170</v>
      </c>
      <c r="G6042" t="s">
        <v>11572</v>
      </c>
      <c r="H6042" t="s">
        <v>869</v>
      </c>
      <c r="I6042" t="s">
        <v>10696</v>
      </c>
      <c r="J6042">
        <v>10109</v>
      </c>
      <c r="K6042">
        <v>114000</v>
      </c>
      <c r="L6042" t="s">
        <v>39</v>
      </c>
      <c r="M6042" t="s">
        <v>199</v>
      </c>
      <c r="N6042" t="s">
        <v>11265</v>
      </c>
      <c r="O6042" s="129"/>
    </row>
    <row r="6043" spans="1:15">
      <c r="A6043" t="s">
        <v>321</v>
      </c>
      <c r="B6043" t="s">
        <v>317</v>
      </c>
      <c r="C6043" t="s">
        <v>11573</v>
      </c>
      <c r="D6043" t="s">
        <v>318</v>
      </c>
      <c r="E6043">
        <v>803.23</v>
      </c>
      <c r="F6043" t="s">
        <v>1170</v>
      </c>
      <c r="G6043" t="s">
        <v>11574</v>
      </c>
      <c r="H6043" t="s">
        <v>872</v>
      </c>
      <c r="I6043" t="s">
        <v>10696</v>
      </c>
      <c r="J6043">
        <v>10109</v>
      </c>
      <c r="K6043">
        <v>114000</v>
      </c>
      <c r="L6043" t="s">
        <v>39</v>
      </c>
      <c r="M6043" t="s">
        <v>199</v>
      </c>
      <c r="N6043" t="s">
        <v>11266</v>
      </c>
      <c r="O6043" s="129"/>
    </row>
    <row r="6044" spans="1:15">
      <c r="A6044" t="s">
        <v>1115</v>
      </c>
      <c r="B6044" t="s">
        <v>317</v>
      </c>
      <c r="C6044" t="s">
        <v>11575</v>
      </c>
      <c r="D6044" t="s">
        <v>318</v>
      </c>
      <c r="E6044">
        <v>749.63</v>
      </c>
      <c r="F6044" t="s">
        <v>1170</v>
      </c>
      <c r="G6044" t="s">
        <v>11576</v>
      </c>
      <c r="H6044" t="s">
        <v>870</v>
      </c>
      <c r="I6044" t="s">
        <v>10696</v>
      </c>
      <c r="J6044">
        <v>10109</v>
      </c>
      <c r="K6044">
        <v>114000</v>
      </c>
      <c r="L6044" t="s">
        <v>39</v>
      </c>
      <c r="M6044" t="s">
        <v>199</v>
      </c>
      <c r="N6044" t="s">
        <v>11267</v>
      </c>
      <c r="O6044" s="129"/>
    </row>
    <row r="6045" spans="1:15">
      <c r="A6045" t="s">
        <v>11577</v>
      </c>
      <c r="B6045" t="s">
        <v>317</v>
      </c>
      <c r="C6045" t="s">
        <v>11578</v>
      </c>
      <c r="D6045" t="s">
        <v>318</v>
      </c>
      <c r="E6045">
        <v>625.70000000000005</v>
      </c>
      <c r="F6045" t="s">
        <v>1170</v>
      </c>
      <c r="G6045" t="s">
        <v>11579</v>
      </c>
      <c r="H6045" t="s">
        <v>866</v>
      </c>
      <c r="I6045" t="s">
        <v>10696</v>
      </c>
      <c r="J6045">
        <v>10109</v>
      </c>
      <c r="K6045">
        <v>114000</v>
      </c>
      <c r="L6045" t="s">
        <v>39</v>
      </c>
      <c r="M6045" t="s">
        <v>199</v>
      </c>
      <c r="N6045" t="s">
        <v>11268</v>
      </c>
      <c r="O6045" s="129"/>
    </row>
    <row r="6046" spans="1:15">
      <c r="A6046" t="s">
        <v>11580</v>
      </c>
      <c r="B6046" t="s">
        <v>317</v>
      </c>
      <c r="C6046" t="s">
        <v>11581</v>
      </c>
      <c r="D6046" t="s">
        <v>318</v>
      </c>
      <c r="E6046">
        <v>507.43</v>
      </c>
      <c r="F6046" t="s">
        <v>1170</v>
      </c>
      <c r="G6046" t="s">
        <v>11582</v>
      </c>
      <c r="H6046" t="s">
        <v>858</v>
      </c>
      <c r="I6046" t="s">
        <v>10696</v>
      </c>
      <c r="J6046">
        <v>10109</v>
      </c>
      <c r="K6046">
        <v>114000</v>
      </c>
      <c r="L6046" t="s">
        <v>39</v>
      </c>
      <c r="M6046" t="s">
        <v>199</v>
      </c>
      <c r="N6046" t="s">
        <v>11269</v>
      </c>
      <c r="O6046" s="129"/>
    </row>
    <row r="6047" spans="1:15">
      <c r="A6047" t="s">
        <v>1155</v>
      </c>
      <c r="B6047" t="s">
        <v>317</v>
      </c>
      <c r="C6047" t="s">
        <v>11586</v>
      </c>
      <c r="D6047" t="s">
        <v>318</v>
      </c>
      <c r="E6047">
        <v>666.29</v>
      </c>
      <c r="F6047" t="s">
        <v>1170</v>
      </c>
      <c r="G6047" t="s">
        <v>11587</v>
      </c>
      <c r="H6047" t="s">
        <v>870</v>
      </c>
      <c r="I6047" t="s">
        <v>10696</v>
      </c>
      <c r="J6047">
        <v>10109</v>
      </c>
      <c r="K6047">
        <v>114000</v>
      </c>
      <c r="L6047" t="s">
        <v>39</v>
      </c>
      <c r="M6047" t="s">
        <v>199</v>
      </c>
      <c r="N6047" t="s">
        <v>11270</v>
      </c>
      <c r="O6047" s="129"/>
    </row>
    <row r="6048" spans="1:15">
      <c r="A6048" t="s">
        <v>11583</v>
      </c>
      <c r="B6048" t="s">
        <v>317</v>
      </c>
      <c r="C6048" t="s">
        <v>11584</v>
      </c>
      <c r="D6048" t="s">
        <v>318</v>
      </c>
      <c r="E6048">
        <v>710.46</v>
      </c>
      <c r="F6048" t="s">
        <v>1170</v>
      </c>
      <c r="G6048" t="s">
        <v>11585</v>
      </c>
      <c r="H6048" t="s">
        <v>869</v>
      </c>
      <c r="I6048" t="s">
        <v>10696</v>
      </c>
      <c r="J6048">
        <v>10109</v>
      </c>
      <c r="K6048">
        <v>114000</v>
      </c>
      <c r="L6048" t="s">
        <v>39</v>
      </c>
      <c r="M6048" t="s">
        <v>199</v>
      </c>
      <c r="N6048" t="s">
        <v>11271</v>
      </c>
      <c r="O6048" s="129"/>
    </row>
    <row r="6049" spans="1:15">
      <c r="A6049" t="s">
        <v>11588</v>
      </c>
      <c r="B6049" t="s">
        <v>317</v>
      </c>
      <c r="C6049" t="s">
        <v>11589</v>
      </c>
      <c r="D6049" t="s">
        <v>318</v>
      </c>
      <c r="E6049">
        <v>1391.14</v>
      </c>
      <c r="F6049" t="s">
        <v>1170</v>
      </c>
      <c r="G6049" t="s">
        <v>11590</v>
      </c>
      <c r="H6049" t="s">
        <v>878</v>
      </c>
      <c r="I6049" t="s">
        <v>10696</v>
      </c>
      <c r="J6049">
        <v>10109</v>
      </c>
      <c r="K6049">
        <v>114000</v>
      </c>
      <c r="L6049" t="s">
        <v>39</v>
      </c>
      <c r="M6049" t="s">
        <v>199</v>
      </c>
      <c r="N6049" t="s">
        <v>11272</v>
      </c>
      <c r="O6049" s="129"/>
    </row>
    <row r="6050" spans="1:15">
      <c r="A6050" t="s">
        <v>1161</v>
      </c>
      <c r="B6050" t="s">
        <v>317</v>
      </c>
      <c r="C6050" t="s">
        <v>11591</v>
      </c>
      <c r="D6050" t="s">
        <v>318</v>
      </c>
      <c r="E6050">
        <v>667.25</v>
      </c>
      <c r="F6050" t="s">
        <v>1170</v>
      </c>
      <c r="G6050" t="s">
        <v>11592</v>
      </c>
      <c r="H6050" t="s">
        <v>870</v>
      </c>
      <c r="I6050" t="s">
        <v>10696</v>
      </c>
      <c r="J6050">
        <v>10109</v>
      </c>
      <c r="K6050">
        <v>114000</v>
      </c>
      <c r="L6050" t="s">
        <v>39</v>
      </c>
      <c r="M6050" t="s">
        <v>199</v>
      </c>
      <c r="N6050" t="s">
        <v>11273</v>
      </c>
      <c r="O6050" s="129"/>
    </row>
    <row r="6051" spans="1:15">
      <c r="A6051" t="s">
        <v>1160</v>
      </c>
      <c r="B6051" t="s">
        <v>317</v>
      </c>
      <c r="C6051" t="s">
        <v>11593</v>
      </c>
      <c r="D6051" t="s">
        <v>318</v>
      </c>
      <c r="E6051">
        <v>799.29</v>
      </c>
      <c r="F6051" t="s">
        <v>1170</v>
      </c>
      <c r="G6051" t="s">
        <v>11594</v>
      </c>
      <c r="H6051" t="s">
        <v>875</v>
      </c>
      <c r="I6051" t="s">
        <v>10696</v>
      </c>
      <c r="J6051">
        <v>10109</v>
      </c>
      <c r="K6051">
        <v>114000</v>
      </c>
      <c r="L6051" t="s">
        <v>39</v>
      </c>
      <c r="M6051" t="s">
        <v>199</v>
      </c>
      <c r="N6051" t="s">
        <v>11274</v>
      </c>
      <c r="O6051" s="129"/>
    </row>
    <row r="6052" spans="1:15">
      <c r="A6052" t="s">
        <v>316</v>
      </c>
      <c r="B6052" t="s">
        <v>317</v>
      </c>
      <c r="C6052" t="s">
        <v>11569</v>
      </c>
      <c r="D6052" t="s">
        <v>318</v>
      </c>
      <c r="E6052">
        <v>1155.8599999999999</v>
      </c>
      <c r="F6052" t="s">
        <v>1170</v>
      </c>
      <c r="G6052" t="s">
        <v>11570</v>
      </c>
      <c r="H6052" t="s">
        <v>874</v>
      </c>
      <c r="I6052" t="s">
        <v>10695</v>
      </c>
      <c r="J6052">
        <v>10109</v>
      </c>
      <c r="K6052">
        <v>114010</v>
      </c>
      <c r="L6052" t="s">
        <v>35</v>
      </c>
      <c r="M6052" t="s">
        <v>199</v>
      </c>
      <c r="N6052" t="s">
        <v>11264</v>
      </c>
      <c r="O6052" s="129"/>
    </row>
    <row r="6053" spans="1:15">
      <c r="A6053" t="s">
        <v>320</v>
      </c>
      <c r="B6053" t="s">
        <v>317</v>
      </c>
      <c r="C6053" t="s">
        <v>11571</v>
      </c>
      <c r="D6053" t="s">
        <v>318</v>
      </c>
      <c r="E6053">
        <v>1155.8599999999999</v>
      </c>
      <c r="F6053" t="s">
        <v>1170</v>
      </c>
      <c r="G6053" t="s">
        <v>11572</v>
      </c>
      <c r="H6053" t="s">
        <v>870</v>
      </c>
      <c r="I6053" t="s">
        <v>10695</v>
      </c>
      <c r="J6053">
        <v>10109</v>
      </c>
      <c r="K6053">
        <v>114010</v>
      </c>
      <c r="L6053" t="s">
        <v>35</v>
      </c>
      <c r="M6053" t="s">
        <v>199</v>
      </c>
      <c r="N6053" t="s">
        <v>11265</v>
      </c>
      <c r="O6053" s="129"/>
    </row>
    <row r="6054" spans="1:15">
      <c r="A6054" t="s">
        <v>321</v>
      </c>
      <c r="B6054" t="s">
        <v>317</v>
      </c>
      <c r="C6054" t="s">
        <v>11573</v>
      </c>
      <c r="D6054" t="s">
        <v>318</v>
      </c>
      <c r="E6054">
        <v>1155.8599999999999</v>
      </c>
      <c r="F6054" t="s">
        <v>1170</v>
      </c>
      <c r="G6054" t="s">
        <v>11574</v>
      </c>
      <c r="H6054" t="s">
        <v>873</v>
      </c>
      <c r="I6054" t="s">
        <v>10695</v>
      </c>
      <c r="J6054">
        <v>10109</v>
      </c>
      <c r="K6054">
        <v>114010</v>
      </c>
      <c r="L6054" t="s">
        <v>35</v>
      </c>
      <c r="M6054" t="s">
        <v>199</v>
      </c>
      <c r="N6054" t="s">
        <v>11266</v>
      </c>
      <c r="O6054" s="129"/>
    </row>
    <row r="6055" spans="1:15">
      <c r="A6055" t="s">
        <v>1115</v>
      </c>
      <c r="B6055" t="s">
        <v>317</v>
      </c>
      <c r="C6055" t="s">
        <v>11575</v>
      </c>
      <c r="D6055" t="s">
        <v>318</v>
      </c>
      <c r="E6055">
        <v>1176.71</v>
      </c>
      <c r="F6055" t="s">
        <v>1170</v>
      </c>
      <c r="G6055" t="s">
        <v>11576</v>
      </c>
      <c r="H6055" t="s">
        <v>871</v>
      </c>
      <c r="I6055" t="s">
        <v>10695</v>
      </c>
      <c r="J6055">
        <v>10109</v>
      </c>
      <c r="K6055">
        <v>114010</v>
      </c>
      <c r="L6055" t="s">
        <v>35</v>
      </c>
      <c r="M6055" t="s">
        <v>199</v>
      </c>
      <c r="N6055" t="s">
        <v>11267</v>
      </c>
      <c r="O6055" s="129"/>
    </row>
    <row r="6056" spans="1:15">
      <c r="A6056" t="s">
        <v>11577</v>
      </c>
      <c r="B6056" t="s">
        <v>317</v>
      </c>
      <c r="C6056" t="s">
        <v>11578</v>
      </c>
      <c r="D6056" t="s">
        <v>318</v>
      </c>
      <c r="E6056">
        <v>1161.07</v>
      </c>
      <c r="F6056" t="s">
        <v>1170</v>
      </c>
      <c r="G6056" t="s">
        <v>11579</v>
      </c>
      <c r="H6056" t="s">
        <v>867</v>
      </c>
      <c r="I6056" t="s">
        <v>10695</v>
      </c>
      <c r="J6056">
        <v>10109</v>
      </c>
      <c r="K6056">
        <v>114010</v>
      </c>
      <c r="L6056" t="s">
        <v>35</v>
      </c>
      <c r="M6056" t="s">
        <v>199</v>
      </c>
      <c r="N6056" t="s">
        <v>11268</v>
      </c>
      <c r="O6056" s="129"/>
    </row>
    <row r="6057" spans="1:15">
      <c r="A6057" t="s">
        <v>11580</v>
      </c>
      <c r="B6057" t="s">
        <v>317</v>
      </c>
      <c r="C6057" t="s">
        <v>11581</v>
      </c>
      <c r="D6057" t="s">
        <v>318</v>
      </c>
      <c r="E6057">
        <v>1161.07</v>
      </c>
      <c r="F6057" t="s">
        <v>1170</v>
      </c>
      <c r="G6057" t="s">
        <v>11582</v>
      </c>
      <c r="H6057" t="s">
        <v>859</v>
      </c>
      <c r="I6057" t="s">
        <v>10695</v>
      </c>
      <c r="J6057">
        <v>10109</v>
      </c>
      <c r="K6057">
        <v>114010</v>
      </c>
      <c r="L6057" t="s">
        <v>35</v>
      </c>
      <c r="M6057" t="s">
        <v>199</v>
      </c>
      <c r="N6057" t="s">
        <v>11269</v>
      </c>
      <c r="O6057" s="129"/>
    </row>
    <row r="6058" spans="1:15">
      <c r="A6058" t="s">
        <v>1155</v>
      </c>
      <c r="B6058" t="s">
        <v>317</v>
      </c>
      <c r="C6058" t="s">
        <v>11586</v>
      </c>
      <c r="D6058" t="s">
        <v>318</v>
      </c>
      <c r="E6058">
        <v>1161.07</v>
      </c>
      <c r="F6058" t="s">
        <v>1170</v>
      </c>
      <c r="G6058" t="s">
        <v>11587</v>
      </c>
      <c r="H6058" t="s">
        <v>871</v>
      </c>
      <c r="I6058" t="s">
        <v>10695</v>
      </c>
      <c r="J6058">
        <v>10109</v>
      </c>
      <c r="K6058">
        <v>114010</v>
      </c>
      <c r="L6058" t="s">
        <v>35</v>
      </c>
      <c r="M6058" t="s">
        <v>199</v>
      </c>
      <c r="N6058" t="s">
        <v>11270</v>
      </c>
      <c r="O6058" s="129"/>
    </row>
    <row r="6059" spans="1:15">
      <c r="A6059" t="s">
        <v>11583</v>
      </c>
      <c r="B6059" t="s">
        <v>317</v>
      </c>
      <c r="C6059" t="s">
        <v>11584</v>
      </c>
      <c r="D6059" t="s">
        <v>318</v>
      </c>
      <c r="E6059">
        <v>1161.07</v>
      </c>
      <c r="F6059" t="s">
        <v>1170</v>
      </c>
      <c r="G6059" t="s">
        <v>11585</v>
      </c>
      <c r="H6059" t="s">
        <v>870</v>
      </c>
      <c r="I6059" t="s">
        <v>10695</v>
      </c>
      <c r="J6059">
        <v>10109</v>
      </c>
      <c r="K6059">
        <v>114010</v>
      </c>
      <c r="L6059" t="s">
        <v>35</v>
      </c>
      <c r="M6059" t="s">
        <v>199</v>
      </c>
      <c r="N6059" t="s">
        <v>11271</v>
      </c>
      <c r="O6059" s="129"/>
    </row>
    <row r="6060" spans="1:15">
      <c r="A6060" t="s">
        <v>11588</v>
      </c>
      <c r="B6060" t="s">
        <v>317</v>
      </c>
      <c r="C6060" t="s">
        <v>11589</v>
      </c>
      <c r="D6060" t="s">
        <v>318</v>
      </c>
      <c r="E6060">
        <v>1841.68</v>
      </c>
      <c r="F6060" t="s">
        <v>1170</v>
      </c>
      <c r="G6060" t="s">
        <v>11590</v>
      </c>
      <c r="H6060" t="s">
        <v>879</v>
      </c>
      <c r="I6060" t="s">
        <v>10695</v>
      </c>
      <c r="J6060">
        <v>10109</v>
      </c>
      <c r="K6060">
        <v>114010</v>
      </c>
      <c r="L6060" t="s">
        <v>35</v>
      </c>
      <c r="M6060" t="s">
        <v>199</v>
      </c>
      <c r="N6060" t="s">
        <v>11272</v>
      </c>
      <c r="O6060" s="129"/>
    </row>
    <row r="6061" spans="1:15">
      <c r="A6061" t="s">
        <v>1161</v>
      </c>
      <c r="B6061" t="s">
        <v>317</v>
      </c>
      <c r="C6061" t="s">
        <v>11591</v>
      </c>
      <c r="D6061" t="s">
        <v>318</v>
      </c>
      <c r="E6061">
        <v>1135.0899999999999</v>
      </c>
      <c r="F6061" t="s">
        <v>1170</v>
      </c>
      <c r="G6061" t="s">
        <v>11592</v>
      </c>
      <c r="H6061" t="s">
        <v>871</v>
      </c>
      <c r="I6061" t="s">
        <v>10695</v>
      </c>
      <c r="J6061">
        <v>10109</v>
      </c>
      <c r="K6061">
        <v>114010</v>
      </c>
      <c r="L6061" t="s">
        <v>35</v>
      </c>
      <c r="M6061" t="s">
        <v>199</v>
      </c>
      <c r="N6061" t="s">
        <v>11273</v>
      </c>
      <c r="O6061" s="129"/>
    </row>
    <row r="6062" spans="1:15">
      <c r="A6062" t="s">
        <v>1160</v>
      </c>
      <c r="B6062" t="s">
        <v>317</v>
      </c>
      <c r="C6062" t="s">
        <v>11593</v>
      </c>
      <c r="D6062" t="s">
        <v>318</v>
      </c>
      <c r="E6062">
        <v>606.67999999999995</v>
      </c>
      <c r="F6062" t="s">
        <v>1170</v>
      </c>
      <c r="G6062" t="s">
        <v>11594</v>
      </c>
      <c r="H6062" t="s">
        <v>876</v>
      </c>
      <c r="I6062" t="s">
        <v>10695</v>
      </c>
      <c r="J6062">
        <v>10109</v>
      </c>
      <c r="K6062">
        <v>114010</v>
      </c>
      <c r="L6062" t="s">
        <v>35</v>
      </c>
      <c r="M6062" t="s">
        <v>199</v>
      </c>
      <c r="N6062" t="s">
        <v>11274</v>
      </c>
      <c r="O6062" s="129"/>
    </row>
    <row r="6063" spans="1:15">
      <c r="A6063" t="s">
        <v>316</v>
      </c>
      <c r="B6063" t="s">
        <v>317</v>
      </c>
      <c r="C6063" t="s">
        <v>11569</v>
      </c>
      <c r="D6063" t="s">
        <v>318</v>
      </c>
      <c r="E6063">
        <v>854.87</v>
      </c>
      <c r="F6063" t="s">
        <v>1170</v>
      </c>
      <c r="G6063" t="s">
        <v>11570</v>
      </c>
      <c r="H6063" t="s">
        <v>875</v>
      </c>
      <c r="I6063" t="s">
        <v>10694</v>
      </c>
      <c r="J6063">
        <v>10109</v>
      </c>
      <c r="K6063">
        <v>114020</v>
      </c>
      <c r="L6063" t="s">
        <v>33</v>
      </c>
      <c r="M6063" t="s">
        <v>199</v>
      </c>
      <c r="N6063" t="s">
        <v>11264</v>
      </c>
      <c r="O6063" s="129"/>
    </row>
    <row r="6064" spans="1:15">
      <c r="A6064" t="s">
        <v>320</v>
      </c>
      <c r="B6064" t="s">
        <v>317</v>
      </c>
      <c r="C6064" t="s">
        <v>11571</v>
      </c>
      <c r="D6064" t="s">
        <v>318</v>
      </c>
      <c r="E6064">
        <v>875.39</v>
      </c>
      <c r="F6064" t="s">
        <v>1170</v>
      </c>
      <c r="G6064" t="s">
        <v>11572</v>
      </c>
      <c r="H6064" t="s">
        <v>871</v>
      </c>
      <c r="I6064" t="s">
        <v>10694</v>
      </c>
      <c r="J6064">
        <v>10109</v>
      </c>
      <c r="K6064">
        <v>114020</v>
      </c>
      <c r="L6064" t="s">
        <v>33</v>
      </c>
      <c r="M6064" t="s">
        <v>199</v>
      </c>
      <c r="N6064" t="s">
        <v>11265</v>
      </c>
      <c r="O6064" s="129"/>
    </row>
    <row r="6065" spans="1:15">
      <c r="A6065" t="s">
        <v>321</v>
      </c>
      <c r="B6065" t="s">
        <v>317</v>
      </c>
      <c r="C6065" t="s">
        <v>11573</v>
      </c>
      <c r="D6065" t="s">
        <v>318</v>
      </c>
      <c r="E6065">
        <v>809.69</v>
      </c>
      <c r="F6065" t="s">
        <v>1170</v>
      </c>
      <c r="G6065" t="s">
        <v>11574</v>
      </c>
      <c r="H6065" t="s">
        <v>874</v>
      </c>
      <c r="I6065" t="s">
        <v>10694</v>
      </c>
      <c r="J6065">
        <v>10109</v>
      </c>
      <c r="K6065">
        <v>114020</v>
      </c>
      <c r="L6065" t="s">
        <v>33</v>
      </c>
      <c r="M6065" t="s">
        <v>199</v>
      </c>
      <c r="N6065" t="s">
        <v>11266</v>
      </c>
      <c r="O6065" s="129"/>
    </row>
    <row r="6066" spans="1:15">
      <c r="A6066" t="s">
        <v>1115</v>
      </c>
      <c r="B6066" t="s">
        <v>317</v>
      </c>
      <c r="C6066" t="s">
        <v>11575</v>
      </c>
      <c r="D6066" t="s">
        <v>318</v>
      </c>
      <c r="E6066">
        <v>661.22</v>
      </c>
      <c r="F6066" t="s">
        <v>1170</v>
      </c>
      <c r="G6066" t="s">
        <v>11576</v>
      </c>
      <c r="H6066" t="s">
        <v>872</v>
      </c>
      <c r="I6066" t="s">
        <v>10694</v>
      </c>
      <c r="J6066">
        <v>10109</v>
      </c>
      <c r="K6066">
        <v>114020</v>
      </c>
      <c r="L6066" t="s">
        <v>33</v>
      </c>
      <c r="M6066" t="s">
        <v>199</v>
      </c>
      <c r="N6066" t="s">
        <v>11267</v>
      </c>
      <c r="O6066" s="129"/>
    </row>
    <row r="6067" spans="1:15">
      <c r="A6067" t="s">
        <v>11577</v>
      </c>
      <c r="B6067" t="s">
        <v>317</v>
      </c>
      <c r="C6067" t="s">
        <v>11578</v>
      </c>
      <c r="D6067" t="s">
        <v>318</v>
      </c>
      <c r="E6067">
        <v>661.22</v>
      </c>
      <c r="F6067" t="s">
        <v>1170</v>
      </c>
      <c r="G6067" t="s">
        <v>11579</v>
      </c>
      <c r="H6067" t="s">
        <v>868</v>
      </c>
      <c r="I6067" t="s">
        <v>10694</v>
      </c>
      <c r="J6067">
        <v>10109</v>
      </c>
      <c r="K6067">
        <v>114020</v>
      </c>
      <c r="L6067" t="s">
        <v>33</v>
      </c>
      <c r="M6067" t="s">
        <v>199</v>
      </c>
      <c r="N6067" t="s">
        <v>11268</v>
      </c>
      <c r="O6067" s="129"/>
    </row>
    <row r="6068" spans="1:15">
      <c r="A6068" t="s">
        <v>11580</v>
      </c>
      <c r="B6068" t="s">
        <v>317</v>
      </c>
      <c r="C6068" t="s">
        <v>11581</v>
      </c>
      <c r="D6068" t="s">
        <v>318</v>
      </c>
      <c r="E6068">
        <v>661.22</v>
      </c>
      <c r="F6068" t="s">
        <v>1170</v>
      </c>
      <c r="G6068" t="s">
        <v>11582</v>
      </c>
      <c r="H6068" t="s">
        <v>860</v>
      </c>
      <c r="I6068" t="s">
        <v>10694</v>
      </c>
      <c r="J6068">
        <v>10109</v>
      </c>
      <c r="K6068">
        <v>114020</v>
      </c>
      <c r="L6068" t="s">
        <v>33</v>
      </c>
      <c r="M6068" t="s">
        <v>199</v>
      </c>
      <c r="N6068" t="s">
        <v>11269</v>
      </c>
      <c r="O6068" s="129"/>
    </row>
    <row r="6069" spans="1:15">
      <c r="A6069" t="s">
        <v>1155</v>
      </c>
      <c r="B6069" t="s">
        <v>317</v>
      </c>
      <c r="C6069" t="s">
        <v>11586</v>
      </c>
      <c r="D6069" t="s">
        <v>318</v>
      </c>
      <c r="E6069">
        <v>661.22</v>
      </c>
      <c r="F6069" t="s">
        <v>1170</v>
      </c>
      <c r="G6069" t="s">
        <v>11587</v>
      </c>
      <c r="H6069" t="s">
        <v>872</v>
      </c>
      <c r="I6069" t="s">
        <v>10694</v>
      </c>
      <c r="J6069">
        <v>10109</v>
      </c>
      <c r="K6069">
        <v>114020</v>
      </c>
      <c r="L6069" t="s">
        <v>33</v>
      </c>
      <c r="M6069" t="s">
        <v>199</v>
      </c>
      <c r="N6069" t="s">
        <v>11270</v>
      </c>
      <c r="O6069" s="129"/>
    </row>
    <row r="6070" spans="1:15">
      <c r="A6070" t="s">
        <v>11583</v>
      </c>
      <c r="B6070" t="s">
        <v>317</v>
      </c>
      <c r="C6070" t="s">
        <v>11584</v>
      </c>
      <c r="D6070" t="s">
        <v>318</v>
      </c>
      <c r="E6070">
        <v>661.22</v>
      </c>
      <c r="F6070" t="s">
        <v>1170</v>
      </c>
      <c r="G6070" t="s">
        <v>11585</v>
      </c>
      <c r="H6070" t="s">
        <v>871</v>
      </c>
      <c r="I6070" t="s">
        <v>10694</v>
      </c>
      <c r="J6070">
        <v>10109</v>
      </c>
      <c r="K6070">
        <v>114020</v>
      </c>
      <c r="L6070" t="s">
        <v>33</v>
      </c>
      <c r="M6070" t="s">
        <v>199</v>
      </c>
      <c r="N6070" t="s">
        <v>11271</v>
      </c>
      <c r="O6070" s="129"/>
    </row>
    <row r="6071" spans="1:15">
      <c r="A6071" t="s">
        <v>11588</v>
      </c>
      <c r="B6071" t="s">
        <v>317</v>
      </c>
      <c r="C6071" t="s">
        <v>11589</v>
      </c>
      <c r="D6071" t="s">
        <v>318</v>
      </c>
      <c r="E6071">
        <v>1122.19</v>
      </c>
      <c r="F6071" t="s">
        <v>1170</v>
      </c>
      <c r="G6071" t="s">
        <v>11590</v>
      </c>
      <c r="H6071" t="s">
        <v>880</v>
      </c>
      <c r="I6071" t="s">
        <v>10694</v>
      </c>
      <c r="J6071">
        <v>10109</v>
      </c>
      <c r="K6071">
        <v>114020</v>
      </c>
      <c r="L6071" t="s">
        <v>33</v>
      </c>
      <c r="M6071" t="s">
        <v>199</v>
      </c>
      <c r="N6071" t="s">
        <v>11272</v>
      </c>
      <c r="O6071" s="129"/>
    </row>
    <row r="6072" spans="1:15">
      <c r="A6072" t="s">
        <v>1161</v>
      </c>
      <c r="B6072" t="s">
        <v>317</v>
      </c>
      <c r="C6072" t="s">
        <v>11591</v>
      </c>
      <c r="D6072" t="s">
        <v>318</v>
      </c>
      <c r="E6072">
        <v>712.44</v>
      </c>
      <c r="F6072" t="s">
        <v>1170</v>
      </c>
      <c r="G6072" t="s">
        <v>11592</v>
      </c>
      <c r="H6072" t="s">
        <v>872</v>
      </c>
      <c r="I6072" t="s">
        <v>10694</v>
      </c>
      <c r="J6072">
        <v>10109</v>
      </c>
      <c r="K6072">
        <v>114020</v>
      </c>
      <c r="L6072" t="s">
        <v>33</v>
      </c>
      <c r="M6072" t="s">
        <v>199</v>
      </c>
      <c r="N6072" t="s">
        <v>11273</v>
      </c>
      <c r="O6072" s="129"/>
    </row>
    <row r="6073" spans="1:15">
      <c r="A6073" t="s">
        <v>1160</v>
      </c>
      <c r="B6073" t="s">
        <v>317</v>
      </c>
      <c r="C6073" t="s">
        <v>11593</v>
      </c>
      <c r="D6073" t="s">
        <v>318</v>
      </c>
      <c r="E6073">
        <v>712.44</v>
      </c>
      <c r="F6073" t="s">
        <v>1170</v>
      </c>
      <c r="G6073" t="s">
        <v>11594</v>
      </c>
      <c r="H6073" t="s">
        <v>877</v>
      </c>
      <c r="I6073" t="s">
        <v>10694</v>
      </c>
      <c r="J6073">
        <v>10109</v>
      </c>
      <c r="K6073">
        <v>114020</v>
      </c>
      <c r="L6073" t="s">
        <v>33</v>
      </c>
      <c r="M6073" t="s">
        <v>199</v>
      </c>
      <c r="N6073" t="s">
        <v>11274</v>
      </c>
      <c r="O6073" s="129"/>
    </row>
    <row r="6074" spans="1:15">
      <c r="A6074" t="s">
        <v>316</v>
      </c>
      <c r="B6074" t="s">
        <v>317</v>
      </c>
      <c r="C6074" t="s">
        <v>11569</v>
      </c>
      <c r="D6074" t="s">
        <v>318</v>
      </c>
      <c r="E6074">
        <v>8204.9599999999991</v>
      </c>
      <c r="F6074" t="s">
        <v>1170</v>
      </c>
      <c r="G6074" t="s">
        <v>11570</v>
      </c>
      <c r="H6074" t="s">
        <v>876</v>
      </c>
      <c r="I6074" t="s">
        <v>10693</v>
      </c>
      <c r="J6074">
        <v>10109</v>
      </c>
      <c r="K6074">
        <v>114040</v>
      </c>
      <c r="L6074" t="s">
        <v>27</v>
      </c>
      <c r="M6074" t="s">
        <v>199</v>
      </c>
      <c r="N6074" t="s">
        <v>11264</v>
      </c>
      <c r="O6074" s="129"/>
    </row>
    <row r="6075" spans="1:15">
      <c r="A6075" t="s">
        <v>320</v>
      </c>
      <c r="B6075" t="s">
        <v>317</v>
      </c>
      <c r="C6075" t="s">
        <v>11571</v>
      </c>
      <c r="D6075" t="s">
        <v>318</v>
      </c>
      <c r="E6075">
        <v>8744.4699999999993</v>
      </c>
      <c r="F6075" t="s">
        <v>1170</v>
      </c>
      <c r="G6075" t="s">
        <v>11572</v>
      </c>
      <c r="H6075" t="s">
        <v>872</v>
      </c>
      <c r="I6075" t="s">
        <v>10693</v>
      </c>
      <c r="J6075">
        <v>10109</v>
      </c>
      <c r="K6075">
        <v>114040</v>
      </c>
      <c r="L6075" t="s">
        <v>27</v>
      </c>
      <c r="M6075" t="s">
        <v>199</v>
      </c>
      <c r="N6075" t="s">
        <v>11265</v>
      </c>
      <c r="O6075" s="129"/>
    </row>
    <row r="6076" spans="1:15">
      <c r="A6076" t="s">
        <v>321</v>
      </c>
      <c r="B6076" t="s">
        <v>317</v>
      </c>
      <c r="C6076" t="s">
        <v>11573</v>
      </c>
      <c r="D6076" t="s">
        <v>318</v>
      </c>
      <c r="E6076">
        <v>8737.82</v>
      </c>
      <c r="F6076" t="s">
        <v>1170</v>
      </c>
      <c r="G6076" t="s">
        <v>11574</v>
      </c>
      <c r="H6076" t="s">
        <v>875</v>
      </c>
      <c r="I6076" t="s">
        <v>10693</v>
      </c>
      <c r="J6076">
        <v>10109</v>
      </c>
      <c r="K6076">
        <v>114040</v>
      </c>
      <c r="L6076" t="s">
        <v>27</v>
      </c>
      <c r="M6076" t="s">
        <v>199</v>
      </c>
      <c r="N6076" t="s">
        <v>11266</v>
      </c>
      <c r="O6076" s="129"/>
    </row>
    <row r="6077" spans="1:15">
      <c r="A6077" t="s">
        <v>1115</v>
      </c>
      <c r="B6077" t="s">
        <v>317</v>
      </c>
      <c r="C6077" t="s">
        <v>11575</v>
      </c>
      <c r="D6077" t="s">
        <v>318</v>
      </c>
      <c r="E6077">
        <v>9450.98</v>
      </c>
      <c r="F6077" t="s">
        <v>1170</v>
      </c>
      <c r="G6077" t="s">
        <v>11576</v>
      </c>
      <c r="H6077" t="s">
        <v>873</v>
      </c>
      <c r="I6077" t="s">
        <v>10693</v>
      </c>
      <c r="J6077">
        <v>10109</v>
      </c>
      <c r="K6077">
        <v>114040</v>
      </c>
      <c r="L6077" t="s">
        <v>27</v>
      </c>
      <c r="M6077" t="s">
        <v>199</v>
      </c>
      <c r="N6077" t="s">
        <v>11267</v>
      </c>
      <c r="O6077" s="129"/>
    </row>
    <row r="6078" spans="1:15">
      <c r="A6078" t="s">
        <v>11577</v>
      </c>
      <c r="B6078" t="s">
        <v>317</v>
      </c>
      <c r="C6078" t="s">
        <v>11578</v>
      </c>
      <c r="D6078" t="s">
        <v>318</v>
      </c>
      <c r="E6078">
        <v>8876.65</v>
      </c>
      <c r="F6078" t="s">
        <v>1170</v>
      </c>
      <c r="G6078" t="s">
        <v>11579</v>
      </c>
      <c r="H6078" t="s">
        <v>869</v>
      </c>
      <c r="I6078" t="s">
        <v>10693</v>
      </c>
      <c r="J6078">
        <v>10109</v>
      </c>
      <c r="K6078">
        <v>114040</v>
      </c>
      <c r="L6078" t="s">
        <v>27</v>
      </c>
      <c r="M6078" t="s">
        <v>199</v>
      </c>
      <c r="N6078" t="s">
        <v>11268</v>
      </c>
      <c r="O6078" s="129"/>
    </row>
    <row r="6079" spans="1:15">
      <c r="A6079" t="s">
        <v>11580</v>
      </c>
      <c r="B6079" t="s">
        <v>317</v>
      </c>
      <c r="C6079" t="s">
        <v>11581</v>
      </c>
      <c r="D6079" t="s">
        <v>318</v>
      </c>
      <c r="E6079">
        <v>8705.15</v>
      </c>
      <c r="F6079" t="s">
        <v>1170</v>
      </c>
      <c r="G6079" t="s">
        <v>11582</v>
      </c>
      <c r="H6079" t="s">
        <v>861</v>
      </c>
      <c r="I6079" t="s">
        <v>10693</v>
      </c>
      <c r="J6079">
        <v>10109</v>
      </c>
      <c r="K6079">
        <v>114040</v>
      </c>
      <c r="L6079" t="s">
        <v>27</v>
      </c>
      <c r="M6079" t="s">
        <v>199</v>
      </c>
      <c r="N6079" t="s">
        <v>11269</v>
      </c>
      <c r="O6079" s="129"/>
    </row>
    <row r="6080" spans="1:15">
      <c r="A6080" t="s">
        <v>1155</v>
      </c>
      <c r="B6080" t="s">
        <v>317</v>
      </c>
      <c r="C6080" t="s">
        <v>11586</v>
      </c>
      <c r="D6080" t="s">
        <v>318</v>
      </c>
      <c r="E6080">
        <v>9076.3799999999992</v>
      </c>
      <c r="F6080" t="s">
        <v>1170</v>
      </c>
      <c r="G6080" t="s">
        <v>11587</v>
      </c>
      <c r="H6080" t="s">
        <v>873</v>
      </c>
      <c r="I6080" t="s">
        <v>10693</v>
      </c>
      <c r="J6080">
        <v>10109</v>
      </c>
      <c r="K6080">
        <v>114040</v>
      </c>
      <c r="L6080" t="s">
        <v>27</v>
      </c>
      <c r="M6080" t="s">
        <v>199</v>
      </c>
      <c r="N6080" t="s">
        <v>11270</v>
      </c>
      <c r="O6080" s="129"/>
    </row>
    <row r="6081" spans="1:15">
      <c r="A6081" t="s">
        <v>11583</v>
      </c>
      <c r="B6081" t="s">
        <v>317</v>
      </c>
      <c r="C6081" t="s">
        <v>11584</v>
      </c>
      <c r="D6081" t="s">
        <v>318</v>
      </c>
      <c r="E6081">
        <v>9376.2999999999993</v>
      </c>
      <c r="F6081" t="s">
        <v>1170</v>
      </c>
      <c r="G6081" t="s">
        <v>11585</v>
      </c>
      <c r="H6081" t="s">
        <v>872</v>
      </c>
      <c r="I6081" t="s">
        <v>10693</v>
      </c>
      <c r="J6081">
        <v>10109</v>
      </c>
      <c r="K6081">
        <v>114040</v>
      </c>
      <c r="L6081" t="s">
        <v>27</v>
      </c>
      <c r="M6081" t="s">
        <v>199</v>
      </c>
      <c r="N6081" t="s">
        <v>11271</v>
      </c>
      <c r="O6081" s="129"/>
    </row>
    <row r="6082" spans="1:15">
      <c r="A6082" t="s">
        <v>11588</v>
      </c>
      <c r="B6082" t="s">
        <v>317</v>
      </c>
      <c r="C6082" t="s">
        <v>11589</v>
      </c>
      <c r="D6082" t="s">
        <v>318</v>
      </c>
      <c r="E6082">
        <v>11187.72</v>
      </c>
      <c r="F6082" t="s">
        <v>1170</v>
      </c>
      <c r="G6082" t="s">
        <v>11590</v>
      </c>
      <c r="H6082" t="s">
        <v>881</v>
      </c>
      <c r="I6082" t="s">
        <v>10693</v>
      </c>
      <c r="J6082">
        <v>10109</v>
      </c>
      <c r="K6082">
        <v>114040</v>
      </c>
      <c r="L6082" t="s">
        <v>27</v>
      </c>
      <c r="M6082" t="s">
        <v>199</v>
      </c>
      <c r="N6082" t="s">
        <v>11272</v>
      </c>
      <c r="O6082" s="129"/>
    </row>
    <row r="6083" spans="1:15">
      <c r="A6083" t="s">
        <v>1161</v>
      </c>
      <c r="B6083" t="s">
        <v>317</v>
      </c>
      <c r="C6083" t="s">
        <v>11591</v>
      </c>
      <c r="D6083" t="s">
        <v>318</v>
      </c>
      <c r="E6083">
        <v>9342.9500000000007</v>
      </c>
      <c r="F6083" t="s">
        <v>1170</v>
      </c>
      <c r="G6083" t="s">
        <v>11592</v>
      </c>
      <c r="H6083" t="s">
        <v>873</v>
      </c>
      <c r="I6083" t="s">
        <v>10693</v>
      </c>
      <c r="J6083">
        <v>10109</v>
      </c>
      <c r="K6083">
        <v>114040</v>
      </c>
      <c r="L6083" t="s">
        <v>27</v>
      </c>
      <c r="M6083" t="s">
        <v>199</v>
      </c>
      <c r="N6083" t="s">
        <v>11273</v>
      </c>
      <c r="O6083" s="129"/>
    </row>
    <row r="6084" spans="1:15">
      <c r="A6084" t="s">
        <v>1160</v>
      </c>
      <c r="B6084" t="s">
        <v>317</v>
      </c>
      <c r="C6084" t="s">
        <v>11593</v>
      </c>
      <c r="D6084" t="s">
        <v>318</v>
      </c>
      <c r="E6084">
        <v>10146.209999999999</v>
      </c>
      <c r="F6084" t="s">
        <v>1170</v>
      </c>
      <c r="G6084" t="s">
        <v>11594</v>
      </c>
      <c r="H6084" t="s">
        <v>878</v>
      </c>
      <c r="I6084" t="s">
        <v>10693</v>
      </c>
      <c r="J6084">
        <v>10109</v>
      </c>
      <c r="K6084">
        <v>114040</v>
      </c>
      <c r="L6084" t="s">
        <v>27</v>
      </c>
      <c r="M6084" t="s">
        <v>199</v>
      </c>
      <c r="N6084" t="s">
        <v>11274</v>
      </c>
      <c r="O6084" s="129"/>
    </row>
    <row r="6085" spans="1:15">
      <c r="A6085" t="s">
        <v>316</v>
      </c>
      <c r="B6085" t="s">
        <v>317</v>
      </c>
      <c r="C6085" t="s">
        <v>11569</v>
      </c>
      <c r="D6085" t="s">
        <v>318</v>
      </c>
      <c r="E6085">
        <v>2861.31</v>
      </c>
      <c r="F6085" t="s">
        <v>1170</v>
      </c>
      <c r="G6085" t="s">
        <v>11570</v>
      </c>
      <c r="H6085" t="s">
        <v>877</v>
      </c>
      <c r="I6085" t="s">
        <v>10692</v>
      </c>
      <c r="J6085">
        <v>10109</v>
      </c>
      <c r="K6085">
        <v>114060</v>
      </c>
      <c r="L6085" t="s">
        <v>31</v>
      </c>
      <c r="M6085" t="s">
        <v>199</v>
      </c>
      <c r="N6085" t="s">
        <v>11264</v>
      </c>
      <c r="O6085" s="129"/>
    </row>
    <row r="6086" spans="1:15">
      <c r="A6086" t="s">
        <v>320</v>
      </c>
      <c r="B6086" t="s">
        <v>317</v>
      </c>
      <c r="C6086" t="s">
        <v>11571</v>
      </c>
      <c r="D6086" t="s">
        <v>318</v>
      </c>
      <c r="E6086">
        <v>2722.96</v>
      </c>
      <c r="F6086" t="s">
        <v>1170</v>
      </c>
      <c r="G6086" t="s">
        <v>11572</v>
      </c>
      <c r="H6086" t="s">
        <v>873</v>
      </c>
      <c r="I6086" t="s">
        <v>10692</v>
      </c>
      <c r="J6086">
        <v>10109</v>
      </c>
      <c r="K6086">
        <v>114060</v>
      </c>
      <c r="L6086" t="s">
        <v>31</v>
      </c>
      <c r="M6086" t="s">
        <v>199</v>
      </c>
      <c r="N6086" t="s">
        <v>11265</v>
      </c>
      <c r="O6086" s="129"/>
    </row>
    <row r="6087" spans="1:15">
      <c r="A6087" t="s">
        <v>321</v>
      </c>
      <c r="B6087" t="s">
        <v>317</v>
      </c>
      <c r="C6087" t="s">
        <v>11573</v>
      </c>
      <c r="D6087" t="s">
        <v>318</v>
      </c>
      <c r="E6087">
        <v>2733.68</v>
      </c>
      <c r="F6087" t="s">
        <v>1170</v>
      </c>
      <c r="G6087" t="s">
        <v>11574</v>
      </c>
      <c r="H6087" t="s">
        <v>876</v>
      </c>
      <c r="I6087" t="s">
        <v>10692</v>
      </c>
      <c r="J6087">
        <v>10109</v>
      </c>
      <c r="K6087">
        <v>114060</v>
      </c>
      <c r="L6087" t="s">
        <v>31</v>
      </c>
      <c r="M6087" t="s">
        <v>199</v>
      </c>
      <c r="N6087" t="s">
        <v>11266</v>
      </c>
      <c r="O6087" s="129"/>
    </row>
    <row r="6088" spans="1:15">
      <c r="A6088" t="s">
        <v>1115</v>
      </c>
      <c r="B6088" t="s">
        <v>317</v>
      </c>
      <c r="C6088" t="s">
        <v>11575</v>
      </c>
      <c r="D6088" t="s">
        <v>318</v>
      </c>
      <c r="E6088">
        <v>2874.9</v>
      </c>
      <c r="F6088" t="s">
        <v>1170</v>
      </c>
      <c r="G6088" t="s">
        <v>11576</v>
      </c>
      <c r="H6088" t="s">
        <v>874</v>
      </c>
      <c r="I6088" t="s">
        <v>10692</v>
      </c>
      <c r="J6088">
        <v>10109</v>
      </c>
      <c r="K6088">
        <v>114060</v>
      </c>
      <c r="L6088" t="s">
        <v>31</v>
      </c>
      <c r="M6088" t="s">
        <v>199</v>
      </c>
      <c r="N6088" t="s">
        <v>11267</v>
      </c>
      <c r="O6088" s="129"/>
    </row>
    <row r="6089" spans="1:15">
      <c r="A6089" t="s">
        <v>11577</v>
      </c>
      <c r="B6089" t="s">
        <v>317</v>
      </c>
      <c r="C6089" t="s">
        <v>11578</v>
      </c>
      <c r="D6089" t="s">
        <v>318</v>
      </c>
      <c r="E6089">
        <v>2830.22</v>
      </c>
      <c r="F6089" t="s">
        <v>1170</v>
      </c>
      <c r="G6089" t="s">
        <v>11579</v>
      </c>
      <c r="H6089" t="s">
        <v>870</v>
      </c>
      <c r="I6089" t="s">
        <v>10692</v>
      </c>
      <c r="J6089">
        <v>10109</v>
      </c>
      <c r="K6089">
        <v>114060</v>
      </c>
      <c r="L6089" t="s">
        <v>31</v>
      </c>
      <c r="M6089" t="s">
        <v>199</v>
      </c>
      <c r="N6089" t="s">
        <v>11268</v>
      </c>
      <c r="O6089" s="129"/>
    </row>
    <row r="6090" spans="1:15">
      <c r="A6090" t="s">
        <v>11580</v>
      </c>
      <c r="B6090" t="s">
        <v>317</v>
      </c>
      <c r="C6090" t="s">
        <v>11581</v>
      </c>
      <c r="D6090" t="s">
        <v>318</v>
      </c>
      <c r="E6090">
        <v>2710.84</v>
      </c>
      <c r="F6090" t="s">
        <v>1170</v>
      </c>
      <c r="G6090" t="s">
        <v>11582</v>
      </c>
      <c r="H6090" t="s">
        <v>862</v>
      </c>
      <c r="I6090" t="s">
        <v>10692</v>
      </c>
      <c r="J6090">
        <v>10109</v>
      </c>
      <c r="K6090">
        <v>114060</v>
      </c>
      <c r="L6090" t="s">
        <v>31</v>
      </c>
      <c r="M6090" t="s">
        <v>199</v>
      </c>
      <c r="N6090" t="s">
        <v>11269</v>
      </c>
      <c r="O6090" s="129"/>
    </row>
    <row r="6091" spans="1:15">
      <c r="A6091" t="s">
        <v>11583</v>
      </c>
      <c r="B6091" t="s">
        <v>317</v>
      </c>
      <c r="C6091" t="s">
        <v>11584</v>
      </c>
      <c r="D6091" t="s">
        <v>318</v>
      </c>
      <c r="E6091">
        <v>2792.28</v>
      </c>
      <c r="F6091" t="s">
        <v>1170</v>
      </c>
      <c r="G6091" t="s">
        <v>11585</v>
      </c>
      <c r="H6091" t="s">
        <v>873</v>
      </c>
      <c r="I6091" t="s">
        <v>10692</v>
      </c>
      <c r="J6091">
        <v>10109</v>
      </c>
      <c r="K6091">
        <v>114060</v>
      </c>
      <c r="L6091" t="s">
        <v>31</v>
      </c>
      <c r="M6091" t="s">
        <v>199</v>
      </c>
      <c r="N6091" t="s">
        <v>11271</v>
      </c>
      <c r="O6091" s="129"/>
    </row>
    <row r="6092" spans="1:15">
      <c r="A6092" t="s">
        <v>1155</v>
      </c>
      <c r="B6092" t="s">
        <v>317</v>
      </c>
      <c r="C6092" t="s">
        <v>11586</v>
      </c>
      <c r="D6092" t="s">
        <v>318</v>
      </c>
      <c r="E6092">
        <v>2856.64</v>
      </c>
      <c r="F6092" t="s">
        <v>1170</v>
      </c>
      <c r="G6092" t="s">
        <v>11587</v>
      </c>
      <c r="H6092" t="s">
        <v>874</v>
      </c>
      <c r="I6092" t="s">
        <v>10692</v>
      </c>
      <c r="J6092">
        <v>10109</v>
      </c>
      <c r="K6092">
        <v>114060</v>
      </c>
      <c r="L6092" t="s">
        <v>31</v>
      </c>
      <c r="M6092" t="s">
        <v>199</v>
      </c>
      <c r="N6092" t="s">
        <v>11270</v>
      </c>
      <c r="O6092" s="129"/>
    </row>
    <row r="6093" spans="1:15">
      <c r="A6093" t="s">
        <v>11588</v>
      </c>
      <c r="B6093" t="s">
        <v>317</v>
      </c>
      <c r="C6093" t="s">
        <v>11589</v>
      </c>
      <c r="D6093" t="s">
        <v>318</v>
      </c>
      <c r="E6093">
        <v>4839.09</v>
      </c>
      <c r="F6093" t="s">
        <v>1170</v>
      </c>
      <c r="G6093" t="s">
        <v>11590</v>
      </c>
      <c r="H6093" t="s">
        <v>882</v>
      </c>
      <c r="I6093" t="s">
        <v>10692</v>
      </c>
      <c r="J6093">
        <v>10109</v>
      </c>
      <c r="K6093">
        <v>114060</v>
      </c>
      <c r="L6093" t="s">
        <v>31</v>
      </c>
      <c r="M6093" t="s">
        <v>199</v>
      </c>
      <c r="N6093" t="s">
        <v>11272</v>
      </c>
      <c r="O6093" s="129"/>
    </row>
    <row r="6094" spans="1:15">
      <c r="A6094" t="s">
        <v>1161</v>
      </c>
      <c r="B6094" t="s">
        <v>317</v>
      </c>
      <c r="C6094" t="s">
        <v>11591</v>
      </c>
      <c r="D6094" t="s">
        <v>318</v>
      </c>
      <c r="E6094">
        <v>3082.3</v>
      </c>
      <c r="F6094" t="s">
        <v>1170</v>
      </c>
      <c r="G6094" t="s">
        <v>11592</v>
      </c>
      <c r="H6094" t="s">
        <v>874</v>
      </c>
      <c r="I6094" t="s">
        <v>10692</v>
      </c>
      <c r="J6094">
        <v>10109</v>
      </c>
      <c r="K6094">
        <v>114060</v>
      </c>
      <c r="L6094" t="s">
        <v>31</v>
      </c>
      <c r="M6094" t="s">
        <v>199</v>
      </c>
      <c r="N6094" t="s">
        <v>11273</v>
      </c>
      <c r="O6094" s="129"/>
    </row>
    <row r="6095" spans="1:15">
      <c r="A6095" t="s">
        <v>1160</v>
      </c>
      <c r="B6095" t="s">
        <v>317</v>
      </c>
      <c r="C6095" t="s">
        <v>11593</v>
      </c>
      <c r="D6095" t="s">
        <v>318</v>
      </c>
      <c r="E6095">
        <v>3140.75</v>
      </c>
      <c r="F6095" t="s">
        <v>1170</v>
      </c>
      <c r="G6095" t="s">
        <v>11594</v>
      </c>
      <c r="H6095" t="s">
        <v>879</v>
      </c>
      <c r="I6095" t="s">
        <v>10692</v>
      </c>
      <c r="J6095">
        <v>10109</v>
      </c>
      <c r="K6095">
        <v>114060</v>
      </c>
      <c r="L6095" t="s">
        <v>31</v>
      </c>
      <c r="M6095" t="s">
        <v>199</v>
      </c>
      <c r="N6095" t="s">
        <v>11274</v>
      </c>
      <c r="O6095" s="129"/>
    </row>
    <row r="6096" spans="1:15">
      <c r="A6096" t="s">
        <v>316</v>
      </c>
      <c r="B6096" t="s">
        <v>317</v>
      </c>
      <c r="C6096" t="s">
        <v>11569</v>
      </c>
      <c r="D6096" t="s">
        <v>318</v>
      </c>
      <c r="E6096">
        <v>6028.64</v>
      </c>
      <c r="F6096" t="s">
        <v>1170</v>
      </c>
      <c r="G6096" t="s">
        <v>11570</v>
      </c>
      <c r="H6096" t="s">
        <v>878</v>
      </c>
      <c r="I6096" t="s">
        <v>10691</v>
      </c>
      <c r="J6096">
        <v>10110</v>
      </c>
      <c r="K6096">
        <v>111100</v>
      </c>
      <c r="L6096" t="s">
        <v>35</v>
      </c>
      <c r="M6096" t="s">
        <v>182</v>
      </c>
      <c r="N6096" t="s">
        <v>11264</v>
      </c>
      <c r="O6096" s="129"/>
    </row>
    <row r="6097" spans="1:15">
      <c r="A6097" t="s">
        <v>320</v>
      </c>
      <c r="B6097" t="s">
        <v>317</v>
      </c>
      <c r="C6097" t="s">
        <v>11571</v>
      </c>
      <c r="D6097" t="s">
        <v>318</v>
      </c>
      <c r="E6097">
        <v>6504.99</v>
      </c>
      <c r="F6097" t="s">
        <v>1170</v>
      </c>
      <c r="G6097" t="s">
        <v>11572</v>
      </c>
      <c r="H6097" t="s">
        <v>874</v>
      </c>
      <c r="I6097" t="s">
        <v>10691</v>
      </c>
      <c r="J6097">
        <v>10110</v>
      </c>
      <c r="K6097">
        <v>111100</v>
      </c>
      <c r="L6097" t="s">
        <v>35</v>
      </c>
      <c r="M6097" t="s">
        <v>182</v>
      </c>
      <c r="N6097" t="s">
        <v>11265</v>
      </c>
      <c r="O6097" s="129"/>
    </row>
    <row r="6098" spans="1:15">
      <c r="A6098" t="s">
        <v>321</v>
      </c>
      <c r="B6098" t="s">
        <v>317</v>
      </c>
      <c r="C6098" t="s">
        <v>11573</v>
      </c>
      <c r="D6098" t="s">
        <v>318</v>
      </c>
      <c r="E6098">
        <v>6471.04</v>
      </c>
      <c r="F6098" t="s">
        <v>1170</v>
      </c>
      <c r="G6098" t="s">
        <v>11574</v>
      </c>
      <c r="H6098" t="s">
        <v>877</v>
      </c>
      <c r="I6098" t="s">
        <v>10691</v>
      </c>
      <c r="J6098">
        <v>10110</v>
      </c>
      <c r="K6098">
        <v>111100</v>
      </c>
      <c r="L6098" t="s">
        <v>35</v>
      </c>
      <c r="M6098" t="s">
        <v>182</v>
      </c>
      <c r="N6098" t="s">
        <v>11266</v>
      </c>
      <c r="O6098" s="129"/>
    </row>
    <row r="6099" spans="1:15">
      <c r="A6099" t="s">
        <v>1115</v>
      </c>
      <c r="B6099" t="s">
        <v>317</v>
      </c>
      <c r="C6099" t="s">
        <v>11575</v>
      </c>
      <c r="D6099" t="s">
        <v>318</v>
      </c>
      <c r="E6099">
        <v>6533.36</v>
      </c>
      <c r="F6099" t="s">
        <v>1170</v>
      </c>
      <c r="G6099" t="s">
        <v>11576</v>
      </c>
      <c r="H6099" t="s">
        <v>875</v>
      </c>
      <c r="I6099" t="s">
        <v>10691</v>
      </c>
      <c r="J6099">
        <v>10110</v>
      </c>
      <c r="K6099">
        <v>111100</v>
      </c>
      <c r="L6099" t="s">
        <v>35</v>
      </c>
      <c r="M6099" t="s">
        <v>182</v>
      </c>
      <c r="N6099" t="s">
        <v>11267</v>
      </c>
      <c r="O6099" s="129"/>
    </row>
    <row r="6100" spans="1:15">
      <c r="A6100" t="s">
        <v>11577</v>
      </c>
      <c r="B6100" t="s">
        <v>317</v>
      </c>
      <c r="C6100" t="s">
        <v>11578</v>
      </c>
      <c r="D6100" t="s">
        <v>318</v>
      </c>
      <c r="E6100">
        <v>6153.32</v>
      </c>
      <c r="F6100" t="s">
        <v>1170</v>
      </c>
      <c r="G6100" t="s">
        <v>11579</v>
      </c>
      <c r="H6100" t="s">
        <v>871</v>
      </c>
      <c r="I6100" t="s">
        <v>10691</v>
      </c>
      <c r="J6100">
        <v>10110</v>
      </c>
      <c r="K6100">
        <v>111100</v>
      </c>
      <c r="L6100" t="s">
        <v>35</v>
      </c>
      <c r="M6100" t="s">
        <v>182</v>
      </c>
      <c r="N6100" t="s">
        <v>11268</v>
      </c>
      <c r="O6100" s="129"/>
    </row>
    <row r="6101" spans="1:15">
      <c r="A6101" t="s">
        <v>11580</v>
      </c>
      <c r="B6101" t="s">
        <v>317</v>
      </c>
      <c r="C6101" t="s">
        <v>11581</v>
      </c>
      <c r="D6101" t="s">
        <v>318</v>
      </c>
      <c r="E6101">
        <v>6153.32</v>
      </c>
      <c r="F6101" t="s">
        <v>1170</v>
      </c>
      <c r="G6101" t="s">
        <v>11582</v>
      </c>
      <c r="H6101" t="s">
        <v>863</v>
      </c>
      <c r="I6101" t="s">
        <v>10691</v>
      </c>
      <c r="J6101">
        <v>10110</v>
      </c>
      <c r="K6101">
        <v>111100</v>
      </c>
      <c r="L6101" t="s">
        <v>35</v>
      </c>
      <c r="M6101" t="s">
        <v>182</v>
      </c>
      <c r="N6101" t="s">
        <v>11269</v>
      </c>
      <c r="O6101" s="129"/>
    </row>
    <row r="6102" spans="1:15">
      <c r="A6102" t="s">
        <v>11583</v>
      </c>
      <c r="B6102" t="s">
        <v>317</v>
      </c>
      <c r="C6102" t="s">
        <v>11584</v>
      </c>
      <c r="D6102" t="s">
        <v>318</v>
      </c>
      <c r="E6102">
        <v>6153.32</v>
      </c>
      <c r="F6102" t="s">
        <v>1170</v>
      </c>
      <c r="G6102" t="s">
        <v>11585</v>
      </c>
      <c r="H6102" t="s">
        <v>874</v>
      </c>
      <c r="I6102" t="s">
        <v>10691</v>
      </c>
      <c r="J6102">
        <v>10110</v>
      </c>
      <c r="K6102">
        <v>111100</v>
      </c>
      <c r="L6102" t="s">
        <v>35</v>
      </c>
      <c r="M6102" t="s">
        <v>182</v>
      </c>
      <c r="N6102" t="s">
        <v>11271</v>
      </c>
      <c r="O6102" s="129"/>
    </row>
    <row r="6103" spans="1:15">
      <c r="A6103" t="s">
        <v>1155</v>
      </c>
      <c r="B6103" t="s">
        <v>317</v>
      </c>
      <c r="C6103" t="s">
        <v>11586</v>
      </c>
      <c r="D6103" t="s">
        <v>318</v>
      </c>
      <c r="E6103">
        <v>6664.66</v>
      </c>
      <c r="F6103" t="s">
        <v>1170</v>
      </c>
      <c r="G6103" t="s">
        <v>11587</v>
      </c>
      <c r="H6103" t="s">
        <v>875</v>
      </c>
      <c r="I6103" t="s">
        <v>10691</v>
      </c>
      <c r="J6103">
        <v>10110</v>
      </c>
      <c r="K6103">
        <v>111100</v>
      </c>
      <c r="L6103" t="s">
        <v>35</v>
      </c>
      <c r="M6103" t="s">
        <v>182</v>
      </c>
      <c r="N6103" t="s">
        <v>11270</v>
      </c>
      <c r="O6103" s="129"/>
    </row>
    <row r="6104" spans="1:15">
      <c r="A6104" t="s">
        <v>11588</v>
      </c>
      <c r="B6104" t="s">
        <v>317</v>
      </c>
      <c r="C6104" t="s">
        <v>11589</v>
      </c>
      <c r="D6104" t="s">
        <v>318</v>
      </c>
      <c r="E6104">
        <v>11358.09</v>
      </c>
      <c r="F6104" t="s">
        <v>1170</v>
      </c>
      <c r="G6104" t="s">
        <v>11590</v>
      </c>
      <c r="H6104" t="s">
        <v>883</v>
      </c>
      <c r="I6104" t="s">
        <v>10691</v>
      </c>
      <c r="J6104">
        <v>10110</v>
      </c>
      <c r="K6104">
        <v>111100</v>
      </c>
      <c r="L6104" t="s">
        <v>35</v>
      </c>
      <c r="M6104" t="s">
        <v>182</v>
      </c>
      <c r="N6104" t="s">
        <v>11272</v>
      </c>
      <c r="O6104" s="129"/>
    </row>
    <row r="6105" spans="1:15">
      <c r="A6105" t="s">
        <v>1161</v>
      </c>
      <c r="B6105" t="s">
        <v>317</v>
      </c>
      <c r="C6105" t="s">
        <v>11591</v>
      </c>
      <c r="D6105" t="s">
        <v>318</v>
      </c>
      <c r="E6105">
        <v>6729.47</v>
      </c>
      <c r="F6105" t="s">
        <v>1170</v>
      </c>
      <c r="G6105" t="s">
        <v>11592</v>
      </c>
      <c r="H6105" t="s">
        <v>875</v>
      </c>
      <c r="I6105" t="s">
        <v>10691</v>
      </c>
      <c r="J6105">
        <v>10110</v>
      </c>
      <c r="K6105">
        <v>111100</v>
      </c>
      <c r="L6105" t="s">
        <v>35</v>
      </c>
      <c r="M6105" t="s">
        <v>182</v>
      </c>
      <c r="N6105" t="s">
        <v>11273</v>
      </c>
      <c r="O6105" s="129"/>
    </row>
    <row r="6106" spans="1:15">
      <c r="A6106" t="s">
        <v>1160</v>
      </c>
      <c r="B6106" t="s">
        <v>317</v>
      </c>
      <c r="C6106" t="s">
        <v>11593</v>
      </c>
      <c r="D6106" t="s">
        <v>318</v>
      </c>
      <c r="E6106">
        <v>7062.8</v>
      </c>
      <c r="F6106" t="s">
        <v>1170</v>
      </c>
      <c r="G6106" t="s">
        <v>11594</v>
      </c>
      <c r="H6106" t="s">
        <v>880</v>
      </c>
      <c r="I6106" t="s">
        <v>10691</v>
      </c>
      <c r="J6106">
        <v>10110</v>
      </c>
      <c r="K6106">
        <v>111100</v>
      </c>
      <c r="L6106" t="s">
        <v>35</v>
      </c>
      <c r="M6106" t="s">
        <v>182</v>
      </c>
      <c r="N6106" t="s">
        <v>11274</v>
      </c>
      <c r="O6106" s="129"/>
    </row>
    <row r="6107" spans="1:15">
      <c r="A6107" t="s">
        <v>316</v>
      </c>
      <c r="B6107" t="s">
        <v>317</v>
      </c>
      <c r="C6107" t="s">
        <v>11569</v>
      </c>
      <c r="D6107" t="s">
        <v>318</v>
      </c>
      <c r="E6107">
        <v>1876.5</v>
      </c>
      <c r="F6107" t="s">
        <v>1170</v>
      </c>
      <c r="G6107" t="s">
        <v>11570</v>
      </c>
      <c r="H6107" t="s">
        <v>879</v>
      </c>
      <c r="I6107" t="s">
        <v>10690</v>
      </c>
      <c r="J6107">
        <v>10110</v>
      </c>
      <c r="K6107">
        <v>111200</v>
      </c>
      <c r="L6107" t="s">
        <v>33</v>
      </c>
      <c r="M6107" t="s">
        <v>182</v>
      </c>
      <c r="N6107" t="s">
        <v>11264</v>
      </c>
      <c r="O6107" s="129"/>
    </row>
    <row r="6108" spans="1:15">
      <c r="A6108" t="s">
        <v>320</v>
      </c>
      <c r="B6108" t="s">
        <v>317</v>
      </c>
      <c r="C6108" t="s">
        <v>11571</v>
      </c>
      <c r="D6108" t="s">
        <v>318</v>
      </c>
      <c r="E6108">
        <v>1589.94</v>
      </c>
      <c r="F6108" t="s">
        <v>1170</v>
      </c>
      <c r="G6108" t="s">
        <v>11572</v>
      </c>
      <c r="H6108" t="s">
        <v>875</v>
      </c>
      <c r="I6108" t="s">
        <v>10690</v>
      </c>
      <c r="J6108">
        <v>10110</v>
      </c>
      <c r="K6108">
        <v>111200</v>
      </c>
      <c r="L6108" t="s">
        <v>33</v>
      </c>
      <c r="M6108" t="s">
        <v>182</v>
      </c>
      <c r="N6108" t="s">
        <v>11265</v>
      </c>
      <c r="O6108" s="129"/>
    </row>
    <row r="6109" spans="1:15">
      <c r="A6109" t="s">
        <v>321</v>
      </c>
      <c r="B6109" t="s">
        <v>317</v>
      </c>
      <c r="C6109" t="s">
        <v>11573</v>
      </c>
      <c r="D6109" t="s">
        <v>318</v>
      </c>
      <c r="E6109">
        <v>2395.1999999999998</v>
      </c>
      <c r="F6109" t="s">
        <v>1170</v>
      </c>
      <c r="G6109" t="s">
        <v>11574</v>
      </c>
      <c r="H6109" t="s">
        <v>878</v>
      </c>
      <c r="I6109" t="s">
        <v>10690</v>
      </c>
      <c r="J6109">
        <v>10110</v>
      </c>
      <c r="K6109">
        <v>111200</v>
      </c>
      <c r="L6109" t="s">
        <v>33</v>
      </c>
      <c r="M6109" t="s">
        <v>182</v>
      </c>
      <c r="N6109" t="s">
        <v>11266</v>
      </c>
      <c r="O6109" s="129"/>
    </row>
    <row r="6110" spans="1:15">
      <c r="A6110" t="s">
        <v>1115</v>
      </c>
      <c r="B6110" t="s">
        <v>317</v>
      </c>
      <c r="C6110" t="s">
        <v>11575</v>
      </c>
      <c r="D6110" t="s">
        <v>318</v>
      </c>
      <c r="E6110">
        <v>2412.14</v>
      </c>
      <c r="F6110" t="s">
        <v>1170</v>
      </c>
      <c r="G6110" t="s">
        <v>11576</v>
      </c>
      <c r="H6110" t="s">
        <v>876</v>
      </c>
      <c r="I6110" t="s">
        <v>10690</v>
      </c>
      <c r="J6110">
        <v>10110</v>
      </c>
      <c r="K6110">
        <v>111200</v>
      </c>
      <c r="L6110" t="s">
        <v>33</v>
      </c>
      <c r="M6110" t="s">
        <v>182</v>
      </c>
      <c r="N6110" t="s">
        <v>11267</v>
      </c>
      <c r="O6110" s="129"/>
    </row>
    <row r="6111" spans="1:15">
      <c r="A6111" t="s">
        <v>11577</v>
      </c>
      <c r="B6111" t="s">
        <v>317</v>
      </c>
      <c r="C6111" t="s">
        <v>11578</v>
      </c>
      <c r="D6111" t="s">
        <v>318</v>
      </c>
      <c r="E6111">
        <v>2190.31</v>
      </c>
      <c r="F6111" t="s">
        <v>1170</v>
      </c>
      <c r="G6111" t="s">
        <v>11579</v>
      </c>
      <c r="H6111" t="s">
        <v>872</v>
      </c>
      <c r="I6111" t="s">
        <v>10690</v>
      </c>
      <c r="J6111">
        <v>10110</v>
      </c>
      <c r="K6111">
        <v>111200</v>
      </c>
      <c r="L6111" t="s">
        <v>33</v>
      </c>
      <c r="M6111" t="s">
        <v>182</v>
      </c>
      <c r="N6111" t="s">
        <v>11268</v>
      </c>
      <c r="O6111" s="129"/>
    </row>
    <row r="6112" spans="1:15">
      <c r="A6112" t="s">
        <v>11580</v>
      </c>
      <c r="B6112" t="s">
        <v>317</v>
      </c>
      <c r="C6112" t="s">
        <v>11581</v>
      </c>
      <c r="D6112" t="s">
        <v>318</v>
      </c>
      <c r="E6112">
        <v>2190.31</v>
      </c>
      <c r="F6112" t="s">
        <v>1170</v>
      </c>
      <c r="G6112" t="s">
        <v>11582</v>
      </c>
      <c r="H6112" t="s">
        <v>864</v>
      </c>
      <c r="I6112" t="s">
        <v>10690</v>
      </c>
      <c r="J6112">
        <v>10110</v>
      </c>
      <c r="K6112">
        <v>111200</v>
      </c>
      <c r="L6112" t="s">
        <v>33</v>
      </c>
      <c r="M6112" t="s">
        <v>182</v>
      </c>
      <c r="N6112" t="s">
        <v>11269</v>
      </c>
      <c r="O6112" s="129"/>
    </row>
    <row r="6113" spans="1:15">
      <c r="A6113" t="s">
        <v>11583</v>
      </c>
      <c r="B6113" t="s">
        <v>317</v>
      </c>
      <c r="C6113" t="s">
        <v>11584</v>
      </c>
      <c r="D6113" t="s">
        <v>318</v>
      </c>
      <c r="E6113">
        <v>2190.31</v>
      </c>
      <c r="F6113" t="s">
        <v>1170</v>
      </c>
      <c r="G6113" t="s">
        <v>11585</v>
      </c>
      <c r="H6113" t="s">
        <v>875</v>
      </c>
      <c r="I6113" t="s">
        <v>10690</v>
      </c>
      <c r="J6113">
        <v>10110</v>
      </c>
      <c r="K6113">
        <v>111200</v>
      </c>
      <c r="L6113" t="s">
        <v>33</v>
      </c>
      <c r="M6113" t="s">
        <v>182</v>
      </c>
      <c r="N6113" t="s">
        <v>11271</v>
      </c>
      <c r="O6113" s="129"/>
    </row>
    <row r="6114" spans="1:15">
      <c r="A6114" t="s">
        <v>1155</v>
      </c>
      <c r="B6114" t="s">
        <v>317</v>
      </c>
      <c r="C6114" t="s">
        <v>11586</v>
      </c>
      <c r="D6114" t="s">
        <v>318</v>
      </c>
      <c r="E6114">
        <v>2190.31</v>
      </c>
      <c r="F6114" t="s">
        <v>1170</v>
      </c>
      <c r="G6114" t="s">
        <v>11587</v>
      </c>
      <c r="H6114" t="s">
        <v>876</v>
      </c>
      <c r="I6114" t="s">
        <v>10690</v>
      </c>
      <c r="J6114">
        <v>10110</v>
      </c>
      <c r="K6114">
        <v>111200</v>
      </c>
      <c r="L6114" t="s">
        <v>33</v>
      </c>
      <c r="M6114" t="s">
        <v>182</v>
      </c>
      <c r="N6114" t="s">
        <v>11270</v>
      </c>
      <c r="O6114" s="129"/>
    </row>
    <row r="6115" spans="1:15">
      <c r="A6115" t="s">
        <v>11588</v>
      </c>
      <c r="B6115" t="s">
        <v>317</v>
      </c>
      <c r="C6115" t="s">
        <v>11589</v>
      </c>
      <c r="D6115" t="s">
        <v>318</v>
      </c>
      <c r="E6115">
        <v>3649.97</v>
      </c>
      <c r="F6115" t="s">
        <v>1170</v>
      </c>
      <c r="G6115" t="s">
        <v>11590</v>
      </c>
      <c r="H6115" t="s">
        <v>884</v>
      </c>
      <c r="I6115" t="s">
        <v>10690</v>
      </c>
      <c r="J6115">
        <v>10110</v>
      </c>
      <c r="K6115">
        <v>111200</v>
      </c>
      <c r="L6115" t="s">
        <v>33</v>
      </c>
      <c r="M6115" t="s">
        <v>182</v>
      </c>
      <c r="N6115" t="s">
        <v>11272</v>
      </c>
      <c r="O6115" s="129"/>
    </row>
    <row r="6116" spans="1:15">
      <c r="A6116" t="s">
        <v>1161</v>
      </c>
      <c r="B6116" t="s">
        <v>317</v>
      </c>
      <c r="C6116" t="s">
        <v>11591</v>
      </c>
      <c r="D6116" t="s">
        <v>318</v>
      </c>
      <c r="E6116">
        <v>2375.81</v>
      </c>
      <c r="F6116" t="s">
        <v>1170</v>
      </c>
      <c r="G6116" t="s">
        <v>11592</v>
      </c>
      <c r="H6116" t="s">
        <v>876</v>
      </c>
      <c r="I6116" t="s">
        <v>10690</v>
      </c>
      <c r="J6116">
        <v>10110</v>
      </c>
      <c r="K6116">
        <v>111200</v>
      </c>
      <c r="L6116" t="s">
        <v>33</v>
      </c>
      <c r="M6116" t="s">
        <v>182</v>
      </c>
      <c r="N6116" t="s">
        <v>11273</v>
      </c>
      <c r="O6116" s="129"/>
    </row>
    <row r="6117" spans="1:15">
      <c r="A6117" t="s">
        <v>1160</v>
      </c>
      <c r="B6117" t="s">
        <v>317</v>
      </c>
      <c r="C6117" t="s">
        <v>11593</v>
      </c>
      <c r="D6117" t="s">
        <v>318</v>
      </c>
      <c r="E6117">
        <v>2375.81</v>
      </c>
      <c r="F6117" t="s">
        <v>1170</v>
      </c>
      <c r="G6117" t="s">
        <v>11594</v>
      </c>
      <c r="H6117" t="s">
        <v>881</v>
      </c>
      <c r="I6117" t="s">
        <v>10690</v>
      </c>
      <c r="J6117">
        <v>10110</v>
      </c>
      <c r="K6117">
        <v>111200</v>
      </c>
      <c r="L6117" t="s">
        <v>33</v>
      </c>
      <c r="M6117" t="s">
        <v>182</v>
      </c>
      <c r="N6117" t="s">
        <v>11274</v>
      </c>
      <c r="O6117" s="129"/>
    </row>
    <row r="6118" spans="1:15">
      <c r="A6118" t="s">
        <v>316</v>
      </c>
      <c r="B6118" t="s">
        <v>317</v>
      </c>
      <c r="C6118" t="s">
        <v>11569</v>
      </c>
      <c r="D6118" t="s">
        <v>318</v>
      </c>
      <c r="E6118">
        <v>62109.82</v>
      </c>
      <c r="F6118" t="s">
        <v>1170</v>
      </c>
      <c r="G6118" t="s">
        <v>11570</v>
      </c>
      <c r="H6118" t="s">
        <v>880</v>
      </c>
      <c r="I6118" t="s">
        <v>10689</v>
      </c>
      <c r="J6118">
        <v>10110</v>
      </c>
      <c r="K6118">
        <v>111400</v>
      </c>
      <c r="L6118" t="s">
        <v>27</v>
      </c>
      <c r="M6118" t="s">
        <v>182</v>
      </c>
      <c r="N6118" t="s">
        <v>11264</v>
      </c>
      <c r="O6118" s="129"/>
    </row>
    <row r="6119" spans="1:15">
      <c r="A6119" t="s">
        <v>320</v>
      </c>
      <c r="B6119" t="s">
        <v>317</v>
      </c>
      <c r="C6119" t="s">
        <v>11571</v>
      </c>
      <c r="D6119" t="s">
        <v>318</v>
      </c>
      <c r="E6119">
        <v>62896.03</v>
      </c>
      <c r="F6119" t="s">
        <v>1170</v>
      </c>
      <c r="G6119" t="s">
        <v>11572</v>
      </c>
      <c r="H6119" t="s">
        <v>876</v>
      </c>
      <c r="I6119" t="s">
        <v>10689</v>
      </c>
      <c r="J6119">
        <v>10110</v>
      </c>
      <c r="K6119">
        <v>111400</v>
      </c>
      <c r="L6119" t="s">
        <v>27</v>
      </c>
      <c r="M6119" t="s">
        <v>182</v>
      </c>
      <c r="N6119" t="s">
        <v>11265</v>
      </c>
      <c r="O6119" s="129"/>
    </row>
    <row r="6120" spans="1:15">
      <c r="A6120" t="s">
        <v>321</v>
      </c>
      <c r="B6120" t="s">
        <v>317</v>
      </c>
      <c r="C6120" t="s">
        <v>11573</v>
      </c>
      <c r="D6120" t="s">
        <v>318</v>
      </c>
      <c r="E6120">
        <v>64473.440000000002</v>
      </c>
      <c r="F6120" t="s">
        <v>1170</v>
      </c>
      <c r="G6120" t="s">
        <v>11574</v>
      </c>
      <c r="H6120" t="s">
        <v>879</v>
      </c>
      <c r="I6120" t="s">
        <v>10689</v>
      </c>
      <c r="J6120">
        <v>10110</v>
      </c>
      <c r="K6120">
        <v>111400</v>
      </c>
      <c r="L6120" t="s">
        <v>27</v>
      </c>
      <c r="M6120" t="s">
        <v>182</v>
      </c>
      <c r="N6120" t="s">
        <v>11266</v>
      </c>
      <c r="O6120" s="129"/>
    </row>
    <row r="6121" spans="1:15">
      <c r="A6121" t="s">
        <v>1115</v>
      </c>
      <c r="B6121" t="s">
        <v>317</v>
      </c>
      <c r="C6121" t="s">
        <v>11575</v>
      </c>
      <c r="D6121" t="s">
        <v>318</v>
      </c>
      <c r="E6121">
        <v>63123.75</v>
      </c>
      <c r="F6121" t="s">
        <v>1170</v>
      </c>
      <c r="G6121" t="s">
        <v>11576</v>
      </c>
      <c r="H6121" t="s">
        <v>877</v>
      </c>
      <c r="I6121" t="s">
        <v>10689</v>
      </c>
      <c r="J6121">
        <v>10110</v>
      </c>
      <c r="K6121">
        <v>111400</v>
      </c>
      <c r="L6121" t="s">
        <v>27</v>
      </c>
      <c r="M6121" t="s">
        <v>182</v>
      </c>
      <c r="N6121" t="s">
        <v>11267</v>
      </c>
      <c r="O6121" s="129"/>
    </row>
    <row r="6122" spans="1:15">
      <c r="A6122" t="s">
        <v>11577</v>
      </c>
      <c r="B6122" t="s">
        <v>317</v>
      </c>
      <c r="C6122" t="s">
        <v>11578</v>
      </c>
      <c r="D6122" t="s">
        <v>318</v>
      </c>
      <c r="E6122">
        <v>62710.559999999998</v>
      </c>
      <c r="F6122" t="s">
        <v>1170</v>
      </c>
      <c r="G6122" t="s">
        <v>11579</v>
      </c>
      <c r="H6122" t="s">
        <v>873</v>
      </c>
      <c r="I6122" t="s">
        <v>10689</v>
      </c>
      <c r="J6122">
        <v>10110</v>
      </c>
      <c r="K6122">
        <v>111400</v>
      </c>
      <c r="L6122" t="s">
        <v>27</v>
      </c>
      <c r="M6122" t="s">
        <v>182</v>
      </c>
      <c r="N6122" t="s">
        <v>11268</v>
      </c>
      <c r="O6122" s="129"/>
    </row>
    <row r="6123" spans="1:15">
      <c r="A6123" t="s">
        <v>11580</v>
      </c>
      <c r="B6123" t="s">
        <v>317</v>
      </c>
      <c r="C6123" t="s">
        <v>11581</v>
      </c>
      <c r="D6123" t="s">
        <v>318</v>
      </c>
      <c r="E6123">
        <v>62573.84</v>
      </c>
      <c r="F6123" t="s">
        <v>1170</v>
      </c>
      <c r="G6123" t="s">
        <v>11582</v>
      </c>
      <c r="H6123" t="s">
        <v>865</v>
      </c>
      <c r="I6123" t="s">
        <v>10689</v>
      </c>
      <c r="J6123">
        <v>10110</v>
      </c>
      <c r="K6123">
        <v>111400</v>
      </c>
      <c r="L6123" t="s">
        <v>27</v>
      </c>
      <c r="M6123" t="s">
        <v>182</v>
      </c>
      <c r="N6123" t="s">
        <v>11269</v>
      </c>
      <c r="O6123" s="129"/>
    </row>
    <row r="6124" spans="1:15">
      <c r="A6124" t="s">
        <v>1155</v>
      </c>
      <c r="B6124" t="s">
        <v>317</v>
      </c>
      <c r="C6124" t="s">
        <v>11586</v>
      </c>
      <c r="D6124" t="s">
        <v>318</v>
      </c>
      <c r="E6124">
        <v>65936.37</v>
      </c>
      <c r="F6124" t="s">
        <v>1170</v>
      </c>
      <c r="G6124" t="s">
        <v>11587</v>
      </c>
      <c r="H6124" t="s">
        <v>877</v>
      </c>
      <c r="I6124" t="s">
        <v>10689</v>
      </c>
      <c r="J6124">
        <v>10110</v>
      </c>
      <c r="K6124">
        <v>111400</v>
      </c>
      <c r="L6124" t="s">
        <v>27</v>
      </c>
      <c r="M6124" t="s">
        <v>182</v>
      </c>
      <c r="N6124" t="s">
        <v>11270</v>
      </c>
      <c r="O6124" s="129"/>
    </row>
    <row r="6125" spans="1:15">
      <c r="A6125" t="s">
        <v>11583</v>
      </c>
      <c r="B6125" t="s">
        <v>317</v>
      </c>
      <c r="C6125" t="s">
        <v>11584</v>
      </c>
      <c r="D6125" t="s">
        <v>318</v>
      </c>
      <c r="E6125">
        <v>83343.16</v>
      </c>
      <c r="F6125" t="s">
        <v>1170</v>
      </c>
      <c r="G6125" t="s">
        <v>11585</v>
      </c>
      <c r="H6125" t="s">
        <v>876</v>
      </c>
      <c r="I6125" t="s">
        <v>10689</v>
      </c>
      <c r="J6125">
        <v>10110</v>
      </c>
      <c r="K6125">
        <v>111400</v>
      </c>
      <c r="L6125" t="s">
        <v>27</v>
      </c>
      <c r="M6125" t="s">
        <v>182</v>
      </c>
      <c r="N6125" t="s">
        <v>11271</v>
      </c>
      <c r="O6125" s="129"/>
    </row>
    <row r="6126" spans="1:15">
      <c r="A6126" t="s">
        <v>11588</v>
      </c>
      <c r="B6126" t="s">
        <v>317</v>
      </c>
      <c r="C6126" t="s">
        <v>11589</v>
      </c>
      <c r="D6126" t="s">
        <v>318</v>
      </c>
      <c r="E6126">
        <v>70654.61</v>
      </c>
      <c r="F6126" t="s">
        <v>1170</v>
      </c>
      <c r="G6126" t="s">
        <v>11590</v>
      </c>
      <c r="H6126" t="s">
        <v>885</v>
      </c>
      <c r="I6126" t="s">
        <v>10689</v>
      </c>
      <c r="J6126">
        <v>10110</v>
      </c>
      <c r="K6126">
        <v>111400</v>
      </c>
      <c r="L6126" t="s">
        <v>27</v>
      </c>
      <c r="M6126" t="s">
        <v>182</v>
      </c>
      <c r="N6126" t="s">
        <v>11272</v>
      </c>
      <c r="O6126" s="129"/>
    </row>
    <row r="6127" spans="1:15">
      <c r="A6127" t="s">
        <v>1161</v>
      </c>
      <c r="B6127" t="s">
        <v>317</v>
      </c>
      <c r="C6127" t="s">
        <v>11591</v>
      </c>
      <c r="D6127" t="s">
        <v>318</v>
      </c>
      <c r="E6127">
        <v>71837.399999999994</v>
      </c>
      <c r="F6127" t="s">
        <v>1170</v>
      </c>
      <c r="G6127" t="s">
        <v>11592</v>
      </c>
      <c r="H6127" t="s">
        <v>877</v>
      </c>
      <c r="I6127" t="s">
        <v>10689</v>
      </c>
      <c r="J6127">
        <v>10110</v>
      </c>
      <c r="K6127">
        <v>111400</v>
      </c>
      <c r="L6127" t="s">
        <v>27</v>
      </c>
      <c r="M6127" t="s">
        <v>182</v>
      </c>
      <c r="N6127" t="s">
        <v>11273</v>
      </c>
      <c r="O6127" s="129"/>
    </row>
    <row r="6128" spans="1:15">
      <c r="A6128" t="s">
        <v>1160</v>
      </c>
      <c r="B6128" t="s">
        <v>317</v>
      </c>
      <c r="C6128" t="s">
        <v>11593</v>
      </c>
      <c r="D6128" t="s">
        <v>318</v>
      </c>
      <c r="E6128">
        <v>73489.91</v>
      </c>
      <c r="F6128" t="s">
        <v>1170</v>
      </c>
      <c r="G6128" t="s">
        <v>11594</v>
      </c>
      <c r="H6128" t="s">
        <v>882</v>
      </c>
      <c r="I6128" t="s">
        <v>10689</v>
      </c>
      <c r="J6128">
        <v>10110</v>
      </c>
      <c r="K6128">
        <v>111400</v>
      </c>
      <c r="L6128" t="s">
        <v>27</v>
      </c>
      <c r="M6128" t="s">
        <v>182</v>
      </c>
      <c r="N6128" t="s">
        <v>11274</v>
      </c>
      <c r="O6128" s="129"/>
    </row>
    <row r="6129" spans="1:15">
      <c r="A6129" t="s">
        <v>316</v>
      </c>
      <c r="B6129" t="s">
        <v>317</v>
      </c>
      <c r="C6129" t="s">
        <v>11569</v>
      </c>
      <c r="D6129" t="s">
        <v>318</v>
      </c>
      <c r="E6129">
        <v>1520.8</v>
      </c>
      <c r="F6129" t="s">
        <v>1170</v>
      </c>
      <c r="G6129" t="s">
        <v>11570</v>
      </c>
      <c r="H6129" t="s">
        <v>881</v>
      </c>
      <c r="I6129" t="s">
        <v>10688</v>
      </c>
      <c r="J6129">
        <v>10110</v>
      </c>
      <c r="K6129">
        <v>111500</v>
      </c>
      <c r="L6129" t="s">
        <v>29</v>
      </c>
      <c r="M6129" t="s">
        <v>182</v>
      </c>
      <c r="N6129" t="s">
        <v>11264</v>
      </c>
      <c r="O6129" s="129"/>
    </row>
    <row r="6130" spans="1:15">
      <c r="A6130" t="s">
        <v>320</v>
      </c>
      <c r="B6130" t="s">
        <v>317</v>
      </c>
      <c r="C6130" t="s">
        <v>11571</v>
      </c>
      <c r="D6130" t="s">
        <v>318</v>
      </c>
      <c r="E6130">
        <v>916.64</v>
      </c>
      <c r="F6130" t="s">
        <v>1170</v>
      </c>
      <c r="G6130" t="s">
        <v>11572</v>
      </c>
      <c r="H6130" t="s">
        <v>877</v>
      </c>
      <c r="I6130" t="s">
        <v>10688</v>
      </c>
      <c r="J6130">
        <v>10110</v>
      </c>
      <c r="K6130">
        <v>111500</v>
      </c>
      <c r="L6130" t="s">
        <v>29</v>
      </c>
      <c r="M6130" t="s">
        <v>182</v>
      </c>
      <c r="N6130" t="s">
        <v>11265</v>
      </c>
      <c r="O6130" s="129"/>
    </row>
    <row r="6131" spans="1:15">
      <c r="A6131" t="s">
        <v>321</v>
      </c>
      <c r="B6131" t="s">
        <v>317</v>
      </c>
      <c r="C6131" t="s">
        <v>11573</v>
      </c>
      <c r="D6131" t="s">
        <v>318</v>
      </c>
      <c r="E6131">
        <v>1145.8</v>
      </c>
      <c r="F6131" t="s">
        <v>1170</v>
      </c>
      <c r="G6131" t="s">
        <v>11574</v>
      </c>
      <c r="H6131" t="s">
        <v>880</v>
      </c>
      <c r="I6131" t="s">
        <v>10688</v>
      </c>
      <c r="J6131">
        <v>10110</v>
      </c>
      <c r="K6131">
        <v>111500</v>
      </c>
      <c r="L6131" t="s">
        <v>29</v>
      </c>
      <c r="M6131" t="s">
        <v>182</v>
      </c>
      <c r="N6131" t="s">
        <v>11266</v>
      </c>
      <c r="O6131" s="129"/>
    </row>
    <row r="6132" spans="1:15">
      <c r="A6132" t="s">
        <v>1115</v>
      </c>
      <c r="B6132" t="s">
        <v>317</v>
      </c>
      <c r="C6132" t="s">
        <v>11575</v>
      </c>
      <c r="D6132" t="s">
        <v>318</v>
      </c>
      <c r="E6132">
        <v>1604.12</v>
      </c>
      <c r="F6132" t="s">
        <v>1170</v>
      </c>
      <c r="G6132" t="s">
        <v>11576</v>
      </c>
      <c r="H6132" t="s">
        <v>878</v>
      </c>
      <c r="I6132" t="s">
        <v>10688</v>
      </c>
      <c r="J6132">
        <v>10110</v>
      </c>
      <c r="K6132">
        <v>111500</v>
      </c>
      <c r="L6132" t="s">
        <v>29</v>
      </c>
      <c r="M6132" t="s">
        <v>182</v>
      </c>
      <c r="N6132" t="s">
        <v>11267</v>
      </c>
      <c r="O6132" s="129"/>
    </row>
    <row r="6133" spans="1:15">
      <c r="A6133" t="s">
        <v>11580</v>
      </c>
      <c r="B6133" t="s">
        <v>317</v>
      </c>
      <c r="C6133" t="s">
        <v>11581</v>
      </c>
      <c r="D6133" t="s">
        <v>318</v>
      </c>
      <c r="E6133">
        <v>1145.8</v>
      </c>
      <c r="F6133" t="s">
        <v>1170</v>
      </c>
      <c r="G6133" t="s">
        <v>11582</v>
      </c>
      <c r="H6133" t="s">
        <v>866</v>
      </c>
      <c r="I6133" t="s">
        <v>10688</v>
      </c>
      <c r="J6133">
        <v>10110</v>
      </c>
      <c r="K6133">
        <v>111500</v>
      </c>
      <c r="L6133" t="s">
        <v>29</v>
      </c>
      <c r="M6133" t="s">
        <v>182</v>
      </c>
      <c r="N6133" t="s">
        <v>11269</v>
      </c>
      <c r="O6133" s="129"/>
    </row>
    <row r="6134" spans="1:15">
      <c r="A6134" t="s">
        <v>1155</v>
      </c>
      <c r="B6134" t="s">
        <v>317</v>
      </c>
      <c r="C6134" t="s">
        <v>11586</v>
      </c>
      <c r="D6134" t="s">
        <v>318</v>
      </c>
      <c r="E6134">
        <v>174.89</v>
      </c>
      <c r="F6134" t="s">
        <v>1170</v>
      </c>
      <c r="G6134" t="s">
        <v>11587</v>
      </c>
      <c r="H6134" t="s">
        <v>878</v>
      </c>
      <c r="I6134" t="s">
        <v>10688</v>
      </c>
      <c r="J6134">
        <v>10110</v>
      </c>
      <c r="K6134">
        <v>111500</v>
      </c>
      <c r="L6134" t="s">
        <v>29</v>
      </c>
      <c r="M6134" t="s">
        <v>182</v>
      </c>
      <c r="N6134" t="s">
        <v>11270</v>
      </c>
      <c r="O6134" s="129"/>
    </row>
    <row r="6135" spans="1:15">
      <c r="A6135" t="s">
        <v>1161</v>
      </c>
      <c r="B6135" t="s">
        <v>317</v>
      </c>
      <c r="C6135" t="s">
        <v>11591</v>
      </c>
      <c r="D6135" t="s">
        <v>318</v>
      </c>
      <c r="E6135">
        <v>270.27999999999997</v>
      </c>
      <c r="F6135" t="s">
        <v>1170</v>
      </c>
      <c r="G6135" t="s">
        <v>11592</v>
      </c>
      <c r="H6135" t="s">
        <v>878</v>
      </c>
      <c r="I6135" t="s">
        <v>10688</v>
      </c>
      <c r="J6135">
        <v>10110</v>
      </c>
      <c r="K6135">
        <v>111500</v>
      </c>
      <c r="L6135" t="s">
        <v>29</v>
      </c>
      <c r="M6135" t="s">
        <v>182</v>
      </c>
      <c r="N6135" t="s">
        <v>11273</v>
      </c>
      <c r="O6135" s="129"/>
    </row>
    <row r="6136" spans="1:15">
      <c r="A6136" t="s">
        <v>316</v>
      </c>
      <c r="B6136" t="s">
        <v>317</v>
      </c>
      <c r="C6136" t="s">
        <v>11569</v>
      </c>
      <c r="D6136" t="s">
        <v>318</v>
      </c>
      <c r="E6136">
        <v>17551.28</v>
      </c>
      <c r="F6136" t="s">
        <v>1170</v>
      </c>
      <c r="G6136" t="s">
        <v>11570</v>
      </c>
      <c r="H6136" t="s">
        <v>882</v>
      </c>
      <c r="I6136" t="s">
        <v>10687</v>
      </c>
      <c r="J6136">
        <v>10110</v>
      </c>
      <c r="K6136">
        <v>111600</v>
      </c>
      <c r="L6136" t="s">
        <v>31</v>
      </c>
      <c r="M6136" t="s">
        <v>182</v>
      </c>
      <c r="N6136" t="s">
        <v>11264</v>
      </c>
      <c r="O6136" s="129"/>
    </row>
    <row r="6137" spans="1:15">
      <c r="A6137" t="s">
        <v>320</v>
      </c>
      <c r="B6137" t="s">
        <v>317</v>
      </c>
      <c r="C6137" t="s">
        <v>11571</v>
      </c>
      <c r="D6137" t="s">
        <v>318</v>
      </c>
      <c r="E6137">
        <v>18243.990000000002</v>
      </c>
      <c r="F6137" t="s">
        <v>1170</v>
      </c>
      <c r="G6137" t="s">
        <v>11572</v>
      </c>
      <c r="H6137" t="s">
        <v>878</v>
      </c>
      <c r="I6137" t="s">
        <v>10687</v>
      </c>
      <c r="J6137">
        <v>10110</v>
      </c>
      <c r="K6137">
        <v>111600</v>
      </c>
      <c r="L6137" t="s">
        <v>31</v>
      </c>
      <c r="M6137" t="s">
        <v>182</v>
      </c>
      <c r="N6137" t="s">
        <v>11265</v>
      </c>
      <c r="O6137" s="129"/>
    </row>
    <row r="6138" spans="1:15">
      <c r="A6138" t="s">
        <v>321</v>
      </c>
      <c r="B6138" t="s">
        <v>317</v>
      </c>
      <c r="C6138" t="s">
        <v>11573</v>
      </c>
      <c r="D6138" t="s">
        <v>318</v>
      </c>
      <c r="E6138">
        <v>16654.95</v>
      </c>
      <c r="F6138" t="s">
        <v>1170</v>
      </c>
      <c r="G6138" t="s">
        <v>11574</v>
      </c>
      <c r="H6138" t="s">
        <v>881</v>
      </c>
      <c r="I6138" t="s">
        <v>10687</v>
      </c>
      <c r="J6138">
        <v>10110</v>
      </c>
      <c r="K6138">
        <v>111600</v>
      </c>
      <c r="L6138" t="s">
        <v>31</v>
      </c>
      <c r="M6138" t="s">
        <v>182</v>
      </c>
      <c r="N6138" t="s">
        <v>11266</v>
      </c>
      <c r="O6138" s="129"/>
    </row>
    <row r="6139" spans="1:15">
      <c r="A6139" t="s">
        <v>1115</v>
      </c>
      <c r="B6139" t="s">
        <v>317</v>
      </c>
      <c r="C6139" t="s">
        <v>11575</v>
      </c>
      <c r="D6139" t="s">
        <v>318</v>
      </c>
      <c r="E6139">
        <v>17248.46</v>
      </c>
      <c r="F6139" t="s">
        <v>1170</v>
      </c>
      <c r="G6139" t="s">
        <v>11576</v>
      </c>
      <c r="H6139" t="s">
        <v>879</v>
      </c>
      <c r="I6139" t="s">
        <v>10687</v>
      </c>
      <c r="J6139">
        <v>10110</v>
      </c>
      <c r="K6139">
        <v>111600</v>
      </c>
      <c r="L6139" t="s">
        <v>31</v>
      </c>
      <c r="M6139" t="s">
        <v>182</v>
      </c>
      <c r="N6139" t="s">
        <v>11267</v>
      </c>
      <c r="O6139" s="129"/>
    </row>
    <row r="6140" spans="1:15">
      <c r="A6140" t="s">
        <v>11577</v>
      </c>
      <c r="B6140" t="s">
        <v>317</v>
      </c>
      <c r="C6140" t="s">
        <v>11578</v>
      </c>
      <c r="D6140" t="s">
        <v>318</v>
      </c>
      <c r="E6140">
        <v>16734.86</v>
      </c>
      <c r="F6140" t="s">
        <v>1170</v>
      </c>
      <c r="G6140" t="s">
        <v>11579</v>
      </c>
      <c r="H6140" t="s">
        <v>874</v>
      </c>
      <c r="I6140" t="s">
        <v>10687</v>
      </c>
      <c r="J6140">
        <v>10110</v>
      </c>
      <c r="K6140">
        <v>111600</v>
      </c>
      <c r="L6140" t="s">
        <v>31</v>
      </c>
      <c r="M6140" t="s">
        <v>182</v>
      </c>
      <c r="N6140" t="s">
        <v>11268</v>
      </c>
      <c r="O6140" s="129"/>
    </row>
    <row r="6141" spans="1:15">
      <c r="A6141" t="s">
        <v>11580</v>
      </c>
      <c r="B6141" t="s">
        <v>317</v>
      </c>
      <c r="C6141" t="s">
        <v>11581</v>
      </c>
      <c r="D6141" t="s">
        <v>318</v>
      </c>
      <c r="E6141">
        <v>22256.68</v>
      </c>
      <c r="F6141" t="s">
        <v>1170</v>
      </c>
      <c r="G6141" t="s">
        <v>11582</v>
      </c>
      <c r="H6141" t="s">
        <v>867</v>
      </c>
      <c r="I6141" t="s">
        <v>10687</v>
      </c>
      <c r="J6141">
        <v>10110</v>
      </c>
      <c r="K6141">
        <v>111600</v>
      </c>
      <c r="L6141" t="s">
        <v>31</v>
      </c>
      <c r="M6141" t="s">
        <v>182</v>
      </c>
      <c r="N6141" t="s">
        <v>11269</v>
      </c>
      <c r="O6141" s="129"/>
    </row>
    <row r="6142" spans="1:15">
      <c r="A6142" t="s">
        <v>1155</v>
      </c>
      <c r="B6142" t="s">
        <v>317</v>
      </c>
      <c r="C6142" t="s">
        <v>11586</v>
      </c>
      <c r="D6142" t="s">
        <v>318</v>
      </c>
      <c r="E6142">
        <v>22480.33</v>
      </c>
      <c r="F6142" t="s">
        <v>1170</v>
      </c>
      <c r="G6142" t="s">
        <v>11587</v>
      </c>
      <c r="H6142" t="s">
        <v>879</v>
      </c>
      <c r="I6142" t="s">
        <v>10687</v>
      </c>
      <c r="J6142">
        <v>10110</v>
      </c>
      <c r="K6142">
        <v>111600</v>
      </c>
      <c r="L6142" t="s">
        <v>31</v>
      </c>
      <c r="M6142" t="s">
        <v>182</v>
      </c>
      <c r="N6142" t="s">
        <v>11270</v>
      </c>
      <c r="O6142" s="129"/>
    </row>
    <row r="6143" spans="1:15">
      <c r="A6143" t="s">
        <v>11583</v>
      </c>
      <c r="B6143" t="s">
        <v>317</v>
      </c>
      <c r="C6143" t="s">
        <v>11584</v>
      </c>
      <c r="D6143" t="s">
        <v>318</v>
      </c>
      <c r="E6143">
        <v>22522.35</v>
      </c>
      <c r="F6143" t="s">
        <v>1170</v>
      </c>
      <c r="G6143" t="s">
        <v>11585</v>
      </c>
      <c r="H6143" t="s">
        <v>877</v>
      </c>
      <c r="I6143" t="s">
        <v>10687</v>
      </c>
      <c r="J6143">
        <v>10110</v>
      </c>
      <c r="K6143">
        <v>111600</v>
      </c>
      <c r="L6143" t="s">
        <v>31</v>
      </c>
      <c r="M6143" t="s">
        <v>182</v>
      </c>
      <c r="N6143" t="s">
        <v>11271</v>
      </c>
      <c r="O6143" s="129"/>
    </row>
    <row r="6144" spans="1:15">
      <c r="A6144" t="s">
        <v>11588</v>
      </c>
      <c r="B6144" t="s">
        <v>317</v>
      </c>
      <c r="C6144" t="s">
        <v>11589</v>
      </c>
      <c r="D6144" t="s">
        <v>318</v>
      </c>
      <c r="E6144">
        <v>37163.39</v>
      </c>
      <c r="F6144" t="s">
        <v>1170</v>
      </c>
      <c r="G6144" t="s">
        <v>11590</v>
      </c>
      <c r="H6144" t="s">
        <v>886</v>
      </c>
      <c r="I6144" t="s">
        <v>10687</v>
      </c>
      <c r="J6144">
        <v>10110</v>
      </c>
      <c r="K6144">
        <v>111600</v>
      </c>
      <c r="L6144" t="s">
        <v>31</v>
      </c>
      <c r="M6144" t="s">
        <v>182</v>
      </c>
      <c r="N6144" t="s">
        <v>11272</v>
      </c>
      <c r="O6144" s="129"/>
    </row>
    <row r="6145" spans="1:15">
      <c r="A6145" t="s">
        <v>1161</v>
      </c>
      <c r="B6145" t="s">
        <v>317</v>
      </c>
      <c r="C6145" t="s">
        <v>11591</v>
      </c>
      <c r="D6145" t="s">
        <v>318</v>
      </c>
      <c r="E6145">
        <v>24320.92</v>
      </c>
      <c r="F6145" t="s">
        <v>1170</v>
      </c>
      <c r="G6145" t="s">
        <v>11592</v>
      </c>
      <c r="H6145" t="s">
        <v>879</v>
      </c>
      <c r="I6145" t="s">
        <v>10687</v>
      </c>
      <c r="J6145">
        <v>10110</v>
      </c>
      <c r="K6145">
        <v>111600</v>
      </c>
      <c r="L6145" t="s">
        <v>31</v>
      </c>
      <c r="M6145" t="s">
        <v>182</v>
      </c>
      <c r="N6145" t="s">
        <v>11273</v>
      </c>
      <c r="O6145" s="129"/>
    </row>
    <row r="6146" spans="1:15">
      <c r="A6146" t="s">
        <v>1160</v>
      </c>
      <c r="B6146" t="s">
        <v>317</v>
      </c>
      <c r="C6146" t="s">
        <v>11593</v>
      </c>
      <c r="D6146" t="s">
        <v>318</v>
      </c>
      <c r="E6146">
        <v>24342.09</v>
      </c>
      <c r="F6146" t="s">
        <v>1170</v>
      </c>
      <c r="G6146" t="s">
        <v>11594</v>
      </c>
      <c r="H6146" t="s">
        <v>883</v>
      </c>
      <c r="I6146" t="s">
        <v>10687</v>
      </c>
      <c r="J6146">
        <v>10110</v>
      </c>
      <c r="K6146">
        <v>111600</v>
      </c>
      <c r="L6146" t="s">
        <v>31</v>
      </c>
      <c r="M6146" t="s">
        <v>182</v>
      </c>
      <c r="N6146" t="s">
        <v>11274</v>
      </c>
      <c r="O6146" s="129"/>
    </row>
    <row r="6147" spans="1:15">
      <c r="A6147" t="s">
        <v>316</v>
      </c>
      <c r="B6147" t="s">
        <v>317</v>
      </c>
      <c r="C6147" t="s">
        <v>11569</v>
      </c>
      <c r="D6147" t="s">
        <v>318</v>
      </c>
      <c r="E6147">
        <v>1709.57</v>
      </c>
      <c r="F6147" t="s">
        <v>1170</v>
      </c>
      <c r="G6147" t="s">
        <v>11570</v>
      </c>
      <c r="H6147" t="s">
        <v>883</v>
      </c>
      <c r="I6147" t="s">
        <v>10686</v>
      </c>
      <c r="J6147">
        <v>10110</v>
      </c>
      <c r="K6147">
        <v>111700</v>
      </c>
      <c r="L6147" t="s">
        <v>39</v>
      </c>
      <c r="M6147" t="s">
        <v>182</v>
      </c>
      <c r="N6147" t="s">
        <v>11264</v>
      </c>
      <c r="O6147" s="129"/>
    </row>
    <row r="6148" spans="1:15">
      <c r="A6148" t="s">
        <v>320</v>
      </c>
      <c r="B6148" t="s">
        <v>317</v>
      </c>
      <c r="C6148" t="s">
        <v>11571</v>
      </c>
      <c r="D6148" t="s">
        <v>318</v>
      </c>
      <c r="E6148">
        <v>1899.75</v>
      </c>
      <c r="F6148" t="s">
        <v>1170</v>
      </c>
      <c r="G6148" t="s">
        <v>11572</v>
      </c>
      <c r="H6148" t="s">
        <v>879</v>
      </c>
      <c r="I6148" t="s">
        <v>10686</v>
      </c>
      <c r="J6148">
        <v>10110</v>
      </c>
      <c r="K6148">
        <v>111700</v>
      </c>
      <c r="L6148" t="s">
        <v>39</v>
      </c>
      <c r="M6148" t="s">
        <v>182</v>
      </c>
      <c r="N6148" t="s">
        <v>11265</v>
      </c>
      <c r="O6148" s="129"/>
    </row>
    <row r="6149" spans="1:15">
      <c r="A6149" t="s">
        <v>321</v>
      </c>
      <c r="B6149" t="s">
        <v>317</v>
      </c>
      <c r="C6149" t="s">
        <v>11573</v>
      </c>
      <c r="D6149" t="s">
        <v>318</v>
      </c>
      <c r="E6149">
        <v>1899.75</v>
      </c>
      <c r="F6149" t="s">
        <v>1170</v>
      </c>
      <c r="G6149" t="s">
        <v>11574</v>
      </c>
      <c r="H6149" t="s">
        <v>882</v>
      </c>
      <c r="I6149" t="s">
        <v>10686</v>
      </c>
      <c r="J6149">
        <v>10110</v>
      </c>
      <c r="K6149">
        <v>111700</v>
      </c>
      <c r="L6149" t="s">
        <v>39</v>
      </c>
      <c r="M6149" t="s">
        <v>182</v>
      </c>
      <c r="N6149" t="s">
        <v>11266</v>
      </c>
      <c r="O6149" s="129"/>
    </row>
    <row r="6150" spans="1:15">
      <c r="A6150" t="s">
        <v>1115</v>
      </c>
      <c r="B6150" t="s">
        <v>317</v>
      </c>
      <c r="C6150" t="s">
        <v>11575</v>
      </c>
      <c r="D6150" t="s">
        <v>318</v>
      </c>
      <c r="E6150">
        <v>2096.41</v>
      </c>
      <c r="F6150" t="s">
        <v>1170</v>
      </c>
      <c r="G6150" t="s">
        <v>11576</v>
      </c>
      <c r="H6150" t="s">
        <v>880</v>
      </c>
      <c r="I6150" t="s">
        <v>10686</v>
      </c>
      <c r="J6150">
        <v>10110</v>
      </c>
      <c r="K6150">
        <v>111700</v>
      </c>
      <c r="L6150" t="s">
        <v>39</v>
      </c>
      <c r="M6150" t="s">
        <v>182</v>
      </c>
      <c r="N6150" t="s">
        <v>11267</v>
      </c>
      <c r="O6150" s="129"/>
    </row>
    <row r="6151" spans="1:15">
      <c r="A6151" t="s">
        <v>11577</v>
      </c>
      <c r="B6151" t="s">
        <v>317</v>
      </c>
      <c r="C6151" t="s">
        <v>11578</v>
      </c>
      <c r="D6151" t="s">
        <v>318</v>
      </c>
      <c r="E6151">
        <v>1949.13</v>
      </c>
      <c r="F6151" t="s">
        <v>1170</v>
      </c>
      <c r="G6151" t="s">
        <v>11579</v>
      </c>
      <c r="H6151" t="s">
        <v>875</v>
      </c>
      <c r="I6151" t="s">
        <v>10686</v>
      </c>
      <c r="J6151">
        <v>10110</v>
      </c>
      <c r="K6151">
        <v>111700</v>
      </c>
      <c r="L6151" t="s">
        <v>39</v>
      </c>
      <c r="M6151" t="s">
        <v>182</v>
      </c>
      <c r="N6151" t="s">
        <v>11268</v>
      </c>
      <c r="O6151" s="129"/>
    </row>
    <row r="6152" spans="1:15">
      <c r="A6152" t="s">
        <v>11580</v>
      </c>
      <c r="B6152" t="s">
        <v>317</v>
      </c>
      <c r="C6152" t="s">
        <v>11581</v>
      </c>
      <c r="D6152" t="s">
        <v>318</v>
      </c>
      <c r="E6152">
        <v>1949.13</v>
      </c>
      <c r="F6152" t="s">
        <v>1170</v>
      </c>
      <c r="G6152" t="s">
        <v>11582</v>
      </c>
      <c r="H6152" t="s">
        <v>868</v>
      </c>
      <c r="I6152" t="s">
        <v>10686</v>
      </c>
      <c r="J6152">
        <v>10110</v>
      </c>
      <c r="K6152">
        <v>111700</v>
      </c>
      <c r="L6152" t="s">
        <v>39</v>
      </c>
      <c r="M6152" t="s">
        <v>182</v>
      </c>
      <c r="N6152" t="s">
        <v>11269</v>
      </c>
      <c r="O6152" s="129"/>
    </row>
    <row r="6153" spans="1:15">
      <c r="A6153" t="s">
        <v>1155</v>
      </c>
      <c r="B6153" t="s">
        <v>317</v>
      </c>
      <c r="C6153" t="s">
        <v>11586</v>
      </c>
      <c r="D6153" t="s">
        <v>318</v>
      </c>
      <c r="E6153">
        <v>1949.13</v>
      </c>
      <c r="F6153" t="s">
        <v>1170</v>
      </c>
      <c r="G6153" t="s">
        <v>11587</v>
      </c>
      <c r="H6153" t="s">
        <v>880</v>
      </c>
      <c r="I6153" t="s">
        <v>10686</v>
      </c>
      <c r="J6153">
        <v>10110</v>
      </c>
      <c r="K6153">
        <v>111700</v>
      </c>
      <c r="L6153" t="s">
        <v>39</v>
      </c>
      <c r="M6153" t="s">
        <v>182</v>
      </c>
      <c r="N6153" t="s">
        <v>11270</v>
      </c>
      <c r="O6153" s="129"/>
    </row>
    <row r="6154" spans="1:15">
      <c r="A6154" t="s">
        <v>11583</v>
      </c>
      <c r="B6154" t="s">
        <v>317</v>
      </c>
      <c r="C6154" t="s">
        <v>11584</v>
      </c>
      <c r="D6154" t="s">
        <v>318</v>
      </c>
      <c r="E6154">
        <v>1829.73</v>
      </c>
      <c r="F6154" t="s">
        <v>1170</v>
      </c>
      <c r="G6154" t="s">
        <v>11585</v>
      </c>
      <c r="H6154" t="s">
        <v>878</v>
      </c>
      <c r="I6154" t="s">
        <v>10686</v>
      </c>
      <c r="J6154">
        <v>10110</v>
      </c>
      <c r="K6154">
        <v>111700</v>
      </c>
      <c r="L6154" t="s">
        <v>39</v>
      </c>
      <c r="M6154" t="s">
        <v>182</v>
      </c>
      <c r="N6154" t="s">
        <v>11271</v>
      </c>
      <c r="O6154" s="129"/>
    </row>
    <row r="6155" spans="1:15">
      <c r="A6155" t="s">
        <v>11588</v>
      </c>
      <c r="B6155" t="s">
        <v>317</v>
      </c>
      <c r="C6155" t="s">
        <v>11589</v>
      </c>
      <c r="D6155" t="s">
        <v>318</v>
      </c>
      <c r="E6155">
        <v>3202.59</v>
      </c>
      <c r="F6155" t="s">
        <v>1170</v>
      </c>
      <c r="G6155" t="s">
        <v>11590</v>
      </c>
      <c r="H6155" t="s">
        <v>887</v>
      </c>
      <c r="I6155" t="s">
        <v>10686</v>
      </c>
      <c r="J6155">
        <v>10110</v>
      </c>
      <c r="K6155">
        <v>111700</v>
      </c>
      <c r="L6155" t="s">
        <v>39</v>
      </c>
      <c r="M6155" t="s">
        <v>182</v>
      </c>
      <c r="N6155" t="s">
        <v>11272</v>
      </c>
      <c r="O6155" s="129"/>
    </row>
    <row r="6156" spans="1:15">
      <c r="A6156" t="s">
        <v>1161</v>
      </c>
      <c r="B6156" t="s">
        <v>317</v>
      </c>
      <c r="C6156" t="s">
        <v>11591</v>
      </c>
      <c r="D6156" t="s">
        <v>318</v>
      </c>
      <c r="E6156">
        <v>1757.77</v>
      </c>
      <c r="F6156" t="s">
        <v>1170</v>
      </c>
      <c r="G6156" t="s">
        <v>11592</v>
      </c>
      <c r="H6156" t="s">
        <v>880</v>
      </c>
      <c r="I6156" t="s">
        <v>10686</v>
      </c>
      <c r="J6156">
        <v>10110</v>
      </c>
      <c r="K6156">
        <v>111700</v>
      </c>
      <c r="L6156" t="s">
        <v>39</v>
      </c>
      <c r="M6156" t="s">
        <v>182</v>
      </c>
      <c r="N6156" t="s">
        <v>11273</v>
      </c>
      <c r="O6156" s="129"/>
    </row>
    <row r="6157" spans="1:15">
      <c r="A6157" t="s">
        <v>1160</v>
      </c>
      <c r="B6157" t="s">
        <v>317</v>
      </c>
      <c r="C6157" t="s">
        <v>11593</v>
      </c>
      <c r="D6157" t="s">
        <v>318</v>
      </c>
      <c r="E6157">
        <v>1734.85</v>
      </c>
      <c r="F6157" t="s">
        <v>1170</v>
      </c>
      <c r="G6157" t="s">
        <v>11594</v>
      </c>
      <c r="H6157" t="s">
        <v>884</v>
      </c>
      <c r="I6157" t="s">
        <v>10686</v>
      </c>
      <c r="J6157">
        <v>10110</v>
      </c>
      <c r="K6157">
        <v>111700</v>
      </c>
      <c r="L6157" t="s">
        <v>39</v>
      </c>
      <c r="M6157" t="s">
        <v>182</v>
      </c>
      <c r="N6157" t="s">
        <v>11274</v>
      </c>
      <c r="O6157" s="129"/>
    </row>
    <row r="6158" spans="1:15">
      <c r="A6158" t="s">
        <v>316</v>
      </c>
      <c r="B6158" t="s">
        <v>317</v>
      </c>
      <c r="C6158" t="s">
        <v>11569</v>
      </c>
      <c r="D6158" t="s">
        <v>318</v>
      </c>
      <c r="E6158">
        <v>108.35</v>
      </c>
      <c r="F6158" t="s">
        <v>1170</v>
      </c>
      <c r="G6158" t="s">
        <v>11570</v>
      </c>
      <c r="H6158" t="s">
        <v>884</v>
      </c>
      <c r="I6158" t="s">
        <v>10685</v>
      </c>
      <c r="J6158">
        <v>10110</v>
      </c>
      <c r="K6158">
        <v>113000</v>
      </c>
      <c r="L6158" t="s">
        <v>39</v>
      </c>
      <c r="M6158" t="s">
        <v>182</v>
      </c>
      <c r="N6158" t="s">
        <v>11264</v>
      </c>
      <c r="O6158" s="129"/>
    </row>
    <row r="6159" spans="1:15">
      <c r="A6159" t="s">
        <v>320</v>
      </c>
      <c r="B6159" t="s">
        <v>317</v>
      </c>
      <c r="C6159" t="s">
        <v>11571</v>
      </c>
      <c r="D6159" t="s">
        <v>318</v>
      </c>
      <c r="E6159">
        <v>108.35</v>
      </c>
      <c r="F6159" t="s">
        <v>1170</v>
      </c>
      <c r="G6159" t="s">
        <v>11572</v>
      </c>
      <c r="H6159" t="s">
        <v>880</v>
      </c>
      <c r="I6159" t="s">
        <v>10685</v>
      </c>
      <c r="J6159">
        <v>10110</v>
      </c>
      <c r="K6159">
        <v>113000</v>
      </c>
      <c r="L6159" t="s">
        <v>39</v>
      </c>
      <c r="M6159" t="s">
        <v>182</v>
      </c>
      <c r="N6159" t="s">
        <v>11265</v>
      </c>
      <c r="O6159" s="129"/>
    </row>
    <row r="6160" spans="1:15">
      <c r="A6160" t="s">
        <v>321</v>
      </c>
      <c r="B6160" t="s">
        <v>317</v>
      </c>
      <c r="C6160" t="s">
        <v>11573</v>
      </c>
      <c r="D6160" t="s">
        <v>318</v>
      </c>
      <c r="E6160">
        <v>108.35</v>
      </c>
      <c r="F6160" t="s">
        <v>1170</v>
      </c>
      <c r="G6160" t="s">
        <v>11574</v>
      </c>
      <c r="H6160" t="s">
        <v>883</v>
      </c>
      <c r="I6160" t="s">
        <v>10685</v>
      </c>
      <c r="J6160">
        <v>10110</v>
      </c>
      <c r="K6160">
        <v>113000</v>
      </c>
      <c r="L6160" t="s">
        <v>39</v>
      </c>
      <c r="M6160" t="s">
        <v>182</v>
      </c>
      <c r="N6160" t="s">
        <v>11266</v>
      </c>
      <c r="O6160" s="129"/>
    </row>
    <row r="6161" spans="1:15">
      <c r="A6161" t="s">
        <v>1115</v>
      </c>
      <c r="B6161" t="s">
        <v>317</v>
      </c>
      <c r="C6161" t="s">
        <v>11575</v>
      </c>
      <c r="D6161" t="s">
        <v>318</v>
      </c>
      <c r="E6161">
        <v>134.72</v>
      </c>
      <c r="F6161" t="s">
        <v>1170</v>
      </c>
      <c r="G6161" t="s">
        <v>11576</v>
      </c>
      <c r="H6161" t="s">
        <v>881</v>
      </c>
      <c r="I6161" t="s">
        <v>10685</v>
      </c>
      <c r="J6161">
        <v>10110</v>
      </c>
      <c r="K6161">
        <v>113000</v>
      </c>
      <c r="L6161" t="s">
        <v>39</v>
      </c>
      <c r="M6161" t="s">
        <v>182</v>
      </c>
      <c r="N6161" t="s">
        <v>11267</v>
      </c>
      <c r="O6161" s="129"/>
    </row>
    <row r="6162" spans="1:15">
      <c r="A6162" t="s">
        <v>11577</v>
      </c>
      <c r="B6162" t="s">
        <v>317</v>
      </c>
      <c r="C6162" t="s">
        <v>11578</v>
      </c>
      <c r="D6162" t="s">
        <v>318</v>
      </c>
      <c r="E6162">
        <v>114.94</v>
      </c>
      <c r="F6162" t="s">
        <v>1170</v>
      </c>
      <c r="G6162" t="s">
        <v>11579</v>
      </c>
      <c r="H6162" t="s">
        <v>876</v>
      </c>
      <c r="I6162" t="s">
        <v>10685</v>
      </c>
      <c r="J6162">
        <v>10110</v>
      </c>
      <c r="K6162">
        <v>113000</v>
      </c>
      <c r="L6162" t="s">
        <v>39</v>
      </c>
      <c r="M6162" t="s">
        <v>182</v>
      </c>
      <c r="N6162" t="s">
        <v>11268</v>
      </c>
      <c r="O6162" s="129"/>
    </row>
    <row r="6163" spans="1:15">
      <c r="A6163" t="s">
        <v>11580</v>
      </c>
      <c r="B6163" t="s">
        <v>317</v>
      </c>
      <c r="C6163" t="s">
        <v>11581</v>
      </c>
      <c r="D6163" t="s">
        <v>318</v>
      </c>
      <c r="E6163">
        <v>114.94</v>
      </c>
      <c r="F6163" t="s">
        <v>1170</v>
      </c>
      <c r="G6163" t="s">
        <v>11582</v>
      </c>
      <c r="H6163" t="s">
        <v>869</v>
      </c>
      <c r="I6163" t="s">
        <v>10685</v>
      </c>
      <c r="J6163">
        <v>10110</v>
      </c>
      <c r="K6163">
        <v>113000</v>
      </c>
      <c r="L6163" t="s">
        <v>39</v>
      </c>
      <c r="M6163" t="s">
        <v>182</v>
      </c>
      <c r="N6163" t="s">
        <v>11269</v>
      </c>
      <c r="O6163" s="129"/>
    </row>
    <row r="6164" spans="1:15">
      <c r="A6164" t="s">
        <v>11583</v>
      </c>
      <c r="B6164" t="s">
        <v>317</v>
      </c>
      <c r="C6164" t="s">
        <v>11584</v>
      </c>
      <c r="D6164" t="s">
        <v>318</v>
      </c>
      <c r="E6164">
        <v>114.94</v>
      </c>
      <c r="F6164" t="s">
        <v>1170</v>
      </c>
      <c r="G6164" t="s">
        <v>11585</v>
      </c>
      <c r="H6164" t="s">
        <v>879</v>
      </c>
      <c r="I6164" t="s">
        <v>10685</v>
      </c>
      <c r="J6164">
        <v>10110</v>
      </c>
      <c r="K6164">
        <v>113000</v>
      </c>
      <c r="L6164" t="s">
        <v>39</v>
      </c>
      <c r="M6164" t="s">
        <v>182</v>
      </c>
      <c r="N6164" t="s">
        <v>11271</v>
      </c>
      <c r="O6164" s="129"/>
    </row>
    <row r="6165" spans="1:15">
      <c r="A6165" t="s">
        <v>1155</v>
      </c>
      <c r="B6165" t="s">
        <v>317</v>
      </c>
      <c r="C6165" t="s">
        <v>11586</v>
      </c>
      <c r="D6165" t="s">
        <v>318</v>
      </c>
      <c r="E6165">
        <v>114.94</v>
      </c>
      <c r="F6165" t="s">
        <v>1170</v>
      </c>
      <c r="G6165" t="s">
        <v>11587</v>
      </c>
      <c r="H6165" t="s">
        <v>881</v>
      </c>
      <c r="I6165" t="s">
        <v>10685</v>
      </c>
      <c r="J6165">
        <v>10110</v>
      </c>
      <c r="K6165">
        <v>113000</v>
      </c>
      <c r="L6165" t="s">
        <v>39</v>
      </c>
      <c r="M6165" t="s">
        <v>182</v>
      </c>
      <c r="N6165" t="s">
        <v>11270</v>
      </c>
      <c r="O6165" s="129"/>
    </row>
    <row r="6166" spans="1:15">
      <c r="A6166" t="s">
        <v>11588</v>
      </c>
      <c r="B6166" t="s">
        <v>317</v>
      </c>
      <c r="C6166" t="s">
        <v>11589</v>
      </c>
      <c r="D6166" t="s">
        <v>318</v>
      </c>
      <c r="E6166">
        <v>268.63</v>
      </c>
      <c r="F6166" t="s">
        <v>1170</v>
      </c>
      <c r="G6166" t="s">
        <v>11590</v>
      </c>
      <c r="H6166" t="s">
        <v>888</v>
      </c>
      <c r="I6166" t="s">
        <v>10685</v>
      </c>
      <c r="J6166">
        <v>10110</v>
      </c>
      <c r="K6166">
        <v>113000</v>
      </c>
      <c r="L6166" t="s">
        <v>39</v>
      </c>
      <c r="M6166" t="s">
        <v>182</v>
      </c>
      <c r="N6166" t="s">
        <v>11272</v>
      </c>
      <c r="O6166" s="129"/>
    </row>
    <row r="6167" spans="1:15">
      <c r="A6167" t="s">
        <v>1161</v>
      </c>
      <c r="B6167" t="s">
        <v>317</v>
      </c>
      <c r="C6167" t="s">
        <v>11591</v>
      </c>
      <c r="D6167" t="s">
        <v>318</v>
      </c>
      <c r="E6167">
        <v>134.80000000000001</v>
      </c>
      <c r="F6167" t="s">
        <v>1170</v>
      </c>
      <c r="G6167" t="s">
        <v>11592</v>
      </c>
      <c r="H6167" t="s">
        <v>881</v>
      </c>
      <c r="I6167" t="s">
        <v>10685</v>
      </c>
      <c r="J6167">
        <v>10110</v>
      </c>
      <c r="K6167">
        <v>113000</v>
      </c>
      <c r="L6167" t="s">
        <v>39</v>
      </c>
      <c r="M6167" t="s">
        <v>182</v>
      </c>
      <c r="N6167" t="s">
        <v>11273</v>
      </c>
      <c r="O6167" s="129"/>
    </row>
    <row r="6168" spans="1:15">
      <c r="A6168" t="s">
        <v>1160</v>
      </c>
      <c r="B6168" t="s">
        <v>317</v>
      </c>
      <c r="C6168" t="s">
        <v>11593</v>
      </c>
      <c r="D6168" t="s">
        <v>318</v>
      </c>
      <c r="E6168">
        <v>134.80000000000001</v>
      </c>
      <c r="F6168" t="s">
        <v>1170</v>
      </c>
      <c r="G6168" t="s">
        <v>11594</v>
      </c>
      <c r="H6168" t="s">
        <v>885</v>
      </c>
      <c r="I6168" t="s">
        <v>10685</v>
      </c>
      <c r="J6168">
        <v>10110</v>
      </c>
      <c r="K6168">
        <v>113000</v>
      </c>
      <c r="L6168" t="s">
        <v>39</v>
      </c>
      <c r="M6168" t="s">
        <v>182</v>
      </c>
      <c r="N6168" t="s">
        <v>11274</v>
      </c>
      <c r="O6168" s="129"/>
    </row>
    <row r="6169" spans="1:15">
      <c r="A6169" t="s">
        <v>316</v>
      </c>
      <c r="B6169" t="s">
        <v>317</v>
      </c>
      <c r="C6169" t="s">
        <v>11569</v>
      </c>
      <c r="D6169" t="s">
        <v>318</v>
      </c>
      <c r="E6169">
        <v>482.68</v>
      </c>
      <c r="F6169" t="s">
        <v>1170</v>
      </c>
      <c r="G6169" t="s">
        <v>11570</v>
      </c>
      <c r="H6169" t="s">
        <v>885</v>
      </c>
      <c r="I6169" t="s">
        <v>10684</v>
      </c>
      <c r="J6169">
        <v>10110</v>
      </c>
      <c r="K6169">
        <v>113010</v>
      </c>
      <c r="L6169" t="s">
        <v>35</v>
      </c>
      <c r="M6169" t="s">
        <v>182</v>
      </c>
      <c r="N6169" t="s">
        <v>11264</v>
      </c>
      <c r="O6169" s="129"/>
    </row>
    <row r="6170" spans="1:15">
      <c r="A6170" t="s">
        <v>320</v>
      </c>
      <c r="B6170" t="s">
        <v>317</v>
      </c>
      <c r="C6170" t="s">
        <v>11571</v>
      </c>
      <c r="D6170" t="s">
        <v>318</v>
      </c>
      <c r="E6170">
        <v>538.26</v>
      </c>
      <c r="F6170" t="s">
        <v>1170</v>
      </c>
      <c r="G6170" t="s">
        <v>11572</v>
      </c>
      <c r="H6170" t="s">
        <v>881</v>
      </c>
      <c r="I6170" t="s">
        <v>10684</v>
      </c>
      <c r="J6170">
        <v>10110</v>
      </c>
      <c r="K6170">
        <v>113010</v>
      </c>
      <c r="L6170" t="s">
        <v>35</v>
      </c>
      <c r="M6170" t="s">
        <v>182</v>
      </c>
      <c r="N6170" t="s">
        <v>11265</v>
      </c>
      <c r="O6170" s="129"/>
    </row>
    <row r="6171" spans="1:15">
      <c r="A6171" t="s">
        <v>321</v>
      </c>
      <c r="B6171" t="s">
        <v>317</v>
      </c>
      <c r="C6171" t="s">
        <v>11573</v>
      </c>
      <c r="D6171" t="s">
        <v>318</v>
      </c>
      <c r="E6171">
        <v>522.38</v>
      </c>
      <c r="F6171" t="s">
        <v>1170</v>
      </c>
      <c r="G6171" t="s">
        <v>11574</v>
      </c>
      <c r="H6171" t="s">
        <v>884</v>
      </c>
      <c r="I6171" t="s">
        <v>10684</v>
      </c>
      <c r="J6171">
        <v>10110</v>
      </c>
      <c r="K6171">
        <v>113010</v>
      </c>
      <c r="L6171" t="s">
        <v>35</v>
      </c>
      <c r="M6171" t="s">
        <v>182</v>
      </c>
      <c r="N6171" t="s">
        <v>11266</v>
      </c>
      <c r="O6171" s="129"/>
    </row>
    <row r="6172" spans="1:15">
      <c r="A6172" t="s">
        <v>1115</v>
      </c>
      <c r="B6172" t="s">
        <v>317</v>
      </c>
      <c r="C6172" t="s">
        <v>11575</v>
      </c>
      <c r="D6172" t="s">
        <v>318</v>
      </c>
      <c r="E6172">
        <v>533.41</v>
      </c>
      <c r="F6172" t="s">
        <v>1170</v>
      </c>
      <c r="G6172" t="s">
        <v>11576</v>
      </c>
      <c r="H6172" t="s">
        <v>882</v>
      </c>
      <c r="I6172" t="s">
        <v>10684</v>
      </c>
      <c r="J6172">
        <v>10110</v>
      </c>
      <c r="K6172">
        <v>113010</v>
      </c>
      <c r="L6172" t="s">
        <v>35</v>
      </c>
      <c r="M6172" t="s">
        <v>182</v>
      </c>
      <c r="N6172" t="s">
        <v>11267</v>
      </c>
      <c r="O6172" s="129"/>
    </row>
    <row r="6173" spans="1:15">
      <c r="A6173" t="s">
        <v>11577</v>
      </c>
      <c r="B6173" t="s">
        <v>317</v>
      </c>
      <c r="C6173" t="s">
        <v>11578</v>
      </c>
      <c r="D6173" t="s">
        <v>318</v>
      </c>
      <c r="E6173">
        <v>499.79</v>
      </c>
      <c r="F6173" t="s">
        <v>1170</v>
      </c>
      <c r="G6173" t="s">
        <v>11579</v>
      </c>
      <c r="H6173" t="s">
        <v>877</v>
      </c>
      <c r="I6173" t="s">
        <v>10684</v>
      </c>
      <c r="J6173">
        <v>10110</v>
      </c>
      <c r="K6173">
        <v>113010</v>
      </c>
      <c r="L6173" t="s">
        <v>35</v>
      </c>
      <c r="M6173" t="s">
        <v>182</v>
      </c>
      <c r="N6173" t="s">
        <v>11268</v>
      </c>
      <c r="O6173" s="129"/>
    </row>
    <row r="6174" spans="1:15">
      <c r="A6174" t="s">
        <v>11580</v>
      </c>
      <c r="B6174" t="s">
        <v>317</v>
      </c>
      <c r="C6174" t="s">
        <v>11581</v>
      </c>
      <c r="D6174" t="s">
        <v>318</v>
      </c>
      <c r="E6174">
        <v>499.79</v>
      </c>
      <c r="F6174" t="s">
        <v>1170</v>
      </c>
      <c r="G6174" t="s">
        <v>11582</v>
      </c>
      <c r="H6174" t="s">
        <v>870</v>
      </c>
      <c r="I6174" t="s">
        <v>10684</v>
      </c>
      <c r="J6174">
        <v>10110</v>
      </c>
      <c r="K6174">
        <v>113010</v>
      </c>
      <c r="L6174" t="s">
        <v>35</v>
      </c>
      <c r="M6174" t="s">
        <v>182</v>
      </c>
      <c r="N6174" t="s">
        <v>11269</v>
      </c>
      <c r="O6174" s="129"/>
    </row>
    <row r="6175" spans="1:15">
      <c r="A6175" t="s">
        <v>11583</v>
      </c>
      <c r="B6175" t="s">
        <v>317</v>
      </c>
      <c r="C6175" t="s">
        <v>11584</v>
      </c>
      <c r="D6175" t="s">
        <v>318</v>
      </c>
      <c r="E6175">
        <v>503.84</v>
      </c>
      <c r="F6175" t="s">
        <v>1170</v>
      </c>
      <c r="G6175" t="s">
        <v>11585</v>
      </c>
      <c r="H6175" t="s">
        <v>880</v>
      </c>
      <c r="I6175" t="s">
        <v>10684</v>
      </c>
      <c r="J6175">
        <v>10110</v>
      </c>
      <c r="K6175">
        <v>113010</v>
      </c>
      <c r="L6175" t="s">
        <v>35</v>
      </c>
      <c r="M6175" t="s">
        <v>182</v>
      </c>
      <c r="N6175" t="s">
        <v>11271</v>
      </c>
      <c r="O6175" s="129"/>
    </row>
    <row r="6176" spans="1:15">
      <c r="A6176" t="s">
        <v>1155</v>
      </c>
      <c r="B6176" t="s">
        <v>317</v>
      </c>
      <c r="C6176" t="s">
        <v>11586</v>
      </c>
      <c r="D6176" t="s">
        <v>318</v>
      </c>
      <c r="E6176">
        <v>560.04999999999995</v>
      </c>
      <c r="F6176" t="s">
        <v>1170</v>
      </c>
      <c r="G6176" t="s">
        <v>11587</v>
      </c>
      <c r="H6176" t="s">
        <v>882</v>
      </c>
      <c r="I6176" t="s">
        <v>10684</v>
      </c>
      <c r="J6176">
        <v>10110</v>
      </c>
      <c r="K6176">
        <v>113010</v>
      </c>
      <c r="L6176" t="s">
        <v>35</v>
      </c>
      <c r="M6176" t="s">
        <v>182</v>
      </c>
      <c r="N6176" t="s">
        <v>11270</v>
      </c>
      <c r="O6176" s="129"/>
    </row>
    <row r="6177" spans="1:15">
      <c r="A6177" t="s">
        <v>11588</v>
      </c>
      <c r="B6177" t="s">
        <v>317</v>
      </c>
      <c r="C6177" t="s">
        <v>11589</v>
      </c>
      <c r="D6177" t="s">
        <v>318</v>
      </c>
      <c r="E6177">
        <v>1202.57</v>
      </c>
      <c r="F6177" t="s">
        <v>1170</v>
      </c>
      <c r="G6177" t="s">
        <v>11590</v>
      </c>
      <c r="H6177" t="s">
        <v>889</v>
      </c>
      <c r="I6177" t="s">
        <v>10684</v>
      </c>
      <c r="J6177">
        <v>10110</v>
      </c>
      <c r="K6177">
        <v>113010</v>
      </c>
      <c r="L6177" t="s">
        <v>35</v>
      </c>
      <c r="M6177" t="s">
        <v>182</v>
      </c>
      <c r="N6177" t="s">
        <v>11272</v>
      </c>
      <c r="O6177" s="129"/>
    </row>
    <row r="6178" spans="1:15">
      <c r="A6178" t="s">
        <v>1161</v>
      </c>
      <c r="B6178" t="s">
        <v>317</v>
      </c>
      <c r="C6178" t="s">
        <v>11591</v>
      </c>
      <c r="D6178" t="s">
        <v>318</v>
      </c>
      <c r="E6178">
        <v>578.36</v>
      </c>
      <c r="F6178" t="s">
        <v>1170</v>
      </c>
      <c r="G6178" t="s">
        <v>11592</v>
      </c>
      <c r="H6178" t="s">
        <v>882</v>
      </c>
      <c r="I6178" t="s">
        <v>10684</v>
      </c>
      <c r="J6178">
        <v>10110</v>
      </c>
      <c r="K6178">
        <v>113010</v>
      </c>
      <c r="L6178" t="s">
        <v>35</v>
      </c>
      <c r="M6178" t="s">
        <v>182</v>
      </c>
      <c r="N6178" t="s">
        <v>11273</v>
      </c>
      <c r="O6178" s="129"/>
    </row>
    <row r="6179" spans="1:15">
      <c r="A6179" t="s">
        <v>1160</v>
      </c>
      <c r="B6179" t="s">
        <v>317</v>
      </c>
      <c r="C6179" t="s">
        <v>11593</v>
      </c>
      <c r="D6179" t="s">
        <v>318</v>
      </c>
      <c r="E6179">
        <v>606.65</v>
      </c>
      <c r="F6179" t="s">
        <v>1170</v>
      </c>
      <c r="G6179" t="s">
        <v>11594</v>
      </c>
      <c r="H6179" t="s">
        <v>886</v>
      </c>
      <c r="I6179" t="s">
        <v>10684</v>
      </c>
      <c r="J6179">
        <v>10110</v>
      </c>
      <c r="K6179">
        <v>113010</v>
      </c>
      <c r="L6179" t="s">
        <v>35</v>
      </c>
      <c r="M6179" t="s">
        <v>182</v>
      </c>
      <c r="N6179" t="s">
        <v>11274</v>
      </c>
      <c r="O6179" s="129"/>
    </row>
    <row r="6180" spans="1:15">
      <c r="A6180" t="s">
        <v>316</v>
      </c>
      <c r="B6180" t="s">
        <v>317</v>
      </c>
      <c r="C6180" t="s">
        <v>11569</v>
      </c>
      <c r="D6180" t="s">
        <v>318</v>
      </c>
      <c r="E6180">
        <v>110.24</v>
      </c>
      <c r="F6180" t="s">
        <v>1170</v>
      </c>
      <c r="G6180" t="s">
        <v>11570</v>
      </c>
      <c r="H6180" t="s">
        <v>886</v>
      </c>
      <c r="I6180" t="s">
        <v>10683</v>
      </c>
      <c r="J6180">
        <v>10110</v>
      </c>
      <c r="K6180">
        <v>113020</v>
      </c>
      <c r="L6180" t="s">
        <v>33</v>
      </c>
      <c r="M6180" t="s">
        <v>182</v>
      </c>
      <c r="N6180" t="s">
        <v>11264</v>
      </c>
      <c r="O6180" s="129"/>
    </row>
    <row r="6181" spans="1:15">
      <c r="A6181" t="s">
        <v>320</v>
      </c>
      <c r="B6181" t="s">
        <v>317</v>
      </c>
      <c r="C6181" t="s">
        <v>11571</v>
      </c>
      <c r="D6181" t="s">
        <v>318</v>
      </c>
      <c r="E6181">
        <v>93.88</v>
      </c>
      <c r="F6181" t="s">
        <v>1170</v>
      </c>
      <c r="G6181" t="s">
        <v>11572</v>
      </c>
      <c r="H6181" t="s">
        <v>882</v>
      </c>
      <c r="I6181" t="s">
        <v>10683</v>
      </c>
      <c r="J6181">
        <v>10110</v>
      </c>
      <c r="K6181">
        <v>113020</v>
      </c>
      <c r="L6181" t="s">
        <v>33</v>
      </c>
      <c r="M6181" t="s">
        <v>182</v>
      </c>
      <c r="N6181" t="s">
        <v>11265</v>
      </c>
      <c r="O6181" s="129"/>
    </row>
    <row r="6182" spans="1:15">
      <c r="A6182" t="s">
        <v>321</v>
      </c>
      <c r="B6182" t="s">
        <v>317</v>
      </c>
      <c r="C6182" t="s">
        <v>11573</v>
      </c>
      <c r="D6182" t="s">
        <v>318</v>
      </c>
      <c r="E6182">
        <v>181.82</v>
      </c>
      <c r="F6182" t="s">
        <v>1170</v>
      </c>
      <c r="G6182" t="s">
        <v>11574</v>
      </c>
      <c r="H6182" t="s">
        <v>885</v>
      </c>
      <c r="I6182" t="s">
        <v>10683</v>
      </c>
      <c r="J6182">
        <v>10110</v>
      </c>
      <c r="K6182">
        <v>113020</v>
      </c>
      <c r="L6182" t="s">
        <v>33</v>
      </c>
      <c r="M6182" t="s">
        <v>182</v>
      </c>
      <c r="N6182" t="s">
        <v>11266</v>
      </c>
      <c r="O6182" s="129"/>
    </row>
    <row r="6183" spans="1:15">
      <c r="A6183" t="s">
        <v>1115</v>
      </c>
      <c r="B6183" t="s">
        <v>317</v>
      </c>
      <c r="C6183" t="s">
        <v>11575</v>
      </c>
      <c r="D6183" t="s">
        <v>318</v>
      </c>
      <c r="E6183">
        <v>197.66</v>
      </c>
      <c r="F6183" t="s">
        <v>1170</v>
      </c>
      <c r="G6183" t="s">
        <v>11576</v>
      </c>
      <c r="H6183" t="s">
        <v>883</v>
      </c>
      <c r="I6183" t="s">
        <v>10683</v>
      </c>
      <c r="J6183">
        <v>10110</v>
      </c>
      <c r="K6183">
        <v>113020</v>
      </c>
      <c r="L6183" t="s">
        <v>33</v>
      </c>
      <c r="M6183" t="s">
        <v>182</v>
      </c>
      <c r="N6183" t="s">
        <v>11267</v>
      </c>
      <c r="O6183" s="129"/>
    </row>
    <row r="6184" spans="1:15">
      <c r="A6184" t="s">
        <v>11577</v>
      </c>
      <c r="B6184" t="s">
        <v>317</v>
      </c>
      <c r="C6184" t="s">
        <v>11578</v>
      </c>
      <c r="D6184" t="s">
        <v>318</v>
      </c>
      <c r="E6184">
        <v>197.66</v>
      </c>
      <c r="F6184" t="s">
        <v>1170</v>
      </c>
      <c r="G6184" t="s">
        <v>11579</v>
      </c>
      <c r="H6184" t="s">
        <v>878</v>
      </c>
      <c r="I6184" t="s">
        <v>10683</v>
      </c>
      <c r="J6184">
        <v>10110</v>
      </c>
      <c r="K6184">
        <v>113020</v>
      </c>
      <c r="L6184" t="s">
        <v>33</v>
      </c>
      <c r="M6184" t="s">
        <v>182</v>
      </c>
      <c r="N6184" t="s">
        <v>11268</v>
      </c>
      <c r="O6184" s="129"/>
    </row>
    <row r="6185" spans="1:15">
      <c r="A6185" t="s">
        <v>11580</v>
      </c>
      <c r="B6185" t="s">
        <v>317</v>
      </c>
      <c r="C6185" t="s">
        <v>11581</v>
      </c>
      <c r="D6185" t="s">
        <v>318</v>
      </c>
      <c r="E6185">
        <v>197.66</v>
      </c>
      <c r="F6185" t="s">
        <v>1170</v>
      </c>
      <c r="G6185" t="s">
        <v>11582</v>
      </c>
      <c r="H6185" t="s">
        <v>871</v>
      </c>
      <c r="I6185" t="s">
        <v>10683</v>
      </c>
      <c r="J6185">
        <v>10110</v>
      </c>
      <c r="K6185">
        <v>113020</v>
      </c>
      <c r="L6185" t="s">
        <v>33</v>
      </c>
      <c r="M6185" t="s">
        <v>182</v>
      </c>
      <c r="N6185" t="s">
        <v>11269</v>
      </c>
      <c r="O6185" s="129"/>
    </row>
    <row r="6186" spans="1:15">
      <c r="A6186" t="s">
        <v>1155</v>
      </c>
      <c r="B6186" t="s">
        <v>317</v>
      </c>
      <c r="C6186" t="s">
        <v>11586</v>
      </c>
      <c r="D6186" t="s">
        <v>318</v>
      </c>
      <c r="E6186">
        <v>197.66</v>
      </c>
      <c r="F6186" t="s">
        <v>1170</v>
      </c>
      <c r="G6186" t="s">
        <v>11587</v>
      </c>
      <c r="H6186" t="s">
        <v>883</v>
      </c>
      <c r="I6186" t="s">
        <v>10683</v>
      </c>
      <c r="J6186">
        <v>10110</v>
      </c>
      <c r="K6186">
        <v>113020</v>
      </c>
      <c r="L6186" t="s">
        <v>33</v>
      </c>
      <c r="M6186" t="s">
        <v>182</v>
      </c>
      <c r="N6186" t="s">
        <v>11270</v>
      </c>
      <c r="O6186" s="129"/>
    </row>
    <row r="6187" spans="1:15">
      <c r="A6187" t="s">
        <v>11583</v>
      </c>
      <c r="B6187" t="s">
        <v>317</v>
      </c>
      <c r="C6187" t="s">
        <v>11584</v>
      </c>
      <c r="D6187" t="s">
        <v>318</v>
      </c>
      <c r="E6187">
        <v>197.66</v>
      </c>
      <c r="F6187" t="s">
        <v>1170</v>
      </c>
      <c r="G6187" t="s">
        <v>11585</v>
      </c>
      <c r="H6187" t="s">
        <v>881</v>
      </c>
      <c r="I6187" t="s">
        <v>10683</v>
      </c>
      <c r="J6187">
        <v>10110</v>
      </c>
      <c r="K6187">
        <v>113020</v>
      </c>
      <c r="L6187" t="s">
        <v>33</v>
      </c>
      <c r="M6187" t="s">
        <v>182</v>
      </c>
      <c r="N6187" t="s">
        <v>11271</v>
      </c>
      <c r="O6187" s="129"/>
    </row>
    <row r="6188" spans="1:15">
      <c r="A6188" t="s">
        <v>11588</v>
      </c>
      <c r="B6188" t="s">
        <v>317</v>
      </c>
      <c r="C6188" t="s">
        <v>11589</v>
      </c>
      <c r="D6188" t="s">
        <v>318</v>
      </c>
      <c r="E6188">
        <v>399.09</v>
      </c>
      <c r="F6188" t="s">
        <v>1170</v>
      </c>
      <c r="G6188" t="s">
        <v>11590</v>
      </c>
      <c r="H6188" t="s">
        <v>890</v>
      </c>
      <c r="I6188" t="s">
        <v>10683</v>
      </c>
      <c r="J6188">
        <v>10110</v>
      </c>
      <c r="K6188">
        <v>113020</v>
      </c>
      <c r="L6188" t="s">
        <v>33</v>
      </c>
      <c r="M6188" t="s">
        <v>182</v>
      </c>
      <c r="N6188" t="s">
        <v>11272</v>
      </c>
      <c r="O6188" s="129"/>
    </row>
    <row r="6189" spans="1:15">
      <c r="A6189" t="s">
        <v>1161</v>
      </c>
      <c r="B6189" t="s">
        <v>317</v>
      </c>
      <c r="C6189" t="s">
        <v>11591</v>
      </c>
      <c r="D6189" t="s">
        <v>318</v>
      </c>
      <c r="E6189">
        <v>223.26</v>
      </c>
      <c r="F6189" t="s">
        <v>1170</v>
      </c>
      <c r="G6189" t="s">
        <v>11592</v>
      </c>
      <c r="H6189" t="s">
        <v>883</v>
      </c>
      <c r="I6189" t="s">
        <v>10683</v>
      </c>
      <c r="J6189">
        <v>10110</v>
      </c>
      <c r="K6189">
        <v>113020</v>
      </c>
      <c r="L6189" t="s">
        <v>33</v>
      </c>
      <c r="M6189" t="s">
        <v>182</v>
      </c>
      <c r="N6189" t="s">
        <v>11273</v>
      </c>
      <c r="O6189" s="129"/>
    </row>
    <row r="6190" spans="1:15">
      <c r="A6190" t="s">
        <v>1160</v>
      </c>
      <c r="B6190" t="s">
        <v>317</v>
      </c>
      <c r="C6190" t="s">
        <v>11593</v>
      </c>
      <c r="D6190" t="s">
        <v>318</v>
      </c>
      <c r="E6190">
        <v>223.26</v>
      </c>
      <c r="F6190" t="s">
        <v>1170</v>
      </c>
      <c r="G6190" t="s">
        <v>11594</v>
      </c>
      <c r="H6190" t="s">
        <v>887</v>
      </c>
      <c r="I6190" t="s">
        <v>10683</v>
      </c>
      <c r="J6190">
        <v>10110</v>
      </c>
      <c r="K6190">
        <v>113020</v>
      </c>
      <c r="L6190" t="s">
        <v>33</v>
      </c>
      <c r="M6190" t="s">
        <v>182</v>
      </c>
      <c r="N6190" t="s">
        <v>11274</v>
      </c>
      <c r="O6190" s="129"/>
    </row>
    <row r="6191" spans="1:15">
      <c r="A6191" t="s">
        <v>316</v>
      </c>
      <c r="B6191" t="s">
        <v>317</v>
      </c>
      <c r="C6191" t="s">
        <v>11569</v>
      </c>
      <c r="D6191" t="s">
        <v>318</v>
      </c>
      <c r="E6191">
        <v>6572.28</v>
      </c>
      <c r="F6191" t="s">
        <v>1170</v>
      </c>
      <c r="G6191" t="s">
        <v>11570</v>
      </c>
      <c r="H6191" t="s">
        <v>887</v>
      </c>
      <c r="I6191" t="s">
        <v>10682</v>
      </c>
      <c r="J6191">
        <v>10110</v>
      </c>
      <c r="K6191">
        <v>113040</v>
      </c>
      <c r="L6191" t="s">
        <v>27</v>
      </c>
      <c r="M6191" t="s">
        <v>182</v>
      </c>
      <c r="N6191" t="s">
        <v>11264</v>
      </c>
      <c r="O6191" s="129"/>
    </row>
    <row r="6192" spans="1:15">
      <c r="A6192" t="s">
        <v>320</v>
      </c>
      <c r="B6192" t="s">
        <v>317</v>
      </c>
      <c r="C6192" t="s">
        <v>11571</v>
      </c>
      <c r="D6192" t="s">
        <v>318</v>
      </c>
      <c r="E6192">
        <v>6684.52</v>
      </c>
      <c r="F6192" t="s">
        <v>1170</v>
      </c>
      <c r="G6192" t="s">
        <v>11572</v>
      </c>
      <c r="H6192" t="s">
        <v>883</v>
      </c>
      <c r="I6192" t="s">
        <v>10682</v>
      </c>
      <c r="J6192">
        <v>10110</v>
      </c>
      <c r="K6192">
        <v>113040</v>
      </c>
      <c r="L6192" t="s">
        <v>27</v>
      </c>
      <c r="M6192" t="s">
        <v>182</v>
      </c>
      <c r="N6192" t="s">
        <v>11265</v>
      </c>
      <c r="O6192" s="129"/>
    </row>
    <row r="6193" spans="1:15">
      <c r="A6193" t="s">
        <v>321</v>
      </c>
      <c r="B6193" t="s">
        <v>317</v>
      </c>
      <c r="C6193" t="s">
        <v>11573</v>
      </c>
      <c r="D6193" t="s">
        <v>318</v>
      </c>
      <c r="E6193">
        <v>6820.13</v>
      </c>
      <c r="F6193" t="s">
        <v>1170</v>
      </c>
      <c r="G6193" t="s">
        <v>11574</v>
      </c>
      <c r="H6193" t="s">
        <v>886</v>
      </c>
      <c r="I6193" t="s">
        <v>10682</v>
      </c>
      <c r="J6193">
        <v>10110</v>
      </c>
      <c r="K6193">
        <v>113040</v>
      </c>
      <c r="L6193" t="s">
        <v>27</v>
      </c>
      <c r="M6193" t="s">
        <v>182</v>
      </c>
      <c r="N6193" t="s">
        <v>11266</v>
      </c>
      <c r="O6193" s="129"/>
    </row>
    <row r="6194" spans="1:15">
      <c r="A6194" t="s">
        <v>1115</v>
      </c>
      <c r="B6194" t="s">
        <v>317</v>
      </c>
      <c r="C6194" t="s">
        <v>11575</v>
      </c>
      <c r="D6194" t="s">
        <v>318</v>
      </c>
      <c r="E6194">
        <v>6621.13</v>
      </c>
      <c r="F6194" t="s">
        <v>1170</v>
      </c>
      <c r="G6194" t="s">
        <v>11576</v>
      </c>
      <c r="H6194" t="s">
        <v>884</v>
      </c>
      <c r="I6194" t="s">
        <v>10682</v>
      </c>
      <c r="J6194">
        <v>10110</v>
      </c>
      <c r="K6194">
        <v>113040</v>
      </c>
      <c r="L6194" t="s">
        <v>27</v>
      </c>
      <c r="M6194" t="s">
        <v>182</v>
      </c>
      <c r="N6194" t="s">
        <v>11267</v>
      </c>
      <c r="O6194" s="129"/>
    </row>
    <row r="6195" spans="1:15">
      <c r="A6195" t="s">
        <v>11577</v>
      </c>
      <c r="B6195" t="s">
        <v>317</v>
      </c>
      <c r="C6195" t="s">
        <v>11578</v>
      </c>
      <c r="D6195" t="s">
        <v>318</v>
      </c>
      <c r="E6195">
        <v>6768.88</v>
      </c>
      <c r="F6195" t="s">
        <v>1170</v>
      </c>
      <c r="G6195" t="s">
        <v>11579</v>
      </c>
      <c r="H6195" t="s">
        <v>879</v>
      </c>
      <c r="I6195" t="s">
        <v>10682</v>
      </c>
      <c r="J6195">
        <v>10110</v>
      </c>
      <c r="K6195">
        <v>113040</v>
      </c>
      <c r="L6195" t="s">
        <v>27</v>
      </c>
      <c r="M6195" t="s">
        <v>182</v>
      </c>
      <c r="N6195" t="s">
        <v>11268</v>
      </c>
      <c r="O6195" s="129"/>
    </row>
    <row r="6196" spans="1:15">
      <c r="A6196" t="s">
        <v>11580</v>
      </c>
      <c r="B6196" t="s">
        <v>317</v>
      </c>
      <c r="C6196" t="s">
        <v>11581</v>
      </c>
      <c r="D6196" t="s">
        <v>318</v>
      </c>
      <c r="E6196">
        <v>6864.38</v>
      </c>
      <c r="F6196" t="s">
        <v>1170</v>
      </c>
      <c r="G6196" t="s">
        <v>11582</v>
      </c>
      <c r="H6196" t="s">
        <v>872</v>
      </c>
      <c r="I6196" t="s">
        <v>10682</v>
      </c>
      <c r="J6196">
        <v>10110</v>
      </c>
      <c r="K6196">
        <v>113040</v>
      </c>
      <c r="L6196" t="s">
        <v>27</v>
      </c>
      <c r="M6196" t="s">
        <v>182</v>
      </c>
      <c r="N6196" t="s">
        <v>11269</v>
      </c>
      <c r="O6196" s="129"/>
    </row>
    <row r="6197" spans="1:15">
      <c r="A6197" t="s">
        <v>1155</v>
      </c>
      <c r="B6197" t="s">
        <v>317</v>
      </c>
      <c r="C6197" t="s">
        <v>11586</v>
      </c>
      <c r="D6197" t="s">
        <v>318</v>
      </c>
      <c r="E6197">
        <v>7097.21</v>
      </c>
      <c r="F6197" t="s">
        <v>1170</v>
      </c>
      <c r="G6197" t="s">
        <v>11587</v>
      </c>
      <c r="H6197" t="s">
        <v>884</v>
      </c>
      <c r="I6197" t="s">
        <v>10682</v>
      </c>
      <c r="J6197">
        <v>10110</v>
      </c>
      <c r="K6197">
        <v>113040</v>
      </c>
      <c r="L6197" t="s">
        <v>27</v>
      </c>
      <c r="M6197" t="s">
        <v>182</v>
      </c>
      <c r="N6197" t="s">
        <v>11270</v>
      </c>
      <c r="O6197" s="129"/>
    </row>
    <row r="6198" spans="1:15">
      <c r="A6198" t="s">
        <v>11583</v>
      </c>
      <c r="B6198" t="s">
        <v>317</v>
      </c>
      <c r="C6198" t="s">
        <v>11584</v>
      </c>
      <c r="D6198" t="s">
        <v>318</v>
      </c>
      <c r="E6198">
        <v>9501.02</v>
      </c>
      <c r="F6198" t="s">
        <v>1170</v>
      </c>
      <c r="G6198" t="s">
        <v>11585</v>
      </c>
      <c r="H6198" t="s">
        <v>882</v>
      </c>
      <c r="I6198" t="s">
        <v>10682</v>
      </c>
      <c r="J6198">
        <v>10110</v>
      </c>
      <c r="K6198">
        <v>113040</v>
      </c>
      <c r="L6198" t="s">
        <v>27</v>
      </c>
      <c r="M6198" t="s">
        <v>182</v>
      </c>
      <c r="N6198" t="s">
        <v>11271</v>
      </c>
      <c r="O6198" s="129"/>
    </row>
    <row r="6199" spans="1:15">
      <c r="A6199" t="s">
        <v>11588</v>
      </c>
      <c r="B6199" t="s">
        <v>317</v>
      </c>
      <c r="C6199" t="s">
        <v>11589</v>
      </c>
      <c r="D6199" t="s">
        <v>318</v>
      </c>
      <c r="E6199">
        <v>7735.22</v>
      </c>
      <c r="F6199" t="s">
        <v>1170</v>
      </c>
      <c r="G6199" t="s">
        <v>11590</v>
      </c>
      <c r="H6199" t="s">
        <v>891</v>
      </c>
      <c r="I6199" t="s">
        <v>10682</v>
      </c>
      <c r="J6199">
        <v>10110</v>
      </c>
      <c r="K6199">
        <v>113040</v>
      </c>
      <c r="L6199" t="s">
        <v>27</v>
      </c>
      <c r="M6199" t="s">
        <v>182</v>
      </c>
      <c r="N6199" t="s">
        <v>11272</v>
      </c>
      <c r="O6199" s="129"/>
    </row>
    <row r="6200" spans="1:15">
      <c r="A6200" t="s">
        <v>1161</v>
      </c>
      <c r="B6200" t="s">
        <v>317</v>
      </c>
      <c r="C6200" t="s">
        <v>11591</v>
      </c>
      <c r="D6200" t="s">
        <v>318</v>
      </c>
      <c r="E6200">
        <v>7793.63</v>
      </c>
      <c r="F6200" t="s">
        <v>1170</v>
      </c>
      <c r="G6200" t="s">
        <v>11592</v>
      </c>
      <c r="H6200" t="s">
        <v>884</v>
      </c>
      <c r="I6200" t="s">
        <v>10682</v>
      </c>
      <c r="J6200">
        <v>10110</v>
      </c>
      <c r="K6200">
        <v>113040</v>
      </c>
      <c r="L6200" t="s">
        <v>27</v>
      </c>
      <c r="M6200" t="s">
        <v>182</v>
      </c>
      <c r="N6200" t="s">
        <v>11273</v>
      </c>
      <c r="O6200" s="129"/>
    </row>
    <row r="6201" spans="1:15">
      <c r="A6201" t="s">
        <v>1160</v>
      </c>
      <c r="B6201" t="s">
        <v>317</v>
      </c>
      <c r="C6201" t="s">
        <v>11593</v>
      </c>
      <c r="D6201" t="s">
        <v>318</v>
      </c>
      <c r="E6201">
        <v>8021.66</v>
      </c>
      <c r="F6201" t="s">
        <v>1170</v>
      </c>
      <c r="G6201" t="s">
        <v>11594</v>
      </c>
      <c r="H6201" t="s">
        <v>888</v>
      </c>
      <c r="I6201" t="s">
        <v>10682</v>
      </c>
      <c r="J6201">
        <v>10110</v>
      </c>
      <c r="K6201">
        <v>113040</v>
      </c>
      <c r="L6201" t="s">
        <v>27</v>
      </c>
      <c r="M6201" t="s">
        <v>182</v>
      </c>
      <c r="N6201" t="s">
        <v>11274</v>
      </c>
      <c r="O6201" s="129"/>
    </row>
    <row r="6202" spans="1:15">
      <c r="A6202" t="s">
        <v>316</v>
      </c>
      <c r="B6202" t="s">
        <v>317</v>
      </c>
      <c r="C6202" t="s">
        <v>11569</v>
      </c>
      <c r="D6202" t="s">
        <v>318</v>
      </c>
      <c r="E6202">
        <v>105.27</v>
      </c>
      <c r="F6202" t="s">
        <v>1170</v>
      </c>
      <c r="G6202" t="s">
        <v>11570</v>
      </c>
      <c r="H6202" t="s">
        <v>888</v>
      </c>
      <c r="I6202" t="s">
        <v>10681</v>
      </c>
      <c r="J6202">
        <v>10110</v>
      </c>
      <c r="K6202">
        <v>113050</v>
      </c>
      <c r="L6202" t="s">
        <v>29</v>
      </c>
      <c r="M6202" t="s">
        <v>182</v>
      </c>
      <c r="N6202" t="s">
        <v>11264</v>
      </c>
      <c r="O6202" s="129"/>
    </row>
    <row r="6203" spans="1:15">
      <c r="A6203" t="s">
        <v>320</v>
      </c>
      <c r="B6203" t="s">
        <v>317</v>
      </c>
      <c r="C6203" t="s">
        <v>11571</v>
      </c>
      <c r="D6203" t="s">
        <v>318</v>
      </c>
      <c r="E6203">
        <v>21.89</v>
      </c>
      <c r="F6203" t="s">
        <v>1170</v>
      </c>
      <c r="G6203" t="s">
        <v>11572</v>
      </c>
      <c r="H6203" t="s">
        <v>884</v>
      </c>
      <c r="I6203" t="s">
        <v>10681</v>
      </c>
      <c r="J6203">
        <v>10110</v>
      </c>
      <c r="K6203">
        <v>113050</v>
      </c>
      <c r="L6203" t="s">
        <v>29</v>
      </c>
      <c r="M6203" t="s">
        <v>182</v>
      </c>
      <c r="N6203" t="s">
        <v>11265</v>
      </c>
      <c r="O6203" s="129"/>
    </row>
    <row r="6204" spans="1:15">
      <c r="A6204" t="s">
        <v>321</v>
      </c>
      <c r="B6204" t="s">
        <v>317</v>
      </c>
      <c r="C6204" t="s">
        <v>11573</v>
      </c>
      <c r="D6204" t="s">
        <v>318</v>
      </c>
      <c r="E6204">
        <v>53.52</v>
      </c>
      <c r="F6204" t="s">
        <v>1170</v>
      </c>
      <c r="G6204" t="s">
        <v>11574</v>
      </c>
      <c r="H6204" t="s">
        <v>887</v>
      </c>
      <c r="I6204" t="s">
        <v>10681</v>
      </c>
      <c r="J6204">
        <v>10110</v>
      </c>
      <c r="K6204">
        <v>113050</v>
      </c>
      <c r="L6204" t="s">
        <v>29</v>
      </c>
      <c r="M6204" t="s">
        <v>182</v>
      </c>
      <c r="N6204" t="s">
        <v>11266</v>
      </c>
      <c r="O6204" s="129"/>
    </row>
    <row r="6205" spans="1:15">
      <c r="A6205" t="s">
        <v>1115</v>
      </c>
      <c r="B6205" t="s">
        <v>317</v>
      </c>
      <c r="C6205" t="s">
        <v>11575</v>
      </c>
      <c r="D6205" t="s">
        <v>318</v>
      </c>
      <c r="E6205">
        <v>116.76</v>
      </c>
      <c r="F6205" t="s">
        <v>1170</v>
      </c>
      <c r="G6205" t="s">
        <v>11576</v>
      </c>
      <c r="H6205" t="s">
        <v>885</v>
      </c>
      <c r="I6205" t="s">
        <v>10681</v>
      </c>
      <c r="J6205">
        <v>10110</v>
      </c>
      <c r="K6205">
        <v>113050</v>
      </c>
      <c r="L6205" t="s">
        <v>29</v>
      </c>
      <c r="M6205" t="s">
        <v>182</v>
      </c>
      <c r="N6205" t="s">
        <v>11267</v>
      </c>
      <c r="O6205" s="129"/>
    </row>
    <row r="6206" spans="1:15">
      <c r="A6206" t="s">
        <v>11580</v>
      </c>
      <c r="B6206" t="s">
        <v>317</v>
      </c>
      <c r="C6206" t="s">
        <v>11581</v>
      </c>
      <c r="D6206" t="s">
        <v>318</v>
      </c>
      <c r="E6206">
        <v>121.96</v>
      </c>
      <c r="F6206" t="s">
        <v>1170</v>
      </c>
      <c r="G6206" t="s">
        <v>11582</v>
      </c>
      <c r="H6206" t="s">
        <v>873</v>
      </c>
      <c r="I6206" t="s">
        <v>10681</v>
      </c>
      <c r="J6206">
        <v>10110</v>
      </c>
      <c r="K6206">
        <v>113050</v>
      </c>
      <c r="L6206" t="s">
        <v>29</v>
      </c>
      <c r="M6206" t="s">
        <v>182</v>
      </c>
      <c r="N6206" t="s">
        <v>11269</v>
      </c>
      <c r="O6206" s="129"/>
    </row>
    <row r="6207" spans="1:15">
      <c r="A6207" t="s">
        <v>316</v>
      </c>
      <c r="B6207" t="s">
        <v>317</v>
      </c>
      <c r="C6207" t="s">
        <v>11569</v>
      </c>
      <c r="D6207" t="s">
        <v>318</v>
      </c>
      <c r="E6207">
        <v>1181.33</v>
      </c>
      <c r="F6207" t="s">
        <v>1170</v>
      </c>
      <c r="G6207" t="s">
        <v>11570</v>
      </c>
      <c r="H6207" t="s">
        <v>889</v>
      </c>
      <c r="I6207" t="s">
        <v>10680</v>
      </c>
      <c r="J6207">
        <v>10110</v>
      </c>
      <c r="K6207">
        <v>113060</v>
      </c>
      <c r="L6207" t="s">
        <v>31</v>
      </c>
      <c r="M6207" t="s">
        <v>182</v>
      </c>
      <c r="N6207" t="s">
        <v>11264</v>
      </c>
      <c r="O6207" s="129"/>
    </row>
    <row r="6208" spans="1:15">
      <c r="A6208" t="s">
        <v>320</v>
      </c>
      <c r="B6208" t="s">
        <v>317</v>
      </c>
      <c r="C6208" t="s">
        <v>11571</v>
      </c>
      <c r="D6208" t="s">
        <v>318</v>
      </c>
      <c r="E6208">
        <v>1269.21</v>
      </c>
      <c r="F6208" t="s">
        <v>1170</v>
      </c>
      <c r="G6208" t="s">
        <v>11572</v>
      </c>
      <c r="H6208" t="s">
        <v>885</v>
      </c>
      <c r="I6208" t="s">
        <v>10680</v>
      </c>
      <c r="J6208">
        <v>10110</v>
      </c>
      <c r="K6208">
        <v>113060</v>
      </c>
      <c r="L6208" t="s">
        <v>31</v>
      </c>
      <c r="M6208" t="s">
        <v>182</v>
      </c>
      <c r="N6208" t="s">
        <v>11265</v>
      </c>
      <c r="O6208" s="129"/>
    </row>
    <row r="6209" spans="1:15">
      <c r="A6209" t="s">
        <v>321</v>
      </c>
      <c r="B6209" t="s">
        <v>317</v>
      </c>
      <c r="C6209" t="s">
        <v>11573</v>
      </c>
      <c r="D6209" t="s">
        <v>318</v>
      </c>
      <c r="E6209">
        <v>1154.54</v>
      </c>
      <c r="F6209" t="s">
        <v>1170</v>
      </c>
      <c r="G6209" t="s">
        <v>11574</v>
      </c>
      <c r="H6209" t="s">
        <v>888</v>
      </c>
      <c r="I6209" t="s">
        <v>10680</v>
      </c>
      <c r="J6209">
        <v>10110</v>
      </c>
      <c r="K6209">
        <v>113060</v>
      </c>
      <c r="L6209" t="s">
        <v>31</v>
      </c>
      <c r="M6209" t="s">
        <v>182</v>
      </c>
      <c r="N6209" t="s">
        <v>11266</v>
      </c>
      <c r="O6209" s="129"/>
    </row>
    <row r="6210" spans="1:15">
      <c r="A6210" t="s">
        <v>1115</v>
      </c>
      <c r="B6210" t="s">
        <v>317</v>
      </c>
      <c r="C6210" t="s">
        <v>11575</v>
      </c>
      <c r="D6210" t="s">
        <v>318</v>
      </c>
      <c r="E6210">
        <v>1234.7</v>
      </c>
      <c r="F6210" t="s">
        <v>1170</v>
      </c>
      <c r="G6210" t="s">
        <v>11576</v>
      </c>
      <c r="H6210" t="s">
        <v>886</v>
      </c>
      <c r="I6210" t="s">
        <v>10680</v>
      </c>
      <c r="J6210">
        <v>10110</v>
      </c>
      <c r="K6210">
        <v>113060</v>
      </c>
      <c r="L6210" t="s">
        <v>31</v>
      </c>
      <c r="M6210" t="s">
        <v>182</v>
      </c>
      <c r="N6210" t="s">
        <v>11267</v>
      </c>
      <c r="O6210" s="129"/>
    </row>
    <row r="6211" spans="1:15">
      <c r="A6211" t="s">
        <v>11577</v>
      </c>
      <c r="B6211" t="s">
        <v>317</v>
      </c>
      <c r="C6211" t="s">
        <v>11578</v>
      </c>
      <c r="D6211" t="s">
        <v>318</v>
      </c>
      <c r="E6211">
        <v>1165.1400000000001</v>
      </c>
      <c r="F6211" t="s">
        <v>1170</v>
      </c>
      <c r="G6211" t="s">
        <v>11579</v>
      </c>
      <c r="H6211" t="s">
        <v>880</v>
      </c>
      <c r="I6211" t="s">
        <v>10680</v>
      </c>
      <c r="J6211">
        <v>10110</v>
      </c>
      <c r="K6211">
        <v>113060</v>
      </c>
      <c r="L6211" t="s">
        <v>31</v>
      </c>
      <c r="M6211" t="s">
        <v>182</v>
      </c>
      <c r="N6211" t="s">
        <v>11268</v>
      </c>
      <c r="O6211" s="129"/>
    </row>
    <row r="6212" spans="1:15">
      <c r="A6212" t="s">
        <v>11580</v>
      </c>
      <c r="B6212" t="s">
        <v>317</v>
      </c>
      <c r="C6212" t="s">
        <v>11581</v>
      </c>
      <c r="D6212" t="s">
        <v>318</v>
      </c>
      <c r="E6212">
        <v>1521.11</v>
      </c>
      <c r="F6212" t="s">
        <v>1170</v>
      </c>
      <c r="G6212" t="s">
        <v>11582</v>
      </c>
      <c r="H6212" t="s">
        <v>874</v>
      </c>
      <c r="I6212" t="s">
        <v>10680</v>
      </c>
      <c r="J6212">
        <v>10110</v>
      </c>
      <c r="K6212">
        <v>113060</v>
      </c>
      <c r="L6212" t="s">
        <v>31</v>
      </c>
      <c r="M6212" t="s">
        <v>182</v>
      </c>
      <c r="N6212" t="s">
        <v>11269</v>
      </c>
      <c r="O6212" s="129"/>
    </row>
    <row r="6213" spans="1:15">
      <c r="A6213" t="s">
        <v>1155</v>
      </c>
      <c r="B6213" t="s">
        <v>317</v>
      </c>
      <c r="C6213" t="s">
        <v>11586</v>
      </c>
      <c r="D6213" t="s">
        <v>318</v>
      </c>
      <c r="E6213">
        <v>1576.1</v>
      </c>
      <c r="F6213" t="s">
        <v>1170</v>
      </c>
      <c r="G6213" t="s">
        <v>11587</v>
      </c>
      <c r="H6213" t="s">
        <v>885</v>
      </c>
      <c r="I6213" t="s">
        <v>10680</v>
      </c>
      <c r="J6213">
        <v>10110</v>
      </c>
      <c r="K6213">
        <v>113060</v>
      </c>
      <c r="L6213" t="s">
        <v>31</v>
      </c>
      <c r="M6213" t="s">
        <v>182</v>
      </c>
      <c r="N6213" t="s">
        <v>11270</v>
      </c>
      <c r="O6213" s="129"/>
    </row>
    <row r="6214" spans="1:15">
      <c r="A6214" t="s">
        <v>11583</v>
      </c>
      <c r="B6214" t="s">
        <v>317</v>
      </c>
      <c r="C6214" t="s">
        <v>11584</v>
      </c>
      <c r="D6214" t="s">
        <v>318</v>
      </c>
      <c r="E6214">
        <v>1557.76</v>
      </c>
      <c r="F6214" t="s">
        <v>1170</v>
      </c>
      <c r="G6214" t="s">
        <v>11585</v>
      </c>
      <c r="H6214" t="s">
        <v>883</v>
      </c>
      <c r="I6214" t="s">
        <v>10680</v>
      </c>
      <c r="J6214">
        <v>10110</v>
      </c>
      <c r="K6214">
        <v>113060</v>
      </c>
      <c r="L6214" t="s">
        <v>31</v>
      </c>
      <c r="M6214" t="s">
        <v>182</v>
      </c>
      <c r="N6214" t="s">
        <v>11271</v>
      </c>
      <c r="O6214" s="129"/>
    </row>
    <row r="6215" spans="1:15">
      <c r="A6215" t="s">
        <v>11588</v>
      </c>
      <c r="B6215" t="s">
        <v>317</v>
      </c>
      <c r="C6215" t="s">
        <v>11589</v>
      </c>
      <c r="D6215" t="s">
        <v>318</v>
      </c>
      <c r="E6215">
        <v>3559.47</v>
      </c>
      <c r="F6215" t="s">
        <v>1170</v>
      </c>
      <c r="G6215" t="s">
        <v>11590</v>
      </c>
      <c r="H6215" t="s">
        <v>892</v>
      </c>
      <c r="I6215" t="s">
        <v>10680</v>
      </c>
      <c r="J6215">
        <v>10110</v>
      </c>
      <c r="K6215">
        <v>113060</v>
      </c>
      <c r="L6215" t="s">
        <v>31</v>
      </c>
      <c r="M6215" t="s">
        <v>182</v>
      </c>
      <c r="N6215" t="s">
        <v>11272</v>
      </c>
      <c r="O6215" s="129"/>
    </row>
    <row r="6216" spans="1:15">
      <c r="A6216" t="s">
        <v>1161</v>
      </c>
      <c r="B6216" t="s">
        <v>317</v>
      </c>
      <c r="C6216" t="s">
        <v>11591</v>
      </c>
      <c r="D6216" t="s">
        <v>318</v>
      </c>
      <c r="E6216">
        <v>1792.07</v>
      </c>
      <c r="F6216" t="s">
        <v>1170</v>
      </c>
      <c r="G6216" t="s">
        <v>11592</v>
      </c>
      <c r="H6216" t="s">
        <v>885</v>
      </c>
      <c r="I6216" t="s">
        <v>10680</v>
      </c>
      <c r="J6216">
        <v>10110</v>
      </c>
      <c r="K6216">
        <v>113060</v>
      </c>
      <c r="L6216" t="s">
        <v>31</v>
      </c>
      <c r="M6216" t="s">
        <v>182</v>
      </c>
      <c r="N6216" t="s">
        <v>11273</v>
      </c>
      <c r="O6216" s="129"/>
    </row>
    <row r="6217" spans="1:15">
      <c r="A6217" t="s">
        <v>1160</v>
      </c>
      <c r="B6217" t="s">
        <v>317</v>
      </c>
      <c r="C6217" t="s">
        <v>11593</v>
      </c>
      <c r="D6217" t="s">
        <v>318</v>
      </c>
      <c r="E6217">
        <v>1795</v>
      </c>
      <c r="F6217" t="s">
        <v>1170</v>
      </c>
      <c r="G6217" t="s">
        <v>11594</v>
      </c>
      <c r="H6217" t="s">
        <v>889</v>
      </c>
      <c r="I6217" t="s">
        <v>10680</v>
      </c>
      <c r="J6217">
        <v>10110</v>
      </c>
      <c r="K6217">
        <v>113060</v>
      </c>
      <c r="L6217" t="s">
        <v>31</v>
      </c>
      <c r="M6217" t="s">
        <v>182</v>
      </c>
      <c r="N6217" t="s">
        <v>11274</v>
      </c>
      <c r="O6217" s="129"/>
    </row>
    <row r="6218" spans="1:15">
      <c r="A6218" t="s">
        <v>316</v>
      </c>
      <c r="B6218" t="s">
        <v>317</v>
      </c>
      <c r="C6218" t="s">
        <v>11569</v>
      </c>
      <c r="D6218" t="s">
        <v>318</v>
      </c>
      <c r="E6218">
        <v>485.52</v>
      </c>
      <c r="F6218" t="s">
        <v>1170</v>
      </c>
      <c r="G6218" t="s">
        <v>11570</v>
      </c>
      <c r="H6218" t="s">
        <v>890</v>
      </c>
      <c r="I6218" t="s">
        <v>10679</v>
      </c>
      <c r="J6218">
        <v>10110</v>
      </c>
      <c r="K6218">
        <v>114000</v>
      </c>
      <c r="L6218" t="s">
        <v>39</v>
      </c>
      <c r="M6218" t="s">
        <v>182</v>
      </c>
      <c r="N6218" t="s">
        <v>11264</v>
      </c>
      <c r="O6218" s="129"/>
    </row>
    <row r="6219" spans="1:15">
      <c r="A6219" t="s">
        <v>320</v>
      </c>
      <c r="B6219" t="s">
        <v>317</v>
      </c>
      <c r="C6219" t="s">
        <v>11571</v>
      </c>
      <c r="D6219" t="s">
        <v>318</v>
      </c>
      <c r="E6219">
        <v>391</v>
      </c>
      <c r="F6219" t="s">
        <v>1170</v>
      </c>
      <c r="G6219" t="s">
        <v>11572</v>
      </c>
      <c r="H6219" t="s">
        <v>886</v>
      </c>
      <c r="I6219" t="s">
        <v>10679</v>
      </c>
      <c r="J6219">
        <v>10110</v>
      </c>
      <c r="K6219">
        <v>114000</v>
      </c>
      <c r="L6219" t="s">
        <v>39</v>
      </c>
      <c r="M6219" t="s">
        <v>182</v>
      </c>
      <c r="N6219" t="s">
        <v>11265</v>
      </c>
      <c r="O6219" s="129"/>
    </row>
    <row r="6220" spans="1:15">
      <c r="A6220" t="s">
        <v>321</v>
      </c>
      <c r="B6220" t="s">
        <v>317</v>
      </c>
      <c r="C6220" t="s">
        <v>11573</v>
      </c>
      <c r="D6220" t="s">
        <v>318</v>
      </c>
      <c r="E6220">
        <v>438.26</v>
      </c>
      <c r="F6220" t="s">
        <v>1170</v>
      </c>
      <c r="G6220" t="s">
        <v>11574</v>
      </c>
      <c r="H6220" t="s">
        <v>889</v>
      </c>
      <c r="I6220" t="s">
        <v>10679</v>
      </c>
      <c r="J6220">
        <v>10110</v>
      </c>
      <c r="K6220">
        <v>114000</v>
      </c>
      <c r="L6220" t="s">
        <v>39</v>
      </c>
      <c r="M6220" t="s">
        <v>182</v>
      </c>
      <c r="N6220" t="s">
        <v>11266</v>
      </c>
      <c r="O6220" s="129"/>
    </row>
    <row r="6221" spans="1:15">
      <c r="A6221" t="s">
        <v>1115</v>
      </c>
      <c r="B6221" t="s">
        <v>317</v>
      </c>
      <c r="C6221" t="s">
        <v>11575</v>
      </c>
      <c r="D6221" t="s">
        <v>318</v>
      </c>
      <c r="E6221">
        <v>492.52</v>
      </c>
      <c r="F6221" t="s">
        <v>1170</v>
      </c>
      <c r="G6221" t="s">
        <v>11576</v>
      </c>
      <c r="H6221" t="s">
        <v>887</v>
      </c>
      <c r="I6221" t="s">
        <v>10679</v>
      </c>
      <c r="J6221">
        <v>10110</v>
      </c>
      <c r="K6221">
        <v>114000</v>
      </c>
      <c r="L6221" t="s">
        <v>39</v>
      </c>
      <c r="M6221" t="s">
        <v>182</v>
      </c>
      <c r="N6221" t="s">
        <v>11267</v>
      </c>
      <c r="O6221" s="129"/>
    </row>
    <row r="6222" spans="1:15">
      <c r="A6222" t="s">
        <v>11577</v>
      </c>
      <c r="B6222" t="s">
        <v>317</v>
      </c>
      <c r="C6222" t="s">
        <v>11578</v>
      </c>
      <c r="D6222" t="s">
        <v>318</v>
      </c>
      <c r="E6222">
        <v>451.82</v>
      </c>
      <c r="F6222" t="s">
        <v>1170</v>
      </c>
      <c r="G6222" t="s">
        <v>11579</v>
      </c>
      <c r="H6222" t="s">
        <v>881</v>
      </c>
      <c r="I6222" t="s">
        <v>10679</v>
      </c>
      <c r="J6222">
        <v>10110</v>
      </c>
      <c r="K6222">
        <v>114000</v>
      </c>
      <c r="L6222" t="s">
        <v>39</v>
      </c>
      <c r="M6222" t="s">
        <v>182</v>
      </c>
      <c r="N6222" t="s">
        <v>11268</v>
      </c>
      <c r="O6222" s="129"/>
    </row>
    <row r="6223" spans="1:15">
      <c r="A6223" t="s">
        <v>11580</v>
      </c>
      <c r="B6223" t="s">
        <v>317</v>
      </c>
      <c r="C6223" t="s">
        <v>11581</v>
      </c>
      <c r="D6223" t="s">
        <v>318</v>
      </c>
      <c r="E6223">
        <v>451.82</v>
      </c>
      <c r="F6223" t="s">
        <v>1170</v>
      </c>
      <c r="G6223" t="s">
        <v>11582</v>
      </c>
      <c r="H6223" t="s">
        <v>875</v>
      </c>
      <c r="I6223" t="s">
        <v>10679</v>
      </c>
      <c r="J6223">
        <v>10110</v>
      </c>
      <c r="K6223">
        <v>114000</v>
      </c>
      <c r="L6223" t="s">
        <v>39</v>
      </c>
      <c r="M6223" t="s">
        <v>182</v>
      </c>
      <c r="N6223" t="s">
        <v>11269</v>
      </c>
      <c r="O6223" s="129"/>
    </row>
    <row r="6224" spans="1:15">
      <c r="A6224" t="s">
        <v>1155</v>
      </c>
      <c r="B6224" t="s">
        <v>317</v>
      </c>
      <c r="C6224" t="s">
        <v>11586</v>
      </c>
      <c r="D6224" t="s">
        <v>318</v>
      </c>
      <c r="E6224">
        <v>451.82</v>
      </c>
      <c r="F6224" t="s">
        <v>1170</v>
      </c>
      <c r="G6224" t="s">
        <v>11587</v>
      </c>
      <c r="H6224" t="s">
        <v>886</v>
      </c>
      <c r="I6224" t="s">
        <v>10679</v>
      </c>
      <c r="J6224">
        <v>10110</v>
      </c>
      <c r="K6224">
        <v>114000</v>
      </c>
      <c r="L6224" t="s">
        <v>39</v>
      </c>
      <c r="M6224" t="s">
        <v>182</v>
      </c>
      <c r="N6224" t="s">
        <v>11270</v>
      </c>
      <c r="O6224" s="129"/>
    </row>
    <row r="6225" spans="1:15">
      <c r="A6225" t="s">
        <v>11583</v>
      </c>
      <c r="B6225" t="s">
        <v>317</v>
      </c>
      <c r="C6225" t="s">
        <v>11584</v>
      </c>
      <c r="D6225" t="s">
        <v>318</v>
      </c>
      <c r="E6225">
        <v>451.82</v>
      </c>
      <c r="F6225" t="s">
        <v>1170</v>
      </c>
      <c r="G6225" t="s">
        <v>11585</v>
      </c>
      <c r="H6225" t="s">
        <v>884</v>
      </c>
      <c r="I6225" t="s">
        <v>10679</v>
      </c>
      <c r="J6225">
        <v>10110</v>
      </c>
      <c r="K6225">
        <v>114000</v>
      </c>
      <c r="L6225" t="s">
        <v>39</v>
      </c>
      <c r="M6225" t="s">
        <v>182</v>
      </c>
      <c r="N6225" t="s">
        <v>11271</v>
      </c>
      <c r="O6225" s="129"/>
    </row>
    <row r="6226" spans="1:15">
      <c r="A6226" t="s">
        <v>11588</v>
      </c>
      <c r="B6226" t="s">
        <v>317</v>
      </c>
      <c r="C6226" t="s">
        <v>11589</v>
      </c>
      <c r="D6226" t="s">
        <v>318</v>
      </c>
      <c r="E6226">
        <v>768.11</v>
      </c>
      <c r="F6226" t="s">
        <v>1170</v>
      </c>
      <c r="G6226" t="s">
        <v>11590</v>
      </c>
      <c r="H6226" t="s">
        <v>893</v>
      </c>
      <c r="I6226" t="s">
        <v>10679</v>
      </c>
      <c r="J6226">
        <v>10110</v>
      </c>
      <c r="K6226">
        <v>114000</v>
      </c>
      <c r="L6226" t="s">
        <v>39</v>
      </c>
      <c r="M6226" t="s">
        <v>182</v>
      </c>
      <c r="N6226" t="s">
        <v>11272</v>
      </c>
      <c r="O6226" s="129"/>
    </row>
    <row r="6227" spans="1:15">
      <c r="A6227" t="s">
        <v>1161</v>
      </c>
      <c r="B6227" t="s">
        <v>317</v>
      </c>
      <c r="C6227" t="s">
        <v>11591</v>
      </c>
      <c r="D6227" t="s">
        <v>318</v>
      </c>
      <c r="E6227">
        <v>492.7</v>
      </c>
      <c r="F6227" t="s">
        <v>1170</v>
      </c>
      <c r="G6227" t="s">
        <v>11592</v>
      </c>
      <c r="H6227" t="s">
        <v>886</v>
      </c>
      <c r="I6227" t="s">
        <v>10679</v>
      </c>
      <c r="J6227">
        <v>10110</v>
      </c>
      <c r="K6227">
        <v>114000</v>
      </c>
      <c r="L6227" t="s">
        <v>39</v>
      </c>
      <c r="M6227" t="s">
        <v>182</v>
      </c>
      <c r="N6227" t="s">
        <v>11273</v>
      </c>
      <c r="O6227" s="129"/>
    </row>
    <row r="6228" spans="1:15">
      <c r="A6228" t="s">
        <v>1160</v>
      </c>
      <c r="B6228" t="s">
        <v>317</v>
      </c>
      <c r="C6228" t="s">
        <v>11593</v>
      </c>
      <c r="D6228" t="s">
        <v>318</v>
      </c>
      <c r="E6228">
        <v>492.7</v>
      </c>
      <c r="F6228" t="s">
        <v>1170</v>
      </c>
      <c r="G6228" t="s">
        <v>11594</v>
      </c>
      <c r="H6228" t="s">
        <v>890</v>
      </c>
      <c r="I6228" t="s">
        <v>10679</v>
      </c>
      <c r="J6228">
        <v>10110</v>
      </c>
      <c r="K6228">
        <v>114000</v>
      </c>
      <c r="L6228" t="s">
        <v>39</v>
      </c>
      <c r="M6228" t="s">
        <v>182</v>
      </c>
      <c r="N6228" t="s">
        <v>11274</v>
      </c>
      <c r="O6228" s="129"/>
    </row>
    <row r="6229" spans="1:15">
      <c r="A6229" t="s">
        <v>316</v>
      </c>
      <c r="B6229" t="s">
        <v>317</v>
      </c>
      <c r="C6229" t="s">
        <v>11569</v>
      </c>
      <c r="D6229" t="s">
        <v>318</v>
      </c>
      <c r="E6229">
        <v>1712.14</v>
      </c>
      <c r="F6229" t="s">
        <v>1170</v>
      </c>
      <c r="G6229" t="s">
        <v>11570</v>
      </c>
      <c r="H6229" t="s">
        <v>891</v>
      </c>
      <c r="I6229" t="s">
        <v>10678</v>
      </c>
      <c r="J6229">
        <v>10110</v>
      </c>
      <c r="K6229">
        <v>114010</v>
      </c>
      <c r="L6229" t="s">
        <v>35</v>
      </c>
      <c r="M6229" t="s">
        <v>182</v>
      </c>
      <c r="N6229" t="s">
        <v>11264</v>
      </c>
      <c r="O6229" s="129"/>
    </row>
    <row r="6230" spans="1:15">
      <c r="A6230" t="s">
        <v>320</v>
      </c>
      <c r="B6230" t="s">
        <v>317</v>
      </c>
      <c r="C6230" t="s">
        <v>11571</v>
      </c>
      <c r="D6230" t="s">
        <v>318</v>
      </c>
      <c r="E6230">
        <v>1800.09</v>
      </c>
      <c r="F6230" t="s">
        <v>1170</v>
      </c>
      <c r="G6230" t="s">
        <v>11572</v>
      </c>
      <c r="H6230" t="s">
        <v>887</v>
      </c>
      <c r="I6230" t="s">
        <v>10678</v>
      </c>
      <c r="J6230">
        <v>10110</v>
      </c>
      <c r="K6230">
        <v>114010</v>
      </c>
      <c r="L6230" t="s">
        <v>35</v>
      </c>
      <c r="M6230" t="s">
        <v>182</v>
      </c>
      <c r="N6230" t="s">
        <v>11265</v>
      </c>
      <c r="O6230" s="129"/>
    </row>
    <row r="6231" spans="1:15">
      <c r="A6231" t="s">
        <v>321</v>
      </c>
      <c r="B6231" t="s">
        <v>317</v>
      </c>
      <c r="C6231" t="s">
        <v>11573</v>
      </c>
      <c r="D6231" t="s">
        <v>318</v>
      </c>
      <c r="E6231">
        <v>1743.12</v>
      </c>
      <c r="F6231" t="s">
        <v>1170</v>
      </c>
      <c r="G6231" t="s">
        <v>11574</v>
      </c>
      <c r="H6231" t="s">
        <v>890</v>
      </c>
      <c r="I6231" t="s">
        <v>10678</v>
      </c>
      <c r="J6231">
        <v>10110</v>
      </c>
      <c r="K6231">
        <v>114010</v>
      </c>
      <c r="L6231" t="s">
        <v>35</v>
      </c>
      <c r="M6231" t="s">
        <v>182</v>
      </c>
      <c r="N6231" t="s">
        <v>11266</v>
      </c>
      <c r="O6231" s="129"/>
    </row>
    <row r="6232" spans="1:15">
      <c r="A6232" t="s">
        <v>1115</v>
      </c>
      <c r="B6232" t="s">
        <v>317</v>
      </c>
      <c r="C6232" t="s">
        <v>11575</v>
      </c>
      <c r="D6232" t="s">
        <v>318</v>
      </c>
      <c r="E6232">
        <v>1760.82</v>
      </c>
      <c r="F6232" t="s">
        <v>1170</v>
      </c>
      <c r="G6232" t="s">
        <v>11576</v>
      </c>
      <c r="H6232" t="s">
        <v>888</v>
      </c>
      <c r="I6232" t="s">
        <v>10678</v>
      </c>
      <c r="J6232">
        <v>10110</v>
      </c>
      <c r="K6232">
        <v>114010</v>
      </c>
      <c r="L6232" t="s">
        <v>35</v>
      </c>
      <c r="M6232" t="s">
        <v>182</v>
      </c>
      <c r="N6232" t="s">
        <v>11267</v>
      </c>
      <c r="O6232" s="129"/>
    </row>
    <row r="6233" spans="1:15">
      <c r="A6233" t="s">
        <v>11577</v>
      </c>
      <c r="B6233" t="s">
        <v>317</v>
      </c>
      <c r="C6233" t="s">
        <v>11578</v>
      </c>
      <c r="D6233" t="s">
        <v>318</v>
      </c>
      <c r="E6233">
        <v>1747.54</v>
      </c>
      <c r="F6233" t="s">
        <v>1170</v>
      </c>
      <c r="G6233" t="s">
        <v>11579</v>
      </c>
      <c r="H6233" t="s">
        <v>882</v>
      </c>
      <c r="I6233" t="s">
        <v>10678</v>
      </c>
      <c r="J6233">
        <v>10110</v>
      </c>
      <c r="K6233">
        <v>114010</v>
      </c>
      <c r="L6233" t="s">
        <v>35</v>
      </c>
      <c r="M6233" t="s">
        <v>182</v>
      </c>
      <c r="N6233" t="s">
        <v>11268</v>
      </c>
      <c r="O6233" s="129"/>
    </row>
    <row r="6234" spans="1:15">
      <c r="A6234" t="s">
        <v>11580</v>
      </c>
      <c r="B6234" t="s">
        <v>317</v>
      </c>
      <c r="C6234" t="s">
        <v>11581</v>
      </c>
      <c r="D6234" t="s">
        <v>318</v>
      </c>
      <c r="E6234">
        <v>1747.54</v>
      </c>
      <c r="F6234" t="s">
        <v>1170</v>
      </c>
      <c r="G6234" t="s">
        <v>11582</v>
      </c>
      <c r="H6234" t="s">
        <v>876</v>
      </c>
      <c r="I6234" t="s">
        <v>10678</v>
      </c>
      <c r="J6234">
        <v>10110</v>
      </c>
      <c r="K6234">
        <v>114010</v>
      </c>
      <c r="L6234" t="s">
        <v>35</v>
      </c>
      <c r="M6234" t="s">
        <v>182</v>
      </c>
      <c r="N6234" t="s">
        <v>11269</v>
      </c>
      <c r="O6234" s="129"/>
    </row>
    <row r="6235" spans="1:15">
      <c r="A6235" t="s">
        <v>11583</v>
      </c>
      <c r="B6235" t="s">
        <v>317</v>
      </c>
      <c r="C6235" t="s">
        <v>11584</v>
      </c>
      <c r="D6235" t="s">
        <v>318</v>
      </c>
      <c r="E6235">
        <v>1747.54</v>
      </c>
      <c r="F6235" t="s">
        <v>1170</v>
      </c>
      <c r="G6235" t="s">
        <v>11585</v>
      </c>
      <c r="H6235" t="s">
        <v>885</v>
      </c>
      <c r="I6235" t="s">
        <v>10678</v>
      </c>
      <c r="J6235">
        <v>10110</v>
      </c>
      <c r="K6235">
        <v>114010</v>
      </c>
      <c r="L6235" t="s">
        <v>35</v>
      </c>
      <c r="M6235" t="s">
        <v>182</v>
      </c>
      <c r="N6235" t="s">
        <v>11271</v>
      </c>
      <c r="O6235" s="129"/>
    </row>
    <row r="6236" spans="1:15">
      <c r="A6236" t="s">
        <v>1155</v>
      </c>
      <c r="B6236" t="s">
        <v>317</v>
      </c>
      <c r="C6236" t="s">
        <v>11586</v>
      </c>
      <c r="D6236" t="s">
        <v>318</v>
      </c>
      <c r="E6236">
        <v>1798.11</v>
      </c>
      <c r="F6236" t="s">
        <v>1170</v>
      </c>
      <c r="G6236" t="s">
        <v>11587</v>
      </c>
      <c r="H6236" t="s">
        <v>887</v>
      </c>
      <c r="I6236" t="s">
        <v>10678</v>
      </c>
      <c r="J6236">
        <v>10110</v>
      </c>
      <c r="K6236">
        <v>114010</v>
      </c>
      <c r="L6236" t="s">
        <v>35</v>
      </c>
      <c r="M6236" t="s">
        <v>182</v>
      </c>
      <c r="N6236" t="s">
        <v>11270</v>
      </c>
      <c r="O6236" s="129"/>
    </row>
    <row r="6237" spans="1:15">
      <c r="A6237" t="s">
        <v>11588</v>
      </c>
      <c r="B6237" t="s">
        <v>317</v>
      </c>
      <c r="C6237" t="s">
        <v>11589</v>
      </c>
      <c r="D6237" t="s">
        <v>318</v>
      </c>
      <c r="E6237">
        <v>3225.71</v>
      </c>
      <c r="F6237" t="s">
        <v>1170</v>
      </c>
      <c r="G6237" t="s">
        <v>11590</v>
      </c>
      <c r="H6237" t="s">
        <v>894</v>
      </c>
      <c r="I6237" t="s">
        <v>10678</v>
      </c>
      <c r="J6237">
        <v>10110</v>
      </c>
      <c r="K6237">
        <v>114010</v>
      </c>
      <c r="L6237" t="s">
        <v>35</v>
      </c>
      <c r="M6237" t="s">
        <v>182</v>
      </c>
      <c r="N6237" t="s">
        <v>11272</v>
      </c>
      <c r="O6237" s="129"/>
    </row>
    <row r="6238" spans="1:15">
      <c r="A6238" t="s">
        <v>1161</v>
      </c>
      <c r="B6238" t="s">
        <v>317</v>
      </c>
      <c r="C6238" t="s">
        <v>11591</v>
      </c>
      <c r="D6238" t="s">
        <v>318</v>
      </c>
      <c r="E6238">
        <v>1911.17</v>
      </c>
      <c r="F6238" t="s">
        <v>1170</v>
      </c>
      <c r="G6238" t="s">
        <v>11592</v>
      </c>
      <c r="H6238" t="s">
        <v>887</v>
      </c>
      <c r="I6238" t="s">
        <v>10678</v>
      </c>
      <c r="J6238">
        <v>10110</v>
      </c>
      <c r="K6238">
        <v>114010</v>
      </c>
      <c r="L6238" t="s">
        <v>35</v>
      </c>
      <c r="M6238" t="s">
        <v>182</v>
      </c>
      <c r="N6238" t="s">
        <v>11273</v>
      </c>
      <c r="O6238" s="129"/>
    </row>
    <row r="6239" spans="1:15">
      <c r="A6239" t="s">
        <v>1160</v>
      </c>
      <c r="B6239" t="s">
        <v>317</v>
      </c>
      <c r="C6239" t="s">
        <v>11593</v>
      </c>
      <c r="D6239" t="s">
        <v>318</v>
      </c>
      <c r="E6239">
        <v>1911.17</v>
      </c>
      <c r="F6239" t="s">
        <v>1170</v>
      </c>
      <c r="G6239" t="s">
        <v>11594</v>
      </c>
      <c r="H6239" t="s">
        <v>891</v>
      </c>
      <c r="I6239" t="s">
        <v>10678</v>
      </c>
      <c r="J6239">
        <v>10110</v>
      </c>
      <c r="K6239">
        <v>114010</v>
      </c>
      <c r="L6239" t="s">
        <v>35</v>
      </c>
      <c r="M6239" t="s">
        <v>182</v>
      </c>
      <c r="N6239" t="s">
        <v>11274</v>
      </c>
      <c r="O6239" s="129"/>
    </row>
    <row r="6240" spans="1:15">
      <c r="A6240" t="s">
        <v>316</v>
      </c>
      <c r="B6240" t="s">
        <v>317</v>
      </c>
      <c r="C6240" t="s">
        <v>11569</v>
      </c>
      <c r="D6240" t="s">
        <v>318</v>
      </c>
      <c r="E6240">
        <v>569.30999999999995</v>
      </c>
      <c r="F6240" t="s">
        <v>1170</v>
      </c>
      <c r="G6240" t="s">
        <v>11570</v>
      </c>
      <c r="H6240" t="s">
        <v>892</v>
      </c>
      <c r="I6240" t="s">
        <v>10677</v>
      </c>
      <c r="J6240">
        <v>10110</v>
      </c>
      <c r="K6240">
        <v>114020</v>
      </c>
      <c r="L6240" t="s">
        <v>33</v>
      </c>
      <c r="M6240" t="s">
        <v>182</v>
      </c>
      <c r="N6240" t="s">
        <v>11264</v>
      </c>
      <c r="O6240" s="129"/>
    </row>
    <row r="6241" spans="1:15">
      <c r="A6241" t="s">
        <v>320</v>
      </c>
      <c r="B6241" t="s">
        <v>317</v>
      </c>
      <c r="C6241" t="s">
        <v>11571</v>
      </c>
      <c r="D6241" t="s">
        <v>318</v>
      </c>
      <c r="E6241">
        <v>569.27</v>
      </c>
      <c r="F6241" t="s">
        <v>1170</v>
      </c>
      <c r="G6241" t="s">
        <v>11572</v>
      </c>
      <c r="H6241" t="s">
        <v>888</v>
      </c>
      <c r="I6241" t="s">
        <v>10677</v>
      </c>
      <c r="J6241">
        <v>10110</v>
      </c>
      <c r="K6241">
        <v>114020</v>
      </c>
      <c r="L6241" t="s">
        <v>33</v>
      </c>
      <c r="M6241" t="s">
        <v>182</v>
      </c>
      <c r="N6241" t="s">
        <v>11265</v>
      </c>
      <c r="O6241" s="129"/>
    </row>
    <row r="6242" spans="1:15">
      <c r="A6242" t="s">
        <v>321</v>
      </c>
      <c r="B6242" t="s">
        <v>317</v>
      </c>
      <c r="C6242" t="s">
        <v>11573</v>
      </c>
      <c r="D6242" t="s">
        <v>318</v>
      </c>
      <c r="E6242">
        <v>618.53</v>
      </c>
      <c r="F6242" t="s">
        <v>1170</v>
      </c>
      <c r="G6242" t="s">
        <v>11574</v>
      </c>
      <c r="H6242" t="s">
        <v>891</v>
      </c>
      <c r="I6242" t="s">
        <v>10677</v>
      </c>
      <c r="J6242">
        <v>10110</v>
      </c>
      <c r="K6242">
        <v>114020</v>
      </c>
      <c r="L6242" t="s">
        <v>33</v>
      </c>
      <c r="M6242" t="s">
        <v>182</v>
      </c>
      <c r="N6242" t="s">
        <v>11266</v>
      </c>
      <c r="O6242" s="129"/>
    </row>
    <row r="6243" spans="1:15">
      <c r="A6243" t="s">
        <v>1115</v>
      </c>
      <c r="B6243" t="s">
        <v>317</v>
      </c>
      <c r="C6243" t="s">
        <v>11575</v>
      </c>
      <c r="D6243" t="s">
        <v>318</v>
      </c>
      <c r="E6243">
        <v>622.04999999999995</v>
      </c>
      <c r="F6243" t="s">
        <v>1170</v>
      </c>
      <c r="G6243" t="s">
        <v>11576</v>
      </c>
      <c r="H6243" t="s">
        <v>889</v>
      </c>
      <c r="I6243" t="s">
        <v>10677</v>
      </c>
      <c r="J6243">
        <v>10110</v>
      </c>
      <c r="K6243">
        <v>114020</v>
      </c>
      <c r="L6243" t="s">
        <v>33</v>
      </c>
      <c r="M6243" t="s">
        <v>182</v>
      </c>
      <c r="N6243" t="s">
        <v>11267</v>
      </c>
      <c r="O6243" s="129"/>
    </row>
    <row r="6244" spans="1:15">
      <c r="A6244" t="s">
        <v>11577</v>
      </c>
      <c r="B6244" t="s">
        <v>317</v>
      </c>
      <c r="C6244" t="s">
        <v>11578</v>
      </c>
      <c r="D6244" t="s">
        <v>318</v>
      </c>
      <c r="E6244">
        <v>622.04999999999995</v>
      </c>
      <c r="F6244" t="s">
        <v>1170</v>
      </c>
      <c r="G6244" t="s">
        <v>11579</v>
      </c>
      <c r="H6244" t="s">
        <v>883</v>
      </c>
      <c r="I6244" t="s">
        <v>10677</v>
      </c>
      <c r="J6244">
        <v>10110</v>
      </c>
      <c r="K6244">
        <v>114020</v>
      </c>
      <c r="L6244" t="s">
        <v>33</v>
      </c>
      <c r="M6244" t="s">
        <v>182</v>
      </c>
      <c r="N6244" t="s">
        <v>11268</v>
      </c>
      <c r="O6244" s="129"/>
    </row>
    <row r="6245" spans="1:15">
      <c r="A6245" t="s">
        <v>11580</v>
      </c>
      <c r="B6245" t="s">
        <v>317</v>
      </c>
      <c r="C6245" t="s">
        <v>11581</v>
      </c>
      <c r="D6245" t="s">
        <v>318</v>
      </c>
      <c r="E6245">
        <v>622.04999999999995</v>
      </c>
      <c r="F6245" t="s">
        <v>1170</v>
      </c>
      <c r="G6245" t="s">
        <v>11582</v>
      </c>
      <c r="H6245" t="s">
        <v>877</v>
      </c>
      <c r="I6245" t="s">
        <v>10677</v>
      </c>
      <c r="J6245">
        <v>10110</v>
      </c>
      <c r="K6245">
        <v>114020</v>
      </c>
      <c r="L6245" t="s">
        <v>33</v>
      </c>
      <c r="M6245" t="s">
        <v>182</v>
      </c>
      <c r="N6245" t="s">
        <v>11269</v>
      </c>
      <c r="O6245" s="129"/>
    </row>
    <row r="6246" spans="1:15">
      <c r="A6246" t="s">
        <v>1155</v>
      </c>
      <c r="B6246" t="s">
        <v>317</v>
      </c>
      <c r="C6246" t="s">
        <v>11586</v>
      </c>
      <c r="D6246" t="s">
        <v>318</v>
      </c>
      <c r="E6246">
        <v>622.04999999999995</v>
      </c>
      <c r="F6246" t="s">
        <v>1170</v>
      </c>
      <c r="G6246" t="s">
        <v>11587</v>
      </c>
      <c r="H6246" t="s">
        <v>888</v>
      </c>
      <c r="I6246" t="s">
        <v>10677</v>
      </c>
      <c r="J6246">
        <v>10110</v>
      </c>
      <c r="K6246">
        <v>114020</v>
      </c>
      <c r="L6246" t="s">
        <v>33</v>
      </c>
      <c r="M6246" t="s">
        <v>182</v>
      </c>
      <c r="N6246" t="s">
        <v>11270</v>
      </c>
      <c r="O6246" s="129"/>
    </row>
    <row r="6247" spans="1:15">
      <c r="A6247" t="s">
        <v>11583</v>
      </c>
      <c r="B6247" t="s">
        <v>317</v>
      </c>
      <c r="C6247" t="s">
        <v>11584</v>
      </c>
      <c r="D6247" t="s">
        <v>318</v>
      </c>
      <c r="E6247">
        <v>622.04999999999995</v>
      </c>
      <c r="F6247" t="s">
        <v>1170</v>
      </c>
      <c r="G6247" t="s">
        <v>11585</v>
      </c>
      <c r="H6247" t="s">
        <v>886</v>
      </c>
      <c r="I6247" t="s">
        <v>10677</v>
      </c>
      <c r="J6247">
        <v>10110</v>
      </c>
      <c r="K6247">
        <v>114020</v>
      </c>
      <c r="L6247" t="s">
        <v>33</v>
      </c>
      <c r="M6247" t="s">
        <v>182</v>
      </c>
      <c r="N6247" t="s">
        <v>11271</v>
      </c>
      <c r="O6247" s="129"/>
    </row>
    <row r="6248" spans="1:15">
      <c r="A6248" t="s">
        <v>11588</v>
      </c>
      <c r="B6248" t="s">
        <v>317</v>
      </c>
      <c r="C6248" t="s">
        <v>11589</v>
      </c>
      <c r="D6248" t="s">
        <v>318</v>
      </c>
      <c r="E6248">
        <v>1036.5899999999999</v>
      </c>
      <c r="F6248" t="s">
        <v>1170</v>
      </c>
      <c r="G6248" t="s">
        <v>11590</v>
      </c>
      <c r="H6248" t="s">
        <v>895</v>
      </c>
      <c r="I6248" t="s">
        <v>10677</v>
      </c>
      <c r="J6248">
        <v>10110</v>
      </c>
      <c r="K6248">
        <v>114020</v>
      </c>
      <c r="L6248" t="s">
        <v>33</v>
      </c>
      <c r="M6248" t="s">
        <v>182</v>
      </c>
      <c r="N6248" t="s">
        <v>11272</v>
      </c>
      <c r="O6248" s="129"/>
    </row>
    <row r="6249" spans="1:15">
      <c r="A6249" t="s">
        <v>1161</v>
      </c>
      <c r="B6249" t="s">
        <v>317</v>
      </c>
      <c r="C6249" t="s">
        <v>11591</v>
      </c>
      <c r="D6249" t="s">
        <v>318</v>
      </c>
      <c r="E6249">
        <v>674.73</v>
      </c>
      <c r="F6249" t="s">
        <v>1170</v>
      </c>
      <c r="G6249" t="s">
        <v>11592</v>
      </c>
      <c r="H6249" t="s">
        <v>888</v>
      </c>
      <c r="I6249" t="s">
        <v>10677</v>
      </c>
      <c r="J6249">
        <v>10110</v>
      </c>
      <c r="K6249">
        <v>114020</v>
      </c>
      <c r="L6249" t="s">
        <v>33</v>
      </c>
      <c r="M6249" t="s">
        <v>182</v>
      </c>
      <c r="N6249" t="s">
        <v>11273</v>
      </c>
      <c r="O6249" s="129"/>
    </row>
    <row r="6250" spans="1:15">
      <c r="A6250" t="s">
        <v>1160</v>
      </c>
      <c r="B6250" t="s">
        <v>317</v>
      </c>
      <c r="C6250" t="s">
        <v>11593</v>
      </c>
      <c r="D6250" t="s">
        <v>318</v>
      </c>
      <c r="E6250">
        <v>674.73</v>
      </c>
      <c r="F6250" t="s">
        <v>1170</v>
      </c>
      <c r="G6250" t="s">
        <v>11594</v>
      </c>
      <c r="H6250" t="s">
        <v>892</v>
      </c>
      <c r="I6250" t="s">
        <v>10677</v>
      </c>
      <c r="J6250">
        <v>10110</v>
      </c>
      <c r="K6250">
        <v>114020</v>
      </c>
      <c r="L6250" t="s">
        <v>33</v>
      </c>
      <c r="M6250" t="s">
        <v>182</v>
      </c>
      <c r="N6250" t="s">
        <v>11274</v>
      </c>
      <c r="O6250" s="129"/>
    </row>
    <row r="6251" spans="1:15">
      <c r="A6251" t="s">
        <v>316</v>
      </c>
      <c r="B6251" t="s">
        <v>317</v>
      </c>
      <c r="C6251" t="s">
        <v>11569</v>
      </c>
      <c r="D6251" t="s">
        <v>318</v>
      </c>
      <c r="E6251">
        <v>14888.59</v>
      </c>
      <c r="F6251" t="s">
        <v>1170</v>
      </c>
      <c r="G6251" t="s">
        <v>11570</v>
      </c>
      <c r="H6251" t="s">
        <v>893</v>
      </c>
      <c r="I6251" t="s">
        <v>10676</v>
      </c>
      <c r="J6251">
        <v>10110</v>
      </c>
      <c r="K6251">
        <v>114040</v>
      </c>
      <c r="L6251" t="s">
        <v>27</v>
      </c>
      <c r="M6251" t="s">
        <v>182</v>
      </c>
      <c r="N6251" t="s">
        <v>11264</v>
      </c>
      <c r="O6251" s="129"/>
    </row>
    <row r="6252" spans="1:15">
      <c r="A6252" t="s">
        <v>320</v>
      </c>
      <c r="B6252" t="s">
        <v>317</v>
      </c>
      <c r="C6252" t="s">
        <v>11571</v>
      </c>
      <c r="D6252" t="s">
        <v>318</v>
      </c>
      <c r="E6252">
        <v>15044.08</v>
      </c>
      <c r="F6252" t="s">
        <v>1170</v>
      </c>
      <c r="G6252" t="s">
        <v>11572</v>
      </c>
      <c r="H6252" t="s">
        <v>889</v>
      </c>
      <c r="I6252" t="s">
        <v>10676</v>
      </c>
      <c r="J6252">
        <v>10110</v>
      </c>
      <c r="K6252">
        <v>114040</v>
      </c>
      <c r="L6252" t="s">
        <v>27</v>
      </c>
      <c r="M6252" t="s">
        <v>182</v>
      </c>
      <c r="N6252" t="s">
        <v>11265</v>
      </c>
      <c r="O6252" s="129"/>
    </row>
    <row r="6253" spans="1:15">
      <c r="A6253" t="s">
        <v>321</v>
      </c>
      <c r="B6253" t="s">
        <v>317</v>
      </c>
      <c r="C6253" t="s">
        <v>11573</v>
      </c>
      <c r="D6253" t="s">
        <v>318</v>
      </c>
      <c r="E6253">
        <v>15455.19</v>
      </c>
      <c r="F6253" t="s">
        <v>1170</v>
      </c>
      <c r="G6253" t="s">
        <v>11574</v>
      </c>
      <c r="H6253" t="s">
        <v>892</v>
      </c>
      <c r="I6253" t="s">
        <v>10676</v>
      </c>
      <c r="J6253">
        <v>10110</v>
      </c>
      <c r="K6253">
        <v>114040</v>
      </c>
      <c r="L6253" t="s">
        <v>27</v>
      </c>
      <c r="M6253" t="s">
        <v>182</v>
      </c>
      <c r="N6253" t="s">
        <v>11266</v>
      </c>
      <c r="O6253" s="129"/>
    </row>
    <row r="6254" spans="1:15">
      <c r="A6254" t="s">
        <v>1115</v>
      </c>
      <c r="B6254" t="s">
        <v>317</v>
      </c>
      <c r="C6254" t="s">
        <v>11575</v>
      </c>
      <c r="D6254" t="s">
        <v>318</v>
      </c>
      <c r="E6254">
        <v>15098.01</v>
      </c>
      <c r="F6254" t="s">
        <v>1170</v>
      </c>
      <c r="G6254" t="s">
        <v>11576</v>
      </c>
      <c r="H6254" t="s">
        <v>890</v>
      </c>
      <c r="I6254" t="s">
        <v>10676</v>
      </c>
      <c r="J6254">
        <v>10110</v>
      </c>
      <c r="K6254">
        <v>114040</v>
      </c>
      <c r="L6254" t="s">
        <v>27</v>
      </c>
      <c r="M6254" t="s">
        <v>182</v>
      </c>
      <c r="N6254" t="s">
        <v>11267</v>
      </c>
      <c r="O6254" s="129"/>
    </row>
    <row r="6255" spans="1:15">
      <c r="A6255" t="s">
        <v>11577</v>
      </c>
      <c r="B6255" t="s">
        <v>317</v>
      </c>
      <c r="C6255" t="s">
        <v>11578</v>
      </c>
      <c r="D6255" t="s">
        <v>318</v>
      </c>
      <c r="E6255">
        <v>15350.95</v>
      </c>
      <c r="F6255" t="s">
        <v>1170</v>
      </c>
      <c r="G6255" t="s">
        <v>11579</v>
      </c>
      <c r="H6255" t="s">
        <v>884</v>
      </c>
      <c r="I6255" t="s">
        <v>10676</v>
      </c>
      <c r="J6255">
        <v>10110</v>
      </c>
      <c r="K6255">
        <v>114040</v>
      </c>
      <c r="L6255" t="s">
        <v>27</v>
      </c>
      <c r="M6255" t="s">
        <v>182</v>
      </c>
      <c r="N6255" t="s">
        <v>11268</v>
      </c>
      <c r="O6255" s="129"/>
    </row>
    <row r="6256" spans="1:15">
      <c r="A6256" t="s">
        <v>11580</v>
      </c>
      <c r="B6256" t="s">
        <v>317</v>
      </c>
      <c r="C6256" t="s">
        <v>11581</v>
      </c>
      <c r="D6256" t="s">
        <v>318</v>
      </c>
      <c r="E6256">
        <v>15468.87</v>
      </c>
      <c r="F6256" t="s">
        <v>1170</v>
      </c>
      <c r="G6256" t="s">
        <v>11582</v>
      </c>
      <c r="H6256" t="s">
        <v>878</v>
      </c>
      <c r="I6256" t="s">
        <v>10676</v>
      </c>
      <c r="J6256">
        <v>10110</v>
      </c>
      <c r="K6256">
        <v>114040</v>
      </c>
      <c r="L6256" t="s">
        <v>27</v>
      </c>
      <c r="M6256" t="s">
        <v>182</v>
      </c>
      <c r="N6256" t="s">
        <v>11269</v>
      </c>
      <c r="O6256" s="129"/>
    </row>
    <row r="6257" spans="1:15">
      <c r="A6257" t="s">
        <v>11583</v>
      </c>
      <c r="B6257" t="s">
        <v>317</v>
      </c>
      <c r="C6257" t="s">
        <v>11584</v>
      </c>
      <c r="D6257" t="s">
        <v>318</v>
      </c>
      <c r="E6257">
        <v>19923.560000000001</v>
      </c>
      <c r="F6257" t="s">
        <v>1170</v>
      </c>
      <c r="G6257" t="s">
        <v>11585</v>
      </c>
      <c r="H6257" t="s">
        <v>887</v>
      </c>
      <c r="I6257" t="s">
        <v>10676</v>
      </c>
      <c r="J6257">
        <v>10110</v>
      </c>
      <c r="K6257">
        <v>114040</v>
      </c>
      <c r="L6257" t="s">
        <v>27</v>
      </c>
      <c r="M6257" t="s">
        <v>182</v>
      </c>
      <c r="N6257" t="s">
        <v>11271</v>
      </c>
      <c r="O6257" s="129"/>
    </row>
    <row r="6258" spans="1:15">
      <c r="A6258" t="s">
        <v>1155</v>
      </c>
      <c r="B6258" t="s">
        <v>317</v>
      </c>
      <c r="C6258" t="s">
        <v>11586</v>
      </c>
      <c r="D6258" t="s">
        <v>318</v>
      </c>
      <c r="E6258">
        <v>15914.33</v>
      </c>
      <c r="F6258" t="s">
        <v>1170</v>
      </c>
      <c r="G6258" t="s">
        <v>11587</v>
      </c>
      <c r="H6258" t="s">
        <v>889</v>
      </c>
      <c r="I6258" t="s">
        <v>10676</v>
      </c>
      <c r="J6258">
        <v>10110</v>
      </c>
      <c r="K6258">
        <v>114040</v>
      </c>
      <c r="L6258" t="s">
        <v>27</v>
      </c>
      <c r="M6258" t="s">
        <v>182</v>
      </c>
      <c r="N6258" t="s">
        <v>11270</v>
      </c>
      <c r="O6258" s="129"/>
    </row>
    <row r="6259" spans="1:15">
      <c r="A6259" t="s">
        <v>11588</v>
      </c>
      <c r="B6259" t="s">
        <v>317</v>
      </c>
      <c r="C6259" t="s">
        <v>11589</v>
      </c>
      <c r="D6259" t="s">
        <v>318</v>
      </c>
      <c r="E6259">
        <v>16881.32</v>
      </c>
      <c r="F6259" t="s">
        <v>1170</v>
      </c>
      <c r="G6259" t="s">
        <v>11590</v>
      </c>
      <c r="H6259" t="s">
        <v>896</v>
      </c>
      <c r="I6259" t="s">
        <v>10676</v>
      </c>
      <c r="J6259">
        <v>10110</v>
      </c>
      <c r="K6259">
        <v>114040</v>
      </c>
      <c r="L6259" t="s">
        <v>27</v>
      </c>
      <c r="M6259" t="s">
        <v>182</v>
      </c>
      <c r="N6259" t="s">
        <v>11272</v>
      </c>
      <c r="O6259" s="129"/>
    </row>
    <row r="6260" spans="1:15">
      <c r="A6260" t="s">
        <v>1161</v>
      </c>
      <c r="B6260" t="s">
        <v>317</v>
      </c>
      <c r="C6260" t="s">
        <v>11591</v>
      </c>
      <c r="D6260" t="s">
        <v>318</v>
      </c>
      <c r="E6260">
        <v>17123.830000000002</v>
      </c>
      <c r="F6260" t="s">
        <v>1170</v>
      </c>
      <c r="G6260" t="s">
        <v>11592</v>
      </c>
      <c r="H6260" t="s">
        <v>889</v>
      </c>
      <c r="I6260" t="s">
        <v>10676</v>
      </c>
      <c r="J6260">
        <v>10110</v>
      </c>
      <c r="K6260">
        <v>114040</v>
      </c>
      <c r="L6260" t="s">
        <v>27</v>
      </c>
      <c r="M6260" t="s">
        <v>182</v>
      </c>
      <c r="N6260" t="s">
        <v>11273</v>
      </c>
      <c r="O6260" s="129"/>
    </row>
    <row r="6261" spans="1:15">
      <c r="A6261" t="s">
        <v>1160</v>
      </c>
      <c r="B6261" t="s">
        <v>317</v>
      </c>
      <c r="C6261" t="s">
        <v>11593</v>
      </c>
      <c r="D6261" t="s">
        <v>318</v>
      </c>
      <c r="E6261">
        <v>17515.14</v>
      </c>
      <c r="F6261" t="s">
        <v>1170</v>
      </c>
      <c r="G6261" t="s">
        <v>11594</v>
      </c>
      <c r="H6261" t="s">
        <v>893</v>
      </c>
      <c r="I6261" t="s">
        <v>10676</v>
      </c>
      <c r="J6261">
        <v>10110</v>
      </c>
      <c r="K6261">
        <v>114040</v>
      </c>
      <c r="L6261" t="s">
        <v>27</v>
      </c>
      <c r="M6261" t="s">
        <v>182</v>
      </c>
      <c r="N6261" t="s">
        <v>11274</v>
      </c>
      <c r="O6261" s="129"/>
    </row>
    <row r="6262" spans="1:15">
      <c r="A6262" t="s">
        <v>316</v>
      </c>
      <c r="B6262" t="s">
        <v>317</v>
      </c>
      <c r="C6262" t="s">
        <v>11569</v>
      </c>
      <c r="D6262" t="s">
        <v>318</v>
      </c>
      <c r="E6262">
        <v>360.13</v>
      </c>
      <c r="F6262" t="s">
        <v>1170</v>
      </c>
      <c r="G6262" t="s">
        <v>11570</v>
      </c>
      <c r="H6262" t="s">
        <v>894</v>
      </c>
      <c r="I6262" t="s">
        <v>10675</v>
      </c>
      <c r="J6262">
        <v>10110</v>
      </c>
      <c r="K6262">
        <v>114050</v>
      </c>
      <c r="L6262" t="s">
        <v>29</v>
      </c>
      <c r="M6262" t="s">
        <v>182</v>
      </c>
      <c r="N6262" t="s">
        <v>11264</v>
      </c>
      <c r="O6262" s="129"/>
    </row>
    <row r="6263" spans="1:15">
      <c r="A6263" t="s">
        <v>320</v>
      </c>
      <c r="B6263" t="s">
        <v>317</v>
      </c>
      <c r="C6263" t="s">
        <v>11571</v>
      </c>
      <c r="D6263" t="s">
        <v>318</v>
      </c>
      <c r="E6263">
        <v>217.06</v>
      </c>
      <c r="F6263" t="s">
        <v>1170</v>
      </c>
      <c r="G6263" t="s">
        <v>11572</v>
      </c>
      <c r="H6263" t="s">
        <v>890</v>
      </c>
      <c r="I6263" t="s">
        <v>10675</v>
      </c>
      <c r="J6263">
        <v>10110</v>
      </c>
      <c r="K6263">
        <v>114050</v>
      </c>
      <c r="L6263" t="s">
        <v>29</v>
      </c>
      <c r="M6263" t="s">
        <v>182</v>
      </c>
      <c r="N6263" t="s">
        <v>11265</v>
      </c>
      <c r="O6263" s="129"/>
    </row>
    <row r="6264" spans="1:15">
      <c r="A6264" t="s">
        <v>321</v>
      </c>
      <c r="B6264" t="s">
        <v>317</v>
      </c>
      <c r="C6264" t="s">
        <v>11573</v>
      </c>
      <c r="D6264" t="s">
        <v>318</v>
      </c>
      <c r="E6264">
        <v>271.33</v>
      </c>
      <c r="F6264" t="s">
        <v>1170</v>
      </c>
      <c r="G6264" t="s">
        <v>11574</v>
      </c>
      <c r="H6264" t="s">
        <v>893</v>
      </c>
      <c r="I6264" t="s">
        <v>10675</v>
      </c>
      <c r="J6264">
        <v>10110</v>
      </c>
      <c r="K6264">
        <v>114050</v>
      </c>
      <c r="L6264" t="s">
        <v>29</v>
      </c>
      <c r="M6264" t="s">
        <v>182</v>
      </c>
      <c r="N6264" t="s">
        <v>11266</v>
      </c>
      <c r="O6264" s="129"/>
    </row>
    <row r="6265" spans="1:15">
      <c r="A6265" t="s">
        <v>1115</v>
      </c>
      <c r="B6265" t="s">
        <v>317</v>
      </c>
      <c r="C6265" t="s">
        <v>11575</v>
      </c>
      <c r="D6265" t="s">
        <v>318</v>
      </c>
      <c r="E6265">
        <v>379.86</v>
      </c>
      <c r="F6265" t="s">
        <v>1170</v>
      </c>
      <c r="G6265" t="s">
        <v>11576</v>
      </c>
      <c r="H6265" t="s">
        <v>891</v>
      </c>
      <c r="I6265" t="s">
        <v>10675</v>
      </c>
      <c r="J6265">
        <v>10110</v>
      </c>
      <c r="K6265">
        <v>114050</v>
      </c>
      <c r="L6265" t="s">
        <v>29</v>
      </c>
      <c r="M6265" t="s">
        <v>182</v>
      </c>
      <c r="N6265" t="s">
        <v>11267</v>
      </c>
      <c r="O6265" s="129"/>
    </row>
    <row r="6266" spans="1:15">
      <c r="A6266" t="s">
        <v>11580</v>
      </c>
      <c r="B6266" t="s">
        <v>317</v>
      </c>
      <c r="C6266" t="s">
        <v>11581</v>
      </c>
      <c r="D6266" t="s">
        <v>318</v>
      </c>
      <c r="E6266">
        <v>271.33</v>
      </c>
      <c r="F6266" t="s">
        <v>1170</v>
      </c>
      <c r="G6266" t="s">
        <v>11582</v>
      </c>
      <c r="H6266" t="s">
        <v>879</v>
      </c>
      <c r="I6266" t="s">
        <v>10675</v>
      </c>
      <c r="J6266">
        <v>10110</v>
      </c>
      <c r="K6266">
        <v>114050</v>
      </c>
      <c r="L6266" t="s">
        <v>29</v>
      </c>
      <c r="M6266" t="s">
        <v>182</v>
      </c>
      <c r="N6266" t="s">
        <v>11269</v>
      </c>
      <c r="O6266" s="129"/>
    </row>
    <row r="6267" spans="1:15">
      <c r="A6267" t="s">
        <v>1155</v>
      </c>
      <c r="B6267" t="s">
        <v>317</v>
      </c>
      <c r="C6267" t="s">
        <v>11586</v>
      </c>
      <c r="D6267" t="s">
        <v>318</v>
      </c>
      <c r="E6267">
        <v>41.41</v>
      </c>
      <c r="F6267" t="s">
        <v>1170</v>
      </c>
      <c r="G6267" t="s">
        <v>11587</v>
      </c>
      <c r="H6267" t="s">
        <v>890</v>
      </c>
      <c r="I6267" t="s">
        <v>10675</v>
      </c>
      <c r="J6267">
        <v>10110</v>
      </c>
      <c r="K6267">
        <v>114050</v>
      </c>
      <c r="L6267" t="s">
        <v>29</v>
      </c>
      <c r="M6267" t="s">
        <v>182</v>
      </c>
      <c r="N6267" t="s">
        <v>11270</v>
      </c>
      <c r="O6267" s="129"/>
    </row>
    <row r="6268" spans="1:15">
      <c r="A6268" t="s">
        <v>1161</v>
      </c>
      <c r="B6268" t="s">
        <v>317</v>
      </c>
      <c r="C6268" t="s">
        <v>11591</v>
      </c>
      <c r="D6268" t="s">
        <v>318</v>
      </c>
      <c r="E6268">
        <v>64</v>
      </c>
      <c r="F6268" t="s">
        <v>1170</v>
      </c>
      <c r="G6268" t="s">
        <v>11592</v>
      </c>
      <c r="H6268" t="s">
        <v>890</v>
      </c>
      <c r="I6268" t="s">
        <v>10675</v>
      </c>
      <c r="J6268">
        <v>10110</v>
      </c>
      <c r="K6268">
        <v>114050</v>
      </c>
      <c r="L6268" t="s">
        <v>29</v>
      </c>
      <c r="M6268" t="s">
        <v>182</v>
      </c>
      <c r="N6268" t="s">
        <v>11273</v>
      </c>
      <c r="O6268" s="129"/>
    </row>
    <row r="6269" spans="1:15">
      <c r="A6269" t="s">
        <v>316</v>
      </c>
      <c r="B6269" t="s">
        <v>317</v>
      </c>
      <c r="C6269" t="s">
        <v>11569</v>
      </c>
      <c r="D6269" t="s">
        <v>318</v>
      </c>
      <c r="E6269">
        <v>4757.63</v>
      </c>
      <c r="F6269" t="s">
        <v>1170</v>
      </c>
      <c r="G6269" t="s">
        <v>11570</v>
      </c>
      <c r="H6269" t="s">
        <v>895</v>
      </c>
      <c r="I6269" t="s">
        <v>10674</v>
      </c>
      <c r="J6269">
        <v>10110</v>
      </c>
      <c r="K6269">
        <v>114060</v>
      </c>
      <c r="L6269" t="s">
        <v>31</v>
      </c>
      <c r="M6269" t="s">
        <v>182</v>
      </c>
      <c r="N6269" t="s">
        <v>11264</v>
      </c>
      <c r="O6269" s="129"/>
    </row>
    <row r="6270" spans="1:15">
      <c r="A6270" t="s">
        <v>320</v>
      </c>
      <c r="B6270" t="s">
        <v>317</v>
      </c>
      <c r="C6270" t="s">
        <v>11571</v>
      </c>
      <c r="D6270" t="s">
        <v>318</v>
      </c>
      <c r="E6270">
        <v>4847.21</v>
      </c>
      <c r="F6270" t="s">
        <v>1170</v>
      </c>
      <c r="G6270" t="s">
        <v>11572</v>
      </c>
      <c r="H6270" t="s">
        <v>891</v>
      </c>
      <c r="I6270" t="s">
        <v>10674</v>
      </c>
      <c r="J6270">
        <v>10110</v>
      </c>
      <c r="K6270">
        <v>114060</v>
      </c>
      <c r="L6270" t="s">
        <v>31</v>
      </c>
      <c r="M6270" t="s">
        <v>182</v>
      </c>
      <c r="N6270" t="s">
        <v>11265</v>
      </c>
      <c r="O6270" s="129"/>
    </row>
    <row r="6271" spans="1:15">
      <c r="A6271" t="s">
        <v>321</v>
      </c>
      <c r="B6271" t="s">
        <v>317</v>
      </c>
      <c r="C6271" t="s">
        <v>11573</v>
      </c>
      <c r="D6271" t="s">
        <v>318</v>
      </c>
      <c r="E6271">
        <v>4730.01</v>
      </c>
      <c r="F6271" t="s">
        <v>1170</v>
      </c>
      <c r="G6271" t="s">
        <v>11574</v>
      </c>
      <c r="H6271" t="s">
        <v>894</v>
      </c>
      <c r="I6271" t="s">
        <v>10674</v>
      </c>
      <c r="J6271">
        <v>10110</v>
      </c>
      <c r="K6271">
        <v>114060</v>
      </c>
      <c r="L6271" t="s">
        <v>31</v>
      </c>
      <c r="M6271" t="s">
        <v>182</v>
      </c>
      <c r="N6271" t="s">
        <v>11266</v>
      </c>
      <c r="O6271" s="129"/>
    </row>
    <row r="6272" spans="1:15">
      <c r="A6272" t="s">
        <v>1115</v>
      </c>
      <c r="B6272" t="s">
        <v>317</v>
      </c>
      <c r="C6272" t="s">
        <v>11575</v>
      </c>
      <c r="D6272" t="s">
        <v>318</v>
      </c>
      <c r="E6272">
        <v>4898.57</v>
      </c>
      <c r="F6272" t="s">
        <v>1170</v>
      </c>
      <c r="G6272" t="s">
        <v>11576</v>
      </c>
      <c r="H6272" t="s">
        <v>892</v>
      </c>
      <c r="I6272" t="s">
        <v>10674</v>
      </c>
      <c r="J6272">
        <v>10110</v>
      </c>
      <c r="K6272">
        <v>114060</v>
      </c>
      <c r="L6272" t="s">
        <v>31</v>
      </c>
      <c r="M6272" t="s">
        <v>182</v>
      </c>
      <c r="N6272" t="s">
        <v>11267</v>
      </c>
      <c r="O6272" s="129"/>
    </row>
    <row r="6273" spans="1:15">
      <c r="A6273" t="s">
        <v>11577</v>
      </c>
      <c r="B6273" t="s">
        <v>317</v>
      </c>
      <c r="C6273" t="s">
        <v>11578</v>
      </c>
      <c r="D6273" t="s">
        <v>318</v>
      </c>
      <c r="E6273">
        <v>4752.71</v>
      </c>
      <c r="F6273" t="s">
        <v>1170</v>
      </c>
      <c r="G6273" t="s">
        <v>11579</v>
      </c>
      <c r="H6273" t="s">
        <v>885</v>
      </c>
      <c r="I6273" t="s">
        <v>10674</v>
      </c>
      <c r="J6273">
        <v>10110</v>
      </c>
      <c r="K6273">
        <v>114060</v>
      </c>
      <c r="L6273" t="s">
        <v>31</v>
      </c>
      <c r="M6273" t="s">
        <v>182</v>
      </c>
      <c r="N6273" t="s">
        <v>11268</v>
      </c>
      <c r="O6273" s="129"/>
    </row>
    <row r="6274" spans="1:15">
      <c r="A6274" t="s">
        <v>11580</v>
      </c>
      <c r="B6274" t="s">
        <v>317</v>
      </c>
      <c r="C6274" t="s">
        <v>11581</v>
      </c>
      <c r="D6274" t="s">
        <v>318</v>
      </c>
      <c r="E6274">
        <v>6320.93</v>
      </c>
      <c r="F6274" t="s">
        <v>1170</v>
      </c>
      <c r="G6274" t="s">
        <v>11582</v>
      </c>
      <c r="H6274" t="s">
        <v>880</v>
      </c>
      <c r="I6274" t="s">
        <v>10674</v>
      </c>
      <c r="J6274">
        <v>10110</v>
      </c>
      <c r="K6274">
        <v>114060</v>
      </c>
      <c r="L6274" t="s">
        <v>31</v>
      </c>
      <c r="M6274" t="s">
        <v>182</v>
      </c>
      <c r="N6274" t="s">
        <v>11269</v>
      </c>
      <c r="O6274" s="129"/>
    </row>
    <row r="6275" spans="1:15">
      <c r="A6275" t="s">
        <v>1155</v>
      </c>
      <c r="B6275" t="s">
        <v>317</v>
      </c>
      <c r="C6275" t="s">
        <v>11586</v>
      </c>
      <c r="D6275" t="s">
        <v>318</v>
      </c>
      <c r="E6275">
        <v>6384.43</v>
      </c>
      <c r="F6275" t="s">
        <v>1170</v>
      </c>
      <c r="G6275" t="s">
        <v>11587</v>
      </c>
      <c r="H6275" t="s">
        <v>891</v>
      </c>
      <c r="I6275" t="s">
        <v>10674</v>
      </c>
      <c r="J6275">
        <v>10110</v>
      </c>
      <c r="K6275">
        <v>114060</v>
      </c>
      <c r="L6275" t="s">
        <v>31</v>
      </c>
      <c r="M6275" t="s">
        <v>182</v>
      </c>
      <c r="N6275" t="s">
        <v>11270</v>
      </c>
      <c r="O6275" s="129"/>
    </row>
    <row r="6276" spans="1:15">
      <c r="A6276" t="s">
        <v>11583</v>
      </c>
      <c r="B6276" t="s">
        <v>317</v>
      </c>
      <c r="C6276" t="s">
        <v>11584</v>
      </c>
      <c r="D6276" t="s">
        <v>318</v>
      </c>
      <c r="E6276">
        <v>6396.37</v>
      </c>
      <c r="F6276" t="s">
        <v>1170</v>
      </c>
      <c r="G6276" t="s">
        <v>11585</v>
      </c>
      <c r="H6276" t="s">
        <v>888</v>
      </c>
      <c r="I6276" t="s">
        <v>10674</v>
      </c>
      <c r="J6276">
        <v>10110</v>
      </c>
      <c r="K6276">
        <v>114060</v>
      </c>
      <c r="L6276" t="s">
        <v>31</v>
      </c>
      <c r="M6276" t="s">
        <v>182</v>
      </c>
      <c r="N6276" t="s">
        <v>11271</v>
      </c>
      <c r="O6276" s="129"/>
    </row>
    <row r="6277" spans="1:15">
      <c r="A6277" t="s">
        <v>11588</v>
      </c>
      <c r="B6277" t="s">
        <v>317</v>
      </c>
      <c r="C6277" t="s">
        <v>11589</v>
      </c>
      <c r="D6277" t="s">
        <v>318</v>
      </c>
      <c r="E6277">
        <v>10554.41</v>
      </c>
      <c r="F6277" t="s">
        <v>1170</v>
      </c>
      <c r="G6277" t="s">
        <v>11590</v>
      </c>
      <c r="H6277" t="s">
        <v>897</v>
      </c>
      <c r="I6277" t="s">
        <v>10674</v>
      </c>
      <c r="J6277">
        <v>10110</v>
      </c>
      <c r="K6277">
        <v>114060</v>
      </c>
      <c r="L6277" t="s">
        <v>31</v>
      </c>
      <c r="M6277" t="s">
        <v>182</v>
      </c>
      <c r="N6277" t="s">
        <v>11272</v>
      </c>
      <c r="O6277" s="129"/>
    </row>
    <row r="6278" spans="1:15">
      <c r="A6278" t="s">
        <v>1161</v>
      </c>
      <c r="B6278" t="s">
        <v>317</v>
      </c>
      <c r="C6278" t="s">
        <v>11591</v>
      </c>
      <c r="D6278" t="s">
        <v>318</v>
      </c>
      <c r="E6278">
        <v>6907.14</v>
      </c>
      <c r="F6278" t="s">
        <v>1170</v>
      </c>
      <c r="G6278" t="s">
        <v>11592</v>
      </c>
      <c r="H6278" t="s">
        <v>891</v>
      </c>
      <c r="I6278" t="s">
        <v>10674</v>
      </c>
      <c r="J6278">
        <v>10110</v>
      </c>
      <c r="K6278">
        <v>114060</v>
      </c>
      <c r="L6278" t="s">
        <v>31</v>
      </c>
      <c r="M6278" t="s">
        <v>182</v>
      </c>
      <c r="N6278" t="s">
        <v>11273</v>
      </c>
      <c r="O6278" s="129"/>
    </row>
    <row r="6279" spans="1:15">
      <c r="A6279" t="s">
        <v>1160</v>
      </c>
      <c r="B6279" t="s">
        <v>317</v>
      </c>
      <c r="C6279" t="s">
        <v>11593</v>
      </c>
      <c r="D6279" t="s">
        <v>318</v>
      </c>
      <c r="E6279">
        <v>6913.15</v>
      </c>
      <c r="F6279" t="s">
        <v>1170</v>
      </c>
      <c r="G6279" t="s">
        <v>11594</v>
      </c>
      <c r="H6279" t="s">
        <v>894</v>
      </c>
      <c r="I6279" t="s">
        <v>10674</v>
      </c>
      <c r="J6279">
        <v>10110</v>
      </c>
      <c r="K6279">
        <v>114060</v>
      </c>
      <c r="L6279" t="s">
        <v>31</v>
      </c>
      <c r="M6279" t="s">
        <v>182</v>
      </c>
      <c r="N6279" t="s">
        <v>11274</v>
      </c>
      <c r="O6279" s="129"/>
    </row>
    <row r="6280" spans="1:15">
      <c r="A6280" t="s">
        <v>316</v>
      </c>
      <c r="B6280" t="s">
        <v>317</v>
      </c>
      <c r="C6280" t="s">
        <v>11569</v>
      </c>
      <c r="D6280" t="s">
        <v>318</v>
      </c>
      <c r="E6280">
        <v>6630.12</v>
      </c>
      <c r="F6280" t="s">
        <v>1170</v>
      </c>
      <c r="G6280" t="s">
        <v>11570</v>
      </c>
      <c r="H6280" t="s">
        <v>896</v>
      </c>
      <c r="I6280" t="s">
        <v>10673</v>
      </c>
      <c r="J6280">
        <v>10114</v>
      </c>
      <c r="K6280">
        <v>111100</v>
      </c>
      <c r="L6280" t="s">
        <v>35</v>
      </c>
      <c r="M6280" t="s">
        <v>170</v>
      </c>
      <c r="N6280" t="s">
        <v>11264</v>
      </c>
      <c r="O6280" s="129"/>
    </row>
    <row r="6281" spans="1:15">
      <c r="A6281" t="s">
        <v>320</v>
      </c>
      <c r="B6281" t="s">
        <v>317</v>
      </c>
      <c r="C6281" t="s">
        <v>11571</v>
      </c>
      <c r="D6281" t="s">
        <v>318</v>
      </c>
      <c r="E6281">
        <v>6630.12</v>
      </c>
      <c r="F6281" t="s">
        <v>1170</v>
      </c>
      <c r="G6281" t="s">
        <v>11572</v>
      </c>
      <c r="H6281" t="s">
        <v>892</v>
      </c>
      <c r="I6281" t="s">
        <v>10673</v>
      </c>
      <c r="J6281">
        <v>10114</v>
      </c>
      <c r="K6281">
        <v>111100</v>
      </c>
      <c r="L6281" t="s">
        <v>35</v>
      </c>
      <c r="M6281" t="s">
        <v>170</v>
      </c>
      <c r="N6281" t="s">
        <v>11265</v>
      </c>
      <c r="O6281" s="129"/>
    </row>
    <row r="6282" spans="1:15">
      <c r="A6282" t="s">
        <v>321</v>
      </c>
      <c r="B6282" t="s">
        <v>317</v>
      </c>
      <c r="C6282" t="s">
        <v>11573</v>
      </c>
      <c r="D6282" t="s">
        <v>318</v>
      </c>
      <c r="E6282">
        <v>6630.12</v>
      </c>
      <c r="F6282" t="s">
        <v>1170</v>
      </c>
      <c r="G6282" t="s">
        <v>11574</v>
      </c>
      <c r="H6282" t="s">
        <v>895</v>
      </c>
      <c r="I6282" t="s">
        <v>10673</v>
      </c>
      <c r="J6282">
        <v>10114</v>
      </c>
      <c r="K6282">
        <v>111100</v>
      </c>
      <c r="L6282" t="s">
        <v>35</v>
      </c>
      <c r="M6282" t="s">
        <v>170</v>
      </c>
      <c r="N6282" t="s">
        <v>11266</v>
      </c>
      <c r="O6282" s="129"/>
    </row>
    <row r="6283" spans="1:15">
      <c r="A6283" t="s">
        <v>1115</v>
      </c>
      <c r="B6283" t="s">
        <v>317</v>
      </c>
      <c r="C6283" t="s">
        <v>11575</v>
      </c>
      <c r="D6283" t="s">
        <v>318</v>
      </c>
      <c r="E6283">
        <v>6630.12</v>
      </c>
      <c r="F6283" t="s">
        <v>1170</v>
      </c>
      <c r="G6283" t="s">
        <v>11576</v>
      </c>
      <c r="H6283" t="s">
        <v>893</v>
      </c>
      <c r="I6283" t="s">
        <v>10673</v>
      </c>
      <c r="J6283">
        <v>10114</v>
      </c>
      <c r="K6283">
        <v>111100</v>
      </c>
      <c r="L6283" t="s">
        <v>35</v>
      </c>
      <c r="M6283" t="s">
        <v>170</v>
      </c>
      <c r="N6283" t="s">
        <v>11267</v>
      </c>
      <c r="O6283" s="129"/>
    </row>
    <row r="6284" spans="1:15">
      <c r="A6284" t="s">
        <v>11577</v>
      </c>
      <c r="B6284" t="s">
        <v>317</v>
      </c>
      <c r="C6284" t="s">
        <v>11578</v>
      </c>
      <c r="D6284" t="s">
        <v>318</v>
      </c>
      <c r="E6284">
        <v>6630.12</v>
      </c>
      <c r="F6284" t="s">
        <v>1170</v>
      </c>
      <c r="G6284" t="s">
        <v>11579</v>
      </c>
      <c r="H6284" t="s">
        <v>886</v>
      </c>
      <c r="I6284" t="s">
        <v>10673</v>
      </c>
      <c r="J6284">
        <v>10114</v>
      </c>
      <c r="K6284">
        <v>111100</v>
      </c>
      <c r="L6284" t="s">
        <v>35</v>
      </c>
      <c r="M6284" t="s">
        <v>170</v>
      </c>
      <c r="N6284" t="s">
        <v>11268</v>
      </c>
      <c r="O6284" s="129"/>
    </row>
    <row r="6285" spans="1:15">
      <c r="A6285" t="s">
        <v>11580</v>
      </c>
      <c r="B6285" t="s">
        <v>317</v>
      </c>
      <c r="C6285" t="s">
        <v>11581</v>
      </c>
      <c r="D6285" t="s">
        <v>318</v>
      </c>
      <c r="E6285">
        <v>6630.12</v>
      </c>
      <c r="F6285" t="s">
        <v>1170</v>
      </c>
      <c r="G6285" t="s">
        <v>11582</v>
      </c>
      <c r="H6285" t="s">
        <v>881</v>
      </c>
      <c r="I6285" t="s">
        <v>10673</v>
      </c>
      <c r="J6285">
        <v>10114</v>
      </c>
      <c r="K6285">
        <v>111100</v>
      </c>
      <c r="L6285" t="s">
        <v>35</v>
      </c>
      <c r="M6285" t="s">
        <v>170</v>
      </c>
      <c r="N6285" t="s">
        <v>11269</v>
      </c>
      <c r="O6285" s="129"/>
    </row>
    <row r="6286" spans="1:15">
      <c r="A6286" t="s">
        <v>11583</v>
      </c>
      <c r="B6286" t="s">
        <v>317</v>
      </c>
      <c r="C6286" t="s">
        <v>11584</v>
      </c>
      <c r="D6286" t="s">
        <v>318</v>
      </c>
      <c r="E6286">
        <v>6630.12</v>
      </c>
      <c r="F6286" t="s">
        <v>1170</v>
      </c>
      <c r="G6286" t="s">
        <v>11585</v>
      </c>
      <c r="H6286" t="s">
        <v>889</v>
      </c>
      <c r="I6286" t="s">
        <v>10673</v>
      </c>
      <c r="J6286">
        <v>10114</v>
      </c>
      <c r="K6286">
        <v>111100</v>
      </c>
      <c r="L6286" t="s">
        <v>35</v>
      </c>
      <c r="M6286" t="s">
        <v>170</v>
      </c>
      <c r="N6286" t="s">
        <v>11271</v>
      </c>
      <c r="O6286" s="129"/>
    </row>
    <row r="6287" spans="1:15">
      <c r="A6287" t="s">
        <v>1155</v>
      </c>
      <c r="B6287" t="s">
        <v>317</v>
      </c>
      <c r="C6287" t="s">
        <v>11586</v>
      </c>
      <c r="D6287" t="s">
        <v>318</v>
      </c>
      <c r="E6287">
        <v>6630.12</v>
      </c>
      <c r="F6287" t="s">
        <v>1170</v>
      </c>
      <c r="G6287" t="s">
        <v>11587</v>
      </c>
      <c r="H6287" t="s">
        <v>892</v>
      </c>
      <c r="I6287" t="s">
        <v>10673</v>
      </c>
      <c r="J6287">
        <v>10114</v>
      </c>
      <c r="K6287">
        <v>111100</v>
      </c>
      <c r="L6287" t="s">
        <v>35</v>
      </c>
      <c r="M6287" t="s">
        <v>170</v>
      </c>
      <c r="N6287" t="s">
        <v>11270</v>
      </c>
      <c r="O6287" s="129"/>
    </row>
    <row r="6288" spans="1:15">
      <c r="A6288" t="s">
        <v>11588</v>
      </c>
      <c r="B6288" t="s">
        <v>317</v>
      </c>
      <c r="C6288" t="s">
        <v>11589</v>
      </c>
      <c r="D6288" t="s">
        <v>318</v>
      </c>
      <c r="E6288">
        <v>9911.61</v>
      </c>
      <c r="F6288" t="s">
        <v>1170</v>
      </c>
      <c r="G6288" t="s">
        <v>11590</v>
      </c>
      <c r="H6288" t="s">
        <v>898</v>
      </c>
      <c r="I6288" t="s">
        <v>10673</v>
      </c>
      <c r="J6288">
        <v>10114</v>
      </c>
      <c r="K6288">
        <v>111100</v>
      </c>
      <c r="L6288" t="s">
        <v>35</v>
      </c>
      <c r="M6288" t="s">
        <v>170</v>
      </c>
      <c r="N6288" t="s">
        <v>11272</v>
      </c>
      <c r="O6288" s="129"/>
    </row>
    <row r="6289" spans="1:15">
      <c r="A6289" t="s">
        <v>1161</v>
      </c>
      <c r="B6289" t="s">
        <v>317</v>
      </c>
      <c r="C6289" t="s">
        <v>11591</v>
      </c>
      <c r="D6289" t="s">
        <v>318</v>
      </c>
      <c r="E6289">
        <v>7133.96</v>
      </c>
      <c r="F6289" t="s">
        <v>1170</v>
      </c>
      <c r="G6289" t="s">
        <v>11592</v>
      </c>
      <c r="H6289" t="s">
        <v>892</v>
      </c>
      <c r="I6289" t="s">
        <v>10673</v>
      </c>
      <c r="J6289">
        <v>10114</v>
      </c>
      <c r="K6289">
        <v>111100</v>
      </c>
      <c r="L6289" t="s">
        <v>35</v>
      </c>
      <c r="M6289" t="s">
        <v>170</v>
      </c>
      <c r="N6289" t="s">
        <v>11273</v>
      </c>
      <c r="O6289" s="129"/>
    </row>
    <row r="6290" spans="1:15">
      <c r="A6290" t="s">
        <v>1160</v>
      </c>
      <c r="B6290" t="s">
        <v>317</v>
      </c>
      <c r="C6290" t="s">
        <v>11593</v>
      </c>
      <c r="D6290" t="s">
        <v>318</v>
      </c>
      <c r="E6290">
        <v>7133.96</v>
      </c>
      <c r="F6290" t="s">
        <v>1170</v>
      </c>
      <c r="G6290" t="s">
        <v>11594</v>
      </c>
      <c r="H6290" t="s">
        <v>895</v>
      </c>
      <c r="I6290" t="s">
        <v>10673</v>
      </c>
      <c r="J6290">
        <v>10114</v>
      </c>
      <c r="K6290">
        <v>111100</v>
      </c>
      <c r="L6290" t="s">
        <v>35</v>
      </c>
      <c r="M6290" t="s">
        <v>170</v>
      </c>
      <c r="N6290" t="s">
        <v>11274</v>
      </c>
      <c r="O6290" s="129"/>
    </row>
    <row r="6291" spans="1:15">
      <c r="A6291" t="s">
        <v>316</v>
      </c>
      <c r="B6291" t="s">
        <v>317</v>
      </c>
      <c r="C6291" t="s">
        <v>11569</v>
      </c>
      <c r="D6291" t="s">
        <v>318</v>
      </c>
      <c r="E6291">
        <v>2279.75</v>
      </c>
      <c r="F6291" t="s">
        <v>1170</v>
      </c>
      <c r="G6291" t="s">
        <v>11570</v>
      </c>
      <c r="H6291" t="s">
        <v>897</v>
      </c>
      <c r="I6291" t="s">
        <v>10672</v>
      </c>
      <c r="J6291">
        <v>10114</v>
      </c>
      <c r="K6291">
        <v>111200</v>
      </c>
      <c r="L6291" t="s">
        <v>33</v>
      </c>
      <c r="M6291" t="s">
        <v>170</v>
      </c>
      <c r="N6291" t="s">
        <v>11264</v>
      </c>
      <c r="O6291" s="129"/>
    </row>
    <row r="6292" spans="1:15">
      <c r="A6292" t="s">
        <v>320</v>
      </c>
      <c r="B6292" t="s">
        <v>317</v>
      </c>
      <c r="C6292" t="s">
        <v>11571</v>
      </c>
      <c r="D6292" t="s">
        <v>318</v>
      </c>
      <c r="E6292">
        <v>2279.75</v>
      </c>
      <c r="F6292" t="s">
        <v>1170</v>
      </c>
      <c r="G6292" t="s">
        <v>11572</v>
      </c>
      <c r="H6292" t="s">
        <v>893</v>
      </c>
      <c r="I6292" t="s">
        <v>10672</v>
      </c>
      <c r="J6292">
        <v>10114</v>
      </c>
      <c r="K6292">
        <v>111200</v>
      </c>
      <c r="L6292" t="s">
        <v>33</v>
      </c>
      <c r="M6292" t="s">
        <v>170</v>
      </c>
      <c r="N6292" t="s">
        <v>11265</v>
      </c>
      <c r="O6292" s="129"/>
    </row>
    <row r="6293" spans="1:15">
      <c r="A6293" t="s">
        <v>321</v>
      </c>
      <c r="B6293" t="s">
        <v>317</v>
      </c>
      <c r="C6293" t="s">
        <v>11573</v>
      </c>
      <c r="D6293" t="s">
        <v>318</v>
      </c>
      <c r="E6293">
        <v>2279.75</v>
      </c>
      <c r="F6293" t="s">
        <v>1170</v>
      </c>
      <c r="G6293" t="s">
        <v>11574</v>
      </c>
      <c r="H6293" t="s">
        <v>896</v>
      </c>
      <c r="I6293" t="s">
        <v>10672</v>
      </c>
      <c r="J6293">
        <v>10114</v>
      </c>
      <c r="K6293">
        <v>111200</v>
      </c>
      <c r="L6293" t="s">
        <v>33</v>
      </c>
      <c r="M6293" t="s">
        <v>170</v>
      </c>
      <c r="N6293" t="s">
        <v>11266</v>
      </c>
      <c r="O6293" s="129"/>
    </row>
    <row r="6294" spans="1:15">
      <c r="A6294" t="s">
        <v>1115</v>
      </c>
      <c r="B6294" t="s">
        <v>317</v>
      </c>
      <c r="C6294" t="s">
        <v>11575</v>
      </c>
      <c r="D6294" t="s">
        <v>318</v>
      </c>
      <c r="E6294">
        <v>2279.75</v>
      </c>
      <c r="F6294" t="s">
        <v>1170</v>
      </c>
      <c r="G6294" t="s">
        <v>11576</v>
      </c>
      <c r="H6294" t="s">
        <v>894</v>
      </c>
      <c r="I6294" t="s">
        <v>10672</v>
      </c>
      <c r="J6294">
        <v>10114</v>
      </c>
      <c r="K6294">
        <v>111200</v>
      </c>
      <c r="L6294" t="s">
        <v>33</v>
      </c>
      <c r="M6294" t="s">
        <v>170</v>
      </c>
      <c r="N6294" t="s">
        <v>11267</v>
      </c>
      <c r="O6294" s="129"/>
    </row>
    <row r="6295" spans="1:15">
      <c r="A6295" t="s">
        <v>11577</v>
      </c>
      <c r="B6295" t="s">
        <v>317</v>
      </c>
      <c r="C6295" t="s">
        <v>11578</v>
      </c>
      <c r="D6295" t="s">
        <v>318</v>
      </c>
      <c r="E6295">
        <v>2279.75</v>
      </c>
      <c r="F6295" t="s">
        <v>1170</v>
      </c>
      <c r="G6295" t="s">
        <v>11579</v>
      </c>
      <c r="H6295" t="s">
        <v>887</v>
      </c>
      <c r="I6295" t="s">
        <v>10672</v>
      </c>
      <c r="J6295">
        <v>10114</v>
      </c>
      <c r="K6295">
        <v>111200</v>
      </c>
      <c r="L6295" t="s">
        <v>33</v>
      </c>
      <c r="M6295" t="s">
        <v>170</v>
      </c>
      <c r="N6295" t="s">
        <v>11268</v>
      </c>
      <c r="O6295" s="129"/>
    </row>
    <row r="6296" spans="1:15">
      <c r="A6296" t="s">
        <v>11580</v>
      </c>
      <c r="B6296" t="s">
        <v>317</v>
      </c>
      <c r="C6296" t="s">
        <v>11581</v>
      </c>
      <c r="D6296" t="s">
        <v>318</v>
      </c>
      <c r="E6296">
        <v>2279.75</v>
      </c>
      <c r="F6296" t="s">
        <v>1170</v>
      </c>
      <c r="G6296" t="s">
        <v>11582</v>
      </c>
      <c r="H6296" t="s">
        <v>882</v>
      </c>
      <c r="I6296" t="s">
        <v>10672</v>
      </c>
      <c r="J6296">
        <v>10114</v>
      </c>
      <c r="K6296">
        <v>111200</v>
      </c>
      <c r="L6296" t="s">
        <v>33</v>
      </c>
      <c r="M6296" t="s">
        <v>170</v>
      </c>
      <c r="N6296" t="s">
        <v>11269</v>
      </c>
      <c r="O6296" s="129"/>
    </row>
    <row r="6297" spans="1:15">
      <c r="A6297" t="s">
        <v>11583</v>
      </c>
      <c r="B6297" t="s">
        <v>317</v>
      </c>
      <c r="C6297" t="s">
        <v>11584</v>
      </c>
      <c r="D6297" t="s">
        <v>318</v>
      </c>
      <c r="E6297">
        <v>2279.75</v>
      </c>
      <c r="F6297" t="s">
        <v>1170</v>
      </c>
      <c r="G6297" t="s">
        <v>11585</v>
      </c>
      <c r="H6297" t="s">
        <v>890</v>
      </c>
      <c r="I6297" t="s">
        <v>10672</v>
      </c>
      <c r="J6297">
        <v>10114</v>
      </c>
      <c r="K6297">
        <v>111200</v>
      </c>
      <c r="L6297" t="s">
        <v>33</v>
      </c>
      <c r="M6297" t="s">
        <v>170</v>
      </c>
      <c r="N6297" t="s">
        <v>11271</v>
      </c>
      <c r="O6297" s="129"/>
    </row>
    <row r="6298" spans="1:15">
      <c r="A6298" t="s">
        <v>1155</v>
      </c>
      <c r="B6298" t="s">
        <v>317</v>
      </c>
      <c r="C6298" t="s">
        <v>11586</v>
      </c>
      <c r="D6298" t="s">
        <v>318</v>
      </c>
      <c r="E6298">
        <v>2279.75</v>
      </c>
      <c r="F6298" t="s">
        <v>1170</v>
      </c>
      <c r="G6298" t="s">
        <v>11587</v>
      </c>
      <c r="H6298" t="s">
        <v>893</v>
      </c>
      <c r="I6298" t="s">
        <v>10672</v>
      </c>
      <c r="J6298">
        <v>10114</v>
      </c>
      <c r="K6298">
        <v>111200</v>
      </c>
      <c r="L6298" t="s">
        <v>33</v>
      </c>
      <c r="M6298" t="s">
        <v>170</v>
      </c>
      <c r="N6298" t="s">
        <v>11270</v>
      </c>
      <c r="O6298" s="129"/>
    </row>
    <row r="6299" spans="1:15">
      <c r="A6299" t="s">
        <v>11588</v>
      </c>
      <c r="B6299" t="s">
        <v>317</v>
      </c>
      <c r="C6299" t="s">
        <v>11589</v>
      </c>
      <c r="D6299" t="s">
        <v>318</v>
      </c>
      <c r="E6299">
        <v>3949.25</v>
      </c>
      <c r="F6299" t="s">
        <v>1170</v>
      </c>
      <c r="G6299" t="s">
        <v>11590</v>
      </c>
      <c r="H6299" t="s">
        <v>899</v>
      </c>
      <c r="I6299" t="s">
        <v>10672</v>
      </c>
      <c r="J6299">
        <v>10114</v>
      </c>
      <c r="K6299">
        <v>111200</v>
      </c>
      <c r="L6299" t="s">
        <v>33</v>
      </c>
      <c r="M6299" t="s">
        <v>170</v>
      </c>
      <c r="N6299" t="s">
        <v>11272</v>
      </c>
      <c r="O6299" s="129"/>
    </row>
    <row r="6300" spans="1:15">
      <c r="A6300" t="s">
        <v>1161</v>
      </c>
      <c r="B6300" t="s">
        <v>317</v>
      </c>
      <c r="C6300" t="s">
        <v>11591</v>
      </c>
      <c r="D6300" t="s">
        <v>318</v>
      </c>
      <c r="E6300">
        <v>2465.25</v>
      </c>
      <c r="F6300" t="s">
        <v>1170</v>
      </c>
      <c r="G6300" t="s">
        <v>11592</v>
      </c>
      <c r="H6300" t="s">
        <v>893</v>
      </c>
      <c r="I6300" t="s">
        <v>10672</v>
      </c>
      <c r="J6300">
        <v>10114</v>
      </c>
      <c r="K6300">
        <v>111200</v>
      </c>
      <c r="L6300" t="s">
        <v>33</v>
      </c>
      <c r="M6300" t="s">
        <v>170</v>
      </c>
      <c r="N6300" t="s">
        <v>11273</v>
      </c>
      <c r="O6300" s="129"/>
    </row>
    <row r="6301" spans="1:15">
      <c r="A6301" t="s">
        <v>1160</v>
      </c>
      <c r="B6301" t="s">
        <v>317</v>
      </c>
      <c r="C6301" t="s">
        <v>11593</v>
      </c>
      <c r="D6301" t="s">
        <v>318</v>
      </c>
      <c r="E6301">
        <v>2465.25</v>
      </c>
      <c r="F6301" t="s">
        <v>1170</v>
      </c>
      <c r="G6301" t="s">
        <v>11594</v>
      </c>
      <c r="H6301" t="s">
        <v>896</v>
      </c>
      <c r="I6301" t="s">
        <v>10672</v>
      </c>
      <c r="J6301">
        <v>10114</v>
      </c>
      <c r="K6301">
        <v>111200</v>
      </c>
      <c r="L6301" t="s">
        <v>33</v>
      </c>
      <c r="M6301" t="s">
        <v>170</v>
      </c>
      <c r="N6301" t="s">
        <v>11274</v>
      </c>
      <c r="O6301" s="129"/>
    </row>
    <row r="6302" spans="1:15">
      <c r="A6302" t="s">
        <v>316</v>
      </c>
      <c r="B6302" t="s">
        <v>317</v>
      </c>
      <c r="C6302" t="s">
        <v>11569</v>
      </c>
      <c r="D6302" t="s">
        <v>318</v>
      </c>
      <c r="E6302">
        <v>81808.399999999994</v>
      </c>
      <c r="F6302" t="s">
        <v>1170</v>
      </c>
      <c r="G6302" t="s">
        <v>11570</v>
      </c>
      <c r="H6302" t="s">
        <v>898</v>
      </c>
      <c r="I6302" t="s">
        <v>10671</v>
      </c>
      <c r="J6302">
        <v>10114</v>
      </c>
      <c r="K6302">
        <v>111400</v>
      </c>
      <c r="L6302" t="s">
        <v>27</v>
      </c>
      <c r="M6302" t="s">
        <v>170</v>
      </c>
      <c r="N6302" t="s">
        <v>11264</v>
      </c>
      <c r="O6302" s="129"/>
    </row>
    <row r="6303" spans="1:15">
      <c r="A6303" t="s">
        <v>320</v>
      </c>
      <c r="B6303" t="s">
        <v>317</v>
      </c>
      <c r="C6303" t="s">
        <v>11571</v>
      </c>
      <c r="D6303" t="s">
        <v>318</v>
      </c>
      <c r="E6303">
        <v>82675.820000000007</v>
      </c>
      <c r="F6303" t="s">
        <v>1170</v>
      </c>
      <c r="G6303" t="s">
        <v>11572</v>
      </c>
      <c r="H6303" t="s">
        <v>894</v>
      </c>
      <c r="I6303" t="s">
        <v>10671</v>
      </c>
      <c r="J6303">
        <v>10114</v>
      </c>
      <c r="K6303">
        <v>111400</v>
      </c>
      <c r="L6303" t="s">
        <v>27</v>
      </c>
      <c r="M6303" t="s">
        <v>170</v>
      </c>
      <c r="N6303" t="s">
        <v>11265</v>
      </c>
      <c r="O6303" s="129"/>
    </row>
    <row r="6304" spans="1:15">
      <c r="A6304" t="s">
        <v>321</v>
      </c>
      <c r="B6304" t="s">
        <v>317</v>
      </c>
      <c r="C6304" t="s">
        <v>11573</v>
      </c>
      <c r="D6304" t="s">
        <v>318</v>
      </c>
      <c r="E6304">
        <v>82272.45</v>
      </c>
      <c r="F6304" t="s">
        <v>1170</v>
      </c>
      <c r="G6304" t="s">
        <v>11574</v>
      </c>
      <c r="H6304" t="s">
        <v>897</v>
      </c>
      <c r="I6304" t="s">
        <v>10671</v>
      </c>
      <c r="J6304">
        <v>10114</v>
      </c>
      <c r="K6304">
        <v>111400</v>
      </c>
      <c r="L6304" t="s">
        <v>27</v>
      </c>
      <c r="M6304" t="s">
        <v>170</v>
      </c>
      <c r="N6304" t="s">
        <v>11266</v>
      </c>
      <c r="O6304" s="129"/>
    </row>
    <row r="6305" spans="1:15">
      <c r="A6305" t="s">
        <v>1115</v>
      </c>
      <c r="B6305" t="s">
        <v>317</v>
      </c>
      <c r="C6305" t="s">
        <v>11575</v>
      </c>
      <c r="D6305" t="s">
        <v>318</v>
      </c>
      <c r="E6305">
        <v>82148.350000000006</v>
      </c>
      <c r="F6305" t="s">
        <v>1170</v>
      </c>
      <c r="G6305" t="s">
        <v>11576</v>
      </c>
      <c r="H6305" t="s">
        <v>895</v>
      </c>
      <c r="I6305" t="s">
        <v>10671</v>
      </c>
      <c r="J6305">
        <v>10114</v>
      </c>
      <c r="K6305">
        <v>111400</v>
      </c>
      <c r="L6305" t="s">
        <v>27</v>
      </c>
      <c r="M6305" t="s">
        <v>170</v>
      </c>
      <c r="N6305" t="s">
        <v>11267</v>
      </c>
      <c r="O6305" s="129"/>
    </row>
    <row r="6306" spans="1:15">
      <c r="A6306" t="s">
        <v>11577</v>
      </c>
      <c r="B6306" t="s">
        <v>317</v>
      </c>
      <c r="C6306" t="s">
        <v>11578</v>
      </c>
      <c r="D6306" t="s">
        <v>318</v>
      </c>
      <c r="E6306">
        <v>86288.33</v>
      </c>
      <c r="F6306" t="s">
        <v>1170</v>
      </c>
      <c r="G6306" t="s">
        <v>11579</v>
      </c>
      <c r="H6306" t="s">
        <v>888</v>
      </c>
      <c r="I6306" t="s">
        <v>10671</v>
      </c>
      <c r="J6306">
        <v>10114</v>
      </c>
      <c r="K6306">
        <v>111400</v>
      </c>
      <c r="L6306" t="s">
        <v>27</v>
      </c>
      <c r="M6306" t="s">
        <v>170</v>
      </c>
      <c r="N6306" t="s">
        <v>11268</v>
      </c>
      <c r="O6306" s="129"/>
    </row>
    <row r="6307" spans="1:15">
      <c r="A6307" t="s">
        <v>11580</v>
      </c>
      <c r="B6307" t="s">
        <v>317</v>
      </c>
      <c r="C6307" t="s">
        <v>11581</v>
      </c>
      <c r="D6307" t="s">
        <v>318</v>
      </c>
      <c r="E6307">
        <v>93441.84</v>
      </c>
      <c r="F6307" t="s">
        <v>1170</v>
      </c>
      <c r="G6307" t="s">
        <v>11582</v>
      </c>
      <c r="H6307" t="s">
        <v>883</v>
      </c>
      <c r="I6307" t="s">
        <v>10671</v>
      </c>
      <c r="J6307">
        <v>10114</v>
      </c>
      <c r="K6307">
        <v>111400</v>
      </c>
      <c r="L6307" t="s">
        <v>27</v>
      </c>
      <c r="M6307" t="s">
        <v>170</v>
      </c>
      <c r="N6307" t="s">
        <v>11269</v>
      </c>
      <c r="O6307" s="129"/>
    </row>
    <row r="6308" spans="1:15">
      <c r="A6308" t="s">
        <v>1155</v>
      </c>
      <c r="B6308" t="s">
        <v>317</v>
      </c>
      <c r="C6308" t="s">
        <v>11586</v>
      </c>
      <c r="D6308" t="s">
        <v>318</v>
      </c>
      <c r="E6308">
        <v>89980.67</v>
      </c>
      <c r="F6308" t="s">
        <v>1170</v>
      </c>
      <c r="G6308" t="s">
        <v>11587</v>
      </c>
      <c r="H6308" t="s">
        <v>894</v>
      </c>
      <c r="I6308" t="s">
        <v>10671</v>
      </c>
      <c r="J6308">
        <v>10114</v>
      </c>
      <c r="K6308">
        <v>111400</v>
      </c>
      <c r="L6308" t="s">
        <v>27</v>
      </c>
      <c r="M6308" t="s">
        <v>170</v>
      </c>
      <c r="N6308" t="s">
        <v>11270</v>
      </c>
      <c r="O6308" s="129"/>
    </row>
    <row r="6309" spans="1:15">
      <c r="A6309" t="s">
        <v>11583</v>
      </c>
      <c r="B6309" t="s">
        <v>317</v>
      </c>
      <c r="C6309" t="s">
        <v>11584</v>
      </c>
      <c r="D6309" t="s">
        <v>318</v>
      </c>
      <c r="E6309">
        <v>89592.59</v>
      </c>
      <c r="F6309" t="s">
        <v>1170</v>
      </c>
      <c r="G6309" t="s">
        <v>11585</v>
      </c>
      <c r="H6309" t="s">
        <v>891</v>
      </c>
      <c r="I6309" t="s">
        <v>10671</v>
      </c>
      <c r="J6309">
        <v>10114</v>
      </c>
      <c r="K6309">
        <v>111400</v>
      </c>
      <c r="L6309" t="s">
        <v>27</v>
      </c>
      <c r="M6309" t="s">
        <v>170</v>
      </c>
      <c r="N6309" t="s">
        <v>11271</v>
      </c>
      <c r="O6309" s="129"/>
    </row>
    <row r="6310" spans="1:15">
      <c r="A6310" t="s">
        <v>11588</v>
      </c>
      <c r="B6310" t="s">
        <v>317</v>
      </c>
      <c r="C6310" t="s">
        <v>11589</v>
      </c>
      <c r="D6310" t="s">
        <v>318</v>
      </c>
      <c r="E6310">
        <v>107762.36</v>
      </c>
      <c r="F6310" t="s">
        <v>1170</v>
      </c>
      <c r="G6310" t="s">
        <v>11590</v>
      </c>
      <c r="H6310" t="s">
        <v>900</v>
      </c>
      <c r="I6310" t="s">
        <v>10671</v>
      </c>
      <c r="J6310">
        <v>10114</v>
      </c>
      <c r="K6310">
        <v>111400</v>
      </c>
      <c r="L6310" t="s">
        <v>27</v>
      </c>
      <c r="M6310" t="s">
        <v>170</v>
      </c>
      <c r="N6310" t="s">
        <v>11272</v>
      </c>
      <c r="O6310" s="129"/>
    </row>
    <row r="6311" spans="1:15">
      <c r="A6311" t="s">
        <v>1161</v>
      </c>
      <c r="B6311" t="s">
        <v>317</v>
      </c>
      <c r="C6311" t="s">
        <v>11591</v>
      </c>
      <c r="D6311" t="s">
        <v>318</v>
      </c>
      <c r="E6311">
        <v>98976.82</v>
      </c>
      <c r="F6311" t="s">
        <v>1170</v>
      </c>
      <c r="G6311" t="s">
        <v>11592</v>
      </c>
      <c r="H6311" t="s">
        <v>894</v>
      </c>
      <c r="I6311" t="s">
        <v>10671</v>
      </c>
      <c r="J6311">
        <v>10114</v>
      </c>
      <c r="K6311">
        <v>111400</v>
      </c>
      <c r="L6311" t="s">
        <v>27</v>
      </c>
      <c r="M6311" t="s">
        <v>170</v>
      </c>
      <c r="N6311" t="s">
        <v>11273</v>
      </c>
      <c r="O6311" s="129"/>
    </row>
    <row r="6312" spans="1:15">
      <c r="A6312" t="s">
        <v>1160</v>
      </c>
      <c r="B6312" t="s">
        <v>317</v>
      </c>
      <c r="C6312" t="s">
        <v>11593</v>
      </c>
      <c r="D6312" t="s">
        <v>318</v>
      </c>
      <c r="E6312">
        <v>90673.06</v>
      </c>
      <c r="F6312" t="s">
        <v>1170</v>
      </c>
      <c r="G6312" t="s">
        <v>11594</v>
      </c>
      <c r="H6312" t="s">
        <v>897</v>
      </c>
      <c r="I6312" t="s">
        <v>10671</v>
      </c>
      <c r="J6312">
        <v>10114</v>
      </c>
      <c r="K6312">
        <v>111400</v>
      </c>
      <c r="L6312" t="s">
        <v>27</v>
      </c>
      <c r="M6312" t="s">
        <v>170</v>
      </c>
      <c r="N6312" t="s">
        <v>11274</v>
      </c>
      <c r="O6312" s="129"/>
    </row>
    <row r="6313" spans="1:15">
      <c r="A6313" t="s">
        <v>316</v>
      </c>
      <c r="B6313" t="s">
        <v>317</v>
      </c>
      <c r="C6313" t="s">
        <v>11569</v>
      </c>
      <c r="D6313" t="s">
        <v>318</v>
      </c>
      <c r="E6313">
        <v>9580.3700000000008</v>
      </c>
      <c r="F6313" t="s">
        <v>1170</v>
      </c>
      <c r="G6313" t="s">
        <v>11570</v>
      </c>
      <c r="H6313" t="s">
        <v>899</v>
      </c>
      <c r="I6313" t="s">
        <v>10670</v>
      </c>
      <c r="J6313">
        <v>10114</v>
      </c>
      <c r="K6313">
        <v>111600</v>
      </c>
      <c r="L6313" t="s">
        <v>31</v>
      </c>
      <c r="M6313" t="s">
        <v>170</v>
      </c>
      <c r="N6313" t="s">
        <v>11264</v>
      </c>
      <c r="O6313" s="129"/>
    </row>
    <row r="6314" spans="1:15">
      <c r="A6314" t="s">
        <v>320</v>
      </c>
      <c r="B6314" t="s">
        <v>317</v>
      </c>
      <c r="C6314" t="s">
        <v>11571</v>
      </c>
      <c r="D6314" t="s">
        <v>318</v>
      </c>
      <c r="E6314">
        <v>10083.31</v>
      </c>
      <c r="F6314" t="s">
        <v>1170</v>
      </c>
      <c r="G6314" t="s">
        <v>11572</v>
      </c>
      <c r="H6314" t="s">
        <v>895</v>
      </c>
      <c r="I6314" t="s">
        <v>10670</v>
      </c>
      <c r="J6314">
        <v>10114</v>
      </c>
      <c r="K6314">
        <v>111600</v>
      </c>
      <c r="L6314" t="s">
        <v>31</v>
      </c>
      <c r="M6314" t="s">
        <v>170</v>
      </c>
      <c r="N6314" t="s">
        <v>11265</v>
      </c>
      <c r="O6314" s="129"/>
    </row>
    <row r="6315" spans="1:15">
      <c r="A6315" t="s">
        <v>321</v>
      </c>
      <c r="B6315" t="s">
        <v>317</v>
      </c>
      <c r="C6315" t="s">
        <v>11573</v>
      </c>
      <c r="D6315" t="s">
        <v>318</v>
      </c>
      <c r="E6315">
        <v>9831.84</v>
      </c>
      <c r="F6315" t="s">
        <v>1170</v>
      </c>
      <c r="G6315" t="s">
        <v>11574</v>
      </c>
      <c r="H6315" t="s">
        <v>898</v>
      </c>
      <c r="I6315" t="s">
        <v>10670</v>
      </c>
      <c r="J6315">
        <v>10114</v>
      </c>
      <c r="K6315">
        <v>111600</v>
      </c>
      <c r="L6315" t="s">
        <v>31</v>
      </c>
      <c r="M6315" t="s">
        <v>170</v>
      </c>
      <c r="N6315" t="s">
        <v>11266</v>
      </c>
      <c r="O6315" s="129"/>
    </row>
    <row r="6316" spans="1:15">
      <c r="A6316" t="s">
        <v>1115</v>
      </c>
      <c r="B6316" t="s">
        <v>317</v>
      </c>
      <c r="C6316" t="s">
        <v>11575</v>
      </c>
      <c r="D6316" t="s">
        <v>318</v>
      </c>
      <c r="E6316">
        <v>9831.84</v>
      </c>
      <c r="F6316" t="s">
        <v>1170</v>
      </c>
      <c r="G6316" t="s">
        <v>11576</v>
      </c>
      <c r="H6316" t="s">
        <v>896</v>
      </c>
      <c r="I6316" t="s">
        <v>10670</v>
      </c>
      <c r="J6316">
        <v>10114</v>
      </c>
      <c r="K6316">
        <v>111600</v>
      </c>
      <c r="L6316" t="s">
        <v>31</v>
      </c>
      <c r="M6316" t="s">
        <v>170</v>
      </c>
      <c r="N6316" t="s">
        <v>11267</v>
      </c>
      <c r="O6316" s="129"/>
    </row>
    <row r="6317" spans="1:15">
      <c r="A6317" t="s">
        <v>11577</v>
      </c>
      <c r="B6317" t="s">
        <v>317</v>
      </c>
      <c r="C6317" t="s">
        <v>11578</v>
      </c>
      <c r="D6317" t="s">
        <v>318</v>
      </c>
      <c r="E6317">
        <v>9831.84</v>
      </c>
      <c r="F6317" t="s">
        <v>1170</v>
      </c>
      <c r="G6317" t="s">
        <v>11579</v>
      </c>
      <c r="H6317" t="s">
        <v>889</v>
      </c>
      <c r="I6317" t="s">
        <v>10670</v>
      </c>
      <c r="J6317">
        <v>10114</v>
      </c>
      <c r="K6317">
        <v>111600</v>
      </c>
      <c r="L6317" t="s">
        <v>31</v>
      </c>
      <c r="M6317" t="s">
        <v>170</v>
      </c>
      <c r="N6317" t="s">
        <v>11268</v>
      </c>
      <c r="O6317" s="129"/>
    </row>
    <row r="6318" spans="1:15">
      <c r="A6318" t="s">
        <v>11580</v>
      </c>
      <c r="B6318" t="s">
        <v>317</v>
      </c>
      <c r="C6318" t="s">
        <v>11581</v>
      </c>
      <c r="D6318" t="s">
        <v>318</v>
      </c>
      <c r="E6318">
        <v>9831.84</v>
      </c>
      <c r="F6318" t="s">
        <v>1170</v>
      </c>
      <c r="G6318" t="s">
        <v>11582</v>
      </c>
      <c r="H6318" t="s">
        <v>884</v>
      </c>
      <c r="I6318" t="s">
        <v>10670</v>
      </c>
      <c r="J6318">
        <v>10114</v>
      </c>
      <c r="K6318">
        <v>111600</v>
      </c>
      <c r="L6318" t="s">
        <v>31</v>
      </c>
      <c r="M6318" t="s">
        <v>170</v>
      </c>
      <c r="N6318" t="s">
        <v>11269</v>
      </c>
      <c r="O6318" s="129"/>
    </row>
    <row r="6319" spans="1:15">
      <c r="A6319" t="s">
        <v>11583</v>
      </c>
      <c r="B6319" t="s">
        <v>317</v>
      </c>
      <c r="C6319" t="s">
        <v>11584</v>
      </c>
      <c r="D6319" t="s">
        <v>318</v>
      </c>
      <c r="E6319">
        <v>9831.84</v>
      </c>
      <c r="F6319" t="s">
        <v>1170</v>
      </c>
      <c r="G6319" t="s">
        <v>11585</v>
      </c>
      <c r="H6319" t="s">
        <v>892</v>
      </c>
      <c r="I6319" t="s">
        <v>10670</v>
      </c>
      <c r="J6319">
        <v>10114</v>
      </c>
      <c r="K6319">
        <v>111600</v>
      </c>
      <c r="L6319" t="s">
        <v>31</v>
      </c>
      <c r="M6319" t="s">
        <v>170</v>
      </c>
      <c r="N6319" t="s">
        <v>11271</v>
      </c>
      <c r="O6319" s="129"/>
    </row>
    <row r="6320" spans="1:15">
      <c r="A6320" t="s">
        <v>1155</v>
      </c>
      <c r="B6320" t="s">
        <v>317</v>
      </c>
      <c r="C6320" t="s">
        <v>11586</v>
      </c>
      <c r="D6320" t="s">
        <v>318</v>
      </c>
      <c r="E6320">
        <v>9831.84</v>
      </c>
      <c r="F6320" t="s">
        <v>1170</v>
      </c>
      <c r="G6320" t="s">
        <v>11587</v>
      </c>
      <c r="H6320" t="s">
        <v>895</v>
      </c>
      <c r="I6320" t="s">
        <v>10670</v>
      </c>
      <c r="J6320">
        <v>10114</v>
      </c>
      <c r="K6320">
        <v>111600</v>
      </c>
      <c r="L6320" t="s">
        <v>31</v>
      </c>
      <c r="M6320" t="s">
        <v>170</v>
      </c>
      <c r="N6320" t="s">
        <v>11270</v>
      </c>
      <c r="O6320" s="129"/>
    </row>
    <row r="6321" spans="1:15">
      <c r="A6321" t="s">
        <v>11588</v>
      </c>
      <c r="B6321" t="s">
        <v>317</v>
      </c>
      <c r="C6321" t="s">
        <v>11589</v>
      </c>
      <c r="D6321" t="s">
        <v>318</v>
      </c>
      <c r="E6321">
        <v>12947.87</v>
      </c>
      <c r="F6321" t="s">
        <v>1170</v>
      </c>
      <c r="G6321" t="s">
        <v>11590</v>
      </c>
      <c r="H6321" t="s">
        <v>901</v>
      </c>
      <c r="I6321" t="s">
        <v>10670</v>
      </c>
      <c r="J6321">
        <v>10114</v>
      </c>
      <c r="K6321">
        <v>111600</v>
      </c>
      <c r="L6321" t="s">
        <v>31</v>
      </c>
      <c r="M6321" t="s">
        <v>170</v>
      </c>
      <c r="N6321" t="s">
        <v>11272</v>
      </c>
      <c r="O6321" s="129"/>
    </row>
    <row r="6322" spans="1:15">
      <c r="A6322" t="s">
        <v>1161</v>
      </c>
      <c r="B6322" t="s">
        <v>317</v>
      </c>
      <c r="C6322" t="s">
        <v>11591</v>
      </c>
      <c r="D6322" t="s">
        <v>318</v>
      </c>
      <c r="E6322">
        <v>10348.26</v>
      </c>
      <c r="F6322" t="s">
        <v>1170</v>
      </c>
      <c r="G6322" t="s">
        <v>11592</v>
      </c>
      <c r="H6322" t="s">
        <v>895</v>
      </c>
      <c r="I6322" t="s">
        <v>10670</v>
      </c>
      <c r="J6322">
        <v>10114</v>
      </c>
      <c r="K6322">
        <v>111600</v>
      </c>
      <c r="L6322" t="s">
        <v>31</v>
      </c>
      <c r="M6322" t="s">
        <v>170</v>
      </c>
      <c r="N6322" t="s">
        <v>11273</v>
      </c>
      <c r="O6322" s="129"/>
    </row>
    <row r="6323" spans="1:15">
      <c r="A6323" t="s">
        <v>1160</v>
      </c>
      <c r="B6323" t="s">
        <v>317</v>
      </c>
      <c r="C6323" t="s">
        <v>11593</v>
      </c>
      <c r="D6323" t="s">
        <v>318</v>
      </c>
      <c r="E6323">
        <v>10348.26</v>
      </c>
      <c r="F6323" t="s">
        <v>1170</v>
      </c>
      <c r="G6323" t="s">
        <v>11594</v>
      </c>
      <c r="H6323" t="s">
        <v>898</v>
      </c>
      <c r="I6323" t="s">
        <v>10670</v>
      </c>
      <c r="J6323">
        <v>10114</v>
      </c>
      <c r="K6323">
        <v>111600</v>
      </c>
      <c r="L6323" t="s">
        <v>31</v>
      </c>
      <c r="M6323" t="s">
        <v>170</v>
      </c>
      <c r="N6323" t="s">
        <v>11274</v>
      </c>
      <c r="O6323" s="129"/>
    </row>
    <row r="6324" spans="1:15">
      <c r="A6324" t="s">
        <v>316</v>
      </c>
      <c r="B6324" t="s">
        <v>317</v>
      </c>
      <c r="C6324" t="s">
        <v>11569</v>
      </c>
      <c r="D6324" t="s">
        <v>318</v>
      </c>
      <c r="E6324">
        <v>1809.96</v>
      </c>
      <c r="F6324" t="s">
        <v>1170</v>
      </c>
      <c r="G6324" t="s">
        <v>11570</v>
      </c>
      <c r="H6324" t="s">
        <v>900</v>
      </c>
      <c r="I6324" t="s">
        <v>10669</v>
      </c>
      <c r="J6324">
        <v>10114</v>
      </c>
      <c r="K6324">
        <v>111700</v>
      </c>
      <c r="L6324" t="s">
        <v>39</v>
      </c>
      <c r="M6324" t="s">
        <v>170</v>
      </c>
      <c r="N6324" t="s">
        <v>11264</v>
      </c>
      <c r="O6324" s="129"/>
    </row>
    <row r="6325" spans="1:15">
      <c r="A6325" t="s">
        <v>320</v>
      </c>
      <c r="B6325" t="s">
        <v>317</v>
      </c>
      <c r="C6325" t="s">
        <v>11571</v>
      </c>
      <c r="D6325" t="s">
        <v>318</v>
      </c>
      <c r="E6325">
        <v>3137.26</v>
      </c>
      <c r="F6325" t="s">
        <v>1170</v>
      </c>
      <c r="G6325" t="s">
        <v>11572</v>
      </c>
      <c r="H6325" t="s">
        <v>896</v>
      </c>
      <c r="I6325" t="s">
        <v>10669</v>
      </c>
      <c r="J6325">
        <v>10114</v>
      </c>
      <c r="K6325">
        <v>111700</v>
      </c>
      <c r="L6325" t="s">
        <v>39</v>
      </c>
      <c r="M6325" t="s">
        <v>170</v>
      </c>
      <c r="N6325" t="s">
        <v>11265</v>
      </c>
      <c r="O6325" s="129"/>
    </row>
    <row r="6326" spans="1:15">
      <c r="A6326" t="s">
        <v>321</v>
      </c>
      <c r="B6326" t="s">
        <v>317</v>
      </c>
      <c r="C6326" t="s">
        <v>11573</v>
      </c>
      <c r="D6326" t="s">
        <v>318</v>
      </c>
      <c r="E6326">
        <v>3369.17</v>
      </c>
      <c r="F6326" t="s">
        <v>1170</v>
      </c>
      <c r="G6326" t="s">
        <v>11574</v>
      </c>
      <c r="H6326" t="s">
        <v>899</v>
      </c>
      <c r="I6326" t="s">
        <v>10669</v>
      </c>
      <c r="J6326">
        <v>10114</v>
      </c>
      <c r="K6326">
        <v>111700</v>
      </c>
      <c r="L6326" t="s">
        <v>39</v>
      </c>
      <c r="M6326" t="s">
        <v>170</v>
      </c>
      <c r="N6326" t="s">
        <v>11266</v>
      </c>
      <c r="O6326" s="129"/>
    </row>
    <row r="6327" spans="1:15">
      <c r="A6327" t="s">
        <v>1115</v>
      </c>
      <c r="B6327" t="s">
        <v>317</v>
      </c>
      <c r="C6327" t="s">
        <v>11575</v>
      </c>
      <c r="D6327" t="s">
        <v>318</v>
      </c>
      <c r="E6327">
        <v>3092.45</v>
      </c>
      <c r="F6327" t="s">
        <v>1170</v>
      </c>
      <c r="G6327" t="s">
        <v>11576</v>
      </c>
      <c r="H6327" t="s">
        <v>897</v>
      </c>
      <c r="I6327" t="s">
        <v>10669</v>
      </c>
      <c r="J6327">
        <v>10114</v>
      </c>
      <c r="K6327">
        <v>111700</v>
      </c>
      <c r="L6327" t="s">
        <v>39</v>
      </c>
      <c r="M6327" t="s">
        <v>170</v>
      </c>
      <c r="N6327" t="s">
        <v>11267</v>
      </c>
      <c r="O6327" s="129"/>
    </row>
    <row r="6328" spans="1:15">
      <c r="A6328" t="s">
        <v>11577</v>
      </c>
      <c r="B6328" t="s">
        <v>317</v>
      </c>
      <c r="C6328" t="s">
        <v>11578</v>
      </c>
      <c r="D6328" t="s">
        <v>318</v>
      </c>
      <c r="E6328">
        <v>3167.43</v>
      </c>
      <c r="F6328" t="s">
        <v>1170</v>
      </c>
      <c r="G6328" t="s">
        <v>11579</v>
      </c>
      <c r="H6328" t="s">
        <v>890</v>
      </c>
      <c r="I6328" t="s">
        <v>10669</v>
      </c>
      <c r="J6328">
        <v>10114</v>
      </c>
      <c r="K6328">
        <v>111700</v>
      </c>
      <c r="L6328" t="s">
        <v>39</v>
      </c>
      <c r="M6328" t="s">
        <v>170</v>
      </c>
      <c r="N6328" t="s">
        <v>11268</v>
      </c>
      <c r="O6328" s="129"/>
    </row>
    <row r="6329" spans="1:15">
      <c r="A6329" t="s">
        <v>11580</v>
      </c>
      <c r="B6329" t="s">
        <v>317</v>
      </c>
      <c r="C6329" t="s">
        <v>11581</v>
      </c>
      <c r="D6329" t="s">
        <v>318</v>
      </c>
      <c r="E6329">
        <v>2714.94</v>
      </c>
      <c r="F6329" t="s">
        <v>1170</v>
      </c>
      <c r="G6329" t="s">
        <v>11582</v>
      </c>
      <c r="H6329" t="s">
        <v>885</v>
      </c>
      <c r="I6329" t="s">
        <v>10669</v>
      </c>
      <c r="J6329">
        <v>10114</v>
      </c>
      <c r="K6329">
        <v>111700</v>
      </c>
      <c r="L6329" t="s">
        <v>39</v>
      </c>
      <c r="M6329" t="s">
        <v>170</v>
      </c>
      <c r="N6329" t="s">
        <v>11269</v>
      </c>
      <c r="O6329" s="129"/>
    </row>
    <row r="6330" spans="1:15">
      <c r="A6330" t="s">
        <v>1155</v>
      </c>
      <c r="B6330" t="s">
        <v>317</v>
      </c>
      <c r="C6330" t="s">
        <v>11586</v>
      </c>
      <c r="D6330" t="s">
        <v>318</v>
      </c>
      <c r="E6330">
        <v>2714.94</v>
      </c>
      <c r="F6330" t="s">
        <v>1170</v>
      </c>
      <c r="G6330" t="s">
        <v>11587</v>
      </c>
      <c r="H6330" t="s">
        <v>896</v>
      </c>
      <c r="I6330" t="s">
        <v>10669</v>
      </c>
      <c r="J6330">
        <v>10114</v>
      </c>
      <c r="K6330">
        <v>111700</v>
      </c>
      <c r="L6330" t="s">
        <v>39</v>
      </c>
      <c r="M6330" t="s">
        <v>170</v>
      </c>
      <c r="N6330" t="s">
        <v>11270</v>
      </c>
      <c r="O6330" s="129"/>
    </row>
    <row r="6331" spans="1:15">
      <c r="A6331" t="s">
        <v>11583</v>
      </c>
      <c r="B6331" t="s">
        <v>317</v>
      </c>
      <c r="C6331" t="s">
        <v>11584</v>
      </c>
      <c r="D6331" t="s">
        <v>318</v>
      </c>
      <c r="E6331">
        <v>2375.79</v>
      </c>
      <c r="F6331" t="s">
        <v>1170</v>
      </c>
      <c r="G6331" t="s">
        <v>11585</v>
      </c>
      <c r="H6331" t="s">
        <v>893</v>
      </c>
      <c r="I6331" t="s">
        <v>10669</v>
      </c>
      <c r="J6331">
        <v>10114</v>
      </c>
      <c r="K6331">
        <v>111700</v>
      </c>
      <c r="L6331" t="s">
        <v>39</v>
      </c>
      <c r="M6331" t="s">
        <v>170</v>
      </c>
      <c r="N6331" t="s">
        <v>11271</v>
      </c>
      <c r="O6331" s="129"/>
    </row>
    <row r="6332" spans="1:15">
      <c r="A6332" t="s">
        <v>11588</v>
      </c>
      <c r="B6332" t="s">
        <v>317</v>
      </c>
      <c r="C6332" t="s">
        <v>11589</v>
      </c>
      <c r="D6332" t="s">
        <v>318</v>
      </c>
      <c r="E6332">
        <v>4197.84</v>
      </c>
      <c r="F6332" t="s">
        <v>1170</v>
      </c>
      <c r="G6332" t="s">
        <v>11590</v>
      </c>
      <c r="H6332" t="s">
        <v>902</v>
      </c>
      <c r="I6332" t="s">
        <v>10669</v>
      </c>
      <c r="J6332">
        <v>10114</v>
      </c>
      <c r="K6332">
        <v>111700</v>
      </c>
      <c r="L6332" t="s">
        <v>39</v>
      </c>
      <c r="M6332" t="s">
        <v>170</v>
      </c>
      <c r="N6332" t="s">
        <v>11272</v>
      </c>
      <c r="O6332" s="129"/>
    </row>
    <row r="6333" spans="1:15">
      <c r="A6333" t="s">
        <v>1161</v>
      </c>
      <c r="B6333" t="s">
        <v>317</v>
      </c>
      <c r="C6333" t="s">
        <v>11591</v>
      </c>
      <c r="D6333" t="s">
        <v>318</v>
      </c>
      <c r="E6333">
        <v>3394.58</v>
      </c>
      <c r="F6333" t="s">
        <v>1170</v>
      </c>
      <c r="G6333" t="s">
        <v>11592</v>
      </c>
      <c r="H6333" t="s">
        <v>896</v>
      </c>
      <c r="I6333" t="s">
        <v>10669</v>
      </c>
      <c r="J6333">
        <v>10114</v>
      </c>
      <c r="K6333">
        <v>111700</v>
      </c>
      <c r="L6333" t="s">
        <v>39</v>
      </c>
      <c r="M6333" t="s">
        <v>170</v>
      </c>
      <c r="N6333" t="s">
        <v>11273</v>
      </c>
      <c r="O6333" s="129"/>
    </row>
    <row r="6334" spans="1:15">
      <c r="A6334" t="s">
        <v>1160</v>
      </c>
      <c r="B6334" t="s">
        <v>317</v>
      </c>
      <c r="C6334" t="s">
        <v>11593</v>
      </c>
      <c r="D6334" t="s">
        <v>318</v>
      </c>
      <c r="E6334">
        <v>2992.38</v>
      </c>
      <c r="F6334" t="s">
        <v>1170</v>
      </c>
      <c r="G6334" t="s">
        <v>11594</v>
      </c>
      <c r="H6334" t="s">
        <v>899</v>
      </c>
      <c r="I6334" t="s">
        <v>10669</v>
      </c>
      <c r="J6334">
        <v>10114</v>
      </c>
      <c r="K6334">
        <v>111700</v>
      </c>
      <c r="L6334" t="s">
        <v>39</v>
      </c>
      <c r="M6334" t="s">
        <v>170</v>
      </c>
      <c r="N6334" t="s">
        <v>11274</v>
      </c>
      <c r="O6334" s="129"/>
    </row>
    <row r="6335" spans="1:15">
      <c r="A6335" t="s">
        <v>11588</v>
      </c>
      <c r="B6335" t="s">
        <v>317</v>
      </c>
      <c r="C6335" t="s">
        <v>11589</v>
      </c>
      <c r="D6335" t="s">
        <v>318</v>
      </c>
      <c r="E6335">
        <v>56.28</v>
      </c>
      <c r="F6335" t="s">
        <v>1170</v>
      </c>
      <c r="G6335" t="s">
        <v>11590</v>
      </c>
      <c r="H6335" t="s">
        <v>903</v>
      </c>
      <c r="I6335" t="s">
        <v>10668</v>
      </c>
      <c r="J6335">
        <v>10114</v>
      </c>
      <c r="K6335">
        <v>113000</v>
      </c>
      <c r="L6335" t="s">
        <v>39</v>
      </c>
      <c r="M6335" t="s">
        <v>170</v>
      </c>
      <c r="N6335" t="s">
        <v>11272</v>
      </c>
      <c r="O6335" s="129"/>
    </row>
    <row r="6336" spans="1:15">
      <c r="A6336" t="s">
        <v>316</v>
      </c>
      <c r="B6336" t="s">
        <v>317</v>
      </c>
      <c r="C6336" t="s">
        <v>11569</v>
      </c>
      <c r="D6336" t="s">
        <v>318</v>
      </c>
      <c r="E6336">
        <v>601.14</v>
      </c>
      <c r="F6336" t="s">
        <v>1170</v>
      </c>
      <c r="G6336" t="s">
        <v>11570</v>
      </c>
      <c r="H6336" t="s">
        <v>901</v>
      </c>
      <c r="I6336" t="s">
        <v>10667</v>
      </c>
      <c r="J6336">
        <v>10114</v>
      </c>
      <c r="K6336">
        <v>113010</v>
      </c>
      <c r="L6336" t="s">
        <v>35</v>
      </c>
      <c r="M6336" t="s">
        <v>170</v>
      </c>
      <c r="N6336" t="s">
        <v>11264</v>
      </c>
      <c r="O6336" s="129"/>
    </row>
    <row r="6337" spans="1:15">
      <c r="A6337" t="s">
        <v>320</v>
      </c>
      <c r="B6337" t="s">
        <v>317</v>
      </c>
      <c r="C6337" t="s">
        <v>11571</v>
      </c>
      <c r="D6337" t="s">
        <v>318</v>
      </c>
      <c r="E6337">
        <v>601.14</v>
      </c>
      <c r="F6337" t="s">
        <v>1170</v>
      </c>
      <c r="G6337" t="s">
        <v>11572</v>
      </c>
      <c r="H6337" t="s">
        <v>897</v>
      </c>
      <c r="I6337" t="s">
        <v>10667</v>
      </c>
      <c r="J6337">
        <v>10114</v>
      </c>
      <c r="K6337">
        <v>113010</v>
      </c>
      <c r="L6337" t="s">
        <v>35</v>
      </c>
      <c r="M6337" t="s">
        <v>170</v>
      </c>
      <c r="N6337" t="s">
        <v>11265</v>
      </c>
      <c r="O6337" s="129"/>
    </row>
    <row r="6338" spans="1:15">
      <c r="A6338" t="s">
        <v>321</v>
      </c>
      <c r="B6338" t="s">
        <v>317</v>
      </c>
      <c r="C6338" t="s">
        <v>11573</v>
      </c>
      <c r="D6338" t="s">
        <v>318</v>
      </c>
      <c r="E6338">
        <v>601.14</v>
      </c>
      <c r="F6338" t="s">
        <v>1170</v>
      </c>
      <c r="G6338" t="s">
        <v>11574</v>
      </c>
      <c r="H6338" t="s">
        <v>900</v>
      </c>
      <c r="I6338" t="s">
        <v>10667</v>
      </c>
      <c r="J6338">
        <v>10114</v>
      </c>
      <c r="K6338">
        <v>113010</v>
      </c>
      <c r="L6338" t="s">
        <v>35</v>
      </c>
      <c r="M6338" t="s">
        <v>170</v>
      </c>
      <c r="N6338" t="s">
        <v>11266</v>
      </c>
      <c r="O6338" s="129"/>
    </row>
    <row r="6339" spans="1:15">
      <c r="A6339" t="s">
        <v>1115</v>
      </c>
      <c r="B6339" t="s">
        <v>317</v>
      </c>
      <c r="C6339" t="s">
        <v>11575</v>
      </c>
      <c r="D6339" t="s">
        <v>318</v>
      </c>
      <c r="E6339">
        <v>601.14</v>
      </c>
      <c r="F6339" t="s">
        <v>1170</v>
      </c>
      <c r="G6339" t="s">
        <v>11576</v>
      </c>
      <c r="H6339" t="s">
        <v>898</v>
      </c>
      <c r="I6339" t="s">
        <v>10667</v>
      </c>
      <c r="J6339">
        <v>10114</v>
      </c>
      <c r="K6339">
        <v>113010</v>
      </c>
      <c r="L6339" t="s">
        <v>35</v>
      </c>
      <c r="M6339" t="s">
        <v>170</v>
      </c>
      <c r="N6339" t="s">
        <v>11267</v>
      </c>
      <c r="O6339" s="129"/>
    </row>
    <row r="6340" spans="1:15">
      <c r="A6340" t="s">
        <v>11577</v>
      </c>
      <c r="B6340" t="s">
        <v>317</v>
      </c>
      <c r="C6340" t="s">
        <v>11578</v>
      </c>
      <c r="D6340" t="s">
        <v>318</v>
      </c>
      <c r="E6340">
        <v>601.14</v>
      </c>
      <c r="F6340" t="s">
        <v>1170</v>
      </c>
      <c r="G6340" t="s">
        <v>11579</v>
      </c>
      <c r="H6340" t="s">
        <v>891</v>
      </c>
      <c r="I6340" t="s">
        <v>10667</v>
      </c>
      <c r="J6340">
        <v>10114</v>
      </c>
      <c r="K6340">
        <v>113010</v>
      </c>
      <c r="L6340" t="s">
        <v>35</v>
      </c>
      <c r="M6340" t="s">
        <v>170</v>
      </c>
      <c r="N6340" t="s">
        <v>11268</v>
      </c>
      <c r="O6340" s="129"/>
    </row>
    <row r="6341" spans="1:15">
      <c r="A6341" t="s">
        <v>11580</v>
      </c>
      <c r="B6341" t="s">
        <v>317</v>
      </c>
      <c r="C6341" t="s">
        <v>11581</v>
      </c>
      <c r="D6341" t="s">
        <v>318</v>
      </c>
      <c r="E6341">
        <v>601.14</v>
      </c>
      <c r="F6341" t="s">
        <v>1170</v>
      </c>
      <c r="G6341" t="s">
        <v>11582</v>
      </c>
      <c r="H6341" t="s">
        <v>886</v>
      </c>
      <c r="I6341" t="s">
        <v>10667</v>
      </c>
      <c r="J6341">
        <v>10114</v>
      </c>
      <c r="K6341">
        <v>113010</v>
      </c>
      <c r="L6341" t="s">
        <v>35</v>
      </c>
      <c r="M6341" t="s">
        <v>170</v>
      </c>
      <c r="N6341" t="s">
        <v>11269</v>
      </c>
      <c r="O6341" s="129"/>
    </row>
    <row r="6342" spans="1:15">
      <c r="A6342" t="s">
        <v>11583</v>
      </c>
      <c r="B6342" t="s">
        <v>317</v>
      </c>
      <c r="C6342" t="s">
        <v>11584</v>
      </c>
      <c r="D6342" t="s">
        <v>318</v>
      </c>
      <c r="E6342">
        <v>601.14</v>
      </c>
      <c r="F6342" t="s">
        <v>1170</v>
      </c>
      <c r="G6342" t="s">
        <v>11585</v>
      </c>
      <c r="H6342" t="s">
        <v>894</v>
      </c>
      <c r="I6342" t="s">
        <v>10667</v>
      </c>
      <c r="J6342">
        <v>10114</v>
      </c>
      <c r="K6342">
        <v>113010</v>
      </c>
      <c r="L6342" t="s">
        <v>35</v>
      </c>
      <c r="M6342" t="s">
        <v>170</v>
      </c>
      <c r="N6342" t="s">
        <v>11271</v>
      </c>
      <c r="O6342" s="129"/>
    </row>
    <row r="6343" spans="1:15">
      <c r="A6343" t="s">
        <v>1155</v>
      </c>
      <c r="B6343" t="s">
        <v>317</v>
      </c>
      <c r="C6343" t="s">
        <v>11586</v>
      </c>
      <c r="D6343" t="s">
        <v>318</v>
      </c>
      <c r="E6343">
        <v>601.14</v>
      </c>
      <c r="F6343" t="s">
        <v>1170</v>
      </c>
      <c r="G6343" t="s">
        <v>11587</v>
      </c>
      <c r="H6343" t="s">
        <v>897</v>
      </c>
      <c r="I6343" t="s">
        <v>10667</v>
      </c>
      <c r="J6343">
        <v>10114</v>
      </c>
      <c r="K6343">
        <v>113010</v>
      </c>
      <c r="L6343" t="s">
        <v>35</v>
      </c>
      <c r="M6343" t="s">
        <v>170</v>
      </c>
      <c r="N6343" t="s">
        <v>11270</v>
      </c>
      <c r="O6343" s="129"/>
    </row>
    <row r="6344" spans="1:15">
      <c r="A6344" t="s">
        <v>11588</v>
      </c>
      <c r="B6344" t="s">
        <v>317</v>
      </c>
      <c r="C6344" t="s">
        <v>11589</v>
      </c>
      <c r="D6344" t="s">
        <v>318</v>
      </c>
      <c r="E6344">
        <v>1053.99</v>
      </c>
      <c r="F6344" t="s">
        <v>1170</v>
      </c>
      <c r="G6344" t="s">
        <v>11590</v>
      </c>
      <c r="H6344" t="s">
        <v>904</v>
      </c>
      <c r="I6344" t="s">
        <v>10667</v>
      </c>
      <c r="J6344">
        <v>10114</v>
      </c>
      <c r="K6344">
        <v>113010</v>
      </c>
      <c r="L6344" t="s">
        <v>35</v>
      </c>
      <c r="M6344" t="s">
        <v>170</v>
      </c>
      <c r="N6344" t="s">
        <v>11272</v>
      </c>
      <c r="O6344" s="129"/>
    </row>
    <row r="6345" spans="1:15">
      <c r="A6345" t="s">
        <v>1161</v>
      </c>
      <c r="B6345" t="s">
        <v>317</v>
      </c>
      <c r="C6345" t="s">
        <v>11591</v>
      </c>
      <c r="D6345" t="s">
        <v>318</v>
      </c>
      <c r="E6345">
        <v>670.68</v>
      </c>
      <c r="F6345" t="s">
        <v>1170</v>
      </c>
      <c r="G6345" t="s">
        <v>11592</v>
      </c>
      <c r="H6345" t="s">
        <v>897</v>
      </c>
      <c r="I6345" t="s">
        <v>10667</v>
      </c>
      <c r="J6345">
        <v>10114</v>
      </c>
      <c r="K6345">
        <v>113010</v>
      </c>
      <c r="L6345" t="s">
        <v>35</v>
      </c>
      <c r="M6345" t="s">
        <v>170</v>
      </c>
      <c r="N6345" t="s">
        <v>11273</v>
      </c>
      <c r="O6345" s="129"/>
    </row>
    <row r="6346" spans="1:15">
      <c r="A6346" t="s">
        <v>1160</v>
      </c>
      <c r="B6346" t="s">
        <v>317</v>
      </c>
      <c r="C6346" t="s">
        <v>11593</v>
      </c>
      <c r="D6346" t="s">
        <v>318</v>
      </c>
      <c r="E6346">
        <v>670.68</v>
      </c>
      <c r="F6346" t="s">
        <v>1170</v>
      </c>
      <c r="G6346" t="s">
        <v>11594</v>
      </c>
      <c r="H6346" t="s">
        <v>900</v>
      </c>
      <c r="I6346" t="s">
        <v>10667</v>
      </c>
      <c r="J6346">
        <v>10114</v>
      </c>
      <c r="K6346">
        <v>113010</v>
      </c>
      <c r="L6346" t="s">
        <v>35</v>
      </c>
      <c r="M6346" t="s">
        <v>170</v>
      </c>
      <c r="N6346" t="s">
        <v>11274</v>
      </c>
      <c r="O6346" s="129"/>
    </row>
    <row r="6347" spans="1:15">
      <c r="A6347" t="s">
        <v>316</v>
      </c>
      <c r="B6347" t="s">
        <v>317</v>
      </c>
      <c r="C6347" t="s">
        <v>11569</v>
      </c>
      <c r="D6347" t="s">
        <v>318</v>
      </c>
      <c r="E6347">
        <v>210</v>
      </c>
      <c r="F6347" t="s">
        <v>1170</v>
      </c>
      <c r="G6347" t="s">
        <v>11570</v>
      </c>
      <c r="H6347" t="s">
        <v>902</v>
      </c>
      <c r="I6347" t="s">
        <v>10666</v>
      </c>
      <c r="J6347">
        <v>10114</v>
      </c>
      <c r="K6347">
        <v>113020</v>
      </c>
      <c r="L6347" t="s">
        <v>33</v>
      </c>
      <c r="M6347" t="s">
        <v>170</v>
      </c>
      <c r="N6347" t="s">
        <v>11264</v>
      </c>
      <c r="O6347" s="129"/>
    </row>
    <row r="6348" spans="1:15">
      <c r="A6348" t="s">
        <v>320</v>
      </c>
      <c r="B6348" t="s">
        <v>317</v>
      </c>
      <c r="C6348" t="s">
        <v>11571</v>
      </c>
      <c r="D6348" t="s">
        <v>318</v>
      </c>
      <c r="E6348">
        <v>210</v>
      </c>
      <c r="F6348" t="s">
        <v>1170</v>
      </c>
      <c r="G6348" t="s">
        <v>11572</v>
      </c>
      <c r="H6348" t="s">
        <v>898</v>
      </c>
      <c r="I6348" t="s">
        <v>10666</v>
      </c>
      <c r="J6348">
        <v>10114</v>
      </c>
      <c r="K6348">
        <v>113020</v>
      </c>
      <c r="L6348" t="s">
        <v>33</v>
      </c>
      <c r="M6348" t="s">
        <v>170</v>
      </c>
      <c r="N6348" t="s">
        <v>11265</v>
      </c>
      <c r="O6348" s="129"/>
    </row>
    <row r="6349" spans="1:15">
      <c r="A6349" t="s">
        <v>321</v>
      </c>
      <c r="B6349" t="s">
        <v>317</v>
      </c>
      <c r="C6349" t="s">
        <v>11573</v>
      </c>
      <c r="D6349" t="s">
        <v>318</v>
      </c>
      <c r="E6349">
        <v>210</v>
      </c>
      <c r="F6349" t="s">
        <v>1170</v>
      </c>
      <c r="G6349" t="s">
        <v>11574</v>
      </c>
      <c r="H6349" t="s">
        <v>901</v>
      </c>
      <c r="I6349" t="s">
        <v>10666</v>
      </c>
      <c r="J6349">
        <v>10114</v>
      </c>
      <c r="K6349">
        <v>113020</v>
      </c>
      <c r="L6349" t="s">
        <v>33</v>
      </c>
      <c r="M6349" t="s">
        <v>170</v>
      </c>
      <c r="N6349" t="s">
        <v>11266</v>
      </c>
      <c r="O6349" s="129"/>
    </row>
    <row r="6350" spans="1:15">
      <c r="A6350" t="s">
        <v>1115</v>
      </c>
      <c r="B6350" t="s">
        <v>317</v>
      </c>
      <c r="C6350" t="s">
        <v>11575</v>
      </c>
      <c r="D6350" t="s">
        <v>318</v>
      </c>
      <c r="E6350">
        <v>210</v>
      </c>
      <c r="F6350" t="s">
        <v>1170</v>
      </c>
      <c r="G6350" t="s">
        <v>11576</v>
      </c>
      <c r="H6350" t="s">
        <v>899</v>
      </c>
      <c r="I6350" t="s">
        <v>10666</v>
      </c>
      <c r="J6350">
        <v>10114</v>
      </c>
      <c r="K6350">
        <v>113020</v>
      </c>
      <c r="L6350" t="s">
        <v>33</v>
      </c>
      <c r="M6350" t="s">
        <v>170</v>
      </c>
      <c r="N6350" t="s">
        <v>11267</v>
      </c>
      <c r="O6350" s="129"/>
    </row>
    <row r="6351" spans="1:15">
      <c r="A6351" t="s">
        <v>11577</v>
      </c>
      <c r="B6351" t="s">
        <v>317</v>
      </c>
      <c r="C6351" t="s">
        <v>11578</v>
      </c>
      <c r="D6351" t="s">
        <v>318</v>
      </c>
      <c r="E6351">
        <v>210</v>
      </c>
      <c r="F6351" t="s">
        <v>1170</v>
      </c>
      <c r="G6351" t="s">
        <v>11579</v>
      </c>
      <c r="H6351" t="s">
        <v>892</v>
      </c>
      <c r="I6351" t="s">
        <v>10666</v>
      </c>
      <c r="J6351">
        <v>10114</v>
      </c>
      <c r="K6351">
        <v>113020</v>
      </c>
      <c r="L6351" t="s">
        <v>33</v>
      </c>
      <c r="M6351" t="s">
        <v>170</v>
      </c>
      <c r="N6351" t="s">
        <v>11268</v>
      </c>
      <c r="O6351" s="129"/>
    </row>
    <row r="6352" spans="1:15">
      <c r="A6352" t="s">
        <v>11580</v>
      </c>
      <c r="B6352" t="s">
        <v>317</v>
      </c>
      <c r="C6352" t="s">
        <v>11581</v>
      </c>
      <c r="D6352" t="s">
        <v>318</v>
      </c>
      <c r="E6352">
        <v>210</v>
      </c>
      <c r="F6352" t="s">
        <v>1170</v>
      </c>
      <c r="G6352" t="s">
        <v>11582</v>
      </c>
      <c r="H6352" t="s">
        <v>887</v>
      </c>
      <c r="I6352" t="s">
        <v>10666</v>
      </c>
      <c r="J6352">
        <v>10114</v>
      </c>
      <c r="K6352">
        <v>113020</v>
      </c>
      <c r="L6352" t="s">
        <v>33</v>
      </c>
      <c r="M6352" t="s">
        <v>170</v>
      </c>
      <c r="N6352" t="s">
        <v>11269</v>
      </c>
      <c r="O6352" s="129"/>
    </row>
    <row r="6353" spans="1:15">
      <c r="A6353" t="s">
        <v>1155</v>
      </c>
      <c r="B6353" t="s">
        <v>317</v>
      </c>
      <c r="C6353" t="s">
        <v>11586</v>
      </c>
      <c r="D6353" t="s">
        <v>318</v>
      </c>
      <c r="E6353">
        <v>210</v>
      </c>
      <c r="F6353" t="s">
        <v>1170</v>
      </c>
      <c r="G6353" t="s">
        <v>11587</v>
      </c>
      <c r="H6353" t="s">
        <v>898</v>
      </c>
      <c r="I6353" t="s">
        <v>10666</v>
      </c>
      <c r="J6353">
        <v>10114</v>
      </c>
      <c r="K6353">
        <v>113020</v>
      </c>
      <c r="L6353" t="s">
        <v>33</v>
      </c>
      <c r="M6353" t="s">
        <v>170</v>
      </c>
      <c r="N6353" t="s">
        <v>11270</v>
      </c>
      <c r="O6353" s="129"/>
    </row>
    <row r="6354" spans="1:15">
      <c r="A6354" t="s">
        <v>11583</v>
      </c>
      <c r="B6354" t="s">
        <v>317</v>
      </c>
      <c r="C6354" t="s">
        <v>11584</v>
      </c>
      <c r="D6354" t="s">
        <v>318</v>
      </c>
      <c r="E6354">
        <v>210</v>
      </c>
      <c r="F6354" t="s">
        <v>1170</v>
      </c>
      <c r="G6354" t="s">
        <v>11585</v>
      </c>
      <c r="H6354" t="s">
        <v>895</v>
      </c>
      <c r="I6354" t="s">
        <v>10666</v>
      </c>
      <c r="J6354">
        <v>10114</v>
      </c>
      <c r="K6354">
        <v>113020</v>
      </c>
      <c r="L6354" t="s">
        <v>33</v>
      </c>
      <c r="M6354" t="s">
        <v>170</v>
      </c>
      <c r="N6354" t="s">
        <v>11271</v>
      </c>
      <c r="O6354" s="129"/>
    </row>
    <row r="6355" spans="1:15">
      <c r="A6355" t="s">
        <v>11588</v>
      </c>
      <c r="B6355" t="s">
        <v>317</v>
      </c>
      <c r="C6355" t="s">
        <v>11589</v>
      </c>
      <c r="D6355" t="s">
        <v>318</v>
      </c>
      <c r="E6355">
        <v>440.39</v>
      </c>
      <c r="F6355" t="s">
        <v>1170</v>
      </c>
      <c r="G6355" t="s">
        <v>11590</v>
      </c>
      <c r="H6355" t="s">
        <v>905</v>
      </c>
      <c r="I6355" t="s">
        <v>10666</v>
      </c>
      <c r="J6355">
        <v>10114</v>
      </c>
      <c r="K6355">
        <v>113020</v>
      </c>
      <c r="L6355" t="s">
        <v>33</v>
      </c>
      <c r="M6355" t="s">
        <v>170</v>
      </c>
      <c r="N6355" t="s">
        <v>11272</v>
      </c>
      <c r="O6355" s="129"/>
    </row>
    <row r="6356" spans="1:15">
      <c r="A6356" t="s">
        <v>1161</v>
      </c>
      <c r="B6356" t="s">
        <v>317</v>
      </c>
      <c r="C6356" t="s">
        <v>11591</v>
      </c>
      <c r="D6356" t="s">
        <v>318</v>
      </c>
      <c r="E6356">
        <v>235.6</v>
      </c>
      <c r="F6356" t="s">
        <v>1170</v>
      </c>
      <c r="G6356" t="s">
        <v>11592</v>
      </c>
      <c r="H6356" t="s">
        <v>898</v>
      </c>
      <c r="I6356" t="s">
        <v>10666</v>
      </c>
      <c r="J6356">
        <v>10114</v>
      </c>
      <c r="K6356">
        <v>113020</v>
      </c>
      <c r="L6356" t="s">
        <v>33</v>
      </c>
      <c r="M6356" t="s">
        <v>170</v>
      </c>
      <c r="N6356" t="s">
        <v>11273</v>
      </c>
      <c r="O6356" s="129"/>
    </row>
    <row r="6357" spans="1:15">
      <c r="A6357" t="s">
        <v>1160</v>
      </c>
      <c r="B6357" t="s">
        <v>317</v>
      </c>
      <c r="C6357" t="s">
        <v>11593</v>
      </c>
      <c r="D6357" t="s">
        <v>318</v>
      </c>
      <c r="E6357">
        <v>235.6</v>
      </c>
      <c r="F6357" t="s">
        <v>1170</v>
      </c>
      <c r="G6357" t="s">
        <v>11594</v>
      </c>
      <c r="H6357" t="s">
        <v>901</v>
      </c>
      <c r="I6357" t="s">
        <v>10666</v>
      </c>
      <c r="J6357">
        <v>10114</v>
      </c>
      <c r="K6357">
        <v>113020</v>
      </c>
      <c r="L6357" t="s">
        <v>33</v>
      </c>
      <c r="M6357" t="s">
        <v>170</v>
      </c>
      <c r="N6357" t="s">
        <v>11274</v>
      </c>
      <c r="O6357" s="129"/>
    </row>
    <row r="6358" spans="1:15">
      <c r="A6358" t="s">
        <v>316</v>
      </c>
      <c r="B6358" t="s">
        <v>317</v>
      </c>
      <c r="C6358" t="s">
        <v>11569</v>
      </c>
      <c r="D6358" t="s">
        <v>318</v>
      </c>
      <c r="E6358">
        <v>8175.26</v>
      </c>
      <c r="F6358" t="s">
        <v>1170</v>
      </c>
      <c r="G6358" t="s">
        <v>11570</v>
      </c>
      <c r="H6358" t="s">
        <v>903</v>
      </c>
      <c r="I6358" t="s">
        <v>10665</v>
      </c>
      <c r="J6358">
        <v>10114</v>
      </c>
      <c r="K6358">
        <v>113040</v>
      </c>
      <c r="L6358" t="s">
        <v>27</v>
      </c>
      <c r="M6358" t="s">
        <v>170</v>
      </c>
      <c r="N6358" t="s">
        <v>11264</v>
      </c>
      <c r="O6358" s="129"/>
    </row>
    <row r="6359" spans="1:15">
      <c r="A6359" t="s">
        <v>320</v>
      </c>
      <c r="B6359" t="s">
        <v>317</v>
      </c>
      <c r="C6359" t="s">
        <v>11571</v>
      </c>
      <c r="D6359" t="s">
        <v>318</v>
      </c>
      <c r="E6359">
        <v>8268.4500000000007</v>
      </c>
      <c r="F6359" t="s">
        <v>1170</v>
      </c>
      <c r="G6359" t="s">
        <v>11572</v>
      </c>
      <c r="H6359" t="s">
        <v>899</v>
      </c>
      <c r="I6359" t="s">
        <v>10665</v>
      </c>
      <c r="J6359">
        <v>10114</v>
      </c>
      <c r="K6359">
        <v>113040</v>
      </c>
      <c r="L6359" t="s">
        <v>27</v>
      </c>
      <c r="M6359" t="s">
        <v>170</v>
      </c>
      <c r="N6359" t="s">
        <v>11265</v>
      </c>
      <c r="O6359" s="129"/>
    </row>
    <row r="6360" spans="1:15">
      <c r="A6360" t="s">
        <v>321</v>
      </c>
      <c r="B6360" t="s">
        <v>317</v>
      </c>
      <c r="C6360" t="s">
        <v>11573</v>
      </c>
      <c r="D6360" t="s">
        <v>318</v>
      </c>
      <c r="E6360">
        <v>8381.33</v>
      </c>
      <c r="F6360" t="s">
        <v>1170</v>
      </c>
      <c r="G6360" t="s">
        <v>11574</v>
      </c>
      <c r="H6360" t="s">
        <v>902</v>
      </c>
      <c r="I6360" t="s">
        <v>10665</v>
      </c>
      <c r="J6360">
        <v>10114</v>
      </c>
      <c r="K6360">
        <v>113040</v>
      </c>
      <c r="L6360" t="s">
        <v>27</v>
      </c>
      <c r="M6360" t="s">
        <v>170</v>
      </c>
      <c r="N6360" t="s">
        <v>11266</v>
      </c>
      <c r="O6360" s="129"/>
    </row>
    <row r="6361" spans="1:15">
      <c r="A6361" t="s">
        <v>1115</v>
      </c>
      <c r="B6361" t="s">
        <v>317</v>
      </c>
      <c r="C6361" t="s">
        <v>11575</v>
      </c>
      <c r="D6361" t="s">
        <v>318</v>
      </c>
      <c r="E6361">
        <v>8319.4</v>
      </c>
      <c r="F6361" t="s">
        <v>1170</v>
      </c>
      <c r="G6361" t="s">
        <v>11576</v>
      </c>
      <c r="H6361" t="s">
        <v>900</v>
      </c>
      <c r="I6361" t="s">
        <v>10665</v>
      </c>
      <c r="J6361">
        <v>10114</v>
      </c>
      <c r="K6361">
        <v>113040</v>
      </c>
      <c r="L6361" t="s">
        <v>27</v>
      </c>
      <c r="M6361" t="s">
        <v>170</v>
      </c>
      <c r="N6361" t="s">
        <v>11267</v>
      </c>
      <c r="O6361" s="129"/>
    </row>
    <row r="6362" spans="1:15">
      <c r="A6362" t="s">
        <v>11577</v>
      </c>
      <c r="B6362" t="s">
        <v>317</v>
      </c>
      <c r="C6362" t="s">
        <v>11578</v>
      </c>
      <c r="D6362" t="s">
        <v>318</v>
      </c>
      <c r="E6362">
        <v>8824.0300000000007</v>
      </c>
      <c r="F6362" t="s">
        <v>1170</v>
      </c>
      <c r="G6362" t="s">
        <v>11579</v>
      </c>
      <c r="H6362" t="s">
        <v>893</v>
      </c>
      <c r="I6362" t="s">
        <v>10665</v>
      </c>
      <c r="J6362">
        <v>10114</v>
      </c>
      <c r="K6362">
        <v>113040</v>
      </c>
      <c r="L6362" t="s">
        <v>27</v>
      </c>
      <c r="M6362" t="s">
        <v>170</v>
      </c>
      <c r="N6362" t="s">
        <v>11268</v>
      </c>
      <c r="O6362" s="129"/>
    </row>
    <row r="6363" spans="1:15">
      <c r="A6363" t="s">
        <v>11580</v>
      </c>
      <c r="B6363" t="s">
        <v>317</v>
      </c>
      <c r="C6363" t="s">
        <v>11581</v>
      </c>
      <c r="D6363" t="s">
        <v>318</v>
      </c>
      <c r="E6363">
        <v>9696.73</v>
      </c>
      <c r="F6363" t="s">
        <v>1170</v>
      </c>
      <c r="G6363" t="s">
        <v>11582</v>
      </c>
      <c r="H6363" t="s">
        <v>888</v>
      </c>
      <c r="I6363" t="s">
        <v>10665</v>
      </c>
      <c r="J6363">
        <v>10114</v>
      </c>
      <c r="K6363">
        <v>113040</v>
      </c>
      <c r="L6363" t="s">
        <v>27</v>
      </c>
      <c r="M6363" t="s">
        <v>170</v>
      </c>
      <c r="N6363" t="s">
        <v>11269</v>
      </c>
      <c r="O6363" s="129"/>
    </row>
    <row r="6364" spans="1:15">
      <c r="A6364" t="s">
        <v>11583</v>
      </c>
      <c r="B6364" t="s">
        <v>317</v>
      </c>
      <c r="C6364" t="s">
        <v>11584</v>
      </c>
      <c r="D6364" t="s">
        <v>318</v>
      </c>
      <c r="E6364">
        <v>9449.92</v>
      </c>
      <c r="F6364" t="s">
        <v>1170</v>
      </c>
      <c r="G6364" t="s">
        <v>11585</v>
      </c>
      <c r="H6364" t="s">
        <v>896</v>
      </c>
      <c r="I6364" t="s">
        <v>10665</v>
      </c>
      <c r="J6364">
        <v>10114</v>
      </c>
      <c r="K6364">
        <v>113040</v>
      </c>
      <c r="L6364" t="s">
        <v>27</v>
      </c>
      <c r="M6364" t="s">
        <v>170</v>
      </c>
      <c r="N6364" t="s">
        <v>11271</v>
      </c>
      <c r="O6364" s="129"/>
    </row>
    <row r="6365" spans="1:15">
      <c r="A6365" t="s">
        <v>1155</v>
      </c>
      <c r="B6365" t="s">
        <v>317</v>
      </c>
      <c r="C6365" t="s">
        <v>11586</v>
      </c>
      <c r="D6365" t="s">
        <v>318</v>
      </c>
      <c r="E6365">
        <v>9611.61</v>
      </c>
      <c r="F6365" t="s">
        <v>1170</v>
      </c>
      <c r="G6365" t="s">
        <v>11587</v>
      </c>
      <c r="H6365" t="s">
        <v>899</v>
      </c>
      <c r="I6365" t="s">
        <v>10665</v>
      </c>
      <c r="J6365">
        <v>10114</v>
      </c>
      <c r="K6365">
        <v>113040</v>
      </c>
      <c r="L6365" t="s">
        <v>27</v>
      </c>
      <c r="M6365" t="s">
        <v>170</v>
      </c>
      <c r="N6365" t="s">
        <v>11270</v>
      </c>
      <c r="O6365" s="129"/>
    </row>
    <row r="6366" spans="1:15">
      <c r="A6366" t="s">
        <v>11588</v>
      </c>
      <c r="B6366" t="s">
        <v>317</v>
      </c>
      <c r="C6366" t="s">
        <v>11589</v>
      </c>
      <c r="D6366" t="s">
        <v>318</v>
      </c>
      <c r="E6366">
        <v>11755.64</v>
      </c>
      <c r="F6366" t="s">
        <v>1170</v>
      </c>
      <c r="G6366" t="s">
        <v>11590</v>
      </c>
      <c r="H6366" t="s">
        <v>906</v>
      </c>
      <c r="I6366" t="s">
        <v>10665</v>
      </c>
      <c r="J6366">
        <v>10114</v>
      </c>
      <c r="K6366">
        <v>113040</v>
      </c>
      <c r="L6366" t="s">
        <v>27</v>
      </c>
      <c r="M6366" t="s">
        <v>170</v>
      </c>
      <c r="N6366" t="s">
        <v>11272</v>
      </c>
      <c r="O6366" s="129"/>
    </row>
    <row r="6367" spans="1:15">
      <c r="A6367" t="s">
        <v>1161</v>
      </c>
      <c r="B6367" t="s">
        <v>317</v>
      </c>
      <c r="C6367" t="s">
        <v>11591</v>
      </c>
      <c r="D6367" t="s">
        <v>318</v>
      </c>
      <c r="E6367">
        <v>10371.39</v>
      </c>
      <c r="F6367" t="s">
        <v>1170</v>
      </c>
      <c r="G6367" t="s">
        <v>11592</v>
      </c>
      <c r="H6367" t="s">
        <v>899</v>
      </c>
      <c r="I6367" t="s">
        <v>10665</v>
      </c>
      <c r="J6367">
        <v>10114</v>
      </c>
      <c r="K6367">
        <v>113040</v>
      </c>
      <c r="L6367" t="s">
        <v>27</v>
      </c>
      <c r="M6367" t="s">
        <v>170</v>
      </c>
      <c r="N6367" t="s">
        <v>11273</v>
      </c>
      <c r="O6367" s="129"/>
    </row>
    <row r="6368" spans="1:15">
      <c r="A6368" t="s">
        <v>1160</v>
      </c>
      <c r="B6368" t="s">
        <v>317</v>
      </c>
      <c r="C6368" t="s">
        <v>11593</v>
      </c>
      <c r="D6368" t="s">
        <v>318</v>
      </c>
      <c r="E6368">
        <v>9530.5400000000009</v>
      </c>
      <c r="F6368" t="s">
        <v>1170</v>
      </c>
      <c r="G6368" t="s">
        <v>11594</v>
      </c>
      <c r="H6368" t="s">
        <v>902</v>
      </c>
      <c r="I6368" t="s">
        <v>10665</v>
      </c>
      <c r="J6368">
        <v>10114</v>
      </c>
      <c r="K6368">
        <v>113040</v>
      </c>
      <c r="L6368" t="s">
        <v>27</v>
      </c>
      <c r="M6368" t="s">
        <v>170</v>
      </c>
      <c r="N6368" t="s">
        <v>11274</v>
      </c>
      <c r="O6368" s="129"/>
    </row>
    <row r="6369" spans="1:15">
      <c r="A6369" t="s">
        <v>316</v>
      </c>
      <c r="B6369" t="s">
        <v>317</v>
      </c>
      <c r="C6369" t="s">
        <v>11569</v>
      </c>
      <c r="D6369" t="s">
        <v>318</v>
      </c>
      <c r="E6369">
        <v>516.03</v>
      </c>
      <c r="F6369" t="s">
        <v>1170</v>
      </c>
      <c r="G6369" t="s">
        <v>11570</v>
      </c>
      <c r="H6369" t="s">
        <v>904</v>
      </c>
      <c r="I6369" t="s">
        <v>10664</v>
      </c>
      <c r="J6369">
        <v>10114</v>
      </c>
      <c r="K6369">
        <v>113060</v>
      </c>
      <c r="L6369" t="s">
        <v>31</v>
      </c>
      <c r="M6369" t="s">
        <v>170</v>
      </c>
      <c r="N6369" t="s">
        <v>11264</v>
      </c>
      <c r="O6369" s="129"/>
    </row>
    <row r="6370" spans="1:15">
      <c r="A6370" t="s">
        <v>320</v>
      </c>
      <c r="B6370" t="s">
        <v>317</v>
      </c>
      <c r="C6370" t="s">
        <v>11571</v>
      </c>
      <c r="D6370" t="s">
        <v>318</v>
      </c>
      <c r="E6370">
        <v>585.42999999999995</v>
      </c>
      <c r="F6370" t="s">
        <v>1170</v>
      </c>
      <c r="G6370" t="s">
        <v>11572</v>
      </c>
      <c r="H6370" t="s">
        <v>900</v>
      </c>
      <c r="I6370" t="s">
        <v>10664</v>
      </c>
      <c r="J6370">
        <v>10114</v>
      </c>
      <c r="K6370">
        <v>113060</v>
      </c>
      <c r="L6370" t="s">
        <v>31</v>
      </c>
      <c r="M6370" t="s">
        <v>170</v>
      </c>
      <c r="N6370" t="s">
        <v>11265</v>
      </c>
      <c r="O6370" s="129"/>
    </row>
    <row r="6371" spans="1:15">
      <c r="A6371" t="s">
        <v>321</v>
      </c>
      <c r="B6371" t="s">
        <v>317</v>
      </c>
      <c r="C6371" t="s">
        <v>11573</v>
      </c>
      <c r="D6371" t="s">
        <v>318</v>
      </c>
      <c r="E6371">
        <v>550.73</v>
      </c>
      <c r="F6371" t="s">
        <v>1170</v>
      </c>
      <c r="G6371" t="s">
        <v>11574</v>
      </c>
      <c r="H6371" t="s">
        <v>903</v>
      </c>
      <c r="I6371" t="s">
        <v>10664</v>
      </c>
      <c r="J6371">
        <v>10114</v>
      </c>
      <c r="K6371">
        <v>113060</v>
      </c>
      <c r="L6371" t="s">
        <v>31</v>
      </c>
      <c r="M6371" t="s">
        <v>170</v>
      </c>
      <c r="N6371" t="s">
        <v>11266</v>
      </c>
      <c r="O6371" s="129"/>
    </row>
    <row r="6372" spans="1:15">
      <c r="A6372" t="s">
        <v>1115</v>
      </c>
      <c r="B6372" t="s">
        <v>317</v>
      </c>
      <c r="C6372" t="s">
        <v>11575</v>
      </c>
      <c r="D6372" t="s">
        <v>318</v>
      </c>
      <c r="E6372">
        <v>550.73</v>
      </c>
      <c r="F6372" t="s">
        <v>1170</v>
      </c>
      <c r="G6372" t="s">
        <v>11576</v>
      </c>
      <c r="H6372" t="s">
        <v>901</v>
      </c>
      <c r="I6372" t="s">
        <v>10664</v>
      </c>
      <c r="J6372">
        <v>10114</v>
      </c>
      <c r="K6372">
        <v>113060</v>
      </c>
      <c r="L6372" t="s">
        <v>31</v>
      </c>
      <c r="M6372" t="s">
        <v>170</v>
      </c>
      <c r="N6372" t="s">
        <v>11267</v>
      </c>
      <c r="O6372" s="129"/>
    </row>
    <row r="6373" spans="1:15">
      <c r="A6373" t="s">
        <v>11577</v>
      </c>
      <c r="B6373" t="s">
        <v>317</v>
      </c>
      <c r="C6373" t="s">
        <v>11578</v>
      </c>
      <c r="D6373" t="s">
        <v>318</v>
      </c>
      <c r="E6373">
        <v>550.73</v>
      </c>
      <c r="F6373" t="s">
        <v>1170</v>
      </c>
      <c r="G6373" t="s">
        <v>11579</v>
      </c>
      <c r="H6373" t="s">
        <v>894</v>
      </c>
      <c r="I6373" t="s">
        <v>10664</v>
      </c>
      <c r="J6373">
        <v>10114</v>
      </c>
      <c r="K6373">
        <v>113060</v>
      </c>
      <c r="L6373" t="s">
        <v>31</v>
      </c>
      <c r="M6373" t="s">
        <v>170</v>
      </c>
      <c r="N6373" t="s">
        <v>11268</v>
      </c>
      <c r="O6373" s="129"/>
    </row>
    <row r="6374" spans="1:15">
      <c r="A6374" t="s">
        <v>11580</v>
      </c>
      <c r="B6374" t="s">
        <v>317</v>
      </c>
      <c r="C6374" t="s">
        <v>11581</v>
      </c>
      <c r="D6374" t="s">
        <v>318</v>
      </c>
      <c r="E6374">
        <v>550.73</v>
      </c>
      <c r="F6374" t="s">
        <v>1170</v>
      </c>
      <c r="G6374" t="s">
        <v>11582</v>
      </c>
      <c r="H6374" t="s">
        <v>889</v>
      </c>
      <c r="I6374" t="s">
        <v>10664</v>
      </c>
      <c r="J6374">
        <v>10114</v>
      </c>
      <c r="K6374">
        <v>113060</v>
      </c>
      <c r="L6374" t="s">
        <v>31</v>
      </c>
      <c r="M6374" t="s">
        <v>170</v>
      </c>
      <c r="N6374" t="s">
        <v>11269</v>
      </c>
      <c r="O6374" s="129"/>
    </row>
    <row r="6375" spans="1:15">
      <c r="A6375" t="s">
        <v>1155</v>
      </c>
      <c r="B6375" t="s">
        <v>317</v>
      </c>
      <c r="C6375" t="s">
        <v>11586</v>
      </c>
      <c r="D6375" t="s">
        <v>318</v>
      </c>
      <c r="E6375">
        <v>550.73</v>
      </c>
      <c r="F6375" t="s">
        <v>1170</v>
      </c>
      <c r="G6375" t="s">
        <v>11587</v>
      </c>
      <c r="H6375" t="s">
        <v>900</v>
      </c>
      <c r="I6375" t="s">
        <v>10664</v>
      </c>
      <c r="J6375">
        <v>10114</v>
      </c>
      <c r="K6375">
        <v>113060</v>
      </c>
      <c r="L6375" t="s">
        <v>31</v>
      </c>
      <c r="M6375" t="s">
        <v>170</v>
      </c>
      <c r="N6375" t="s">
        <v>11270</v>
      </c>
      <c r="O6375" s="129"/>
    </row>
    <row r="6376" spans="1:15">
      <c r="A6376" t="s">
        <v>11583</v>
      </c>
      <c r="B6376" t="s">
        <v>317</v>
      </c>
      <c r="C6376" t="s">
        <v>11584</v>
      </c>
      <c r="D6376" t="s">
        <v>318</v>
      </c>
      <c r="E6376">
        <v>550.73</v>
      </c>
      <c r="F6376" t="s">
        <v>1170</v>
      </c>
      <c r="G6376" t="s">
        <v>11585</v>
      </c>
      <c r="H6376" t="s">
        <v>897</v>
      </c>
      <c r="I6376" t="s">
        <v>10664</v>
      </c>
      <c r="J6376">
        <v>10114</v>
      </c>
      <c r="K6376">
        <v>113060</v>
      </c>
      <c r="L6376" t="s">
        <v>31</v>
      </c>
      <c r="M6376" t="s">
        <v>170</v>
      </c>
      <c r="N6376" t="s">
        <v>11271</v>
      </c>
      <c r="O6376" s="129"/>
    </row>
    <row r="6377" spans="1:15">
      <c r="A6377" t="s">
        <v>11588</v>
      </c>
      <c r="B6377" t="s">
        <v>317</v>
      </c>
      <c r="C6377" t="s">
        <v>11589</v>
      </c>
      <c r="D6377" t="s">
        <v>318</v>
      </c>
      <c r="E6377">
        <v>949.97</v>
      </c>
      <c r="F6377" t="s">
        <v>1170</v>
      </c>
      <c r="G6377" t="s">
        <v>11590</v>
      </c>
      <c r="H6377" t="s">
        <v>907</v>
      </c>
      <c r="I6377" t="s">
        <v>10664</v>
      </c>
      <c r="J6377">
        <v>10114</v>
      </c>
      <c r="K6377">
        <v>113060</v>
      </c>
      <c r="L6377" t="s">
        <v>31</v>
      </c>
      <c r="M6377" t="s">
        <v>170</v>
      </c>
      <c r="N6377" t="s">
        <v>11272</v>
      </c>
      <c r="O6377" s="129"/>
    </row>
    <row r="6378" spans="1:15">
      <c r="A6378" t="s">
        <v>1161</v>
      </c>
      <c r="B6378" t="s">
        <v>317</v>
      </c>
      <c r="C6378" t="s">
        <v>11591</v>
      </c>
      <c r="D6378" t="s">
        <v>318</v>
      </c>
      <c r="E6378">
        <v>613.25</v>
      </c>
      <c r="F6378" t="s">
        <v>1170</v>
      </c>
      <c r="G6378" t="s">
        <v>11592</v>
      </c>
      <c r="H6378" t="s">
        <v>900</v>
      </c>
      <c r="I6378" t="s">
        <v>10664</v>
      </c>
      <c r="J6378">
        <v>10114</v>
      </c>
      <c r="K6378">
        <v>113060</v>
      </c>
      <c r="L6378" t="s">
        <v>31</v>
      </c>
      <c r="M6378" t="s">
        <v>170</v>
      </c>
      <c r="N6378" t="s">
        <v>11273</v>
      </c>
      <c r="O6378" s="129"/>
    </row>
    <row r="6379" spans="1:15">
      <c r="A6379" t="s">
        <v>1160</v>
      </c>
      <c r="B6379" t="s">
        <v>317</v>
      </c>
      <c r="C6379" t="s">
        <v>11593</v>
      </c>
      <c r="D6379" t="s">
        <v>318</v>
      </c>
      <c r="E6379">
        <v>613.25</v>
      </c>
      <c r="F6379" t="s">
        <v>1170</v>
      </c>
      <c r="G6379" t="s">
        <v>11594</v>
      </c>
      <c r="H6379" t="s">
        <v>903</v>
      </c>
      <c r="I6379" t="s">
        <v>10664</v>
      </c>
      <c r="J6379">
        <v>10114</v>
      </c>
      <c r="K6379">
        <v>113060</v>
      </c>
      <c r="L6379" t="s">
        <v>31</v>
      </c>
      <c r="M6379" t="s">
        <v>170</v>
      </c>
      <c r="N6379" t="s">
        <v>11274</v>
      </c>
      <c r="O6379" s="129"/>
    </row>
    <row r="6380" spans="1:15">
      <c r="A6380" t="s">
        <v>316</v>
      </c>
      <c r="B6380" t="s">
        <v>317</v>
      </c>
      <c r="C6380" t="s">
        <v>11569</v>
      </c>
      <c r="D6380" t="s">
        <v>318</v>
      </c>
      <c r="E6380">
        <v>514.04</v>
      </c>
      <c r="F6380" t="s">
        <v>1170</v>
      </c>
      <c r="G6380" t="s">
        <v>11570</v>
      </c>
      <c r="H6380" t="s">
        <v>905</v>
      </c>
      <c r="I6380" t="s">
        <v>10663</v>
      </c>
      <c r="J6380">
        <v>10114</v>
      </c>
      <c r="K6380">
        <v>114000</v>
      </c>
      <c r="L6380" t="s">
        <v>39</v>
      </c>
      <c r="M6380" t="s">
        <v>170</v>
      </c>
      <c r="N6380" t="s">
        <v>11264</v>
      </c>
      <c r="O6380" s="129"/>
    </row>
    <row r="6381" spans="1:15">
      <c r="A6381" t="s">
        <v>320</v>
      </c>
      <c r="B6381" t="s">
        <v>317</v>
      </c>
      <c r="C6381" t="s">
        <v>11571</v>
      </c>
      <c r="D6381" t="s">
        <v>318</v>
      </c>
      <c r="E6381">
        <v>891</v>
      </c>
      <c r="F6381" t="s">
        <v>1170</v>
      </c>
      <c r="G6381" t="s">
        <v>11572</v>
      </c>
      <c r="H6381" t="s">
        <v>901</v>
      </c>
      <c r="I6381" t="s">
        <v>10663</v>
      </c>
      <c r="J6381">
        <v>10114</v>
      </c>
      <c r="K6381">
        <v>114000</v>
      </c>
      <c r="L6381" t="s">
        <v>39</v>
      </c>
      <c r="M6381" t="s">
        <v>170</v>
      </c>
      <c r="N6381" t="s">
        <v>11265</v>
      </c>
      <c r="O6381" s="129"/>
    </row>
    <row r="6382" spans="1:15">
      <c r="A6382" t="s">
        <v>321</v>
      </c>
      <c r="B6382" t="s">
        <v>317</v>
      </c>
      <c r="C6382" t="s">
        <v>11573</v>
      </c>
      <c r="D6382" t="s">
        <v>318</v>
      </c>
      <c r="E6382">
        <v>956.85</v>
      </c>
      <c r="F6382" t="s">
        <v>1170</v>
      </c>
      <c r="G6382" t="s">
        <v>11574</v>
      </c>
      <c r="H6382" t="s">
        <v>904</v>
      </c>
      <c r="I6382" t="s">
        <v>10663</v>
      </c>
      <c r="J6382">
        <v>10114</v>
      </c>
      <c r="K6382">
        <v>114000</v>
      </c>
      <c r="L6382" t="s">
        <v>39</v>
      </c>
      <c r="M6382" t="s">
        <v>170</v>
      </c>
      <c r="N6382" t="s">
        <v>11266</v>
      </c>
      <c r="O6382" s="129"/>
    </row>
    <row r="6383" spans="1:15">
      <c r="A6383" t="s">
        <v>1115</v>
      </c>
      <c r="B6383" t="s">
        <v>317</v>
      </c>
      <c r="C6383" t="s">
        <v>11575</v>
      </c>
      <c r="D6383" t="s">
        <v>318</v>
      </c>
      <c r="E6383">
        <v>878.27</v>
      </c>
      <c r="F6383" t="s">
        <v>1170</v>
      </c>
      <c r="G6383" t="s">
        <v>11576</v>
      </c>
      <c r="H6383" t="s">
        <v>902</v>
      </c>
      <c r="I6383" t="s">
        <v>10663</v>
      </c>
      <c r="J6383">
        <v>10114</v>
      </c>
      <c r="K6383">
        <v>114000</v>
      </c>
      <c r="L6383" t="s">
        <v>39</v>
      </c>
      <c r="M6383" t="s">
        <v>170</v>
      </c>
      <c r="N6383" t="s">
        <v>11267</v>
      </c>
      <c r="O6383" s="129"/>
    </row>
    <row r="6384" spans="1:15">
      <c r="A6384" t="s">
        <v>11577</v>
      </c>
      <c r="B6384" t="s">
        <v>317</v>
      </c>
      <c r="C6384" t="s">
        <v>11578</v>
      </c>
      <c r="D6384" t="s">
        <v>318</v>
      </c>
      <c r="E6384">
        <v>899.57</v>
      </c>
      <c r="F6384" t="s">
        <v>1170</v>
      </c>
      <c r="G6384" t="s">
        <v>11579</v>
      </c>
      <c r="H6384" t="s">
        <v>895</v>
      </c>
      <c r="I6384" t="s">
        <v>10663</v>
      </c>
      <c r="J6384">
        <v>10114</v>
      </c>
      <c r="K6384">
        <v>114000</v>
      </c>
      <c r="L6384" t="s">
        <v>39</v>
      </c>
      <c r="M6384" t="s">
        <v>170</v>
      </c>
      <c r="N6384" t="s">
        <v>11268</v>
      </c>
      <c r="O6384" s="129"/>
    </row>
    <row r="6385" spans="1:15">
      <c r="A6385" t="s">
        <v>11580</v>
      </c>
      <c r="B6385" t="s">
        <v>317</v>
      </c>
      <c r="C6385" t="s">
        <v>11581</v>
      </c>
      <c r="D6385" t="s">
        <v>318</v>
      </c>
      <c r="E6385">
        <v>771.06</v>
      </c>
      <c r="F6385" t="s">
        <v>1170</v>
      </c>
      <c r="G6385" t="s">
        <v>11582</v>
      </c>
      <c r="H6385" t="s">
        <v>890</v>
      </c>
      <c r="I6385" t="s">
        <v>10663</v>
      </c>
      <c r="J6385">
        <v>10114</v>
      </c>
      <c r="K6385">
        <v>114000</v>
      </c>
      <c r="L6385" t="s">
        <v>39</v>
      </c>
      <c r="M6385" t="s">
        <v>170</v>
      </c>
      <c r="N6385" t="s">
        <v>11269</v>
      </c>
      <c r="O6385" s="129"/>
    </row>
    <row r="6386" spans="1:15">
      <c r="A6386" t="s">
        <v>11583</v>
      </c>
      <c r="B6386" t="s">
        <v>317</v>
      </c>
      <c r="C6386" t="s">
        <v>11584</v>
      </c>
      <c r="D6386" t="s">
        <v>318</v>
      </c>
      <c r="E6386">
        <v>674.74</v>
      </c>
      <c r="F6386" t="s">
        <v>1170</v>
      </c>
      <c r="G6386" t="s">
        <v>11585</v>
      </c>
      <c r="H6386" t="s">
        <v>898</v>
      </c>
      <c r="I6386" t="s">
        <v>10663</v>
      </c>
      <c r="J6386">
        <v>10114</v>
      </c>
      <c r="K6386">
        <v>114000</v>
      </c>
      <c r="L6386" t="s">
        <v>39</v>
      </c>
      <c r="M6386" t="s">
        <v>170</v>
      </c>
      <c r="N6386" t="s">
        <v>11271</v>
      </c>
      <c r="O6386" s="129"/>
    </row>
    <row r="6387" spans="1:15">
      <c r="A6387" t="s">
        <v>1155</v>
      </c>
      <c r="B6387" t="s">
        <v>317</v>
      </c>
      <c r="C6387" t="s">
        <v>11586</v>
      </c>
      <c r="D6387" t="s">
        <v>318</v>
      </c>
      <c r="E6387">
        <v>771.06</v>
      </c>
      <c r="F6387" t="s">
        <v>1170</v>
      </c>
      <c r="G6387" t="s">
        <v>11587</v>
      </c>
      <c r="H6387" t="s">
        <v>901</v>
      </c>
      <c r="I6387" t="s">
        <v>10663</v>
      </c>
      <c r="J6387">
        <v>10114</v>
      </c>
      <c r="K6387">
        <v>114000</v>
      </c>
      <c r="L6387" t="s">
        <v>39</v>
      </c>
      <c r="M6387" t="s">
        <v>170</v>
      </c>
      <c r="N6387" t="s">
        <v>11270</v>
      </c>
      <c r="O6387" s="129"/>
    </row>
    <row r="6388" spans="1:15">
      <c r="A6388" t="s">
        <v>11588</v>
      </c>
      <c r="B6388" t="s">
        <v>317</v>
      </c>
      <c r="C6388" t="s">
        <v>11589</v>
      </c>
      <c r="D6388" t="s">
        <v>318</v>
      </c>
      <c r="E6388">
        <v>1192.19</v>
      </c>
      <c r="F6388" t="s">
        <v>1170</v>
      </c>
      <c r="G6388" t="s">
        <v>11590</v>
      </c>
      <c r="H6388" t="s">
        <v>908</v>
      </c>
      <c r="I6388" t="s">
        <v>10663</v>
      </c>
      <c r="J6388">
        <v>10114</v>
      </c>
      <c r="K6388">
        <v>114000</v>
      </c>
      <c r="L6388" t="s">
        <v>39</v>
      </c>
      <c r="M6388" t="s">
        <v>170</v>
      </c>
      <c r="N6388" t="s">
        <v>11272</v>
      </c>
      <c r="O6388" s="129"/>
    </row>
    <row r="6389" spans="1:15">
      <c r="A6389" t="s">
        <v>1161</v>
      </c>
      <c r="B6389" t="s">
        <v>317</v>
      </c>
      <c r="C6389" t="s">
        <v>11591</v>
      </c>
      <c r="D6389" t="s">
        <v>318</v>
      </c>
      <c r="E6389">
        <v>964.06</v>
      </c>
      <c r="F6389" t="s">
        <v>1170</v>
      </c>
      <c r="G6389" t="s">
        <v>11592</v>
      </c>
      <c r="H6389" t="s">
        <v>901</v>
      </c>
      <c r="I6389" t="s">
        <v>10663</v>
      </c>
      <c r="J6389">
        <v>10114</v>
      </c>
      <c r="K6389">
        <v>114000</v>
      </c>
      <c r="L6389" t="s">
        <v>39</v>
      </c>
      <c r="M6389" t="s">
        <v>170</v>
      </c>
      <c r="N6389" t="s">
        <v>11273</v>
      </c>
      <c r="O6389" s="129"/>
    </row>
    <row r="6390" spans="1:15">
      <c r="A6390" t="s">
        <v>1160</v>
      </c>
      <c r="B6390" t="s">
        <v>317</v>
      </c>
      <c r="C6390" t="s">
        <v>11593</v>
      </c>
      <c r="D6390" t="s">
        <v>318</v>
      </c>
      <c r="E6390">
        <v>849.84</v>
      </c>
      <c r="F6390" t="s">
        <v>1170</v>
      </c>
      <c r="G6390" t="s">
        <v>11594</v>
      </c>
      <c r="H6390" t="s">
        <v>904</v>
      </c>
      <c r="I6390" t="s">
        <v>10663</v>
      </c>
      <c r="J6390">
        <v>10114</v>
      </c>
      <c r="K6390">
        <v>114000</v>
      </c>
      <c r="L6390" t="s">
        <v>39</v>
      </c>
      <c r="M6390" t="s">
        <v>170</v>
      </c>
      <c r="N6390" t="s">
        <v>11274</v>
      </c>
      <c r="O6390" s="129"/>
    </row>
    <row r="6391" spans="1:15">
      <c r="A6391" t="s">
        <v>316</v>
      </c>
      <c r="B6391" t="s">
        <v>317</v>
      </c>
      <c r="C6391" t="s">
        <v>11569</v>
      </c>
      <c r="D6391" t="s">
        <v>318</v>
      </c>
      <c r="E6391">
        <v>1422.51</v>
      </c>
      <c r="F6391" t="s">
        <v>1170</v>
      </c>
      <c r="G6391" t="s">
        <v>11570</v>
      </c>
      <c r="H6391" t="s">
        <v>906</v>
      </c>
      <c r="I6391" t="s">
        <v>10662</v>
      </c>
      <c r="J6391">
        <v>10114</v>
      </c>
      <c r="K6391">
        <v>114010</v>
      </c>
      <c r="L6391" t="s">
        <v>35</v>
      </c>
      <c r="M6391" t="s">
        <v>170</v>
      </c>
      <c r="N6391" t="s">
        <v>11264</v>
      </c>
      <c r="O6391" s="129"/>
    </row>
    <row r="6392" spans="1:15">
      <c r="A6392" t="s">
        <v>320</v>
      </c>
      <c r="B6392" t="s">
        <v>317</v>
      </c>
      <c r="C6392" t="s">
        <v>11571</v>
      </c>
      <c r="D6392" t="s">
        <v>318</v>
      </c>
      <c r="E6392">
        <v>1422.51</v>
      </c>
      <c r="F6392" t="s">
        <v>1170</v>
      </c>
      <c r="G6392" t="s">
        <v>11572</v>
      </c>
      <c r="H6392" t="s">
        <v>902</v>
      </c>
      <c r="I6392" t="s">
        <v>10662</v>
      </c>
      <c r="J6392">
        <v>10114</v>
      </c>
      <c r="K6392">
        <v>114010</v>
      </c>
      <c r="L6392" t="s">
        <v>35</v>
      </c>
      <c r="M6392" t="s">
        <v>170</v>
      </c>
      <c r="N6392" t="s">
        <v>11265</v>
      </c>
      <c r="O6392" s="129"/>
    </row>
    <row r="6393" spans="1:15">
      <c r="A6393" t="s">
        <v>321</v>
      </c>
      <c r="B6393" t="s">
        <v>317</v>
      </c>
      <c r="C6393" t="s">
        <v>11573</v>
      </c>
      <c r="D6393" t="s">
        <v>318</v>
      </c>
      <c r="E6393">
        <v>1422.51</v>
      </c>
      <c r="F6393" t="s">
        <v>1170</v>
      </c>
      <c r="G6393" t="s">
        <v>11574</v>
      </c>
      <c r="H6393" t="s">
        <v>905</v>
      </c>
      <c r="I6393" t="s">
        <v>10662</v>
      </c>
      <c r="J6393">
        <v>10114</v>
      </c>
      <c r="K6393">
        <v>114010</v>
      </c>
      <c r="L6393" t="s">
        <v>35</v>
      </c>
      <c r="M6393" t="s">
        <v>170</v>
      </c>
      <c r="N6393" t="s">
        <v>11266</v>
      </c>
      <c r="O6393" s="129"/>
    </row>
    <row r="6394" spans="1:15">
      <c r="A6394" t="s">
        <v>1115</v>
      </c>
      <c r="B6394" t="s">
        <v>317</v>
      </c>
      <c r="C6394" t="s">
        <v>11575</v>
      </c>
      <c r="D6394" t="s">
        <v>318</v>
      </c>
      <c r="E6394">
        <v>1422.51</v>
      </c>
      <c r="F6394" t="s">
        <v>1170</v>
      </c>
      <c r="G6394" t="s">
        <v>11576</v>
      </c>
      <c r="H6394" t="s">
        <v>903</v>
      </c>
      <c r="I6394" t="s">
        <v>10662</v>
      </c>
      <c r="J6394">
        <v>10114</v>
      </c>
      <c r="K6394">
        <v>114010</v>
      </c>
      <c r="L6394" t="s">
        <v>35</v>
      </c>
      <c r="M6394" t="s">
        <v>170</v>
      </c>
      <c r="N6394" t="s">
        <v>11267</v>
      </c>
      <c r="O6394" s="129"/>
    </row>
    <row r="6395" spans="1:15">
      <c r="A6395" t="s">
        <v>11577</v>
      </c>
      <c r="B6395" t="s">
        <v>317</v>
      </c>
      <c r="C6395" t="s">
        <v>11578</v>
      </c>
      <c r="D6395" t="s">
        <v>318</v>
      </c>
      <c r="E6395">
        <v>1422.51</v>
      </c>
      <c r="F6395" t="s">
        <v>1170</v>
      </c>
      <c r="G6395" t="s">
        <v>11579</v>
      </c>
      <c r="H6395" t="s">
        <v>896</v>
      </c>
      <c r="I6395" t="s">
        <v>10662</v>
      </c>
      <c r="J6395">
        <v>10114</v>
      </c>
      <c r="K6395">
        <v>114010</v>
      </c>
      <c r="L6395" t="s">
        <v>35</v>
      </c>
      <c r="M6395" t="s">
        <v>170</v>
      </c>
      <c r="N6395" t="s">
        <v>11268</v>
      </c>
      <c r="O6395" s="129"/>
    </row>
    <row r="6396" spans="1:15">
      <c r="A6396" t="s">
        <v>11580</v>
      </c>
      <c r="B6396" t="s">
        <v>317</v>
      </c>
      <c r="C6396" t="s">
        <v>11581</v>
      </c>
      <c r="D6396" t="s">
        <v>318</v>
      </c>
      <c r="E6396">
        <v>1422.51</v>
      </c>
      <c r="F6396" t="s">
        <v>1170</v>
      </c>
      <c r="G6396" t="s">
        <v>11582</v>
      </c>
      <c r="H6396" t="s">
        <v>891</v>
      </c>
      <c r="I6396" t="s">
        <v>10662</v>
      </c>
      <c r="J6396">
        <v>10114</v>
      </c>
      <c r="K6396">
        <v>114010</v>
      </c>
      <c r="L6396" t="s">
        <v>35</v>
      </c>
      <c r="M6396" t="s">
        <v>170</v>
      </c>
      <c r="N6396" t="s">
        <v>11269</v>
      </c>
      <c r="O6396" s="129"/>
    </row>
    <row r="6397" spans="1:15">
      <c r="A6397" t="s">
        <v>11583</v>
      </c>
      <c r="B6397" t="s">
        <v>317</v>
      </c>
      <c r="C6397" t="s">
        <v>11584</v>
      </c>
      <c r="D6397" t="s">
        <v>318</v>
      </c>
      <c r="E6397">
        <v>930.2</v>
      </c>
      <c r="F6397" t="s">
        <v>1170</v>
      </c>
      <c r="G6397" t="s">
        <v>11585</v>
      </c>
      <c r="H6397" t="s">
        <v>899</v>
      </c>
      <c r="I6397" t="s">
        <v>10662</v>
      </c>
      <c r="J6397">
        <v>10114</v>
      </c>
      <c r="K6397">
        <v>114010</v>
      </c>
      <c r="L6397" t="s">
        <v>35</v>
      </c>
      <c r="M6397" t="s">
        <v>170</v>
      </c>
      <c r="N6397" t="s">
        <v>11271</v>
      </c>
      <c r="O6397" s="129"/>
    </row>
    <row r="6398" spans="1:15">
      <c r="A6398" t="s">
        <v>1155</v>
      </c>
      <c r="B6398" t="s">
        <v>317</v>
      </c>
      <c r="C6398" t="s">
        <v>11586</v>
      </c>
      <c r="D6398" t="s">
        <v>318</v>
      </c>
      <c r="E6398">
        <v>1136.6500000000001</v>
      </c>
      <c r="F6398" t="s">
        <v>1170</v>
      </c>
      <c r="G6398" t="s">
        <v>11587</v>
      </c>
      <c r="H6398" t="s">
        <v>902</v>
      </c>
      <c r="I6398" t="s">
        <v>10662</v>
      </c>
      <c r="J6398">
        <v>10114</v>
      </c>
      <c r="K6398">
        <v>114010</v>
      </c>
      <c r="L6398" t="s">
        <v>35</v>
      </c>
      <c r="M6398" t="s">
        <v>170</v>
      </c>
      <c r="N6398" t="s">
        <v>11270</v>
      </c>
      <c r="O6398" s="129"/>
    </row>
    <row r="6399" spans="1:15">
      <c r="A6399" t="s">
        <v>11588</v>
      </c>
      <c r="B6399" t="s">
        <v>317</v>
      </c>
      <c r="C6399" t="s">
        <v>11589</v>
      </c>
      <c r="D6399" t="s">
        <v>318</v>
      </c>
      <c r="E6399">
        <v>1299.95</v>
      </c>
      <c r="F6399" t="s">
        <v>1170</v>
      </c>
      <c r="G6399" t="s">
        <v>11590</v>
      </c>
      <c r="H6399" t="s">
        <v>909</v>
      </c>
      <c r="I6399" t="s">
        <v>10662</v>
      </c>
      <c r="J6399">
        <v>10114</v>
      </c>
      <c r="K6399">
        <v>114010</v>
      </c>
      <c r="L6399" t="s">
        <v>35</v>
      </c>
      <c r="M6399" t="s">
        <v>170</v>
      </c>
      <c r="N6399" t="s">
        <v>11272</v>
      </c>
      <c r="O6399" s="129"/>
    </row>
    <row r="6400" spans="1:15">
      <c r="A6400" t="s">
        <v>1161</v>
      </c>
      <c r="B6400" t="s">
        <v>317</v>
      </c>
      <c r="C6400" t="s">
        <v>11591</v>
      </c>
      <c r="D6400" t="s">
        <v>318</v>
      </c>
      <c r="E6400">
        <v>971.28</v>
      </c>
      <c r="F6400" t="s">
        <v>1170</v>
      </c>
      <c r="G6400" t="s">
        <v>11592</v>
      </c>
      <c r="H6400" t="s">
        <v>902</v>
      </c>
      <c r="I6400" t="s">
        <v>10662</v>
      </c>
      <c r="J6400">
        <v>10114</v>
      </c>
      <c r="K6400">
        <v>114010</v>
      </c>
      <c r="L6400" t="s">
        <v>35</v>
      </c>
      <c r="M6400" t="s">
        <v>170</v>
      </c>
      <c r="N6400" t="s">
        <v>11273</v>
      </c>
      <c r="O6400" s="129"/>
    </row>
    <row r="6401" spans="1:15">
      <c r="A6401" t="s">
        <v>1160</v>
      </c>
      <c r="B6401" t="s">
        <v>317</v>
      </c>
      <c r="C6401" t="s">
        <v>11593</v>
      </c>
      <c r="D6401" t="s">
        <v>318</v>
      </c>
      <c r="E6401">
        <v>971.28</v>
      </c>
      <c r="F6401" t="s">
        <v>1170</v>
      </c>
      <c r="G6401" t="s">
        <v>11594</v>
      </c>
      <c r="H6401" t="s">
        <v>905</v>
      </c>
      <c r="I6401" t="s">
        <v>10662</v>
      </c>
      <c r="J6401">
        <v>10114</v>
      </c>
      <c r="K6401">
        <v>114010</v>
      </c>
      <c r="L6401" t="s">
        <v>35</v>
      </c>
      <c r="M6401" t="s">
        <v>170</v>
      </c>
      <c r="N6401" t="s">
        <v>11274</v>
      </c>
      <c r="O6401" s="129"/>
    </row>
    <row r="6402" spans="1:15">
      <c r="A6402" t="s">
        <v>316</v>
      </c>
      <c r="B6402" t="s">
        <v>317</v>
      </c>
      <c r="C6402" t="s">
        <v>11569</v>
      </c>
      <c r="D6402" t="s">
        <v>318</v>
      </c>
      <c r="E6402">
        <v>647.45000000000005</v>
      </c>
      <c r="F6402" t="s">
        <v>1170</v>
      </c>
      <c r="G6402" t="s">
        <v>11570</v>
      </c>
      <c r="H6402" t="s">
        <v>907</v>
      </c>
      <c r="I6402" t="s">
        <v>10661</v>
      </c>
      <c r="J6402">
        <v>10114</v>
      </c>
      <c r="K6402">
        <v>114020</v>
      </c>
      <c r="L6402" t="s">
        <v>33</v>
      </c>
      <c r="M6402" t="s">
        <v>170</v>
      </c>
      <c r="N6402" t="s">
        <v>11264</v>
      </c>
      <c r="O6402" s="129"/>
    </row>
    <row r="6403" spans="1:15">
      <c r="A6403" t="s">
        <v>320</v>
      </c>
      <c r="B6403" t="s">
        <v>317</v>
      </c>
      <c r="C6403" t="s">
        <v>11571</v>
      </c>
      <c r="D6403" t="s">
        <v>318</v>
      </c>
      <c r="E6403">
        <v>647.45000000000005</v>
      </c>
      <c r="F6403" t="s">
        <v>1170</v>
      </c>
      <c r="G6403" t="s">
        <v>11572</v>
      </c>
      <c r="H6403" t="s">
        <v>903</v>
      </c>
      <c r="I6403" t="s">
        <v>10661</v>
      </c>
      <c r="J6403">
        <v>10114</v>
      </c>
      <c r="K6403">
        <v>114020</v>
      </c>
      <c r="L6403" t="s">
        <v>33</v>
      </c>
      <c r="M6403" t="s">
        <v>170</v>
      </c>
      <c r="N6403" t="s">
        <v>11265</v>
      </c>
      <c r="O6403" s="129"/>
    </row>
    <row r="6404" spans="1:15">
      <c r="A6404" t="s">
        <v>321</v>
      </c>
      <c r="B6404" t="s">
        <v>317</v>
      </c>
      <c r="C6404" t="s">
        <v>11573</v>
      </c>
      <c r="D6404" t="s">
        <v>318</v>
      </c>
      <c r="E6404">
        <v>647.45000000000005</v>
      </c>
      <c r="F6404" t="s">
        <v>1170</v>
      </c>
      <c r="G6404" t="s">
        <v>11574</v>
      </c>
      <c r="H6404" t="s">
        <v>906</v>
      </c>
      <c r="I6404" t="s">
        <v>10661</v>
      </c>
      <c r="J6404">
        <v>10114</v>
      </c>
      <c r="K6404">
        <v>114020</v>
      </c>
      <c r="L6404" t="s">
        <v>33</v>
      </c>
      <c r="M6404" t="s">
        <v>170</v>
      </c>
      <c r="N6404" t="s">
        <v>11266</v>
      </c>
      <c r="O6404" s="129"/>
    </row>
    <row r="6405" spans="1:15">
      <c r="A6405" t="s">
        <v>1115</v>
      </c>
      <c r="B6405" t="s">
        <v>317</v>
      </c>
      <c r="C6405" t="s">
        <v>11575</v>
      </c>
      <c r="D6405" t="s">
        <v>318</v>
      </c>
      <c r="E6405">
        <v>647.45000000000005</v>
      </c>
      <c r="F6405" t="s">
        <v>1170</v>
      </c>
      <c r="G6405" t="s">
        <v>11576</v>
      </c>
      <c r="H6405" t="s">
        <v>904</v>
      </c>
      <c r="I6405" t="s">
        <v>10661</v>
      </c>
      <c r="J6405">
        <v>10114</v>
      </c>
      <c r="K6405">
        <v>114020</v>
      </c>
      <c r="L6405" t="s">
        <v>33</v>
      </c>
      <c r="M6405" t="s">
        <v>170</v>
      </c>
      <c r="N6405" t="s">
        <v>11267</v>
      </c>
      <c r="O6405" s="129"/>
    </row>
    <row r="6406" spans="1:15">
      <c r="A6406" t="s">
        <v>11577</v>
      </c>
      <c r="B6406" t="s">
        <v>317</v>
      </c>
      <c r="C6406" t="s">
        <v>11578</v>
      </c>
      <c r="D6406" t="s">
        <v>318</v>
      </c>
      <c r="E6406">
        <v>647.45000000000005</v>
      </c>
      <c r="F6406" t="s">
        <v>1170</v>
      </c>
      <c r="G6406" t="s">
        <v>11579</v>
      </c>
      <c r="H6406" t="s">
        <v>897</v>
      </c>
      <c r="I6406" t="s">
        <v>10661</v>
      </c>
      <c r="J6406">
        <v>10114</v>
      </c>
      <c r="K6406">
        <v>114020</v>
      </c>
      <c r="L6406" t="s">
        <v>33</v>
      </c>
      <c r="M6406" t="s">
        <v>170</v>
      </c>
      <c r="N6406" t="s">
        <v>11268</v>
      </c>
      <c r="O6406" s="129"/>
    </row>
    <row r="6407" spans="1:15">
      <c r="A6407" t="s">
        <v>11580</v>
      </c>
      <c r="B6407" t="s">
        <v>317</v>
      </c>
      <c r="C6407" t="s">
        <v>11581</v>
      </c>
      <c r="D6407" t="s">
        <v>318</v>
      </c>
      <c r="E6407">
        <v>647.45000000000005</v>
      </c>
      <c r="F6407" t="s">
        <v>1170</v>
      </c>
      <c r="G6407" t="s">
        <v>11582</v>
      </c>
      <c r="H6407" t="s">
        <v>892</v>
      </c>
      <c r="I6407" t="s">
        <v>10661</v>
      </c>
      <c r="J6407">
        <v>10114</v>
      </c>
      <c r="K6407">
        <v>114020</v>
      </c>
      <c r="L6407" t="s">
        <v>33</v>
      </c>
      <c r="M6407" t="s">
        <v>170</v>
      </c>
      <c r="N6407" t="s">
        <v>11269</v>
      </c>
      <c r="O6407" s="129"/>
    </row>
    <row r="6408" spans="1:15">
      <c r="A6408" t="s">
        <v>11583</v>
      </c>
      <c r="B6408" t="s">
        <v>317</v>
      </c>
      <c r="C6408" t="s">
        <v>11584</v>
      </c>
      <c r="D6408" t="s">
        <v>318</v>
      </c>
      <c r="E6408">
        <v>647.45000000000005</v>
      </c>
      <c r="F6408" t="s">
        <v>1170</v>
      </c>
      <c r="G6408" t="s">
        <v>11585</v>
      </c>
      <c r="H6408" t="s">
        <v>900</v>
      </c>
      <c r="I6408" t="s">
        <v>10661</v>
      </c>
      <c r="J6408">
        <v>10114</v>
      </c>
      <c r="K6408">
        <v>114020</v>
      </c>
      <c r="L6408" t="s">
        <v>33</v>
      </c>
      <c r="M6408" t="s">
        <v>170</v>
      </c>
      <c r="N6408" t="s">
        <v>11271</v>
      </c>
      <c r="O6408" s="129"/>
    </row>
    <row r="6409" spans="1:15">
      <c r="A6409" t="s">
        <v>1155</v>
      </c>
      <c r="B6409" t="s">
        <v>317</v>
      </c>
      <c r="C6409" t="s">
        <v>11586</v>
      </c>
      <c r="D6409" t="s">
        <v>318</v>
      </c>
      <c r="E6409">
        <v>647.45000000000005</v>
      </c>
      <c r="F6409" t="s">
        <v>1170</v>
      </c>
      <c r="G6409" t="s">
        <v>11587</v>
      </c>
      <c r="H6409" t="s">
        <v>903</v>
      </c>
      <c r="I6409" t="s">
        <v>10661</v>
      </c>
      <c r="J6409">
        <v>10114</v>
      </c>
      <c r="K6409">
        <v>114020</v>
      </c>
      <c r="L6409" t="s">
        <v>33</v>
      </c>
      <c r="M6409" t="s">
        <v>170</v>
      </c>
      <c r="N6409" t="s">
        <v>11270</v>
      </c>
      <c r="O6409" s="129"/>
    </row>
    <row r="6410" spans="1:15">
      <c r="A6410" t="s">
        <v>11588</v>
      </c>
      <c r="B6410" t="s">
        <v>317</v>
      </c>
      <c r="C6410" t="s">
        <v>11589</v>
      </c>
      <c r="D6410" t="s">
        <v>318</v>
      </c>
      <c r="E6410">
        <v>1121.5899999999999</v>
      </c>
      <c r="F6410" t="s">
        <v>1170</v>
      </c>
      <c r="G6410" t="s">
        <v>11590</v>
      </c>
      <c r="H6410" t="s">
        <v>910</v>
      </c>
      <c r="I6410" t="s">
        <v>10661</v>
      </c>
      <c r="J6410">
        <v>10114</v>
      </c>
      <c r="K6410">
        <v>114020</v>
      </c>
      <c r="L6410" t="s">
        <v>33</v>
      </c>
      <c r="M6410" t="s">
        <v>170</v>
      </c>
      <c r="N6410" t="s">
        <v>11272</v>
      </c>
      <c r="O6410" s="129"/>
    </row>
    <row r="6411" spans="1:15">
      <c r="A6411" t="s">
        <v>1161</v>
      </c>
      <c r="B6411" t="s">
        <v>317</v>
      </c>
      <c r="C6411" t="s">
        <v>11591</v>
      </c>
      <c r="D6411" t="s">
        <v>318</v>
      </c>
      <c r="E6411">
        <v>700.13</v>
      </c>
      <c r="F6411" t="s">
        <v>1170</v>
      </c>
      <c r="G6411" t="s">
        <v>11592</v>
      </c>
      <c r="H6411" t="s">
        <v>903</v>
      </c>
      <c r="I6411" t="s">
        <v>10661</v>
      </c>
      <c r="J6411">
        <v>10114</v>
      </c>
      <c r="K6411">
        <v>114020</v>
      </c>
      <c r="L6411" t="s">
        <v>33</v>
      </c>
      <c r="M6411" t="s">
        <v>170</v>
      </c>
      <c r="N6411" t="s">
        <v>11273</v>
      </c>
      <c r="O6411" s="129"/>
    </row>
    <row r="6412" spans="1:15">
      <c r="A6412" t="s">
        <v>1160</v>
      </c>
      <c r="B6412" t="s">
        <v>317</v>
      </c>
      <c r="C6412" t="s">
        <v>11593</v>
      </c>
      <c r="D6412" t="s">
        <v>318</v>
      </c>
      <c r="E6412">
        <v>700.13</v>
      </c>
      <c r="F6412" t="s">
        <v>1170</v>
      </c>
      <c r="G6412" t="s">
        <v>11594</v>
      </c>
      <c r="H6412" t="s">
        <v>906</v>
      </c>
      <c r="I6412" t="s">
        <v>10661</v>
      </c>
      <c r="J6412">
        <v>10114</v>
      </c>
      <c r="K6412">
        <v>114020</v>
      </c>
      <c r="L6412" t="s">
        <v>33</v>
      </c>
      <c r="M6412" t="s">
        <v>170</v>
      </c>
      <c r="N6412" t="s">
        <v>11274</v>
      </c>
      <c r="O6412" s="129"/>
    </row>
    <row r="6413" spans="1:15">
      <c r="A6413" t="s">
        <v>316</v>
      </c>
      <c r="B6413" t="s">
        <v>317</v>
      </c>
      <c r="C6413" t="s">
        <v>11569</v>
      </c>
      <c r="D6413" t="s">
        <v>318</v>
      </c>
      <c r="E6413">
        <v>19658.009999999998</v>
      </c>
      <c r="F6413" t="s">
        <v>1170</v>
      </c>
      <c r="G6413" t="s">
        <v>11570</v>
      </c>
      <c r="H6413" t="s">
        <v>908</v>
      </c>
      <c r="I6413" t="s">
        <v>10660</v>
      </c>
      <c r="J6413">
        <v>10114</v>
      </c>
      <c r="K6413">
        <v>114040</v>
      </c>
      <c r="L6413" t="s">
        <v>27</v>
      </c>
      <c r="M6413" t="s">
        <v>170</v>
      </c>
      <c r="N6413" t="s">
        <v>11264</v>
      </c>
      <c r="O6413" s="129"/>
    </row>
    <row r="6414" spans="1:15">
      <c r="A6414" t="s">
        <v>320</v>
      </c>
      <c r="B6414" t="s">
        <v>317</v>
      </c>
      <c r="C6414" t="s">
        <v>11571</v>
      </c>
      <c r="D6414" t="s">
        <v>318</v>
      </c>
      <c r="E6414">
        <v>19817.900000000001</v>
      </c>
      <c r="F6414" t="s">
        <v>1170</v>
      </c>
      <c r="G6414" t="s">
        <v>11572</v>
      </c>
      <c r="H6414" t="s">
        <v>904</v>
      </c>
      <c r="I6414" t="s">
        <v>10660</v>
      </c>
      <c r="J6414">
        <v>10114</v>
      </c>
      <c r="K6414">
        <v>114040</v>
      </c>
      <c r="L6414" t="s">
        <v>27</v>
      </c>
      <c r="M6414" t="s">
        <v>170</v>
      </c>
      <c r="N6414" t="s">
        <v>11265</v>
      </c>
      <c r="O6414" s="129"/>
    </row>
    <row r="6415" spans="1:15">
      <c r="A6415" t="s">
        <v>321</v>
      </c>
      <c r="B6415" t="s">
        <v>317</v>
      </c>
      <c r="C6415" t="s">
        <v>11573</v>
      </c>
      <c r="D6415" t="s">
        <v>318</v>
      </c>
      <c r="E6415">
        <v>20011.63</v>
      </c>
      <c r="F6415" t="s">
        <v>1170</v>
      </c>
      <c r="G6415" t="s">
        <v>11574</v>
      </c>
      <c r="H6415" t="s">
        <v>907</v>
      </c>
      <c r="I6415" t="s">
        <v>10660</v>
      </c>
      <c r="J6415">
        <v>10114</v>
      </c>
      <c r="K6415">
        <v>114040</v>
      </c>
      <c r="L6415" t="s">
        <v>27</v>
      </c>
      <c r="M6415" t="s">
        <v>170</v>
      </c>
      <c r="N6415" t="s">
        <v>11266</v>
      </c>
      <c r="O6415" s="129"/>
    </row>
    <row r="6416" spans="1:15">
      <c r="A6416" t="s">
        <v>1115</v>
      </c>
      <c r="B6416" t="s">
        <v>317</v>
      </c>
      <c r="C6416" t="s">
        <v>11575</v>
      </c>
      <c r="D6416" t="s">
        <v>318</v>
      </c>
      <c r="E6416">
        <v>19905.36</v>
      </c>
      <c r="F6416" t="s">
        <v>1170</v>
      </c>
      <c r="G6416" t="s">
        <v>11576</v>
      </c>
      <c r="H6416" t="s">
        <v>905</v>
      </c>
      <c r="I6416" t="s">
        <v>10660</v>
      </c>
      <c r="J6416">
        <v>10114</v>
      </c>
      <c r="K6416">
        <v>114040</v>
      </c>
      <c r="L6416" t="s">
        <v>27</v>
      </c>
      <c r="M6416" t="s">
        <v>170</v>
      </c>
      <c r="N6416" t="s">
        <v>11267</v>
      </c>
      <c r="O6416" s="129"/>
    </row>
    <row r="6417" spans="1:15">
      <c r="A6417" t="s">
        <v>11577</v>
      </c>
      <c r="B6417" t="s">
        <v>317</v>
      </c>
      <c r="C6417" t="s">
        <v>11578</v>
      </c>
      <c r="D6417" t="s">
        <v>318</v>
      </c>
      <c r="E6417">
        <v>20771.259999999998</v>
      </c>
      <c r="F6417" t="s">
        <v>1170</v>
      </c>
      <c r="G6417" t="s">
        <v>11579</v>
      </c>
      <c r="H6417" t="s">
        <v>898</v>
      </c>
      <c r="I6417" t="s">
        <v>10660</v>
      </c>
      <c r="J6417">
        <v>10114</v>
      </c>
      <c r="K6417">
        <v>114040</v>
      </c>
      <c r="L6417" t="s">
        <v>27</v>
      </c>
      <c r="M6417" t="s">
        <v>170</v>
      </c>
      <c r="N6417" t="s">
        <v>11268</v>
      </c>
      <c r="O6417" s="129"/>
    </row>
    <row r="6418" spans="1:15">
      <c r="A6418" t="s">
        <v>11580</v>
      </c>
      <c r="B6418" t="s">
        <v>317</v>
      </c>
      <c r="C6418" t="s">
        <v>11581</v>
      </c>
      <c r="D6418" t="s">
        <v>318</v>
      </c>
      <c r="E6418">
        <v>22611.67</v>
      </c>
      <c r="F6418" t="s">
        <v>1170</v>
      </c>
      <c r="G6418" t="s">
        <v>11582</v>
      </c>
      <c r="H6418" t="s">
        <v>893</v>
      </c>
      <c r="I6418" t="s">
        <v>10660</v>
      </c>
      <c r="J6418">
        <v>10114</v>
      </c>
      <c r="K6418">
        <v>114040</v>
      </c>
      <c r="L6418" t="s">
        <v>27</v>
      </c>
      <c r="M6418" t="s">
        <v>170</v>
      </c>
      <c r="N6418" t="s">
        <v>11269</v>
      </c>
      <c r="O6418" s="129"/>
    </row>
    <row r="6419" spans="1:15">
      <c r="A6419" t="s">
        <v>1155</v>
      </c>
      <c r="B6419" t="s">
        <v>317</v>
      </c>
      <c r="C6419" t="s">
        <v>11586</v>
      </c>
      <c r="D6419" t="s">
        <v>318</v>
      </c>
      <c r="E6419">
        <v>22481.73</v>
      </c>
      <c r="F6419" t="s">
        <v>1170</v>
      </c>
      <c r="G6419" t="s">
        <v>11587</v>
      </c>
      <c r="H6419" t="s">
        <v>904</v>
      </c>
      <c r="I6419" t="s">
        <v>10660</v>
      </c>
      <c r="J6419">
        <v>10114</v>
      </c>
      <c r="K6419">
        <v>114040</v>
      </c>
      <c r="L6419" t="s">
        <v>27</v>
      </c>
      <c r="M6419" t="s">
        <v>170</v>
      </c>
      <c r="N6419" t="s">
        <v>11270</v>
      </c>
      <c r="O6419" s="129"/>
    </row>
    <row r="6420" spans="1:15">
      <c r="A6420" t="s">
        <v>11583</v>
      </c>
      <c r="B6420" t="s">
        <v>317</v>
      </c>
      <c r="C6420" t="s">
        <v>11584</v>
      </c>
      <c r="D6420" t="s">
        <v>318</v>
      </c>
      <c r="E6420">
        <v>22172.02</v>
      </c>
      <c r="F6420" t="s">
        <v>1170</v>
      </c>
      <c r="G6420" t="s">
        <v>11585</v>
      </c>
      <c r="H6420" t="s">
        <v>901</v>
      </c>
      <c r="I6420" t="s">
        <v>10660</v>
      </c>
      <c r="J6420">
        <v>10114</v>
      </c>
      <c r="K6420">
        <v>114040</v>
      </c>
      <c r="L6420" t="s">
        <v>27</v>
      </c>
      <c r="M6420" t="s">
        <v>170</v>
      </c>
      <c r="N6420" t="s">
        <v>11271</v>
      </c>
      <c r="O6420" s="129"/>
    </row>
    <row r="6421" spans="1:15">
      <c r="A6421" t="s">
        <v>11588</v>
      </c>
      <c r="B6421" t="s">
        <v>317</v>
      </c>
      <c r="C6421" t="s">
        <v>11589</v>
      </c>
      <c r="D6421" t="s">
        <v>318</v>
      </c>
      <c r="E6421">
        <v>26194.52</v>
      </c>
      <c r="F6421" t="s">
        <v>1170</v>
      </c>
      <c r="G6421" t="s">
        <v>11590</v>
      </c>
      <c r="H6421" t="s">
        <v>911</v>
      </c>
      <c r="I6421" t="s">
        <v>10660</v>
      </c>
      <c r="J6421">
        <v>10114</v>
      </c>
      <c r="K6421">
        <v>114040</v>
      </c>
      <c r="L6421" t="s">
        <v>27</v>
      </c>
      <c r="M6421" t="s">
        <v>170</v>
      </c>
      <c r="N6421" t="s">
        <v>11272</v>
      </c>
      <c r="O6421" s="129"/>
    </row>
    <row r="6422" spans="1:15">
      <c r="A6422" t="s">
        <v>1161</v>
      </c>
      <c r="B6422" t="s">
        <v>317</v>
      </c>
      <c r="C6422" t="s">
        <v>11591</v>
      </c>
      <c r="D6422" t="s">
        <v>318</v>
      </c>
      <c r="E6422">
        <v>19102.849999999999</v>
      </c>
      <c r="F6422" t="s">
        <v>1170</v>
      </c>
      <c r="G6422" t="s">
        <v>11592</v>
      </c>
      <c r="H6422" t="s">
        <v>904</v>
      </c>
      <c r="I6422" t="s">
        <v>10660</v>
      </c>
      <c r="J6422">
        <v>10114</v>
      </c>
      <c r="K6422">
        <v>114040</v>
      </c>
      <c r="L6422" t="s">
        <v>27</v>
      </c>
      <c r="M6422" t="s">
        <v>170</v>
      </c>
      <c r="N6422" t="s">
        <v>11273</v>
      </c>
      <c r="O6422" s="129"/>
    </row>
    <row r="6423" spans="1:15">
      <c r="A6423" t="s">
        <v>1160</v>
      </c>
      <c r="B6423" t="s">
        <v>317</v>
      </c>
      <c r="C6423" t="s">
        <v>11593</v>
      </c>
      <c r="D6423" t="s">
        <v>318</v>
      </c>
      <c r="E6423">
        <v>20122.2</v>
      </c>
      <c r="F6423" t="s">
        <v>1170</v>
      </c>
      <c r="G6423" t="s">
        <v>11594</v>
      </c>
      <c r="H6423" t="s">
        <v>907</v>
      </c>
      <c r="I6423" t="s">
        <v>10660</v>
      </c>
      <c r="J6423">
        <v>10114</v>
      </c>
      <c r="K6423">
        <v>114040</v>
      </c>
      <c r="L6423" t="s">
        <v>27</v>
      </c>
      <c r="M6423" t="s">
        <v>170</v>
      </c>
      <c r="N6423" t="s">
        <v>11274</v>
      </c>
      <c r="O6423" s="129"/>
    </row>
    <row r="6424" spans="1:15">
      <c r="A6424" t="s">
        <v>316</v>
      </c>
      <c r="B6424" t="s">
        <v>317</v>
      </c>
      <c r="C6424" t="s">
        <v>11569</v>
      </c>
      <c r="D6424" t="s">
        <v>318</v>
      </c>
      <c r="E6424">
        <v>2720.83</v>
      </c>
      <c r="F6424" t="s">
        <v>1170</v>
      </c>
      <c r="G6424" t="s">
        <v>11570</v>
      </c>
      <c r="H6424" t="s">
        <v>909</v>
      </c>
      <c r="I6424" t="s">
        <v>10659</v>
      </c>
      <c r="J6424">
        <v>10114</v>
      </c>
      <c r="K6424">
        <v>114060</v>
      </c>
      <c r="L6424" t="s">
        <v>31</v>
      </c>
      <c r="M6424" t="s">
        <v>170</v>
      </c>
      <c r="N6424" t="s">
        <v>11264</v>
      </c>
      <c r="O6424" s="129"/>
    </row>
    <row r="6425" spans="1:15">
      <c r="A6425" t="s">
        <v>320</v>
      </c>
      <c r="B6425" t="s">
        <v>317</v>
      </c>
      <c r="C6425" t="s">
        <v>11571</v>
      </c>
      <c r="D6425" t="s">
        <v>318</v>
      </c>
      <c r="E6425">
        <v>2863.67</v>
      </c>
      <c r="F6425" t="s">
        <v>1170</v>
      </c>
      <c r="G6425" t="s">
        <v>11572</v>
      </c>
      <c r="H6425" t="s">
        <v>905</v>
      </c>
      <c r="I6425" t="s">
        <v>10659</v>
      </c>
      <c r="J6425">
        <v>10114</v>
      </c>
      <c r="K6425">
        <v>114060</v>
      </c>
      <c r="L6425" t="s">
        <v>31</v>
      </c>
      <c r="M6425" t="s">
        <v>170</v>
      </c>
      <c r="N6425" t="s">
        <v>11265</v>
      </c>
      <c r="O6425" s="129"/>
    </row>
    <row r="6426" spans="1:15">
      <c r="A6426" t="s">
        <v>321</v>
      </c>
      <c r="B6426" t="s">
        <v>317</v>
      </c>
      <c r="C6426" t="s">
        <v>11573</v>
      </c>
      <c r="D6426" t="s">
        <v>318</v>
      </c>
      <c r="E6426">
        <v>2792.25</v>
      </c>
      <c r="F6426" t="s">
        <v>1170</v>
      </c>
      <c r="G6426" t="s">
        <v>11574</v>
      </c>
      <c r="H6426" t="s">
        <v>908</v>
      </c>
      <c r="I6426" t="s">
        <v>10659</v>
      </c>
      <c r="J6426">
        <v>10114</v>
      </c>
      <c r="K6426">
        <v>114060</v>
      </c>
      <c r="L6426" t="s">
        <v>31</v>
      </c>
      <c r="M6426" t="s">
        <v>170</v>
      </c>
      <c r="N6426" t="s">
        <v>11266</v>
      </c>
      <c r="O6426" s="129"/>
    </row>
    <row r="6427" spans="1:15">
      <c r="A6427" t="s">
        <v>1115</v>
      </c>
      <c r="B6427" t="s">
        <v>317</v>
      </c>
      <c r="C6427" t="s">
        <v>11575</v>
      </c>
      <c r="D6427" t="s">
        <v>318</v>
      </c>
      <c r="E6427">
        <v>2792.25</v>
      </c>
      <c r="F6427" t="s">
        <v>1170</v>
      </c>
      <c r="G6427" t="s">
        <v>11576</v>
      </c>
      <c r="H6427" t="s">
        <v>906</v>
      </c>
      <c r="I6427" t="s">
        <v>10659</v>
      </c>
      <c r="J6427">
        <v>10114</v>
      </c>
      <c r="K6427">
        <v>114060</v>
      </c>
      <c r="L6427" t="s">
        <v>31</v>
      </c>
      <c r="M6427" t="s">
        <v>170</v>
      </c>
      <c r="N6427" t="s">
        <v>11267</v>
      </c>
      <c r="O6427" s="129"/>
    </row>
    <row r="6428" spans="1:15">
      <c r="A6428" t="s">
        <v>11577</v>
      </c>
      <c r="B6428" t="s">
        <v>317</v>
      </c>
      <c r="C6428" t="s">
        <v>11578</v>
      </c>
      <c r="D6428" t="s">
        <v>318</v>
      </c>
      <c r="E6428">
        <v>2792.25</v>
      </c>
      <c r="F6428" t="s">
        <v>1170</v>
      </c>
      <c r="G6428" t="s">
        <v>11579</v>
      </c>
      <c r="H6428" t="s">
        <v>899</v>
      </c>
      <c r="I6428" t="s">
        <v>10659</v>
      </c>
      <c r="J6428">
        <v>10114</v>
      </c>
      <c r="K6428">
        <v>114060</v>
      </c>
      <c r="L6428" t="s">
        <v>31</v>
      </c>
      <c r="M6428" t="s">
        <v>170</v>
      </c>
      <c r="N6428" t="s">
        <v>11268</v>
      </c>
      <c r="O6428" s="129"/>
    </row>
    <row r="6429" spans="1:15">
      <c r="A6429" t="s">
        <v>11580</v>
      </c>
      <c r="B6429" t="s">
        <v>317</v>
      </c>
      <c r="C6429" t="s">
        <v>11581</v>
      </c>
      <c r="D6429" t="s">
        <v>318</v>
      </c>
      <c r="E6429">
        <v>2792.25</v>
      </c>
      <c r="F6429" t="s">
        <v>1170</v>
      </c>
      <c r="G6429" t="s">
        <v>11582</v>
      </c>
      <c r="H6429" t="s">
        <v>894</v>
      </c>
      <c r="I6429" t="s">
        <v>10659</v>
      </c>
      <c r="J6429">
        <v>10114</v>
      </c>
      <c r="K6429">
        <v>114060</v>
      </c>
      <c r="L6429" t="s">
        <v>31</v>
      </c>
      <c r="M6429" t="s">
        <v>170</v>
      </c>
      <c r="N6429" t="s">
        <v>11269</v>
      </c>
      <c r="O6429" s="129"/>
    </row>
    <row r="6430" spans="1:15">
      <c r="A6430" t="s">
        <v>11583</v>
      </c>
      <c r="B6430" t="s">
        <v>317</v>
      </c>
      <c r="C6430" t="s">
        <v>11584</v>
      </c>
      <c r="D6430" t="s">
        <v>318</v>
      </c>
      <c r="E6430">
        <v>2792.25</v>
      </c>
      <c r="F6430" t="s">
        <v>1170</v>
      </c>
      <c r="G6430" t="s">
        <v>11585</v>
      </c>
      <c r="H6430" t="s">
        <v>902</v>
      </c>
      <c r="I6430" t="s">
        <v>10659</v>
      </c>
      <c r="J6430">
        <v>10114</v>
      </c>
      <c r="K6430">
        <v>114060</v>
      </c>
      <c r="L6430" t="s">
        <v>31</v>
      </c>
      <c r="M6430" t="s">
        <v>170</v>
      </c>
      <c r="N6430" t="s">
        <v>11271</v>
      </c>
      <c r="O6430" s="129"/>
    </row>
    <row r="6431" spans="1:15">
      <c r="A6431" t="s">
        <v>1155</v>
      </c>
      <c r="B6431" t="s">
        <v>317</v>
      </c>
      <c r="C6431" t="s">
        <v>11586</v>
      </c>
      <c r="D6431" t="s">
        <v>318</v>
      </c>
      <c r="E6431">
        <v>2792.25</v>
      </c>
      <c r="F6431" t="s">
        <v>1170</v>
      </c>
      <c r="G6431" t="s">
        <v>11587</v>
      </c>
      <c r="H6431" t="s">
        <v>905</v>
      </c>
      <c r="I6431" t="s">
        <v>10659</v>
      </c>
      <c r="J6431">
        <v>10114</v>
      </c>
      <c r="K6431">
        <v>114060</v>
      </c>
      <c r="L6431" t="s">
        <v>31</v>
      </c>
      <c r="M6431" t="s">
        <v>170</v>
      </c>
      <c r="N6431" t="s">
        <v>11270</v>
      </c>
      <c r="O6431" s="129"/>
    </row>
    <row r="6432" spans="1:15">
      <c r="A6432" t="s">
        <v>11588</v>
      </c>
      <c r="B6432" t="s">
        <v>317</v>
      </c>
      <c r="C6432" t="s">
        <v>11589</v>
      </c>
      <c r="D6432" t="s">
        <v>318</v>
      </c>
      <c r="E6432">
        <v>3677.21</v>
      </c>
      <c r="F6432" t="s">
        <v>1170</v>
      </c>
      <c r="G6432" t="s">
        <v>11590</v>
      </c>
      <c r="H6432" t="s">
        <v>912</v>
      </c>
      <c r="I6432" t="s">
        <v>10659</v>
      </c>
      <c r="J6432">
        <v>10114</v>
      </c>
      <c r="K6432">
        <v>114060</v>
      </c>
      <c r="L6432" t="s">
        <v>31</v>
      </c>
      <c r="M6432" t="s">
        <v>170</v>
      </c>
      <c r="N6432" t="s">
        <v>11272</v>
      </c>
      <c r="O6432" s="129"/>
    </row>
    <row r="6433" spans="1:15">
      <c r="A6433" t="s">
        <v>1161</v>
      </c>
      <c r="B6433" t="s">
        <v>317</v>
      </c>
      <c r="C6433" t="s">
        <v>11591</v>
      </c>
      <c r="D6433" t="s">
        <v>318</v>
      </c>
      <c r="E6433">
        <v>2938.9</v>
      </c>
      <c r="F6433" t="s">
        <v>1170</v>
      </c>
      <c r="G6433" t="s">
        <v>11592</v>
      </c>
      <c r="H6433" t="s">
        <v>905</v>
      </c>
      <c r="I6433" t="s">
        <v>10659</v>
      </c>
      <c r="J6433">
        <v>10114</v>
      </c>
      <c r="K6433">
        <v>114060</v>
      </c>
      <c r="L6433" t="s">
        <v>31</v>
      </c>
      <c r="M6433" t="s">
        <v>170</v>
      </c>
      <c r="N6433" t="s">
        <v>11273</v>
      </c>
      <c r="O6433" s="129"/>
    </row>
    <row r="6434" spans="1:15">
      <c r="A6434" t="s">
        <v>1160</v>
      </c>
      <c r="B6434" t="s">
        <v>317</v>
      </c>
      <c r="C6434" t="s">
        <v>11593</v>
      </c>
      <c r="D6434" t="s">
        <v>318</v>
      </c>
      <c r="E6434">
        <v>2938.9</v>
      </c>
      <c r="F6434" t="s">
        <v>1170</v>
      </c>
      <c r="G6434" t="s">
        <v>11594</v>
      </c>
      <c r="H6434" t="s">
        <v>908</v>
      </c>
      <c r="I6434" t="s">
        <v>10659</v>
      </c>
      <c r="J6434">
        <v>10114</v>
      </c>
      <c r="K6434">
        <v>114060</v>
      </c>
      <c r="L6434" t="s">
        <v>31</v>
      </c>
      <c r="M6434" t="s">
        <v>170</v>
      </c>
      <c r="N6434" t="s">
        <v>11274</v>
      </c>
      <c r="O6434" s="129"/>
    </row>
    <row r="6435" spans="1:15">
      <c r="A6435" t="s">
        <v>316</v>
      </c>
      <c r="B6435" t="s">
        <v>317</v>
      </c>
      <c r="C6435" t="s">
        <v>11569</v>
      </c>
      <c r="D6435" t="s">
        <v>318</v>
      </c>
      <c r="E6435">
        <v>9249.9</v>
      </c>
      <c r="F6435" t="s">
        <v>1170</v>
      </c>
      <c r="G6435" t="s">
        <v>11570</v>
      </c>
      <c r="H6435" t="s">
        <v>910</v>
      </c>
      <c r="I6435" t="s">
        <v>10658</v>
      </c>
      <c r="J6435">
        <v>10115</v>
      </c>
      <c r="K6435">
        <v>111100</v>
      </c>
      <c r="L6435" t="s">
        <v>35</v>
      </c>
      <c r="M6435" t="s">
        <v>140</v>
      </c>
      <c r="N6435" t="s">
        <v>11264</v>
      </c>
      <c r="O6435" s="129"/>
    </row>
    <row r="6436" spans="1:15">
      <c r="A6436" t="s">
        <v>320</v>
      </c>
      <c r="B6436" t="s">
        <v>317</v>
      </c>
      <c r="C6436" t="s">
        <v>11571</v>
      </c>
      <c r="D6436" t="s">
        <v>318</v>
      </c>
      <c r="E6436">
        <v>9249.9</v>
      </c>
      <c r="F6436" t="s">
        <v>1170</v>
      </c>
      <c r="G6436" t="s">
        <v>11572</v>
      </c>
      <c r="H6436" t="s">
        <v>906</v>
      </c>
      <c r="I6436" t="s">
        <v>10658</v>
      </c>
      <c r="J6436">
        <v>10115</v>
      </c>
      <c r="K6436">
        <v>111100</v>
      </c>
      <c r="L6436" t="s">
        <v>35</v>
      </c>
      <c r="M6436" t="s">
        <v>140</v>
      </c>
      <c r="N6436" t="s">
        <v>11265</v>
      </c>
      <c r="O6436" s="129"/>
    </row>
    <row r="6437" spans="1:15">
      <c r="A6437" t="s">
        <v>321</v>
      </c>
      <c r="B6437" t="s">
        <v>317</v>
      </c>
      <c r="C6437" t="s">
        <v>11573</v>
      </c>
      <c r="D6437" t="s">
        <v>318</v>
      </c>
      <c r="E6437">
        <v>9249.9</v>
      </c>
      <c r="F6437" t="s">
        <v>1170</v>
      </c>
      <c r="G6437" t="s">
        <v>11574</v>
      </c>
      <c r="H6437" t="s">
        <v>909</v>
      </c>
      <c r="I6437" t="s">
        <v>10658</v>
      </c>
      <c r="J6437">
        <v>10115</v>
      </c>
      <c r="K6437">
        <v>111100</v>
      </c>
      <c r="L6437" t="s">
        <v>35</v>
      </c>
      <c r="M6437" t="s">
        <v>140</v>
      </c>
      <c r="N6437" t="s">
        <v>11266</v>
      </c>
      <c r="O6437" s="129"/>
    </row>
    <row r="6438" spans="1:15">
      <c r="A6438" t="s">
        <v>1115</v>
      </c>
      <c r="B6438" t="s">
        <v>317</v>
      </c>
      <c r="C6438" t="s">
        <v>11575</v>
      </c>
      <c r="D6438" t="s">
        <v>318</v>
      </c>
      <c r="E6438">
        <v>9557.5400000000009</v>
      </c>
      <c r="F6438" t="s">
        <v>1170</v>
      </c>
      <c r="G6438" t="s">
        <v>11576</v>
      </c>
      <c r="H6438" t="s">
        <v>907</v>
      </c>
      <c r="I6438" t="s">
        <v>10658</v>
      </c>
      <c r="J6438">
        <v>10115</v>
      </c>
      <c r="K6438">
        <v>111100</v>
      </c>
      <c r="L6438" t="s">
        <v>35</v>
      </c>
      <c r="M6438" t="s">
        <v>140</v>
      </c>
      <c r="N6438" t="s">
        <v>11267</v>
      </c>
      <c r="O6438" s="129"/>
    </row>
    <row r="6439" spans="1:15">
      <c r="A6439" t="s">
        <v>11577</v>
      </c>
      <c r="B6439" t="s">
        <v>317</v>
      </c>
      <c r="C6439" t="s">
        <v>11578</v>
      </c>
      <c r="D6439" t="s">
        <v>318</v>
      </c>
      <c r="E6439">
        <v>9326.81</v>
      </c>
      <c r="F6439" t="s">
        <v>1170</v>
      </c>
      <c r="G6439" t="s">
        <v>11579</v>
      </c>
      <c r="H6439" t="s">
        <v>900</v>
      </c>
      <c r="I6439" t="s">
        <v>10658</v>
      </c>
      <c r="J6439">
        <v>10115</v>
      </c>
      <c r="K6439">
        <v>111100</v>
      </c>
      <c r="L6439" t="s">
        <v>35</v>
      </c>
      <c r="M6439" t="s">
        <v>140</v>
      </c>
      <c r="N6439" t="s">
        <v>11268</v>
      </c>
      <c r="O6439" s="129"/>
    </row>
    <row r="6440" spans="1:15">
      <c r="A6440" t="s">
        <v>11580</v>
      </c>
      <c r="B6440" t="s">
        <v>317</v>
      </c>
      <c r="C6440" t="s">
        <v>11581</v>
      </c>
      <c r="D6440" t="s">
        <v>318</v>
      </c>
      <c r="E6440">
        <v>9936.6</v>
      </c>
      <c r="F6440" t="s">
        <v>1170</v>
      </c>
      <c r="G6440" t="s">
        <v>11582</v>
      </c>
      <c r="H6440" t="s">
        <v>895</v>
      </c>
      <c r="I6440" t="s">
        <v>10658</v>
      </c>
      <c r="J6440">
        <v>10115</v>
      </c>
      <c r="K6440">
        <v>111100</v>
      </c>
      <c r="L6440" t="s">
        <v>35</v>
      </c>
      <c r="M6440" t="s">
        <v>140</v>
      </c>
      <c r="N6440" t="s">
        <v>11269</v>
      </c>
      <c r="O6440" s="129"/>
    </row>
    <row r="6441" spans="1:15">
      <c r="A6441" t="s">
        <v>1155</v>
      </c>
      <c r="B6441" t="s">
        <v>317</v>
      </c>
      <c r="C6441" t="s">
        <v>11586</v>
      </c>
      <c r="D6441" t="s">
        <v>318</v>
      </c>
      <c r="E6441">
        <v>9936.6</v>
      </c>
      <c r="F6441" t="s">
        <v>1170</v>
      </c>
      <c r="G6441" t="s">
        <v>11587</v>
      </c>
      <c r="H6441" t="s">
        <v>906</v>
      </c>
      <c r="I6441" t="s">
        <v>10658</v>
      </c>
      <c r="J6441">
        <v>10115</v>
      </c>
      <c r="K6441">
        <v>111100</v>
      </c>
      <c r="L6441" t="s">
        <v>35</v>
      </c>
      <c r="M6441" t="s">
        <v>140</v>
      </c>
      <c r="N6441" t="s">
        <v>11270</v>
      </c>
      <c r="O6441" s="129"/>
    </row>
    <row r="6442" spans="1:15">
      <c r="A6442" t="s">
        <v>11583</v>
      </c>
      <c r="B6442" t="s">
        <v>317</v>
      </c>
      <c r="C6442" t="s">
        <v>11584</v>
      </c>
      <c r="D6442" t="s">
        <v>318</v>
      </c>
      <c r="E6442">
        <v>9936.6</v>
      </c>
      <c r="F6442" t="s">
        <v>1170</v>
      </c>
      <c r="G6442" t="s">
        <v>11585</v>
      </c>
      <c r="H6442" t="s">
        <v>903</v>
      </c>
      <c r="I6442" t="s">
        <v>10658</v>
      </c>
      <c r="J6442">
        <v>10115</v>
      </c>
      <c r="K6442">
        <v>111100</v>
      </c>
      <c r="L6442" t="s">
        <v>35</v>
      </c>
      <c r="M6442" t="s">
        <v>140</v>
      </c>
      <c r="N6442" t="s">
        <v>11271</v>
      </c>
      <c r="O6442" s="129"/>
    </row>
    <row r="6443" spans="1:15">
      <c r="A6443" t="s">
        <v>11588</v>
      </c>
      <c r="B6443" t="s">
        <v>317</v>
      </c>
      <c r="C6443" t="s">
        <v>11589</v>
      </c>
      <c r="D6443" t="s">
        <v>318</v>
      </c>
      <c r="E6443">
        <v>14903.13</v>
      </c>
      <c r="F6443" t="s">
        <v>1170</v>
      </c>
      <c r="G6443" t="s">
        <v>11590</v>
      </c>
      <c r="H6443" t="s">
        <v>913</v>
      </c>
      <c r="I6443" t="s">
        <v>10658</v>
      </c>
      <c r="J6443">
        <v>10115</v>
      </c>
      <c r="K6443">
        <v>111100</v>
      </c>
      <c r="L6443" t="s">
        <v>35</v>
      </c>
      <c r="M6443" t="s">
        <v>140</v>
      </c>
      <c r="N6443" t="s">
        <v>11272</v>
      </c>
      <c r="O6443" s="129"/>
    </row>
    <row r="6444" spans="1:15">
      <c r="A6444" t="s">
        <v>1161</v>
      </c>
      <c r="B6444" t="s">
        <v>317</v>
      </c>
      <c r="C6444" t="s">
        <v>11591</v>
      </c>
      <c r="D6444" t="s">
        <v>318</v>
      </c>
      <c r="E6444">
        <v>10524.05</v>
      </c>
      <c r="F6444" t="s">
        <v>1170</v>
      </c>
      <c r="G6444" t="s">
        <v>11592</v>
      </c>
      <c r="H6444" t="s">
        <v>906</v>
      </c>
      <c r="I6444" t="s">
        <v>10658</v>
      </c>
      <c r="J6444">
        <v>10115</v>
      </c>
      <c r="K6444">
        <v>111100</v>
      </c>
      <c r="L6444" t="s">
        <v>35</v>
      </c>
      <c r="M6444" t="s">
        <v>140</v>
      </c>
      <c r="N6444" t="s">
        <v>11273</v>
      </c>
      <c r="O6444" s="129"/>
    </row>
    <row r="6445" spans="1:15">
      <c r="A6445" t="s">
        <v>1160</v>
      </c>
      <c r="B6445" t="s">
        <v>317</v>
      </c>
      <c r="C6445" t="s">
        <v>11593</v>
      </c>
      <c r="D6445" t="s">
        <v>318</v>
      </c>
      <c r="E6445">
        <v>10524.05</v>
      </c>
      <c r="F6445" t="s">
        <v>1170</v>
      </c>
      <c r="G6445" t="s">
        <v>11594</v>
      </c>
      <c r="H6445" t="s">
        <v>909</v>
      </c>
      <c r="I6445" t="s">
        <v>10658</v>
      </c>
      <c r="J6445">
        <v>10115</v>
      </c>
      <c r="K6445">
        <v>111100</v>
      </c>
      <c r="L6445" t="s">
        <v>35</v>
      </c>
      <c r="M6445" t="s">
        <v>140</v>
      </c>
      <c r="N6445" t="s">
        <v>11274</v>
      </c>
      <c r="O6445" s="129"/>
    </row>
    <row r="6446" spans="1:15">
      <c r="A6446" t="s">
        <v>316</v>
      </c>
      <c r="B6446" t="s">
        <v>317</v>
      </c>
      <c r="C6446" t="s">
        <v>11569</v>
      </c>
      <c r="D6446" t="s">
        <v>318</v>
      </c>
      <c r="E6446">
        <v>3227.84</v>
      </c>
      <c r="F6446" t="s">
        <v>1170</v>
      </c>
      <c r="G6446" t="s">
        <v>11570</v>
      </c>
      <c r="H6446" t="s">
        <v>911</v>
      </c>
      <c r="I6446" t="s">
        <v>10657</v>
      </c>
      <c r="J6446">
        <v>10115</v>
      </c>
      <c r="K6446">
        <v>111200</v>
      </c>
      <c r="L6446" t="s">
        <v>33</v>
      </c>
      <c r="M6446" t="s">
        <v>140</v>
      </c>
      <c r="N6446" t="s">
        <v>11264</v>
      </c>
      <c r="O6446" s="129"/>
    </row>
    <row r="6447" spans="1:15">
      <c r="A6447" t="s">
        <v>320</v>
      </c>
      <c r="B6447" t="s">
        <v>317</v>
      </c>
      <c r="C6447" t="s">
        <v>11571</v>
      </c>
      <c r="D6447" t="s">
        <v>318</v>
      </c>
      <c r="E6447">
        <v>2428.33</v>
      </c>
      <c r="F6447" t="s">
        <v>1170</v>
      </c>
      <c r="G6447" t="s">
        <v>11572</v>
      </c>
      <c r="H6447" t="s">
        <v>907</v>
      </c>
      <c r="I6447" t="s">
        <v>10657</v>
      </c>
      <c r="J6447">
        <v>10115</v>
      </c>
      <c r="K6447">
        <v>111200</v>
      </c>
      <c r="L6447" t="s">
        <v>33</v>
      </c>
      <c r="M6447" t="s">
        <v>140</v>
      </c>
      <c r="N6447" t="s">
        <v>11265</v>
      </c>
      <c r="O6447" s="129"/>
    </row>
    <row r="6448" spans="1:15">
      <c r="A6448" t="s">
        <v>321</v>
      </c>
      <c r="B6448" t="s">
        <v>317</v>
      </c>
      <c r="C6448" t="s">
        <v>11573</v>
      </c>
      <c r="D6448" t="s">
        <v>318</v>
      </c>
      <c r="E6448">
        <v>2428.33</v>
      </c>
      <c r="F6448" t="s">
        <v>1170</v>
      </c>
      <c r="G6448" t="s">
        <v>11574</v>
      </c>
      <c r="H6448" t="s">
        <v>910</v>
      </c>
      <c r="I6448" t="s">
        <v>10657</v>
      </c>
      <c r="J6448">
        <v>10115</v>
      </c>
      <c r="K6448">
        <v>111200</v>
      </c>
      <c r="L6448" t="s">
        <v>33</v>
      </c>
      <c r="M6448" t="s">
        <v>140</v>
      </c>
      <c r="N6448" t="s">
        <v>11266</v>
      </c>
      <c r="O6448" s="129"/>
    </row>
    <row r="6449" spans="1:15">
      <c r="A6449" t="s">
        <v>1115</v>
      </c>
      <c r="B6449" t="s">
        <v>317</v>
      </c>
      <c r="C6449" t="s">
        <v>11575</v>
      </c>
      <c r="D6449" t="s">
        <v>318</v>
      </c>
      <c r="E6449">
        <v>3530.56</v>
      </c>
      <c r="F6449" t="s">
        <v>1170</v>
      </c>
      <c r="G6449" t="s">
        <v>11576</v>
      </c>
      <c r="H6449" t="s">
        <v>908</v>
      </c>
      <c r="I6449" t="s">
        <v>10657</v>
      </c>
      <c r="J6449">
        <v>10115</v>
      </c>
      <c r="K6449">
        <v>111200</v>
      </c>
      <c r="L6449" t="s">
        <v>33</v>
      </c>
      <c r="M6449" t="s">
        <v>140</v>
      </c>
      <c r="N6449" t="s">
        <v>11267</v>
      </c>
      <c r="O6449" s="129"/>
    </row>
    <row r="6450" spans="1:15">
      <c r="A6450" t="s">
        <v>11577</v>
      </c>
      <c r="B6450" t="s">
        <v>317</v>
      </c>
      <c r="C6450" t="s">
        <v>11578</v>
      </c>
      <c r="D6450" t="s">
        <v>318</v>
      </c>
      <c r="E6450">
        <v>2428.33</v>
      </c>
      <c r="F6450" t="s">
        <v>1170</v>
      </c>
      <c r="G6450" t="s">
        <v>11579</v>
      </c>
      <c r="H6450" t="s">
        <v>901</v>
      </c>
      <c r="I6450" t="s">
        <v>10657</v>
      </c>
      <c r="J6450">
        <v>10115</v>
      </c>
      <c r="K6450">
        <v>111200</v>
      </c>
      <c r="L6450" t="s">
        <v>33</v>
      </c>
      <c r="M6450" t="s">
        <v>140</v>
      </c>
      <c r="N6450" t="s">
        <v>11268</v>
      </c>
      <c r="O6450" s="129"/>
    </row>
    <row r="6451" spans="1:15">
      <c r="A6451" t="s">
        <v>11580</v>
      </c>
      <c r="B6451" t="s">
        <v>317</v>
      </c>
      <c r="C6451" t="s">
        <v>11581</v>
      </c>
      <c r="D6451" t="s">
        <v>318</v>
      </c>
      <c r="E6451">
        <v>2428.33</v>
      </c>
      <c r="F6451" t="s">
        <v>1170</v>
      </c>
      <c r="G6451" t="s">
        <v>11582</v>
      </c>
      <c r="H6451" t="s">
        <v>896</v>
      </c>
      <c r="I6451" t="s">
        <v>10657</v>
      </c>
      <c r="J6451">
        <v>10115</v>
      </c>
      <c r="K6451">
        <v>111200</v>
      </c>
      <c r="L6451" t="s">
        <v>33</v>
      </c>
      <c r="M6451" t="s">
        <v>140</v>
      </c>
      <c r="N6451" t="s">
        <v>11269</v>
      </c>
      <c r="O6451" s="129"/>
    </row>
    <row r="6452" spans="1:15">
      <c r="A6452" t="s">
        <v>11583</v>
      </c>
      <c r="B6452" t="s">
        <v>317</v>
      </c>
      <c r="C6452" t="s">
        <v>11584</v>
      </c>
      <c r="D6452" t="s">
        <v>318</v>
      </c>
      <c r="E6452">
        <v>3670.28</v>
      </c>
      <c r="F6452" t="s">
        <v>1170</v>
      </c>
      <c r="G6452" t="s">
        <v>11585</v>
      </c>
      <c r="H6452" t="s">
        <v>904</v>
      </c>
      <c r="I6452" t="s">
        <v>10657</v>
      </c>
      <c r="J6452">
        <v>10115</v>
      </c>
      <c r="K6452">
        <v>111200</v>
      </c>
      <c r="L6452" t="s">
        <v>33</v>
      </c>
      <c r="M6452" t="s">
        <v>140</v>
      </c>
      <c r="N6452" t="s">
        <v>11271</v>
      </c>
      <c r="O6452" s="129"/>
    </row>
    <row r="6453" spans="1:15">
      <c r="A6453" t="s">
        <v>1155</v>
      </c>
      <c r="B6453" t="s">
        <v>317</v>
      </c>
      <c r="C6453" t="s">
        <v>11586</v>
      </c>
      <c r="D6453" t="s">
        <v>318</v>
      </c>
      <c r="E6453">
        <v>2428.33</v>
      </c>
      <c r="F6453" t="s">
        <v>1170</v>
      </c>
      <c r="G6453" t="s">
        <v>11587</v>
      </c>
      <c r="H6453" t="s">
        <v>907</v>
      </c>
      <c r="I6453" t="s">
        <v>10657</v>
      </c>
      <c r="J6453">
        <v>10115</v>
      </c>
      <c r="K6453">
        <v>111200</v>
      </c>
      <c r="L6453" t="s">
        <v>33</v>
      </c>
      <c r="M6453" t="s">
        <v>140</v>
      </c>
      <c r="N6453" t="s">
        <v>11270</v>
      </c>
      <c r="O6453" s="129"/>
    </row>
    <row r="6454" spans="1:15">
      <c r="A6454" t="s">
        <v>11588</v>
      </c>
      <c r="B6454" t="s">
        <v>317</v>
      </c>
      <c r="C6454" t="s">
        <v>11589</v>
      </c>
      <c r="D6454" t="s">
        <v>318</v>
      </c>
      <c r="E6454">
        <v>4472.7299999999996</v>
      </c>
      <c r="F6454" t="s">
        <v>1170</v>
      </c>
      <c r="G6454" t="s">
        <v>11590</v>
      </c>
      <c r="H6454" t="s">
        <v>914</v>
      </c>
      <c r="I6454" t="s">
        <v>10657</v>
      </c>
      <c r="J6454">
        <v>10115</v>
      </c>
      <c r="K6454">
        <v>111200</v>
      </c>
      <c r="L6454" t="s">
        <v>33</v>
      </c>
      <c r="M6454" t="s">
        <v>140</v>
      </c>
      <c r="N6454" t="s">
        <v>11272</v>
      </c>
      <c r="O6454" s="129"/>
    </row>
    <row r="6455" spans="1:15">
      <c r="A6455" t="s">
        <v>1161</v>
      </c>
      <c r="B6455" t="s">
        <v>317</v>
      </c>
      <c r="C6455" t="s">
        <v>11591</v>
      </c>
      <c r="D6455" t="s">
        <v>318</v>
      </c>
      <c r="E6455">
        <v>2626.92</v>
      </c>
      <c r="F6455" t="s">
        <v>1170</v>
      </c>
      <c r="G6455" t="s">
        <v>11592</v>
      </c>
      <c r="H6455" t="s">
        <v>907</v>
      </c>
      <c r="I6455" t="s">
        <v>10657</v>
      </c>
      <c r="J6455">
        <v>10115</v>
      </c>
      <c r="K6455">
        <v>111200</v>
      </c>
      <c r="L6455" t="s">
        <v>33</v>
      </c>
      <c r="M6455" t="s">
        <v>140</v>
      </c>
      <c r="N6455" t="s">
        <v>11273</v>
      </c>
      <c r="O6455" s="129"/>
    </row>
    <row r="6456" spans="1:15">
      <c r="A6456" t="s">
        <v>1160</v>
      </c>
      <c r="B6456" t="s">
        <v>317</v>
      </c>
      <c r="C6456" t="s">
        <v>11593</v>
      </c>
      <c r="D6456" t="s">
        <v>318</v>
      </c>
      <c r="E6456">
        <v>3391.05</v>
      </c>
      <c r="F6456" t="s">
        <v>1170</v>
      </c>
      <c r="G6456" t="s">
        <v>11594</v>
      </c>
      <c r="H6456" t="s">
        <v>910</v>
      </c>
      <c r="I6456" t="s">
        <v>10657</v>
      </c>
      <c r="J6456">
        <v>10115</v>
      </c>
      <c r="K6456">
        <v>111200</v>
      </c>
      <c r="L6456" t="s">
        <v>33</v>
      </c>
      <c r="M6456" t="s">
        <v>140</v>
      </c>
      <c r="N6456" t="s">
        <v>11274</v>
      </c>
      <c r="O6456" s="129"/>
    </row>
    <row r="6457" spans="1:15">
      <c r="A6457" t="s">
        <v>316</v>
      </c>
      <c r="B6457" t="s">
        <v>317</v>
      </c>
      <c r="C6457" t="s">
        <v>11569</v>
      </c>
      <c r="D6457" t="s">
        <v>318</v>
      </c>
      <c r="E6457">
        <v>77778.990000000005</v>
      </c>
      <c r="F6457" t="s">
        <v>1170</v>
      </c>
      <c r="G6457" t="s">
        <v>11570</v>
      </c>
      <c r="H6457" t="s">
        <v>912</v>
      </c>
      <c r="I6457" t="s">
        <v>10656</v>
      </c>
      <c r="J6457">
        <v>10115</v>
      </c>
      <c r="K6457">
        <v>111400</v>
      </c>
      <c r="L6457" t="s">
        <v>27</v>
      </c>
      <c r="M6457" t="s">
        <v>140</v>
      </c>
      <c r="N6457" t="s">
        <v>11264</v>
      </c>
      <c r="O6457" s="129"/>
    </row>
    <row r="6458" spans="1:15">
      <c r="A6458" t="s">
        <v>320</v>
      </c>
      <c r="B6458" t="s">
        <v>317</v>
      </c>
      <c r="C6458" t="s">
        <v>11571</v>
      </c>
      <c r="D6458" t="s">
        <v>318</v>
      </c>
      <c r="E6458">
        <v>77959.03</v>
      </c>
      <c r="F6458" t="s">
        <v>1170</v>
      </c>
      <c r="G6458" t="s">
        <v>11572</v>
      </c>
      <c r="H6458" t="s">
        <v>908</v>
      </c>
      <c r="I6458" t="s">
        <v>10656</v>
      </c>
      <c r="J6458">
        <v>10115</v>
      </c>
      <c r="K6458">
        <v>111400</v>
      </c>
      <c r="L6458" t="s">
        <v>27</v>
      </c>
      <c r="M6458" t="s">
        <v>140</v>
      </c>
      <c r="N6458" t="s">
        <v>11265</v>
      </c>
      <c r="O6458" s="129"/>
    </row>
    <row r="6459" spans="1:15">
      <c r="A6459" t="s">
        <v>321</v>
      </c>
      <c r="B6459" t="s">
        <v>317</v>
      </c>
      <c r="C6459" t="s">
        <v>11573</v>
      </c>
      <c r="D6459" t="s">
        <v>318</v>
      </c>
      <c r="E6459">
        <v>77959.03</v>
      </c>
      <c r="F6459" t="s">
        <v>1170</v>
      </c>
      <c r="G6459" t="s">
        <v>11574</v>
      </c>
      <c r="H6459" t="s">
        <v>911</v>
      </c>
      <c r="I6459" t="s">
        <v>10656</v>
      </c>
      <c r="J6459">
        <v>10115</v>
      </c>
      <c r="K6459">
        <v>111400</v>
      </c>
      <c r="L6459" t="s">
        <v>27</v>
      </c>
      <c r="M6459" t="s">
        <v>140</v>
      </c>
      <c r="N6459" t="s">
        <v>11266</v>
      </c>
      <c r="O6459" s="129"/>
    </row>
    <row r="6460" spans="1:15">
      <c r="A6460" t="s">
        <v>1115</v>
      </c>
      <c r="B6460" t="s">
        <v>317</v>
      </c>
      <c r="C6460" t="s">
        <v>11575</v>
      </c>
      <c r="D6460" t="s">
        <v>318</v>
      </c>
      <c r="E6460">
        <v>76727.55</v>
      </c>
      <c r="F6460" t="s">
        <v>1170</v>
      </c>
      <c r="G6460" t="s">
        <v>11576</v>
      </c>
      <c r="H6460" t="s">
        <v>909</v>
      </c>
      <c r="I6460" t="s">
        <v>10656</v>
      </c>
      <c r="J6460">
        <v>10115</v>
      </c>
      <c r="K6460">
        <v>111400</v>
      </c>
      <c r="L6460" t="s">
        <v>27</v>
      </c>
      <c r="M6460" t="s">
        <v>140</v>
      </c>
      <c r="N6460" t="s">
        <v>11267</v>
      </c>
      <c r="O6460" s="129"/>
    </row>
    <row r="6461" spans="1:15">
      <c r="A6461" t="s">
        <v>11577</v>
      </c>
      <c r="B6461" t="s">
        <v>317</v>
      </c>
      <c r="C6461" t="s">
        <v>11578</v>
      </c>
      <c r="D6461" t="s">
        <v>318</v>
      </c>
      <c r="E6461">
        <v>77272.009999999995</v>
      </c>
      <c r="F6461" t="s">
        <v>1170</v>
      </c>
      <c r="G6461" t="s">
        <v>11579</v>
      </c>
      <c r="H6461" t="s">
        <v>902</v>
      </c>
      <c r="I6461" t="s">
        <v>10656</v>
      </c>
      <c r="J6461">
        <v>10115</v>
      </c>
      <c r="K6461">
        <v>111400</v>
      </c>
      <c r="L6461" t="s">
        <v>27</v>
      </c>
      <c r="M6461" t="s">
        <v>140</v>
      </c>
      <c r="N6461" t="s">
        <v>11268</v>
      </c>
      <c r="O6461" s="129"/>
    </row>
    <row r="6462" spans="1:15">
      <c r="A6462" t="s">
        <v>11580</v>
      </c>
      <c r="B6462" t="s">
        <v>317</v>
      </c>
      <c r="C6462" t="s">
        <v>11581</v>
      </c>
      <c r="D6462" t="s">
        <v>318</v>
      </c>
      <c r="E6462">
        <v>69617.33</v>
      </c>
      <c r="F6462" t="s">
        <v>1170</v>
      </c>
      <c r="G6462" t="s">
        <v>11582</v>
      </c>
      <c r="H6462" t="s">
        <v>897</v>
      </c>
      <c r="I6462" t="s">
        <v>10656</v>
      </c>
      <c r="J6462">
        <v>10115</v>
      </c>
      <c r="K6462">
        <v>111400</v>
      </c>
      <c r="L6462" t="s">
        <v>27</v>
      </c>
      <c r="M6462" t="s">
        <v>140</v>
      </c>
      <c r="N6462" t="s">
        <v>11269</v>
      </c>
      <c r="O6462" s="129"/>
    </row>
    <row r="6463" spans="1:15">
      <c r="A6463" t="s">
        <v>1155</v>
      </c>
      <c r="B6463" t="s">
        <v>317</v>
      </c>
      <c r="C6463" t="s">
        <v>11586</v>
      </c>
      <c r="D6463" t="s">
        <v>318</v>
      </c>
      <c r="E6463">
        <v>74148.25</v>
      </c>
      <c r="F6463" t="s">
        <v>1170</v>
      </c>
      <c r="G6463" t="s">
        <v>11587</v>
      </c>
      <c r="H6463" t="s">
        <v>908</v>
      </c>
      <c r="I6463" t="s">
        <v>10656</v>
      </c>
      <c r="J6463">
        <v>10115</v>
      </c>
      <c r="K6463">
        <v>111400</v>
      </c>
      <c r="L6463" t="s">
        <v>27</v>
      </c>
      <c r="M6463" t="s">
        <v>140</v>
      </c>
      <c r="N6463" t="s">
        <v>11270</v>
      </c>
      <c r="O6463" s="129"/>
    </row>
    <row r="6464" spans="1:15">
      <c r="A6464" t="s">
        <v>11583</v>
      </c>
      <c r="B6464" t="s">
        <v>317</v>
      </c>
      <c r="C6464" t="s">
        <v>11584</v>
      </c>
      <c r="D6464" t="s">
        <v>318</v>
      </c>
      <c r="E6464">
        <v>88395.88</v>
      </c>
      <c r="F6464" t="s">
        <v>1170</v>
      </c>
      <c r="G6464" t="s">
        <v>11585</v>
      </c>
      <c r="H6464" t="s">
        <v>905</v>
      </c>
      <c r="I6464" t="s">
        <v>10656</v>
      </c>
      <c r="J6464">
        <v>10115</v>
      </c>
      <c r="K6464">
        <v>111400</v>
      </c>
      <c r="L6464" t="s">
        <v>27</v>
      </c>
      <c r="M6464" t="s">
        <v>140</v>
      </c>
      <c r="N6464" t="s">
        <v>11271</v>
      </c>
      <c r="O6464" s="129"/>
    </row>
    <row r="6465" spans="1:15">
      <c r="A6465" t="s">
        <v>11588</v>
      </c>
      <c r="B6465" t="s">
        <v>317</v>
      </c>
      <c r="C6465" t="s">
        <v>11589</v>
      </c>
      <c r="D6465" t="s">
        <v>318</v>
      </c>
      <c r="E6465">
        <v>79778.58</v>
      </c>
      <c r="F6465" t="s">
        <v>1170</v>
      </c>
      <c r="G6465" t="s">
        <v>11590</v>
      </c>
      <c r="H6465" t="s">
        <v>915</v>
      </c>
      <c r="I6465" t="s">
        <v>10656</v>
      </c>
      <c r="J6465">
        <v>10115</v>
      </c>
      <c r="K6465">
        <v>111400</v>
      </c>
      <c r="L6465" t="s">
        <v>27</v>
      </c>
      <c r="M6465" t="s">
        <v>140</v>
      </c>
      <c r="N6465" t="s">
        <v>11272</v>
      </c>
      <c r="O6465" s="129"/>
    </row>
    <row r="6466" spans="1:15">
      <c r="A6466" t="s">
        <v>1161</v>
      </c>
      <c r="B6466" t="s">
        <v>317</v>
      </c>
      <c r="C6466" t="s">
        <v>11591</v>
      </c>
      <c r="D6466" t="s">
        <v>318</v>
      </c>
      <c r="E6466">
        <v>76316.960000000006</v>
      </c>
      <c r="F6466" t="s">
        <v>1170</v>
      </c>
      <c r="G6466" t="s">
        <v>11592</v>
      </c>
      <c r="H6466" t="s">
        <v>908</v>
      </c>
      <c r="I6466" t="s">
        <v>10656</v>
      </c>
      <c r="J6466">
        <v>10115</v>
      </c>
      <c r="K6466">
        <v>111400</v>
      </c>
      <c r="L6466" t="s">
        <v>27</v>
      </c>
      <c r="M6466" t="s">
        <v>140</v>
      </c>
      <c r="N6466" t="s">
        <v>11273</v>
      </c>
      <c r="O6466" s="129"/>
    </row>
    <row r="6467" spans="1:15">
      <c r="A6467" t="s">
        <v>1160</v>
      </c>
      <c r="B6467" t="s">
        <v>317</v>
      </c>
      <c r="C6467" t="s">
        <v>11593</v>
      </c>
      <c r="D6467" t="s">
        <v>318</v>
      </c>
      <c r="E6467">
        <v>73120.289999999994</v>
      </c>
      <c r="F6467" t="s">
        <v>1170</v>
      </c>
      <c r="G6467" t="s">
        <v>11594</v>
      </c>
      <c r="H6467" t="s">
        <v>911</v>
      </c>
      <c r="I6467" t="s">
        <v>10656</v>
      </c>
      <c r="J6467">
        <v>10115</v>
      </c>
      <c r="K6467">
        <v>111400</v>
      </c>
      <c r="L6467" t="s">
        <v>27</v>
      </c>
      <c r="M6467" t="s">
        <v>140</v>
      </c>
      <c r="N6467" t="s">
        <v>11274</v>
      </c>
      <c r="O6467" s="129"/>
    </row>
    <row r="6468" spans="1:15">
      <c r="A6468" t="s">
        <v>316</v>
      </c>
      <c r="B6468" t="s">
        <v>317</v>
      </c>
      <c r="C6468" t="s">
        <v>11569</v>
      </c>
      <c r="D6468" t="s">
        <v>318</v>
      </c>
      <c r="E6468">
        <v>1000</v>
      </c>
      <c r="F6468" t="s">
        <v>1170</v>
      </c>
      <c r="G6468" t="s">
        <v>11570</v>
      </c>
      <c r="H6468" t="s">
        <v>913</v>
      </c>
      <c r="I6468" t="s">
        <v>11610</v>
      </c>
      <c r="J6468">
        <v>10115</v>
      </c>
      <c r="K6468">
        <v>111500</v>
      </c>
      <c r="L6468" t="s">
        <v>29</v>
      </c>
      <c r="M6468" t="s">
        <v>140</v>
      </c>
      <c r="N6468" t="s">
        <v>11264</v>
      </c>
      <c r="O6468" s="129"/>
    </row>
    <row r="6469" spans="1:15">
      <c r="A6469" t="s">
        <v>320</v>
      </c>
      <c r="B6469" t="s">
        <v>317</v>
      </c>
      <c r="C6469" t="s">
        <v>11571</v>
      </c>
      <c r="D6469" t="s">
        <v>318</v>
      </c>
      <c r="E6469">
        <v>400</v>
      </c>
      <c r="F6469" t="s">
        <v>1170</v>
      </c>
      <c r="G6469" t="s">
        <v>11572</v>
      </c>
      <c r="H6469" t="s">
        <v>909</v>
      </c>
      <c r="I6469" t="s">
        <v>11610</v>
      </c>
      <c r="J6469">
        <v>10115</v>
      </c>
      <c r="K6469">
        <v>111500</v>
      </c>
      <c r="L6469" t="s">
        <v>29</v>
      </c>
      <c r="M6469" t="s">
        <v>140</v>
      </c>
      <c r="N6469" t="s">
        <v>11265</v>
      </c>
      <c r="O6469" s="129"/>
    </row>
    <row r="6470" spans="1:15">
      <c r="A6470" t="s">
        <v>1115</v>
      </c>
      <c r="B6470" t="s">
        <v>317</v>
      </c>
      <c r="C6470" t="s">
        <v>11575</v>
      </c>
      <c r="D6470" t="s">
        <v>318</v>
      </c>
      <c r="E6470">
        <v>1262.5</v>
      </c>
      <c r="F6470" t="s">
        <v>1170</v>
      </c>
      <c r="G6470" t="s">
        <v>11576</v>
      </c>
      <c r="H6470" t="s">
        <v>910</v>
      </c>
      <c r="I6470" t="s">
        <v>11610</v>
      </c>
      <c r="J6470">
        <v>10115</v>
      </c>
      <c r="K6470">
        <v>111500</v>
      </c>
      <c r="L6470" t="s">
        <v>29</v>
      </c>
      <c r="M6470" t="s">
        <v>140</v>
      </c>
      <c r="N6470" t="s">
        <v>11267</v>
      </c>
      <c r="O6470" s="129"/>
    </row>
    <row r="6471" spans="1:15">
      <c r="A6471" t="s">
        <v>316</v>
      </c>
      <c r="B6471" t="s">
        <v>317</v>
      </c>
      <c r="C6471" t="s">
        <v>11569</v>
      </c>
      <c r="D6471" t="s">
        <v>318</v>
      </c>
      <c r="E6471">
        <v>34678.47</v>
      </c>
      <c r="F6471" t="s">
        <v>1170</v>
      </c>
      <c r="G6471" t="s">
        <v>11570</v>
      </c>
      <c r="H6471" t="s">
        <v>914</v>
      </c>
      <c r="I6471" t="s">
        <v>10655</v>
      </c>
      <c r="J6471">
        <v>10115</v>
      </c>
      <c r="K6471">
        <v>111600</v>
      </c>
      <c r="L6471" t="s">
        <v>31</v>
      </c>
      <c r="M6471" t="s">
        <v>140</v>
      </c>
      <c r="N6471" t="s">
        <v>11264</v>
      </c>
      <c r="O6471" s="129"/>
    </row>
    <row r="6472" spans="1:15">
      <c r="A6472" t="s">
        <v>320</v>
      </c>
      <c r="B6472" t="s">
        <v>317</v>
      </c>
      <c r="C6472" t="s">
        <v>11571</v>
      </c>
      <c r="D6472" t="s">
        <v>318</v>
      </c>
      <c r="E6472">
        <v>36043.75</v>
      </c>
      <c r="F6472" t="s">
        <v>1170</v>
      </c>
      <c r="G6472" t="s">
        <v>11572</v>
      </c>
      <c r="H6472" t="s">
        <v>910</v>
      </c>
      <c r="I6472" t="s">
        <v>10655</v>
      </c>
      <c r="J6472">
        <v>10115</v>
      </c>
      <c r="K6472">
        <v>111600</v>
      </c>
      <c r="L6472" t="s">
        <v>31</v>
      </c>
      <c r="M6472" t="s">
        <v>140</v>
      </c>
      <c r="N6472" t="s">
        <v>11265</v>
      </c>
      <c r="O6472" s="129"/>
    </row>
    <row r="6473" spans="1:15">
      <c r="A6473" t="s">
        <v>321</v>
      </c>
      <c r="B6473" t="s">
        <v>317</v>
      </c>
      <c r="C6473" t="s">
        <v>11573</v>
      </c>
      <c r="D6473" t="s">
        <v>318</v>
      </c>
      <c r="E6473">
        <v>36471.18</v>
      </c>
      <c r="F6473" t="s">
        <v>1170</v>
      </c>
      <c r="G6473" t="s">
        <v>11574</v>
      </c>
      <c r="H6473" t="s">
        <v>912</v>
      </c>
      <c r="I6473" t="s">
        <v>10655</v>
      </c>
      <c r="J6473">
        <v>10115</v>
      </c>
      <c r="K6473">
        <v>111600</v>
      </c>
      <c r="L6473" t="s">
        <v>31</v>
      </c>
      <c r="M6473" t="s">
        <v>140</v>
      </c>
      <c r="N6473" t="s">
        <v>11266</v>
      </c>
      <c r="O6473" s="129"/>
    </row>
    <row r="6474" spans="1:15">
      <c r="A6474" t="s">
        <v>1115</v>
      </c>
      <c r="B6474" t="s">
        <v>317</v>
      </c>
      <c r="C6474" t="s">
        <v>11575</v>
      </c>
      <c r="D6474" t="s">
        <v>318</v>
      </c>
      <c r="E6474">
        <v>37399.25</v>
      </c>
      <c r="F6474" t="s">
        <v>1170</v>
      </c>
      <c r="G6474" t="s">
        <v>11576</v>
      </c>
      <c r="H6474" t="s">
        <v>911</v>
      </c>
      <c r="I6474" t="s">
        <v>10655</v>
      </c>
      <c r="J6474">
        <v>10115</v>
      </c>
      <c r="K6474">
        <v>111600</v>
      </c>
      <c r="L6474" t="s">
        <v>31</v>
      </c>
      <c r="M6474" t="s">
        <v>140</v>
      </c>
      <c r="N6474" t="s">
        <v>11267</v>
      </c>
      <c r="O6474" s="129"/>
    </row>
    <row r="6475" spans="1:15">
      <c r="A6475" t="s">
        <v>11577</v>
      </c>
      <c r="B6475" t="s">
        <v>317</v>
      </c>
      <c r="C6475" t="s">
        <v>11578</v>
      </c>
      <c r="D6475" t="s">
        <v>318</v>
      </c>
      <c r="E6475">
        <v>36635.78</v>
      </c>
      <c r="F6475" t="s">
        <v>1170</v>
      </c>
      <c r="G6475" t="s">
        <v>11579</v>
      </c>
      <c r="H6475" t="s">
        <v>903</v>
      </c>
      <c r="I6475" t="s">
        <v>10655</v>
      </c>
      <c r="J6475">
        <v>10115</v>
      </c>
      <c r="K6475">
        <v>111600</v>
      </c>
      <c r="L6475" t="s">
        <v>31</v>
      </c>
      <c r="M6475" t="s">
        <v>140</v>
      </c>
      <c r="N6475" t="s">
        <v>11268</v>
      </c>
      <c r="O6475" s="129"/>
    </row>
    <row r="6476" spans="1:15">
      <c r="A6476" t="s">
        <v>11580</v>
      </c>
      <c r="B6476" t="s">
        <v>317</v>
      </c>
      <c r="C6476" t="s">
        <v>11581</v>
      </c>
      <c r="D6476" t="s">
        <v>318</v>
      </c>
      <c r="E6476">
        <v>36635.78</v>
      </c>
      <c r="F6476" t="s">
        <v>1170</v>
      </c>
      <c r="G6476" t="s">
        <v>11582</v>
      </c>
      <c r="H6476" t="s">
        <v>898</v>
      </c>
      <c r="I6476" t="s">
        <v>10655</v>
      </c>
      <c r="J6476">
        <v>10115</v>
      </c>
      <c r="K6476">
        <v>111600</v>
      </c>
      <c r="L6476" t="s">
        <v>31</v>
      </c>
      <c r="M6476" t="s">
        <v>140</v>
      </c>
      <c r="N6476" t="s">
        <v>11269</v>
      </c>
      <c r="O6476" s="129"/>
    </row>
    <row r="6477" spans="1:15">
      <c r="A6477" t="s">
        <v>11583</v>
      </c>
      <c r="B6477" t="s">
        <v>317</v>
      </c>
      <c r="C6477" t="s">
        <v>11584</v>
      </c>
      <c r="D6477" t="s">
        <v>318</v>
      </c>
      <c r="E6477">
        <v>36537.730000000003</v>
      </c>
      <c r="F6477" t="s">
        <v>1170</v>
      </c>
      <c r="G6477" t="s">
        <v>11585</v>
      </c>
      <c r="H6477" t="s">
        <v>906</v>
      </c>
      <c r="I6477" t="s">
        <v>10655</v>
      </c>
      <c r="J6477">
        <v>10115</v>
      </c>
      <c r="K6477">
        <v>111600</v>
      </c>
      <c r="L6477" t="s">
        <v>31</v>
      </c>
      <c r="M6477" t="s">
        <v>140</v>
      </c>
      <c r="N6477" t="s">
        <v>11271</v>
      </c>
      <c r="O6477" s="129"/>
    </row>
    <row r="6478" spans="1:15">
      <c r="A6478" t="s">
        <v>1155</v>
      </c>
      <c r="B6478" t="s">
        <v>317</v>
      </c>
      <c r="C6478" t="s">
        <v>11586</v>
      </c>
      <c r="D6478" t="s">
        <v>318</v>
      </c>
      <c r="E6478">
        <v>36564.74</v>
      </c>
      <c r="F6478" t="s">
        <v>1170</v>
      </c>
      <c r="G6478" t="s">
        <v>11587</v>
      </c>
      <c r="H6478" t="s">
        <v>909</v>
      </c>
      <c r="I6478" t="s">
        <v>10655</v>
      </c>
      <c r="J6478">
        <v>10115</v>
      </c>
      <c r="K6478">
        <v>111600</v>
      </c>
      <c r="L6478" t="s">
        <v>31</v>
      </c>
      <c r="M6478" t="s">
        <v>140</v>
      </c>
      <c r="N6478" t="s">
        <v>11270</v>
      </c>
      <c r="O6478" s="129"/>
    </row>
    <row r="6479" spans="1:15">
      <c r="A6479" t="s">
        <v>11588</v>
      </c>
      <c r="B6479" t="s">
        <v>317</v>
      </c>
      <c r="C6479" t="s">
        <v>11589</v>
      </c>
      <c r="D6479" t="s">
        <v>318</v>
      </c>
      <c r="E6479">
        <v>63605.04</v>
      </c>
      <c r="F6479" t="s">
        <v>1170</v>
      </c>
      <c r="G6479" t="s">
        <v>11590</v>
      </c>
      <c r="H6479" t="s">
        <v>916</v>
      </c>
      <c r="I6479" t="s">
        <v>10655</v>
      </c>
      <c r="J6479">
        <v>10115</v>
      </c>
      <c r="K6479">
        <v>111600</v>
      </c>
      <c r="L6479" t="s">
        <v>31</v>
      </c>
      <c r="M6479" t="s">
        <v>140</v>
      </c>
      <c r="N6479" t="s">
        <v>11272</v>
      </c>
      <c r="O6479" s="129"/>
    </row>
    <row r="6480" spans="1:15">
      <c r="A6480" t="s">
        <v>1161</v>
      </c>
      <c r="B6480" t="s">
        <v>317</v>
      </c>
      <c r="C6480" t="s">
        <v>11591</v>
      </c>
      <c r="D6480" t="s">
        <v>318</v>
      </c>
      <c r="E6480">
        <v>39796.550000000003</v>
      </c>
      <c r="F6480" t="s">
        <v>1170</v>
      </c>
      <c r="G6480" t="s">
        <v>11592</v>
      </c>
      <c r="H6480" t="s">
        <v>909</v>
      </c>
      <c r="I6480" t="s">
        <v>10655</v>
      </c>
      <c r="J6480">
        <v>10115</v>
      </c>
      <c r="K6480">
        <v>111600</v>
      </c>
      <c r="L6480" t="s">
        <v>31</v>
      </c>
      <c r="M6480" t="s">
        <v>140</v>
      </c>
      <c r="N6480" t="s">
        <v>11273</v>
      </c>
      <c r="O6480" s="129"/>
    </row>
    <row r="6481" spans="1:15">
      <c r="A6481" t="s">
        <v>1160</v>
      </c>
      <c r="B6481" t="s">
        <v>317</v>
      </c>
      <c r="C6481" t="s">
        <v>11593</v>
      </c>
      <c r="D6481" t="s">
        <v>318</v>
      </c>
      <c r="E6481">
        <v>39662.35</v>
      </c>
      <c r="F6481" t="s">
        <v>1170</v>
      </c>
      <c r="G6481" t="s">
        <v>11594</v>
      </c>
      <c r="H6481" t="s">
        <v>912</v>
      </c>
      <c r="I6481" t="s">
        <v>10655</v>
      </c>
      <c r="J6481">
        <v>10115</v>
      </c>
      <c r="K6481">
        <v>111600</v>
      </c>
      <c r="L6481" t="s">
        <v>31</v>
      </c>
      <c r="M6481" t="s">
        <v>140</v>
      </c>
      <c r="N6481" t="s">
        <v>11274</v>
      </c>
      <c r="O6481" s="129"/>
    </row>
    <row r="6482" spans="1:15">
      <c r="A6482" t="s">
        <v>316</v>
      </c>
      <c r="B6482" t="s">
        <v>317</v>
      </c>
      <c r="C6482" t="s">
        <v>11569</v>
      </c>
      <c r="D6482" t="s">
        <v>318</v>
      </c>
      <c r="E6482">
        <v>770.56</v>
      </c>
      <c r="F6482" t="s">
        <v>1170</v>
      </c>
      <c r="G6482" t="s">
        <v>11570</v>
      </c>
      <c r="H6482" t="s">
        <v>915</v>
      </c>
      <c r="I6482" t="s">
        <v>10654</v>
      </c>
      <c r="J6482">
        <v>10115</v>
      </c>
      <c r="K6482">
        <v>111700</v>
      </c>
      <c r="L6482" t="s">
        <v>39</v>
      </c>
      <c r="M6482" t="s">
        <v>140</v>
      </c>
      <c r="N6482" t="s">
        <v>11264</v>
      </c>
      <c r="O6482" s="129"/>
    </row>
    <row r="6483" spans="1:15">
      <c r="A6483" t="s">
        <v>320</v>
      </c>
      <c r="B6483" t="s">
        <v>317</v>
      </c>
      <c r="C6483" t="s">
        <v>11571</v>
      </c>
      <c r="D6483" t="s">
        <v>318</v>
      </c>
      <c r="E6483">
        <v>770.55</v>
      </c>
      <c r="F6483" t="s">
        <v>1170</v>
      </c>
      <c r="G6483" t="s">
        <v>11572</v>
      </c>
      <c r="H6483" t="s">
        <v>911</v>
      </c>
      <c r="I6483" t="s">
        <v>10654</v>
      </c>
      <c r="J6483">
        <v>10115</v>
      </c>
      <c r="K6483">
        <v>111700</v>
      </c>
      <c r="L6483" t="s">
        <v>39</v>
      </c>
      <c r="M6483" t="s">
        <v>140</v>
      </c>
      <c r="N6483" t="s">
        <v>11265</v>
      </c>
      <c r="O6483" s="129"/>
    </row>
    <row r="6484" spans="1:15">
      <c r="A6484" t="s">
        <v>321</v>
      </c>
      <c r="B6484" t="s">
        <v>317</v>
      </c>
      <c r="C6484" t="s">
        <v>11573</v>
      </c>
      <c r="D6484" t="s">
        <v>318</v>
      </c>
      <c r="E6484">
        <v>770.56</v>
      </c>
      <c r="F6484" t="s">
        <v>1170</v>
      </c>
      <c r="G6484" t="s">
        <v>11574</v>
      </c>
      <c r="H6484" t="s">
        <v>913</v>
      </c>
      <c r="I6484" t="s">
        <v>10654</v>
      </c>
      <c r="J6484">
        <v>10115</v>
      </c>
      <c r="K6484">
        <v>111700</v>
      </c>
      <c r="L6484" t="s">
        <v>39</v>
      </c>
      <c r="M6484" t="s">
        <v>140</v>
      </c>
      <c r="N6484" t="s">
        <v>11266</v>
      </c>
      <c r="O6484" s="129"/>
    </row>
    <row r="6485" spans="1:15">
      <c r="A6485" t="s">
        <v>1115</v>
      </c>
      <c r="B6485" t="s">
        <v>317</v>
      </c>
      <c r="C6485" t="s">
        <v>11575</v>
      </c>
      <c r="D6485" t="s">
        <v>318</v>
      </c>
      <c r="E6485">
        <v>784.48</v>
      </c>
      <c r="F6485" t="s">
        <v>1170</v>
      </c>
      <c r="G6485" t="s">
        <v>11576</v>
      </c>
      <c r="H6485" t="s">
        <v>912</v>
      </c>
      <c r="I6485" t="s">
        <v>10654</v>
      </c>
      <c r="J6485">
        <v>10115</v>
      </c>
      <c r="K6485">
        <v>111700</v>
      </c>
      <c r="L6485" t="s">
        <v>39</v>
      </c>
      <c r="M6485" t="s">
        <v>140</v>
      </c>
      <c r="N6485" t="s">
        <v>11267</v>
      </c>
      <c r="O6485" s="129"/>
    </row>
    <row r="6486" spans="1:15">
      <c r="A6486" t="s">
        <v>11577</v>
      </c>
      <c r="B6486" t="s">
        <v>317</v>
      </c>
      <c r="C6486" t="s">
        <v>11578</v>
      </c>
      <c r="D6486" t="s">
        <v>318</v>
      </c>
      <c r="E6486">
        <v>774.04</v>
      </c>
      <c r="F6486" t="s">
        <v>1170</v>
      </c>
      <c r="G6486" t="s">
        <v>11579</v>
      </c>
      <c r="H6486" t="s">
        <v>904</v>
      </c>
      <c r="I6486" t="s">
        <v>10654</v>
      </c>
      <c r="J6486">
        <v>10115</v>
      </c>
      <c r="K6486">
        <v>111700</v>
      </c>
      <c r="L6486" t="s">
        <v>39</v>
      </c>
      <c r="M6486" t="s">
        <v>140</v>
      </c>
      <c r="N6486" t="s">
        <v>11268</v>
      </c>
      <c r="O6486" s="129"/>
    </row>
    <row r="6487" spans="1:15">
      <c r="A6487" t="s">
        <v>11580</v>
      </c>
      <c r="B6487" t="s">
        <v>317</v>
      </c>
      <c r="C6487" t="s">
        <v>11581</v>
      </c>
      <c r="D6487" t="s">
        <v>318</v>
      </c>
      <c r="E6487">
        <v>774.04</v>
      </c>
      <c r="F6487" t="s">
        <v>1170</v>
      </c>
      <c r="G6487" t="s">
        <v>11582</v>
      </c>
      <c r="H6487" t="s">
        <v>899</v>
      </c>
      <c r="I6487" t="s">
        <v>10654</v>
      </c>
      <c r="J6487">
        <v>10115</v>
      </c>
      <c r="K6487">
        <v>111700</v>
      </c>
      <c r="L6487" t="s">
        <v>39</v>
      </c>
      <c r="M6487" t="s">
        <v>140</v>
      </c>
      <c r="N6487" t="s">
        <v>11269</v>
      </c>
      <c r="O6487" s="129"/>
    </row>
    <row r="6488" spans="1:15">
      <c r="A6488" t="s">
        <v>1155</v>
      </c>
      <c r="B6488" t="s">
        <v>317</v>
      </c>
      <c r="C6488" t="s">
        <v>11586</v>
      </c>
      <c r="D6488" t="s">
        <v>318</v>
      </c>
      <c r="E6488">
        <v>774.04</v>
      </c>
      <c r="F6488" t="s">
        <v>1170</v>
      </c>
      <c r="G6488" t="s">
        <v>11587</v>
      </c>
      <c r="H6488" t="s">
        <v>910</v>
      </c>
      <c r="I6488" t="s">
        <v>10654</v>
      </c>
      <c r="J6488">
        <v>10115</v>
      </c>
      <c r="K6488">
        <v>111700</v>
      </c>
      <c r="L6488" t="s">
        <v>39</v>
      </c>
      <c r="M6488" t="s">
        <v>140</v>
      </c>
      <c r="N6488" t="s">
        <v>11270</v>
      </c>
      <c r="O6488" s="129"/>
    </row>
    <row r="6489" spans="1:15">
      <c r="A6489" t="s">
        <v>11583</v>
      </c>
      <c r="B6489" t="s">
        <v>317</v>
      </c>
      <c r="C6489" t="s">
        <v>11584</v>
      </c>
      <c r="D6489" t="s">
        <v>318</v>
      </c>
      <c r="E6489">
        <v>774.04</v>
      </c>
      <c r="F6489" t="s">
        <v>1170</v>
      </c>
      <c r="G6489" t="s">
        <v>11585</v>
      </c>
      <c r="H6489" t="s">
        <v>907</v>
      </c>
      <c r="I6489" t="s">
        <v>10654</v>
      </c>
      <c r="J6489">
        <v>10115</v>
      </c>
      <c r="K6489">
        <v>111700</v>
      </c>
      <c r="L6489" t="s">
        <v>39</v>
      </c>
      <c r="M6489" t="s">
        <v>140</v>
      </c>
      <c r="N6489" t="s">
        <v>11271</v>
      </c>
      <c r="O6489" s="129"/>
    </row>
    <row r="6490" spans="1:15">
      <c r="A6490" t="s">
        <v>11588</v>
      </c>
      <c r="B6490" t="s">
        <v>317</v>
      </c>
      <c r="C6490" t="s">
        <v>11589</v>
      </c>
      <c r="D6490" t="s">
        <v>318</v>
      </c>
      <c r="E6490">
        <v>1404.04</v>
      </c>
      <c r="F6490" t="s">
        <v>1170</v>
      </c>
      <c r="G6490" t="s">
        <v>11590</v>
      </c>
      <c r="H6490" t="s">
        <v>917</v>
      </c>
      <c r="I6490" t="s">
        <v>10654</v>
      </c>
      <c r="J6490">
        <v>10115</v>
      </c>
      <c r="K6490">
        <v>111700</v>
      </c>
      <c r="L6490" t="s">
        <v>39</v>
      </c>
      <c r="M6490" t="s">
        <v>140</v>
      </c>
      <c r="N6490" t="s">
        <v>11272</v>
      </c>
      <c r="O6490" s="129"/>
    </row>
    <row r="6491" spans="1:15">
      <c r="A6491" t="s">
        <v>1161</v>
      </c>
      <c r="B6491" t="s">
        <v>317</v>
      </c>
      <c r="C6491" t="s">
        <v>11591</v>
      </c>
      <c r="D6491" t="s">
        <v>318</v>
      </c>
      <c r="E6491">
        <v>844.04</v>
      </c>
      <c r="F6491" t="s">
        <v>1170</v>
      </c>
      <c r="G6491" t="s">
        <v>11592</v>
      </c>
      <c r="H6491" t="s">
        <v>910</v>
      </c>
      <c r="I6491" t="s">
        <v>10654</v>
      </c>
      <c r="J6491">
        <v>10115</v>
      </c>
      <c r="K6491">
        <v>111700</v>
      </c>
      <c r="L6491" t="s">
        <v>39</v>
      </c>
      <c r="M6491" t="s">
        <v>140</v>
      </c>
      <c r="N6491" t="s">
        <v>11273</v>
      </c>
      <c r="O6491" s="129"/>
    </row>
    <row r="6492" spans="1:15">
      <c r="A6492" t="s">
        <v>1160</v>
      </c>
      <c r="B6492" t="s">
        <v>317</v>
      </c>
      <c r="C6492" t="s">
        <v>11593</v>
      </c>
      <c r="D6492" t="s">
        <v>318</v>
      </c>
      <c r="E6492">
        <v>844.04</v>
      </c>
      <c r="F6492" t="s">
        <v>1170</v>
      </c>
      <c r="G6492" t="s">
        <v>11594</v>
      </c>
      <c r="H6492" t="s">
        <v>913</v>
      </c>
      <c r="I6492" t="s">
        <v>10654</v>
      </c>
      <c r="J6492">
        <v>10115</v>
      </c>
      <c r="K6492">
        <v>111700</v>
      </c>
      <c r="L6492" t="s">
        <v>39</v>
      </c>
      <c r="M6492" t="s">
        <v>140</v>
      </c>
      <c r="N6492" t="s">
        <v>11274</v>
      </c>
      <c r="O6492" s="129"/>
    </row>
    <row r="6493" spans="1:15">
      <c r="A6493" t="s">
        <v>316</v>
      </c>
      <c r="B6493" t="s">
        <v>317</v>
      </c>
      <c r="C6493" t="s">
        <v>11569</v>
      </c>
      <c r="D6493" t="s">
        <v>318</v>
      </c>
      <c r="E6493">
        <v>69.2</v>
      </c>
      <c r="F6493" t="s">
        <v>1170</v>
      </c>
      <c r="G6493" t="s">
        <v>11570</v>
      </c>
      <c r="H6493" t="s">
        <v>916</v>
      </c>
      <c r="I6493" t="s">
        <v>10653</v>
      </c>
      <c r="J6493">
        <v>10115</v>
      </c>
      <c r="K6493">
        <v>113000</v>
      </c>
      <c r="L6493" t="s">
        <v>39</v>
      </c>
      <c r="M6493" t="s">
        <v>140</v>
      </c>
      <c r="N6493" t="s">
        <v>11264</v>
      </c>
      <c r="O6493" s="129"/>
    </row>
    <row r="6494" spans="1:15">
      <c r="A6494" t="s">
        <v>320</v>
      </c>
      <c r="B6494" t="s">
        <v>317</v>
      </c>
      <c r="C6494" t="s">
        <v>11571</v>
      </c>
      <c r="D6494" t="s">
        <v>318</v>
      </c>
      <c r="E6494">
        <v>69.2</v>
      </c>
      <c r="F6494" t="s">
        <v>1170</v>
      </c>
      <c r="G6494" t="s">
        <v>11572</v>
      </c>
      <c r="H6494" t="s">
        <v>912</v>
      </c>
      <c r="I6494" t="s">
        <v>10653</v>
      </c>
      <c r="J6494">
        <v>10115</v>
      </c>
      <c r="K6494">
        <v>113000</v>
      </c>
      <c r="L6494" t="s">
        <v>39</v>
      </c>
      <c r="M6494" t="s">
        <v>140</v>
      </c>
      <c r="N6494" t="s">
        <v>11265</v>
      </c>
      <c r="O6494" s="129"/>
    </row>
    <row r="6495" spans="1:15">
      <c r="A6495" t="s">
        <v>321</v>
      </c>
      <c r="B6495" t="s">
        <v>317</v>
      </c>
      <c r="C6495" t="s">
        <v>11573</v>
      </c>
      <c r="D6495" t="s">
        <v>318</v>
      </c>
      <c r="E6495">
        <v>69.2</v>
      </c>
      <c r="F6495" t="s">
        <v>1170</v>
      </c>
      <c r="G6495" t="s">
        <v>11574</v>
      </c>
      <c r="H6495" t="s">
        <v>914</v>
      </c>
      <c r="I6495" t="s">
        <v>10653</v>
      </c>
      <c r="J6495">
        <v>10115</v>
      </c>
      <c r="K6495">
        <v>113000</v>
      </c>
      <c r="L6495" t="s">
        <v>39</v>
      </c>
      <c r="M6495" t="s">
        <v>140</v>
      </c>
      <c r="N6495" t="s">
        <v>11266</v>
      </c>
      <c r="O6495" s="129"/>
    </row>
    <row r="6496" spans="1:15">
      <c r="A6496" t="s">
        <v>1115</v>
      </c>
      <c r="B6496" t="s">
        <v>317</v>
      </c>
      <c r="C6496" t="s">
        <v>11575</v>
      </c>
      <c r="D6496" t="s">
        <v>318</v>
      </c>
      <c r="E6496">
        <v>71.92</v>
      </c>
      <c r="F6496" t="s">
        <v>1170</v>
      </c>
      <c r="G6496" t="s">
        <v>11576</v>
      </c>
      <c r="H6496" t="s">
        <v>913</v>
      </c>
      <c r="I6496" t="s">
        <v>10653</v>
      </c>
      <c r="J6496">
        <v>10115</v>
      </c>
      <c r="K6496">
        <v>113000</v>
      </c>
      <c r="L6496" t="s">
        <v>39</v>
      </c>
      <c r="M6496" t="s">
        <v>140</v>
      </c>
      <c r="N6496" t="s">
        <v>11267</v>
      </c>
      <c r="O6496" s="129"/>
    </row>
    <row r="6497" spans="1:15">
      <c r="A6497" t="s">
        <v>11577</v>
      </c>
      <c r="B6497" t="s">
        <v>317</v>
      </c>
      <c r="C6497" t="s">
        <v>11578</v>
      </c>
      <c r="D6497" t="s">
        <v>318</v>
      </c>
      <c r="E6497">
        <v>69.900000000000006</v>
      </c>
      <c r="F6497" t="s">
        <v>1170</v>
      </c>
      <c r="G6497" t="s">
        <v>11579</v>
      </c>
      <c r="H6497" t="s">
        <v>905</v>
      </c>
      <c r="I6497" t="s">
        <v>10653</v>
      </c>
      <c r="J6497">
        <v>10115</v>
      </c>
      <c r="K6497">
        <v>113000</v>
      </c>
      <c r="L6497" t="s">
        <v>39</v>
      </c>
      <c r="M6497" t="s">
        <v>140</v>
      </c>
      <c r="N6497" t="s">
        <v>11268</v>
      </c>
      <c r="O6497" s="129"/>
    </row>
    <row r="6498" spans="1:15">
      <c r="A6498" t="s">
        <v>11580</v>
      </c>
      <c r="B6498" t="s">
        <v>317</v>
      </c>
      <c r="C6498" t="s">
        <v>11581</v>
      </c>
      <c r="D6498" t="s">
        <v>318</v>
      </c>
      <c r="E6498">
        <v>69.900000000000006</v>
      </c>
      <c r="F6498" t="s">
        <v>1170</v>
      </c>
      <c r="G6498" t="s">
        <v>11582</v>
      </c>
      <c r="H6498" t="s">
        <v>900</v>
      </c>
      <c r="I6498" t="s">
        <v>10653</v>
      </c>
      <c r="J6498">
        <v>10115</v>
      </c>
      <c r="K6498">
        <v>113000</v>
      </c>
      <c r="L6498" t="s">
        <v>39</v>
      </c>
      <c r="M6498" t="s">
        <v>140</v>
      </c>
      <c r="N6498" t="s">
        <v>11269</v>
      </c>
      <c r="O6498" s="129"/>
    </row>
    <row r="6499" spans="1:15">
      <c r="A6499" t="s">
        <v>11583</v>
      </c>
      <c r="B6499" t="s">
        <v>317</v>
      </c>
      <c r="C6499" t="s">
        <v>11584</v>
      </c>
      <c r="D6499" t="s">
        <v>318</v>
      </c>
      <c r="E6499">
        <v>69.900000000000006</v>
      </c>
      <c r="F6499" t="s">
        <v>1170</v>
      </c>
      <c r="G6499" t="s">
        <v>11585</v>
      </c>
      <c r="H6499" t="s">
        <v>908</v>
      </c>
      <c r="I6499" t="s">
        <v>10653</v>
      </c>
      <c r="J6499">
        <v>10115</v>
      </c>
      <c r="K6499">
        <v>113000</v>
      </c>
      <c r="L6499" t="s">
        <v>39</v>
      </c>
      <c r="M6499" t="s">
        <v>140</v>
      </c>
      <c r="N6499" t="s">
        <v>11271</v>
      </c>
      <c r="O6499" s="129"/>
    </row>
    <row r="6500" spans="1:15">
      <c r="A6500" t="s">
        <v>1155</v>
      </c>
      <c r="B6500" t="s">
        <v>317</v>
      </c>
      <c r="C6500" t="s">
        <v>11586</v>
      </c>
      <c r="D6500" t="s">
        <v>318</v>
      </c>
      <c r="E6500">
        <v>70.33</v>
      </c>
      <c r="F6500" t="s">
        <v>1170</v>
      </c>
      <c r="G6500" t="s">
        <v>11587</v>
      </c>
      <c r="H6500" t="s">
        <v>911</v>
      </c>
      <c r="I6500" t="s">
        <v>10653</v>
      </c>
      <c r="J6500">
        <v>10115</v>
      </c>
      <c r="K6500">
        <v>113000</v>
      </c>
      <c r="L6500" t="s">
        <v>39</v>
      </c>
      <c r="M6500" t="s">
        <v>140</v>
      </c>
      <c r="N6500" t="s">
        <v>11270</v>
      </c>
      <c r="O6500" s="129"/>
    </row>
    <row r="6501" spans="1:15">
      <c r="A6501" t="s">
        <v>11588</v>
      </c>
      <c r="B6501" t="s">
        <v>317</v>
      </c>
      <c r="C6501" t="s">
        <v>11589</v>
      </c>
      <c r="D6501" t="s">
        <v>318</v>
      </c>
      <c r="E6501">
        <v>153.57</v>
      </c>
      <c r="F6501" t="s">
        <v>1170</v>
      </c>
      <c r="G6501" t="s">
        <v>11590</v>
      </c>
      <c r="H6501" t="s">
        <v>918</v>
      </c>
      <c r="I6501" t="s">
        <v>10653</v>
      </c>
      <c r="J6501">
        <v>10115</v>
      </c>
      <c r="K6501">
        <v>113000</v>
      </c>
      <c r="L6501" t="s">
        <v>39</v>
      </c>
      <c r="M6501" t="s">
        <v>140</v>
      </c>
      <c r="N6501" t="s">
        <v>11272</v>
      </c>
      <c r="O6501" s="129"/>
    </row>
    <row r="6502" spans="1:15">
      <c r="A6502" t="s">
        <v>1161</v>
      </c>
      <c r="B6502" t="s">
        <v>317</v>
      </c>
      <c r="C6502" t="s">
        <v>11591</v>
      </c>
      <c r="D6502" t="s">
        <v>318</v>
      </c>
      <c r="E6502">
        <v>78.8</v>
      </c>
      <c r="F6502" t="s">
        <v>1170</v>
      </c>
      <c r="G6502" t="s">
        <v>11592</v>
      </c>
      <c r="H6502" t="s">
        <v>911</v>
      </c>
      <c r="I6502" t="s">
        <v>10653</v>
      </c>
      <c r="J6502">
        <v>10115</v>
      </c>
      <c r="K6502">
        <v>113000</v>
      </c>
      <c r="L6502" t="s">
        <v>39</v>
      </c>
      <c r="M6502" t="s">
        <v>140</v>
      </c>
      <c r="N6502" t="s">
        <v>11273</v>
      </c>
      <c r="O6502" s="129"/>
    </row>
    <row r="6503" spans="1:15">
      <c r="A6503" t="s">
        <v>1160</v>
      </c>
      <c r="B6503" t="s">
        <v>317</v>
      </c>
      <c r="C6503" t="s">
        <v>11593</v>
      </c>
      <c r="D6503" t="s">
        <v>318</v>
      </c>
      <c r="E6503">
        <v>78.8</v>
      </c>
      <c r="F6503" t="s">
        <v>1170</v>
      </c>
      <c r="G6503" t="s">
        <v>11594</v>
      </c>
      <c r="H6503" t="s">
        <v>914</v>
      </c>
      <c r="I6503" t="s">
        <v>10653</v>
      </c>
      <c r="J6503">
        <v>10115</v>
      </c>
      <c r="K6503">
        <v>113000</v>
      </c>
      <c r="L6503" t="s">
        <v>39</v>
      </c>
      <c r="M6503" t="s">
        <v>140</v>
      </c>
      <c r="N6503" t="s">
        <v>11274</v>
      </c>
      <c r="O6503" s="129"/>
    </row>
    <row r="6504" spans="1:15">
      <c r="A6504" t="s">
        <v>316</v>
      </c>
      <c r="B6504" t="s">
        <v>317</v>
      </c>
      <c r="C6504" t="s">
        <v>11569</v>
      </c>
      <c r="D6504" t="s">
        <v>318</v>
      </c>
      <c r="E6504">
        <v>867.55</v>
      </c>
      <c r="F6504" t="s">
        <v>1170</v>
      </c>
      <c r="G6504" t="s">
        <v>11570</v>
      </c>
      <c r="H6504" t="s">
        <v>917</v>
      </c>
      <c r="I6504" t="s">
        <v>10652</v>
      </c>
      <c r="J6504">
        <v>10115</v>
      </c>
      <c r="K6504">
        <v>113010</v>
      </c>
      <c r="L6504" t="s">
        <v>35</v>
      </c>
      <c r="M6504" t="s">
        <v>140</v>
      </c>
      <c r="N6504" t="s">
        <v>11264</v>
      </c>
      <c r="O6504" s="129"/>
    </row>
    <row r="6505" spans="1:15">
      <c r="A6505" t="s">
        <v>320</v>
      </c>
      <c r="B6505" t="s">
        <v>317</v>
      </c>
      <c r="C6505" t="s">
        <v>11571</v>
      </c>
      <c r="D6505" t="s">
        <v>318</v>
      </c>
      <c r="E6505">
        <v>867.56</v>
      </c>
      <c r="F6505" t="s">
        <v>1170</v>
      </c>
      <c r="G6505" t="s">
        <v>11572</v>
      </c>
      <c r="H6505" t="s">
        <v>913</v>
      </c>
      <c r="I6505" t="s">
        <v>10652</v>
      </c>
      <c r="J6505">
        <v>10115</v>
      </c>
      <c r="K6505">
        <v>113010</v>
      </c>
      <c r="L6505" t="s">
        <v>35</v>
      </c>
      <c r="M6505" t="s">
        <v>140</v>
      </c>
      <c r="N6505" t="s">
        <v>11265</v>
      </c>
      <c r="O6505" s="129"/>
    </row>
    <row r="6506" spans="1:15">
      <c r="A6506" t="s">
        <v>321</v>
      </c>
      <c r="B6506" t="s">
        <v>317</v>
      </c>
      <c r="C6506" t="s">
        <v>11573</v>
      </c>
      <c r="D6506" t="s">
        <v>318</v>
      </c>
      <c r="E6506">
        <v>867.55</v>
      </c>
      <c r="F6506" t="s">
        <v>1170</v>
      </c>
      <c r="G6506" t="s">
        <v>11574</v>
      </c>
      <c r="H6506" t="s">
        <v>915</v>
      </c>
      <c r="I6506" t="s">
        <v>10652</v>
      </c>
      <c r="J6506">
        <v>10115</v>
      </c>
      <c r="K6506">
        <v>113010</v>
      </c>
      <c r="L6506" t="s">
        <v>35</v>
      </c>
      <c r="M6506" t="s">
        <v>140</v>
      </c>
      <c r="N6506" t="s">
        <v>11266</v>
      </c>
      <c r="O6506" s="129"/>
    </row>
    <row r="6507" spans="1:15">
      <c r="A6507" t="s">
        <v>1115</v>
      </c>
      <c r="B6507" t="s">
        <v>317</v>
      </c>
      <c r="C6507" t="s">
        <v>11575</v>
      </c>
      <c r="D6507" t="s">
        <v>318</v>
      </c>
      <c r="E6507">
        <v>909.22</v>
      </c>
      <c r="F6507" t="s">
        <v>1170</v>
      </c>
      <c r="G6507" t="s">
        <v>11576</v>
      </c>
      <c r="H6507" t="s">
        <v>914</v>
      </c>
      <c r="I6507" t="s">
        <v>10652</v>
      </c>
      <c r="J6507">
        <v>10115</v>
      </c>
      <c r="K6507">
        <v>113010</v>
      </c>
      <c r="L6507" t="s">
        <v>35</v>
      </c>
      <c r="M6507" t="s">
        <v>140</v>
      </c>
      <c r="N6507" t="s">
        <v>11267</v>
      </c>
      <c r="O6507" s="129"/>
    </row>
    <row r="6508" spans="1:15">
      <c r="A6508" t="s">
        <v>11577</v>
      </c>
      <c r="B6508" t="s">
        <v>317</v>
      </c>
      <c r="C6508" t="s">
        <v>11578</v>
      </c>
      <c r="D6508" t="s">
        <v>318</v>
      </c>
      <c r="E6508">
        <v>877.95</v>
      </c>
      <c r="F6508" t="s">
        <v>1170</v>
      </c>
      <c r="G6508" t="s">
        <v>11579</v>
      </c>
      <c r="H6508" t="s">
        <v>906</v>
      </c>
      <c r="I6508" t="s">
        <v>10652</v>
      </c>
      <c r="J6508">
        <v>10115</v>
      </c>
      <c r="K6508">
        <v>113010</v>
      </c>
      <c r="L6508" t="s">
        <v>35</v>
      </c>
      <c r="M6508" t="s">
        <v>140</v>
      </c>
      <c r="N6508" t="s">
        <v>11268</v>
      </c>
      <c r="O6508" s="129"/>
    </row>
    <row r="6509" spans="1:15">
      <c r="A6509" t="s">
        <v>11580</v>
      </c>
      <c r="B6509" t="s">
        <v>317</v>
      </c>
      <c r="C6509" t="s">
        <v>11581</v>
      </c>
      <c r="D6509" t="s">
        <v>318</v>
      </c>
      <c r="E6509">
        <v>962.1</v>
      </c>
      <c r="F6509" t="s">
        <v>1170</v>
      </c>
      <c r="G6509" t="s">
        <v>11582</v>
      </c>
      <c r="H6509" t="s">
        <v>901</v>
      </c>
      <c r="I6509" t="s">
        <v>10652</v>
      </c>
      <c r="J6509">
        <v>10115</v>
      </c>
      <c r="K6509">
        <v>113010</v>
      </c>
      <c r="L6509" t="s">
        <v>35</v>
      </c>
      <c r="M6509" t="s">
        <v>140</v>
      </c>
      <c r="N6509" t="s">
        <v>11269</v>
      </c>
      <c r="O6509" s="129"/>
    </row>
    <row r="6510" spans="1:15">
      <c r="A6510" t="s">
        <v>11583</v>
      </c>
      <c r="B6510" t="s">
        <v>317</v>
      </c>
      <c r="C6510" t="s">
        <v>11584</v>
      </c>
      <c r="D6510" t="s">
        <v>318</v>
      </c>
      <c r="E6510">
        <v>962.1</v>
      </c>
      <c r="F6510" t="s">
        <v>1170</v>
      </c>
      <c r="G6510" t="s">
        <v>11585</v>
      </c>
      <c r="H6510" t="s">
        <v>909</v>
      </c>
      <c r="I6510" t="s">
        <v>10652</v>
      </c>
      <c r="J6510">
        <v>10115</v>
      </c>
      <c r="K6510">
        <v>113010</v>
      </c>
      <c r="L6510" t="s">
        <v>35</v>
      </c>
      <c r="M6510" t="s">
        <v>140</v>
      </c>
      <c r="N6510" t="s">
        <v>11271</v>
      </c>
      <c r="O6510" s="129"/>
    </row>
    <row r="6511" spans="1:15">
      <c r="A6511" t="s">
        <v>1155</v>
      </c>
      <c r="B6511" t="s">
        <v>317</v>
      </c>
      <c r="C6511" t="s">
        <v>11586</v>
      </c>
      <c r="D6511" t="s">
        <v>318</v>
      </c>
      <c r="E6511">
        <v>962.1</v>
      </c>
      <c r="F6511" t="s">
        <v>1170</v>
      </c>
      <c r="G6511" t="s">
        <v>11587</v>
      </c>
      <c r="H6511" t="s">
        <v>912</v>
      </c>
      <c r="I6511" t="s">
        <v>10652</v>
      </c>
      <c r="J6511">
        <v>10115</v>
      </c>
      <c r="K6511">
        <v>113010</v>
      </c>
      <c r="L6511" t="s">
        <v>35</v>
      </c>
      <c r="M6511" t="s">
        <v>140</v>
      </c>
      <c r="N6511" t="s">
        <v>11270</v>
      </c>
      <c r="O6511" s="129"/>
    </row>
    <row r="6512" spans="1:15">
      <c r="A6512" t="s">
        <v>11588</v>
      </c>
      <c r="B6512" t="s">
        <v>317</v>
      </c>
      <c r="C6512" t="s">
        <v>11589</v>
      </c>
      <c r="D6512" t="s">
        <v>318</v>
      </c>
      <c r="E6512">
        <v>1649.03</v>
      </c>
      <c r="F6512" t="s">
        <v>1170</v>
      </c>
      <c r="G6512" t="s">
        <v>11590</v>
      </c>
      <c r="H6512" t="s">
        <v>919</v>
      </c>
      <c r="I6512" t="s">
        <v>10652</v>
      </c>
      <c r="J6512">
        <v>10115</v>
      </c>
      <c r="K6512">
        <v>113010</v>
      </c>
      <c r="L6512" t="s">
        <v>35</v>
      </c>
      <c r="M6512" t="s">
        <v>140</v>
      </c>
      <c r="N6512" t="s">
        <v>11272</v>
      </c>
      <c r="O6512" s="129"/>
    </row>
    <row r="6513" spans="1:15">
      <c r="A6513" t="s">
        <v>1161</v>
      </c>
      <c r="B6513" t="s">
        <v>317</v>
      </c>
      <c r="C6513" t="s">
        <v>11591</v>
      </c>
      <c r="D6513" t="s">
        <v>318</v>
      </c>
      <c r="E6513">
        <v>1043.6199999999999</v>
      </c>
      <c r="F6513" t="s">
        <v>1170</v>
      </c>
      <c r="G6513" t="s">
        <v>11592</v>
      </c>
      <c r="H6513" t="s">
        <v>912</v>
      </c>
      <c r="I6513" t="s">
        <v>10652</v>
      </c>
      <c r="J6513">
        <v>10115</v>
      </c>
      <c r="K6513">
        <v>113010</v>
      </c>
      <c r="L6513" t="s">
        <v>35</v>
      </c>
      <c r="M6513" t="s">
        <v>140</v>
      </c>
      <c r="N6513" t="s">
        <v>11273</v>
      </c>
      <c r="O6513" s="129"/>
    </row>
    <row r="6514" spans="1:15">
      <c r="A6514" t="s">
        <v>1160</v>
      </c>
      <c r="B6514" t="s">
        <v>317</v>
      </c>
      <c r="C6514" t="s">
        <v>11593</v>
      </c>
      <c r="D6514" t="s">
        <v>318</v>
      </c>
      <c r="E6514">
        <v>1043.6199999999999</v>
      </c>
      <c r="F6514" t="s">
        <v>1170</v>
      </c>
      <c r="G6514" t="s">
        <v>11594</v>
      </c>
      <c r="H6514" t="s">
        <v>915</v>
      </c>
      <c r="I6514" t="s">
        <v>10652</v>
      </c>
      <c r="J6514">
        <v>10115</v>
      </c>
      <c r="K6514">
        <v>113010</v>
      </c>
      <c r="L6514" t="s">
        <v>35</v>
      </c>
      <c r="M6514" t="s">
        <v>140</v>
      </c>
      <c r="N6514" t="s">
        <v>11274</v>
      </c>
      <c r="O6514" s="129"/>
    </row>
    <row r="6515" spans="1:15">
      <c r="A6515" t="s">
        <v>316</v>
      </c>
      <c r="B6515" t="s">
        <v>317</v>
      </c>
      <c r="C6515" t="s">
        <v>11569</v>
      </c>
      <c r="D6515" t="s">
        <v>318</v>
      </c>
      <c r="E6515">
        <v>340.84</v>
      </c>
      <c r="F6515" t="s">
        <v>1170</v>
      </c>
      <c r="G6515" t="s">
        <v>11570</v>
      </c>
      <c r="H6515" t="s">
        <v>918</v>
      </c>
      <c r="I6515" t="s">
        <v>10651</v>
      </c>
      <c r="J6515">
        <v>10115</v>
      </c>
      <c r="K6515">
        <v>113020</v>
      </c>
      <c r="L6515" t="s">
        <v>33</v>
      </c>
      <c r="M6515" t="s">
        <v>140</v>
      </c>
      <c r="N6515" t="s">
        <v>11264</v>
      </c>
      <c r="O6515" s="129"/>
    </row>
    <row r="6516" spans="1:15">
      <c r="A6516" t="s">
        <v>320</v>
      </c>
      <c r="B6516" t="s">
        <v>317</v>
      </c>
      <c r="C6516" t="s">
        <v>11571</v>
      </c>
      <c r="D6516" t="s">
        <v>318</v>
      </c>
      <c r="E6516">
        <v>230.5</v>
      </c>
      <c r="F6516" t="s">
        <v>1170</v>
      </c>
      <c r="G6516" t="s">
        <v>11572</v>
      </c>
      <c r="H6516" t="s">
        <v>914</v>
      </c>
      <c r="I6516" t="s">
        <v>10651</v>
      </c>
      <c r="J6516">
        <v>10115</v>
      </c>
      <c r="K6516">
        <v>113020</v>
      </c>
      <c r="L6516" t="s">
        <v>33</v>
      </c>
      <c r="M6516" t="s">
        <v>140</v>
      </c>
      <c r="N6516" t="s">
        <v>11265</v>
      </c>
      <c r="O6516" s="129"/>
    </row>
    <row r="6517" spans="1:15">
      <c r="A6517" t="s">
        <v>321</v>
      </c>
      <c r="B6517" t="s">
        <v>317</v>
      </c>
      <c r="C6517" t="s">
        <v>11573</v>
      </c>
      <c r="D6517" t="s">
        <v>318</v>
      </c>
      <c r="E6517">
        <v>230.5</v>
      </c>
      <c r="F6517" t="s">
        <v>1170</v>
      </c>
      <c r="G6517" t="s">
        <v>11574</v>
      </c>
      <c r="H6517" t="s">
        <v>916</v>
      </c>
      <c r="I6517" t="s">
        <v>10651</v>
      </c>
      <c r="J6517">
        <v>10115</v>
      </c>
      <c r="K6517">
        <v>113020</v>
      </c>
      <c r="L6517" t="s">
        <v>33</v>
      </c>
      <c r="M6517" t="s">
        <v>140</v>
      </c>
      <c r="N6517" t="s">
        <v>11266</v>
      </c>
      <c r="O6517" s="129"/>
    </row>
    <row r="6518" spans="1:15">
      <c r="A6518" t="s">
        <v>1115</v>
      </c>
      <c r="B6518" t="s">
        <v>317</v>
      </c>
      <c r="C6518" t="s">
        <v>11575</v>
      </c>
      <c r="D6518" t="s">
        <v>318</v>
      </c>
      <c r="E6518">
        <v>382.61</v>
      </c>
      <c r="F6518" t="s">
        <v>1170</v>
      </c>
      <c r="G6518" t="s">
        <v>11576</v>
      </c>
      <c r="H6518" t="s">
        <v>915</v>
      </c>
      <c r="I6518" t="s">
        <v>10651</v>
      </c>
      <c r="J6518">
        <v>10115</v>
      </c>
      <c r="K6518">
        <v>113020</v>
      </c>
      <c r="L6518" t="s">
        <v>33</v>
      </c>
      <c r="M6518" t="s">
        <v>140</v>
      </c>
      <c r="N6518" t="s">
        <v>11267</v>
      </c>
      <c r="O6518" s="129"/>
    </row>
    <row r="6519" spans="1:15">
      <c r="A6519" t="s">
        <v>11577</v>
      </c>
      <c r="B6519" t="s">
        <v>317</v>
      </c>
      <c r="C6519" t="s">
        <v>11578</v>
      </c>
      <c r="D6519" t="s">
        <v>318</v>
      </c>
      <c r="E6519">
        <v>230.5</v>
      </c>
      <c r="F6519" t="s">
        <v>1170</v>
      </c>
      <c r="G6519" t="s">
        <v>11579</v>
      </c>
      <c r="H6519" t="s">
        <v>907</v>
      </c>
      <c r="I6519" t="s">
        <v>10651</v>
      </c>
      <c r="J6519">
        <v>10115</v>
      </c>
      <c r="K6519">
        <v>113020</v>
      </c>
      <c r="L6519" t="s">
        <v>33</v>
      </c>
      <c r="M6519" t="s">
        <v>140</v>
      </c>
      <c r="N6519" t="s">
        <v>11268</v>
      </c>
      <c r="O6519" s="129"/>
    </row>
    <row r="6520" spans="1:15">
      <c r="A6520" t="s">
        <v>11580</v>
      </c>
      <c r="B6520" t="s">
        <v>317</v>
      </c>
      <c r="C6520" t="s">
        <v>11581</v>
      </c>
      <c r="D6520" t="s">
        <v>318</v>
      </c>
      <c r="E6520">
        <v>230.5</v>
      </c>
      <c r="F6520" t="s">
        <v>1170</v>
      </c>
      <c r="G6520" t="s">
        <v>11582</v>
      </c>
      <c r="H6520" t="s">
        <v>902</v>
      </c>
      <c r="I6520" t="s">
        <v>10651</v>
      </c>
      <c r="J6520">
        <v>10115</v>
      </c>
      <c r="K6520">
        <v>113020</v>
      </c>
      <c r="L6520" t="s">
        <v>33</v>
      </c>
      <c r="M6520" t="s">
        <v>140</v>
      </c>
      <c r="N6520" t="s">
        <v>11269</v>
      </c>
      <c r="O6520" s="129"/>
    </row>
    <row r="6521" spans="1:15">
      <c r="A6521" t="s">
        <v>11583</v>
      </c>
      <c r="B6521" t="s">
        <v>317</v>
      </c>
      <c r="C6521" t="s">
        <v>11584</v>
      </c>
      <c r="D6521" t="s">
        <v>318</v>
      </c>
      <c r="E6521">
        <v>401.89</v>
      </c>
      <c r="F6521" t="s">
        <v>1170</v>
      </c>
      <c r="G6521" t="s">
        <v>11585</v>
      </c>
      <c r="H6521" t="s">
        <v>910</v>
      </c>
      <c r="I6521" t="s">
        <v>10651</v>
      </c>
      <c r="J6521">
        <v>10115</v>
      </c>
      <c r="K6521">
        <v>113020</v>
      </c>
      <c r="L6521" t="s">
        <v>33</v>
      </c>
      <c r="M6521" t="s">
        <v>140</v>
      </c>
      <c r="N6521" t="s">
        <v>11271</v>
      </c>
      <c r="O6521" s="129"/>
    </row>
    <row r="6522" spans="1:15">
      <c r="A6522" t="s">
        <v>1155</v>
      </c>
      <c r="B6522" t="s">
        <v>317</v>
      </c>
      <c r="C6522" t="s">
        <v>11586</v>
      </c>
      <c r="D6522" t="s">
        <v>318</v>
      </c>
      <c r="E6522">
        <v>230.5</v>
      </c>
      <c r="F6522" t="s">
        <v>1170</v>
      </c>
      <c r="G6522" t="s">
        <v>11587</v>
      </c>
      <c r="H6522" t="s">
        <v>913</v>
      </c>
      <c r="I6522" t="s">
        <v>10651</v>
      </c>
      <c r="J6522">
        <v>10115</v>
      </c>
      <c r="K6522">
        <v>113020</v>
      </c>
      <c r="L6522" t="s">
        <v>33</v>
      </c>
      <c r="M6522" t="s">
        <v>140</v>
      </c>
      <c r="N6522" t="s">
        <v>11270</v>
      </c>
      <c r="O6522" s="129"/>
    </row>
    <row r="6523" spans="1:15">
      <c r="A6523" t="s">
        <v>11588</v>
      </c>
      <c r="B6523" t="s">
        <v>317</v>
      </c>
      <c r="C6523" t="s">
        <v>11589</v>
      </c>
      <c r="D6523" t="s">
        <v>318</v>
      </c>
      <c r="E6523">
        <v>512.63</v>
      </c>
      <c r="F6523" t="s">
        <v>1170</v>
      </c>
      <c r="G6523" t="s">
        <v>11590</v>
      </c>
      <c r="H6523" t="s">
        <v>920</v>
      </c>
      <c r="I6523" t="s">
        <v>10651</v>
      </c>
      <c r="J6523">
        <v>10115</v>
      </c>
      <c r="K6523">
        <v>113020</v>
      </c>
      <c r="L6523" t="s">
        <v>33</v>
      </c>
      <c r="M6523" t="s">
        <v>140</v>
      </c>
      <c r="N6523" t="s">
        <v>11272</v>
      </c>
      <c r="O6523" s="129"/>
    </row>
    <row r="6524" spans="1:15">
      <c r="A6524" t="s">
        <v>1161</v>
      </c>
      <c r="B6524" t="s">
        <v>317</v>
      </c>
      <c r="C6524" t="s">
        <v>11591</v>
      </c>
      <c r="D6524" t="s">
        <v>318</v>
      </c>
      <c r="E6524">
        <v>257.91000000000003</v>
      </c>
      <c r="F6524" t="s">
        <v>1170</v>
      </c>
      <c r="G6524" t="s">
        <v>11592</v>
      </c>
      <c r="H6524" t="s">
        <v>913</v>
      </c>
      <c r="I6524" t="s">
        <v>10651</v>
      </c>
      <c r="J6524">
        <v>10115</v>
      </c>
      <c r="K6524">
        <v>113020</v>
      </c>
      <c r="L6524" t="s">
        <v>33</v>
      </c>
      <c r="M6524" t="s">
        <v>140</v>
      </c>
      <c r="N6524" t="s">
        <v>11273</v>
      </c>
      <c r="O6524" s="129"/>
    </row>
    <row r="6525" spans="1:15">
      <c r="A6525" t="s">
        <v>1160</v>
      </c>
      <c r="B6525" t="s">
        <v>317</v>
      </c>
      <c r="C6525" t="s">
        <v>11593</v>
      </c>
      <c r="D6525" t="s">
        <v>318</v>
      </c>
      <c r="E6525">
        <v>363.36</v>
      </c>
      <c r="F6525" t="s">
        <v>1170</v>
      </c>
      <c r="G6525" t="s">
        <v>11594</v>
      </c>
      <c r="H6525" t="s">
        <v>916</v>
      </c>
      <c r="I6525" t="s">
        <v>10651</v>
      </c>
      <c r="J6525">
        <v>10115</v>
      </c>
      <c r="K6525">
        <v>113020</v>
      </c>
      <c r="L6525" t="s">
        <v>33</v>
      </c>
      <c r="M6525" t="s">
        <v>140</v>
      </c>
      <c r="N6525" t="s">
        <v>11274</v>
      </c>
      <c r="O6525" s="129"/>
    </row>
    <row r="6526" spans="1:15">
      <c r="A6526" t="s">
        <v>316</v>
      </c>
      <c r="B6526" t="s">
        <v>317</v>
      </c>
      <c r="C6526" t="s">
        <v>11569</v>
      </c>
      <c r="D6526" t="s">
        <v>318</v>
      </c>
      <c r="E6526">
        <v>8641.39</v>
      </c>
      <c r="F6526" t="s">
        <v>1170</v>
      </c>
      <c r="G6526" t="s">
        <v>11570</v>
      </c>
      <c r="H6526" t="s">
        <v>919</v>
      </c>
      <c r="I6526" t="s">
        <v>10650</v>
      </c>
      <c r="J6526">
        <v>10115</v>
      </c>
      <c r="K6526">
        <v>113040</v>
      </c>
      <c r="L6526" t="s">
        <v>27</v>
      </c>
      <c r="M6526" t="s">
        <v>140</v>
      </c>
      <c r="N6526" t="s">
        <v>11264</v>
      </c>
      <c r="O6526" s="129"/>
    </row>
    <row r="6527" spans="1:15">
      <c r="A6527" t="s">
        <v>320</v>
      </c>
      <c r="B6527" t="s">
        <v>317</v>
      </c>
      <c r="C6527" t="s">
        <v>11571</v>
      </c>
      <c r="D6527" t="s">
        <v>318</v>
      </c>
      <c r="E6527">
        <v>8666.24</v>
      </c>
      <c r="F6527" t="s">
        <v>1170</v>
      </c>
      <c r="G6527" t="s">
        <v>11572</v>
      </c>
      <c r="H6527" t="s">
        <v>915</v>
      </c>
      <c r="I6527" t="s">
        <v>10650</v>
      </c>
      <c r="J6527">
        <v>10115</v>
      </c>
      <c r="K6527">
        <v>113040</v>
      </c>
      <c r="L6527" t="s">
        <v>27</v>
      </c>
      <c r="M6527" t="s">
        <v>140</v>
      </c>
      <c r="N6527" t="s">
        <v>11265</v>
      </c>
      <c r="O6527" s="129"/>
    </row>
    <row r="6528" spans="1:15">
      <c r="A6528" t="s">
        <v>321</v>
      </c>
      <c r="B6528" t="s">
        <v>317</v>
      </c>
      <c r="C6528" t="s">
        <v>11573</v>
      </c>
      <c r="D6528" t="s">
        <v>318</v>
      </c>
      <c r="E6528">
        <v>8666.24</v>
      </c>
      <c r="F6528" t="s">
        <v>1170</v>
      </c>
      <c r="G6528" t="s">
        <v>11574</v>
      </c>
      <c r="H6528" t="s">
        <v>917</v>
      </c>
      <c r="I6528" t="s">
        <v>10650</v>
      </c>
      <c r="J6528">
        <v>10115</v>
      </c>
      <c r="K6528">
        <v>113040</v>
      </c>
      <c r="L6528" t="s">
        <v>27</v>
      </c>
      <c r="M6528" t="s">
        <v>140</v>
      </c>
      <c r="N6528" t="s">
        <v>11266</v>
      </c>
      <c r="O6528" s="129"/>
    </row>
    <row r="6529" spans="1:15">
      <c r="A6529" t="s">
        <v>1115</v>
      </c>
      <c r="B6529" t="s">
        <v>317</v>
      </c>
      <c r="C6529" t="s">
        <v>11575</v>
      </c>
      <c r="D6529" t="s">
        <v>318</v>
      </c>
      <c r="E6529">
        <v>8496.31</v>
      </c>
      <c r="F6529" t="s">
        <v>1170</v>
      </c>
      <c r="G6529" t="s">
        <v>11576</v>
      </c>
      <c r="H6529" t="s">
        <v>916</v>
      </c>
      <c r="I6529" t="s">
        <v>10650</v>
      </c>
      <c r="J6529">
        <v>10115</v>
      </c>
      <c r="K6529">
        <v>113040</v>
      </c>
      <c r="L6529" t="s">
        <v>27</v>
      </c>
      <c r="M6529" t="s">
        <v>140</v>
      </c>
      <c r="N6529" t="s">
        <v>11267</v>
      </c>
      <c r="O6529" s="129"/>
    </row>
    <row r="6530" spans="1:15">
      <c r="A6530" t="s">
        <v>11577</v>
      </c>
      <c r="B6530" t="s">
        <v>317</v>
      </c>
      <c r="C6530" t="s">
        <v>11578</v>
      </c>
      <c r="D6530" t="s">
        <v>318</v>
      </c>
      <c r="E6530">
        <v>8571.43</v>
      </c>
      <c r="F6530" t="s">
        <v>1170</v>
      </c>
      <c r="G6530" t="s">
        <v>11579</v>
      </c>
      <c r="H6530" t="s">
        <v>908</v>
      </c>
      <c r="I6530" t="s">
        <v>10650</v>
      </c>
      <c r="J6530">
        <v>10115</v>
      </c>
      <c r="K6530">
        <v>113040</v>
      </c>
      <c r="L6530" t="s">
        <v>27</v>
      </c>
      <c r="M6530" t="s">
        <v>140</v>
      </c>
      <c r="N6530" t="s">
        <v>11268</v>
      </c>
      <c r="O6530" s="129"/>
    </row>
    <row r="6531" spans="1:15">
      <c r="A6531" t="s">
        <v>11580</v>
      </c>
      <c r="B6531" t="s">
        <v>317</v>
      </c>
      <c r="C6531" t="s">
        <v>11581</v>
      </c>
      <c r="D6531" t="s">
        <v>318</v>
      </c>
      <c r="E6531">
        <v>7724.3</v>
      </c>
      <c r="F6531" t="s">
        <v>1170</v>
      </c>
      <c r="G6531" t="s">
        <v>11582</v>
      </c>
      <c r="H6531" t="s">
        <v>903</v>
      </c>
      <c r="I6531" t="s">
        <v>10650</v>
      </c>
      <c r="J6531">
        <v>10115</v>
      </c>
      <c r="K6531">
        <v>113040</v>
      </c>
      <c r="L6531" t="s">
        <v>27</v>
      </c>
      <c r="M6531" t="s">
        <v>140</v>
      </c>
      <c r="N6531" t="s">
        <v>11269</v>
      </c>
      <c r="O6531" s="129"/>
    </row>
    <row r="6532" spans="1:15">
      <c r="A6532" t="s">
        <v>1155</v>
      </c>
      <c r="B6532" t="s">
        <v>317</v>
      </c>
      <c r="C6532" t="s">
        <v>11586</v>
      </c>
      <c r="D6532" t="s">
        <v>318</v>
      </c>
      <c r="E6532">
        <v>8244.9699999999993</v>
      </c>
      <c r="F6532" t="s">
        <v>1170</v>
      </c>
      <c r="G6532" t="s">
        <v>11587</v>
      </c>
      <c r="H6532" t="s">
        <v>914</v>
      </c>
      <c r="I6532" t="s">
        <v>10650</v>
      </c>
      <c r="J6532">
        <v>10115</v>
      </c>
      <c r="K6532">
        <v>113040</v>
      </c>
      <c r="L6532" t="s">
        <v>27</v>
      </c>
      <c r="M6532" t="s">
        <v>140</v>
      </c>
      <c r="N6532" t="s">
        <v>11270</v>
      </c>
      <c r="O6532" s="129"/>
    </row>
    <row r="6533" spans="1:15">
      <c r="A6533" t="s">
        <v>11583</v>
      </c>
      <c r="B6533" t="s">
        <v>317</v>
      </c>
      <c r="C6533" t="s">
        <v>11584</v>
      </c>
      <c r="D6533" t="s">
        <v>318</v>
      </c>
      <c r="E6533">
        <v>10211.16</v>
      </c>
      <c r="F6533" t="s">
        <v>1170</v>
      </c>
      <c r="G6533" t="s">
        <v>11585</v>
      </c>
      <c r="H6533" t="s">
        <v>911</v>
      </c>
      <c r="I6533" t="s">
        <v>10650</v>
      </c>
      <c r="J6533">
        <v>10115</v>
      </c>
      <c r="K6533">
        <v>113040</v>
      </c>
      <c r="L6533" t="s">
        <v>27</v>
      </c>
      <c r="M6533" t="s">
        <v>140</v>
      </c>
      <c r="N6533" t="s">
        <v>11271</v>
      </c>
      <c r="O6533" s="129"/>
    </row>
    <row r="6534" spans="1:15">
      <c r="A6534" t="s">
        <v>11588</v>
      </c>
      <c r="B6534" t="s">
        <v>317</v>
      </c>
      <c r="C6534" t="s">
        <v>11589</v>
      </c>
      <c r="D6534" t="s">
        <v>318</v>
      </c>
      <c r="E6534">
        <v>9021.99</v>
      </c>
      <c r="F6534" t="s">
        <v>1170</v>
      </c>
      <c r="G6534" t="s">
        <v>11590</v>
      </c>
      <c r="H6534" t="s">
        <v>921</v>
      </c>
      <c r="I6534" t="s">
        <v>10650</v>
      </c>
      <c r="J6534">
        <v>10115</v>
      </c>
      <c r="K6534">
        <v>113040</v>
      </c>
      <c r="L6534" t="s">
        <v>27</v>
      </c>
      <c r="M6534" t="s">
        <v>140</v>
      </c>
      <c r="N6534" t="s">
        <v>11272</v>
      </c>
      <c r="O6534" s="129"/>
    </row>
    <row r="6535" spans="1:15">
      <c r="A6535" t="s">
        <v>1161</v>
      </c>
      <c r="B6535" t="s">
        <v>317</v>
      </c>
      <c r="C6535" t="s">
        <v>11591</v>
      </c>
      <c r="D6535" t="s">
        <v>318</v>
      </c>
      <c r="E6535">
        <v>8763.35</v>
      </c>
      <c r="F6535" t="s">
        <v>1170</v>
      </c>
      <c r="G6535" t="s">
        <v>11592</v>
      </c>
      <c r="H6535" t="s">
        <v>914</v>
      </c>
      <c r="I6535" t="s">
        <v>10650</v>
      </c>
      <c r="J6535">
        <v>10115</v>
      </c>
      <c r="K6535">
        <v>113040</v>
      </c>
      <c r="L6535" t="s">
        <v>27</v>
      </c>
      <c r="M6535" t="s">
        <v>140</v>
      </c>
      <c r="N6535" t="s">
        <v>11273</v>
      </c>
      <c r="O6535" s="129"/>
    </row>
    <row r="6536" spans="1:15">
      <c r="A6536" t="s">
        <v>1160</v>
      </c>
      <c r="B6536" t="s">
        <v>317</v>
      </c>
      <c r="C6536" t="s">
        <v>11593</v>
      </c>
      <c r="D6536" t="s">
        <v>318</v>
      </c>
      <c r="E6536">
        <v>8636.17</v>
      </c>
      <c r="F6536" t="s">
        <v>1170</v>
      </c>
      <c r="G6536" t="s">
        <v>11594</v>
      </c>
      <c r="H6536" t="s">
        <v>917</v>
      </c>
      <c r="I6536" t="s">
        <v>10650</v>
      </c>
      <c r="J6536">
        <v>10115</v>
      </c>
      <c r="K6536">
        <v>113040</v>
      </c>
      <c r="L6536" t="s">
        <v>27</v>
      </c>
      <c r="M6536" t="s">
        <v>140</v>
      </c>
      <c r="N6536" t="s">
        <v>11274</v>
      </c>
      <c r="O6536" s="129"/>
    </row>
    <row r="6537" spans="1:15">
      <c r="A6537" t="s">
        <v>316</v>
      </c>
      <c r="B6537" t="s">
        <v>317</v>
      </c>
      <c r="C6537" t="s">
        <v>11569</v>
      </c>
      <c r="D6537" t="s">
        <v>318</v>
      </c>
      <c r="E6537">
        <v>33.4</v>
      </c>
      <c r="F6537" t="s">
        <v>1170</v>
      </c>
      <c r="G6537" t="s">
        <v>11570</v>
      </c>
      <c r="H6537" t="s">
        <v>920</v>
      </c>
      <c r="I6537" t="s">
        <v>11611</v>
      </c>
      <c r="J6537">
        <v>10115</v>
      </c>
      <c r="K6537">
        <v>113050</v>
      </c>
      <c r="L6537" t="s">
        <v>29</v>
      </c>
      <c r="M6537" t="s">
        <v>140</v>
      </c>
      <c r="N6537" t="s">
        <v>11264</v>
      </c>
      <c r="O6537" s="129"/>
    </row>
    <row r="6538" spans="1:15">
      <c r="A6538" t="s">
        <v>1115</v>
      </c>
      <c r="B6538" t="s">
        <v>317</v>
      </c>
      <c r="C6538" t="s">
        <v>11575</v>
      </c>
      <c r="D6538" t="s">
        <v>318</v>
      </c>
      <c r="E6538">
        <v>69.62</v>
      </c>
      <c r="F6538" t="s">
        <v>1170</v>
      </c>
      <c r="G6538" t="s">
        <v>11576</v>
      </c>
      <c r="H6538" t="s">
        <v>917</v>
      </c>
      <c r="I6538" t="s">
        <v>11611</v>
      </c>
      <c r="J6538">
        <v>10115</v>
      </c>
      <c r="K6538">
        <v>113050</v>
      </c>
      <c r="L6538" t="s">
        <v>29</v>
      </c>
      <c r="M6538" t="s">
        <v>140</v>
      </c>
      <c r="N6538" t="s">
        <v>11267</v>
      </c>
      <c r="O6538" s="129"/>
    </row>
    <row r="6539" spans="1:15">
      <c r="A6539" t="s">
        <v>316</v>
      </c>
      <c r="B6539" t="s">
        <v>317</v>
      </c>
      <c r="C6539" t="s">
        <v>11569</v>
      </c>
      <c r="D6539" t="s">
        <v>318</v>
      </c>
      <c r="E6539">
        <v>2825.78</v>
      </c>
      <c r="F6539" t="s">
        <v>1170</v>
      </c>
      <c r="G6539" t="s">
        <v>11570</v>
      </c>
      <c r="H6539" t="s">
        <v>921</v>
      </c>
      <c r="I6539" t="s">
        <v>10649</v>
      </c>
      <c r="J6539">
        <v>10115</v>
      </c>
      <c r="K6539">
        <v>113060</v>
      </c>
      <c r="L6539" t="s">
        <v>31</v>
      </c>
      <c r="M6539" t="s">
        <v>140</v>
      </c>
      <c r="N6539" t="s">
        <v>11264</v>
      </c>
      <c r="O6539" s="129"/>
    </row>
    <row r="6540" spans="1:15">
      <c r="A6540" t="s">
        <v>320</v>
      </c>
      <c r="B6540" t="s">
        <v>317</v>
      </c>
      <c r="C6540" t="s">
        <v>11571</v>
      </c>
      <c r="D6540" t="s">
        <v>318</v>
      </c>
      <c r="E6540">
        <v>2909.58</v>
      </c>
      <c r="F6540" t="s">
        <v>1170</v>
      </c>
      <c r="G6540" t="s">
        <v>11572</v>
      </c>
      <c r="H6540" t="s">
        <v>916</v>
      </c>
      <c r="I6540" t="s">
        <v>10649</v>
      </c>
      <c r="J6540">
        <v>10115</v>
      </c>
      <c r="K6540">
        <v>113060</v>
      </c>
      <c r="L6540" t="s">
        <v>31</v>
      </c>
      <c r="M6540" t="s">
        <v>140</v>
      </c>
      <c r="N6540" t="s">
        <v>11265</v>
      </c>
      <c r="O6540" s="129"/>
    </row>
    <row r="6541" spans="1:15">
      <c r="A6541" t="s">
        <v>321</v>
      </c>
      <c r="B6541" t="s">
        <v>317</v>
      </c>
      <c r="C6541" t="s">
        <v>11573</v>
      </c>
      <c r="D6541" t="s">
        <v>318</v>
      </c>
      <c r="E6541">
        <v>2968.56</v>
      </c>
      <c r="F6541" t="s">
        <v>1170</v>
      </c>
      <c r="G6541" t="s">
        <v>11574</v>
      </c>
      <c r="H6541" t="s">
        <v>918</v>
      </c>
      <c r="I6541" t="s">
        <v>10649</v>
      </c>
      <c r="J6541">
        <v>10115</v>
      </c>
      <c r="K6541">
        <v>113060</v>
      </c>
      <c r="L6541" t="s">
        <v>31</v>
      </c>
      <c r="M6541" t="s">
        <v>140</v>
      </c>
      <c r="N6541" t="s">
        <v>11266</v>
      </c>
      <c r="O6541" s="129"/>
    </row>
    <row r="6542" spans="1:15">
      <c r="A6542" t="s">
        <v>1115</v>
      </c>
      <c r="B6542" t="s">
        <v>317</v>
      </c>
      <c r="C6542" t="s">
        <v>11575</v>
      </c>
      <c r="D6542" t="s">
        <v>318</v>
      </c>
      <c r="E6542">
        <v>3096.65</v>
      </c>
      <c r="F6542" t="s">
        <v>1170</v>
      </c>
      <c r="G6542" t="s">
        <v>11576</v>
      </c>
      <c r="H6542" t="s">
        <v>918</v>
      </c>
      <c r="I6542" t="s">
        <v>10649</v>
      </c>
      <c r="J6542">
        <v>10115</v>
      </c>
      <c r="K6542">
        <v>113060</v>
      </c>
      <c r="L6542" t="s">
        <v>31</v>
      </c>
      <c r="M6542" t="s">
        <v>140</v>
      </c>
      <c r="N6542" t="s">
        <v>11267</v>
      </c>
      <c r="O6542" s="129"/>
    </row>
    <row r="6543" spans="1:15">
      <c r="A6543" t="s">
        <v>11577</v>
      </c>
      <c r="B6543" t="s">
        <v>317</v>
      </c>
      <c r="C6543" t="s">
        <v>11578</v>
      </c>
      <c r="D6543" t="s">
        <v>318</v>
      </c>
      <c r="E6543">
        <v>2991.26</v>
      </c>
      <c r="F6543" t="s">
        <v>1170</v>
      </c>
      <c r="G6543" t="s">
        <v>11579</v>
      </c>
      <c r="H6543" t="s">
        <v>909</v>
      </c>
      <c r="I6543" t="s">
        <v>10649</v>
      </c>
      <c r="J6543">
        <v>10115</v>
      </c>
      <c r="K6543">
        <v>113060</v>
      </c>
      <c r="L6543" t="s">
        <v>31</v>
      </c>
      <c r="M6543" t="s">
        <v>140</v>
      </c>
      <c r="N6543" t="s">
        <v>11268</v>
      </c>
      <c r="O6543" s="129"/>
    </row>
    <row r="6544" spans="1:15">
      <c r="A6544" t="s">
        <v>11580</v>
      </c>
      <c r="B6544" t="s">
        <v>317</v>
      </c>
      <c r="C6544" t="s">
        <v>11581</v>
      </c>
      <c r="D6544" t="s">
        <v>318</v>
      </c>
      <c r="E6544">
        <v>2991.26</v>
      </c>
      <c r="F6544" t="s">
        <v>1170</v>
      </c>
      <c r="G6544" t="s">
        <v>11582</v>
      </c>
      <c r="H6544" t="s">
        <v>904</v>
      </c>
      <c r="I6544" t="s">
        <v>10649</v>
      </c>
      <c r="J6544">
        <v>10115</v>
      </c>
      <c r="K6544">
        <v>113060</v>
      </c>
      <c r="L6544" t="s">
        <v>31</v>
      </c>
      <c r="M6544" t="s">
        <v>140</v>
      </c>
      <c r="N6544" t="s">
        <v>11269</v>
      </c>
      <c r="O6544" s="129"/>
    </row>
    <row r="6545" spans="1:15">
      <c r="A6545" t="s">
        <v>11583</v>
      </c>
      <c r="B6545" t="s">
        <v>317</v>
      </c>
      <c r="C6545" t="s">
        <v>11584</v>
      </c>
      <c r="D6545" t="s">
        <v>318</v>
      </c>
      <c r="E6545">
        <v>2977.73</v>
      </c>
      <c r="F6545" t="s">
        <v>1170</v>
      </c>
      <c r="G6545" t="s">
        <v>11585</v>
      </c>
      <c r="H6545" t="s">
        <v>912</v>
      </c>
      <c r="I6545" t="s">
        <v>10649</v>
      </c>
      <c r="J6545">
        <v>10115</v>
      </c>
      <c r="K6545">
        <v>113060</v>
      </c>
      <c r="L6545" t="s">
        <v>31</v>
      </c>
      <c r="M6545" t="s">
        <v>140</v>
      </c>
      <c r="N6545" t="s">
        <v>11271</v>
      </c>
      <c r="O6545" s="129"/>
    </row>
    <row r="6546" spans="1:15">
      <c r="A6546" t="s">
        <v>1155</v>
      </c>
      <c r="B6546" t="s">
        <v>317</v>
      </c>
      <c r="C6546" t="s">
        <v>11586</v>
      </c>
      <c r="D6546" t="s">
        <v>318</v>
      </c>
      <c r="E6546">
        <v>2981.03</v>
      </c>
      <c r="F6546" t="s">
        <v>1170</v>
      </c>
      <c r="G6546" t="s">
        <v>11587</v>
      </c>
      <c r="H6546" t="s">
        <v>915</v>
      </c>
      <c r="I6546" t="s">
        <v>10649</v>
      </c>
      <c r="J6546">
        <v>10115</v>
      </c>
      <c r="K6546">
        <v>113060</v>
      </c>
      <c r="L6546" t="s">
        <v>31</v>
      </c>
      <c r="M6546" t="s">
        <v>140</v>
      </c>
      <c r="N6546" t="s">
        <v>11270</v>
      </c>
      <c r="O6546" s="129"/>
    </row>
    <row r="6547" spans="1:15">
      <c r="A6547" t="s">
        <v>11588</v>
      </c>
      <c r="B6547" t="s">
        <v>317</v>
      </c>
      <c r="C6547" t="s">
        <v>11589</v>
      </c>
      <c r="D6547" t="s">
        <v>318</v>
      </c>
      <c r="E6547">
        <v>6714.78</v>
      </c>
      <c r="F6547" t="s">
        <v>1170</v>
      </c>
      <c r="G6547" t="s">
        <v>11590</v>
      </c>
      <c r="H6547" t="s">
        <v>922</v>
      </c>
      <c r="I6547" t="s">
        <v>10649</v>
      </c>
      <c r="J6547">
        <v>10115</v>
      </c>
      <c r="K6547">
        <v>113060</v>
      </c>
      <c r="L6547" t="s">
        <v>31</v>
      </c>
      <c r="M6547" t="s">
        <v>140</v>
      </c>
      <c r="N6547" t="s">
        <v>11272</v>
      </c>
      <c r="O6547" s="129"/>
    </row>
    <row r="6548" spans="1:15">
      <c r="A6548" t="s">
        <v>1161</v>
      </c>
      <c r="B6548" t="s">
        <v>317</v>
      </c>
      <c r="C6548" t="s">
        <v>11591</v>
      </c>
      <c r="D6548" t="s">
        <v>318</v>
      </c>
      <c r="E6548">
        <v>3427.76</v>
      </c>
      <c r="F6548" t="s">
        <v>1170</v>
      </c>
      <c r="G6548" t="s">
        <v>11592</v>
      </c>
      <c r="H6548" t="s">
        <v>915</v>
      </c>
      <c r="I6548" t="s">
        <v>10649</v>
      </c>
      <c r="J6548">
        <v>10115</v>
      </c>
      <c r="K6548">
        <v>113060</v>
      </c>
      <c r="L6548" t="s">
        <v>31</v>
      </c>
      <c r="M6548" t="s">
        <v>140</v>
      </c>
      <c r="N6548" t="s">
        <v>11273</v>
      </c>
      <c r="O6548" s="129"/>
    </row>
    <row r="6549" spans="1:15">
      <c r="A6549" t="s">
        <v>1160</v>
      </c>
      <c r="B6549" t="s">
        <v>317</v>
      </c>
      <c r="C6549" t="s">
        <v>11593</v>
      </c>
      <c r="D6549" t="s">
        <v>318</v>
      </c>
      <c r="E6549">
        <v>3409.24</v>
      </c>
      <c r="F6549" t="s">
        <v>1170</v>
      </c>
      <c r="G6549" t="s">
        <v>11594</v>
      </c>
      <c r="H6549" t="s">
        <v>918</v>
      </c>
      <c r="I6549" t="s">
        <v>10649</v>
      </c>
      <c r="J6549">
        <v>10115</v>
      </c>
      <c r="K6549">
        <v>113060</v>
      </c>
      <c r="L6549" t="s">
        <v>31</v>
      </c>
      <c r="M6549" t="s">
        <v>140</v>
      </c>
      <c r="N6549" t="s">
        <v>11274</v>
      </c>
      <c r="O6549" s="129"/>
    </row>
    <row r="6550" spans="1:15">
      <c r="A6550" t="s">
        <v>316</v>
      </c>
      <c r="B6550" t="s">
        <v>317</v>
      </c>
      <c r="C6550" t="s">
        <v>11569</v>
      </c>
      <c r="D6550" t="s">
        <v>318</v>
      </c>
      <c r="E6550">
        <v>218.84</v>
      </c>
      <c r="F6550" t="s">
        <v>1170</v>
      </c>
      <c r="G6550" t="s">
        <v>11570</v>
      </c>
      <c r="H6550" t="s">
        <v>922</v>
      </c>
      <c r="I6550" t="s">
        <v>10648</v>
      </c>
      <c r="J6550">
        <v>10115</v>
      </c>
      <c r="K6550">
        <v>114000</v>
      </c>
      <c r="L6550" t="s">
        <v>39</v>
      </c>
      <c r="M6550" t="s">
        <v>140</v>
      </c>
      <c r="N6550" t="s">
        <v>11264</v>
      </c>
      <c r="O6550" s="129"/>
    </row>
    <row r="6551" spans="1:15">
      <c r="A6551" t="s">
        <v>320</v>
      </c>
      <c r="B6551" t="s">
        <v>317</v>
      </c>
      <c r="C6551" t="s">
        <v>11571</v>
      </c>
      <c r="D6551" t="s">
        <v>318</v>
      </c>
      <c r="E6551">
        <v>218.83</v>
      </c>
      <c r="F6551" t="s">
        <v>1170</v>
      </c>
      <c r="G6551" t="s">
        <v>11572</v>
      </c>
      <c r="H6551" t="s">
        <v>917</v>
      </c>
      <c r="I6551" t="s">
        <v>10648</v>
      </c>
      <c r="J6551">
        <v>10115</v>
      </c>
      <c r="K6551">
        <v>114000</v>
      </c>
      <c r="L6551" t="s">
        <v>39</v>
      </c>
      <c r="M6551" t="s">
        <v>140</v>
      </c>
      <c r="N6551" t="s">
        <v>11265</v>
      </c>
      <c r="O6551" s="129"/>
    </row>
    <row r="6552" spans="1:15">
      <c r="A6552" t="s">
        <v>321</v>
      </c>
      <c r="B6552" t="s">
        <v>317</v>
      </c>
      <c r="C6552" t="s">
        <v>11573</v>
      </c>
      <c r="D6552" t="s">
        <v>318</v>
      </c>
      <c r="E6552">
        <v>218.84</v>
      </c>
      <c r="F6552" t="s">
        <v>1170</v>
      </c>
      <c r="G6552" t="s">
        <v>11574</v>
      </c>
      <c r="H6552" t="s">
        <v>919</v>
      </c>
      <c r="I6552" t="s">
        <v>10648</v>
      </c>
      <c r="J6552">
        <v>10115</v>
      </c>
      <c r="K6552">
        <v>114000</v>
      </c>
      <c r="L6552" t="s">
        <v>39</v>
      </c>
      <c r="M6552" t="s">
        <v>140</v>
      </c>
      <c r="N6552" t="s">
        <v>11266</v>
      </c>
      <c r="O6552" s="129"/>
    </row>
    <row r="6553" spans="1:15">
      <c r="A6553" t="s">
        <v>1115</v>
      </c>
      <c r="B6553" t="s">
        <v>317</v>
      </c>
      <c r="C6553" t="s">
        <v>11575</v>
      </c>
      <c r="D6553" t="s">
        <v>318</v>
      </c>
      <c r="E6553">
        <v>222.78</v>
      </c>
      <c r="F6553" t="s">
        <v>1170</v>
      </c>
      <c r="G6553" t="s">
        <v>11576</v>
      </c>
      <c r="H6553" t="s">
        <v>919</v>
      </c>
      <c r="I6553" t="s">
        <v>10648</v>
      </c>
      <c r="J6553">
        <v>10115</v>
      </c>
      <c r="K6553">
        <v>114000</v>
      </c>
      <c r="L6553" t="s">
        <v>39</v>
      </c>
      <c r="M6553" t="s">
        <v>140</v>
      </c>
      <c r="N6553" t="s">
        <v>11267</v>
      </c>
      <c r="O6553" s="129"/>
    </row>
    <row r="6554" spans="1:15">
      <c r="A6554" t="s">
        <v>11577</v>
      </c>
      <c r="B6554" t="s">
        <v>317</v>
      </c>
      <c r="C6554" t="s">
        <v>11578</v>
      </c>
      <c r="D6554" t="s">
        <v>318</v>
      </c>
      <c r="E6554">
        <v>219.83</v>
      </c>
      <c r="F6554" t="s">
        <v>1170</v>
      </c>
      <c r="G6554" t="s">
        <v>11579</v>
      </c>
      <c r="H6554" t="s">
        <v>910</v>
      </c>
      <c r="I6554" t="s">
        <v>10648</v>
      </c>
      <c r="J6554">
        <v>10115</v>
      </c>
      <c r="K6554">
        <v>114000</v>
      </c>
      <c r="L6554" t="s">
        <v>39</v>
      </c>
      <c r="M6554" t="s">
        <v>140</v>
      </c>
      <c r="N6554" t="s">
        <v>11268</v>
      </c>
      <c r="O6554" s="129"/>
    </row>
    <row r="6555" spans="1:15">
      <c r="A6555" t="s">
        <v>11580</v>
      </c>
      <c r="B6555" t="s">
        <v>317</v>
      </c>
      <c r="C6555" t="s">
        <v>11581</v>
      </c>
      <c r="D6555" t="s">
        <v>318</v>
      </c>
      <c r="E6555">
        <v>219.83</v>
      </c>
      <c r="F6555" t="s">
        <v>1170</v>
      </c>
      <c r="G6555" t="s">
        <v>11582</v>
      </c>
      <c r="H6555" t="s">
        <v>905</v>
      </c>
      <c r="I6555" t="s">
        <v>10648</v>
      </c>
      <c r="J6555">
        <v>10115</v>
      </c>
      <c r="K6555">
        <v>114000</v>
      </c>
      <c r="L6555" t="s">
        <v>39</v>
      </c>
      <c r="M6555" t="s">
        <v>140</v>
      </c>
      <c r="N6555" t="s">
        <v>11269</v>
      </c>
      <c r="O6555" s="129"/>
    </row>
    <row r="6556" spans="1:15">
      <c r="A6556" t="s">
        <v>11583</v>
      </c>
      <c r="B6556" t="s">
        <v>317</v>
      </c>
      <c r="C6556" t="s">
        <v>11584</v>
      </c>
      <c r="D6556" t="s">
        <v>318</v>
      </c>
      <c r="E6556">
        <v>219.83</v>
      </c>
      <c r="F6556" t="s">
        <v>1170</v>
      </c>
      <c r="G6556" t="s">
        <v>11585</v>
      </c>
      <c r="H6556" t="s">
        <v>913</v>
      </c>
      <c r="I6556" t="s">
        <v>10648</v>
      </c>
      <c r="J6556">
        <v>10115</v>
      </c>
      <c r="K6556">
        <v>114000</v>
      </c>
      <c r="L6556" t="s">
        <v>39</v>
      </c>
      <c r="M6556" t="s">
        <v>140</v>
      </c>
      <c r="N6556" t="s">
        <v>11271</v>
      </c>
      <c r="O6556" s="129"/>
    </row>
    <row r="6557" spans="1:15">
      <c r="A6557" t="s">
        <v>1155</v>
      </c>
      <c r="B6557" t="s">
        <v>317</v>
      </c>
      <c r="C6557" t="s">
        <v>11586</v>
      </c>
      <c r="D6557" t="s">
        <v>318</v>
      </c>
      <c r="E6557">
        <v>219.83</v>
      </c>
      <c r="F6557" t="s">
        <v>1170</v>
      </c>
      <c r="G6557" t="s">
        <v>11587</v>
      </c>
      <c r="H6557" t="s">
        <v>916</v>
      </c>
      <c r="I6557" t="s">
        <v>10648</v>
      </c>
      <c r="J6557">
        <v>10115</v>
      </c>
      <c r="K6557">
        <v>114000</v>
      </c>
      <c r="L6557" t="s">
        <v>39</v>
      </c>
      <c r="M6557" t="s">
        <v>140</v>
      </c>
      <c r="N6557" t="s">
        <v>11270</v>
      </c>
      <c r="O6557" s="129"/>
    </row>
    <row r="6558" spans="1:15">
      <c r="A6558" t="s">
        <v>11588</v>
      </c>
      <c r="B6558" t="s">
        <v>317</v>
      </c>
      <c r="C6558" t="s">
        <v>11589</v>
      </c>
      <c r="D6558" t="s">
        <v>318</v>
      </c>
      <c r="E6558">
        <v>398.75</v>
      </c>
      <c r="F6558" t="s">
        <v>1170</v>
      </c>
      <c r="G6558" t="s">
        <v>11590</v>
      </c>
      <c r="H6558" t="s">
        <v>923</v>
      </c>
      <c r="I6558" t="s">
        <v>10648</v>
      </c>
      <c r="J6558">
        <v>10115</v>
      </c>
      <c r="K6558">
        <v>114000</v>
      </c>
      <c r="L6558" t="s">
        <v>39</v>
      </c>
      <c r="M6558" t="s">
        <v>140</v>
      </c>
      <c r="N6558" t="s">
        <v>11272</v>
      </c>
      <c r="O6558" s="129"/>
    </row>
    <row r="6559" spans="1:15">
      <c r="A6559" t="s">
        <v>1161</v>
      </c>
      <c r="B6559" t="s">
        <v>317</v>
      </c>
      <c r="C6559" t="s">
        <v>11591</v>
      </c>
      <c r="D6559" t="s">
        <v>318</v>
      </c>
      <c r="E6559">
        <v>239.7</v>
      </c>
      <c r="F6559" t="s">
        <v>1170</v>
      </c>
      <c r="G6559" t="s">
        <v>11592</v>
      </c>
      <c r="H6559" t="s">
        <v>916</v>
      </c>
      <c r="I6559" t="s">
        <v>10648</v>
      </c>
      <c r="J6559">
        <v>10115</v>
      </c>
      <c r="K6559">
        <v>114000</v>
      </c>
      <c r="L6559" t="s">
        <v>39</v>
      </c>
      <c r="M6559" t="s">
        <v>140</v>
      </c>
      <c r="N6559" t="s">
        <v>11273</v>
      </c>
      <c r="O6559" s="129"/>
    </row>
    <row r="6560" spans="1:15">
      <c r="A6560" t="s">
        <v>1160</v>
      </c>
      <c r="B6560" t="s">
        <v>317</v>
      </c>
      <c r="C6560" t="s">
        <v>11593</v>
      </c>
      <c r="D6560" t="s">
        <v>318</v>
      </c>
      <c r="E6560">
        <v>239.7</v>
      </c>
      <c r="F6560" t="s">
        <v>1170</v>
      </c>
      <c r="G6560" t="s">
        <v>11594</v>
      </c>
      <c r="H6560" t="s">
        <v>919</v>
      </c>
      <c r="I6560" t="s">
        <v>10648</v>
      </c>
      <c r="J6560">
        <v>10115</v>
      </c>
      <c r="K6560">
        <v>114000</v>
      </c>
      <c r="L6560" t="s">
        <v>39</v>
      </c>
      <c r="M6560" t="s">
        <v>140</v>
      </c>
      <c r="N6560" t="s">
        <v>11274</v>
      </c>
      <c r="O6560" s="129"/>
    </row>
    <row r="6561" spans="1:15">
      <c r="A6561" t="s">
        <v>316</v>
      </c>
      <c r="B6561" t="s">
        <v>317</v>
      </c>
      <c r="C6561" t="s">
        <v>11569</v>
      </c>
      <c r="D6561" t="s">
        <v>318</v>
      </c>
      <c r="E6561">
        <v>2626.97</v>
      </c>
      <c r="F6561" t="s">
        <v>1170</v>
      </c>
      <c r="G6561" t="s">
        <v>11570</v>
      </c>
      <c r="H6561" t="s">
        <v>923</v>
      </c>
      <c r="I6561" t="s">
        <v>10647</v>
      </c>
      <c r="J6561">
        <v>10115</v>
      </c>
      <c r="K6561">
        <v>114010</v>
      </c>
      <c r="L6561" t="s">
        <v>35</v>
      </c>
      <c r="M6561" t="s">
        <v>140</v>
      </c>
      <c r="N6561" t="s">
        <v>11264</v>
      </c>
      <c r="O6561" s="129"/>
    </row>
    <row r="6562" spans="1:15">
      <c r="A6562" t="s">
        <v>320</v>
      </c>
      <c r="B6562" t="s">
        <v>317</v>
      </c>
      <c r="C6562" t="s">
        <v>11571</v>
      </c>
      <c r="D6562" t="s">
        <v>318</v>
      </c>
      <c r="E6562">
        <v>2626.98</v>
      </c>
      <c r="F6562" t="s">
        <v>1170</v>
      </c>
      <c r="G6562" t="s">
        <v>11572</v>
      </c>
      <c r="H6562" t="s">
        <v>918</v>
      </c>
      <c r="I6562" t="s">
        <v>10647</v>
      </c>
      <c r="J6562">
        <v>10115</v>
      </c>
      <c r="K6562">
        <v>114010</v>
      </c>
      <c r="L6562" t="s">
        <v>35</v>
      </c>
      <c r="M6562" t="s">
        <v>140</v>
      </c>
      <c r="N6562" t="s">
        <v>11265</v>
      </c>
      <c r="O6562" s="129"/>
    </row>
    <row r="6563" spans="1:15">
      <c r="A6563" t="s">
        <v>321</v>
      </c>
      <c r="B6563" t="s">
        <v>317</v>
      </c>
      <c r="C6563" t="s">
        <v>11573</v>
      </c>
      <c r="D6563" t="s">
        <v>318</v>
      </c>
      <c r="E6563">
        <v>2626.97</v>
      </c>
      <c r="F6563" t="s">
        <v>1170</v>
      </c>
      <c r="G6563" t="s">
        <v>11574</v>
      </c>
      <c r="H6563" t="s">
        <v>920</v>
      </c>
      <c r="I6563" t="s">
        <v>10647</v>
      </c>
      <c r="J6563">
        <v>10115</v>
      </c>
      <c r="K6563">
        <v>114010</v>
      </c>
      <c r="L6563" t="s">
        <v>35</v>
      </c>
      <c r="M6563" t="s">
        <v>140</v>
      </c>
      <c r="N6563" t="s">
        <v>11266</v>
      </c>
      <c r="O6563" s="129"/>
    </row>
    <row r="6564" spans="1:15">
      <c r="A6564" t="s">
        <v>1115</v>
      </c>
      <c r="B6564" t="s">
        <v>317</v>
      </c>
      <c r="C6564" t="s">
        <v>11575</v>
      </c>
      <c r="D6564" t="s">
        <v>318</v>
      </c>
      <c r="E6564">
        <v>2714.35</v>
      </c>
      <c r="F6564" t="s">
        <v>1170</v>
      </c>
      <c r="G6564" t="s">
        <v>11576</v>
      </c>
      <c r="H6564" t="s">
        <v>920</v>
      </c>
      <c r="I6564" t="s">
        <v>10647</v>
      </c>
      <c r="J6564">
        <v>10115</v>
      </c>
      <c r="K6564">
        <v>114010</v>
      </c>
      <c r="L6564" t="s">
        <v>35</v>
      </c>
      <c r="M6564" t="s">
        <v>140</v>
      </c>
      <c r="N6564" t="s">
        <v>11267</v>
      </c>
      <c r="O6564" s="129"/>
    </row>
    <row r="6565" spans="1:15">
      <c r="A6565" t="s">
        <v>11577</v>
      </c>
      <c r="B6565" t="s">
        <v>317</v>
      </c>
      <c r="C6565" t="s">
        <v>11578</v>
      </c>
      <c r="D6565" t="s">
        <v>318</v>
      </c>
      <c r="E6565">
        <v>2648.82</v>
      </c>
      <c r="F6565" t="s">
        <v>1170</v>
      </c>
      <c r="G6565" t="s">
        <v>11579</v>
      </c>
      <c r="H6565" t="s">
        <v>911</v>
      </c>
      <c r="I6565" t="s">
        <v>10647</v>
      </c>
      <c r="J6565">
        <v>10115</v>
      </c>
      <c r="K6565">
        <v>114010</v>
      </c>
      <c r="L6565" t="s">
        <v>35</v>
      </c>
      <c r="M6565" t="s">
        <v>140</v>
      </c>
      <c r="N6565" t="s">
        <v>11268</v>
      </c>
      <c r="O6565" s="129"/>
    </row>
    <row r="6566" spans="1:15">
      <c r="A6566" t="s">
        <v>11580</v>
      </c>
      <c r="B6566" t="s">
        <v>317</v>
      </c>
      <c r="C6566" t="s">
        <v>11581</v>
      </c>
      <c r="D6566" t="s">
        <v>318</v>
      </c>
      <c r="E6566">
        <v>2822</v>
      </c>
      <c r="F6566" t="s">
        <v>1170</v>
      </c>
      <c r="G6566" t="s">
        <v>11582</v>
      </c>
      <c r="H6566" t="s">
        <v>906</v>
      </c>
      <c r="I6566" t="s">
        <v>10647</v>
      </c>
      <c r="J6566">
        <v>10115</v>
      </c>
      <c r="K6566">
        <v>114010</v>
      </c>
      <c r="L6566" t="s">
        <v>35</v>
      </c>
      <c r="M6566" t="s">
        <v>140</v>
      </c>
      <c r="N6566" t="s">
        <v>11269</v>
      </c>
      <c r="O6566" s="129"/>
    </row>
    <row r="6567" spans="1:15">
      <c r="A6567" t="s">
        <v>11583</v>
      </c>
      <c r="B6567" t="s">
        <v>317</v>
      </c>
      <c r="C6567" t="s">
        <v>11584</v>
      </c>
      <c r="D6567" t="s">
        <v>318</v>
      </c>
      <c r="E6567">
        <v>2822</v>
      </c>
      <c r="F6567" t="s">
        <v>1170</v>
      </c>
      <c r="G6567" t="s">
        <v>11585</v>
      </c>
      <c r="H6567" t="s">
        <v>914</v>
      </c>
      <c r="I6567" t="s">
        <v>10647</v>
      </c>
      <c r="J6567">
        <v>10115</v>
      </c>
      <c r="K6567">
        <v>114010</v>
      </c>
      <c r="L6567" t="s">
        <v>35</v>
      </c>
      <c r="M6567" t="s">
        <v>140</v>
      </c>
      <c r="N6567" t="s">
        <v>11271</v>
      </c>
      <c r="O6567" s="129"/>
    </row>
    <row r="6568" spans="1:15">
      <c r="A6568" t="s">
        <v>1155</v>
      </c>
      <c r="B6568" t="s">
        <v>317</v>
      </c>
      <c r="C6568" t="s">
        <v>11586</v>
      </c>
      <c r="D6568" t="s">
        <v>318</v>
      </c>
      <c r="E6568">
        <v>2822</v>
      </c>
      <c r="F6568" t="s">
        <v>1170</v>
      </c>
      <c r="G6568" t="s">
        <v>11587</v>
      </c>
      <c r="H6568" t="s">
        <v>917</v>
      </c>
      <c r="I6568" t="s">
        <v>10647</v>
      </c>
      <c r="J6568">
        <v>10115</v>
      </c>
      <c r="K6568">
        <v>114010</v>
      </c>
      <c r="L6568" t="s">
        <v>35</v>
      </c>
      <c r="M6568" t="s">
        <v>140</v>
      </c>
      <c r="N6568" t="s">
        <v>11270</v>
      </c>
      <c r="O6568" s="129"/>
    </row>
    <row r="6569" spans="1:15">
      <c r="A6569" t="s">
        <v>11588</v>
      </c>
      <c r="B6569" t="s">
        <v>317</v>
      </c>
      <c r="C6569" t="s">
        <v>11589</v>
      </c>
      <c r="D6569" t="s">
        <v>318</v>
      </c>
      <c r="E6569">
        <v>4232.49</v>
      </c>
      <c r="F6569" t="s">
        <v>1170</v>
      </c>
      <c r="G6569" t="s">
        <v>11590</v>
      </c>
      <c r="H6569" t="s">
        <v>924</v>
      </c>
      <c r="I6569" t="s">
        <v>10647</v>
      </c>
      <c r="J6569">
        <v>10115</v>
      </c>
      <c r="K6569">
        <v>114010</v>
      </c>
      <c r="L6569" t="s">
        <v>35</v>
      </c>
      <c r="M6569" t="s">
        <v>140</v>
      </c>
      <c r="N6569" t="s">
        <v>11272</v>
      </c>
      <c r="O6569" s="129"/>
    </row>
    <row r="6570" spans="1:15">
      <c r="A6570" t="s">
        <v>1161</v>
      </c>
      <c r="B6570" t="s">
        <v>317</v>
      </c>
      <c r="C6570" t="s">
        <v>11591</v>
      </c>
      <c r="D6570" t="s">
        <v>318</v>
      </c>
      <c r="E6570">
        <v>2988.84</v>
      </c>
      <c r="F6570" t="s">
        <v>1170</v>
      </c>
      <c r="G6570" t="s">
        <v>11592</v>
      </c>
      <c r="H6570" t="s">
        <v>917</v>
      </c>
      <c r="I6570" t="s">
        <v>10647</v>
      </c>
      <c r="J6570">
        <v>10115</v>
      </c>
      <c r="K6570">
        <v>114010</v>
      </c>
      <c r="L6570" t="s">
        <v>35</v>
      </c>
      <c r="M6570" t="s">
        <v>140</v>
      </c>
      <c r="N6570" t="s">
        <v>11273</v>
      </c>
      <c r="O6570" s="129"/>
    </row>
    <row r="6571" spans="1:15">
      <c r="A6571" t="s">
        <v>1160</v>
      </c>
      <c r="B6571" t="s">
        <v>317</v>
      </c>
      <c r="C6571" t="s">
        <v>11593</v>
      </c>
      <c r="D6571" t="s">
        <v>318</v>
      </c>
      <c r="E6571">
        <v>2988.84</v>
      </c>
      <c r="F6571" t="s">
        <v>1170</v>
      </c>
      <c r="G6571" t="s">
        <v>11594</v>
      </c>
      <c r="H6571" t="s">
        <v>920</v>
      </c>
      <c r="I6571" t="s">
        <v>10647</v>
      </c>
      <c r="J6571">
        <v>10115</v>
      </c>
      <c r="K6571">
        <v>114010</v>
      </c>
      <c r="L6571" t="s">
        <v>35</v>
      </c>
      <c r="M6571" t="s">
        <v>140</v>
      </c>
      <c r="N6571" t="s">
        <v>11274</v>
      </c>
      <c r="O6571" s="129"/>
    </row>
    <row r="6572" spans="1:15">
      <c r="A6572" t="s">
        <v>316</v>
      </c>
      <c r="B6572" t="s">
        <v>317</v>
      </c>
      <c r="C6572" t="s">
        <v>11569</v>
      </c>
      <c r="D6572" t="s">
        <v>318</v>
      </c>
      <c r="E6572">
        <v>916.71</v>
      </c>
      <c r="F6572" t="s">
        <v>1170</v>
      </c>
      <c r="G6572" t="s">
        <v>11570</v>
      </c>
      <c r="H6572" t="s">
        <v>924</v>
      </c>
      <c r="I6572" t="s">
        <v>10646</v>
      </c>
      <c r="J6572">
        <v>10115</v>
      </c>
      <c r="K6572">
        <v>114020</v>
      </c>
      <c r="L6572" t="s">
        <v>33</v>
      </c>
      <c r="M6572" t="s">
        <v>140</v>
      </c>
      <c r="N6572" t="s">
        <v>11264</v>
      </c>
      <c r="O6572" s="129"/>
    </row>
    <row r="6573" spans="1:15">
      <c r="A6573" t="s">
        <v>320</v>
      </c>
      <c r="B6573" t="s">
        <v>317</v>
      </c>
      <c r="C6573" t="s">
        <v>11571</v>
      </c>
      <c r="D6573" t="s">
        <v>318</v>
      </c>
      <c r="E6573">
        <v>689.65</v>
      </c>
      <c r="F6573" t="s">
        <v>1170</v>
      </c>
      <c r="G6573" t="s">
        <v>11572</v>
      </c>
      <c r="H6573" t="s">
        <v>919</v>
      </c>
      <c r="I6573" t="s">
        <v>10646</v>
      </c>
      <c r="J6573">
        <v>10115</v>
      </c>
      <c r="K6573">
        <v>114020</v>
      </c>
      <c r="L6573" t="s">
        <v>33</v>
      </c>
      <c r="M6573" t="s">
        <v>140</v>
      </c>
      <c r="N6573" t="s">
        <v>11265</v>
      </c>
      <c r="O6573" s="129"/>
    </row>
    <row r="6574" spans="1:15">
      <c r="A6574" t="s">
        <v>321</v>
      </c>
      <c r="B6574" t="s">
        <v>317</v>
      </c>
      <c r="C6574" t="s">
        <v>11573</v>
      </c>
      <c r="D6574" t="s">
        <v>318</v>
      </c>
      <c r="E6574">
        <v>689.65</v>
      </c>
      <c r="F6574" t="s">
        <v>1170</v>
      </c>
      <c r="G6574" t="s">
        <v>11574</v>
      </c>
      <c r="H6574" t="s">
        <v>921</v>
      </c>
      <c r="I6574" t="s">
        <v>10646</v>
      </c>
      <c r="J6574">
        <v>10115</v>
      </c>
      <c r="K6574">
        <v>114020</v>
      </c>
      <c r="L6574" t="s">
        <v>33</v>
      </c>
      <c r="M6574" t="s">
        <v>140</v>
      </c>
      <c r="N6574" t="s">
        <v>11266</v>
      </c>
      <c r="O6574" s="129"/>
    </row>
    <row r="6575" spans="1:15">
      <c r="A6575" t="s">
        <v>1115</v>
      </c>
      <c r="B6575" t="s">
        <v>317</v>
      </c>
      <c r="C6575" t="s">
        <v>11575</v>
      </c>
      <c r="D6575" t="s">
        <v>318</v>
      </c>
      <c r="E6575">
        <v>1002.68</v>
      </c>
      <c r="F6575" t="s">
        <v>1170</v>
      </c>
      <c r="G6575" t="s">
        <v>11576</v>
      </c>
      <c r="H6575" t="s">
        <v>921</v>
      </c>
      <c r="I6575" t="s">
        <v>10646</v>
      </c>
      <c r="J6575">
        <v>10115</v>
      </c>
      <c r="K6575">
        <v>114020</v>
      </c>
      <c r="L6575" t="s">
        <v>33</v>
      </c>
      <c r="M6575" t="s">
        <v>140</v>
      </c>
      <c r="N6575" t="s">
        <v>11267</v>
      </c>
      <c r="O6575" s="129"/>
    </row>
    <row r="6576" spans="1:15">
      <c r="A6576" t="s">
        <v>11577</v>
      </c>
      <c r="B6576" t="s">
        <v>317</v>
      </c>
      <c r="C6576" t="s">
        <v>11578</v>
      </c>
      <c r="D6576" t="s">
        <v>318</v>
      </c>
      <c r="E6576">
        <v>689.65</v>
      </c>
      <c r="F6576" t="s">
        <v>1170</v>
      </c>
      <c r="G6576" t="s">
        <v>11579</v>
      </c>
      <c r="H6576" t="s">
        <v>912</v>
      </c>
      <c r="I6576" t="s">
        <v>10646</v>
      </c>
      <c r="J6576">
        <v>10115</v>
      </c>
      <c r="K6576">
        <v>114020</v>
      </c>
      <c r="L6576" t="s">
        <v>33</v>
      </c>
      <c r="M6576" t="s">
        <v>140</v>
      </c>
      <c r="N6576" t="s">
        <v>11268</v>
      </c>
      <c r="O6576" s="129"/>
    </row>
    <row r="6577" spans="1:15">
      <c r="A6577" t="s">
        <v>11580</v>
      </c>
      <c r="B6577" t="s">
        <v>317</v>
      </c>
      <c r="C6577" t="s">
        <v>11581</v>
      </c>
      <c r="D6577" t="s">
        <v>318</v>
      </c>
      <c r="E6577">
        <v>689.65</v>
      </c>
      <c r="F6577" t="s">
        <v>1170</v>
      </c>
      <c r="G6577" t="s">
        <v>11582</v>
      </c>
      <c r="H6577" t="s">
        <v>907</v>
      </c>
      <c r="I6577" t="s">
        <v>10646</v>
      </c>
      <c r="J6577">
        <v>10115</v>
      </c>
      <c r="K6577">
        <v>114020</v>
      </c>
      <c r="L6577" t="s">
        <v>33</v>
      </c>
      <c r="M6577" t="s">
        <v>140</v>
      </c>
      <c r="N6577" t="s">
        <v>11269</v>
      </c>
      <c r="O6577" s="129"/>
    </row>
    <row r="6578" spans="1:15">
      <c r="A6578" t="s">
        <v>1155</v>
      </c>
      <c r="B6578" t="s">
        <v>317</v>
      </c>
      <c r="C6578" t="s">
        <v>11586</v>
      </c>
      <c r="D6578" t="s">
        <v>318</v>
      </c>
      <c r="E6578">
        <v>689.65</v>
      </c>
      <c r="F6578" t="s">
        <v>1170</v>
      </c>
      <c r="G6578" t="s">
        <v>11587</v>
      </c>
      <c r="H6578" t="s">
        <v>918</v>
      </c>
      <c r="I6578" t="s">
        <v>10646</v>
      </c>
      <c r="J6578">
        <v>10115</v>
      </c>
      <c r="K6578">
        <v>114020</v>
      </c>
      <c r="L6578" t="s">
        <v>33</v>
      </c>
      <c r="M6578" t="s">
        <v>140</v>
      </c>
      <c r="N6578" t="s">
        <v>11270</v>
      </c>
      <c r="O6578" s="129"/>
    </row>
    <row r="6579" spans="1:15">
      <c r="A6579" t="s">
        <v>11583</v>
      </c>
      <c r="B6579" t="s">
        <v>317</v>
      </c>
      <c r="C6579" t="s">
        <v>11584</v>
      </c>
      <c r="D6579" t="s">
        <v>318</v>
      </c>
      <c r="E6579">
        <v>1042.3599999999999</v>
      </c>
      <c r="F6579" t="s">
        <v>1170</v>
      </c>
      <c r="G6579" t="s">
        <v>11585</v>
      </c>
      <c r="H6579" t="s">
        <v>915</v>
      </c>
      <c r="I6579" t="s">
        <v>10646</v>
      </c>
      <c r="J6579">
        <v>10115</v>
      </c>
      <c r="K6579">
        <v>114020</v>
      </c>
      <c r="L6579" t="s">
        <v>33</v>
      </c>
      <c r="M6579" t="s">
        <v>140</v>
      </c>
      <c r="N6579" t="s">
        <v>11271</v>
      </c>
      <c r="O6579" s="129"/>
    </row>
    <row r="6580" spans="1:15">
      <c r="A6580" t="s">
        <v>11588</v>
      </c>
      <c r="B6580" t="s">
        <v>317</v>
      </c>
      <c r="C6580" t="s">
        <v>11589</v>
      </c>
      <c r="D6580" t="s">
        <v>318</v>
      </c>
      <c r="E6580">
        <v>1270.26</v>
      </c>
      <c r="F6580" t="s">
        <v>1170</v>
      </c>
      <c r="G6580" t="s">
        <v>11590</v>
      </c>
      <c r="H6580" t="s">
        <v>925</v>
      </c>
      <c r="I6580" t="s">
        <v>10646</v>
      </c>
      <c r="J6580">
        <v>10115</v>
      </c>
      <c r="K6580">
        <v>114020</v>
      </c>
      <c r="L6580" t="s">
        <v>33</v>
      </c>
      <c r="M6580" t="s">
        <v>140</v>
      </c>
      <c r="N6580" t="s">
        <v>11272</v>
      </c>
      <c r="O6580" s="129"/>
    </row>
    <row r="6581" spans="1:15">
      <c r="A6581" t="s">
        <v>1161</v>
      </c>
      <c r="B6581" t="s">
        <v>317</v>
      </c>
      <c r="C6581" t="s">
        <v>11591</v>
      </c>
      <c r="D6581" t="s">
        <v>318</v>
      </c>
      <c r="E6581">
        <v>746.05</v>
      </c>
      <c r="F6581" t="s">
        <v>1170</v>
      </c>
      <c r="G6581" t="s">
        <v>11592</v>
      </c>
      <c r="H6581" t="s">
        <v>918</v>
      </c>
      <c r="I6581" t="s">
        <v>10646</v>
      </c>
      <c r="J6581">
        <v>10115</v>
      </c>
      <c r="K6581">
        <v>114020</v>
      </c>
      <c r="L6581" t="s">
        <v>33</v>
      </c>
      <c r="M6581" t="s">
        <v>140</v>
      </c>
      <c r="N6581" t="s">
        <v>11273</v>
      </c>
      <c r="O6581" s="129"/>
    </row>
    <row r="6582" spans="1:15">
      <c r="A6582" t="s">
        <v>1160</v>
      </c>
      <c r="B6582" t="s">
        <v>317</v>
      </c>
      <c r="C6582" t="s">
        <v>11593</v>
      </c>
      <c r="D6582" t="s">
        <v>318</v>
      </c>
      <c r="E6582">
        <v>963.06</v>
      </c>
      <c r="F6582" t="s">
        <v>1170</v>
      </c>
      <c r="G6582" t="s">
        <v>11594</v>
      </c>
      <c r="H6582" t="s">
        <v>921</v>
      </c>
      <c r="I6582" t="s">
        <v>10646</v>
      </c>
      <c r="J6582">
        <v>10115</v>
      </c>
      <c r="K6582">
        <v>114020</v>
      </c>
      <c r="L6582" t="s">
        <v>33</v>
      </c>
      <c r="M6582" t="s">
        <v>140</v>
      </c>
      <c r="N6582" t="s">
        <v>11274</v>
      </c>
      <c r="O6582" s="129"/>
    </row>
    <row r="6583" spans="1:15">
      <c r="A6583" t="s">
        <v>316</v>
      </c>
      <c r="B6583" t="s">
        <v>317</v>
      </c>
      <c r="C6583" t="s">
        <v>11569</v>
      </c>
      <c r="D6583" t="s">
        <v>318</v>
      </c>
      <c r="E6583">
        <v>18418.080000000002</v>
      </c>
      <c r="F6583" t="s">
        <v>1170</v>
      </c>
      <c r="G6583" t="s">
        <v>11570</v>
      </c>
      <c r="H6583" t="s">
        <v>925</v>
      </c>
      <c r="I6583" t="s">
        <v>10645</v>
      </c>
      <c r="J6583">
        <v>10115</v>
      </c>
      <c r="K6583">
        <v>114040</v>
      </c>
      <c r="L6583" t="s">
        <v>27</v>
      </c>
      <c r="M6583" t="s">
        <v>140</v>
      </c>
      <c r="N6583" t="s">
        <v>11264</v>
      </c>
      <c r="O6583" s="129"/>
    </row>
    <row r="6584" spans="1:15">
      <c r="A6584" t="s">
        <v>320</v>
      </c>
      <c r="B6584" t="s">
        <v>317</v>
      </c>
      <c r="C6584" t="s">
        <v>11571</v>
      </c>
      <c r="D6584" t="s">
        <v>318</v>
      </c>
      <c r="E6584">
        <v>18460.72</v>
      </c>
      <c r="F6584" t="s">
        <v>1170</v>
      </c>
      <c r="G6584" t="s">
        <v>11572</v>
      </c>
      <c r="H6584" t="s">
        <v>920</v>
      </c>
      <c r="I6584" t="s">
        <v>10645</v>
      </c>
      <c r="J6584">
        <v>10115</v>
      </c>
      <c r="K6584">
        <v>114040</v>
      </c>
      <c r="L6584" t="s">
        <v>27</v>
      </c>
      <c r="M6584" t="s">
        <v>140</v>
      </c>
      <c r="N6584" t="s">
        <v>11265</v>
      </c>
      <c r="O6584" s="129"/>
    </row>
    <row r="6585" spans="1:15">
      <c r="A6585" t="s">
        <v>321</v>
      </c>
      <c r="B6585" t="s">
        <v>317</v>
      </c>
      <c r="C6585" t="s">
        <v>11573</v>
      </c>
      <c r="D6585" t="s">
        <v>318</v>
      </c>
      <c r="E6585">
        <v>18460.72</v>
      </c>
      <c r="F6585" t="s">
        <v>1170</v>
      </c>
      <c r="G6585" t="s">
        <v>11574</v>
      </c>
      <c r="H6585" t="s">
        <v>922</v>
      </c>
      <c r="I6585" t="s">
        <v>10645</v>
      </c>
      <c r="J6585">
        <v>10115</v>
      </c>
      <c r="K6585">
        <v>114040</v>
      </c>
      <c r="L6585" t="s">
        <v>27</v>
      </c>
      <c r="M6585" t="s">
        <v>140</v>
      </c>
      <c r="N6585" t="s">
        <v>11266</v>
      </c>
      <c r="O6585" s="129"/>
    </row>
    <row r="6586" spans="1:15">
      <c r="A6586" t="s">
        <v>1115</v>
      </c>
      <c r="B6586" t="s">
        <v>317</v>
      </c>
      <c r="C6586" t="s">
        <v>11575</v>
      </c>
      <c r="D6586" t="s">
        <v>318</v>
      </c>
      <c r="E6586">
        <v>18169.09</v>
      </c>
      <c r="F6586" t="s">
        <v>1170</v>
      </c>
      <c r="G6586" t="s">
        <v>11576</v>
      </c>
      <c r="H6586" t="s">
        <v>922</v>
      </c>
      <c r="I6586" t="s">
        <v>10645</v>
      </c>
      <c r="J6586">
        <v>10115</v>
      </c>
      <c r="K6586">
        <v>114040</v>
      </c>
      <c r="L6586" t="s">
        <v>27</v>
      </c>
      <c r="M6586" t="s">
        <v>140</v>
      </c>
      <c r="N6586" t="s">
        <v>11267</v>
      </c>
      <c r="O6586" s="129"/>
    </row>
    <row r="6587" spans="1:15">
      <c r="A6587" t="s">
        <v>11577</v>
      </c>
      <c r="B6587" t="s">
        <v>317</v>
      </c>
      <c r="C6587" t="s">
        <v>11578</v>
      </c>
      <c r="D6587" t="s">
        <v>318</v>
      </c>
      <c r="E6587">
        <v>18298.03</v>
      </c>
      <c r="F6587" t="s">
        <v>1170</v>
      </c>
      <c r="G6587" t="s">
        <v>11579</v>
      </c>
      <c r="H6587" t="s">
        <v>913</v>
      </c>
      <c r="I6587" t="s">
        <v>10645</v>
      </c>
      <c r="J6587">
        <v>10115</v>
      </c>
      <c r="K6587">
        <v>114040</v>
      </c>
      <c r="L6587" t="s">
        <v>27</v>
      </c>
      <c r="M6587" t="s">
        <v>140</v>
      </c>
      <c r="N6587" t="s">
        <v>11268</v>
      </c>
      <c r="O6587" s="129"/>
    </row>
    <row r="6588" spans="1:15">
      <c r="A6588" t="s">
        <v>11580</v>
      </c>
      <c r="B6588" t="s">
        <v>317</v>
      </c>
      <c r="C6588" t="s">
        <v>11581</v>
      </c>
      <c r="D6588" t="s">
        <v>318</v>
      </c>
      <c r="E6588">
        <v>16485.39</v>
      </c>
      <c r="F6588" t="s">
        <v>1170</v>
      </c>
      <c r="G6588" t="s">
        <v>11582</v>
      </c>
      <c r="H6588" t="s">
        <v>908</v>
      </c>
      <c r="I6588" t="s">
        <v>10645</v>
      </c>
      <c r="J6588">
        <v>10115</v>
      </c>
      <c r="K6588">
        <v>114040</v>
      </c>
      <c r="L6588" t="s">
        <v>27</v>
      </c>
      <c r="M6588" t="s">
        <v>140</v>
      </c>
      <c r="N6588" t="s">
        <v>11269</v>
      </c>
      <c r="O6588" s="129"/>
    </row>
    <row r="6589" spans="1:15">
      <c r="A6589" t="s">
        <v>1155</v>
      </c>
      <c r="B6589" t="s">
        <v>317</v>
      </c>
      <c r="C6589" t="s">
        <v>11586</v>
      </c>
      <c r="D6589" t="s">
        <v>318</v>
      </c>
      <c r="E6589">
        <v>17558.310000000001</v>
      </c>
      <c r="F6589" t="s">
        <v>1170</v>
      </c>
      <c r="G6589" t="s">
        <v>11587</v>
      </c>
      <c r="H6589" t="s">
        <v>919</v>
      </c>
      <c r="I6589" t="s">
        <v>10645</v>
      </c>
      <c r="J6589">
        <v>10115</v>
      </c>
      <c r="K6589">
        <v>114040</v>
      </c>
      <c r="L6589" t="s">
        <v>27</v>
      </c>
      <c r="M6589" t="s">
        <v>140</v>
      </c>
      <c r="N6589" t="s">
        <v>11270</v>
      </c>
      <c r="O6589" s="129"/>
    </row>
    <row r="6590" spans="1:15">
      <c r="A6590" t="s">
        <v>11583</v>
      </c>
      <c r="B6590" t="s">
        <v>317</v>
      </c>
      <c r="C6590" t="s">
        <v>11584</v>
      </c>
      <c r="D6590" t="s">
        <v>318</v>
      </c>
      <c r="E6590">
        <v>20932.16</v>
      </c>
      <c r="F6590" t="s">
        <v>1170</v>
      </c>
      <c r="G6590" t="s">
        <v>11585</v>
      </c>
      <c r="H6590" t="s">
        <v>916</v>
      </c>
      <c r="I6590" t="s">
        <v>10645</v>
      </c>
      <c r="J6590">
        <v>10115</v>
      </c>
      <c r="K6590">
        <v>114040</v>
      </c>
      <c r="L6590" t="s">
        <v>27</v>
      </c>
      <c r="M6590" t="s">
        <v>140</v>
      </c>
      <c r="N6590" t="s">
        <v>11271</v>
      </c>
      <c r="O6590" s="129"/>
    </row>
    <row r="6591" spans="1:15">
      <c r="A6591" t="s">
        <v>11588</v>
      </c>
      <c r="B6591" t="s">
        <v>317</v>
      </c>
      <c r="C6591" t="s">
        <v>11589</v>
      </c>
      <c r="D6591" t="s">
        <v>318</v>
      </c>
      <c r="E6591">
        <v>18891.560000000001</v>
      </c>
      <c r="F6591" t="s">
        <v>1170</v>
      </c>
      <c r="G6591" t="s">
        <v>11590</v>
      </c>
      <c r="H6591" t="s">
        <v>926</v>
      </c>
      <c r="I6591" t="s">
        <v>10645</v>
      </c>
      <c r="J6591">
        <v>10115</v>
      </c>
      <c r="K6591">
        <v>114040</v>
      </c>
      <c r="L6591" t="s">
        <v>27</v>
      </c>
      <c r="M6591" t="s">
        <v>140</v>
      </c>
      <c r="N6591" t="s">
        <v>11272</v>
      </c>
      <c r="O6591" s="129"/>
    </row>
    <row r="6592" spans="1:15">
      <c r="A6592" t="s">
        <v>1161</v>
      </c>
      <c r="B6592" t="s">
        <v>317</v>
      </c>
      <c r="C6592" t="s">
        <v>11591</v>
      </c>
      <c r="D6592" t="s">
        <v>318</v>
      </c>
      <c r="E6592">
        <v>18447.77</v>
      </c>
      <c r="F6592" t="s">
        <v>1170</v>
      </c>
      <c r="G6592" t="s">
        <v>11592</v>
      </c>
      <c r="H6592" t="s">
        <v>919</v>
      </c>
      <c r="I6592" t="s">
        <v>10645</v>
      </c>
      <c r="J6592">
        <v>10115</v>
      </c>
      <c r="K6592">
        <v>114040</v>
      </c>
      <c r="L6592" t="s">
        <v>27</v>
      </c>
      <c r="M6592" t="s">
        <v>140</v>
      </c>
      <c r="N6592" t="s">
        <v>11273</v>
      </c>
      <c r="O6592" s="129"/>
    </row>
    <row r="6593" spans="1:15">
      <c r="A6593" t="s">
        <v>1160</v>
      </c>
      <c r="B6593" t="s">
        <v>317</v>
      </c>
      <c r="C6593" t="s">
        <v>11593</v>
      </c>
      <c r="D6593" t="s">
        <v>318</v>
      </c>
      <c r="E6593">
        <v>18229.55</v>
      </c>
      <c r="F6593" t="s">
        <v>1170</v>
      </c>
      <c r="G6593" t="s">
        <v>11594</v>
      </c>
      <c r="H6593" t="s">
        <v>922</v>
      </c>
      <c r="I6593" t="s">
        <v>10645</v>
      </c>
      <c r="J6593">
        <v>10115</v>
      </c>
      <c r="K6593">
        <v>114040</v>
      </c>
      <c r="L6593" t="s">
        <v>27</v>
      </c>
      <c r="M6593" t="s">
        <v>140</v>
      </c>
      <c r="N6593" t="s">
        <v>11274</v>
      </c>
      <c r="O6593" s="129"/>
    </row>
    <row r="6594" spans="1:15">
      <c r="A6594" t="s">
        <v>316</v>
      </c>
      <c r="B6594" t="s">
        <v>317</v>
      </c>
      <c r="C6594" t="s">
        <v>11569</v>
      </c>
      <c r="D6594" t="s">
        <v>318</v>
      </c>
      <c r="E6594">
        <v>236.8</v>
      </c>
      <c r="F6594" t="s">
        <v>1170</v>
      </c>
      <c r="G6594" t="s">
        <v>11570</v>
      </c>
      <c r="H6594" t="s">
        <v>926</v>
      </c>
      <c r="I6594" t="s">
        <v>11612</v>
      </c>
      <c r="J6594">
        <v>10115</v>
      </c>
      <c r="K6594">
        <v>114050</v>
      </c>
      <c r="L6594" t="s">
        <v>29</v>
      </c>
      <c r="M6594" t="s">
        <v>140</v>
      </c>
      <c r="N6594" t="s">
        <v>11264</v>
      </c>
      <c r="O6594" s="129"/>
    </row>
    <row r="6595" spans="1:15">
      <c r="A6595" t="s">
        <v>320</v>
      </c>
      <c r="B6595" t="s">
        <v>317</v>
      </c>
      <c r="C6595" t="s">
        <v>11571</v>
      </c>
      <c r="D6595" t="s">
        <v>318</v>
      </c>
      <c r="E6595">
        <v>-236.8</v>
      </c>
      <c r="F6595" t="s">
        <v>1170</v>
      </c>
      <c r="G6595" t="s">
        <v>11572</v>
      </c>
      <c r="H6595" t="s">
        <v>921</v>
      </c>
      <c r="I6595" t="s">
        <v>11612</v>
      </c>
      <c r="J6595">
        <v>10115</v>
      </c>
      <c r="K6595">
        <v>114050</v>
      </c>
      <c r="L6595" t="s">
        <v>29</v>
      </c>
      <c r="M6595" t="s">
        <v>140</v>
      </c>
      <c r="N6595" t="s">
        <v>11265</v>
      </c>
      <c r="O6595" s="129"/>
    </row>
    <row r="6596" spans="1:15">
      <c r="A6596" t="s">
        <v>316</v>
      </c>
      <c r="B6596" t="s">
        <v>317</v>
      </c>
      <c r="C6596" t="s">
        <v>11569</v>
      </c>
      <c r="D6596" t="s">
        <v>318</v>
      </c>
      <c r="E6596">
        <v>9160.4599999999991</v>
      </c>
      <c r="F6596" t="s">
        <v>1170</v>
      </c>
      <c r="G6596" t="s">
        <v>11570</v>
      </c>
      <c r="H6596" t="s">
        <v>927</v>
      </c>
      <c r="I6596" t="s">
        <v>10644</v>
      </c>
      <c r="J6596">
        <v>10115</v>
      </c>
      <c r="K6596">
        <v>114060</v>
      </c>
      <c r="L6596" t="s">
        <v>31</v>
      </c>
      <c r="M6596" t="s">
        <v>140</v>
      </c>
      <c r="N6596" t="s">
        <v>11264</v>
      </c>
      <c r="O6596" s="129"/>
    </row>
    <row r="6597" spans="1:15">
      <c r="A6597" t="s">
        <v>320</v>
      </c>
      <c r="B6597" t="s">
        <v>317</v>
      </c>
      <c r="C6597" t="s">
        <v>11571</v>
      </c>
      <c r="D6597" t="s">
        <v>318</v>
      </c>
      <c r="E6597">
        <v>9548.19</v>
      </c>
      <c r="F6597" t="s">
        <v>1170</v>
      </c>
      <c r="G6597" t="s">
        <v>11572</v>
      </c>
      <c r="H6597" t="s">
        <v>922</v>
      </c>
      <c r="I6597" t="s">
        <v>10644</v>
      </c>
      <c r="J6597">
        <v>10115</v>
      </c>
      <c r="K6597">
        <v>114060</v>
      </c>
      <c r="L6597" t="s">
        <v>31</v>
      </c>
      <c r="M6597" t="s">
        <v>140</v>
      </c>
      <c r="N6597" t="s">
        <v>11265</v>
      </c>
      <c r="O6597" s="129"/>
    </row>
    <row r="6598" spans="1:15">
      <c r="A6598" t="s">
        <v>321</v>
      </c>
      <c r="B6598" t="s">
        <v>317</v>
      </c>
      <c r="C6598" t="s">
        <v>11573</v>
      </c>
      <c r="D6598" t="s">
        <v>318</v>
      </c>
      <c r="E6598">
        <v>9669.59</v>
      </c>
      <c r="F6598" t="s">
        <v>1170</v>
      </c>
      <c r="G6598" t="s">
        <v>11574</v>
      </c>
      <c r="H6598" t="s">
        <v>923</v>
      </c>
      <c r="I6598" t="s">
        <v>10644</v>
      </c>
      <c r="J6598">
        <v>10115</v>
      </c>
      <c r="K6598">
        <v>114060</v>
      </c>
      <c r="L6598" t="s">
        <v>31</v>
      </c>
      <c r="M6598" t="s">
        <v>140</v>
      </c>
      <c r="N6598" t="s">
        <v>11266</v>
      </c>
      <c r="O6598" s="129"/>
    </row>
    <row r="6599" spans="1:15">
      <c r="A6599" t="s">
        <v>1115</v>
      </c>
      <c r="B6599" t="s">
        <v>317</v>
      </c>
      <c r="C6599" t="s">
        <v>11575</v>
      </c>
      <c r="D6599" t="s">
        <v>318</v>
      </c>
      <c r="E6599">
        <v>9920.75</v>
      </c>
      <c r="F6599" t="s">
        <v>1170</v>
      </c>
      <c r="G6599" t="s">
        <v>11576</v>
      </c>
      <c r="H6599" t="s">
        <v>923</v>
      </c>
      <c r="I6599" t="s">
        <v>10644</v>
      </c>
      <c r="J6599">
        <v>10115</v>
      </c>
      <c r="K6599">
        <v>114060</v>
      </c>
      <c r="L6599" t="s">
        <v>31</v>
      </c>
      <c r="M6599" t="s">
        <v>140</v>
      </c>
      <c r="N6599" t="s">
        <v>11267</v>
      </c>
      <c r="O6599" s="129"/>
    </row>
    <row r="6600" spans="1:15">
      <c r="A6600" t="s">
        <v>11577</v>
      </c>
      <c r="B6600" t="s">
        <v>317</v>
      </c>
      <c r="C6600" t="s">
        <v>11578</v>
      </c>
      <c r="D6600" t="s">
        <v>318</v>
      </c>
      <c r="E6600">
        <v>9713.26</v>
      </c>
      <c r="F6600" t="s">
        <v>1170</v>
      </c>
      <c r="G6600" t="s">
        <v>11579</v>
      </c>
      <c r="H6600" t="s">
        <v>914</v>
      </c>
      <c r="I6600" t="s">
        <v>10644</v>
      </c>
      <c r="J6600">
        <v>10115</v>
      </c>
      <c r="K6600">
        <v>114060</v>
      </c>
      <c r="L6600" t="s">
        <v>31</v>
      </c>
      <c r="M6600" t="s">
        <v>140</v>
      </c>
      <c r="N6600" t="s">
        <v>11268</v>
      </c>
      <c r="O6600" s="129"/>
    </row>
    <row r="6601" spans="1:15">
      <c r="A6601" t="s">
        <v>11580</v>
      </c>
      <c r="B6601" t="s">
        <v>317</v>
      </c>
      <c r="C6601" t="s">
        <v>11581</v>
      </c>
      <c r="D6601" t="s">
        <v>318</v>
      </c>
      <c r="E6601">
        <v>9713.26</v>
      </c>
      <c r="F6601" t="s">
        <v>1170</v>
      </c>
      <c r="G6601" t="s">
        <v>11582</v>
      </c>
      <c r="H6601" t="s">
        <v>909</v>
      </c>
      <c r="I6601" t="s">
        <v>10644</v>
      </c>
      <c r="J6601">
        <v>10115</v>
      </c>
      <c r="K6601">
        <v>114060</v>
      </c>
      <c r="L6601" t="s">
        <v>31</v>
      </c>
      <c r="M6601" t="s">
        <v>140</v>
      </c>
      <c r="N6601" t="s">
        <v>11269</v>
      </c>
      <c r="O6601" s="129"/>
    </row>
    <row r="6602" spans="1:15">
      <c r="A6602" t="s">
        <v>1155</v>
      </c>
      <c r="B6602" t="s">
        <v>317</v>
      </c>
      <c r="C6602" t="s">
        <v>11586</v>
      </c>
      <c r="D6602" t="s">
        <v>318</v>
      </c>
      <c r="E6602">
        <v>9693.08</v>
      </c>
      <c r="F6602" t="s">
        <v>1170</v>
      </c>
      <c r="G6602" t="s">
        <v>11587</v>
      </c>
      <c r="H6602" t="s">
        <v>920</v>
      </c>
      <c r="I6602" t="s">
        <v>10644</v>
      </c>
      <c r="J6602">
        <v>10115</v>
      </c>
      <c r="K6602">
        <v>114060</v>
      </c>
      <c r="L6602" t="s">
        <v>31</v>
      </c>
      <c r="M6602" t="s">
        <v>140</v>
      </c>
      <c r="N6602" t="s">
        <v>11270</v>
      </c>
      <c r="O6602" s="129"/>
    </row>
    <row r="6603" spans="1:15">
      <c r="A6603" t="s">
        <v>11583</v>
      </c>
      <c r="B6603" t="s">
        <v>317</v>
      </c>
      <c r="C6603" t="s">
        <v>11584</v>
      </c>
      <c r="D6603" t="s">
        <v>318</v>
      </c>
      <c r="E6603">
        <v>9685.41</v>
      </c>
      <c r="F6603" t="s">
        <v>1170</v>
      </c>
      <c r="G6603" t="s">
        <v>11585</v>
      </c>
      <c r="H6603" t="s">
        <v>917</v>
      </c>
      <c r="I6603" t="s">
        <v>10644</v>
      </c>
      <c r="J6603">
        <v>10115</v>
      </c>
      <c r="K6603">
        <v>114060</v>
      </c>
      <c r="L6603" t="s">
        <v>31</v>
      </c>
      <c r="M6603" t="s">
        <v>140</v>
      </c>
      <c r="N6603" t="s">
        <v>11271</v>
      </c>
      <c r="O6603" s="129"/>
    </row>
    <row r="6604" spans="1:15">
      <c r="A6604" t="s">
        <v>11588</v>
      </c>
      <c r="B6604" t="s">
        <v>317</v>
      </c>
      <c r="C6604" t="s">
        <v>11589</v>
      </c>
      <c r="D6604" t="s">
        <v>318</v>
      </c>
      <c r="E6604">
        <v>16933.91</v>
      </c>
      <c r="F6604" t="s">
        <v>1170</v>
      </c>
      <c r="G6604" t="s">
        <v>11590</v>
      </c>
      <c r="H6604" t="s">
        <v>927</v>
      </c>
      <c r="I6604" t="s">
        <v>10644</v>
      </c>
      <c r="J6604">
        <v>10115</v>
      </c>
      <c r="K6604">
        <v>114060</v>
      </c>
      <c r="L6604" t="s">
        <v>31</v>
      </c>
      <c r="M6604" t="s">
        <v>140</v>
      </c>
      <c r="N6604" t="s">
        <v>11272</v>
      </c>
      <c r="O6604" s="129"/>
    </row>
    <row r="6605" spans="1:15">
      <c r="A6605" t="s">
        <v>1161</v>
      </c>
      <c r="B6605" t="s">
        <v>317</v>
      </c>
      <c r="C6605" t="s">
        <v>11591</v>
      </c>
      <c r="D6605" t="s">
        <v>318</v>
      </c>
      <c r="E6605">
        <v>10562.15</v>
      </c>
      <c r="F6605" t="s">
        <v>1170</v>
      </c>
      <c r="G6605" t="s">
        <v>11592</v>
      </c>
      <c r="H6605" t="s">
        <v>920</v>
      </c>
      <c r="I6605" t="s">
        <v>10644</v>
      </c>
      <c r="J6605">
        <v>10115</v>
      </c>
      <c r="K6605">
        <v>114060</v>
      </c>
      <c r="L6605" t="s">
        <v>31</v>
      </c>
      <c r="M6605" t="s">
        <v>140</v>
      </c>
      <c r="N6605" t="s">
        <v>11273</v>
      </c>
      <c r="O6605" s="129"/>
    </row>
    <row r="6606" spans="1:15">
      <c r="A6606" t="s">
        <v>1160</v>
      </c>
      <c r="B6606" t="s">
        <v>317</v>
      </c>
      <c r="C6606" t="s">
        <v>11593</v>
      </c>
      <c r="D6606" t="s">
        <v>318</v>
      </c>
      <c r="E6606">
        <v>10524.03</v>
      </c>
      <c r="F6606" t="s">
        <v>1170</v>
      </c>
      <c r="G6606" t="s">
        <v>11594</v>
      </c>
      <c r="H6606" t="s">
        <v>923</v>
      </c>
      <c r="I6606" t="s">
        <v>10644</v>
      </c>
      <c r="J6606">
        <v>10115</v>
      </c>
      <c r="K6606">
        <v>114060</v>
      </c>
      <c r="L6606" t="s">
        <v>31</v>
      </c>
      <c r="M6606" t="s">
        <v>140</v>
      </c>
      <c r="N6606" t="s">
        <v>11274</v>
      </c>
      <c r="O6606" s="129"/>
    </row>
    <row r="6607" spans="1:15">
      <c r="A6607" t="s">
        <v>316</v>
      </c>
      <c r="B6607" t="s">
        <v>317</v>
      </c>
      <c r="C6607" t="s">
        <v>11569</v>
      </c>
      <c r="D6607" t="s">
        <v>318</v>
      </c>
      <c r="E6607">
        <v>2608.4</v>
      </c>
      <c r="F6607" t="s">
        <v>1170</v>
      </c>
      <c r="G6607" t="s">
        <v>11570</v>
      </c>
      <c r="H6607" t="s">
        <v>928</v>
      </c>
      <c r="I6607" t="s">
        <v>10643</v>
      </c>
      <c r="J6607">
        <v>10117</v>
      </c>
      <c r="K6607">
        <v>111100</v>
      </c>
      <c r="L6607" t="s">
        <v>35</v>
      </c>
      <c r="M6607" t="s">
        <v>135</v>
      </c>
      <c r="N6607" t="s">
        <v>11264</v>
      </c>
      <c r="O6607" s="129"/>
    </row>
    <row r="6608" spans="1:15">
      <c r="A6608" t="s">
        <v>320</v>
      </c>
      <c r="B6608" t="s">
        <v>317</v>
      </c>
      <c r="C6608" t="s">
        <v>11571</v>
      </c>
      <c r="D6608" t="s">
        <v>318</v>
      </c>
      <c r="E6608">
        <v>2608.4</v>
      </c>
      <c r="F6608" t="s">
        <v>1170</v>
      </c>
      <c r="G6608" t="s">
        <v>11572</v>
      </c>
      <c r="H6608" t="s">
        <v>923</v>
      </c>
      <c r="I6608" t="s">
        <v>10643</v>
      </c>
      <c r="J6608">
        <v>10117</v>
      </c>
      <c r="K6608">
        <v>111100</v>
      </c>
      <c r="L6608" t="s">
        <v>35</v>
      </c>
      <c r="M6608" t="s">
        <v>135</v>
      </c>
      <c r="N6608" t="s">
        <v>11265</v>
      </c>
      <c r="O6608" s="129"/>
    </row>
    <row r="6609" spans="1:15">
      <c r="A6609" t="s">
        <v>321</v>
      </c>
      <c r="B6609" t="s">
        <v>317</v>
      </c>
      <c r="C6609" t="s">
        <v>11573</v>
      </c>
      <c r="D6609" t="s">
        <v>318</v>
      </c>
      <c r="E6609">
        <v>2608.4</v>
      </c>
      <c r="F6609" t="s">
        <v>1170</v>
      </c>
      <c r="G6609" t="s">
        <v>11574</v>
      </c>
      <c r="H6609" t="s">
        <v>924</v>
      </c>
      <c r="I6609" t="s">
        <v>10643</v>
      </c>
      <c r="J6609">
        <v>10117</v>
      </c>
      <c r="K6609">
        <v>111100</v>
      </c>
      <c r="L6609" t="s">
        <v>35</v>
      </c>
      <c r="M6609" t="s">
        <v>135</v>
      </c>
      <c r="N6609" t="s">
        <v>11266</v>
      </c>
      <c r="O6609" s="129"/>
    </row>
    <row r="6610" spans="1:15">
      <c r="A6610" t="s">
        <v>1115</v>
      </c>
      <c r="B6610" t="s">
        <v>317</v>
      </c>
      <c r="C6610" t="s">
        <v>11575</v>
      </c>
      <c r="D6610" t="s">
        <v>318</v>
      </c>
      <c r="E6610">
        <v>2651.44</v>
      </c>
      <c r="F6610" t="s">
        <v>1170</v>
      </c>
      <c r="G6610" t="s">
        <v>11576</v>
      </c>
      <c r="H6610" t="s">
        <v>924</v>
      </c>
      <c r="I6610" t="s">
        <v>10643</v>
      </c>
      <c r="J6610">
        <v>10117</v>
      </c>
      <c r="K6610">
        <v>111100</v>
      </c>
      <c r="L6610" t="s">
        <v>35</v>
      </c>
      <c r="M6610" t="s">
        <v>135</v>
      </c>
      <c r="N6610" t="s">
        <v>11267</v>
      </c>
      <c r="O6610" s="129"/>
    </row>
    <row r="6611" spans="1:15">
      <c r="A6611" t="s">
        <v>11577</v>
      </c>
      <c r="B6611" t="s">
        <v>317</v>
      </c>
      <c r="C6611" t="s">
        <v>11578</v>
      </c>
      <c r="D6611" t="s">
        <v>318</v>
      </c>
      <c r="E6611">
        <v>2619.16</v>
      </c>
      <c r="F6611" t="s">
        <v>1170</v>
      </c>
      <c r="G6611" t="s">
        <v>11579</v>
      </c>
      <c r="H6611" t="s">
        <v>915</v>
      </c>
      <c r="I6611" t="s">
        <v>10643</v>
      </c>
      <c r="J6611">
        <v>10117</v>
      </c>
      <c r="K6611">
        <v>111100</v>
      </c>
      <c r="L6611" t="s">
        <v>35</v>
      </c>
      <c r="M6611" t="s">
        <v>135</v>
      </c>
      <c r="N6611" t="s">
        <v>11268</v>
      </c>
      <c r="O6611" s="129"/>
    </row>
    <row r="6612" spans="1:15">
      <c r="A6612" t="s">
        <v>11580</v>
      </c>
      <c r="B6612" t="s">
        <v>317</v>
      </c>
      <c r="C6612" t="s">
        <v>11581</v>
      </c>
      <c r="D6612" t="s">
        <v>318</v>
      </c>
      <c r="E6612">
        <v>2619.16</v>
      </c>
      <c r="F6612" t="s">
        <v>1170</v>
      </c>
      <c r="G6612" t="s">
        <v>11582</v>
      </c>
      <c r="H6612" t="s">
        <v>910</v>
      </c>
      <c r="I6612" t="s">
        <v>10643</v>
      </c>
      <c r="J6612">
        <v>10117</v>
      </c>
      <c r="K6612">
        <v>111100</v>
      </c>
      <c r="L6612" t="s">
        <v>35</v>
      </c>
      <c r="M6612" t="s">
        <v>135</v>
      </c>
      <c r="N6612" t="s">
        <v>11269</v>
      </c>
      <c r="O6612" s="129"/>
    </row>
    <row r="6613" spans="1:15">
      <c r="A6613" t="s">
        <v>11583</v>
      </c>
      <c r="B6613" t="s">
        <v>317</v>
      </c>
      <c r="C6613" t="s">
        <v>11584</v>
      </c>
      <c r="D6613" t="s">
        <v>318</v>
      </c>
      <c r="E6613">
        <v>2619.16</v>
      </c>
      <c r="F6613" t="s">
        <v>1170</v>
      </c>
      <c r="G6613" t="s">
        <v>11585</v>
      </c>
      <c r="H6613" t="s">
        <v>918</v>
      </c>
      <c r="I6613" t="s">
        <v>10643</v>
      </c>
      <c r="J6613">
        <v>10117</v>
      </c>
      <c r="K6613">
        <v>111100</v>
      </c>
      <c r="L6613" t="s">
        <v>35</v>
      </c>
      <c r="M6613" t="s">
        <v>135</v>
      </c>
      <c r="N6613" t="s">
        <v>11271</v>
      </c>
      <c r="O6613" s="129"/>
    </row>
    <row r="6614" spans="1:15">
      <c r="A6614" t="s">
        <v>1155</v>
      </c>
      <c r="B6614" t="s">
        <v>317</v>
      </c>
      <c r="C6614" t="s">
        <v>11586</v>
      </c>
      <c r="D6614" t="s">
        <v>318</v>
      </c>
      <c r="E6614">
        <v>2619.16</v>
      </c>
      <c r="F6614" t="s">
        <v>1170</v>
      </c>
      <c r="G6614" t="s">
        <v>11587</v>
      </c>
      <c r="H6614" t="s">
        <v>921</v>
      </c>
      <c r="I6614" t="s">
        <v>10643</v>
      </c>
      <c r="J6614">
        <v>10117</v>
      </c>
      <c r="K6614">
        <v>111100</v>
      </c>
      <c r="L6614" t="s">
        <v>35</v>
      </c>
      <c r="M6614" t="s">
        <v>135</v>
      </c>
      <c r="N6614" t="s">
        <v>11270</v>
      </c>
      <c r="O6614" s="129"/>
    </row>
    <row r="6615" spans="1:15">
      <c r="A6615" t="s">
        <v>11588</v>
      </c>
      <c r="B6615" t="s">
        <v>317</v>
      </c>
      <c r="C6615" t="s">
        <v>11589</v>
      </c>
      <c r="D6615" t="s">
        <v>318</v>
      </c>
      <c r="E6615">
        <v>4980.58</v>
      </c>
      <c r="F6615" t="s">
        <v>1170</v>
      </c>
      <c r="G6615" t="s">
        <v>11590</v>
      </c>
      <c r="H6615" t="s">
        <v>928</v>
      </c>
      <c r="I6615" t="s">
        <v>10643</v>
      </c>
      <c r="J6615">
        <v>10117</v>
      </c>
      <c r="K6615">
        <v>111100</v>
      </c>
      <c r="L6615" t="s">
        <v>35</v>
      </c>
      <c r="M6615" t="s">
        <v>135</v>
      </c>
      <c r="N6615" t="s">
        <v>11272</v>
      </c>
      <c r="O6615" s="129"/>
    </row>
    <row r="6616" spans="1:15">
      <c r="A6616" t="s">
        <v>1161</v>
      </c>
      <c r="B6616" t="s">
        <v>317</v>
      </c>
      <c r="C6616" t="s">
        <v>11591</v>
      </c>
      <c r="D6616" t="s">
        <v>318</v>
      </c>
      <c r="E6616">
        <v>2881.54</v>
      </c>
      <c r="F6616" t="s">
        <v>1170</v>
      </c>
      <c r="G6616" t="s">
        <v>11592</v>
      </c>
      <c r="H6616" t="s">
        <v>921</v>
      </c>
      <c r="I6616" t="s">
        <v>10643</v>
      </c>
      <c r="J6616">
        <v>10117</v>
      </c>
      <c r="K6616">
        <v>111100</v>
      </c>
      <c r="L6616" t="s">
        <v>35</v>
      </c>
      <c r="M6616" t="s">
        <v>135</v>
      </c>
      <c r="N6616" t="s">
        <v>11273</v>
      </c>
      <c r="O6616" s="129"/>
    </row>
    <row r="6617" spans="1:15">
      <c r="A6617" t="s">
        <v>1160</v>
      </c>
      <c r="B6617" t="s">
        <v>317</v>
      </c>
      <c r="C6617" t="s">
        <v>11593</v>
      </c>
      <c r="D6617" t="s">
        <v>318</v>
      </c>
      <c r="E6617">
        <v>2881.54</v>
      </c>
      <c r="F6617" t="s">
        <v>1170</v>
      </c>
      <c r="G6617" t="s">
        <v>11594</v>
      </c>
      <c r="H6617" t="s">
        <v>924</v>
      </c>
      <c r="I6617" t="s">
        <v>10643</v>
      </c>
      <c r="J6617">
        <v>10117</v>
      </c>
      <c r="K6617">
        <v>111100</v>
      </c>
      <c r="L6617" t="s">
        <v>35</v>
      </c>
      <c r="M6617" t="s">
        <v>135</v>
      </c>
      <c r="N6617" t="s">
        <v>11274</v>
      </c>
      <c r="O6617" s="129"/>
    </row>
    <row r="6618" spans="1:15">
      <c r="A6618" t="s">
        <v>316</v>
      </c>
      <c r="B6618" t="s">
        <v>317</v>
      </c>
      <c r="C6618" t="s">
        <v>11569</v>
      </c>
      <c r="D6618" t="s">
        <v>318</v>
      </c>
      <c r="E6618">
        <v>2486.0100000000002</v>
      </c>
      <c r="F6618" t="s">
        <v>1170</v>
      </c>
      <c r="G6618" t="s">
        <v>11570</v>
      </c>
      <c r="H6618" t="s">
        <v>929</v>
      </c>
      <c r="I6618" t="s">
        <v>10642</v>
      </c>
      <c r="J6618">
        <v>10117</v>
      </c>
      <c r="K6618">
        <v>111200</v>
      </c>
      <c r="L6618" t="s">
        <v>33</v>
      </c>
      <c r="M6618" t="s">
        <v>135</v>
      </c>
      <c r="N6618" t="s">
        <v>11264</v>
      </c>
      <c r="O6618" s="129"/>
    </row>
    <row r="6619" spans="1:15">
      <c r="A6619" t="s">
        <v>320</v>
      </c>
      <c r="B6619" t="s">
        <v>317</v>
      </c>
      <c r="C6619" t="s">
        <v>11571</v>
      </c>
      <c r="D6619" t="s">
        <v>318</v>
      </c>
      <c r="E6619">
        <v>2486.0100000000002</v>
      </c>
      <c r="F6619" t="s">
        <v>1170</v>
      </c>
      <c r="G6619" t="s">
        <v>11572</v>
      </c>
      <c r="H6619" t="s">
        <v>924</v>
      </c>
      <c r="I6619" t="s">
        <v>10642</v>
      </c>
      <c r="J6619">
        <v>10117</v>
      </c>
      <c r="K6619">
        <v>111200</v>
      </c>
      <c r="L6619" t="s">
        <v>33</v>
      </c>
      <c r="M6619" t="s">
        <v>135</v>
      </c>
      <c r="N6619" t="s">
        <v>11265</v>
      </c>
      <c r="O6619" s="129"/>
    </row>
    <row r="6620" spans="1:15">
      <c r="A6620" t="s">
        <v>321</v>
      </c>
      <c r="B6620" t="s">
        <v>317</v>
      </c>
      <c r="C6620" t="s">
        <v>11573</v>
      </c>
      <c r="D6620" t="s">
        <v>318</v>
      </c>
      <c r="E6620">
        <v>2486.0100000000002</v>
      </c>
      <c r="F6620" t="s">
        <v>1170</v>
      </c>
      <c r="G6620" t="s">
        <v>11574</v>
      </c>
      <c r="H6620" t="s">
        <v>925</v>
      </c>
      <c r="I6620" t="s">
        <v>10642</v>
      </c>
      <c r="J6620">
        <v>10117</v>
      </c>
      <c r="K6620">
        <v>111200</v>
      </c>
      <c r="L6620" t="s">
        <v>33</v>
      </c>
      <c r="M6620" t="s">
        <v>135</v>
      </c>
      <c r="N6620" t="s">
        <v>11266</v>
      </c>
      <c r="O6620" s="129"/>
    </row>
    <row r="6621" spans="1:15">
      <c r="A6621" t="s">
        <v>1115</v>
      </c>
      <c r="B6621" t="s">
        <v>317</v>
      </c>
      <c r="C6621" t="s">
        <v>11575</v>
      </c>
      <c r="D6621" t="s">
        <v>318</v>
      </c>
      <c r="E6621">
        <v>2486.0100000000002</v>
      </c>
      <c r="F6621" t="s">
        <v>1170</v>
      </c>
      <c r="G6621" t="s">
        <v>11576</v>
      </c>
      <c r="H6621" t="s">
        <v>925</v>
      </c>
      <c r="I6621" t="s">
        <v>10642</v>
      </c>
      <c r="J6621">
        <v>10117</v>
      </c>
      <c r="K6621">
        <v>111200</v>
      </c>
      <c r="L6621" t="s">
        <v>33</v>
      </c>
      <c r="M6621" t="s">
        <v>135</v>
      </c>
      <c r="N6621" t="s">
        <v>11267</v>
      </c>
      <c r="O6621" s="129"/>
    </row>
    <row r="6622" spans="1:15">
      <c r="A6622" t="s">
        <v>11577</v>
      </c>
      <c r="B6622" t="s">
        <v>317</v>
      </c>
      <c r="C6622" t="s">
        <v>11578</v>
      </c>
      <c r="D6622" t="s">
        <v>318</v>
      </c>
      <c r="E6622">
        <v>2486.0100000000002</v>
      </c>
      <c r="F6622" t="s">
        <v>1170</v>
      </c>
      <c r="G6622" t="s">
        <v>11579</v>
      </c>
      <c r="H6622" t="s">
        <v>916</v>
      </c>
      <c r="I6622" t="s">
        <v>10642</v>
      </c>
      <c r="J6622">
        <v>10117</v>
      </c>
      <c r="K6622">
        <v>111200</v>
      </c>
      <c r="L6622" t="s">
        <v>33</v>
      </c>
      <c r="M6622" t="s">
        <v>135</v>
      </c>
      <c r="N6622" t="s">
        <v>11268</v>
      </c>
      <c r="O6622" s="129"/>
    </row>
    <row r="6623" spans="1:15">
      <c r="A6623" t="s">
        <v>11580</v>
      </c>
      <c r="B6623" t="s">
        <v>317</v>
      </c>
      <c r="C6623" t="s">
        <v>11581</v>
      </c>
      <c r="D6623" t="s">
        <v>318</v>
      </c>
      <c r="E6623">
        <v>2486.0100000000002</v>
      </c>
      <c r="F6623" t="s">
        <v>1170</v>
      </c>
      <c r="G6623" t="s">
        <v>11582</v>
      </c>
      <c r="H6623" t="s">
        <v>911</v>
      </c>
      <c r="I6623" t="s">
        <v>10642</v>
      </c>
      <c r="J6623">
        <v>10117</v>
      </c>
      <c r="K6623">
        <v>111200</v>
      </c>
      <c r="L6623" t="s">
        <v>33</v>
      </c>
      <c r="M6623" t="s">
        <v>135</v>
      </c>
      <c r="N6623" t="s">
        <v>11269</v>
      </c>
      <c r="O6623" s="129"/>
    </row>
    <row r="6624" spans="1:15">
      <c r="A6624" t="s">
        <v>11583</v>
      </c>
      <c r="B6624" t="s">
        <v>317</v>
      </c>
      <c r="C6624" t="s">
        <v>11584</v>
      </c>
      <c r="D6624" t="s">
        <v>318</v>
      </c>
      <c r="E6624">
        <v>2486.0100000000002</v>
      </c>
      <c r="F6624" t="s">
        <v>1170</v>
      </c>
      <c r="G6624" t="s">
        <v>11585</v>
      </c>
      <c r="H6624" t="s">
        <v>919</v>
      </c>
      <c r="I6624" t="s">
        <v>10642</v>
      </c>
      <c r="J6624">
        <v>10117</v>
      </c>
      <c r="K6624">
        <v>111200</v>
      </c>
      <c r="L6624" t="s">
        <v>33</v>
      </c>
      <c r="M6624" t="s">
        <v>135</v>
      </c>
      <c r="N6624" t="s">
        <v>11271</v>
      </c>
      <c r="O6624" s="129"/>
    </row>
    <row r="6625" spans="1:15">
      <c r="A6625" t="s">
        <v>1155</v>
      </c>
      <c r="B6625" t="s">
        <v>317</v>
      </c>
      <c r="C6625" t="s">
        <v>11586</v>
      </c>
      <c r="D6625" t="s">
        <v>318</v>
      </c>
      <c r="E6625">
        <v>2486.0100000000002</v>
      </c>
      <c r="F6625" t="s">
        <v>1170</v>
      </c>
      <c r="G6625" t="s">
        <v>11587</v>
      </c>
      <c r="H6625" t="s">
        <v>922</v>
      </c>
      <c r="I6625" t="s">
        <v>10642</v>
      </c>
      <c r="J6625">
        <v>10117</v>
      </c>
      <c r="K6625">
        <v>111200</v>
      </c>
      <c r="L6625" t="s">
        <v>33</v>
      </c>
      <c r="M6625" t="s">
        <v>135</v>
      </c>
      <c r="N6625" t="s">
        <v>11270</v>
      </c>
      <c r="O6625" s="129"/>
    </row>
    <row r="6626" spans="1:15">
      <c r="A6626" t="s">
        <v>11588</v>
      </c>
      <c r="B6626" t="s">
        <v>317</v>
      </c>
      <c r="C6626" t="s">
        <v>11589</v>
      </c>
      <c r="D6626" t="s">
        <v>318</v>
      </c>
      <c r="E6626">
        <v>4222.43</v>
      </c>
      <c r="F6626" t="s">
        <v>1170</v>
      </c>
      <c r="G6626" t="s">
        <v>11590</v>
      </c>
      <c r="H6626" t="s">
        <v>929</v>
      </c>
      <c r="I6626" t="s">
        <v>10642</v>
      </c>
      <c r="J6626">
        <v>10117</v>
      </c>
      <c r="K6626">
        <v>111200</v>
      </c>
      <c r="L6626" t="s">
        <v>33</v>
      </c>
      <c r="M6626" t="s">
        <v>135</v>
      </c>
      <c r="N6626" t="s">
        <v>11272</v>
      </c>
      <c r="O6626" s="129"/>
    </row>
    <row r="6627" spans="1:15">
      <c r="A6627" t="s">
        <v>1161</v>
      </c>
      <c r="B6627" t="s">
        <v>317</v>
      </c>
      <c r="C6627" t="s">
        <v>11591</v>
      </c>
      <c r="D6627" t="s">
        <v>318</v>
      </c>
      <c r="E6627">
        <v>2678.95</v>
      </c>
      <c r="F6627" t="s">
        <v>1170</v>
      </c>
      <c r="G6627" t="s">
        <v>11592</v>
      </c>
      <c r="H6627" t="s">
        <v>922</v>
      </c>
      <c r="I6627" t="s">
        <v>10642</v>
      </c>
      <c r="J6627">
        <v>10117</v>
      </c>
      <c r="K6627">
        <v>111200</v>
      </c>
      <c r="L6627" t="s">
        <v>33</v>
      </c>
      <c r="M6627" t="s">
        <v>135</v>
      </c>
      <c r="N6627" t="s">
        <v>11273</v>
      </c>
      <c r="O6627" s="129"/>
    </row>
    <row r="6628" spans="1:15">
      <c r="A6628" t="s">
        <v>1160</v>
      </c>
      <c r="B6628" t="s">
        <v>317</v>
      </c>
      <c r="C6628" t="s">
        <v>11593</v>
      </c>
      <c r="D6628" t="s">
        <v>318</v>
      </c>
      <c r="E6628">
        <v>2678.95</v>
      </c>
      <c r="F6628" t="s">
        <v>1170</v>
      </c>
      <c r="G6628" t="s">
        <v>11594</v>
      </c>
      <c r="H6628" t="s">
        <v>925</v>
      </c>
      <c r="I6628" t="s">
        <v>10642</v>
      </c>
      <c r="J6628">
        <v>10117</v>
      </c>
      <c r="K6628">
        <v>111200</v>
      </c>
      <c r="L6628" t="s">
        <v>33</v>
      </c>
      <c r="M6628" t="s">
        <v>135</v>
      </c>
      <c r="N6628" t="s">
        <v>11274</v>
      </c>
      <c r="O6628" s="129"/>
    </row>
    <row r="6629" spans="1:15">
      <c r="A6629" t="s">
        <v>316</v>
      </c>
      <c r="B6629" t="s">
        <v>317</v>
      </c>
      <c r="C6629" t="s">
        <v>11569</v>
      </c>
      <c r="D6629" t="s">
        <v>318</v>
      </c>
      <c r="E6629">
        <v>39336.17</v>
      </c>
      <c r="F6629" t="s">
        <v>1170</v>
      </c>
      <c r="G6629" t="s">
        <v>11570</v>
      </c>
      <c r="H6629" t="s">
        <v>930</v>
      </c>
      <c r="I6629" t="s">
        <v>10641</v>
      </c>
      <c r="J6629">
        <v>10117</v>
      </c>
      <c r="K6629">
        <v>111400</v>
      </c>
      <c r="L6629" t="s">
        <v>27</v>
      </c>
      <c r="M6629" t="s">
        <v>135</v>
      </c>
      <c r="N6629" t="s">
        <v>11264</v>
      </c>
      <c r="O6629" s="129"/>
    </row>
    <row r="6630" spans="1:15">
      <c r="A6630" t="s">
        <v>320</v>
      </c>
      <c r="B6630" t="s">
        <v>317</v>
      </c>
      <c r="C6630" t="s">
        <v>11571</v>
      </c>
      <c r="D6630" t="s">
        <v>318</v>
      </c>
      <c r="E6630">
        <v>41220.559999999998</v>
      </c>
      <c r="F6630" t="s">
        <v>1170</v>
      </c>
      <c r="G6630" t="s">
        <v>11572</v>
      </c>
      <c r="H6630" t="s">
        <v>925</v>
      </c>
      <c r="I6630" t="s">
        <v>10641</v>
      </c>
      <c r="J6630">
        <v>10117</v>
      </c>
      <c r="K6630">
        <v>111400</v>
      </c>
      <c r="L6630" t="s">
        <v>27</v>
      </c>
      <c r="M6630" t="s">
        <v>135</v>
      </c>
      <c r="N6630" t="s">
        <v>11265</v>
      </c>
      <c r="O6630" s="129"/>
    </row>
    <row r="6631" spans="1:15">
      <c r="A6631" t="s">
        <v>321</v>
      </c>
      <c r="B6631" t="s">
        <v>317</v>
      </c>
      <c r="C6631" t="s">
        <v>11573</v>
      </c>
      <c r="D6631" t="s">
        <v>318</v>
      </c>
      <c r="E6631">
        <v>42298.19</v>
      </c>
      <c r="F6631" t="s">
        <v>1170</v>
      </c>
      <c r="G6631" t="s">
        <v>11574</v>
      </c>
      <c r="H6631" t="s">
        <v>926</v>
      </c>
      <c r="I6631" t="s">
        <v>10641</v>
      </c>
      <c r="J6631">
        <v>10117</v>
      </c>
      <c r="K6631">
        <v>111400</v>
      </c>
      <c r="L6631" t="s">
        <v>27</v>
      </c>
      <c r="M6631" t="s">
        <v>135</v>
      </c>
      <c r="N6631" t="s">
        <v>11266</v>
      </c>
      <c r="O6631" s="129"/>
    </row>
    <row r="6632" spans="1:15">
      <c r="A6632" t="s">
        <v>1115</v>
      </c>
      <c r="B6632" t="s">
        <v>317</v>
      </c>
      <c r="C6632" t="s">
        <v>11575</v>
      </c>
      <c r="D6632" t="s">
        <v>318</v>
      </c>
      <c r="E6632">
        <v>40418.39</v>
      </c>
      <c r="F6632" t="s">
        <v>1170</v>
      </c>
      <c r="G6632" t="s">
        <v>11576</v>
      </c>
      <c r="H6632" t="s">
        <v>926</v>
      </c>
      <c r="I6632" t="s">
        <v>10641</v>
      </c>
      <c r="J6632">
        <v>10117</v>
      </c>
      <c r="K6632">
        <v>111400</v>
      </c>
      <c r="L6632" t="s">
        <v>27</v>
      </c>
      <c r="M6632" t="s">
        <v>135</v>
      </c>
      <c r="N6632" t="s">
        <v>11267</v>
      </c>
      <c r="O6632" s="129"/>
    </row>
    <row r="6633" spans="1:15">
      <c r="A6633" t="s">
        <v>11577</v>
      </c>
      <c r="B6633" t="s">
        <v>317</v>
      </c>
      <c r="C6633" t="s">
        <v>11578</v>
      </c>
      <c r="D6633" t="s">
        <v>318</v>
      </c>
      <c r="E6633">
        <v>38233.83</v>
      </c>
      <c r="F6633" t="s">
        <v>1170</v>
      </c>
      <c r="G6633" t="s">
        <v>11579</v>
      </c>
      <c r="H6633" t="s">
        <v>917</v>
      </c>
      <c r="I6633" t="s">
        <v>10641</v>
      </c>
      <c r="J6633">
        <v>10117</v>
      </c>
      <c r="K6633">
        <v>111400</v>
      </c>
      <c r="L6633" t="s">
        <v>27</v>
      </c>
      <c r="M6633" t="s">
        <v>135</v>
      </c>
      <c r="N6633" t="s">
        <v>11268</v>
      </c>
      <c r="O6633" s="129"/>
    </row>
    <row r="6634" spans="1:15">
      <c r="A6634" t="s">
        <v>11580</v>
      </c>
      <c r="B6634" t="s">
        <v>317</v>
      </c>
      <c r="C6634" t="s">
        <v>11581</v>
      </c>
      <c r="D6634" t="s">
        <v>318</v>
      </c>
      <c r="E6634">
        <v>34937.9</v>
      </c>
      <c r="F6634" t="s">
        <v>1170</v>
      </c>
      <c r="G6634" t="s">
        <v>11582</v>
      </c>
      <c r="H6634" t="s">
        <v>912</v>
      </c>
      <c r="I6634" t="s">
        <v>10641</v>
      </c>
      <c r="J6634">
        <v>10117</v>
      </c>
      <c r="K6634">
        <v>111400</v>
      </c>
      <c r="L6634" t="s">
        <v>27</v>
      </c>
      <c r="M6634" t="s">
        <v>135</v>
      </c>
      <c r="N6634" t="s">
        <v>11269</v>
      </c>
      <c r="O6634" s="129"/>
    </row>
    <row r="6635" spans="1:15">
      <c r="A6635" t="s">
        <v>1155</v>
      </c>
      <c r="B6635" t="s">
        <v>317</v>
      </c>
      <c r="C6635" t="s">
        <v>11586</v>
      </c>
      <c r="D6635" t="s">
        <v>318</v>
      </c>
      <c r="E6635">
        <v>35887.54</v>
      </c>
      <c r="F6635" t="s">
        <v>1170</v>
      </c>
      <c r="G6635" t="s">
        <v>11587</v>
      </c>
      <c r="H6635" t="s">
        <v>923</v>
      </c>
      <c r="I6635" t="s">
        <v>10641</v>
      </c>
      <c r="J6635">
        <v>10117</v>
      </c>
      <c r="K6635">
        <v>111400</v>
      </c>
      <c r="L6635" t="s">
        <v>27</v>
      </c>
      <c r="M6635" t="s">
        <v>135</v>
      </c>
      <c r="N6635" t="s">
        <v>11270</v>
      </c>
      <c r="O6635" s="129"/>
    </row>
    <row r="6636" spans="1:15">
      <c r="A6636" t="s">
        <v>11583</v>
      </c>
      <c r="B6636" t="s">
        <v>317</v>
      </c>
      <c r="C6636" t="s">
        <v>11584</v>
      </c>
      <c r="D6636" t="s">
        <v>318</v>
      </c>
      <c r="E6636">
        <v>50137.49</v>
      </c>
      <c r="F6636" t="s">
        <v>1170</v>
      </c>
      <c r="G6636" t="s">
        <v>11585</v>
      </c>
      <c r="H6636" t="s">
        <v>920</v>
      </c>
      <c r="I6636" t="s">
        <v>10641</v>
      </c>
      <c r="J6636">
        <v>10117</v>
      </c>
      <c r="K6636">
        <v>111400</v>
      </c>
      <c r="L6636" t="s">
        <v>27</v>
      </c>
      <c r="M6636" t="s">
        <v>135</v>
      </c>
      <c r="N6636" t="s">
        <v>11271</v>
      </c>
      <c r="O6636" s="129"/>
    </row>
    <row r="6637" spans="1:15">
      <c r="A6637" t="s">
        <v>11588</v>
      </c>
      <c r="B6637" t="s">
        <v>317</v>
      </c>
      <c r="C6637" t="s">
        <v>11589</v>
      </c>
      <c r="D6637" t="s">
        <v>318</v>
      </c>
      <c r="E6637">
        <v>37609.769999999997</v>
      </c>
      <c r="F6637" t="s">
        <v>1170</v>
      </c>
      <c r="G6637" t="s">
        <v>11590</v>
      </c>
      <c r="H6637" t="s">
        <v>930</v>
      </c>
      <c r="I6637" t="s">
        <v>10641</v>
      </c>
      <c r="J6637">
        <v>10117</v>
      </c>
      <c r="K6637">
        <v>111400</v>
      </c>
      <c r="L6637" t="s">
        <v>27</v>
      </c>
      <c r="M6637" t="s">
        <v>135</v>
      </c>
      <c r="N6637" t="s">
        <v>11272</v>
      </c>
      <c r="O6637" s="129"/>
    </row>
    <row r="6638" spans="1:15">
      <c r="A6638" t="s">
        <v>1161</v>
      </c>
      <c r="B6638" t="s">
        <v>317</v>
      </c>
      <c r="C6638" t="s">
        <v>11591</v>
      </c>
      <c r="D6638" t="s">
        <v>318</v>
      </c>
      <c r="E6638">
        <v>37527.64</v>
      </c>
      <c r="F6638" t="s">
        <v>1170</v>
      </c>
      <c r="G6638" t="s">
        <v>11592</v>
      </c>
      <c r="H6638" t="s">
        <v>923</v>
      </c>
      <c r="I6638" t="s">
        <v>10641</v>
      </c>
      <c r="J6638">
        <v>10117</v>
      </c>
      <c r="K6638">
        <v>111400</v>
      </c>
      <c r="L6638" t="s">
        <v>27</v>
      </c>
      <c r="M6638" t="s">
        <v>135</v>
      </c>
      <c r="N6638" t="s">
        <v>11273</v>
      </c>
      <c r="O6638" s="129"/>
    </row>
    <row r="6639" spans="1:15">
      <c r="A6639" t="s">
        <v>1160</v>
      </c>
      <c r="B6639" t="s">
        <v>317</v>
      </c>
      <c r="C6639" t="s">
        <v>11593</v>
      </c>
      <c r="D6639" t="s">
        <v>318</v>
      </c>
      <c r="E6639">
        <v>36475.25</v>
      </c>
      <c r="F6639" t="s">
        <v>1170</v>
      </c>
      <c r="G6639" t="s">
        <v>11594</v>
      </c>
      <c r="H6639" t="s">
        <v>926</v>
      </c>
      <c r="I6639" t="s">
        <v>10641</v>
      </c>
      <c r="J6639">
        <v>10117</v>
      </c>
      <c r="K6639">
        <v>111400</v>
      </c>
      <c r="L6639" t="s">
        <v>27</v>
      </c>
      <c r="M6639" t="s">
        <v>135</v>
      </c>
      <c r="N6639" t="s">
        <v>11274</v>
      </c>
      <c r="O6639" s="129"/>
    </row>
    <row r="6640" spans="1:15">
      <c r="A6640" t="s">
        <v>316</v>
      </c>
      <c r="B6640" t="s">
        <v>317</v>
      </c>
      <c r="C6640" t="s">
        <v>11569</v>
      </c>
      <c r="D6640" t="s">
        <v>318</v>
      </c>
      <c r="E6640">
        <v>7495.44</v>
      </c>
      <c r="F6640" t="s">
        <v>1170</v>
      </c>
      <c r="G6640" t="s">
        <v>11570</v>
      </c>
      <c r="H6640" t="s">
        <v>931</v>
      </c>
      <c r="I6640" t="s">
        <v>10640</v>
      </c>
      <c r="J6640">
        <v>10117</v>
      </c>
      <c r="K6640">
        <v>111600</v>
      </c>
      <c r="L6640" t="s">
        <v>31</v>
      </c>
      <c r="M6640" t="s">
        <v>135</v>
      </c>
      <c r="N6640" t="s">
        <v>11264</v>
      </c>
      <c r="O6640" s="129"/>
    </row>
    <row r="6641" spans="1:15">
      <c r="A6641" t="s">
        <v>320</v>
      </c>
      <c r="B6641" t="s">
        <v>317</v>
      </c>
      <c r="C6641" t="s">
        <v>11571</v>
      </c>
      <c r="D6641" t="s">
        <v>318</v>
      </c>
      <c r="E6641">
        <v>6566.98</v>
      </c>
      <c r="F6641" t="s">
        <v>1170</v>
      </c>
      <c r="G6641" t="s">
        <v>11572</v>
      </c>
      <c r="H6641" t="s">
        <v>926</v>
      </c>
      <c r="I6641" t="s">
        <v>10640</v>
      </c>
      <c r="J6641">
        <v>10117</v>
      </c>
      <c r="K6641">
        <v>111600</v>
      </c>
      <c r="L6641" t="s">
        <v>31</v>
      </c>
      <c r="M6641" t="s">
        <v>135</v>
      </c>
      <c r="N6641" t="s">
        <v>11265</v>
      </c>
      <c r="O6641" s="129"/>
    </row>
    <row r="6642" spans="1:15">
      <c r="A6642" t="s">
        <v>321</v>
      </c>
      <c r="B6642" t="s">
        <v>317</v>
      </c>
      <c r="C6642" t="s">
        <v>11573</v>
      </c>
      <c r="D6642" t="s">
        <v>318</v>
      </c>
      <c r="E6642">
        <v>6566.95</v>
      </c>
      <c r="F6642" t="s">
        <v>1170</v>
      </c>
      <c r="G6642" t="s">
        <v>11574</v>
      </c>
      <c r="H6642" t="s">
        <v>927</v>
      </c>
      <c r="I6642" t="s">
        <v>10640</v>
      </c>
      <c r="J6642">
        <v>10117</v>
      </c>
      <c r="K6642">
        <v>111600</v>
      </c>
      <c r="L6642" t="s">
        <v>31</v>
      </c>
      <c r="M6642" t="s">
        <v>135</v>
      </c>
      <c r="N6642" t="s">
        <v>11266</v>
      </c>
      <c r="O6642" s="129"/>
    </row>
    <row r="6643" spans="1:15">
      <c r="A6643" t="s">
        <v>1115</v>
      </c>
      <c r="B6643" t="s">
        <v>317</v>
      </c>
      <c r="C6643" t="s">
        <v>11575</v>
      </c>
      <c r="D6643" t="s">
        <v>318</v>
      </c>
      <c r="E6643">
        <v>7201.25</v>
      </c>
      <c r="F6643" t="s">
        <v>1170</v>
      </c>
      <c r="G6643" t="s">
        <v>11576</v>
      </c>
      <c r="H6643" t="s">
        <v>927</v>
      </c>
      <c r="I6643" t="s">
        <v>10640</v>
      </c>
      <c r="J6643">
        <v>10117</v>
      </c>
      <c r="K6643">
        <v>111600</v>
      </c>
      <c r="L6643" t="s">
        <v>31</v>
      </c>
      <c r="M6643" t="s">
        <v>135</v>
      </c>
      <c r="N6643" t="s">
        <v>11267</v>
      </c>
      <c r="O6643" s="129"/>
    </row>
    <row r="6644" spans="1:15">
      <c r="A6644" t="s">
        <v>11577</v>
      </c>
      <c r="B6644" t="s">
        <v>317</v>
      </c>
      <c r="C6644" t="s">
        <v>11578</v>
      </c>
      <c r="D6644" t="s">
        <v>318</v>
      </c>
      <c r="E6644">
        <v>7236.15</v>
      </c>
      <c r="F6644" t="s">
        <v>1170</v>
      </c>
      <c r="G6644" t="s">
        <v>11579</v>
      </c>
      <c r="H6644" t="s">
        <v>918</v>
      </c>
      <c r="I6644" t="s">
        <v>10640</v>
      </c>
      <c r="J6644">
        <v>10117</v>
      </c>
      <c r="K6644">
        <v>111600</v>
      </c>
      <c r="L6644" t="s">
        <v>31</v>
      </c>
      <c r="M6644" t="s">
        <v>135</v>
      </c>
      <c r="N6644" t="s">
        <v>11268</v>
      </c>
      <c r="O6644" s="129"/>
    </row>
    <row r="6645" spans="1:15">
      <c r="A6645" t="s">
        <v>11580</v>
      </c>
      <c r="B6645" t="s">
        <v>317</v>
      </c>
      <c r="C6645" t="s">
        <v>11581</v>
      </c>
      <c r="D6645" t="s">
        <v>318</v>
      </c>
      <c r="E6645">
        <v>6594.33</v>
      </c>
      <c r="F6645" t="s">
        <v>1170</v>
      </c>
      <c r="G6645" t="s">
        <v>11582</v>
      </c>
      <c r="H6645" t="s">
        <v>913</v>
      </c>
      <c r="I6645" t="s">
        <v>10640</v>
      </c>
      <c r="J6645">
        <v>10117</v>
      </c>
      <c r="K6645">
        <v>111600</v>
      </c>
      <c r="L6645" t="s">
        <v>31</v>
      </c>
      <c r="M6645" t="s">
        <v>135</v>
      </c>
      <c r="N6645" t="s">
        <v>11269</v>
      </c>
      <c r="O6645" s="129"/>
    </row>
    <row r="6646" spans="1:15">
      <c r="A6646" t="s">
        <v>11583</v>
      </c>
      <c r="B6646" t="s">
        <v>317</v>
      </c>
      <c r="C6646" t="s">
        <v>11584</v>
      </c>
      <c r="D6646" t="s">
        <v>318</v>
      </c>
      <c r="E6646">
        <v>4641.72</v>
      </c>
      <c r="F6646" t="s">
        <v>1170</v>
      </c>
      <c r="G6646" t="s">
        <v>11585</v>
      </c>
      <c r="H6646" t="s">
        <v>921</v>
      </c>
      <c r="I6646" t="s">
        <v>10640</v>
      </c>
      <c r="J6646">
        <v>10117</v>
      </c>
      <c r="K6646">
        <v>111600</v>
      </c>
      <c r="L6646" t="s">
        <v>31</v>
      </c>
      <c r="M6646" t="s">
        <v>135</v>
      </c>
      <c r="N6646" t="s">
        <v>11271</v>
      </c>
      <c r="O6646" s="129"/>
    </row>
    <row r="6647" spans="1:15">
      <c r="A6647" t="s">
        <v>1155</v>
      </c>
      <c r="B6647" t="s">
        <v>317</v>
      </c>
      <c r="C6647" t="s">
        <v>11586</v>
      </c>
      <c r="D6647" t="s">
        <v>318</v>
      </c>
      <c r="E6647">
        <v>6601.33</v>
      </c>
      <c r="F6647" t="s">
        <v>1170</v>
      </c>
      <c r="G6647" t="s">
        <v>11587</v>
      </c>
      <c r="H6647" t="s">
        <v>924</v>
      </c>
      <c r="I6647" t="s">
        <v>10640</v>
      </c>
      <c r="J6647">
        <v>10117</v>
      </c>
      <c r="K6647">
        <v>111600</v>
      </c>
      <c r="L6647" t="s">
        <v>31</v>
      </c>
      <c r="M6647" t="s">
        <v>135</v>
      </c>
      <c r="N6647" t="s">
        <v>11270</v>
      </c>
      <c r="O6647" s="129"/>
    </row>
    <row r="6648" spans="1:15">
      <c r="A6648" t="s">
        <v>11588</v>
      </c>
      <c r="B6648" t="s">
        <v>317</v>
      </c>
      <c r="C6648" t="s">
        <v>11589</v>
      </c>
      <c r="D6648" t="s">
        <v>318</v>
      </c>
      <c r="E6648">
        <v>9185.43</v>
      </c>
      <c r="F6648" t="s">
        <v>1170</v>
      </c>
      <c r="G6648" t="s">
        <v>11590</v>
      </c>
      <c r="H6648" t="s">
        <v>931</v>
      </c>
      <c r="I6648" t="s">
        <v>10640</v>
      </c>
      <c r="J6648">
        <v>10117</v>
      </c>
      <c r="K6648">
        <v>111600</v>
      </c>
      <c r="L6648" t="s">
        <v>31</v>
      </c>
      <c r="M6648" t="s">
        <v>135</v>
      </c>
      <c r="N6648" t="s">
        <v>11272</v>
      </c>
      <c r="O6648" s="129"/>
    </row>
    <row r="6649" spans="1:15">
      <c r="A6649" t="s">
        <v>1161</v>
      </c>
      <c r="B6649" t="s">
        <v>317</v>
      </c>
      <c r="C6649" t="s">
        <v>11591</v>
      </c>
      <c r="D6649" t="s">
        <v>318</v>
      </c>
      <c r="E6649">
        <v>5600.1</v>
      </c>
      <c r="F6649" t="s">
        <v>1170</v>
      </c>
      <c r="G6649" t="s">
        <v>11592</v>
      </c>
      <c r="H6649" t="s">
        <v>924</v>
      </c>
      <c r="I6649" t="s">
        <v>10640</v>
      </c>
      <c r="J6649">
        <v>10117</v>
      </c>
      <c r="K6649">
        <v>111600</v>
      </c>
      <c r="L6649" t="s">
        <v>31</v>
      </c>
      <c r="M6649" t="s">
        <v>135</v>
      </c>
      <c r="N6649" t="s">
        <v>11273</v>
      </c>
      <c r="O6649" s="129"/>
    </row>
    <row r="6650" spans="1:15">
      <c r="A6650" t="s">
        <v>1160</v>
      </c>
      <c r="B6650" t="s">
        <v>317</v>
      </c>
      <c r="C6650" t="s">
        <v>11593</v>
      </c>
      <c r="D6650" t="s">
        <v>318</v>
      </c>
      <c r="E6650">
        <v>5637.75</v>
      </c>
      <c r="F6650" t="s">
        <v>1170</v>
      </c>
      <c r="G6650" t="s">
        <v>11594</v>
      </c>
      <c r="H6650" t="s">
        <v>927</v>
      </c>
      <c r="I6650" t="s">
        <v>10640</v>
      </c>
      <c r="J6650">
        <v>10117</v>
      </c>
      <c r="K6650">
        <v>111600</v>
      </c>
      <c r="L6650" t="s">
        <v>31</v>
      </c>
      <c r="M6650" t="s">
        <v>135</v>
      </c>
      <c r="N6650" t="s">
        <v>11274</v>
      </c>
      <c r="O6650" s="129"/>
    </row>
    <row r="6651" spans="1:15">
      <c r="A6651" t="s">
        <v>316</v>
      </c>
      <c r="B6651" t="s">
        <v>317</v>
      </c>
      <c r="C6651" t="s">
        <v>11569</v>
      </c>
      <c r="D6651" t="s">
        <v>318</v>
      </c>
      <c r="E6651">
        <v>306.16000000000003</v>
      </c>
      <c r="F6651" t="s">
        <v>1170</v>
      </c>
      <c r="G6651" t="s">
        <v>11570</v>
      </c>
      <c r="H6651" t="s">
        <v>932</v>
      </c>
      <c r="I6651" t="s">
        <v>10639</v>
      </c>
      <c r="J6651">
        <v>10117</v>
      </c>
      <c r="K6651">
        <v>111700</v>
      </c>
      <c r="L6651" t="s">
        <v>39</v>
      </c>
      <c r="M6651" t="s">
        <v>135</v>
      </c>
      <c r="N6651" t="s">
        <v>11264</v>
      </c>
      <c r="O6651" s="129"/>
    </row>
    <row r="6652" spans="1:15">
      <c r="A6652" t="s">
        <v>320</v>
      </c>
      <c r="B6652" t="s">
        <v>317</v>
      </c>
      <c r="C6652" t="s">
        <v>11571</v>
      </c>
      <c r="D6652" t="s">
        <v>318</v>
      </c>
      <c r="E6652">
        <v>306.16000000000003</v>
      </c>
      <c r="F6652" t="s">
        <v>1170</v>
      </c>
      <c r="G6652" t="s">
        <v>11572</v>
      </c>
      <c r="H6652" t="s">
        <v>927</v>
      </c>
      <c r="I6652" t="s">
        <v>10639</v>
      </c>
      <c r="J6652">
        <v>10117</v>
      </c>
      <c r="K6652">
        <v>111700</v>
      </c>
      <c r="L6652" t="s">
        <v>39</v>
      </c>
      <c r="M6652" t="s">
        <v>135</v>
      </c>
      <c r="N6652" t="s">
        <v>11265</v>
      </c>
      <c r="O6652" s="129"/>
    </row>
    <row r="6653" spans="1:15">
      <c r="A6653" t="s">
        <v>321</v>
      </c>
      <c r="B6653" t="s">
        <v>317</v>
      </c>
      <c r="C6653" t="s">
        <v>11573</v>
      </c>
      <c r="D6653" t="s">
        <v>318</v>
      </c>
      <c r="E6653">
        <v>306.16000000000003</v>
      </c>
      <c r="F6653" t="s">
        <v>1170</v>
      </c>
      <c r="G6653" t="s">
        <v>11574</v>
      </c>
      <c r="H6653" t="s">
        <v>928</v>
      </c>
      <c r="I6653" t="s">
        <v>10639</v>
      </c>
      <c r="J6653">
        <v>10117</v>
      </c>
      <c r="K6653">
        <v>111700</v>
      </c>
      <c r="L6653" t="s">
        <v>39</v>
      </c>
      <c r="M6653" t="s">
        <v>135</v>
      </c>
      <c r="N6653" t="s">
        <v>11266</v>
      </c>
      <c r="O6653" s="129"/>
    </row>
    <row r="6654" spans="1:15">
      <c r="A6654" t="s">
        <v>1115</v>
      </c>
      <c r="B6654" t="s">
        <v>317</v>
      </c>
      <c r="C6654" t="s">
        <v>11575</v>
      </c>
      <c r="D6654" t="s">
        <v>318</v>
      </c>
      <c r="E6654">
        <v>344.08</v>
      </c>
      <c r="F6654" t="s">
        <v>1170</v>
      </c>
      <c r="G6654" t="s">
        <v>11576</v>
      </c>
      <c r="H6654" t="s">
        <v>928</v>
      </c>
      <c r="I6654" t="s">
        <v>10639</v>
      </c>
      <c r="J6654">
        <v>10117</v>
      </c>
      <c r="K6654">
        <v>111700</v>
      </c>
      <c r="L6654" t="s">
        <v>39</v>
      </c>
      <c r="M6654" t="s">
        <v>135</v>
      </c>
      <c r="N6654" t="s">
        <v>11267</v>
      </c>
      <c r="O6654" s="129"/>
    </row>
    <row r="6655" spans="1:15">
      <c r="A6655" t="s">
        <v>11577</v>
      </c>
      <c r="B6655" t="s">
        <v>317</v>
      </c>
      <c r="C6655" t="s">
        <v>11578</v>
      </c>
      <c r="D6655" t="s">
        <v>318</v>
      </c>
      <c r="E6655">
        <v>315.64</v>
      </c>
      <c r="F6655" t="s">
        <v>1170</v>
      </c>
      <c r="G6655" t="s">
        <v>11579</v>
      </c>
      <c r="H6655" t="s">
        <v>919</v>
      </c>
      <c r="I6655" t="s">
        <v>10639</v>
      </c>
      <c r="J6655">
        <v>10117</v>
      </c>
      <c r="K6655">
        <v>111700</v>
      </c>
      <c r="L6655" t="s">
        <v>39</v>
      </c>
      <c r="M6655" t="s">
        <v>135</v>
      </c>
      <c r="N6655" t="s">
        <v>11268</v>
      </c>
      <c r="O6655" s="129"/>
    </row>
    <row r="6656" spans="1:15">
      <c r="A6656" t="s">
        <v>11580</v>
      </c>
      <c r="B6656" t="s">
        <v>317</v>
      </c>
      <c r="C6656" t="s">
        <v>11581</v>
      </c>
      <c r="D6656" t="s">
        <v>318</v>
      </c>
      <c r="E6656">
        <v>315.64</v>
      </c>
      <c r="F6656" t="s">
        <v>1170</v>
      </c>
      <c r="G6656" t="s">
        <v>11582</v>
      </c>
      <c r="H6656" t="s">
        <v>914</v>
      </c>
      <c r="I6656" t="s">
        <v>10639</v>
      </c>
      <c r="J6656">
        <v>10117</v>
      </c>
      <c r="K6656">
        <v>111700</v>
      </c>
      <c r="L6656" t="s">
        <v>39</v>
      </c>
      <c r="M6656" t="s">
        <v>135</v>
      </c>
      <c r="N6656" t="s">
        <v>11269</v>
      </c>
      <c r="O6656" s="129"/>
    </row>
    <row r="6657" spans="1:15">
      <c r="A6657" t="s">
        <v>1155</v>
      </c>
      <c r="B6657" t="s">
        <v>317</v>
      </c>
      <c r="C6657" t="s">
        <v>11586</v>
      </c>
      <c r="D6657" t="s">
        <v>318</v>
      </c>
      <c r="E6657">
        <v>315.64</v>
      </c>
      <c r="F6657" t="s">
        <v>1170</v>
      </c>
      <c r="G6657" t="s">
        <v>11587</v>
      </c>
      <c r="H6657" t="s">
        <v>925</v>
      </c>
      <c r="I6657" t="s">
        <v>10639</v>
      </c>
      <c r="J6657">
        <v>10117</v>
      </c>
      <c r="K6657">
        <v>111700</v>
      </c>
      <c r="L6657" t="s">
        <v>39</v>
      </c>
      <c r="M6657" t="s">
        <v>135</v>
      </c>
      <c r="N6657" t="s">
        <v>11270</v>
      </c>
      <c r="O6657" s="129"/>
    </row>
    <row r="6658" spans="1:15">
      <c r="A6658" t="s">
        <v>11583</v>
      </c>
      <c r="B6658" t="s">
        <v>317</v>
      </c>
      <c r="C6658" t="s">
        <v>11584</v>
      </c>
      <c r="D6658" t="s">
        <v>318</v>
      </c>
      <c r="E6658">
        <v>315.64</v>
      </c>
      <c r="F6658" t="s">
        <v>1170</v>
      </c>
      <c r="G6658" t="s">
        <v>11585</v>
      </c>
      <c r="H6658" t="s">
        <v>922</v>
      </c>
      <c r="I6658" t="s">
        <v>10639</v>
      </c>
      <c r="J6658">
        <v>10117</v>
      </c>
      <c r="K6658">
        <v>111700</v>
      </c>
      <c r="L6658" t="s">
        <v>39</v>
      </c>
      <c r="M6658" t="s">
        <v>135</v>
      </c>
      <c r="N6658" t="s">
        <v>11271</v>
      </c>
      <c r="O6658" s="129"/>
    </row>
    <row r="6659" spans="1:15">
      <c r="A6659" t="s">
        <v>11588</v>
      </c>
      <c r="B6659" t="s">
        <v>317</v>
      </c>
      <c r="C6659" t="s">
        <v>11589</v>
      </c>
      <c r="D6659" t="s">
        <v>318</v>
      </c>
      <c r="E6659">
        <v>570.61</v>
      </c>
      <c r="F6659" t="s">
        <v>1170</v>
      </c>
      <c r="G6659" t="s">
        <v>11590</v>
      </c>
      <c r="H6659" t="s">
        <v>932</v>
      </c>
      <c r="I6659" t="s">
        <v>10639</v>
      </c>
      <c r="J6659">
        <v>10117</v>
      </c>
      <c r="K6659">
        <v>111700</v>
      </c>
      <c r="L6659" t="s">
        <v>39</v>
      </c>
      <c r="M6659" t="s">
        <v>135</v>
      </c>
      <c r="N6659" t="s">
        <v>11272</v>
      </c>
      <c r="O6659" s="129"/>
    </row>
    <row r="6660" spans="1:15">
      <c r="A6660" t="s">
        <v>1161</v>
      </c>
      <c r="B6660" t="s">
        <v>317</v>
      </c>
      <c r="C6660" t="s">
        <v>11591</v>
      </c>
      <c r="D6660" t="s">
        <v>318</v>
      </c>
      <c r="E6660">
        <v>343.97</v>
      </c>
      <c r="F6660" t="s">
        <v>1170</v>
      </c>
      <c r="G6660" t="s">
        <v>11592</v>
      </c>
      <c r="H6660" t="s">
        <v>925</v>
      </c>
      <c r="I6660" t="s">
        <v>10639</v>
      </c>
      <c r="J6660">
        <v>10117</v>
      </c>
      <c r="K6660">
        <v>111700</v>
      </c>
      <c r="L6660" t="s">
        <v>39</v>
      </c>
      <c r="M6660" t="s">
        <v>135</v>
      </c>
      <c r="N6660" t="s">
        <v>11273</v>
      </c>
      <c r="O6660" s="129"/>
    </row>
    <row r="6661" spans="1:15">
      <c r="A6661" t="s">
        <v>1160</v>
      </c>
      <c r="B6661" t="s">
        <v>317</v>
      </c>
      <c r="C6661" t="s">
        <v>11593</v>
      </c>
      <c r="D6661" t="s">
        <v>318</v>
      </c>
      <c r="E6661">
        <v>343.97</v>
      </c>
      <c r="F6661" t="s">
        <v>1170</v>
      </c>
      <c r="G6661" t="s">
        <v>11594</v>
      </c>
      <c r="H6661" t="s">
        <v>928</v>
      </c>
      <c r="I6661" t="s">
        <v>10639</v>
      </c>
      <c r="J6661">
        <v>10117</v>
      </c>
      <c r="K6661">
        <v>111700</v>
      </c>
      <c r="L6661" t="s">
        <v>39</v>
      </c>
      <c r="M6661" t="s">
        <v>135</v>
      </c>
      <c r="N6661" t="s">
        <v>11274</v>
      </c>
      <c r="O6661" s="129"/>
    </row>
    <row r="6662" spans="1:15">
      <c r="A6662" t="s">
        <v>11588</v>
      </c>
      <c r="B6662" t="s">
        <v>317</v>
      </c>
      <c r="C6662" t="s">
        <v>11589</v>
      </c>
      <c r="D6662" t="s">
        <v>318</v>
      </c>
      <c r="E6662">
        <v>35.130000000000003</v>
      </c>
      <c r="F6662" t="s">
        <v>1170</v>
      </c>
      <c r="G6662" t="s">
        <v>11590</v>
      </c>
      <c r="H6662" t="s">
        <v>933</v>
      </c>
      <c r="I6662" t="s">
        <v>11613</v>
      </c>
      <c r="J6662">
        <v>10117</v>
      </c>
      <c r="K6662">
        <v>113000</v>
      </c>
      <c r="L6662" t="s">
        <v>39</v>
      </c>
      <c r="M6662" t="s">
        <v>135</v>
      </c>
      <c r="N6662" t="s">
        <v>11272</v>
      </c>
      <c r="O6662" s="129"/>
    </row>
    <row r="6663" spans="1:15">
      <c r="A6663" t="s">
        <v>1161</v>
      </c>
      <c r="B6663" t="s">
        <v>317</v>
      </c>
      <c r="C6663" t="s">
        <v>11591</v>
      </c>
      <c r="D6663" t="s">
        <v>318</v>
      </c>
      <c r="E6663">
        <v>4.57</v>
      </c>
      <c r="F6663" t="s">
        <v>1170</v>
      </c>
      <c r="G6663" t="s">
        <v>11592</v>
      </c>
      <c r="H6663" t="s">
        <v>926</v>
      </c>
      <c r="I6663" t="s">
        <v>11613</v>
      </c>
      <c r="J6663">
        <v>10117</v>
      </c>
      <c r="K6663">
        <v>113000</v>
      </c>
      <c r="L6663" t="s">
        <v>39</v>
      </c>
      <c r="M6663" t="s">
        <v>135</v>
      </c>
      <c r="N6663" t="s">
        <v>11273</v>
      </c>
      <c r="O6663" s="129"/>
    </row>
    <row r="6664" spans="1:15">
      <c r="A6664" t="s">
        <v>1160</v>
      </c>
      <c r="B6664" t="s">
        <v>317</v>
      </c>
      <c r="C6664" t="s">
        <v>11593</v>
      </c>
      <c r="D6664" t="s">
        <v>318</v>
      </c>
      <c r="E6664">
        <v>4.57</v>
      </c>
      <c r="F6664" t="s">
        <v>1170</v>
      </c>
      <c r="G6664" t="s">
        <v>11594</v>
      </c>
      <c r="H6664" t="s">
        <v>929</v>
      </c>
      <c r="I6664" t="s">
        <v>11613</v>
      </c>
      <c r="J6664">
        <v>10117</v>
      </c>
      <c r="K6664">
        <v>113000</v>
      </c>
      <c r="L6664" t="s">
        <v>39</v>
      </c>
      <c r="M6664" t="s">
        <v>135</v>
      </c>
      <c r="N6664" t="s">
        <v>11274</v>
      </c>
      <c r="O6664" s="129"/>
    </row>
    <row r="6665" spans="1:15">
      <c r="A6665" t="s">
        <v>316</v>
      </c>
      <c r="B6665" t="s">
        <v>317</v>
      </c>
      <c r="C6665" t="s">
        <v>11569</v>
      </c>
      <c r="D6665" t="s">
        <v>318</v>
      </c>
      <c r="E6665">
        <v>255.35</v>
      </c>
      <c r="F6665" t="s">
        <v>1170</v>
      </c>
      <c r="G6665" t="s">
        <v>11570</v>
      </c>
      <c r="H6665" t="s">
        <v>933</v>
      </c>
      <c r="I6665" t="s">
        <v>10638</v>
      </c>
      <c r="J6665">
        <v>10117</v>
      </c>
      <c r="K6665">
        <v>113010</v>
      </c>
      <c r="L6665" t="s">
        <v>35</v>
      </c>
      <c r="M6665" t="s">
        <v>135</v>
      </c>
      <c r="N6665" t="s">
        <v>11264</v>
      </c>
      <c r="O6665" s="129"/>
    </row>
    <row r="6666" spans="1:15">
      <c r="A6666" t="s">
        <v>320</v>
      </c>
      <c r="B6666" t="s">
        <v>317</v>
      </c>
      <c r="C6666" t="s">
        <v>11571</v>
      </c>
      <c r="D6666" t="s">
        <v>318</v>
      </c>
      <c r="E6666">
        <v>255.35</v>
      </c>
      <c r="F6666" t="s">
        <v>1170</v>
      </c>
      <c r="G6666" t="s">
        <v>11572</v>
      </c>
      <c r="H6666" t="s">
        <v>928</v>
      </c>
      <c r="I6666" t="s">
        <v>10638</v>
      </c>
      <c r="J6666">
        <v>10117</v>
      </c>
      <c r="K6666">
        <v>113010</v>
      </c>
      <c r="L6666" t="s">
        <v>35</v>
      </c>
      <c r="M6666" t="s">
        <v>135</v>
      </c>
      <c r="N6666" t="s">
        <v>11265</v>
      </c>
      <c r="O6666" s="129"/>
    </row>
    <row r="6667" spans="1:15">
      <c r="A6667" t="s">
        <v>321</v>
      </c>
      <c r="B6667" t="s">
        <v>317</v>
      </c>
      <c r="C6667" t="s">
        <v>11573</v>
      </c>
      <c r="D6667" t="s">
        <v>318</v>
      </c>
      <c r="E6667">
        <v>255.35</v>
      </c>
      <c r="F6667" t="s">
        <v>1170</v>
      </c>
      <c r="G6667" t="s">
        <v>11574</v>
      </c>
      <c r="H6667" t="s">
        <v>929</v>
      </c>
      <c r="I6667" t="s">
        <v>10638</v>
      </c>
      <c r="J6667">
        <v>10117</v>
      </c>
      <c r="K6667">
        <v>113010</v>
      </c>
      <c r="L6667" t="s">
        <v>35</v>
      </c>
      <c r="M6667" t="s">
        <v>135</v>
      </c>
      <c r="N6667" t="s">
        <v>11266</v>
      </c>
      <c r="O6667" s="129"/>
    </row>
    <row r="6668" spans="1:15">
      <c r="A6668" t="s">
        <v>1115</v>
      </c>
      <c r="B6668" t="s">
        <v>317</v>
      </c>
      <c r="C6668" t="s">
        <v>11575</v>
      </c>
      <c r="D6668" t="s">
        <v>318</v>
      </c>
      <c r="E6668">
        <v>261.29000000000002</v>
      </c>
      <c r="F6668" t="s">
        <v>1170</v>
      </c>
      <c r="G6668" t="s">
        <v>11576</v>
      </c>
      <c r="H6668" t="s">
        <v>929</v>
      </c>
      <c r="I6668" t="s">
        <v>10638</v>
      </c>
      <c r="J6668">
        <v>10117</v>
      </c>
      <c r="K6668">
        <v>113010</v>
      </c>
      <c r="L6668" t="s">
        <v>35</v>
      </c>
      <c r="M6668" t="s">
        <v>135</v>
      </c>
      <c r="N6668" t="s">
        <v>11267</v>
      </c>
      <c r="O6668" s="129"/>
    </row>
    <row r="6669" spans="1:15">
      <c r="A6669" t="s">
        <v>11577</v>
      </c>
      <c r="B6669" t="s">
        <v>317</v>
      </c>
      <c r="C6669" t="s">
        <v>11578</v>
      </c>
      <c r="D6669" t="s">
        <v>318</v>
      </c>
      <c r="E6669">
        <v>256.83999999999997</v>
      </c>
      <c r="F6669" t="s">
        <v>1170</v>
      </c>
      <c r="G6669" t="s">
        <v>11579</v>
      </c>
      <c r="H6669" t="s">
        <v>920</v>
      </c>
      <c r="I6669" t="s">
        <v>10638</v>
      </c>
      <c r="J6669">
        <v>10117</v>
      </c>
      <c r="K6669">
        <v>113010</v>
      </c>
      <c r="L6669" t="s">
        <v>35</v>
      </c>
      <c r="M6669" t="s">
        <v>135</v>
      </c>
      <c r="N6669" t="s">
        <v>11268</v>
      </c>
      <c r="O6669" s="129"/>
    </row>
    <row r="6670" spans="1:15">
      <c r="A6670" t="s">
        <v>11580</v>
      </c>
      <c r="B6670" t="s">
        <v>317</v>
      </c>
      <c r="C6670" t="s">
        <v>11581</v>
      </c>
      <c r="D6670" t="s">
        <v>318</v>
      </c>
      <c r="E6670">
        <v>256.83999999999997</v>
      </c>
      <c r="F6670" t="s">
        <v>1170</v>
      </c>
      <c r="G6670" t="s">
        <v>11582</v>
      </c>
      <c r="H6670" t="s">
        <v>915</v>
      </c>
      <c r="I6670" t="s">
        <v>10638</v>
      </c>
      <c r="J6670">
        <v>10117</v>
      </c>
      <c r="K6670">
        <v>113010</v>
      </c>
      <c r="L6670" t="s">
        <v>35</v>
      </c>
      <c r="M6670" t="s">
        <v>135</v>
      </c>
      <c r="N6670" t="s">
        <v>11269</v>
      </c>
      <c r="O6670" s="129"/>
    </row>
    <row r="6671" spans="1:15">
      <c r="A6671" t="s">
        <v>1155</v>
      </c>
      <c r="B6671" t="s">
        <v>317</v>
      </c>
      <c r="C6671" t="s">
        <v>11586</v>
      </c>
      <c r="D6671" t="s">
        <v>318</v>
      </c>
      <c r="E6671">
        <v>256.83999999999997</v>
      </c>
      <c r="F6671" t="s">
        <v>1170</v>
      </c>
      <c r="G6671" t="s">
        <v>11587</v>
      </c>
      <c r="H6671" t="s">
        <v>926</v>
      </c>
      <c r="I6671" t="s">
        <v>10638</v>
      </c>
      <c r="J6671">
        <v>10117</v>
      </c>
      <c r="K6671">
        <v>113010</v>
      </c>
      <c r="L6671" t="s">
        <v>35</v>
      </c>
      <c r="M6671" t="s">
        <v>135</v>
      </c>
      <c r="N6671" t="s">
        <v>11270</v>
      </c>
      <c r="O6671" s="129"/>
    </row>
    <row r="6672" spans="1:15">
      <c r="A6672" t="s">
        <v>11583</v>
      </c>
      <c r="B6672" t="s">
        <v>317</v>
      </c>
      <c r="C6672" t="s">
        <v>11584</v>
      </c>
      <c r="D6672" t="s">
        <v>318</v>
      </c>
      <c r="E6672">
        <v>256.83999999999997</v>
      </c>
      <c r="F6672" t="s">
        <v>1170</v>
      </c>
      <c r="G6672" t="s">
        <v>11585</v>
      </c>
      <c r="H6672" t="s">
        <v>923</v>
      </c>
      <c r="I6672" t="s">
        <v>10638</v>
      </c>
      <c r="J6672">
        <v>10117</v>
      </c>
      <c r="K6672">
        <v>113010</v>
      </c>
      <c r="L6672" t="s">
        <v>35</v>
      </c>
      <c r="M6672" t="s">
        <v>135</v>
      </c>
      <c r="N6672" t="s">
        <v>11271</v>
      </c>
      <c r="O6672" s="129"/>
    </row>
    <row r="6673" spans="1:15">
      <c r="A6673" t="s">
        <v>11588</v>
      </c>
      <c r="B6673" t="s">
        <v>317</v>
      </c>
      <c r="C6673" t="s">
        <v>11589</v>
      </c>
      <c r="D6673" t="s">
        <v>318</v>
      </c>
      <c r="E6673">
        <v>582.72</v>
      </c>
      <c r="F6673" t="s">
        <v>1170</v>
      </c>
      <c r="G6673" t="s">
        <v>11590</v>
      </c>
      <c r="H6673" t="s">
        <v>934</v>
      </c>
      <c r="I6673" t="s">
        <v>10638</v>
      </c>
      <c r="J6673">
        <v>10117</v>
      </c>
      <c r="K6673">
        <v>113010</v>
      </c>
      <c r="L6673" t="s">
        <v>35</v>
      </c>
      <c r="M6673" t="s">
        <v>135</v>
      </c>
      <c r="N6673" t="s">
        <v>11272</v>
      </c>
      <c r="O6673" s="129"/>
    </row>
    <row r="6674" spans="1:15">
      <c r="A6674" t="s">
        <v>1161</v>
      </c>
      <c r="B6674" t="s">
        <v>317</v>
      </c>
      <c r="C6674" t="s">
        <v>11591</v>
      </c>
      <c r="D6674" t="s">
        <v>318</v>
      </c>
      <c r="E6674">
        <v>293.05</v>
      </c>
      <c r="F6674" t="s">
        <v>1170</v>
      </c>
      <c r="G6674" t="s">
        <v>11592</v>
      </c>
      <c r="H6674" t="s">
        <v>927</v>
      </c>
      <c r="I6674" t="s">
        <v>10638</v>
      </c>
      <c r="J6674">
        <v>10117</v>
      </c>
      <c r="K6674">
        <v>113010</v>
      </c>
      <c r="L6674" t="s">
        <v>35</v>
      </c>
      <c r="M6674" t="s">
        <v>135</v>
      </c>
      <c r="N6674" t="s">
        <v>11273</v>
      </c>
      <c r="O6674" s="129"/>
    </row>
    <row r="6675" spans="1:15">
      <c r="A6675" t="s">
        <v>1160</v>
      </c>
      <c r="B6675" t="s">
        <v>317</v>
      </c>
      <c r="C6675" t="s">
        <v>11593</v>
      </c>
      <c r="D6675" t="s">
        <v>318</v>
      </c>
      <c r="E6675">
        <v>293.05</v>
      </c>
      <c r="F6675" t="s">
        <v>1170</v>
      </c>
      <c r="G6675" t="s">
        <v>11594</v>
      </c>
      <c r="H6675" t="s">
        <v>930</v>
      </c>
      <c r="I6675" t="s">
        <v>10638</v>
      </c>
      <c r="J6675">
        <v>10117</v>
      </c>
      <c r="K6675">
        <v>113010</v>
      </c>
      <c r="L6675" t="s">
        <v>35</v>
      </c>
      <c r="M6675" t="s">
        <v>135</v>
      </c>
      <c r="N6675" t="s">
        <v>11274</v>
      </c>
      <c r="O6675" s="129"/>
    </row>
    <row r="6676" spans="1:15">
      <c r="A6676" t="s">
        <v>316</v>
      </c>
      <c r="B6676" t="s">
        <v>317</v>
      </c>
      <c r="C6676" t="s">
        <v>11569</v>
      </c>
      <c r="D6676" t="s">
        <v>318</v>
      </c>
      <c r="E6676">
        <v>223.36</v>
      </c>
      <c r="F6676" t="s">
        <v>1170</v>
      </c>
      <c r="G6676" t="s">
        <v>11570</v>
      </c>
      <c r="H6676" t="s">
        <v>934</v>
      </c>
      <c r="I6676" t="s">
        <v>10637</v>
      </c>
      <c r="J6676">
        <v>10117</v>
      </c>
      <c r="K6676">
        <v>113020</v>
      </c>
      <c r="L6676" t="s">
        <v>33</v>
      </c>
      <c r="M6676" t="s">
        <v>135</v>
      </c>
      <c r="N6676" t="s">
        <v>11264</v>
      </c>
      <c r="O6676" s="129"/>
    </row>
    <row r="6677" spans="1:15">
      <c r="A6677" t="s">
        <v>320</v>
      </c>
      <c r="B6677" t="s">
        <v>317</v>
      </c>
      <c r="C6677" t="s">
        <v>11571</v>
      </c>
      <c r="D6677" t="s">
        <v>318</v>
      </c>
      <c r="E6677">
        <v>223.36</v>
      </c>
      <c r="F6677" t="s">
        <v>1170</v>
      </c>
      <c r="G6677" t="s">
        <v>11572</v>
      </c>
      <c r="H6677" t="s">
        <v>929</v>
      </c>
      <c r="I6677" t="s">
        <v>10637</v>
      </c>
      <c r="J6677">
        <v>10117</v>
      </c>
      <c r="K6677">
        <v>113020</v>
      </c>
      <c r="L6677" t="s">
        <v>33</v>
      </c>
      <c r="M6677" t="s">
        <v>135</v>
      </c>
      <c r="N6677" t="s">
        <v>11265</v>
      </c>
      <c r="O6677" s="129"/>
    </row>
    <row r="6678" spans="1:15">
      <c r="A6678" t="s">
        <v>321</v>
      </c>
      <c r="B6678" t="s">
        <v>317</v>
      </c>
      <c r="C6678" t="s">
        <v>11573</v>
      </c>
      <c r="D6678" t="s">
        <v>318</v>
      </c>
      <c r="E6678">
        <v>223.36</v>
      </c>
      <c r="F6678" t="s">
        <v>1170</v>
      </c>
      <c r="G6678" t="s">
        <v>11574</v>
      </c>
      <c r="H6678" t="s">
        <v>930</v>
      </c>
      <c r="I6678" t="s">
        <v>10637</v>
      </c>
      <c r="J6678">
        <v>10117</v>
      </c>
      <c r="K6678">
        <v>113020</v>
      </c>
      <c r="L6678" t="s">
        <v>33</v>
      </c>
      <c r="M6678" t="s">
        <v>135</v>
      </c>
      <c r="N6678" t="s">
        <v>11266</v>
      </c>
      <c r="O6678" s="129"/>
    </row>
    <row r="6679" spans="1:15">
      <c r="A6679" t="s">
        <v>1115</v>
      </c>
      <c r="B6679" t="s">
        <v>317</v>
      </c>
      <c r="C6679" t="s">
        <v>11575</v>
      </c>
      <c r="D6679" t="s">
        <v>318</v>
      </c>
      <c r="E6679">
        <v>223.8</v>
      </c>
      <c r="F6679" t="s">
        <v>1170</v>
      </c>
      <c r="G6679" t="s">
        <v>11576</v>
      </c>
      <c r="H6679" t="s">
        <v>930</v>
      </c>
      <c r="I6679" t="s">
        <v>10637</v>
      </c>
      <c r="J6679">
        <v>10117</v>
      </c>
      <c r="K6679">
        <v>113020</v>
      </c>
      <c r="L6679" t="s">
        <v>33</v>
      </c>
      <c r="M6679" t="s">
        <v>135</v>
      </c>
      <c r="N6679" t="s">
        <v>11267</v>
      </c>
      <c r="O6679" s="129"/>
    </row>
    <row r="6680" spans="1:15">
      <c r="A6680" t="s">
        <v>11577</v>
      </c>
      <c r="B6680" t="s">
        <v>317</v>
      </c>
      <c r="C6680" t="s">
        <v>11578</v>
      </c>
      <c r="D6680" t="s">
        <v>318</v>
      </c>
      <c r="E6680">
        <v>223.47</v>
      </c>
      <c r="F6680" t="s">
        <v>1170</v>
      </c>
      <c r="G6680" t="s">
        <v>11579</v>
      </c>
      <c r="H6680" t="s">
        <v>921</v>
      </c>
      <c r="I6680" t="s">
        <v>10637</v>
      </c>
      <c r="J6680">
        <v>10117</v>
      </c>
      <c r="K6680">
        <v>113020</v>
      </c>
      <c r="L6680" t="s">
        <v>33</v>
      </c>
      <c r="M6680" t="s">
        <v>135</v>
      </c>
      <c r="N6680" t="s">
        <v>11268</v>
      </c>
      <c r="O6680" s="129"/>
    </row>
    <row r="6681" spans="1:15">
      <c r="A6681" t="s">
        <v>11580</v>
      </c>
      <c r="B6681" t="s">
        <v>317</v>
      </c>
      <c r="C6681" t="s">
        <v>11581</v>
      </c>
      <c r="D6681" t="s">
        <v>318</v>
      </c>
      <c r="E6681">
        <v>228.69</v>
      </c>
      <c r="F6681" t="s">
        <v>1170</v>
      </c>
      <c r="G6681" t="s">
        <v>11582</v>
      </c>
      <c r="H6681" t="s">
        <v>916</v>
      </c>
      <c r="I6681" t="s">
        <v>10637</v>
      </c>
      <c r="J6681">
        <v>10117</v>
      </c>
      <c r="K6681">
        <v>113020</v>
      </c>
      <c r="L6681" t="s">
        <v>33</v>
      </c>
      <c r="M6681" t="s">
        <v>135</v>
      </c>
      <c r="N6681" t="s">
        <v>11269</v>
      </c>
      <c r="O6681" s="129"/>
    </row>
    <row r="6682" spans="1:15">
      <c r="A6682" t="s">
        <v>11583</v>
      </c>
      <c r="B6682" t="s">
        <v>317</v>
      </c>
      <c r="C6682" t="s">
        <v>11584</v>
      </c>
      <c r="D6682" t="s">
        <v>318</v>
      </c>
      <c r="E6682">
        <v>223.47</v>
      </c>
      <c r="F6682" t="s">
        <v>1170</v>
      </c>
      <c r="G6682" t="s">
        <v>11585</v>
      </c>
      <c r="H6682" t="s">
        <v>924</v>
      </c>
      <c r="I6682" t="s">
        <v>10637</v>
      </c>
      <c r="J6682">
        <v>10117</v>
      </c>
      <c r="K6682">
        <v>113020</v>
      </c>
      <c r="L6682" t="s">
        <v>33</v>
      </c>
      <c r="M6682" t="s">
        <v>135</v>
      </c>
      <c r="N6682" t="s">
        <v>11271</v>
      </c>
      <c r="O6682" s="129"/>
    </row>
    <row r="6683" spans="1:15">
      <c r="A6683" t="s">
        <v>1155</v>
      </c>
      <c r="B6683" t="s">
        <v>317</v>
      </c>
      <c r="C6683" t="s">
        <v>11586</v>
      </c>
      <c r="D6683" t="s">
        <v>318</v>
      </c>
      <c r="E6683">
        <v>223.79</v>
      </c>
      <c r="F6683" t="s">
        <v>1170</v>
      </c>
      <c r="G6683" t="s">
        <v>11587</v>
      </c>
      <c r="H6683" t="s">
        <v>927</v>
      </c>
      <c r="I6683" t="s">
        <v>10637</v>
      </c>
      <c r="J6683">
        <v>10117</v>
      </c>
      <c r="K6683">
        <v>113020</v>
      </c>
      <c r="L6683" t="s">
        <v>33</v>
      </c>
      <c r="M6683" t="s">
        <v>135</v>
      </c>
      <c r="N6683" t="s">
        <v>11270</v>
      </c>
      <c r="O6683" s="129"/>
    </row>
    <row r="6684" spans="1:15">
      <c r="A6684" t="s">
        <v>11588</v>
      </c>
      <c r="B6684" t="s">
        <v>317</v>
      </c>
      <c r="C6684" t="s">
        <v>11589</v>
      </c>
      <c r="D6684" t="s">
        <v>318</v>
      </c>
      <c r="E6684">
        <v>464.88</v>
      </c>
      <c r="F6684" t="s">
        <v>1170</v>
      </c>
      <c r="G6684" t="s">
        <v>11590</v>
      </c>
      <c r="H6684" t="s">
        <v>935</v>
      </c>
      <c r="I6684" t="s">
        <v>10637</v>
      </c>
      <c r="J6684">
        <v>10117</v>
      </c>
      <c r="K6684">
        <v>113020</v>
      </c>
      <c r="L6684" t="s">
        <v>33</v>
      </c>
      <c r="M6684" t="s">
        <v>135</v>
      </c>
      <c r="N6684" t="s">
        <v>11272</v>
      </c>
      <c r="O6684" s="129"/>
    </row>
    <row r="6685" spans="1:15">
      <c r="A6685" t="s">
        <v>1161</v>
      </c>
      <c r="B6685" t="s">
        <v>317</v>
      </c>
      <c r="C6685" t="s">
        <v>11591</v>
      </c>
      <c r="D6685" t="s">
        <v>318</v>
      </c>
      <c r="E6685">
        <v>250.37</v>
      </c>
      <c r="F6685" t="s">
        <v>1170</v>
      </c>
      <c r="G6685" t="s">
        <v>11592</v>
      </c>
      <c r="H6685" t="s">
        <v>928</v>
      </c>
      <c r="I6685" t="s">
        <v>10637</v>
      </c>
      <c r="J6685">
        <v>10117</v>
      </c>
      <c r="K6685">
        <v>113020</v>
      </c>
      <c r="L6685" t="s">
        <v>33</v>
      </c>
      <c r="M6685" t="s">
        <v>135</v>
      </c>
      <c r="N6685" t="s">
        <v>11273</v>
      </c>
      <c r="O6685" s="129"/>
    </row>
    <row r="6686" spans="1:15">
      <c r="A6686" t="s">
        <v>1160</v>
      </c>
      <c r="B6686" t="s">
        <v>317</v>
      </c>
      <c r="C6686" t="s">
        <v>11593</v>
      </c>
      <c r="D6686" t="s">
        <v>318</v>
      </c>
      <c r="E6686">
        <v>250.37</v>
      </c>
      <c r="F6686" t="s">
        <v>1170</v>
      </c>
      <c r="G6686" t="s">
        <v>11594</v>
      </c>
      <c r="H6686" t="s">
        <v>931</v>
      </c>
      <c r="I6686" t="s">
        <v>10637</v>
      </c>
      <c r="J6686">
        <v>10117</v>
      </c>
      <c r="K6686">
        <v>113020</v>
      </c>
      <c r="L6686" t="s">
        <v>33</v>
      </c>
      <c r="M6686" t="s">
        <v>135</v>
      </c>
      <c r="N6686" t="s">
        <v>11274</v>
      </c>
      <c r="O6686" s="129"/>
    </row>
    <row r="6687" spans="1:15">
      <c r="A6687" t="s">
        <v>316</v>
      </c>
      <c r="B6687" t="s">
        <v>317</v>
      </c>
      <c r="C6687" t="s">
        <v>11569</v>
      </c>
      <c r="D6687" t="s">
        <v>318</v>
      </c>
      <c r="E6687">
        <v>4322.8599999999997</v>
      </c>
      <c r="F6687" t="s">
        <v>1170</v>
      </c>
      <c r="G6687" t="s">
        <v>11570</v>
      </c>
      <c r="H6687" t="s">
        <v>935</v>
      </c>
      <c r="I6687" t="s">
        <v>10636</v>
      </c>
      <c r="J6687">
        <v>10117</v>
      </c>
      <c r="K6687">
        <v>113040</v>
      </c>
      <c r="L6687" t="s">
        <v>27</v>
      </c>
      <c r="M6687" t="s">
        <v>135</v>
      </c>
      <c r="N6687" t="s">
        <v>11264</v>
      </c>
      <c r="O6687" s="129"/>
    </row>
    <row r="6688" spans="1:15">
      <c r="A6688" t="s">
        <v>320</v>
      </c>
      <c r="B6688" t="s">
        <v>317</v>
      </c>
      <c r="C6688" t="s">
        <v>11571</v>
      </c>
      <c r="D6688" t="s">
        <v>318</v>
      </c>
      <c r="E6688">
        <v>4597.18</v>
      </c>
      <c r="F6688" t="s">
        <v>1170</v>
      </c>
      <c r="G6688" t="s">
        <v>11572</v>
      </c>
      <c r="H6688" t="s">
        <v>930</v>
      </c>
      <c r="I6688" t="s">
        <v>10636</v>
      </c>
      <c r="J6688">
        <v>10117</v>
      </c>
      <c r="K6688">
        <v>113040</v>
      </c>
      <c r="L6688" t="s">
        <v>27</v>
      </c>
      <c r="M6688" t="s">
        <v>135</v>
      </c>
      <c r="N6688" t="s">
        <v>11265</v>
      </c>
      <c r="O6688" s="129"/>
    </row>
    <row r="6689" spans="1:15">
      <c r="A6689" t="s">
        <v>321</v>
      </c>
      <c r="B6689" t="s">
        <v>317</v>
      </c>
      <c r="C6689" t="s">
        <v>11573</v>
      </c>
      <c r="D6689" t="s">
        <v>318</v>
      </c>
      <c r="E6689">
        <v>4764.2700000000004</v>
      </c>
      <c r="F6689" t="s">
        <v>1170</v>
      </c>
      <c r="G6689" t="s">
        <v>11574</v>
      </c>
      <c r="H6689" t="s">
        <v>931</v>
      </c>
      <c r="I6689" t="s">
        <v>10636</v>
      </c>
      <c r="J6689">
        <v>10117</v>
      </c>
      <c r="K6689">
        <v>113040</v>
      </c>
      <c r="L6689" t="s">
        <v>27</v>
      </c>
      <c r="M6689" t="s">
        <v>135</v>
      </c>
      <c r="N6689" t="s">
        <v>11266</v>
      </c>
      <c r="O6689" s="129"/>
    </row>
    <row r="6690" spans="1:15">
      <c r="A6690" t="s">
        <v>1115</v>
      </c>
      <c r="B6690" t="s">
        <v>317</v>
      </c>
      <c r="C6690" t="s">
        <v>11575</v>
      </c>
      <c r="D6690" t="s">
        <v>318</v>
      </c>
      <c r="E6690">
        <v>4505.4799999999996</v>
      </c>
      <c r="F6690" t="s">
        <v>1170</v>
      </c>
      <c r="G6690" t="s">
        <v>11576</v>
      </c>
      <c r="H6690" t="s">
        <v>931</v>
      </c>
      <c r="I6690" t="s">
        <v>10636</v>
      </c>
      <c r="J6690">
        <v>10117</v>
      </c>
      <c r="K6690">
        <v>113040</v>
      </c>
      <c r="L6690" t="s">
        <v>27</v>
      </c>
      <c r="M6690" t="s">
        <v>135</v>
      </c>
      <c r="N6690" t="s">
        <v>11267</v>
      </c>
      <c r="O6690" s="129"/>
    </row>
    <row r="6691" spans="1:15">
      <c r="A6691" t="s">
        <v>11577</v>
      </c>
      <c r="B6691" t="s">
        <v>317</v>
      </c>
      <c r="C6691" t="s">
        <v>11578</v>
      </c>
      <c r="D6691" t="s">
        <v>318</v>
      </c>
      <c r="E6691">
        <v>4640.46</v>
      </c>
      <c r="F6691" t="s">
        <v>1170</v>
      </c>
      <c r="G6691" t="s">
        <v>11579</v>
      </c>
      <c r="H6691" t="s">
        <v>922</v>
      </c>
      <c r="I6691" t="s">
        <v>10636</v>
      </c>
      <c r="J6691">
        <v>10117</v>
      </c>
      <c r="K6691">
        <v>113040</v>
      </c>
      <c r="L6691" t="s">
        <v>27</v>
      </c>
      <c r="M6691" t="s">
        <v>135</v>
      </c>
      <c r="N6691" t="s">
        <v>11268</v>
      </c>
      <c r="O6691" s="129"/>
    </row>
    <row r="6692" spans="1:15">
      <c r="A6692" t="s">
        <v>11580</v>
      </c>
      <c r="B6692" t="s">
        <v>317</v>
      </c>
      <c r="C6692" t="s">
        <v>11581</v>
      </c>
      <c r="D6692" t="s">
        <v>318</v>
      </c>
      <c r="E6692">
        <v>4115.4799999999996</v>
      </c>
      <c r="F6692" t="s">
        <v>1170</v>
      </c>
      <c r="G6692" t="s">
        <v>11582</v>
      </c>
      <c r="H6692" t="s">
        <v>917</v>
      </c>
      <c r="I6692" t="s">
        <v>10636</v>
      </c>
      <c r="J6692">
        <v>10117</v>
      </c>
      <c r="K6692">
        <v>113040</v>
      </c>
      <c r="L6692" t="s">
        <v>27</v>
      </c>
      <c r="M6692" t="s">
        <v>135</v>
      </c>
      <c r="N6692" t="s">
        <v>11269</v>
      </c>
      <c r="O6692" s="129"/>
    </row>
    <row r="6693" spans="1:15">
      <c r="A6693" t="s">
        <v>11583</v>
      </c>
      <c r="B6693" t="s">
        <v>317</v>
      </c>
      <c r="C6693" t="s">
        <v>11584</v>
      </c>
      <c r="D6693" t="s">
        <v>318</v>
      </c>
      <c r="E6693">
        <v>6038.29</v>
      </c>
      <c r="F6693" t="s">
        <v>1170</v>
      </c>
      <c r="G6693" t="s">
        <v>11585</v>
      </c>
      <c r="H6693" t="s">
        <v>925</v>
      </c>
      <c r="I6693" t="s">
        <v>10636</v>
      </c>
      <c r="J6693">
        <v>10117</v>
      </c>
      <c r="K6693">
        <v>113040</v>
      </c>
      <c r="L6693" t="s">
        <v>27</v>
      </c>
      <c r="M6693" t="s">
        <v>135</v>
      </c>
      <c r="N6693" t="s">
        <v>11271</v>
      </c>
      <c r="O6693" s="129"/>
    </row>
    <row r="6694" spans="1:15">
      <c r="A6694" t="s">
        <v>1155</v>
      </c>
      <c r="B6694" t="s">
        <v>317</v>
      </c>
      <c r="C6694" t="s">
        <v>11586</v>
      </c>
      <c r="D6694" t="s">
        <v>318</v>
      </c>
      <c r="E6694">
        <v>4093.69</v>
      </c>
      <c r="F6694" t="s">
        <v>1170</v>
      </c>
      <c r="G6694" t="s">
        <v>11587</v>
      </c>
      <c r="H6694" t="s">
        <v>928</v>
      </c>
      <c r="I6694" t="s">
        <v>10636</v>
      </c>
      <c r="J6694">
        <v>10117</v>
      </c>
      <c r="K6694">
        <v>113040</v>
      </c>
      <c r="L6694" t="s">
        <v>27</v>
      </c>
      <c r="M6694" t="s">
        <v>135</v>
      </c>
      <c r="N6694" t="s">
        <v>11270</v>
      </c>
      <c r="O6694" s="129"/>
    </row>
    <row r="6695" spans="1:15">
      <c r="A6695" t="s">
        <v>11588</v>
      </c>
      <c r="B6695" t="s">
        <v>317</v>
      </c>
      <c r="C6695" t="s">
        <v>11589</v>
      </c>
      <c r="D6695" t="s">
        <v>318</v>
      </c>
      <c r="E6695">
        <v>4309.45</v>
      </c>
      <c r="F6695" t="s">
        <v>1170</v>
      </c>
      <c r="G6695" t="s">
        <v>11590</v>
      </c>
      <c r="H6695" t="s">
        <v>936</v>
      </c>
      <c r="I6695" t="s">
        <v>10636</v>
      </c>
      <c r="J6695">
        <v>10117</v>
      </c>
      <c r="K6695">
        <v>113040</v>
      </c>
      <c r="L6695" t="s">
        <v>27</v>
      </c>
      <c r="M6695" t="s">
        <v>135</v>
      </c>
      <c r="N6695" t="s">
        <v>11272</v>
      </c>
      <c r="O6695" s="129"/>
    </row>
    <row r="6696" spans="1:15">
      <c r="A6696" t="s">
        <v>1161</v>
      </c>
      <c r="B6696" t="s">
        <v>317</v>
      </c>
      <c r="C6696" t="s">
        <v>11591</v>
      </c>
      <c r="D6696" t="s">
        <v>318</v>
      </c>
      <c r="E6696">
        <v>4320.0200000000004</v>
      </c>
      <c r="F6696" t="s">
        <v>1170</v>
      </c>
      <c r="G6696" t="s">
        <v>11592</v>
      </c>
      <c r="H6696" t="s">
        <v>929</v>
      </c>
      <c r="I6696" t="s">
        <v>10636</v>
      </c>
      <c r="J6696">
        <v>10117</v>
      </c>
      <c r="K6696">
        <v>113040</v>
      </c>
      <c r="L6696" t="s">
        <v>27</v>
      </c>
      <c r="M6696" t="s">
        <v>135</v>
      </c>
      <c r="N6696" t="s">
        <v>11273</v>
      </c>
      <c r="O6696" s="129"/>
    </row>
    <row r="6697" spans="1:15">
      <c r="A6697" t="s">
        <v>1160</v>
      </c>
      <c r="B6697" t="s">
        <v>317</v>
      </c>
      <c r="C6697" t="s">
        <v>11593</v>
      </c>
      <c r="D6697" t="s">
        <v>318</v>
      </c>
      <c r="E6697">
        <v>4305.6099999999997</v>
      </c>
      <c r="F6697" t="s">
        <v>1170</v>
      </c>
      <c r="G6697" t="s">
        <v>11594</v>
      </c>
      <c r="H6697" t="s">
        <v>932</v>
      </c>
      <c r="I6697" t="s">
        <v>10636</v>
      </c>
      <c r="J6697">
        <v>10117</v>
      </c>
      <c r="K6697">
        <v>113040</v>
      </c>
      <c r="L6697" t="s">
        <v>27</v>
      </c>
      <c r="M6697" t="s">
        <v>135</v>
      </c>
      <c r="N6697" t="s">
        <v>11274</v>
      </c>
      <c r="O6697" s="129"/>
    </row>
    <row r="6698" spans="1:15">
      <c r="A6698" t="s">
        <v>316</v>
      </c>
      <c r="B6698" t="s">
        <v>317</v>
      </c>
      <c r="C6698" t="s">
        <v>11569</v>
      </c>
      <c r="D6698" t="s">
        <v>318</v>
      </c>
      <c r="E6698">
        <v>465.4</v>
      </c>
      <c r="F6698" t="s">
        <v>1170</v>
      </c>
      <c r="G6698" t="s">
        <v>11570</v>
      </c>
      <c r="H6698" t="s">
        <v>936</v>
      </c>
      <c r="I6698" t="s">
        <v>10635</v>
      </c>
      <c r="J6698">
        <v>10117</v>
      </c>
      <c r="K6698">
        <v>113060</v>
      </c>
      <c r="L6698" t="s">
        <v>31</v>
      </c>
      <c r="M6698" t="s">
        <v>135</v>
      </c>
      <c r="N6698" t="s">
        <v>11264</v>
      </c>
      <c r="O6698" s="129"/>
    </row>
    <row r="6699" spans="1:15">
      <c r="A6699" t="s">
        <v>320</v>
      </c>
      <c r="B6699" t="s">
        <v>317</v>
      </c>
      <c r="C6699" t="s">
        <v>11571</v>
      </c>
      <c r="D6699" t="s">
        <v>318</v>
      </c>
      <c r="E6699">
        <v>441.87</v>
      </c>
      <c r="F6699" t="s">
        <v>1170</v>
      </c>
      <c r="G6699" t="s">
        <v>11572</v>
      </c>
      <c r="H6699" t="s">
        <v>931</v>
      </c>
      <c r="I6699" t="s">
        <v>10635</v>
      </c>
      <c r="J6699">
        <v>10117</v>
      </c>
      <c r="K6699">
        <v>113060</v>
      </c>
      <c r="L6699" t="s">
        <v>31</v>
      </c>
      <c r="M6699" t="s">
        <v>135</v>
      </c>
      <c r="N6699" t="s">
        <v>11265</v>
      </c>
      <c r="O6699" s="129"/>
    </row>
    <row r="6700" spans="1:15">
      <c r="A6700" t="s">
        <v>321</v>
      </c>
      <c r="B6700" t="s">
        <v>317</v>
      </c>
      <c r="C6700" t="s">
        <v>11573</v>
      </c>
      <c r="D6700" t="s">
        <v>318</v>
      </c>
      <c r="E6700">
        <v>441.87</v>
      </c>
      <c r="F6700" t="s">
        <v>1170</v>
      </c>
      <c r="G6700" t="s">
        <v>11574</v>
      </c>
      <c r="H6700" t="s">
        <v>932</v>
      </c>
      <c r="I6700" t="s">
        <v>10635</v>
      </c>
      <c r="J6700">
        <v>10117</v>
      </c>
      <c r="K6700">
        <v>113060</v>
      </c>
      <c r="L6700" t="s">
        <v>31</v>
      </c>
      <c r="M6700" t="s">
        <v>135</v>
      </c>
      <c r="N6700" t="s">
        <v>11266</v>
      </c>
      <c r="O6700" s="129"/>
    </row>
    <row r="6701" spans="1:15">
      <c r="A6701" t="s">
        <v>1115</v>
      </c>
      <c r="B6701" t="s">
        <v>317</v>
      </c>
      <c r="C6701" t="s">
        <v>11575</v>
      </c>
      <c r="D6701" t="s">
        <v>318</v>
      </c>
      <c r="E6701">
        <v>455.51</v>
      </c>
      <c r="F6701" t="s">
        <v>1170</v>
      </c>
      <c r="G6701" t="s">
        <v>11576</v>
      </c>
      <c r="H6701" t="s">
        <v>932</v>
      </c>
      <c r="I6701" t="s">
        <v>10635</v>
      </c>
      <c r="J6701">
        <v>10117</v>
      </c>
      <c r="K6701">
        <v>113060</v>
      </c>
      <c r="L6701" t="s">
        <v>31</v>
      </c>
      <c r="M6701" t="s">
        <v>135</v>
      </c>
      <c r="N6701" t="s">
        <v>11267</v>
      </c>
      <c r="O6701" s="129"/>
    </row>
    <row r="6702" spans="1:15">
      <c r="A6702" t="s">
        <v>11577</v>
      </c>
      <c r="B6702" t="s">
        <v>317</v>
      </c>
      <c r="C6702" t="s">
        <v>11578</v>
      </c>
      <c r="D6702" t="s">
        <v>318</v>
      </c>
      <c r="E6702">
        <v>445.28</v>
      </c>
      <c r="F6702" t="s">
        <v>1170</v>
      </c>
      <c r="G6702" t="s">
        <v>11579</v>
      </c>
      <c r="H6702" t="s">
        <v>923</v>
      </c>
      <c r="I6702" t="s">
        <v>10635</v>
      </c>
      <c r="J6702">
        <v>10117</v>
      </c>
      <c r="K6702">
        <v>113060</v>
      </c>
      <c r="L6702" t="s">
        <v>31</v>
      </c>
      <c r="M6702" t="s">
        <v>135</v>
      </c>
      <c r="N6702" t="s">
        <v>11268</v>
      </c>
      <c r="O6702" s="129"/>
    </row>
    <row r="6703" spans="1:15">
      <c r="A6703" t="s">
        <v>11580</v>
      </c>
      <c r="B6703" t="s">
        <v>317</v>
      </c>
      <c r="C6703" t="s">
        <v>11581</v>
      </c>
      <c r="D6703" t="s">
        <v>318</v>
      </c>
      <c r="E6703">
        <v>446.23</v>
      </c>
      <c r="F6703" t="s">
        <v>1170</v>
      </c>
      <c r="G6703" t="s">
        <v>11582</v>
      </c>
      <c r="H6703" t="s">
        <v>918</v>
      </c>
      <c r="I6703" t="s">
        <v>10635</v>
      </c>
      <c r="J6703">
        <v>10117</v>
      </c>
      <c r="K6703">
        <v>113060</v>
      </c>
      <c r="L6703" t="s">
        <v>31</v>
      </c>
      <c r="M6703" t="s">
        <v>135</v>
      </c>
      <c r="N6703" t="s">
        <v>11269</v>
      </c>
      <c r="O6703" s="129"/>
    </row>
    <row r="6704" spans="1:15">
      <c r="A6704" t="s">
        <v>1155</v>
      </c>
      <c r="B6704" t="s">
        <v>317</v>
      </c>
      <c r="C6704" t="s">
        <v>11586</v>
      </c>
      <c r="D6704" t="s">
        <v>318</v>
      </c>
      <c r="E6704">
        <v>447.2</v>
      </c>
      <c r="F6704" t="s">
        <v>1170</v>
      </c>
      <c r="G6704" t="s">
        <v>11587</v>
      </c>
      <c r="H6704" t="s">
        <v>929</v>
      </c>
      <c r="I6704" t="s">
        <v>10635</v>
      </c>
      <c r="J6704">
        <v>10117</v>
      </c>
      <c r="K6704">
        <v>113060</v>
      </c>
      <c r="L6704" t="s">
        <v>31</v>
      </c>
      <c r="M6704" t="s">
        <v>135</v>
      </c>
      <c r="N6704" t="s">
        <v>11270</v>
      </c>
      <c r="O6704" s="129"/>
    </row>
    <row r="6705" spans="1:15">
      <c r="A6705" t="s">
        <v>11583</v>
      </c>
      <c r="B6705" t="s">
        <v>317</v>
      </c>
      <c r="C6705" t="s">
        <v>11584</v>
      </c>
      <c r="D6705" t="s">
        <v>318</v>
      </c>
      <c r="E6705">
        <v>281.38</v>
      </c>
      <c r="F6705" t="s">
        <v>1170</v>
      </c>
      <c r="G6705" t="s">
        <v>11585</v>
      </c>
      <c r="H6705" t="s">
        <v>926</v>
      </c>
      <c r="I6705" t="s">
        <v>10635</v>
      </c>
      <c r="J6705">
        <v>10117</v>
      </c>
      <c r="K6705">
        <v>113060</v>
      </c>
      <c r="L6705" t="s">
        <v>31</v>
      </c>
      <c r="M6705" t="s">
        <v>135</v>
      </c>
      <c r="N6705" t="s">
        <v>11271</v>
      </c>
      <c r="O6705" s="129"/>
    </row>
    <row r="6706" spans="1:15">
      <c r="A6706" t="s">
        <v>11588</v>
      </c>
      <c r="B6706" t="s">
        <v>317</v>
      </c>
      <c r="C6706" t="s">
        <v>11589</v>
      </c>
      <c r="D6706" t="s">
        <v>318</v>
      </c>
      <c r="E6706">
        <v>892.78</v>
      </c>
      <c r="F6706" t="s">
        <v>1170</v>
      </c>
      <c r="G6706" t="s">
        <v>11590</v>
      </c>
      <c r="H6706" t="s">
        <v>937</v>
      </c>
      <c r="I6706" t="s">
        <v>10635</v>
      </c>
      <c r="J6706">
        <v>10117</v>
      </c>
      <c r="K6706">
        <v>113060</v>
      </c>
      <c r="L6706" t="s">
        <v>31</v>
      </c>
      <c r="M6706" t="s">
        <v>135</v>
      </c>
      <c r="N6706" t="s">
        <v>11272</v>
      </c>
      <c r="O6706" s="129"/>
    </row>
    <row r="6707" spans="1:15">
      <c r="A6707" t="s">
        <v>1161</v>
      </c>
      <c r="B6707" t="s">
        <v>317</v>
      </c>
      <c r="C6707" t="s">
        <v>11591</v>
      </c>
      <c r="D6707" t="s">
        <v>318</v>
      </c>
      <c r="E6707">
        <v>405.65</v>
      </c>
      <c r="F6707" t="s">
        <v>1170</v>
      </c>
      <c r="G6707" t="s">
        <v>11592</v>
      </c>
      <c r="H6707" t="s">
        <v>930</v>
      </c>
      <c r="I6707" t="s">
        <v>10635</v>
      </c>
      <c r="J6707">
        <v>10117</v>
      </c>
      <c r="K6707">
        <v>113060</v>
      </c>
      <c r="L6707" t="s">
        <v>31</v>
      </c>
      <c r="M6707" t="s">
        <v>135</v>
      </c>
      <c r="N6707" t="s">
        <v>11273</v>
      </c>
      <c r="O6707" s="129"/>
    </row>
    <row r="6708" spans="1:15">
      <c r="A6708" t="s">
        <v>1160</v>
      </c>
      <c r="B6708" t="s">
        <v>317</v>
      </c>
      <c r="C6708" t="s">
        <v>11593</v>
      </c>
      <c r="D6708" t="s">
        <v>318</v>
      </c>
      <c r="E6708">
        <v>410.84</v>
      </c>
      <c r="F6708" t="s">
        <v>1170</v>
      </c>
      <c r="G6708" t="s">
        <v>11594</v>
      </c>
      <c r="H6708" t="s">
        <v>933</v>
      </c>
      <c r="I6708" t="s">
        <v>10635</v>
      </c>
      <c r="J6708">
        <v>10117</v>
      </c>
      <c r="K6708">
        <v>113060</v>
      </c>
      <c r="L6708" t="s">
        <v>31</v>
      </c>
      <c r="M6708" t="s">
        <v>135</v>
      </c>
      <c r="N6708" t="s">
        <v>11274</v>
      </c>
      <c r="O6708" s="129"/>
    </row>
    <row r="6709" spans="1:15">
      <c r="A6709" t="s">
        <v>316</v>
      </c>
      <c r="B6709" t="s">
        <v>317</v>
      </c>
      <c r="C6709" t="s">
        <v>11569</v>
      </c>
      <c r="D6709" t="s">
        <v>318</v>
      </c>
      <c r="E6709">
        <v>740.79</v>
      </c>
      <c r="F6709" t="s">
        <v>1170</v>
      </c>
      <c r="G6709" t="s">
        <v>11570</v>
      </c>
      <c r="H6709" t="s">
        <v>937</v>
      </c>
      <c r="I6709" t="s">
        <v>10634</v>
      </c>
      <c r="J6709">
        <v>10117</v>
      </c>
      <c r="K6709">
        <v>114010</v>
      </c>
      <c r="L6709" t="s">
        <v>35</v>
      </c>
      <c r="M6709" t="s">
        <v>135</v>
      </c>
      <c r="N6709" t="s">
        <v>11264</v>
      </c>
      <c r="O6709" s="129"/>
    </row>
    <row r="6710" spans="1:15">
      <c r="A6710" t="s">
        <v>320</v>
      </c>
      <c r="B6710" t="s">
        <v>317</v>
      </c>
      <c r="C6710" t="s">
        <v>11571</v>
      </c>
      <c r="D6710" t="s">
        <v>318</v>
      </c>
      <c r="E6710">
        <v>740.79</v>
      </c>
      <c r="F6710" t="s">
        <v>1170</v>
      </c>
      <c r="G6710" t="s">
        <v>11572</v>
      </c>
      <c r="H6710" t="s">
        <v>932</v>
      </c>
      <c r="I6710" t="s">
        <v>10634</v>
      </c>
      <c r="J6710">
        <v>10117</v>
      </c>
      <c r="K6710">
        <v>114010</v>
      </c>
      <c r="L6710" t="s">
        <v>35</v>
      </c>
      <c r="M6710" t="s">
        <v>135</v>
      </c>
      <c r="N6710" t="s">
        <v>11265</v>
      </c>
      <c r="O6710" s="129"/>
    </row>
    <row r="6711" spans="1:15">
      <c r="A6711" t="s">
        <v>321</v>
      </c>
      <c r="B6711" t="s">
        <v>317</v>
      </c>
      <c r="C6711" t="s">
        <v>11573</v>
      </c>
      <c r="D6711" t="s">
        <v>318</v>
      </c>
      <c r="E6711">
        <v>740.79</v>
      </c>
      <c r="F6711" t="s">
        <v>1170</v>
      </c>
      <c r="G6711" t="s">
        <v>11574</v>
      </c>
      <c r="H6711" t="s">
        <v>933</v>
      </c>
      <c r="I6711" t="s">
        <v>10634</v>
      </c>
      <c r="J6711">
        <v>10117</v>
      </c>
      <c r="K6711">
        <v>114010</v>
      </c>
      <c r="L6711" t="s">
        <v>35</v>
      </c>
      <c r="M6711" t="s">
        <v>135</v>
      </c>
      <c r="N6711" t="s">
        <v>11266</v>
      </c>
      <c r="O6711" s="129"/>
    </row>
    <row r="6712" spans="1:15">
      <c r="A6712" t="s">
        <v>1115</v>
      </c>
      <c r="B6712" t="s">
        <v>317</v>
      </c>
      <c r="C6712" t="s">
        <v>11575</v>
      </c>
      <c r="D6712" t="s">
        <v>318</v>
      </c>
      <c r="E6712">
        <v>753.01</v>
      </c>
      <c r="F6712" t="s">
        <v>1170</v>
      </c>
      <c r="G6712" t="s">
        <v>11576</v>
      </c>
      <c r="H6712" t="s">
        <v>933</v>
      </c>
      <c r="I6712" t="s">
        <v>10634</v>
      </c>
      <c r="J6712">
        <v>10117</v>
      </c>
      <c r="K6712">
        <v>114010</v>
      </c>
      <c r="L6712" t="s">
        <v>35</v>
      </c>
      <c r="M6712" t="s">
        <v>135</v>
      </c>
      <c r="N6712" t="s">
        <v>11267</v>
      </c>
      <c r="O6712" s="129"/>
    </row>
    <row r="6713" spans="1:15">
      <c r="A6713" t="s">
        <v>11577</v>
      </c>
      <c r="B6713" t="s">
        <v>317</v>
      </c>
      <c r="C6713" t="s">
        <v>11578</v>
      </c>
      <c r="D6713" t="s">
        <v>318</v>
      </c>
      <c r="E6713">
        <v>743.84</v>
      </c>
      <c r="F6713" t="s">
        <v>1170</v>
      </c>
      <c r="G6713" t="s">
        <v>11579</v>
      </c>
      <c r="H6713" t="s">
        <v>924</v>
      </c>
      <c r="I6713" t="s">
        <v>10634</v>
      </c>
      <c r="J6713">
        <v>10117</v>
      </c>
      <c r="K6713">
        <v>114010</v>
      </c>
      <c r="L6713" t="s">
        <v>35</v>
      </c>
      <c r="M6713" t="s">
        <v>135</v>
      </c>
      <c r="N6713" t="s">
        <v>11268</v>
      </c>
      <c r="O6713" s="129"/>
    </row>
    <row r="6714" spans="1:15">
      <c r="A6714" t="s">
        <v>11580</v>
      </c>
      <c r="B6714" t="s">
        <v>317</v>
      </c>
      <c r="C6714" t="s">
        <v>11581</v>
      </c>
      <c r="D6714" t="s">
        <v>318</v>
      </c>
      <c r="E6714">
        <v>743.84</v>
      </c>
      <c r="F6714" t="s">
        <v>1170</v>
      </c>
      <c r="G6714" t="s">
        <v>11582</v>
      </c>
      <c r="H6714" t="s">
        <v>919</v>
      </c>
      <c r="I6714" t="s">
        <v>10634</v>
      </c>
      <c r="J6714">
        <v>10117</v>
      </c>
      <c r="K6714">
        <v>114010</v>
      </c>
      <c r="L6714" t="s">
        <v>35</v>
      </c>
      <c r="M6714" t="s">
        <v>135</v>
      </c>
      <c r="N6714" t="s">
        <v>11269</v>
      </c>
      <c r="O6714" s="129"/>
    </row>
    <row r="6715" spans="1:15">
      <c r="A6715" t="s">
        <v>11583</v>
      </c>
      <c r="B6715" t="s">
        <v>317</v>
      </c>
      <c r="C6715" t="s">
        <v>11584</v>
      </c>
      <c r="D6715" t="s">
        <v>318</v>
      </c>
      <c r="E6715">
        <v>743.84</v>
      </c>
      <c r="F6715" t="s">
        <v>1170</v>
      </c>
      <c r="G6715" t="s">
        <v>11585</v>
      </c>
      <c r="H6715" t="s">
        <v>927</v>
      </c>
      <c r="I6715" t="s">
        <v>10634</v>
      </c>
      <c r="J6715">
        <v>10117</v>
      </c>
      <c r="K6715">
        <v>114010</v>
      </c>
      <c r="L6715" t="s">
        <v>35</v>
      </c>
      <c r="M6715" t="s">
        <v>135</v>
      </c>
      <c r="N6715" t="s">
        <v>11271</v>
      </c>
      <c r="O6715" s="129"/>
    </row>
    <row r="6716" spans="1:15">
      <c r="A6716" t="s">
        <v>1155</v>
      </c>
      <c r="B6716" t="s">
        <v>317</v>
      </c>
      <c r="C6716" t="s">
        <v>11586</v>
      </c>
      <c r="D6716" t="s">
        <v>318</v>
      </c>
      <c r="E6716">
        <v>743.84</v>
      </c>
      <c r="F6716" t="s">
        <v>1170</v>
      </c>
      <c r="G6716" t="s">
        <v>11587</v>
      </c>
      <c r="H6716" t="s">
        <v>930</v>
      </c>
      <c r="I6716" t="s">
        <v>10634</v>
      </c>
      <c r="J6716">
        <v>10117</v>
      </c>
      <c r="K6716">
        <v>114010</v>
      </c>
      <c r="L6716" t="s">
        <v>35</v>
      </c>
      <c r="M6716" t="s">
        <v>135</v>
      </c>
      <c r="N6716" t="s">
        <v>11270</v>
      </c>
      <c r="O6716" s="129"/>
    </row>
    <row r="6717" spans="1:15">
      <c r="A6717" t="s">
        <v>11588</v>
      </c>
      <c r="B6717" t="s">
        <v>317</v>
      </c>
      <c r="C6717" t="s">
        <v>11589</v>
      </c>
      <c r="D6717" t="s">
        <v>318</v>
      </c>
      <c r="E6717">
        <v>1414.48</v>
      </c>
      <c r="F6717" t="s">
        <v>1170</v>
      </c>
      <c r="G6717" t="s">
        <v>11590</v>
      </c>
      <c r="H6717" t="s">
        <v>938</v>
      </c>
      <c r="I6717" t="s">
        <v>10634</v>
      </c>
      <c r="J6717">
        <v>10117</v>
      </c>
      <c r="K6717">
        <v>114010</v>
      </c>
      <c r="L6717" t="s">
        <v>35</v>
      </c>
      <c r="M6717" t="s">
        <v>135</v>
      </c>
      <c r="N6717" t="s">
        <v>11272</v>
      </c>
      <c r="O6717" s="129"/>
    </row>
    <row r="6718" spans="1:15">
      <c r="A6718" t="s">
        <v>1161</v>
      </c>
      <c r="B6718" t="s">
        <v>317</v>
      </c>
      <c r="C6718" t="s">
        <v>11591</v>
      </c>
      <c r="D6718" t="s">
        <v>318</v>
      </c>
      <c r="E6718">
        <v>818.36</v>
      </c>
      <c r="F6718" t="s">
        <v>1170</v>
      </c>
      <c r="G6718" t="s">
        <v>11592</v>
      </c>
      <c r="H6718" t="s">
        <v>931</v>
      </c>
      <c r="I6718" t="s">
        <v>10634</v>
      </c>
      <c r="J6718">
        <v>10117</v>
      </c>
      <c r="K6718">
        <v>114010</v>
      </c>
      <c r="L6718" t="s">
        <v>35</v>
      </c>
      <c r="M6718" t="s">
        <v>135</v>
      </c>
      <c r="N6718" t="s">
        <v>11273</v>
      </c>
      <c r="O6718" s="129"/>
    </row>
    <row r="6719" spans="1:15">
      <c r="A6719" t="s">
        <v>1160</v>
      </c>
      <c r="B6719" t="s">
        <v>317</v>
      </c>
      <c r="C6719" t="s">
        <v>11593</v>
      </c>
      <c r="D6719" t="s">
        <v>318</v>
      </c>
      <c r="E6719">
        <v>818.36</v>
      </c>
      <c r="F6719" t="s">
        <v>1170</v>
      </c>
      <c r="G6719" t="s">
        <v>11594</v>
      </c>
      <c r="H6719" t="s">
        <v>934</v>
      </c>
      <c r="I6719" t="s">
        <v>10634</v>
      </c>
      <c r="J6719">
        <v>10117</v>
      </c>
      <c r="K6719">
        <v>114010</v>
      </c>
      <c r="L6719" t="s">
        <v>35</v>
      </c>
      <c r="M6719" t="s">
        <v>135</v>
      </c>
      <c r="N6719" t="s">
        <v>11274</v>
      </c>
      <c r="O6719" s="129"/>
    </row>
    <row r="6720" spans="1:15">
      <c r="A6720" t="s">
        <v>316</v>
      </c>
      <c r="B6720" t="s">
        <v>317</v>
      </c>
      <c r="C6720" t="s">
        <v>11569</v>
      </c>
      <c r="D6720" t="s">
        <v>318</v>
      </c>
      <c r="E6720">
        <v>706.03</v>
      </c>
      <c r="F6720" t="s">
        <v>1170</v>
      </c>
      <c r="G6720" t="s">
        <v>11570</v>
      </c>
      <c r="H6720" t="s">
        <v>938</v>
      </c>
      <c r="I6720" t="s">
        <v>10633</v>
      </c>
      <c r="J6720">
        <v>10117</v>
      </c>
      <c r="K6720">
        <v>114020</v>
      </c>
      <c r="L6720" t="s">
        <v>33</v>
      </c>
      <c r="M6720" t="s">
        <v>135</v>
      </c>
      <c r="N6720" t="s">
        <v>11264</v>
      </c>
      <c r="O6720" s="129"/>
    </row>
    <row r="6721" spans="1:15">
      <c r="A6721" t="s">
        <v>320</v>
      </c>
      <c r="B6721" t="s">
        <v>317</v>
      </c>
      <c r="C6721" t="s">
        <v>11571</v>
      </c>
      <c r="D6721" t="s">
        <v>318</v>
      </c>
      <c r="E6721">
        <v>706.03</v>
      </c>
      <c r="F6721" t="s">
        <v>1170</v>
      </c>
      <c r="G6721" t="s">
        <v>11572</v>
      </c>
      <c r="H6721" t="s">
        <v>933</v>
      </c>
      <c r="I6721" t="s">
        <v>10633</v>
      </c>
      <c r="J6721">
        <v>10117</v>
      </c>
      <c r="K6721">
        <v>114020</v>
      </c>
      <c r="L6721" t="s">
        <v>33</v>
      </c>
      <c r="M6721" t="s">
        <v>135</v>
      </c>
      <c r="N6721" t="s">
        <v>11265</v>
      </c>
      <c r="O6721" s="129"/>
    </row>
    <row r="6722" spans="1:15">
      <c r="A6722" t="s">
        <v>321</v>
      </c>
      <c r="B6722" t="s">
        <v>317</v>
      </c>
      <c r="C6722" t="s">
        <v>11573</v>
      </c>
      <c r="D6722" t="s">
        <v>318</v>
      </c>
      <c r="E6722">
        <v>706.03</v>
      </c>
      <c r="F6722" t="s">
        <v>1170</v>
      </c>
      <c r="G6722" t="s">
        <v>11574</v>
      </c>
      <c r="H6722" t="s">
        <v>934</v>
      </c>
      <c r="I6722" t="s">
        <v>10633</v>
      </c>
      <c r="J6722">
        <v>10117</v>
      </c>
      <c r="K6722">
        <v>114020</v>
      </c>
      <c r="L6722" t="s">
        <v>33</v>
      </c>
      <c r="M6722" t="s">
        <v>135</v>
      </c>
      <c r="N6722" t="s">
        <v>11266</v>
      </c>
      <c r="O6722" s="129"/>
    </row>
    <row r="6723" spans="1:15">
      <c r="A6723" t="s">
        <v>1115</v>
      </c>
      <c r="B6723" t="s">
        <v>317</v>
      </c>
      <c r="C6723" t="s">
        <v>11575</v>
      </c>
      <c r="D6723" t="s">
        <v>318</v>
      </c>
      <c r="E6723">
        <v>706.03</v>
      </c>
      <c r="F6723" t="s">
        <v>1170</v>
      </c>
      <c r="G6723" t="s">
        <v>11576</v>
      </c>
      <c r="H6723" t="s">
        <v>934</v>
      </c>
      <c r="I6723" t="s">
        <v>10633</v>
      </c>
      <c r="J6723">
        <v>10117</v>
      </c>
      <c r="K6723">
        <v>114020</v>
      </c>
      <c r="L6723" t="s">
        <v>33</v>
      </c>
      <c r="M6723" t="s">
        <v>135</v>
      </c>
      <c r="N6723" t="s">
        <v>11267</v>
      </c>
      <c r="O6723" s="129"/>
    </row>
    <row r="6724" spans="1:15">
      <c r="A6724" t="s">
        <v>11577</v>
      </c>
      <c r="B6724" t="s">
        <v>317</v>
      </c>
      <c r="C6724" t="s">
        <v>11578</v>
      </c>
      <c r="D6724" t="s">
        <v>318</v>
      </c>
      <c r="E6724">
        <v>706.03</v>
      </c>
      <c r="F6724" t="s">
        <v>1170</v>
      </c>
      <c r="G6724" t="s">
        <v>11579</v>
      </c>
      <c r="H6724" t="s">
        <v>925</v>
      </c>
      <c r="I6724" t="s">
        <v>10633</v>
      </c>
      <c r="J6724">
        <v>10117</v>
      </c>
      <c r="K6724">
        <v>114020</v>
      </c>
      <c r="L6724" t="s">
        <v>33</v>
      </c>
      <c r="M6724" t="s">
        <v>135</v>
      </c>
      <c r="N6724" t="s">
        <v>11268</v>
      </c>
      <c r="O6724" s="129"/>
    </row>
    <row r="6725" spans="1:15">
      <c r="A6725" t="s">
        <v>11580</v>
      </c>
      <c r="B6725" t="s">
        <v>317</v>
      </c>
      <c r="C6725" t="s">
        <v>11581</v>
      </c>
      <c r="D6725" t="s">
        <v>318</v>
      </c>
      <c r="E6725">
        <v>706.03</v>
      </c>
      <c r="F6725" t="s">
        <v>1170</v>
      </c>
      <c r="G6725" t="s">
        <v>11582</v>
      </c>
      <c r="H6725" t="s">
        <v>920</v>
      </c>
      <c r="I6725" t="s">
        <v>10633</v>
      </c>
      <c r="J6725">
        <v>10117</v>
      </c>
      <c r="K6725">
        <v>114020</v>
      </c>
      <c r="L6725" t="s">
        <v>33</v>
      </c>
      <c r="M6725" t="s">
        <v>135</v>
      </c>
      <c r="N6725" t="s">
        <v>11269</v>
      </c>
      <c r="O6725" s="129"/>
    </row>
    <row r="6726" spans="1:15">
      <c r="A6726" t="s">
        <v>11583</v>
      </c>
      <c r="B6726" t="s">
        <v>317</v>
      </c>
      <c r="C6726" t="s">
        <v>11584</v>
      </c>
      <c r="D6726" t="s">
        <v>318</v>
      </c>
      <c r="E6726">
        <v>706.03</v>
      </c>
      <c r="F6726" t="s">
        <v>1170</v>
      </c>
      <c r="G6726" t="s">
        <v>11585</v>
      </c>
      <c r="H6726" t="s">
        <v>928</v>
      </c>
      <c r="I6726" t="s">
        <v>10633</v>
      </c>
      <c r="J6726">
        <v>10117</v>
      </c>
      <c r="K6726">
        <v>114020</v>
      </c>
      <c r="L6726" t="s">
        <v>33</v>
      </c>
      <c r="M6726" t="s">
        <v>135</v>
      </c>
      <c r="N6726" t="s">
        <v>11271</v>
      </c>
      <c r="O6726" s="129"/>
    </row>
    <row r="6727" spans="1:15">
      <c r="A6727" t="s">
        <v>1155</v>
      </c>
      <c r="B6727" t="s">
        <v>317</v>
      </c>
      <c r="C6727" t="s">
        <v>11586</v>
      </c>
      <c r="D6727" t="s">
        <v>318</v>
      </c>
      <c r="E6727">
        <v>706.03</v>
      </c>
      <c r="F6727" t="s">
        <v>1170</v>
      </c>
      <c r="G6727" t="s">
        <v>11587</v>
      </c>
      <c r="H6727" t="s">
        <v>931</v>
      </c>
      <c r="I6727" t="s">
        <v>10633</v>
      </c>
      <c r="J6727">
        <v>10117</v>
      </c>
      <c r="K6727">
        <v>114020</v>
      </c>
      <c r="L6727" t="s">
        <v>33</v>
      </c>
      <c r="M6727" t="s">
        <v>135</v>
      </c>
      <c r="N6727" t="s">
        <v>11270</v>
      </c>
      <c r="O6727" s="129"/>
    </row>
    <row r="6728" spans="1:15">
      <c r="A6728" t="s">
        <v>11588</v>
      </c>
      <c r="B6728" t="s">
        <v>317</v>
      </c>
      <c r="C6728" t="s">
        <v>11589</v>
      </c>
      <c r="D6728" t="s">
        <v>318</v>
      </c>
      <c r="E6728">
        <v>1199.17</v>
      </c>
      <c r="F6728" t="s">
        <v>1170</v>
      </c>
      <c r="G6728" t="s">
        <v>11590</v>
      </c>
      <c r="H6728" t="s">
        <v>939</v>
      </c>
      <c r="I6728" t="s">
        <v>10633</v>
      </c>
      <c r="J6728">
        <v>10117</v>
      </c>
      <c r="K6728">
        <v>114020</v>
      </c>
      <c r="L6728" t="s">
        <v>33</v>
      </c>
      <c r="M6728" t="s">
        <v>135</v>
      </c>
      <c r="N6728" t="s">
        <v>11272</v>
      </c>
      <c r="O6728" s="129"/>
    </row>
    <row r="6729" spans="1:15">
      <c r="A6729" t="s">
        <v>1161</v>
      </c>
      <c r="B6729" t="s">
        <v>317</v>
      </c>
      <c r="C6729" t="s">
        <v>11591</v>
      </c>
      <c r="D6729" t="s">
        <v>318</v>
      </c>
      <c r="E6729">
        <v>760.83</v>
      </c>
      <c r="F6729" t="s">
        <v>1170</v>
      </c>
      <c r="G6729" t="s">
        <v>11592</v>
      </c>
      <c r="H6729" t="s">
        <v>932</v>
      </c>
      <c r="I6729" t="s">
        <v>10633</v>
      </c>
      <c r="J6729">
        <v>10117</v>
      </c>
      <c r="K6729">
        <v>114020</v>
      </c>
      <c r="L6729" t="s">
        <v>33</v>
      </c>
      <c r="M6729" t="s">
        <v>135</v>
      </c>
      <c r="N6729" t="s">
        <v>11273</v>
      </c>
      <c r="O6729" s="129"/>
    </row>
    <row r="6730" spans="1:15">
      <c r="A6730" t="s">
        <v>1160</v>
      </c>
      <c r="B6730" t="s">
        <v>317</v>
      </c>
      <c r="C6730" t="s">
        <v>11593</v>
      </c>
      <c r="D6730" t="s">
        <v>318</v>
      </c>
      <c r="E6730">
        <v>760.83</v>
      </c>
      <c r="F6730" t="s">
        <v>1170</v>
      </c>
      <c r="G6730" t="s">
        <v>11594</v>
      </c>
      <c r="H6730" t="s">
        <v>935</v>
      </c>
      <c r="I6730" t="s">
        <v>10633</v>
      </c>
      <c r="J6730">
        <v>10117</v>
      </c>
      <c r="K6730">
        <v>114020</v>
      </c>
      <c r="L6730" t="s">
        <v>33</v>
      </c>
      <c r="M6730" t="s">
        <v>135</v>
      </c>
      <c r="N6730" t="s">
        <v>11274</v>
      </c>
      <c r="O6730" s="129"/>
    </row>
    <row r="6731" spans="1:15">
      <c r="A6731" t="s">
        <v>316</v>
      </c>
      <c r="B6731" t="s">
        <v>317</v>
      </c>
      <c r="C6731" t="s">
        <v>11569</v>
      </c>
      <c r="D6731" t="s">
        <v>318</v>
      </c>
      <c r="E6731">
        <v>8366.51</v>
      </c>
      <c r="F6731" t="s">
        <v>1170</v>
      </c>
      <c r="G6731" t="s">
        <v>11570</v>
      </c>
      <c r="H6731" t="s">
        <v>939</v>
      </c>
      <c r="I6731" t="s">
        <v>10632</v>
      </c>
      <c r="J6731">
        <v>10117</v>
      </c>
      <c r="K6731">
        <v>114040</v>
      </c>
      <c r="L6731" t="s">
        <v>27</v>
      </c>
      <c r="M6731" t="s">
        <v>135</v>
      </c>
      <c r="N6731" t="s">
        <v>11264</v>
      </c>
      <c r="O6731" s="129"/>
    </row>
    <row r="6732" spans="1:15">
      <c r="A6732" t="s">
        <v>320</v>
      </c>
      <c r="B6732" t="s">
        <v>317</v>
      </c>
      <c r="C6732" t="s">
        <v>11571</v>
      </c>
      <c r="D6732" t="s">
        <v>318</v>
      </c>
      <c r="E6732">
        <v>8843.93</v>
      </c>
      <c r="F6732" t="s">
        <v>1170</v>
      </c>
      <c r="G6732" t="s">
        <v>11572</v>
      </c>
      <c r="H6732" t="s">
        <v>934</v>
      </c>
      <c r="I6732" t="s">
        <v>10632</v>
      </c>
      <c r="J6732">
        <v>10117</v>
      </c>
      <c r="K6732">
        <v>114040</v>
      </c>
      <c r="L6732" t="s">
        <v>27</v>
      </c>
      <c r="M6732" t="s">
        <v>135</v>
      </c>
      <c r="N6732" t="s">
        <v>11265</v>
      </c>
      <c r="O6732" s="129"/>
    </row>
    <row r="6733" spans="1:15">
      <c r="A6733" t="s">
        <v>321</v>
      </c>
      <c r="B6733" t="s">
        <v>317</v>
      </c>
      <c r="C6733" t="s">
        <v>11573</v>
      </c>
      <c r="D6733" t="s">
        <v>318</v>
      </c>
      <c r="E6733">
        <v>9067.94</v>
      </c>
      <c r="F6733" t="s">
        <v>1170</v>
      </c>
      <c r="G6733" t="s">
        <v>11574</v>
      </c>
      <c r="H6733" t="s">
        <v>935</v>
      </c>
      <c r="I6733" t="s">
        <v>10632</v>
      </c>
      <c r="J6733">
        <v>10117</v>
      </c>
      <c r="K6733">
        <v>114040</v>
      </c>
      <c r="L6733" t="s">
        <v>27</v>
      </c>
      <c r="M6733" t="s">
        <v>135</v>
      </c>
      <c r="N6733" t="s">
        <v>11266</v>
      </c>
      <c r="O6733" s="129"/>
    </row>
    <row r="6734" spans="1:15">
      <c r="A6734" t="s">
        <v>1115</v>
      </c>
      <c r="B6734" t="s">
        <v>317</v>
      </c>
      <c r="C6734" t="s">
        <v>11575</v>
      </c>
      <c r="D6734" t="s">
        <v>318</v>
      </c>
      <c r="E6734">
        <v>8622.7900000000009</v>
      </c>
      <c r="F6734" t="s">
        <v>1170</v>
      </c>
      <c r="G6734" t="s">
        <v>11576</v>
      </c>
      <c r="H6734" t="s">
        <v>935</v>
      </c>
      <c r="I6734" t="s">
        <v>10632</v>
      </c>
      <c r="J6734">
        <v>10117</v>
      </c>
      <c r="K6734">
        <v>114040</v>
      </c>
      <c r="L6734" t="s">
        <v>27</v>
      </c>
      <c r="M6734" t="s">
        <v>135</v>
      </c>
      <c r="N6734" t="s">
        <v>11267</v>
      </c>
      <c r="O6734" s="129"/>
    </row>
    <row r="6735" spans="1:15">
      <c r="A6735" t="s">
        <v>11577</v>
      </c>
      <c r="B6735" t="s">
        <v>317</v>
      </c>
      <c r="C6735" t="s">
        <v>11578</v>
      </c>
      <c r="D6735" t="s">
        <v>318</v>
      </c>
      <c r="E6735">
        <v>8855.49</v>
      </c>
      <c r="F6735" t="s">
        <v>1170</v>
      </c>
      <c r="G6735" t="s">
        <v>11579</v>
      </c>
      <c r="H6735" t="s">
        <v>926</v>
      </c>
      <c r="I6735" t="s">
        <v>10632</v>
      </c>
      <c r="J6735">
        <v>10117</v>
      </c>
      <c r="K6735">
        <v>114040</v>
      </c>
      <c r="L6735" t="s">
        <v>27</v>
      </c>
      <c r="M6735" t="s">
        <v>135</v>
      </c>
      <c r="N6735" t="s">
        <v>11268</v>
      </c>
      <c r="O6735" s="129"/>
    </row>
    <row r="6736" spans="1:15">
      <c r="A6736" t="s">
        <v>11580</v>
      </c>
      <c r="B6736" t="s">
        <v>317</v>
      </c>
      <c r="C6736" t="s">
        <v>11581</v>
      </c>
      <c r="D6736" t="s">
        <v>318</v>
      </c>
      <c r="E6736">
        <v>7775.17</v>
      </c>
      <c r="F6736" t="s">
        <v>1170</v>
      </c>
      <c r="G6736" t="s">
        <v>11582</v>
      </c>
      <c r="H6736" t="s">
        <v>921</v>
      </c>
      <c r="I6736" t="s">
        <v>10632</v>
      </c>
      <c r="J6736">
        <v>10117</v>
      </c>
      <c r="K6736">
        <v>114040</v>
      </c>
      <c r="L6736" t="s">
        <v>27</v>
      </c>
      <c r="M6736" t="s">
        <v>135</v>
      </c>
      <c r="N6736" t="s">
        <v>11269</v>
      </c>
      <c r="O6736" s="129"/>
    </row>
    <row r="6737" spans="1:15">
      <c r="A6737" t="s">
        <v>1155</v>
      </c>
      <c r="B6737" t="s">
        <v>317</v>
      </c>
      <c r="C6737" t="s">
        <v>11586</v>
      </c>
      <c r="D6737" t="s">
        <v>318</v>
      </c>
      <c r="E6737">
        <v>7737.77</v>
      </c>
      <c r="F6737" t="s">
        <v>1170</v>
      </c>
      <c r="G6737" t="s">
        <v>11587</v>
      </c>
      <c r="H6737" t="s">
        <v>932</v>
      </c>
      <c r="I6737" t="s">
        <v>10632</v>
      </c>
      <c r="J6737">
        <v>10117</v>
      </c>
      <c r="K6737">
        <v>114040</v>
      </c>
      <c r="L6737" t="s">
        <v>27</v>
      </c>
      <c r="M6737" t="s">
        <v>135</v>
      </c>
      <c r="N6737" t="s">
        <v>11270</v>
      </c>
      <c r="O6737" s="129"/>
    </row>
    <row r="6738" spans="1:15">
      <c r="A6738" t="s">
        <v>11583</v>
      </c>
      <c r="B6738" t="s">
        <v>317</v>
      </c>
      <c r="C6738" t="s">
        <v>11584</v>
      </c>
      <c r="D6738" t="s">
        <v>318</v>
      </c>
      <c r="E6738">
        <v>10889.63</v>
      </c>
      <c r="F6738" t="s">
        <v>1170</v>
      </c>
      <c r="G6738" t="s">
        <v>11585</v>
      </c>
      <c r="H6738" t="s">
        <v>929</v>
      </c>
      <c r="I6738" t="s">
        <v>10632</v>
      </c>
      <c r="J6738">
        <v>10117</v>
      </c>
      <c r="K6738">
        <v>114040</v>
      </c>
      <c r="L6738" t="s">
        <v>27</v>
      </c>
      <c r="M6738" t="s">
        <v>135</v>
      </c>
      <c r="N6738" t="s">
        <v>11271</v>
      </c>
      <c r="O6738" s="129"/>
    </row>
    <row r="6739" spans="1:15">
      <c r="A6739" t="s">
        <v>11588</v>
      </c>
      <c r="B6739" t="s">
        <v>317</v>
      </c>
      <c r="C6739" t="s">
        <v>11589</v>
      </c>
      <c r="D6739" t="s">
        <v>318</v>
      </c>
      <c r="E6739">
        <v>8046.36</v>
      </c>
      <c r="F6739" t="s">
        <v>1170</v>
      </c>
      <c r="G6739" t="s">
        <v>11590</v>
      </c>
      <c r="H6739" t="s">
        <v>940</v>
      </c>
      <c r="I6739" t="s">
        <v>10632</v>
      </c>
      <c r="J6739">
        <v>10117</v>
      </c>
      <c r="K6739">
        <v>114040</v>
      </c>
      <c r="L6739" t="s">
        <v>27</v>
      </c>
      <c r="M6739" t="s">
        <v>135</v>
      </c>
      <c r="N6739" t="s">
        <v>11272</v>
      </c>
      <c r="O6739" s="129"/>
    </row>
    <row r="6740" spans="1:15">
      <c r="A6740" t="s">
        <v>1161</v>
      </c>
      <c r="B6740" t="s">
        <v>317</v>
      </c>
      <c r="C6740" t="s">
        <v>11591</v>
      </c>
      <c r="D6740" t="s">
        <v>318</v>
      </c>
      <c r="E6740">
        <v>8064.49</v>
      </c>
      <c r="F6740" t="s">
        <v>1170</v>
      </c>
      <c r="G6740" t="s">
        <v>11592</v>
      </c>
      <c r="H6740" t="s">
        <v>933</v>
      </c>
      <c r="I6740" t="s">
        <v>10632</v>
      </c>
      <c r="J6740">
        <v>10117</v>
      </c>
      <c r="K6740">
        <v>114040</v>
      </c>
      <c r="L6740" t="s">
        <v>27</v>
      </c>
      <c r="M6740" t="s">
        <v>135</v>
      </c>
      <c r="N6740" t="s">
        <v>11273</v>
      </c>
      <c r="O6740" s="129"/>
    </row>
    <row r="6741" spans="1:15">
      <c r="A6741" t="s">
        <v>1160</v>
      </c>
      <c r="B6741" t="s">
        <v>317</v>
      </c>
      <c r="C6741" t="s">
        <v>11593</v>
      </c>
      <c r="D6741" t="s">
        <v>318</v>
      </c>
      <c r="E6741">
        <v>8023.64</v>
      </c>
      <c r="F6741" t="s">
        <v>1170</v>
      </c>
      <c r="G6741" t="s">
        <v>11594</v>
      </c>
      <c r="H6741" t="s">
        <v>936</v>
      </c>
      <c r="I6741" t="s">
        <v>10632</v>
      </c>
      <c r="J6741">
        <v>10117</v>
      </c>
      <c r="K6741">
        <v>114040</v>
      </c>
      <c r="L6741" t="s">
        <v>27</v>
      </c>
      <c r="M6741" t="s">
        <v>135</v>
      </c>
      <c r="N6741" t="s">
        <v>11274</v>
      </c>
      <c r="O6741" s="129"/>
    </row>
    <row r="6742" spans="1:15">
      <c r="A6742" t="s">
        <v>316</v>
      </c>
      <c r="B6742" t="s">
        <v>317</v>
      </c>
      <c r="C6742" t="s">
        <v>11569</v>
      </c>
      <c r="D6742" t="s">
        <v>318</v>
      </c>
      <c r="E6742">
        <v>2400.84</v>
      </c>
      <c r="F6742" t="s">
        <v>1170</v>
      </c>
      <c r="G6742" t="s">
        <v>11570</v>
      </c>
      <c r="H6742" t="s">
        <v>940</v>
      </c>
      <c r="I6742" t="s">
        <v>10631</v>
      </c>
      <c r="J6742">
        <v>10117</v>
      </c>
      <c r="K6742">
        <v>114060</v>
      </c>
      <c r="L6742" t="s">
        <v>31</v>
      </c>
      <c r="M6742" t="s">
        <v>135</v>
      </c>
      <c r="N6742" t="s">
        <v>11264</v>
      </c>
      <c r="O6742" s="129"/>
    </row>
    <row r="6743" spans="1:15">
      <c r="A6743" t="s">
        <v>320</v>
      </c>
      <c r="B6743" t="s">
        <v>317</v>
      </c>
      <c r="C6743" t="s">
        <v>11571</v>
      </c>
      <c r="D6743" t="s">
        <v>318</v>
      </c>
      <c r="E6743">
        <v>2137.16</v>
      </c>
      <c r="F6743" t="s">
        <v>1170</v>
      </c>
      <c r="G6743" t="s">
        <v>11572</v>
      </c>
      <c r="H6743" t="s">
        <v>935</v>
      </c>
      <c r="I6743" t="s">
        <v>10631</v>
      </c>
      <c r="J6743">
        <v>10117</v>
      </c>
      <c r="K6743">
        <v>114060</v>
      </c>
      <c r="L6743" t="s">
        <v>31</v>
      </c>
      <c r="M6743" t="s">
        <v>135</v>
      </c>
      <c r="N6743" t="s">
        <v>11265</v>
      </c>
      <c r="O6743" s="129"/>
    </row>
    <row r="6744" spans="1:15">
      <c r="A6744" t="s">
        <v>321</v>
      </c>
      <c r="B6744" t="s">
        <v>317</v>
      </c>
      <c r="C6744" t="s">
        <v>11573</v>
      </c>
      <c r="D6744" t="s">
        <v>318</v>
      </c>
      <c r="E6744">
        <v>2137.15</v>
      </c>
      <c r="F6744" t="s">
        <v>1170</v>
      </c>
      <c r="G6744" t="s">
        <v>11574</v>
      </c>
      <c r="H6744" t="s">
        <v>936</v>
      </c>
      <c r="I6744" t="s">
        <v>10631</v>
      </c>
      <c r="J6744">
        <v>10117</v>
      </c>
      <c r="K6744">
        <v>114060</v>
      </c>
      <c r="L6744" t="s">
        <v>31</v>
      </c>
      <c r="M6744" t="s">
        <v>135</v>
      </c>
      <c r="N6744" t="s">
        <v>11266</v>
      </c>
      <c r="O6744" s="129"/>
    </row>
    <row r="6745" spans="1:15">
      <c r="A6745" t="s">
        <v>1115</v>
      </c>
      <c r="B6745" t="s">
        <v>317</v>
      </c>
      <c r="C6745" t="s">
        <v>11575</v>
      </c>
      <c r="D6745" t="s">
        <v>318</v>
      </c>
      <c r="E6745">
        <v>2097.81</v>
      </c>
      <c r="F6745" t="s">
        <v>1170</v>
      </c>
      <c r="G6745" t="s">
        <v>11576</v>
      </c>
      <c r="H6745" t="s">
        <v>936</v>
      </c>
      <c r="I6745" t="s">
        <v>10631</v>
      </c>
      <c r="J6745">
        <v>10117</v>
      </c>
      <c r="K6745">
        <v>114060</v>
      </c>
      <c r="L6745" t="s">
        <v>31</v>
      </c>
      <c r="M6745" t="s">
        <v>135</v>
      </c>
      <c r="N6745" t="s">
        <v>11267</v>
      </c>
      <c r="O6745" s="129"/>
    </row>
    <row r="6746" spans="1:15">
      <c r="A6746" t="s">
        <v>11577</v>
      </c>
      <c r="B6746" t="s">
        <v>317</v>
      </c>
      <c r="C6746" t="s">
        <v>11578</v>
      </c>
      <c r="D6746" t="s">
        <v>318</v>
      </c>
      <c r="E6746">
        <v>2055.0700000000002</v>
      </c>
      <c r="F6746" t="s">
        <v>1170</v>
      </c>
      <c r="G6746" t="s">
        <v>11579</v>
      </c>
      <c r="H6746" t="s">
        <v>927</v>
      </c>
      <c r="I6746" t="s">
        <v>10631</v>
      </c>
      <c r="J6746">
        <v>10117</v>
      </c>
      <c r="K6746">
        <v>114060</v>
      </c>
      <c r="L6746" t="s">
        <v>31</v>
      </c>
      <c r="M6746" t="s">
        <v>135</v>
      </c>
      <c r="N6746" t="s">
        <v>11268</v>
      </c>
      <c r="O6746" s="129"/>
    </row>
    <row r="6747" spans="1:15">
      <c r="A6747" t="s">
        <v>11580</v>
      </c>
      <c r="B6747" t="s">
        <v>317</v>
      </c>
      <c r="C6747" t="s">
        <v>11581</v>
      </c>
      <c r="D6747" t="s">
        <v>318</v>
      </c>
      <c r="E6747">
        <v>1872.79</v>
      </c>
      <c r="F6747" t="s">
        <v>1170</v>
      </c>
      <c r="G6747" t="s">
        <v>11582</v>
      </c>
      <c r="H6747" t="s">
        <v>922</v>
      </c>
      <c r="I6747" t="s">
        <v>10631</v>
      </c>
      <c r="J6747">
        <v>10117</v>
      </c>
      <c r="K6747">
        <v>114060</v>
      </c>
      <c r="L6747" t="s">
        <v>31</v>
      </c>
      <c r="M6747" t="s">
        <v>135</v>
      </c>
      <c r="N6747" t="s">
        <v>11269</v>
      </c>
      <c r="O6747" s="129"/>
    </row>
    <row r="6748" spans="1:15">
      <c r="A6748" t="s">
        <v>11583</v>
      </c>
      <c r="B6748" t="s">
        <v>317</v>
      </c>
      <c r="C6748" t="s">
        <v>11584</v>
      </c>
      <c r="D6748" t="s">
        <v>318</v>
      </c>
      <c r="E6748">
        <v>1318.25</v>
      </c>
      <c r="F6748" t="s">
        <v>1170</v>
      </c>
      <c r="G6748" t="s">
        <v>11585</v>
      </c>
      <c r="H6748" t="s">
        <v>930</v>
      </c>
      <c r="I6748" t="s">
        <v>10631</v>
      </c>
      <c r="J6748">
        <v>10117</v>
      </c>
      <c r="K6748">
        <v>114060</v>
      </c>
      <c r="L6748" t="s">
        <v>31</v>
      </c>
      <c r="M6748" t="s">
        <v>135</v>
      </c>
      <c r="N6748" t="s">
        <v>11271</v>
      </c>
      <c r="O6748" s="129"/>
    </row>
    <row r="6749" spans="1:15">
      <c r="A6749" t="s">
        <v>1155</v>
      </c>
      <c r="B6749" t="s">
        <v>317</v>
      </c>
      <c r="C6749" t="s">
        <v>11586</v>
      </c>
      <c r="D6749" t="s">
        <v>318</v>
      </c>
      <c r="E6749">
        <v>1874.78</v>
      </c>
      <c r="F6749" t="s">
        <v>1170</v>
      </c>
      <c r="G6749" t="s">
        <v>11587</v>
      </c>
      <c r="H6749" t="s">
        <v>933</v>
      </c>
      <c r="I6749" t="s">
        <v>10631</v>
      </c>
      <c r="J6749">
        <v>10117</v>
      </c>
      <c r="K6749">
        <v>114060</v>
      </c>
      <c r="L6749" t="s">
        <v>31</v>
      </c>
      <c r="M6749" t="s">
        <v>135</v>
      </c>
      <c r="N6749" t="s">
        <v>11270</v>
      </c>
      <c r="O6749" s="129"/>
    </row>
    <row r="6750" spans="1:15">
      <c r="A6750" t="s">
        <v>11588</v>
      </c>
      <c r="B6750" t="s">
        <v>317</v>
      </c>
      <c r="C6750" t="s">
        <v>11589</v>
      </c>
      <c r="D6750" t="s">
        <v>318</v>
      </c>
      <c r="E6750">
        <v>2608.66</v>
      </c>
      <c r="F6750" t="s">
        <v>1170</v>
      </c>
      <c r="G6750" t="s">
        <v>11590</v>
      </c>
      <c r="H6750" t="s">
        <v>941</v>
      </c>
      <c r="I6750" t="s">
        <v>10631</v>
      </c>
      <c r="J6750">
        <v>10117</v>
      </c>
      <c r="K6750">
        <v>114060</v>
      </c>
      <c r="L6750" t="s">
        <v>31</v>
      </c>
      <c r="M6750" t="s">
        <v>135</v>
      </c>
      <c r="N6750" t="s">
        <v>11272</v>
      </c>
      <c r="O6750" s="129"/>
    </row>
    <row r="6751" spans="1:15">
      <c r="A6751" t="s">
        <v>1161</v>
      </c>
      <c r="B6751" t="s">
        <v>317</v>
      </c>
      <c r="C6751" t="s">
        <v>11591</v>
      </c>
      <c r="D6751" t="s">
        <v>318</v>
      </c>
      <c r="E6751">
        <v>1590.44</v>
      </c>
      <c r="F6751" t="s">
        <v>1170</v>
      </c>
      <c r="G6751" t="s">
        <v>11592</v>
      </c>
      <c r="H6751" t="s">
        <v>934</v>
      </c>
      <c r="I6751" t="s">
        <v>10631</v>
      </c>
      <c r="J6751">
        <v>10117</v>
      </c>
      <c r="K6751">
        <v>114060</v>
      </c>
      <c r="L6751" t="s">
        <v>31</v>
      </c>
      <c r="M6751" t="s">
        <v>135</v>
      </c>
      <c r="N6751" t="s">
        <v>11273</v>
      </c>
      <c r="O6751" s="129"/>
    </row>
    <row r="6752" spans="1:15">
      <c r="A6752" t="s">
        <v>1160</v>
      </c>
      <c r="B6752" t="s">
        <v>317</v>
      </c>
      <c r="C6752" t="s">
        <v>11593</v>
      </c>
      <c r="D6752" t="s">
        <v>318</v>
      </c>
      <c r="E6752">
        <v>1601.13</v>
      </c>
      <c r="F6752" t="s">
        <v>1170</v>
      </c>
      <c r="G6752" t="s">
        <v>11594</v>
      </c>
      <c r="H6752" t="s">
        <v>937</v>
      </c>
      <c r="I6752" t="s">
        <v>10631</v>
      </c>
      <c r="J6752">
        <v>10117</v>
      </c>
      <c r="K6752">
        <v>114060</v>
      </c>
      <c r="L6752" t="s">
        <v>31</v>
      </c>
      <c r="M6752" t="s">
        <v>135</v>
      </c>
      <c r="N6752" t="s">
        <v>11274</v>
      </c>
      <c r="O6752" s="129"/>
    </row>
    <row r="6753" spans="1:15">
      <c r="A6753" t="s">
        <v>316</v>
      </c>
      <c r="B6753" t="s">
        <v>317</v>
      </c>
      <c r="C6753" t="s">
        <v>11569</v>
      </c>
      <c r="D6753" t="s">
        <v>318</v>
      </c>
      <c r="E6753">
        <v>3853.31</v>
      </c>
      <c r="F6753" t="s">
        <v>1170</v>
      </c>
      <c r="G6753" t="s">
        <v>11570</v>
      </c>
      <c r="H6753" t="s">
        <v>941</v>
      </c>
      <c r="I6753" t="s">
        <v>10630</v>
      </c>
      <c r="J6753">
        <v>10118</v>
      </c>
      <c r="K6753">
        <v>111100</v>
      </c>
      <c r="L6753" t="s">
        <v>35</v>
      </c>
      <c r="M6753" t="s">
        <v>144</v>
      </c>
      <c r="N6753" t="s">
        <v>11264</v>
      </c>
      <c r="O6753" s="129"/>
    </row>
    <row r="6754" spans="1:15">
      <c r="A6754" t="s">
        <v>320</v>
      </c>
      <c r="B6754" t="s">
        <v>317</v>
      </c>
      <c r="C6754" t="s">
        <v>11571</v>
      </c>
      <c r="D6754" t="s">
        <v>318</v>
      </c>
      <c r="E6754">
        <v>3853.31</v>
      </c>
      <c r="F6754" t="s">
        <v>1170</v>
      </c>
      <c r="G6754" t="s">
        <v>11572</v>
      </c>
      <c r="H6754" t="s">
        <v>936</v>
      </c>
      <c r="I6754" t="s">
        <v>10630</v>
      </c>
      <c r="J6754">
        <v>10118</v>
      </c>
      <c r="K6754">
        <v>111100</v>
      </c>
      <c r="L6754" t="s">
        <v>35</v>
      </c>
      <c r="M6754" t="s">
        <v>144</v>
      </c>
      <c r="N6754" t="s">
        <v>11265</v>
      </c>
      <c r="O6754" s="129"/>
    </row>
    <row r="6755" spans="1:15">
      <c r="A6755" t="s">
        <v>321</v>
      </c>
      <c r="B6755" t="s">
        <v>317</v>
      </c>
      <c r="C6755" t="s">
        <v>11573</v>
      </c>
      <c r="D6755" t="s">
        <v>318</v>
      </c>
      <c r="E6755">
        <v>3494.55</v>
      </c>
      <c r="F6755" t="s">
        <v>1170</v>
      </c>
      <c r="G6755" t="s">
        <v>11574</v>
      </c>
      <c r="H6755" t="s">
        <v>937</v>
      </c>
      <c r="I6755" t="s">
        <v>10630</v>
      </c>
      <c r="J6755">
        <v>10118</v>
      </c>
      <c r="K6755">
        <v>111100</v>
      </c>
      <c r="L6755" t="s">
        <v>35</v>
      </c>
      <c r="M6755" t="s">
        <v>144</v>
      </c>
      <c r="N6755" t="s">
        <v>11266</v>
      </c>
      <c r="O6755" s="129"/>
    </row>
    <row r="6756" spans="1:15">
      <c r="A6756" t="s">
        <v>1115</v>
      </c>
      <c r="B6756" t="s">
        <v>317</v>
      </c>
      <c r="C6756" t="s">
        <v>11575</v>
      </c>
      <c r="D6756" t="s">
        <v>318</v>
      </c>
      <c r="E6756">
        <v>2657.47</v>
      </c>
      <c r="F6756" t="s">
        <v>1170</v>
      </c>
      <c r="G6756" t="s">
        <v>11576</v>
      </c>
      <c r="H6756" t="s">
        <v>937</v>
      </c>
      <c r="I6756" t="s">
        <v>10630</v>
      </c>
      <c r="J6756">
        <v>10118</v>
      </c>
      <c r="K6756">
        <v>111100</v>
      </c>
      <c r="L6756" t="s">
        <v>35</v>
      </c>
      <c r="M6756" t="s">
        <v>144</v>
      </c>
      <c r="N6756" t="s">
        <v>11267</v>
      </c>
      <c r="O6756" s="129"/>
    </row>
    <row r="6757" spans="1:15">
      <c r="A6757" t="s">
        <v>11577</v>
      </c>
      <c r="B6757" t="s">
        <v>317</v>
      </c>
      <c r="C6757" t="s">
        <v>11578</v>
      </c>
      <c r="D6757" t="s">
        <v>318</v>
      </c>
      <c r="E6757">
        <v>2657.47</v>
      </c>
      <c r="F6757" t="s">
        <v>1170</v>
      </c>
      <c r="G6757" t="s">
        <v>11579</v>
      </c>
      <c r="H6757" t="s">
        <v>928</v>
      </c>
      <c r="I6757" t="s">
        <v>10630</v>
      </c>
      <c r="J6757">
        <v>10118</v>
      </c>
      <c r="K6757">
        <v>111100</v>
      </c>
      <c r="L6757" t="s">
        <v>35</v>
      </c>
      <c r="M6757" t="s">
        <v>144</v>
      </c>
      <c r="N6757" t="s">
        <v>11268</v>
      </c>
      <c r="O6757" s="129"/>
    </row>
    <row r="6758" spans="1:15">
      <c r="A6758" t="s">
        <v>11580</v>
      </c>
      <c r="B6758" t="s">
        <v>317</v>
      </c>
      <c r="C6758" t="s">
        <v>11581</v>
      </c>
      <c r="D6758" t="s">
        <v>318</v>
      </c>
      <c r="E6758">
        <v>3702.16</v>
      </c>
      <c r="F6758" t="s">
        <v>1170</v>
      </c>
      <c r="G6758" t="s">
        <v>11582</v>
      </c>
      <c r="H6758" t="s">
        <v>923</v>
      </c>
      <c r="I6758" t="s">
        <v>10630</v>
      </c>
      <c r="J6758">
        <v>10118</v>
      </c>
      <c r="K6758">
        <v>111100</v>
      </c>
      <c r="L6758" t="s">
        <v>35</v>
      </c>
      <c r="M6758" t="s">
        <v>144</v>
      </c>
      <c r="N6758" t="s">
        <v>11269</v>
      </c>
      <c r="O6758" s="129"/>
    </row>
    <row r="6759" spans="1:15">
      <c r="A6759" t="s">
        <v>11583</v>
      </c>
      <c r="B6759" t="s">
        <v>317</v>
      </c>
      <c r="C6759" t="s">
        <v>11584</v>
      </c>
      <c r="D6759" t="s">
        <v>318</v>
      </c>
      <c r="E6759">
        <v>3818.23</v>
      </c>
      <c r="F6759" t="s">
        <v>1170</v>
      </c>
      <c r="G6759" t="s">
        <v>11585</v>
      </c>
      <c r="H6759" t="s">
        <v>931</v>
      </c>
      <c r="I6759" t="s">
        <v>10630</v>
      </c>
      <c r="J6759">
        <v>10118</v>
      </c>
      <c r="K6759">
        <v>111100</v>
      </c>
      <c r="L6759" t="s">
        <v>35</v>
      </c>
      <c r="M6759" t="s">
        <v>144</v>
      </c>
      <c r="N6759" t="s">
        <v>11271</v>
      </c>
      <c r="O6759" s="129"/>
    </row>
    <row r="6760" spans="1:15">
      <c r="A6760" t="s">
        <v>1155</v>
      </c>
      <c r="B6760" t="s">
        <v>317</v>
      </c>
      <c r="C6760" t="s">
        <v>11586</v>
      </c>
      <c r="D6760" t="s">
        <v>318</v>
      </c>
      <c r="E6760">
        <v>4225.9799999999996</v>
      </c>
      <c r="F6760" t="s">
        <v>1170</v>
      </c>
      <c r="G6760" t="s">
        <v>11587</v>
      </c>
      <c r="H6760" t="s">
        <v>934</v>
      </c>
      <c r="I6760" t="s">
        <v>10630</v>
      </c>
      <c r="J6760">
        <v>10118</v>
      </c>
      <c r="K6760">
        <v>111100</v>
      </c>
      <c r="L6760" t="s">
        <v>35</v>
      </c>
      <c r="M6760" t="s">
        <v>144</v>
      </c>
      <c r="N6760" t="s">
        <v>11270</v>
      </c>
      <c r="O6760" s="129"/>
    </row>
    <row r="6761" spans="1:15">
      <c r="A6761" t="s">
        <v>11588</v>
      </c>
      <c r="B6761" t="s">
        <v>317</v>
      </c>
      <c r="C6761" t="s">
        <v>11589</v>
      </c>
      <c r="D6761" t="s">
        <v>318</v>
      </c>
      <c r="E6761">
        <v>6654.16</v>
      </c>
      <c r="F6761" t="s">
        <v>1170</v>
      </c>
      <c r="G6761" t="s">
        <v>11590</v>
      </c>
      <c r="H6761" t="s">
        <v>942</v>
      </c>
      <c r="I6761" t="s">
        <v>10630</v>
      </c>
      <c r="J6761">
        <v>10118</v>
      </c>
      <c r="K6761">
        <v>111100</v>
      </c>
      <c r="L6761" t="s">
        <v>35</v>
      </c>
      <c r="M6761" t="s">
        <v>144</v>
      </c>
      <c r="N6761" t="s">
        <v>11272</v>
      </c>
      <c r="O6761" s="129"/>
    </row>
    <row r="6762" spans="1:15">
      <c r="A6762" t="s">
        <v>1161</v>
      </c>
      <c r="B6762" t="s">
        <v>317</v>
      </c>
      <c r="C6762" t="s">
        <v>11591</v>
      </c>
      <c r="D6762" t="s">
        <v>318</v>
      </c>
      <c r="E6762">
        <v>4186.88</v>
      </c>
      <c r="F6762" t="s">
        <v>1170</v>
      </c>
      <c r="G6762" t="s">
        <v>11592</v>
      </c>
      <c r="H6762" t="s">
        <v>935</v>
      </c>
      <c r="I6762" t="s">
        <v>10630</v>
      </c>
      <c r="J6762">
        <v>10118</v>
      </c>
      <c r="K6762">
        <v>111100</v>
      </c>
      <c r="L6762" t="s">
        <v>35</v>
      </c>
      <c r="M6762" t="s">
        <v>144</v>
      </c>
      <c r="N6762" t="s">
        <v>11273</v>
      </c>
      <c r="O6762" s="129"/>
    </row>
    <row r="6763" spans="1:15">
      <c r="A6763" t="s">
        <v>1160</v>
      </c>
      <c r="B6763" t="s">
        <v>317</v>
      </c>
      <c r="C6763" t="s">
        <v>11593</v>
      </c>
      <c r="D6763" t="s">
        <v>318</v>
      </c>
      <c r="E6763">
        <v>4186.88</v>
      </c>
      <c r="F6763" t="s">
        <v>1170</v>
      </c>
      <c r="G6763" t="s">
        <v>11594</v>
      </c>
      <c r="H6763" t="s">
        <v>938</v>
      </c>
      <c r="I6763" t="s">
        <v>10630</v>
      </c>
      <c r="J6763">
        <v>10118</v>
      </c>
      <c r="K6763">
        <v>111100</v>
      </c>
      <c r="L6763" t="s">
        <v>35</v>
      </c>
      <c r="M6763" t="s">
        <v>144</v>
      </c>
      <c r="N6763" t="s">
        <v>11274</v>
      </c>
      <c r="O6763" s="129"/>
    </row>
    <row r="6764" spans="1:15">
      <c r="A6764" t="s">
        <v>316</v>
      </c>
      <c r="B6764" t="s">
        <v>317</v>
      </c>
      <c r="C6764" t="s">
        <v>11569</v>
      </c>
      <c r="D6764" t="s">
        <v>318</v>
      </c>
      <c r="E6764">
        <v>299.83</v>
      </c>
      <c r="F6764" t="s">
        <v>1170</v>
      </c>
      <c r="G6764" t="s">
        <v>11570</v>
      </c>
      <c r="H6764" t="s">
        <v>942</v>
      </c>
      <c r="I6764" t="s">
        <v>10629</v>
      </c>
      <c r="J6764">
        <v>10118</v>
      </c>
      <c r="K6764">
        <v>111200</v>
      </c>
      <c r="L6764" t="s">
        <v>33</v>
      </c>
      <c r="M6764" t="s">
        <v>144</v>
      </c>
      <c r="N6764" t="s">
        <v>11264</v>
      </c>
      <c r="O6764" s="129"/>
    </row>
    <row r="6765" spans="1:15">
      <c r="A6765" t="s">
        <v>1155</v>
      </c>
      <c r="B6765" t="s">
        <v>317</v>
      </c>
      <c r="C6765" t="s">
        <v>11586</v>
      </c>
      <c r="D6765" t="s">
        <v>318</v>
      </c>
      <c r="E6765">
        <v>409.65</v>
      </c>
      <c r="F6765" t="s">
        <v>1170</v>
      </c>
      <c r="G6765" t="s">
        <v>11587</v>
      </c>
      <c r="H6765" t="s">
        <v>935</v>
      </c>
      <c r="I6765" t="s">
        <v>10629</v>
      </c>
      <c r="J6765">
        <v>10118</v>
      </c>
      <c r="K6765">
        <v>111200</v>
      </c>
      <c r="L6765" t="s">
        <v>33</v>
      </c>
      <c r="M6765" t="s">
        <v>144</v>
      </c>
      <c r="N6765" t="s">
        <v>11270</v>
      </c>
      <c r="O6765" s="129"/>
    </row>
    <row r="6766" spans="1:15">
      <c r="A6766" t="s">
        <v>11588</v>
      </c>
      <c r="B6766" t="s">
        <v>317</v>
      </c>
      <c r="C6766" t="s">
        <v>11589</v>
      </c>
      <c r="D6766" t="s">
        <v>318</v>
      </c>
      <c r="E6766">
        <v>135.97999999999999</v>
      </c>
      <c r="F6766" t="s">
        <v>1170</v>
      </c>
      <c r="G6766" t="s">
        <v>11590</v>
      </c>
      <c r="H6766" t="s">
        <v>943</v>
      </c>
      <c r="I6766" t="s">
        <v>10629</v>
      </c>
      <c r="J6766">
        <v>10118</v>
      </c>
      <c r="K6766">
        <v>111200</v>
      </c>
      <c r="L6766" t="s">
        <v>33</v>
      </c>
      <c r="M6766" t="s">
        <v>144</v>
      </c>
      <c r="N6766" t="s">
        <v>11272</v>
      </c>
      <c r="O6766" s="129"/>
    </row>
    <row r="6767" spans="1:15">
      <c r="A6767" t="s">
        <v>316</v>
      </c>
      <c r="B6767" t="s">
        <v>317</v>
      </c>
      <c r="C6767" t="s">
        <v>11569</v>
      </c>
      <c r="D6767" t="s">
        <v>318</v>
      </c>
      <c r="E6767">
        <v>55726.48</v>
      </c>
      <c r="F6767" t="s">
        <v>1170</v>
      </c>
      <c r="G6767" t="s">
        <v>11570</v>
      </c>
      <c r="H6767" t="s">
        <v>943</v>
      </c>
      <c r="I6767" t="s">
        <v>10628</v>
      </c>
      <c r="J6767">
        <v>10118</v>
      </c>
      <c r="K6767">
        <v>111400</v>
      </c>
      <c r="L6767" t="s">
        <v>27</v>
      </c>
      <c r="M6767" t="s">
        <v>144</v>
      </c>
      <c r="N6767" t="s">
        <v>11264</v>
      </c>
      <c r="O6767" s="129"/>
    </row>
    <row r="6768" spans="1:15">
      <c r="A6768" t="s">
        <v>320</v>
      </c>
      <c r="B6768" t="s">
        <v>317</v>
      </c>
      <c r="C6768" t="s">
        <v>11571</v>
      </c>
      <c r="D6768" t="s">
        <v>318</v>
      </c>
      <c r="E6768">
        <v>51790.62</v>
      </c>
      <c r="F6768" t="s">
        <v>1170</v>
      </c>
      <c r="G6768" t="s">
        <v>11572</v>
      </c>
      <c r="H6768" t="s">
        <v>937</v>
      </c>
      <c r="I6768" t="s">
        <v>10628</v>
      </c>
      <c r="J6768">
        <v>10118</v>
      </c>
      <c r="K6768">
        <v>111400</v>
      </c>
      <c r="L6768" t="s">
        <v>27</v>
      </c>
      <c r="M6768" t="s">
        <v>144</v>
      </c>
      <c r="N6768" t="s">
        <v>11265</v>
      </c>
      <c r="O6768" s="129"/>
    </row>
    <row r="6769" spans="1:15">
      <c r="A6769" t="s">
        <v>321</v>
      </c>
      <c r="B6769" t="s">
        <v>317</v>
      </c>
      <c r="C6769" t="s">
        <v>11573</v>
      </c>
      <c r="D6769" t="s">
        <v>318</v>
      </c>
      <c r="E6769">
        <v>52939.91</v>
      </c>
      <c r="F6769" t="s">
        <v>1170</v>
      </c>
      <c r="G6769" t="s">
        <v>11574</v>
      </c>
      <c r="H6769" t="s">
        <v>938</v>
      </c>
      <c r="I6769" t="s">
        <v>10628</v>
      </c>
      <c r="J6769">
        <v>10118</v>
      </c>
      <c r="K6769">
        <v>111400</v>
      </c>
      <c r="L6769" t="s">
        <v>27</v>
      </c>
      <c r="M6769" t="s">
        <v>144</v>
      </c>
      <c r="N6769" t="s">
        <v>11266</v>
      </c>
      <c r="O6769" s="129"/>
    </row>
    <row r="6770" spans="1:15">
      <c r="A6770" t="s">
        <v>1115</v>
      </c>
      <c r="B6770" t="s">
        <v>317</v>
      </c>
      <c r="C6770" t="s">
        <v>11575</v>
      </c>
      <c r="D6770" t="s">
        <v>318</v>
      </c>
      <c r="E6770">
        <v>52855.81</v>
      </c>
      <c r="F6770" t="s">
        <v>1170</v>
      </c>
      <c r="G6770" t="s">
        <v>11576</v>
      </c>
      <c r="H6770" t="s">
        <v>938</v>
      </c>
      <c r="I6770" t="s">
        <v>10628</v>
      </c>
      <c r="J6770">
        <v>10118</v>
      </c>
      <c r="K6770">
        <v>111400</v>
      </c>
      <c r="L6770" t="s">
        <v>27</v>
      </c>
      <c r="M6770" t="s">
        <v>144</v>
      </c>
      <c r="N6770" t="s">
        <v>11267</v>
      </c>
      <c r="O6770" s="129"/>
    </row>
    <row r="6771" spans="1:15">
      <c r="A6771" t="s">
        <v>11577</v>
      </c>
      <c r="B6771" t="s">
        <v>317</v>
      </c>
      <c r="C6771" t="s">
        <v>11578</v>
      </c>
      <c r="D6771" t="s">
        <v>318</v>
      </c>
      <c r="E6771">
        <v>56679.32</v>
      </c>
      <c r="F6771" t="s">
        <v>1170</v>
      </c>
      <c r="G6771" t="s">
        <v>11579</v>
      </c>
      <c r="H6771" t="s">
        <v>929</v>
      </c>
      <c r="I6771" t="s">
        <v>10628</v>
      </c>
      <c r="J6771">
        <v>10118</v>
      </c>
      <c r="K6771">
        <v>111400</v>
      </c>
      <c r="L6771" t="s">
        <v>27</v>
      </c>
      <c r="M6771" t="s">
        <v>144</v>
      </c>
      <c r="N6771" t="s">
        <v>11268</v>
      </c>
      <c r="O6771" s="129"/>
    </row>
    <row r="6772" spans="1:15">
      <c r="A6772" t="s">
        <v>11580</v>
      </c>
      <c r="B6772" t="s">
        <v>317</v>
      </c>
      <c r="C6772" t="s">
        <v>11581</v>
      </c>
      <c r="D6772" t="s">
        <v>318</v>
      </c>
      <c r="E6772">
        <v>57850.01</v>
      </c>
      <c r="F6772" t="s">
        <v>1170</v>
      </c>
      <c r="G6772" t="s">
        <v>11582</v>
      </c>
      <c r="H6772" t="s">
        <v>924</v>
      </c>
      <c r="I6772" t="s">
        <v>10628</v>
      </c>
      <c r="J6772">
        <v>10118</v>
      </c>
      <c r="K6772">
        <v>111400</v>
      </c>
      <c r="L6772" t="s">
        <v>27</v>
      </c>
      <c r="M6772" t="s">
        <v>144</v>
      </c>
      <c r="N6772" t="s">
        <v>11269</v>
      </c>
      <c r="O6772" s="129"/>
    </row>
    <row r="6773" spans="1:15">
      <c r="A6773" t="s">
        <v>1155</v>
      </c>
      <c r="B6773" t="s">
        <v>317</v>
      </c>
      <c r="C6773" t="s">
        <v>11586</v>
      </c>
      <c r="D6773" t="s">
        <v>318</v>
      </c>
      <c r="E6773">
        <v>58148.77</v>
      </c>
      <c r="F6773" t="s">
        <v>1170</v>
      </c>
      <c r="G6773" t="s">
        <v>11587</v>
      </c>
      <c r="H6773" t="s">
        <v>936</v>
      </c>
      <c r="I6773" t="s">
        <v>10628</v>
      </c>
      <c r="J6773">
        <v>10118</v>
      </c>
      <c r="K6773">
        <v>111400</v>
      </c>
      <c r="L6773" t="s">
        <v>27</v>
      </c>
      <c r="M6773" t="s">
        <v>144</v>
      </c>
      <c r="N6773" t="s">
        <v>11270</v>
      </c>
      <c r="O6773" s="129"/>
    </row>
    <row r="6774" spans="1:15">
      <c r="A6774" t="s">
        <v>11583</v>
      </c>
      <c r="B6774" t="s">
        <v>317</v>
      </c>
      <c r="C6774" t="s">
        <v>11584</v>
      </c>
      <c r="D6774" t="s">
        <v>318</v>
      </c>
      <c r="E6774">
        <v>62326.92</v>
      </c>
      <c r="F6774" t="s">
        <v>1170</v>
      </c>
      <c r="G6774" t="s">
        <v>11585</v>
      </c>
      <c r="H6774" t="s">
        <v>932</v>
      </c>
      <c r="I6774" t="s">
        <v>10628</v>
      </c>
      <c r="J6774">
        <v>10118</v>
      </c>
      <c r="K6774">
        <v>111400</v>
      </c>
      <c r="L6774" t="s">
        <v>27</v>
      </c>
      <c r="M6774" t="s">
        <v>144</v>
      </c>
      <c r="N6774" t="s">
        <v>11271</v>
      </c>
      <c r="O6774" s="129"/>
    </row>
    <row r="6775" spans="1:15">
      <c r="A6775" t="s">
        <v>11588</v>
      </c>
      <c r="B6775" t="s">
        <v>317</v>
      </c>
      <c r="C6775" t="s">
        <v>11589</v>
      </c>
      <c r="D6775" t="s">
        <v>318</v>
      </c>
      <c r="E6775">
        <v>57352.54</v>
      </c>
      <c r="F6775" t="s">
        <v>1170</v>
      </c>
      <c r="G6775" t="s">
        <v>11590</v>
      </c>
      <c r="H6775" t="s">
        <v>944</v>
      </c>
      <c r="I6775" t="s">
        <v>10628</v>
      </c>
      <c r="J6775">
        <v>10118</v>
      </c>
      <c r="K6775">
        <v>111400</v>
      </c>
      <c r="L6775" t="s">
        <v>27</v>
      </c>
      <c r="M6775" t="s">
        <v>144</v>
      </c>
      <c r="N6775" t="s">
        <v>11272</v>
      </c>
      <c r="O6775" s="129"/>
    </row>
    <row r="6776" spans="1:15">
      <c r="A6776" t="s">
        <v>1161</v>
      </c>
      <c r="B6776" t="s">
        <v>317</v>
      </c>
      <c r="C6776" t="s">
        <v>11591</v>
      </c>
      <c r="D6776" t="s">
        <v>318</v>
      </c>
      <c r="E6776">
        <v>55906.17</v>
      </c>
      <c r="F6776" t="s">
        <v>1170</v>
      </c>
      <c r="G6776" t="s">
        <v>11592</v>
      </c>
      <c r="H6776" t="s">
        <v>936</v>
      </c>
      <c r="I6776" t="s">
        <v>10628</v>
      </c>
      <c r="J6776">
        <v>10118</v>
      </c>
      <c r="K6776">
        <v>111400</v>
      </c>
      <c r="L6776" t="s">
        <v>27</v>
      </c>
      <c r="M6776" t="s">
        <v>144</v>
      </c>
      <c r="N6776" t="s">
        <v>11273</v>
      </c>
      <c r="O6776" s="129"/>
    </row>
    <row r="6777" spans="1:15">
      <c r="A6777" t="s">
        <v>1160</v>
      </c>
      <c r="B6777" t="s">
        <v>317</v>
      </c>
      <c r="C6777" t="s">
        <v>11593</v>
      </c>
      <c r="D6777" t="s">
        <v>318</v>
      </c>
      <c r="E6777">
        <v>60123.86</v>
      </c>
      <c r="F6777" t="s">
        <v>1170</v>
      </c>
      <c r="G6777" t="s">
        <v>11594</v>
      </c>
      <c r="H6777" t="s">
        <v>939</v>
      </c>
      <c r="I6777" t="s">
        <v>10628</v>
      </c>
      <c r="J6777">
        <v>10118</v>
      </c>
      <c r="K6777">
        <v>111400</v>
      </c>
      <c r="L6777" t="s">
        <v>27</v>
      </c>
      <c r="M6777" t="s">
        <v>144</v>
      </c>
      <c r="N6777" t="s">
        <v>11274</v>
      </c>
      <c r="O6777" s="129"/>
    </row>
    <row r="6778" spans="1:15">
      <c r="A6778" t="s">
        <v>316</v>
      </c>
      <c r="B6778" t="s">
        <v>317</v>
      </c>
      <c r="C6778" t="s">
        <v>11569</v>
      </c>
      <c r="D6778" t="s">
        <v>318</v>
      </c>
      <c r="E6778">
        <v>26316.54</v>
      </c>
      <c r="F6778" t="s">
        <v>1170</v>
      </c>
      <c r="G6778" t="s">
        <v>11570</v>
      </c>
      <c r="H6778" t="s">
        <v>944</v>
      </c>
      <c r="I6778" t="s">
        <v>10627</v>
      </c>
      <c r="J6778">
        <v>10118</v>
      </c>
      <c r="K6778">
        <v>111600</v>
      </c>
      <c r="L6778" t="s">
        <v>31</v>
      </c>
      <c r="M6778" t="s">
        <v>144</v>
      </c>
      <c r="N6778" t="s">
        <v>11264</v>
      </c>
      <c r="O6778" s="129"/>
    </row>
    <row r="6779" spans="1:15">
      <c r="A6779" t="s">
        <v>320</v>
      </c>
      <c r="B6779" t="s">
        <v>317</v>
      </c>
      <c r="C6779" t="s">
        <v>11571</v>
      </c>
      <c r="D6779" t="s">
        <v>318</v>
      </c>
      <c r="E6779">
        <v>26670.67</v>
      </c>
      <c r="F6779" t="s">
        <v>1170</v>
      </c>
      <c r="G6779" t="s">
        <v>11572</v>
      </c>
      <c r="H6779" t="s">
        <v>938</v>
      </c>
      <c r="I6779" t="s">
        <v>10627</v>
      </c>
      <c r="J6779">
        <v>10118</v>
      </c>
      <c r="K6779">
        <v>111600</v>
      </c>
      <c r="L6779" t="s">
        <v>31</v>
      </c>
      <c r="M6779" t="s">
        <v>144</v>
      </c>
      <c r="N6779" t="s">
        <v>11265</v>
      </c>
      <c r="O6779" s="129"/>
    </row>
    <row r="6780" spans="1:15">
      <c r="A6780" t="s">
        <v>321</v>
      </c>
      <c r="B6780" t="s">
        <v>317</v>
      </c>
      <c r="C6780" t="s">
        <v>11573</v>
      </c>
      <c r="D6780" t="s">
        <v>318</v>
      </c>
      <c r="E6780">
        <v>26214.41</v>
      </c>
      <c r="F6780" t="s">
        <v>1170</v>
      </c>
      <c r="G6780" t="s">
        <v>11574</v>
      </c>
      <c r="H6780" t="s">
        <v>939</v>
      </c>
      <c r="I6780" t="s">
        <v>10627</v>
      </c>
      <c r="J6780">
        <v>10118</v>
      </c>
      <c r="K6780">
        <v>111600</v>
      </c>
      <c r="L6780" t="s">
        <v>31</v>
      </c>
      <c r="M6780" t="s">
        <v>144</v>
      </c>
      <c r="N6780" t="s">
        <v>11266</v>
      </c>
      <c r="O6780" s="129"/>
    </row>
    <row r="6781" spans="1:15">
      <c r="A6781" t="s">
        <v>1115</v>
      </c>
      <c r="B6781" t="s">
        <v>317</v>
      </c>
      <c r="C6781" t="s">
        <v>11575</v>
      </c>
      <c r="D6781" t="s">
        <v>318</v>
      </c>
      <c r="E6781">
        <v>27970.57</v>
      </c>
      <c r="F6781" t="s">
        <v>1170</v>
      </c>
      <c r="G6781" t="s">
        <v>11576</v>
      </c>
      <c r="H6781" t="s">
        <v>939</v>
      </c>
      <c r="I6781" t="s">
        <v>10627</v>
      </c>
      <c r="J6781">
        <v>10118</v>
      </c>
      <c r="K6781">
        <v>111600</v>
      </c>
      <c r="L6781" t="s">
        <v>31</v>
      </c>
      <c r="M6781" t="s">
        <v>144</v>
      </c>
      <c r="N6781" t="s">
        <v>11267</v>
      </c>
      <c r="O6781" s="129"/>
    </row>
    <row r="6782" spans="1:15">
      <c r="A6782" t="s">
        <v>11577</v>
      </c>
      <c r="B6782" t="s">
        <v>317</v>
      </c>
      <c r="C6782" t="s">
        <v>11578</v>
      </c>
      <c r="D6782" t="s">
        <v>318</v>
      </c>
      <c r="E6782">
        <v>25977.59</v>
      </c>
      <c r="F6782" t="s">
        <v>1170</v>
      </c>
      <c r="G6782" t="s">
        <v>11579</v>
      </c>
      <c r="H6782" t="s">
        <v>930</v>
      </c>
      <c r="I6782" t="s">
        <v>10627</v>
      </c>
      <c r="J6782">
        <v>10118</v>
      </c>
      <c r="K6782">
        <v>111600</v>
      </c>
      <c r="L6782" t="s">
        <v>31</v>
      </c>
      <c r="M6782" t="s">
        <v>144</v>
      </c>
      <c r="N6782" t="s">
        <v>11268</v>
      </c>
      <c r="O6782" s="129"/>
    </row>
    <row r="6783" spans="1:15">
      <c r="A6783" t="s">
        <v>11580</v>
      </c>
      <c r="B6783" t="s">
        <v>317</v>
      </c>
      <c r="C6783" t="s">
        <v>11581</v>
      </c>
      <c r="D6783" t="s">
        <v>318</v>
      </c>
      <c r="E6783">
        <v>21801.87</v>
      </c>
      <c r="F6783" t="s">
        <v>1170</v>
      </c>
      <c r="G6783" t="s">
        <v>11582</v>
      </c>
      <c r="H6783" t="s">
        <v>925</v>
      </c>
      <c r="I6783" t="s">
        <v>10627</v>
      </c>
      <c r="J6783">
        <v>10118</v>
      </c>
      <c r="K6783">
        <v>111600</v>
      </c>
      <c r="L6783" t="s">
        <v>31</v>
      </c>
      <c r="M6783" t="s">
        <v>144</v>
      </c>
      <c r="N6783" t="s">
        <v>11269</v>
      </c>
      <c r="O6783" s="129"/>
    </row>
    <row r="6784" spans="1:15">
      <c r="A6784" t="s">
        <v>1155</v>
      </c>
      <c r="B6784" t="s">
        <v>317</v>
      </c>
      <c r="C6784" t="s">
        <v>11586</v>
      </c>
      <c r="D6784" t="s">
        <v>318</v>
      </c>
      <c r="E6784">
        <v>23077.52</v>
      </c>
      <c r="F6784" t="s">
        <v>1170</v>
      </c>
      <c r="G6784" t="s">
        <v>11587</v>
      </c>
      <c r="H6784" t="s">
        <v>937</v>
      </c>
      <c r="I6784" t="s">
        <v>10627</v>
      </c>
      <c r="J6784">
        <v>10118</v>
      </c>
      <c r="K6784">
        <v>111600</v>
      </c>
      <c r="L6784" t="s">
        <v>31</v>
      </c>
      <c r="M6784" t="s">
        <v>144</v>
      </c>
      <c r="N6784" t="s">
        <v>11270</v>
      </c>
      <c r="O6784" s="129"/>
    </row>
    <row r="6785" spans="1:15">
      <c r="A6785" t="s">
        <v>11583</v>
      </c>
      <c r="B6785" t="s">
        <v>317</v>
      </c>
      <c r="C6785" t="s">
        <v>11584</v>
      </c>
      <c r="D6785" t="s">
        <v>318</v>
      </c>
      <c r="E6785">
        <v>22000.37</v>
      </c>
      <c r="F6785" t="s">
        <v>1170</v>
      </c>
      <c r="G6785" t="s">
        <v>11585</v>
      </c>
      <c r="H6785" t="s">
        <v>933</v>
      </c>
      <c r="I6785" t="s">
        <v>10627</v>
      </c>
      <c r="J6785">
        <v>10118</v>
      </c>
      <c r="K6785">
        <v>111600</v>
      </c>
      <c r="L6785" t="s">
        <v>31</v>
      </c>
      <c r="M6785" t="s">
        <v>144</v>
      </c>
      <c r="N6785" t="s">
        <v>11271</v>
      </c>
      <c r="O6785" s="129"/>
    </row>
    <row r="6786" spans="1:15">
      <c r="A6786" t="s">
        <v>11588</v>
      </c>
      <c r="B6786" t="s">
        <v>317</v>
      </c>
      <c r="C6786" t="s">
        <v>11589</v>
      </c>
      <c r="D6786" t="s">
        <v>318</v>
      </c>
      <c r="E6786">
        <v>41592.81</v>
      </c>
      <c r="F6786" t="s">
        <v>1170</v>
      </c>
      <c r="G6786" t="s">
        <v>11590</v>
      </c>
      <c r="H6786" t="s">
        <v>945</v>
      </c>
      <c r="I6786" t="s">
        <v>10627</v>
      </c>
      <c r="J6786">
        <v>10118</v>
      </c>
      <c r="K6786">
        <v>111600</v>
      </c>
      <c r="L6786" t="s">
        <v>31</v>
      </c>
      <c r="M6786" t="s">
        <v>144</v>
      </c>
      <c r="N6786" t="s">
        <v>11272</v>
      </c>
      <c r="O6786" s="129"/>
    </row>
    <row r="6787" spans="1:15">
      <c r="A6787" t="s">
        <v>1161</v>
      </c>
      <c r="B6787" t="s">
        <v>317</v>
      </c>
      <c r="C6787" t="s">
        <v>11591</v>
      </c>
      <c r="D6787" t="s">
        <v>318</v>
      </c>
      <c r="E6787">
        <v>23673.14</v>
      </c>
      <c r="F6787" t="s">
        <v>1170</v>
      </c>
      <c r="G6787" t="s">
        <v>11592</v>
      </c>
      <c r="H6787" t="s">
        <v>937</v>
      </c>
      <c r="I6787" t="s">
        <v>10627</v>
      </c>
      <c r="J6787">
        <v>10118</v>
      </c>
      <c r="K6787">
        <v>111600</v>
      </c>
      <c r="L6787" t="s">
        <v>31</v>
      </c>
      <c r="M6787" t="s">
        <v>144</v>
      </c>
      <c r="N6787" t="s">
        <v>11273</v>
      </c>
      <c r="O6787" s="129"/>
    </row>
    <row r="6788" spans="1:15">
      <c r="A6788" t="s">
        <v>1160</v>
      </c>
      <c r="B6788" t="s">
        <v>317</v>
      </c>
      <c r="C6788" t="s">
        <v>11593</v>
      </c>
      <c r="D6788" t="s">
        <v>318</v>
      </c>
      <c r="E6788">
        <v>23626.57</v>
      </c>
      <c r="F6788" t="s">
        <v>1170</v>
      </c>
      <c r="G6788" t="s">
        <v>11594</v>
      </c>
      <c r="H6788" t="s">
        <v>940</v>
      </c>
      <c r="I6788" t="s">
        <v>10627</v>
      </c>
      <c r="J6788">
        <v>10118</v>
      </c>
      <c r="K6788">
        <v>111600</v>
      </c>
      <c r="L6788" t="s">
        <v>31</v>
      </c>
      <c r="M6788" t="s">
        <v>144</v>
      </c>
      <c r="N6788" t="s">
        <v>11274</v>
      </c>
      <c r="O6788" s="129"/>
    </row>
    <row r="6789" spans="1:15">
      <c r="A6789" t="s">
        <v>316</v>
      </c>
      <c r="B6789" t="s">
        <v>317</v>
      </c>
      <c r="C6789" t="s">
        <v>11569</v>
      </c>
      <c r="D6789" t="s">
        <v>318</v>
      </c>
      <c r="E6789">
        <v>584.58000000000004</v>
      </c>
      <c r="F6789" t="s">
        <v>1170</v>
      </c>
      <c r="G6789" t="s">
        <v>11570</v>
      </c>
      <c r="H6789" t="s">
        <v>945</v>
      </c>
      <c r="I6789" t="s">
        <v>10626</v>
      </c>
      <c r="J6789">
        <v>10118</v>
      </c>
      <c r="K6789">
        <v>111700</v>
      </c>
      <c r="L6789" t="s">
        <v>39</v>
      </c>
      <c r="M6789" t="s">
        <v>144</v>
      </c>
      <c r="N6789" t="s">
        <v>11264</v>
      </c>
      <c r="O6789" s="129"/>
    </row>
    <row r="6790" spans="1:15">
      <c r="A6790" t="s">
        <v>320</v>
      </c>
      <c r="B6790" t="s">
        <v>317</v>
      </c>
      <c r="C6790" t="s">
        <v>11571</v>
      </c>
      <c r="D6790" t="s">
        <v>318</v>
      </c>
      <c r="E6790">
        <v>584.58000000000004</v>
      </c>
      <c r="F6790" t="s">
        <v>1170</v>
      </c>
      <c r="G6790" t="s">
        <v>11572</v>
      </c>
      <c r="H6790" t="s">
        <v>939</v>
      </c>
      <c r="I6790" t="s">
        <v>10626</v>
      </c>
      <c r="J6790">
        <v>10118</v>
      </c>
      <c r="K6790">
        <v>111700</v>
      </c>
      <c r="L6790" t="s">
        <v>39</v>
      </c>
      <c r="M6790" t="s">
        <v>144</v>
      </c>
      <c r="N6790" t="s">
        <v>11265</v>
      </c>
      <c r="O6790" s="129"/>
    </row>
    <row r="6791" spans="1:15">
      <c r="A6791" t="s">
        <v>321</v>
      </c>
      <c r="B6791" t="s">
        <v>317</v>
      </c>
      <c r="C6791" t="s">
        <v>11573</v>
      </c>
      <c r="D6791" t="s">
        <v>318</v>
      </c>
      <c r="E6791">
        <v>584.58000000000004</v>
      </c>
      <c r="F6791" t="s">
        <v>1170</v>
      </c>
      <c r="G6791" t="s">
        <v>11574</v>
      </c>
      <c r="H6791" t="s">
        <v>940</v>
      </c>
      <c r="I6791" t="s">
        <v>10626</v>
      </c>
      <c r="J6791">
        <v>10118</v>
      </c>
      <c r="K6791">
        <v>111700</v>
      </c>
      <c r="L6791" t="s">
        <v>39</v>
      </c>
      <c r="M6791" t="s">
        <v>144</v>
      </c>
      <c r="N6791" t="s">
        <v>11266</v>
      </c>
      <c r="O6791" s="129"/>
    </row>
    <row r="6792" spans="1:15">
      <c r="A6792" t="s">
        <v>1115</v>
      </c>
      <c r="B6792" t="s">
        <v>317</v>
      </c>
      <c r="C6792" t="s">
        <v>11575</v>
      </c>
      <c r="D6792" t="s">
        <v>318</v>
      </c>
      <c r="E6792">
        <v>595.20000000000005</v>
      </c>
      <c r="F6792" t="s">
        <v>1170</v>
      </c>
      <c r="G6792" t="s">
        <v>11576</v>
      </c>
      <c r="H6792" t="s">
        <v>940</v>
      </c>
      <c r="I6792" t="s">
        <v>10626</v>
      </c>
      <c r="J6792">
        <v>10118</v>
      </c>
      <c r="K6792">
        <v>111700</v>
      </c>
      <c r="L6792" t="s">
        <v>39</v>
      </c>
      <c r="M6792" t="s">
        <v>144</v>
      </c>
      <c r="N6792" t="s">
        <v>11267</v>
      </c>
      <c r="O6792" s="129"/>
    </row>
    <row r="6793" spans="1:15">
      <c r="A6793" t="s">
        <v>11577</v>
      </c>
      <c r="B6793" t="s">
        <v>317</v>
      </c>
      <c r="C6793" t="s">
        <v>11578</v>
      </c>
      <c r="D6793" t="s">
        <v>318</v>
      </c>
      <c r="E6793">
        <v>587.24</v>
      </c>
      <c r="F6793" t="s">
        <v>1170</v>
      </c>
      <c r="G6793" t="s">
        <v>11579</v>
      </c>
      <c r="H6793" t="s">
        <v>931</v>
      </c>
      <c r="I6793" t="s">
        <v>10626</v>
      </c>
      <c r="J6793">
        <v>10118</v>
      </c>
      <c r="K6793">
        <v>111700</v>
      </c>
      <c r="L6793" t="s">
        <v>39</v>
      </c>
      <c r="M6793" t="s">
        <v>144</v>
      </c>
      <c r="N6793" t="s">
        <v>11268</v>
      </c>
      <c r="O6793" s="129"/>
    </row>
    <row r="6794" spans="1:15">
      <c r="A6794" t="s">
        <v>11580</v>
      </c>
      <c r="B6794" t="s">
        <v>317</v>
      </c>
      <c r="C6794" t="s">
        <v>11581</v>
      </c>
      <c r="D6794" t="s">
        <v>318</v>
      </c>
      <c r="E6794">
        <v>587.24</v>
      </c>
      <c r="F6794" t="s">
        <v>1170</v>
      </c>
      <c r="G6794" t="s">
        <v>11582</v>
      </c>
      <c r="H6794" t="s">
        <v>926</v>
      </c>
      <c r="I6794" t="s">
        <v>10626</v>
      </c>
      <c r="J6794">
        <v>10118</v>
      </c>
      <c r="K6794">
        <v>111700</v>
      </c>
      <c r="L6794" t="s">
        <v>39</v>
      </c>
      <c r="M6794" t="s">
        <v>144</v>
      </c>
      <c r="N6794" t="s">
        <v>11269</v>
      </c>
      <c r="O6794" s="129"/>
    </row>
    <row r="6795" spans="1:15">
      <c r="A6795" t="s">
        <v>11583</v>
      </c>
      <c r="B6795" t="s">
        <v>317</v>
      </c>
      <c r="C6795" t="s">
        <v>11584</v>
      </c>
      <c r="D6795" t="s">
        <v>318</v>
      </c>
      <c r="E6795">
        <v>587.24</v>
      </c>
      <c r="F6795" t="s">
        <v>1170</v>
      </c>
      <c r="G6795" t="s">
        <v>11585</v>
      </c>
      <c r="H6795" t="s">
        <v>934</v>
      </c>
      <c r="I6795" t="s">
        <v>10626</v>
      </c>
      <c r="J6795">
        <v>10118</v>
      </c>
      <c r="K6795">
        <v>111700</v>
      </c>
      <c r="L6795" t="s">
        <v>39</v>
      </c>
      <c r="M6795" t="s">
        <v>144</v>
      </c>
      <c r="N6795" t="s">
        <v>11271</v>
      </c>
      <c r="O6795" s="129"/>
    </row>
    <row r="6796" spans="1:15">
      <c r="A6796" t="s">
        <v>1155</v>
      </c>
      <c r="B6796" t="s">
        <v>317</v>
      </c>
      <c r="C6796" t="s">
        <v>11586</v>
      </c>
      <c r="D6796" t="s">
        <v>318</v>
      </c>
      <c r="E6796">
        <v>587.24</v>
      </c>
      <c r="F6796" t="s">
        <v>1170</v>
      </c>
      <c r="G6796" t="s">
        <v>11587</v>
      </c>
      <c r="H6796" t="s">
        <v>938</v>
      </c>
      <c r="I6796" t="s">
        <v>10626</v>
      </c>
      <c r="J6796">
        <v>10118</v>
      </c>
      <c r="K6796">
        <v>111700</v>
      </c>
      <c r="L6796" t="s">
        <v>39</v>
      </c>
      <c r="M6796" t="s">
        <v>144</v>
      </c>
      <c r="N6796" t="s">
        <v>11270</v>
      </c>
      <c r="O6796" s="129"/>
    </row>
    <row r="6797" spans="1:15">
      <c r="A6797" t="s">
        <v>11588</v>
      </c>
      <c r="B6797" t="s">
        <v>317</v>
      </c>
      <c r="C6797" t="s">
        <v>11589</v>
      </c>
      <c r="D6797" t="s">
        <v>318</v>
      </c>
      <c r="E6797">
        <v>1112.94</v>
      </c>
      <c r="F6797" t="s">
        <v>1170</v>
      </c>
      <c r="G6797" t="s">
        <v>11590</v>
      </c>
      <c r="H6797" t="s">
        <v>946</v>
      </c>
      <c r="I6797" t="s">
        <v>10626</v>
      </c>
      <c r="J6797">
        <v>10118</v>
      </c>
      <c r="K6797">
        <v>111700</v>
      </c>
      <c r="L6797" t="s">
        <v>39</v>
      </c>
      <c r="M6797" t="s">
        <v>144</v>
      </c>
      <c r="N6797" t="s">
        <v>11272</v>
      </c>
      <c r="O6797" s="129"/>
    </row>
    <row r="6798" spans="1:15">
      <c r="A6798" t="s">
        <v>1161</v>
      </c>
      <c r="B6798" t="s">
        <v>317</v>
      </c>
      <c r="C6798" t="s">
        <v>11591</v>
      </c>
      <c r="D6798" t="s">
        <v>318</v>
      </c>
      <c r="E6798">
        <v>645.66</v>
      </c>
      <c r="F6798" t="s">
        <v>1170</v>
      </c>
      <c r="G6798" t="s">
        <v>11592</v>
      </c>
      <c r="H6798" t="s">
        <v>938</v>
      </c>
      <c r="I6798" t="s">
        <v>10626</v>
      </c>
      <c r="J6798">
        <v>10118</v>
      </c>
      <c r="K6798">
        <v>111700</v>
      </c>
      <c r="L6798" t="s">
        <v>39</v>
      </c>
      <c r="M6798" t="s">
        <v>144</v>
      </c>
      <c r="N6798" t="s">
        <v>11273</v>
      </c>
      <c r="O6798" s="129"/>
    </row>
    <row r="6799" spans="1:15">
      <c r="A6799" t="s">
        <v>1160</v>
      </c>
      <c r="B6799" t="s">
        <v>317</v>
      </c>
      <c r="C6799" t="s">
        <v>11593</v>
      </c>
      <c r="D6799" t="s">
        <v>318</v>
      </c>
      <c r="E6799">
        <v>645.66</v>
      </c>
      <c r="F6799" t="s">
        <v>1170</v>
      </c>
      <c r="G6799" t="s">
        <v>11594</v>
      </c>
      <c r="H6799" t="s">
        <v>941</v>
      </c>
      <c r="I6799" t="s">
        <v>10626</v>
      </c>
      <c r="J6799">
        <v>10118</v>
      </c>
      <c r="K6799">
        <v>111700</v>
      </c>
      <c r="L6799" t="s">
        <v>39</v>
      </c>
      <c r="M6799" t="s">
        <v>144</v>
      </c>
      <c r="N6799" t="s">
        <v>11274</v>
      </c>
      <c r="O6799" s="129"/>
    </row>
    <row r="6800" spans="1:15">
      <c r="A6800" t="s">
        <v>316</v>
      </c>
      <c r="B6800" t="s">
        <v>317</v>
      </c>
      <c r="C6800" t="s">
        <v>11569</v>
      </c>
      <c r="D6800" t="s">
        <v>318</v>
      </c>
      <c r="E6800">
        <v>319.89999999999998</v>
      </c>
      <c r="F6800" t="s">
        <v>1170</v>
      </c>
      <c r="G6800" t="s">
        <v>11570</v>
      </c>
      <c r="H6800" t="s">
        <v>946</v>
      </c>
      <c r="I6800" t="s">
        <v>10625</v>
      </c>
      <c r="J6800">
        <v>10118</v>
      </c>
      <c r="K6800">
        <v>113010</v>
      </c>
      <c r="L6800" t="s">
        <v>35</v>
      </c>
      <c r="M6800" t="s">
        <v>144</v>
      </c>
      <c r="N6800" t="s">
        <v>11264</v>
      </c>
      <c r="O6800" s="129"/>
    </row>
    <row r="6801" spans="1:15">
      <c r="A6801" t="s">
        <v>320</v>
      </c>
      <c r="B6801" t="s">
        <v>317</v>
      </c>
      <c r="C6801" t="s">
        <v>11571</v>
      </c>
      <c r="D6801" t="s">
        <v>318</v>
      </c>
      <c r="E6801">
        <v>319.89999999999998</v>
      </c>
      <c r="F6801" t="s">
        <v>1170</v>
      </c>
      <c r="G6801" t="s">
        <v>11572</v>
      </c>
      <c r="H6801" t="s">
        <v>940</v>
      </c>
      <c r="I6801" t="s">
        <v>10625</v>
      </c>
      <c r="J6801">
        <v>10118</v>
      </c>
      <c r="K6801">
        <v>113010</v>
      </c>
      <c r="L6801" t="s">
        <v>35</v>
      </c>
      <c r="M6801" t="s">
        <v>144</v>
      </c>
      <c r="N6801" t="s">
        <v>11265</v>
      </c>
      <c r="O6801" s="129"/>
    </row>
    <row r="6802" spans="1:15">
      <c r="A6802" t="s">
        <v>321</v>
      </c>
      <c r="B6802" t="s">
        <v>317</v>
      </c>
      <c r="C6802" t="s">
        <v>11573</v>
      </c>
      <c r="D6802" t="s">
        <v>318</v>
      </c>
      <c r="E6802">
        <v>270.64</v>
      </c>
      <c r="F6802" t="s">
        <v>1170</v>
      </c>
      <c r="G6802" t="s">
        <v>11574</v>
      </c>
      <c r="H6802" t="s">
        <v>941</v>
      </c>
      <c r="I6802" t="s">
        <v>10625</v>
      </c>
      <c r="J6802">
        <v>10118</v>
      </c>
      <c r="K6802">
        <v>113010</v>
      </c>
      <c r="L6802" t="s">
        <v>35</v>
      </c>
      <c r="M6802" t="s">
        <v>144</v>
      </c>
      <c r="N6802" t="s">
        <v>11266</v>
      </c>
      <c r="O6802" s="129"/>
    </row>
    <row r="6803" spans="1:15">
      <c r="A6803" t="s">
        <v>1115</v>
      </c>
      <c r="B6803" t="s">
        <v>317</v>
      </c>
      <c r="C6803" t="s">
        <v>11575</v>
      </c>
      <c r="D6803" t="s">
        <v>318</v>
      </c>
      <c r="E6803">
        <v>260.3</v>
      </c>
      <c r="F6803" t="s">
        <v>1170</v>
      </c>
      <c r="G6803" t="s">
        <v>11576</v>
      </c>
      <c r="H6803" t="s">
        <v>941</v>
      </c>
      <c r="I6803" t="s">
        <v>10625</v>
      </c>
      <c r="J6803">
        <v>10118</v>
      </c>
      <c r="K6803">
        <v>113010</v>
      </c>
      <c r="L6803" t="s">
        <v>35</v>
      </c>
      <c r="M6803" t="s">
        <v>144</v>
      </c>
      <c r="N6803" t="s">
        <v>11267</v>
      </c>
      <c r="O6803" s="129"/>
    </row>
    <row r="6804" spans="1:15">
      <c r="A6804" t="s">
        <v>11577</v>
      </c>
      <c r="B6804" t="s">
        <v>317</v>
      </c>
      <c r="C6804" t="s">
        <v>11578</v>
      </c>
      <c r="D6804" t="s">
        <v>318</v>
      </c>
      <c r="E6804">
        <v>260.3</v>
      </c>
      <c r="F6804" t="s">
        <v>1170</v>
      </c>
      <c r="G6804" t="s">
        <v>11579</v>
      </c>
      <c r="H6804" t="s">
        <v>932</v>
      </c>
      <c r="I6804" t="s">
        <v>10625</v>
      </c>
      <c r="J6804">
        <v>10118</v>
      </c>
      <c r="K6804">
        <v>113010</v>
      </c>
      <c r="L6804" t="s">
        <v>35</v>
      </c>
      <c r="M6804" t="s">
        <v>144</v>
      </c>
      <c r="N6804" t="s">
        <v>11268</v>
      </c>
      <c r="O6804" s="129"/>
    </row>
    <row r="6805" spans="1:15">
      <c r="A6805" t="s">
        <v>11580</v>
      </c>
      <c r="B6805" t="s">
        <v>317</v>
      </c>
      <c r="C6805" t="s">
        <v>11581</v>
      </c>
      <c r="D6805" t="s">
        <v>318</v>
      </c>
      <c r="E6805">
        <v>299.14</v>
      </c>
      <c r="F6805" t="s">
        <v>1170</v>
      </c>
      <c r="G6805" t="s">
        <v>11582</v>
      </c>
      <c r="H6805" t="s">
        <v>927</v>
      </c>
      <c r="I6805" t="s">
        <v>10625</v>
      </c>
      <c r="J6805">
        <v>10118</v>
      </c>
      <c r="K6805">
        <v>113010</v>
      </c>
      <c r="L6805" t="s">
        <v>35</v>
      </c>
      <c r="M6805" t="s">
        <v>144</v>
      </c>
      <c r="N6805" t="s">
        <v>11269</v>
      </c>
      <c r="O6805" s="129"/>
    </row>
    <row r="6806" spans="1:15">
      <c r="A6806" t="s">
        <v>11583</v>
      </c>
      <c r="B6806" t="s">
        <v>317</v>
      </c>
      <c r="C6806" t="s">
        <v>11584</v>
      </c>
      <c r="D6806" t="s">
        <v>318</v>
      </c>
      <c r="E6806">
        <v>315.08</v>
      </c>
      <c r="F6806" t="s">
        <v>1170</v>
      </c>
      <c r="G6806" t="s">
        <v>11585</v>
      </c>
      <c r="H6806" t="s">
        <v>935</v>
      </c>
      <c r="I6806" t="s">
        <v>10625</v>
      </c>
      <c r="J6806">
        <v>10118</v>
      </c>
      <c r="K6806">
        <v>113010</v>
      </c>
      <c r="L6806" t="s">
        <v>35</v>
      </c>
      <c r="M6806" t="s">
        <v>144</v>
      </c>
      <c r="N6806" t="s">
        <v>11271</v>
      </c>
      <c r="O6806" s="129"/>
    </row>
    <row r="6807" spans="1:15">
      <c r="A6807" t="s">
        <v>1155</v>
      </c>
      <c r="B6807" t="s">
        <v>317</v>
      </c>
      <c r="C6807" t="s">
        <v>11586</v>
      </c>
      <c r="D6807" t="s">
        <v>318</v>
      </c>
      <c r="E6807">
        <v>371.07</v>
      </c>
      <c r="F6807" t="s">
        <v>1170</v>
      </c>
      <c r="G6807" t="s">
        <v>11587</v>
      </c>
      <c r="H6807" t="s">
        <v>939</v>
      </c>
      <c r="I6807" t="s">
        <v>10625</v>
      </c>
      <c r="J6807">
        <v>10118</v>
      </c>
      <c r="K6807">
        <v>113010</v>
      </c>
      <c r="L6807" t="s">
        <v>35</v>
      </c>
      <c r="M6807" t="s">
        <v>144</v>
      </c>
      <c r="N6807" t="s">
        <v>11270</v>
      </c>
      <c r="O6807" s="129"/>
    </row>
    <row r="6808" spans="1:15">
      <c r="A6808" t="s">
        <v>11588</v>
      </c>
      <c r="B6808" t="s">
        <v>317</v>
      </c>
      <c r="C6808" t="s">
        <v>11589</v>
      </c>
      <c r="D6808" t="s">
        <v>318</v>
      </c>
      <c r="E6808">
        <v>704.5</v>
      </c>
      <c r="F6808" t="s">
        <v>1170</v>
      </c>
      <c r="G6808" t="s">
        <v>11590</v>
      </c>
      <c r="H6808" t="s">
        <v>947</v>
      </c>
      <c r="I6808" t="s">
        <v>10625</v>
      </c>
      <c r="J6808">
        <v>10118</v>
      </c>
      <c r="K6808">
        <v>113010</v>
      </c>
      <c r="L6808" t="s">
        <v>35</v>
      </c>
      <c r="M6808" t="s">
        <v>144</v>
      </c>
      <c r="N6808" t="s">
        <v>11272</v>
      </c>
      <c r="O6808" s="129"/>
    </row>
    <row r="6809" spans="1:15">
      <c r="A6809" t="s">
        <v>1161</v>
      </c>
      <c r="B6809" t="s">
        <v>317</v>
      </c>
      <c r="C6809" t="s">
        <v>11591</v>
      </c>
      <c r="D6809" t="s">
        <v>318</v>
      </c>
      <c r="E6809">
        <v>365.71</v>
      </c>
      <c r="F6809" t="s">
        <v>1170</v>
      </c>
      <c r="G6809" t="s">
        <v>11592</v>
      </c>
      <c r="H6809" t="s">
        <v>939</v>
      </c>
      <c r="I6809" t="s">
        <v>10625</v>
      </c>
      <c r="J6809">
        <v>10118</v>
      </c>
      <c r="K6809">
        <v>113010</v>
      </c>
      <c r="L6809" t="s">
        <v>35</v>
      </c>
      <c r="M6809" t="s">
        <v>144</v>
      </c>
      <c r="N6809" t="s">
        <v>11273</v>
      </c>
      <c r="O6809" s="129"/>
    </row>
    <row r="6810" spans="1:15">
      <c r="A6810" t="s">
        <v>1160</v>
      </c>
      <c r="B6810" t="s">
        <v>317</v>
      </c>
      <c r="C6810" t="s">
        <v>11593</v>
      </c>
      <c r="D6810" t="s">
        <v>318</v>
      </c>
      <c r="E6810">
        <v>365.71</v>
      </c>
      <c r="F6810" t="s">
        <v>1170</v>
      </c>
      <c r="G6810" t="s">
        <v>11594</v>
      </c>
      <c r="H6810" t="s">
        <v>942</v>
      </c>
      <c r="I6810" t="s">
        <v>10625</v>
      </c>
      <c r="J6810">
        <v>10118</v>
      </c>
      <c r="K6810">
        <v>113010</v>
      </c>
      <c r="L6810" t="s">
        <v>35</v>
      </c>
      <c r="M6810" t="s">
        <v>144</v>
      </c>
      <c r="N6810" t="s">
        <v>11274</v>
      </c>
      <c r="O6810" s="129"/>
    </row>
    <row r="6811" spans="1:15">
      <c r="A6811" t="s">
        <v>316</v>
      </c>
      <c r="B6811" t="s">
        <v>317</v>
      </c>
      <c r="C6811" t="s">
        <v>11569</v>
      </c>
      <c r="D6811" t="s">
        <v>318</v>
      </c>
      <c r="E6811">
        <v>5961.21</v>
      </c>
      <c r="F6811" t="s">
        <v>1170</v>
      </c>
      <c r="G6811" t="s">
        <v>11570</v>
      </c>
      <c r="H6811" t="s">
        <v>947</v>
      </c>
      <c r="I6811" t="s">
        <v>10624</v>
      </c>
      <c r="J6811">
        <v>10118</v>
      </c>
      <c r="K6811">
        <v>113040</v>
      </c>
      <c r="L6811" t="s">
        <v>27</v>
      </c>
      <c r="M6811" t="s">
        <v>144</v>
      </c>
      <c r="N6811" t="s">
        <v>11264</v>
      </c>
      <c r="O6811" s="129"/>
    </row>
    <row r="6812" spans="1:15">
      <c r="A6812" t="s">
        <v>320</v>
      </c>
      <c r="B6812" t="s">
        <v>317</v>
      </c>
      <c r="C6812" t="s">
        <v>11571</v>
      </c>
      <c r="D6812" t="s">
        <v>318</v>
      </c>
      <c r="E6812">
        <v>5525.36</v>
      </c>
      <c r="F6812" t="s">
        <v>1170</v>
      </c>
      <c r="G6812" t="s">
        <v>11572</v>
      </c>
      <c r="H6812" t="s">
        <v>941</v>
      </c>
      <c r="I6812" t="s">
        <v>10624</v>
      </c>
      <c r="J6812">
        <v>10118</v>
      </c>
      <c r="K6812">
        <v>113040</v>
      </c>
      <c r="L6812" t="s">
        <v>27</v>
      </c>
      <c r="M6812" t="s">
        <v>144</v>
      </c>
      <c r="N6812" t="s">
        <v>11265</v>
      </c>
      <c r="O6812" s="129"/>
    </row>
    <row r="6813" spans="1:15">
      <c r="A6813" t="s">
        <v>321</v>
      </c>
      <c r="B6813" t="s">
        <v>317</v>
      </c>
      <c r="C6813" t="s">
        <v>11573</v>
      </c>
      <c r="D6813" t="s">
        <v>318</v>
      </c>
      <c r="E6813">
        <v>5683.2</v>
      </c>
      <c r="F6813" t="s">
        <v>1170</v>
      </c>
      <c r="G6813" t="s">
        <v>11574</v>
      </c>
      <c r="H6813" t="s">
        <v>942</v>
      </c>
      <c r="I6813" t="s">
        <v>10624</v>
      </c>
      <c r="J6813">
        <v>10118</v>
      </c>
      <c r="K6813">
        <v>113040</v>
      </c>
      <c r="L6813" t="s">
        <v>27</v>
      </c>
      <c r="M6813" t="s">
        <v>144</v>
      </c>
      <c r="N6813" t="s">
        <v>11266</v>
      </c>
      <c r="O6813" s="129"/>
    </row>
    <row r="6814" spans="1:15">
      <c r="A6814" t="s">
        <v>1115</v>
      </c>
      <c r="B6814" t="s">
        <v>317</v>
      </c>
      <c r="C6814" t="s">
        <v>11575</v>
      </c>
      <c r="D6814" t="s">
        <v>318</v>
      </c>
      <c r="E6814">
        <v>5671.65</v>
      </c>
      <c r="F6814" t="s">
        <v>1170</v>
      </c>
      <c r="G6814" t="s">
        <v>11576</v>
      </c>
      <c r="H6814" t="s">
        <v>942</v>
      </c>
      <c r="I6814" t="s">
        <v>10624</v>
      </c>
      <c r="J6814">
        <v>10118</v>
      </c>
      <c r="K6814">
        <v>113040</v>
      </c>
      <c r="L6814" t="s">
        <v>27</v>
      </c>
      <c r="M6814" t="s">
        <v>144</v>
      </c>
      <c r="N6814" t="s">
        <v>11267</v>
      </c>
      <c r="O6814" s="129"/>
    </row>
    <row r="6815" spans="1:15">
      <c r="A6815" t="s">
        <v>11577</v>
      </c>
      <c r="B6815" t="s">
        <v>317</v>
      </c>
      <c r="C6815" t="s">
        <v>11578</v>
      </c>
      <c r="D6815" t="s">
        <v>318</v>
      </c>
      <c r="E6815">
        <v>6196.67</v>
      </c>
      <c r="F6815" t="s">
        <v>1170</v>
      </c>
      <c r="G6815" t="s">
        <v>11579</v>
      </c>
      <c r="H6815" t="s">
        <v>933</v>
      </c>
      <c r="I6815" t="s">
        <v>10624</v>
      </c>
      <c r="J6815">
        <v>10118</v>
      </c>
      <c r="K6815">
        <v>113040</v>
      </c>
      <c r="L6815" t="s">
        <v>27</v>
      </c>
      <c r="M6815" t="s">
        <v>144</v>
      </c>
      <c r="N6815" t="s">
        <v>11268</v>
      </c>
      <c r="O6815" s="129"/>
    </row>
    <row r="6816" spans="1:15">
      <c r="A6816" t="s">
        <v>11580</v>
      </c>
      <c r="B6816" t="s">
        <v>317</v>
      </c>
      <c r="C6816" t="s">
        <v>11581</v>
      </c>
      <c r="D6816" t="s">
        <v>318</v>
      </c>
      <c r="E6816">
        <v>6060.71</v>
      </c>
      <c r="F6816" t="s">
        <v>1170</v>
      </c>
      <c r="G6816" t="s">
        <v>11582</v>
      </c>
      <c r="H6816" t="s">
        <v>928</v>
      </c>
      <c r="I6816" t="s">
        <v>10624</v>
      </c>
      <c r="J6816">
        <v>10118</v>
      </c>
      <c r="K6816">
        <v>113040</v>
      </c>
      <c r="L6816" t="s">
        <v>27</v>
      </c>
      <c r="M6816" t="s">
        <v>144</v>
      </c>
      <c r="N6816" t="s">
        <v>11269</v>
      </c>
      <c r="O6816" s="129"/>
    </row>
    <row r="6817" spans="1:15">
      <c r="A6817" t="s">
        <v>11583</v>
      </c>
      <c r="B6817" t="s">
        <v>317</v>
      </c>
      <c r="C6817" t="s">
        <v>11584</v>
      </c>
      <c r="D6817" t="s">
        <v>318</v>
      </c>
      <c r="E6817">
        <v>7144.53</v>
      </c>
      <c r="F6817" t="s">
        <v>1170</v>
      </c>
      <c r="G6817" t="s">
        <v>11585</v>
      </c>
      <c r="H6817" t="s">
        <v>936</v>
      </c>
      <c r="I6817" t="s">
        <v>10624</v>
      </c>
      <c r="J6817">
        <v>10118</v>
      </c>
      <c r="K6817">
        <v>113040</v>
      </c>
      <c r="L6817" t="s">
        <v>27</v>
      </c>
      <c r="M6817" t="s">
        <v>144</v>
      </c>
      <c r="N6817" t="s">
        <v>11271</v>
      </c>
      <c r="O6817" s="129"/>
    </row>
    <row r="6818" spans="1:15">
      <c r="A6818" t="s">
        <v>1155</v>
      </c>
      <c r="B6818" t="s">
        <v>317</v>
      </c>
      <c r="C6818" t="s">
        <v>11586</v>
      </c>
      <c r="D6818" t="s">
        <v>318</v>
      </c>
      <c r="E6818">
        <v>6101.73</v>
      </c>
      <c r="F6818" t="s">
        <v>1170</v>
      </c>
      <c r="G6818" t="s">
        <v>11587</v>
      </c>
      <c r="H6818" t="s">
        <v>940</v>
      </c>
      <c r="I6818" t="s">
        <v>10624</v>
      </c>
      <c r="J6818">
        <v>10118</v>
      </c>
      <c r="K6818">
        <v>113040</v>
      </c>
      <c r="L6818" t="s">
        <v>27</v>
      </c>
      <c r="M6818" t="s">
        <v>144</v>
      </c>
      <c r="N6818" t="s">
        <v>11270</v>
      </c>
      <c r="O6818" s="129"/>
    </row>
    <row r="6819" spans="1:15">
      <c r="A6819" t="s">
        <v>11588</v>
      </c>
      <c r="B6819" t="s">
        <v>317</v>
      </c>
      <c r="C6819" t="s">
        <v>11589</v>
      </c>
      <c r="D6819" t="s">
        <v>318</v>
      </c>
      <c r="E6819">
        <v>6453.97</v>
      </c>
      <c r="F6819" t="s">
        <v>1170</v>
      </c>
      <c r="G6819" t="s">
        <v>11590</v>
      </c>
      <c r="H6819" t="s">
        <v>948</v>
      </c>
      <c r="I6819" t="s">
        <v>10624</v>
      </c>
      <c r="J6819">
        <v>10118</v>
      </c>
      <c r="K6819">
        <v>113040</v>
      </c>
      <c r="L6819" t="s">
        <v>27</v>
      </c>
      <c r="M6819" t="s">
        <v>144</v>
      </c>
      <c r="N6819" t="s">
        <v>11272</v>
      </c>
      <c r="O6819" s="129"/>
    </row>
    <row r="6820" spans="1:15">
      <c r="A6820" t="s">
        <v>1161</v>
      </c>
      <c r="B6820" t="s">
        <v>317</v>
      </c>
      <c r="C6820" t="s">
        <v>11591</v>
      </c>
      <c r="D6820" t="s">
        <v>318</v>
      </c>
      <c r="E6820">
        <v>5985.57</v>
      </c>
      <c r="F6820" t="s">
        <v>1170</v>
      </c>
      <c r="G6820" t="s">
        <v>11592</v>
      </c>
      <c r="H6820" t="s">
        <v>940</v>
      </c>
      <c r="I6820" t="s">
        <v>10624</v>
      </c>
      <c r="J6820">
        <v>10118</v>
      </c>
      <c r="K6820">
        <v>113040</v>
      </c>
      <c r="L6820" t="s">
        <v>27</v>
      </c>
      <c r="M6820" t="s">
        <v>144</v>
      </c>
      <c r="N6820" t="s">
        <v>11273</v>
      </c>
      <c r="O6820" s="129"/>
    </row>
    <row r="6821" spans="1:15">
      <c r="A6821" t="s">
        <v>1160</v>
      </c>
      <c r="B6821" t="s">
        <v>317</v>
      </c>
      <c r="C6821" t="s">
        <v>11593</v>
      </c>
      <c r="D6821" t="s">
        <v>318</v>
      </c>
      <c r="E6821">
        <v>6564.73</v>
      </c>
      <c r="F6821" t="s">
        <v>1170</v>
      </c>
      <c r="G6821" t="s">
        <v>11594</v>
      </c>
      <c r="H6821" t="s">
        <v>943</v>
      </c>
      <c r="I6821" t="s">
        <v>10624</v>
      </c>
      <c r="J6821">
        <v>10118</v>
      </c>
      <c r="K6821">
        <v>113040</v>
      </c>
      <c r="L6821" t="s">
        <v>27</v>
      </c>
      <c r="M6821" t="s">
        <v>144</v>
      </c>
      <c r="N6821" t="s">
        <v>11274</v>
      </c>
      <c r="O6821" s="129"/>
    </row>
    <row r="6822" spans="1:15">
      <c r="A6822" t="s">
        <v>316</v>
      </c>
      <c r="B6822" t="s">
        <v>317</v>
      </c>
      <c r="C6822" t="s">
        <v>11569</v>
      </c>
      <c r="D6822" t="s">
        <v>318</v>
      </c>
      <c r="E6822">
        <v>2044.53</v>
      </c>
      <c r="F6822" t="s">
        <v>1170</v>
      </c>
      <c r="G6822" t="s">
        <v>11570</v>
      </c>
      <c r="H6822" t="s">
        <v>948</v>
      </c>
      <c r="I6822" t="s">
        <v>10623</v>
      </c>
      <c r="J6822">
        <v>10118</v>
      </c>
      <c r="K6822">
        <v>113060</v>
      </c>
      <c r="L6822" t="s">
        <v>31</v>
      </c>
      <c r="M6822" t="s">
        <v>144</v>
      </c>
      <c r="N6822" t="s">
        <v>11264</v>
      </c>
      <c r="O6822" s="129"/>
    </row>
    <row r="6823" spans="1:15">
      <c r="A6823" t="s">
        <v>320</v>
      </c>
      <c r="B6823" t="s">
        <v>317</v>
      </c>
      <c r="C6823" t="s">
        <v>11571</v>
      </c>
      <c r="D6823" t="s">
        <v>318</v>
      </c>
      <c r="E6823">
        <v>2093.14</v>
      </c>
      <c r="F6823" t="s">
        <v>1170</v>
      </c>
      <c r="G6823" t="s">
        <v>11572</v>
      </c>
      <c r="H6823" t="s">
        <v>942</v>
      </c>
      <c r="I6823" t="s">
        <v>10623</v>
      </c>
      <c r="J6823">
        <v>10118</v>
      </c>
      <c r="K6823">
        <v>113060</v>
      </c>
      <c r="L6823" t="s">
        <v>31</v>
      </c>
      <c r="M6823" t="s">
        <v>144</v>
      </c>
      <c r="N6823" t="s">
        <v>11265</v>
      </c>
      <c r="O6823" s="129"/>
    </row>
    <row r="6824" spans="1:15">
      <c r="A6824" t="s">
        <v>321</v>
      </c>
      <c r="B6824" t="s">
        <v>317</v>
      </c>
      <c r="C6824" t="s">
        <v>11573</v>
      </c>
      <c r="D6824" t="s">
        <v>318</v>
      </c>
      <c r="E6824">
        <v>2030.5</v>
      </c>
      <c r="F6824" t="s">
        <v>1170</v>
      </c>
      <c r="G6824" t="s">
        <v>11574</v>
      </c>
      <c r="H6824" t="s">
        <v>943</v>
      </c>
      <c r="I6824" t="s">
        <v>10623</v>
      </c>
      <c r="J6824">
        <v>10118</v>
      </c>
      <c r="K6824">
        <v>113060</v>
      </c>
      <c r="L6824" t="s">
        <v>31</v>
      </c>
      <c r="M6824" t="s">
        <v>144</v>
      </c>
      <c r="N6824" t="s">
        <v>11266</v>
      </c>
      <c r="O6824" s="129"/>
    </row>
    <row r="6825" spans="1:15">
      <c r="A6825" t="s">
        <v>1115</v>
      </c>
      <c r="B6825" t="s">
        <v>317</v>
      </c>
      <c r="C6825" t="s">
        <v>11575</v>
      </c>
      <c r="D6825" t="s">
        <v>318</v>
      </c>
      <c r="E6825">
        <v>2271.67</v>
      </c>
      <c r="F6825" t="s">
        <v>1170</v>
      </c>
      <c r="G6825" t="s">
        <v>11576</v>
      </c>
      <c r="H6825" t="s">
        <v>943</v>
      </c>
      <c r="I6825" t="s">
        <v>10623</v>
      </c>
      <c r="J6825">
        <v>10118</v>
      </c>
      <c r="K6825">
        <v>113060</v>
      </c>
      <c r="L6825" t="s">
        <v>31</v>
      </c>
      <c r="M6825" t="s">
        <v>144</v>
      </c>
      <c r="N6825" t="s">
        <v>11267</v>
      </c>
      <c r="O6825" s="129"/>
    </row>
    <row r="6826" spans="1:15">
      <c r="A6826" t="s">
        <v>11577</v>
      </c>
      <c r="B6826" t="s">
        <v>317</v>
      </c>
      <c r="C6826" t="s">
        <v>11578</v>
      </c>
      <c r="D6826" t="s">
        <v>318</v>
      </c>
      <c r="E6826">
        <v>1997.98</v>
      </c>
      <c r="F6826" t="s">
        <v>1170</v>
      </c>
      <c r="G6826" t="s">
        <v>11579</v>
      </c>
      <c r="H6826" t="s">
        <v>934</v>
      </c>
      <c r="I6826" t="s">
        <v>10623</v>
      </c>
      <c r="J6826">
        <v>10118</v>
      </c>
      <c r="K6826">
        <v>113060</v>
      </c>
      <c r="L6826" t="s">
        <v>31</v>
      </c>
      <c r="M6826" t="s">
        <v>144</v>
      </c>
      <c r="N6826" t="s">
        <v>11268</v>
      </c>
      <c r="O6826" s="129"/>
    </row>
    <row r="6827" spans="1:15">
      <c r="A6827" t="s">
        <v>11580</v>
      </c>
      <c r="B6827" t="s">
        <v>317</v>
      </c>
      <c r="C6827" t="s">
        <v>11581</v>
      </c>
      <c r="D6827" t="s">
        <v>318</v>
      </c>
      <c r="E6827">
        <v>1633.8</v>
      </c>
      <c r="F6827" t="s">
        <v>1170</v>
      </c>
      <c r="G6827" t="s">
        <v>11582</v>
      </c>
      <c r="H6827" t="s">
        <v>929</v>
      </c>
      <c r="I6827" t="s">
        <v>10623</v>
      </c>
      <c r="J6827">
        <v>10118</v>
      </c>
      <c r="K6827">
        <v>113060</v>
      </c>
      <c r="L6827" t="s">
        <v>31</v>
      </c>
      <c r="M6827" t="s">
        <v>144</v>
      </c>
      <c r="N6827" t="s">
        <v>11269</v>
      </c>
      <c r="O6827" s="129"/>
    </row>
    <row r="6828" spans="1:15">
      <c r="A6828" t="s">
        <v>1155</v>
      </c>
      <c r="B6828" t="s">
        <v>317</v>
      </c>
      <c r="C6828" t="s">
        <v>11586</v>
      </c>
      <c r="D6828" t="s">
        <v>318</v>
      </c>
      <c r="E6828">
        <v>1808.98</v>
      </c>
      <c r="F6828" t="s">
        <v>1170</v>
      </c>
      <c r="G6828" t="s">
        <v>11587</v>
      </c>
      <c r="H6828" t="s">
        <v>941</v>
      </c>
      <c r="I6828" t="s">
        <v>10623</v>
      </c>
      <c r="J6828">
        <v>10118</v>
      </c>
      <c r="K6828">
        <v>113060</v>
      </c>
      <c r="L6828" t="s">
        <v>31</v>
      </c>
      <c r="M6828" t="s">
        <v>144</v>
      </c>
      <c r="N6828" t="s">
        <v>11270</v>
      </c>
      <c r="O6828" s="129"/>
    </row>
    <row r="6829" spans="1:15">
      <c r="A6829" t="s">
        <v>11583</v>
      </c>
      <c r="B6829" t="s">
        <v>317</v>
      </c>
      <c r="C6829" t="s">
        <v>11584</v>
      </c>
      <c r="D6829" t="s">
        <v>318</v>
      </c>
      <c r="E6829">
        <v>1770.2</v>
      </c>
      <c r="F6829" t="s">
        <v>1170</v>
      </c>
      <c r="G6829" t="s">
        <v>11585</v>
      </c>
      <c r="H6829" t="s">
        <v>937</v>
      </c>
      <c r="I6829" t="s">
        <v>10623</v>
      </c>
      <c r="J6829">
        <v>10118</v>
      </c>
      <c r="K6829">
        <v>113060</v>
      </c>
      <c r="L6829" t="s">
        <v>31</v>
      </c>
      <c r="M6829" t="s">
        <v>144</v>
      </c>
      <c r="N6829" t="s">
        <v>11271</v>
      </c>
      <c r="O6829" s="129"/>
    </row>
    <row r="6830" spans="1:15">
      <c r="A6830" t="s">
        <v>11588</v>
      </c>
      <c r="B6830" t="s">
        <v>317</v>
      </c>
      <c r="C6830" t="s">
        <v>11589</v>
      </c>
      <c r="D6830" t="s">
        <v>318</v>
      </c>
      <c r="E6830">
        <v>4414.26</v>
      </c>
      <c r="F6830" t="s">
        <v>1170</v>
      </c>
      <c r="G6830" t="s">
        <v>11590</v>
      </c>
      <c r="H6830" t="s">
        <v>949</v>
      </c>
      <c r="I6830" t="s">
        <v>10623</v>
      </c>
      <c r="J6830">
        <v>10118</v>
      </c>
      <c r="K6830">
        <v>113060</v>
      </c>
      <c r="L6830" t="s">
        <v>31</v>
      </c>
      <c r="M6830" t="s">
        <v>144</v>
      </c>
      <c r="N6830" t="s">
        <v>11272</v>
      </c>
      <c r="O6830" s="129"/>
    </row>
    <row r="6831" spans="1:15">
      <c r="A6831" t="s">
        <v>1161</v>
      </c>
      <c r="B6831" t="s">
        <v>317</v>
      </c>
      <c r="C6831" t="s">
        <v>11591</v>
      </c>
      <c r="D6831" t="s">
        <v>318</v>
      </c>
      <c r="E6831">
        <v>1977.94</v>
      </c>
      <c r="F6831" t="s">
        <v>1170</v>
      </c>
      <c r="G6831" t="s">
        <v>11592</v>
      </c>
      <c r="H6831" t="s">
        <v>941</v>
      </c>
      <c r="I6831" t="s">
        <v>10623</v>
      </c>
      <c r="J6831">
        <v>10118</v>
      </c>
      <c r="K6831">
        <v>113060</v>
      </c>
      <c r="L6831" t="s">
        <v>31</v>
      </c>
      <c r="M6831" t="s">
        <v>144</v>
      </c>
      <c r="N6831" t="s">
        <v>11273</v>
      </c>
      <c r="O6831" s="129"/>
    </row>
    <row r="6832" spans="1:15">
      <c r="A6832" t="s">
        <v>1160</v>
      </c>
      <c r="B6832" t="s">
        <v>317</v>
      </c>
      <c r="C6832" t="s">
        <v>11593</v>
      </c>
      <c r="D6832" t="s">
        <v>318</v>
      </c>
      <c r="E6832">
        <v>1971.54</v>
      </c>
      <c r="F6832" t="s">
        <v>1170</v>
      </c>
      <c r="G6832" t="s">
        <v>11594</v>
      </c>
      <c r="H6832" t="s">
        <v>944</v>
      </c>
      <c r="I6832" t="s">
        <v>10623</v>
      </c>
      <c r="J6832">
        <v>10118</v>
      </c>
      <c r="K6832">
        <v>113060</v>
      </c>
      <c r="L6832" t="s">
        <v>31</v>
      </c>
      <c r="M6832" t="s">
        <v>144</v>
      </c>
      <c r="N6832" t="s">
        <v>11274</v>
      </c>
      <c r="O6832" s="129"/>
    </row>
    <row r="6833" spans="1:15">
      <c r="A6833" t="s">
        <v>316</v>
      </c>
      <c r="B6833" t="s">
        <v>317</v>
      </c>
      <c r="C6833" t="s">
        <v>11569</v>
      </c>
      <c r="D6833" t="s">
        <v>318</v>
      </c>
      <c r="E6833">
        <v>165.2</v>
      </c>
      <c r="F6833" t="s">
        <v>1170</v>
      </c>
      <c r="G6833" t="s">
        <v>11570</v>
      </c>
      <c r="H6833" t="s">
        <v>949</v>
      </c>
      <c r="I6833" t="s">
        <v>10622</v>
      </c>
      <c r="J6833">
        <v>10118</v>
      </c>
      <c r="K6833">
        <v>114000</v>
      </c>
      <c r="L6833" t="s">
        <v>39</v>
      </c>
      <c r="M6833" t="s">
        <v>144</v>
      </c>
      <c r="N6833" t="s">
        <v>11264</v>
      </c>
      <c r="O6833" s="129"/>
    </row>
    <row r="6834" spans="1:15">
      <c r="A6834" t="s">
        <v>320</v>
      </c>
      <c r="B6834" t="s">
        <v>317</v>
      </c>
      <c r="C6834" t="s">
        <v>11571</v>
      </c>
      <c r="D6834" t="s">
        <v>318</v>
      </c>
      <c r="E6834">
        <v>165.2</v>
      </c>
      <c r="F6834" t="s">
        <v>1170</v>
      </c>
      <c r="G6834" t="s">
        <v>11572</v>
      </c>
      <c r="H6834" t="s">
        <v>943</v>
      </c>
      <c r="I6834" t="s">
        <v>10622</v>
      </c>
      <c r="J6834">
        <v>10118</v>
      </c>
      <c r="K6834">
        <v>114000</v>
      </c>
      <c r="L6834" t="s">
        <v>39</v>
      </c>
      <c r="M6834" t="s">
        <v>144</v>
      </c>
      <c r="N6834" t="s">
        <v>11265</v>
      </c>
      <c r="O6834" s="129"/>
    </row>
    <row r="6835" spans="1:15">
      <c r="A6835" t="s">
        <v>321</v>
      </c>
      <c r="B6835" t="s">
        <v>317</v>
      </c>
      <c r="C6835" t="s">
        <v>11573</v>
      </c>
      <c r="D6835" t="s">
        <v>318</v>
      </c>
      <c r="E6835">
        <v>165.2</v>
      </c>
      <c r="F6835" t="s">
        <v>1170</v>
      </c>
      <c r="G6835" t="s">
        <v>11574</v>
      </c>
      <c r="H6835" t="s">
        <v>944</v>
      </c>
      <c r="I6835" t="s">
        <v>10622</v>
      </c>
      <c r="J6835">
        <v>10118</v>
      </c>
      <c r="K6835">
        <v>114000</v>
      </c>
      <c r="L6835" t="s">
        <v>39</v>
      </c>
      <c r="M6835" t="s">
        <v>144</v>
      </c>
      <c r="N6835" t="s">
        <v>11266</v>
      </c>
      <c r="O6835" s="129"/>
    </row>
    <row r="6836" spans="1:15">
      <c r="A6836" t="s">
        <v>1115</v>
      </c>
      <c r="B6836" t="s">
        <v>317</v>
      </c>
      <c r="C6836" t="s">
        <v>11575</v>
      </c>
      <c r="D6836" t="s">
        <v>318</v>
      </c>
      <c r="E6836">
        <v>168.2</v>
      </c>
      <c r="F6836" t="s">
        <v>1170</v>
      </c>
      <c r="G6836" t="s">
        <v>11576</v>
      </c>
      <c r="H6836" t="s">
        <v>944</v>
      </c>
      <c r="I6836" t="s">
        <v>10622</v>
      </c>
      <c r="J6836">
        <v>10118</v>
      </c>
      <c r="K6836">
        <v>114000</v>
      </c>
      <c r="L6836" t="s">
        <v>39</v>
      </c>
      <c r="M6836" t="s">
        <v>144</v>
      </c>
      <c r="N6836" t="s">
        <v>11267</v>
      </c>
      <c r="O6836" s="129"/>
    </row>
    <row r="6837" spans="1:15">
      <c r="A6837" t="s">
        <v>11577</v>
      </c>
      <c r="B6837" t="s">
        <v>317</v>
      </c>
      <c r="C6837" t="s">
        <v>11578</v>
      </c>
      <c r="D6837" t="s">
        <v>318</v>
      </c>
      <c r="E6837">
        <v>165.94</v>
      </c>
      <c r="F6837" t="s">
        <v>1170</v>
      </c>
      <c r="G6837" t="s">
        <v>11579</v>
      </c>
      <c r="H6837" t="s">
        <v>935</v>
      </c>
      <c r="I6837" t="s">
        <v>10622</v>
      </c>
      <c r="J6837">
        <v>10118</v>
      </c>
      <c r="K6837">
        <v>114000</v>
      </c>
      <c r="L6837" t="s">
        <v>39</v>
      </c>
      <c r="M6837" t="s">
        <v>144</v>
      </c>
      <c r="N6837" t="s">
        <v>11268</v>
      </c>
      <c r="O6837" s="129"/>
    </row>
    <row r="6838" spans="1:15">
      <c r="A6838" t="s">
        <v>11580</v>
      </c>
      <c r="B6838" t="s">
        <v>317</v>
      </c>
      <c r="C6838" t="s">
        <v>11581</v>
      </c>
      <c r="D6838" t="s">
        <v>318</v>
      </c>
      <c r="E6838">
        <v>165.94</v>
      </c>
      <c r="F6838" t="s">
        <v>1170</v>
      </c>
      <c r="G6838" t="s">
        <v>11582</v>
      </c>
      <c r="H6838" t="s">
        <v>930</v>
      </c>
      <c r="I6838" t="s">
        <v>10622</v>
      </c>
      <c r="J6838">
        <v>10118</v>
      </c>
      <c r="K6838">
        <v>114000</v>
      </c>
      <c r="L6838" t="s">
        <v>39</v>
      </c>
      <c r="M6838" t="s">
        <v>144</v>
      </c>
      <c r="N6838" t="s">
        <v>11269</v>
      </c>
      <c r="O6838" s="129"/>
    </row>
    <row r="6839" spans="1:15">
      <c r="A6839" t="s">
        <v>1155</v>
      </c>
      <c r="B6839" t="s">
        <v>317</v>
      </c>
      <c r="C6839" t="s">
        <v>11586</v>
      </c>
      <c r="D6839" t="s">
        <v>318</v>
      </c>
      <c r="E6839">
        <v>165.94</v>
      </c>
      <c r="F6839" t="s">
        <v>1170</v>
      </c>
      <c r="G6839" t="s">
        <v>11587</v>
      </c>
      <c r="H6839" t="s">
        <v>942</v>
      </c>
      <c r="I6839" t="s">
        <v>10622</v>
      </c>
      <c r="J6839">
        <v>10118</v>
      </c>
      <c r="K6839">
        <v>114000</v>
      </c>
      <c r="L6839" t="s">
        <v>39</v>
      </c>
      <c r="M6839" t="s">
        <v>144</v>
      </c>
      <c r="N6839" t="s">
        <v>11270</v>
      </c>
      <c r="O6839" s="129"/>
    </row>
    <row r="6840" spans="1:15">
      <c r="A6840" t="s">
        <v>11583</v>
      </c>
      <c r="B6840" t="s">
        <v>317</v>
      </c>
      <c r="C6840" t="s">
        <v>11584</v>
      </c>
      <c r="D6840" t="s">
        <v>318</v>
      </c>
      <c r="E6840">
        <v>165.94</v>
      </c>
      <c r="F6840" t="s">
        <v>1170</v>
      </c>
      <c r="G6840" t="s">
        <v>11585</v>
      </c>
      <c r="H6840" t="s">
        <v>938</v>
      </c>
      <c r="I6840" t="s">
        <v>10622</v>
      </c>
      <c r="J6840">
        <v>10118</v>
      </c>
      <c r="K6840">
        <v>114000</v>
      </c>
      <c r="L6840" t="s">
        <v>39</v>
      </c>
      <c r="M6840" t="s">
        <v>144</v>
      </c>
      <c r="N6840" t="s">
        <v>11271</v>
      </c>
      <c r="O6840" s="129"/>
    </row>
    <row r="6841" spans="1:15">
      <c r="A6841" t="s">
        <v>11588</v>
      </c>
      <c r="B6841" t="s">
        <v>317</v>
      </c>
      <c r="C6841" t="s">
        <v>11589</v>
      </c>
      <c r="D6841" t="s">
        <v>318</v>
      </c>
      <c r="E6841">
        <v>314.5</v>
      </c>
      <c r="F6841" t="s">
        <v>1170</v>
      </c>
      <c r="G6841" t="s">
        <v>11590</v>
      </c>
      <c r="H6841" t="s">
        <v>950</v>
      </c>
      <c r="I6841" t="s">
        <v>10622</v>
      </c>
      <c r="J6841">
        <v>10118</v>
      </c>
      <c r="K6841">
        <v>114000</v>
      </c>
      <c r="L6841" t="s">
        <v>39</v>
      </c>
      <c r="M6841" t="s">
        <v>144</v>
      </c>
      <c r="N6841" t="s">
        <v>11272</v>
      </c>
      <c r="O6841" s="129"/>
    </row>
    <row r="6842" spans="1:15">
      <c r="A6842" t="s">
        <v>1161</v>
      </c>
      <c r="B6842" t="s">
        <v>317</v>
      </c>
      <c r="C6842" t="s">
        <v>11591</v>
      </c>
      <c r="D6842" t="s">
        <v>318</v>
      </c>
      <c r="E6842">
        <v>182.46</v>
      </c>
      <c r="F6842" t="s">
        <v>1170</v>
      </c>
      <c r="G6842" t="s">
        <v>11592</v>
      </c>
      <c r="H6842" t="s">
        <v>942</v>
      </c>
      <c r="I6842" t="s">
        <v>10622</v>
      </c>
      <c r="J6842">
        <v>10118</v>
      </c>
      <c r="K6842">
        <v>114000</v>
      </c>
      <c r="L6842" t="s">
        <v>39</v>
      </c>
      <c r="M6842" t="s">
        <v>144</v>
      </c>
      <c r="N6842" t="s">
        <v>11273</v>
      </c>
      <c r="O6842" s="129"/>
    </row>
    <row r="6843" spans="1:15">
      <c r="A6843" t="s">
        <v>1160</v>
      </c>
      <c r="B6843" t="s">
        <v>317</v>
      </c>
      <c r="C6843" t="s">
        <v>11593</v>
      </c>
      <c r="D6843" t="s">
        <v>318</v>
      </c>
      <c r="E6843">
        <v>182.46</v>
      </c>
      <c r="F6843" t="s">
        <v>1170</v>
      </c>
      <c r="G6843" t="s">
        <v>11594</v>
      </c>
      <c r="H6843" t="s">
        <v>945</v>
      </c>
      <c r="I6843" t="s">
        <v>10622</v>
      </c>
      <c r="J6843">
        <v>10118</v>
      </c>
      <c r="K6843">
        <v>114000</v>
      </c>
      <c r="L6843" t="s">
        <v>39</v>
      </c>
      <c r="M6843" t="s">
        <v>144</v>
      </c>
      <c r="N6843" t="s">
        <v>11274</v>
      </c>
      <c r="O6843" s="129"/>
    </row>
    <row r="6844" spans="1:15">
      <c r="A6844" t="s">
        <v>316</v>
      </c>
      <c r="B6844" t="s">
        <v>317</v>
      </c>
      <c r="C6844" t="s">
        <v>11569</v>
      </c>
      <c r="D6844" t="s">
        <v>318</v>
      </c>
      <c r="E6844">
        <v>1088.9000000000001</v>
      </c>
      <c r="F6844" t="s">
        <v>1170</v>
      </c>
      <c r="G6844" t="s">
        <v>11570</v>
      </c>
      <c r="H6844" t="s">
        <v>950</v>
      </c>
      <c r="I6844" t="s">
        <v>10621</v>
      </c>
      <c r="J6844">
        <v>10118</v>
      </c>
      <c r="K6844">
        <v>114010</v>
      </c>
      <c r="L6844" t="s">
        <v>35</v>
      </c>
      <c r="M6844" t="s">
        <v>144</v>
      </c>
      <c r="N6844" t="s">
        <v>11264</v>
      </c>
      <c r="O6844" s="129"/>
    </row>
    <row r="6845" spans="1:15">
      <c r="A6845" t="s">
        <v>320</v>
      </c>
      <c r="B6845" t="s">
        <v>317</v>
      </c>
      <c r="C6845" t="s">
        <v>11571</v>
      </c>
      <c r="D6845" t="s">
        <v>318</v>
      </c>
      <c r="E6845">
        <v>1088.9000000000001</v>
      </c>
      <c r="F6845" t="s">
        <v>1170</v>
      </c>
      <c r="G6845" t="s">
        <v>11572</v>
      </c>
      <c r="H6845" t="s">
        <v>944</v>
      </c>
      <c r="I6845" t="s">
        <v>10621</v>
      </c>
      <c r="J6845">
        <v>10118</v>
      </c>
      <c r="K6845">
        <v>114010</v>
      </c>
      <c r="L6845" t="s">
        <v>35</v>
      </c>
      <c r="M6845" t="s">
        <v>144</v>
      </c>
      <c r="N6845" t="s">
        <v>11265</v>
      </c>
      <c r="O6845" s="129"/>
    </row>
    <row r="6846" spans="1:15">
      <c r="A6846" t="s">
        <v>321</v>
      </c>
      <c r="B6846" t="s">
        <v>317</v>
      </c>
      <c r="C6846" t="s">
        <v>11573</v>
      </c>
      <c r="D6846" t="s">
        <v>318</v>
      </c>
      <c r="E6846">
        <v>987.52</v>
      </c>
      <c r="F6846" t="s">
        <v>1170</v>
      </c>
      <c r="G6846" t="s">
        <v>11574</v>
      </c>
      <c r="H6846" t="s">
        <v>945</v>
      </c>
      <c r="I6846" t="s">
        <v>10621</v>
      </c>
      <c r="J6846">
        <v>10118</v>
      </c>
      <c r="K6846">
        <v>114010</v>
      </c>
      <c r="L6846" t="s">
        <v>35</v>
      </c>
      <c r="M6846" t="s">
        <v>144</v>
      </c>
      <c r="N6846" t="s">
        <v>11266</v>
      </c>
      <c r="O6846" s="129"/>
    </row>
    <row r="6847" spans="1:15">
      <c r="A6847" t="s">
        <v>1115</v>
      </c>
      <c r="B6847" t="s">
        <v>317</v>
      </c>
      <c r="C6847" t="s">
        <v>11575</v>
      </c>
      <c r="D6847" t="s">
        <v>318</v>
      </c>
      <c r="E6847">
        <v>750.97</v>
      </c>
      <c r="F6847" t="s">
        <v>1170</v>
      </c>
      <c r="G6847" t="s">
        <v>11576</v>
      </c>
      <c r="H6847" t="s">
        <v>945</v>
      </c>
      <c r="I6847" t="s">
        <v>10621</v>
      </c>
      <c r="J6847">
        <v>10118</v>
      </c>
      <c r="K6847">
        <v>114010</v>
      </c>
      <c r="L6847" t="s">
        <v>35</v>
      </c>
      <c r="M6847" t="s">
        <v>144</v>
      </c>
      <c r="N6847" t="s">
        <v>11267</v>
      </c>
      <c r="O6847" s="129"/>
    </row>
    <row r="6848" spans="1:15">
      <c r="A6848" t="s">
        <v>11577</v>
      </c>
      <c r="B6848" t="s">
        <v>317</v>
      </c>
      <c r="C6848" t="s">
        <v>11578</v>
      </c>
      <c r="D6848" t="s">
        <v>318</v>
      </c>
      <c r="E6848">
        <v>750.97</v>
      </c>
      <c r="F6848" t="s">
        <v>1170</v>
      </c>
      <c r="G6848" t="s">
        <v>11579</v>
      </c>
      <c r="H6848" t="s">
        <v>936</v>
      </c>
      <c r="I6848" t="s">
        <v>10621</v>
      </c>
      <c r="J6848">
        <v>10118</v>
      </c>
      <c r="K6848">
        <v>114010</v>
      </c>
      <c r="L6848" t="s">
        <v>35</v>
      </c>
      <c r="M6848" t="s">
        <v>144</v>
      </c>
      <c r="N6848" t="s">
        <v>11268</v>
      </c>
      <c r="O6848" s="129"/>
    </row>
    <row r="6849" spans="1:15">
      <c r="A6849" t="s">
        <v>11580</v>
      </c>
      <c r="B6849" t="s">
        <v>317</v>
      </c>
      <c r="C6849" t="s">
        <v>11581</v>
      </c>
      <c r="D6849" t="s">
        <v>318</v>
      </c>
      <c r="E6849">
        <v>1046.19</v>
      </c>
      <c r="F6849" t="s">
        <v>1170</v>
      </c>
      <c r="G6849" t="s">
        <v>11582</v>
      </c>
      <c r="H6849" t="s">
        <v>931</v>
      </c>
      <c r="I6849" t="s">
        <v>10621</v>
      </c>
      <c r="J6849">
        <v>10118</v>
      </c>
      <c r="K6849">
        <v>114010</v>
      </c>
      <c r="L6849" t="s">
        <v>35</v>
      </c>
      <c r="M6849" t="s">
        <v>144</v>
      </c>
      <c r="N6849" t="s">
        <v>11269</v>
      </c>
      <c r="O6849" s="129"/>
    </row>
    <row r="6850" spans="1:15">
      <c r="A6850" t="s">
        <v>11583</v>
      </c>
      <c r="B6850" t="s">
        <v>317</v>
      </c>
      <c r="C6850" t="s">
        <v>11584</v>
      </c>
      <c r="D6850" t="s">
        <v>318</v>
      </c>
      <c r="E6850">
        <v>1078.99</v>
      </c>
      <c r="F6850" t="s">
        <v>1170</v>
      </c>
      <c r="G6850" t="s">
        <v>11585</v>
      </c>
      <c r="H6850" t="s">
        <v>939</v>
      </c>
      <c r="I6850" t="s">
        <v>10621</v>
      </c>
      <c r="J6850">
        <v>10118</v>
      </c>
      <c r="K6850">
        <v>114010</v>
      </c>
      <c r="L6850" t="s">
        <v>35</v>
      </c>
      <c r="M6850" t="s">
        <v>144</v>
      </c>
      <c r="N6850" t="s">
        <v>11271</v>
      </c>
      <c r="O6850" s="129"/>
    </row>
    <row r="6851" spans="1:15">
      <c r="A6851" t="s">
        <v>1155</v>
      </c>
      <c r="B6851" t="s">
        <v>317</v>
      </c>
      <c r="C6851" t="s">
        <v>11586</v>
      </c>
      <c r="D6851" t="s">
        <v>318</v>
      </c>
      <c r="E6851">
        <v>1194.21</v>
      </c>
      <c r="F6851" t="s">
        <v>1170</v>
      </c>
      <c r="G6851" t="s">
        <v>11587</v>
      </c>
      <c r="H6851" t="s">
        <v>943</v>
      </c>
      <c r="I6851" t="s">
        <v>10621</v>
      </c>
      <c r="J6851">
        <v>10118</v>
      </c>
      <c r="K6851">
        <v>114010</v>
      </c>
      <c r="L6851" t="s">
        <v>35</v>
      </c>
      <c r="M6851" t="s">
        <v>144</v>
      </c>
      <c r="N6851" t="s">
        <v>11270</v>
      </c>
      <c r="O6851" s="129"/>
    </row>
    <row r="6852" spans="1:15">
      <c r="A6852" t="s">
        <v>11588</v>
      </c>
      <c r="B6852" t="s">
        <v>317</v>
      </c>
      <c r="C6852" t="s">
        <v>11589</v>
      </c>
      <c r="D6852" t="s">
        <v>318</v>
      </c>
      <c r="E6852">
        <v>1880.38</v>
      </c>
      <c r="F6852" t="s">
        <v>1170</v>
      </c>
      <c r="G6852" t="s">
        <v>11590</v>
      </c>
      <c r="H6852" t="s">
        <v>951</v>
      </c>
      <c r="I6852" t="s">
        <v>10621</v>
      </c>
      <c r="J6852">
        <v>10118</v>
      </c>
      <c r="K6852">
        <v>114010</v>
      </c>
      <c r="L6852" t="s">
        <v>35</v>
      </c>
      <c r="M6852" t="s">
        <v>144</v>
      </c>
      <c r="N6852" t="s">
        <v>11272</v>
      </c>
      <c r="O6852" s="129"/>
    </row>
    <row r="6853" spans="1:15">
      <c r="A6853" t="s">
        <v>1161</v>
      </c>
      <c r="B6853" t="s">
        <v>317</v>
      </c>
      <c r="C6853" t="s">
        <v>11591</v>
      </c>
      <c r="D6853" t="s">
        <v>318</v>
      </c>
      <c r="E6853">
        <v>1183.1600000000001</v>
      </c>
      <c r="F6853" t="s">
        <v>1170</v>
      </c>
      <c r="G6853" t="s">
        <v>11592</v>
      </c>
      <c r="H6853" t="s">
        <v>943</v>
      </c>
      <c r="I6853" t="s">
        <v>10621</v>
      </c>
      <c r="J6853">
        <v>10118</v>
      </c>
      <c r="K6853">
        <v>114010</v>
      </c>
      <c r="L6853" t="s">
        <v>35</v>
      </c>
      <c r="M6853" t="s">
        <v>144</v>
      </c>
      <c r="N6853" t="s">
        <v>11273</v>
      </c>
      <c r="O6853" s="129"/>
    </row>
    <row r="6854" spans="1:15">
      <c r="A6854" t="s">
        <v>1160</v>
      </c>
      <c r="B6854" t="s">
        <v>317</v>
      </c>
      <c r="C6854" t="s">
        <v>11593</v>
      </c>
      <c r="D6854" t="s">
        <v>318</v>
      </c>
      <c r="E6854">
        <v>1183.1600000000001</v>
      </c>
      <c r="F6854" t="s">
        <v>1170</v>
      </c>
      <c r="G6854" t="s">
        <v>11594</v>
      </c>
      <c r="H6854" t="s">
        <v>946</v>
      </c>
      <c r="I6854" t="s">
        <v>10621</v>
      </c>
      <c r="J6854">
        <v>10118</v>
      </c>
      <c r="K6854">
        <v>114010</v>
      </c>
      <c r="L6854" t="s">
        <v>35</v>
      </c>
      <c r="M6854" t="s">
        <v>144</v>
      </c>
      <c r="N6854" t="s">
        <v>11274</v>
      </c>
      <c r="O6854" s="129"/>
    </row>
    <row r="6855" spans="1:15">
      <c r="A6855" t="s">
        <v>316</v>
      </c>
      <c r="B6855" t="s">
        <v>317</v>
      </c>
      <c r="C6855" t="s">
        <v>11569</v>
      </c>
      <c r="D6855" t="s">
        <v>318</v>
      </c>
      <c r="E6855">
        <v>13130.39</v>
      </c>
      <c r="F6855" t="s">
        <v>1170</v>
      </c>
      <c r="G6855" t="s">
        <v>11570</v>
      </c>
      <c r="H6855" t="s">
        <v>951</v>
      </c>
      <c r="I6855" t="s">
        <v>10620</v>
      </c>
      <c r="J6855">
        <v>10118</v>
      </c>
      <c r="K6855">
        <v>114040</v>
      </c>
      <c r="L6855" t="s">
        <v>27</v>
      </c>
      <c r="M6855" t="s">
        <v>144</v>
      </c>
      <c r="N6855" t="s">
        <v>11264</v>
      </c>
      <c r="O6855" s="129"/>
    </row>
    <row r="6856" spans="1:15">
      <c r="A6856" t="s">
        <v>320</v>
      </c>
      <c r="B6856" t="s">
        <v>317</v>
      </c>
      <c r="C6856" t="s">
        <v>11571</v>
      </c>
      <c r="D6856" t="s">
        <v>318</v>
      </c>
      <c r="E6856">
        <v>12203.01</v>
      </c>
      <c r="F6856" t="s">
        <v>1170</v>
      </c>
      <c r="G6856" t="s">
        <v>11572</v>
      </c>
      <c r="H6856" t="s">
        <v>945</v>
      </c>
      <c r="I6856" t="s">
        <v>10620</v>
      </c>
      <c r="J6856">
        <v>10118</v>
      </c>
      <c r="K6856">
        <v>114040</v>
      </c>
      <c r="L6856" t="s">
        <v>27</v>
      </c>
      <c r="M6856" t="s">
        <v>144</v>
      </c>
      <c r="N6856" t="s">
        <v>11265</v>
      </c>
      <c r="O6856" s="129"/>
    </row>
    <row r="6857" spans="1:15">
      <c r="A6857" t="s">
        <v>321</v>
      </c>
      <c r="B6857" t="s">
        <v>317</v>
      </c>
      <c r="C6857" t="s">
        <v>11573</v>
      </c>
      <c r="D6857" t="s">
        <v>318</v>
      </c>
      <c r="E6857">
        <v>12473.82</v>
      </c>
      <c r="F6857" t="s">
        <v>1170</v>
      </c>
      <c r="G6857" t="s">
        <v>11574</v>
      </c>
      <c r="H6857" t="s">
        <v>946</v>
      </c>
      <c r="I6857" t="s">
        <v>10620</v>
      </c>
      <c r="J6857">
        <v>10118</v>
      </c>
      <c r="K6857">
        <v>114040</v>
      </c>
      <c r="L6857" t="s">
        <v>27</v>
      </c>
      <c r="M6857" t="s">
        <v>144</v>
      </c>
      <c r="N6857" t="s">
        <v>11266</v>
      </c>
      <c r="O6857" s="129"/>
    </row>
    <row r="6858" spans="1:15">
      <c r="A6858" t="s">
        <v>1115</v>
      </c>
      <c r="B6858" t="s">
        <v>317</v>
      </c>
      <c r="C6858" t="s">
        <v>11575</v>
      </c>
      <c r="D6858" t="s">
        <v>318</v>
      </c>
      <c r="E6858">
        <v>12454.01</v>
      </c>
      <c r="F6858" t="s">
        <v>1170</v>
      </c>
      <c r="G6858" t="s">
        <v>11576</v>
      </c>
      <c r="H6858" t="s">
        <v>946</v>
      </c>
      <c r="I6858" t="s">
        <v>10620</v>
      </c>
      <c r="J6858">
        <v>10118</v>
      </c>
      <c r="K6858">
        <v>114040</v>
      </c>
      <c r="L6858" t="s">
        <v>27</v>
      </c>
      <c r="M6858" t="s">
        <v>144</v>
      </c>
      <c r="N6858" t="s">
        <v>11267</v>
      </c>
      <c r="O6858" s="129"/>
    </row>
    <row r="6859" spans="1:15">
      <c r="A6859" t="s">
        <v>11577</v>
      </c>
      <c r="B6859" t="s">
        <v>317</v>
      </c>
      <c r="C6859" t="s">
        <v>11578</v>
      </c>
      <c r="D6859" t="s">
        <v>318</v>
      </c>
      <c r="E6859">
        <v>13354.91</v>
      </c>
      <c r="F6859" t="s">
        <v>1170</v>
      </c>
      <c r="G6859" t="s">
        <v>11579</v>
      </c>
      <c r="H6859" t="s">
        <v>937</v>
      </c>
      <c r="I6859" t="s">
        <v>10620</v>
      </c>
      <c r="J6859">
        <v>10118</v>
      </c>
      <c r="K6859">
        <v>114040</v>
      </c>
      <c r="L6859" t="s">
        <v>27</v>
      </c>
      <c r="M6859" t="s">
        <v>144</v>
      </c>
      <c r="N6859" t="s">
        <v>11268</v>
      </c>
      <c r="O6859" s="129"/>
    </row>
    <row r="6860" spans="1:15">
      <c r="A6860" t="s">
        <v>11580</v>
      </c>
      <c r="B6860" t="s">
        <v>317</v>
      </c>
      <c r="C6860" t="s">
        <v>11581</v>
      </c>
      <c r="D6860" t="s">
        <v>318</v>
      </c>
      <c r="E6860">
        <v>13630.74</v>
      </c>
      <c r="F6860" t="s">
        <v>1170</v>
      </c>
      <c r="G6860" t="s">
        <v>11582</v>
      </c>
      <c r="H6860" t="s">
        <v>932</v>
      </c>
      <c r="I6860" t="s">
        <v>10620</v>
      </c>
      <c r="J6860">
        <v>10118</v>
      </c>
      <c r="K6860">
        <v>114040</v>
      </c>
      <c r="L6860" t="s">
        <v>27</v>
      </c>
      <c r="M6860" t="s">
        <v>144</v>
      </c>
      <c r="N6860" t="s">
        <v>11269</v>
      </c>
      <c r="O6860" s="129"/>
    </row>
    <row r="6861" spans="1:15">
      <c r="A6861" t="s">
        <v>1155</v>
      </c>
      <c r="B6861" t="s">
        <v>317</v>
      </c>
      <c r="C6861" t="s">
        <v>11586</v>
      </c>
      <c r="D6861" t="s">
        <v>318</v>
      </c>
      <c r="E6861">
        <v>13701.14</v>
      </c>
      <c r="F6861" t="s">
        <v>1170</v>
      </c>
      <c r="G6861" t="s">
        <v>11587</v>
      </c>
      <c r="H6861" t="s">
        <v>944</v>
      </c>
      <c r="I6861" t="s">
        <v>10620</v>
      </c>
      <c r="J6861">
        <v>10118</v>
      </c>
      <c r="K6861">
        <v>114040</v>
      </c>
      <c r="L6861" t="s">
        <v>27</v>
      </c>
      <c r="M6861" t="s">
        <v>144</v>
      </c>
      <c r="N6861" t="s">
        <v>11270</v>
      </c>
      <c r="O6861" s="129"/>
    </row>
    <row r="6862" spans="1:15">
      <c r="A6862" t="s">
        <v>11583</v>
      </c>
      <c r="B6862" t="s">
        <v>317</v>
      </c>
      <c r="C6862" t="s">
        <v>11584</v>
      </c>
      <c r="D6862" t="s">
        <v>318</v>
      </c>
      <c r="E6862">
        <v>15490.5</v>
      </c>
      <c r="F6862" t="s">
        <v>1170</v>
      </c>
      <c r="G6862" t="s">
        <v>11585</v>
      </c>
      <c r="H6862" t="s">
        <v>940</v>
      </c>
      <c r="I6862" t="s">
        <v>10620</v>
      </c>
      <c r="J6862">
        <v>10118</v>
      </c>
      <c r="K6862">
        <v>114040</v>
      </c>
      <c r="L6862" t="s">
        <v>27</v>
      </c>
      <c r="M6862" t="s">
        <v>144</v>
      </c>
      <c r="N6862" t="s">
        <v>11271</v>
      </c>
      <c r="O6862" s="129"/>
    </row>
    <row r="6863" spans="1:15">
      <c r="A6863" t="s">
        <v>11588</v>
      </c>
      <c r="B6863" t="s">
        <v>317</v>
      </c>
      <c r="C6863" t="s">
        <v>11589</v>
      </c>
      <c r="D6863" t="s">
        <v>318</v>
      </c>
      <c r="E6863">
        <v>14028.15</v>
      </c>
      <c r="F6863" t="s">
        <v>1170</v>
      </c>
      <c r="G6863" t="s">
        <v>11590</v>
      </c>
      <c r="H6863" t="s">
        <v>952</v>
      </c>
      <c r="I6863" t="s">
        <v>10620</v>
      </c>
      <c r="J6863">
        <v>10118</v>
      </c>
      <c r="K6863">
        <v>114040</v>
      </c>
      <c r="L6863" t="s">
        <v>27</v>
      </c>
      <c r="M6863" t="s">
        <v>144</v>
      </c>
      <c r="N6863" t="s">
        <v>11272</v>
      </c>
      <c r="O6863" s="129"/>
    </row>
    <row r="6864" spans="1:15">
      <c r="A6864" t="s">
        <v>1161</v>
      </c>
      <c r="B6864" t="s">
        <v>317</v>
      </c>
      <c r="C6864" t="s">
        <v>11591</v>
      </c>
      <c r="D6864" t="s">
        <v>318</v>
      </c>
      <c r="E6864">
        <v>13322.27</v>
      </c>
      <c r="F6864" t="s">
        <v>1170</v>
      </c>
      <c r="G6864" t="s">
        <v>11592</v>
      </c>
      <c r="H6864" t="s">
        <v>944</v>
      </c>
      <c r="I6864" t="s">
        <v>10620</v>
      </c>
      <c r="J6864">
        <v>10118</v>
      </c>
      <c r="K6864">
        <v>114040</v>
      </c>
      <c r="L6864" t="s">
        <v>27</v>
      </c>
      <c r="M6864" t="s">
        <v>144</v>
      </c>
      <c r="N6864" t="s">
        <v>11273</v>
      </c>
      <c r="O6864" s="129"/>
    </row>
    <row r="6865" spans="1:15">
      <c r="A6865" t="s">
        <v>1160</v>
      </c>
      <c r="B6865" t="s">
        <v>317</v>
      </c>
      <c r="C6865" t="s">
        <v>11593</v>
      </c>
      <c r="D6865" t="s">
        <v>318</v>
      </c>
      <c r="E6865">
        <v>14316.06</v>
      </c>
      <c r="F6865" t="s">
        <v>1170</v>
      </c>
      <c r="G6865" t="s">
        <v>11594</v>
      </c>
      <c r="H6865" t="s">
        <v>947</v>
      </c>
      <c r="I6865" t="s">
        <v>10620</v>
      </c>
      <c r="J6865">
        <v>10118</v>
      </c>
      <c r="K6865">
        <v>114040</v>
      </c>
      <c r="L6865" t="s">
        <v>27</v>
      </c>
      <c r="M6865" t="s">
        <v>144</v>
      </c>
      <c r="N6865" t="s">
        <v>11274</v>
      </c>
      <c r="O6865" s="129"/>
    </row>
    <row r="6866" spans="1:15">
      <c r="A6866" t="s">
        <v>316</v>
      </c>
      <c r="B6866" t="s">
        <v>317</v>
      </c>
      <c r="C6866" t="s">
        <v>11569</v>
      </c>
      <c r="D6866" t="s">
        <v>318</v>
      </c>
      <c r="E6866">
        <v>7436.73</v>
      </c>
      <c r="F6866" t="s">
        <v>1170</v>
      </c>
      <c r="G6866" t="s">
        <v>11570</v>
      </c>
      <c r="H6866" t="s">
        <v>952</v>
      </c>
      <c r="I6866" t="s">
        <v>10619</v>
      </c>
      <c r="J6866">
        <v>10118</v>
      </c>
      <c r="K6866">
        <v>114060</v>
      </c>
      <c r="L6866" t="s">
        <v>31</v>
      </c>
      <c r="M6866" t="s">
        <v>144</v>
      </c>
      <c r="N6866" t="s">
        <v>11264</v>
      </c>
      <c r="O6866" s="129"/>
    </row>
    <row r="6867" spans="1:15">
      <c r="A6867" t="s">
        <v>320</v>
      </c>
      <c r="B6867" t="s">
        <v>317</v>
      </c>
      <c r="C6867" t="s">
        <v>11571</v>
      </c>
      <c r="D6867" t="s">
        <v>318</v>
      </c>
      <c r="E6867">
        <v>7536.78</v>
      </c>
      <c r="F6867" t="s">
        <v>1170</v>
      </c>
      <c r="G6867" t="s">
        <v>11572</v>
      </c>
      <c r="H6867" t="s">
        <v>946</v>
      </c>
      <c r="I6867" t="s">
        <v>10619</v>
      </c>
      <c r="J6867">
        <v>10118</v>
      </c>
      <c r="K6867">
        <v>114060</v>
      </c>
      <c r="L6867" t="s">
        <v>31</v>
      </c>
      <c r="M6867" t="s">
        <v>144</v>
      </c>
      <c r="N6867" t="s">
        <v>11265</v>
      </c>
      <c r="O6867" s="129"/>
    </row>
    <row r="6868" spans="1:15">
      <c r="A6868" t="s">
        <v>321</v>
      </c>
      <c r="B6868" t="s">
        <v>317</v>
      </c>
      <c r="C6868" t="s">
        <v>11573</v>
      </c>
      <c r="D6868" t="s">
        <v>318</v>
      </c>
      <c r="E6868">
        <v>7407.84</v>
      </c>
      <c r="F6868" t="s">
        <v>1170</v>
      </c>
      <c r="G6868" t="s">
        <v>11574</v>
      </c>
      <c r="H6868" t="s">
        <v>947</v>
      </c>
      <c r="I6868" t="s">
        <v>10619</v>
      </c>
      <c r="J6868">
        <v>10118</v>
      </c>
      <c r="K6868">
        <v>114060</v>
      </c>
      <c r="L6868" t="s">
        <v>31</v>
      </c>
      <c r="M6868" t="s">
        <v>144</v>
      </c>
      <c r="N6868" t="s">
        <v>11266</v>
      </c>
      <c r="O6868" s="129"/>
    </row>
    <row r="6869" spans="1:15">
      <c r="A6869" t="s">
        <v>1115</v>
      </c>
      <c r="B6869" t="s">
        <v>317</v>
      </c>
      <c r="C6869" t="s">
        <v>11575</v>
      </c>
      <c r="D6869" t="s">
        <v>318</v>
      </c>
      <c r="E6869">
        <v>7904.13</v>
      </c>
      <c r="F6869" t="s">
        <v>1170</v>
      </c>
      <c r="G6869" t="s">
        <v>11576</v>
      </c>
      <c r="H6869" t="s">
        <v>947</v>
      </c>
      <c r="I6869" t="s">
        <v>10619</v>
      </c>
      <c r="J6869">
        <v>10118</v>
      </c>
      <c r="K6869">
        <v>114060</v>
      </c>
      <c r="L6869" t="s">
        <v>31</v>
      </c>
      <c r="M6869" t="s">
        <v>144</v>
      </c>
      <c r="N6869" t="s">
        <v>11267</v>
      </c>
      <c r="O6869" s="129"/>
    </row>
    <row r="6870" spans="1:15">
      <c r="A6870" t="s">
        <v>11577</v>
      </c>
      <c r="B6870" t="s">
        <v>317</v>
      </c>
      <c r="C6870" t="s">
        <v>11578</v>
      </c>
      <c r="D6870" t="s">
        <v>318</v>
      </c>
      <c r="E6870">
        <v>7340.94</v>
      </c>
      <c r="F6870" t="s">
        <v>1170</v>
      </c>
      <c r="G6870" t="s">
        <v>11579</v>
      </c>
      <c r="H6870" t="s">
        <v>938</v>
      </c>
      <c r="I6870" t="s">
        <v>10619</v>
      </c>
      <c r="J6870">
        <v>10118</v>
      </c>
      <c r="K6870">
        <v>114060</v>
      </c>
      <c r="L6870" t="s">
        <v>31</v>
      </c>
      <c r="M6870" t="s">
        <v>144</v>
      </c>
      <c r="N6870" t="s">
        <v>11268</v>
      </c>
      <c r="O6870" s="129"/>
    </row>
    <row r="6871" spans="1:15">
      <c r="A6871" t="s">
        <v>11580</v>
      </c>
      <c r="B6871" t="s">
        <v>317</v>
      </c>
      <c r="C6871" t="s">
        <v>11581</v>
      </c>
      <c r="D6871" t="s">
        <v>318</v>
      </c>
      <c r="E6871">
        <v>6160.92</v>
      </c>
      <c r="F6871" t="s">
        <v>1170</v>
      </c>
      <c r="G6871" t="s">
        <v>11582</v>
      </c>
      <c r="H6871" t="s">
        <v>933</v>
      </c>
      <c r="I6871" t="s">
        <v>10619</v>
      </c>
      <c r="J6871">
        <v>10118</v>
      </c>
      <c r="K6871">
        <v>114060</v>
      </c>
      <c r="L6871" t="s">
        <v>31</v>
      </c>
      <c r="M6871" t="s">
        <v>144</v>
      </c>
      <c r="N6871" t="s">
        <v>11269</v>
      </c>
      <c r="O6871" s="129"/>
    </row>
    <row r="6872" spans="1:15">
      <c r="A6872" t="s">
        <v>11583</v>
      </c>
      <c r="B6872" t="s">
        <v>317</v>
      </c>
      <c r="C6872" t="s">
        <v>11584</v>
      </c>
      <c r="D6872" t="s">
        <v>318</v>
      </c>
      <c r="E6872">
        <v>6446.52</v>
      </c>
      <c r="F6872" t="s">
        <v>1170</v>
      </c>
      <c r="G6872" t="s">
        <v>11585</v>
      </c>
      <c r="H6872" t="s">
        <v>941</v>
      </c>
      <c r="I6872" t="s">
        <v>10619</v>
      </c>
      <c r="J6872">
        <v>10118</v>
      </c>
      <c r="K6872">
        <v>114060</v>
      </c>
      <c r="L6872" t="s">
        <v>31</v>
      </c>
      <c r="M6872" t="s">
        <v>144</v>
      </c>
      <c r="N6872" t="s">
        <v>11271</v>
      </c>
      <c r="O6872" s="129"/>
    </row>
    <row r="6873" spans="1:15">
      <c r="A6873" t="s">
        <v>1155</v>
      </c>
      <c r="B6873" t="s">
        <v>317</v>
      </c>
      <c r="C6873" t="s">
        <v>11586</v>
      </c>
      <c r="D6873" t="s">
        <v>318</v>
      </c>
      <c r="E6873">
        <v>6521.41</v>
      </c>
      <c r="F6873" t="s">
        <v>1170</v>
      </c>
      <c r="G6873" t="s">
        <v>11587</v>
      </c>
      <c r="H6873" t="s">
        <v>945</v>
      </c>
      <c r="I6873" t="s">
        <v>10619</v>
      </c>
      <c r="J6873">
        <v>10118</v>
      </c>
      <c r="K6873">
        <v>114060</v>
      </c>
      <c r="L6873" t="s">
        <v>31</v>
      </c>
      <c r="M6873" t="s">
        <v>144</v>
      </c>
      <c r="N6873" t="s">
        <v>11270</v>
      </c>
      <c r="O6873" s="129"/>
    </row>
    <row r="6874" spans="1:15">
      <c r="A6874" t="s">
        <v>11588</v>
      </c>
      <c r="B6874" t="s">
        <v>317</v>
      </c>
      <c r="C6874" t="s">
        <v>11589</v>
      </c>
      <c r="D6874" t="s">
        <v>318</v>
      </c>
      <c r="E6874">
        <v>12000.37</v>
      </c>
      <c r="F6874" t="s">
        <v>1170</v>
      </c>
      <c r="G6874" t="s">
        <v>11590</v>
      </c>
      <c r="H6874" t="s">
        <v>953</v>
      </c>
      <c r="I6874" t="s">
        <v>10619</v>
      </c>
      <c r="J6874">
        <v>10118</v>
      </c>
      <c r="K6874">
        <v>114060</v>
      </c>
      <c r="L6874" t="s">
        <v>31</v>
      </c>
      <c r="M6874" t="s">
        <v>144</v>
      </c>
      <c r="N6874" t="s">
        <v>11272</v>
      </c>
      <c r="O6874" s="129"/>
    </row>
    <row r="6875" spans="1:15">
      <c r="A6875" t="s">
        <v>1161</v>
      </c>
      <c r="B6875" t="s">
        <v>317</v>
      </c>
      <c r="C6875" t="s">
        <v>11591</v>
      </c>
      <c r="D6875" t="s">
        <v>318</v>
      </c>
      <c r="E6875">
        <v>6869.11</v>
      </c>
      <c r="F6875" t="s">
        <v>1170</v>
      </c>
      <c r="G6875" t="s">
        <v>11592</v>
      </c>
      <c r="H6875" t="s">
        <v>945</v>
      </c>
      <c r="I6875" t="s">
        <v>10619</v>
      </c>
      <c r="J6875">
        <v>10118</v>
      </c>
      <c r="K6875">
        <v>114060</v>
      </c>
      <c r="L6875" t="s">
        <v>31</v>
      </c>
      <c r="M6875" t="s">
        <v>144</v>
      </c>
      <c r="N6875" t="s">
        <v>11273</v>
      </c>
      <c r="O6875" s="129"/>
    </row>
    <row r="6876" spans="1:15">
      <c r="A6876" t="s">
        <v>1160</v>
      </c>
      <c r="B6876" t="s">
        <v>317</v>
      </c>
      <c r="C6876" t="s">
        <v>11593</v>
      </c>
      <c r="D6876" t="s">
        <v>318</v>
      </c>
      <c r="E6876">
        <v>6855.94</v>
      </c>
      <c r="F6876" t="s">
        <v>1170</v>
      </c>
      <c r="G6876" t="s">
        <v>11594</v>
      </c>
      <c r="H6876" t="s">
        <v>948</v>
      </c>
      <c r="I6876" t="s">
        <v>10619</v>
      </c>
      <c r="J6876">
        <v>10118</v>
      </c>
      <c r="K6876">
        <v>114060</v>
      </c>
      <c r="L6876" t="s">
        <v>31</v>
      </c>
      <c r="M6876" t="s">
        <v>144</v>
      </c>
      <c r="N6876" t="s">
        <v>11274</v>
      </c>
      <c r="O6876" s="129"/>
    </row>
    <row r="6877" spans="1:15">
      <c r="A6877" t="s">
        <v>316</v>
      </c>
      <c r="B6877" t="s">
        <v>317</v>
      </c>
      <c r="C6877" t="s">
        <v>11569</v>
      </c>
      <c r="D6877" t="s">
        <v>318</v>
      </c>
      <c r="E6877">
        <v>8923.5</v>
      </c>
      <c r="F6877" t="s">
        <v>1170</v>
      </c>
      <c r="G6877" t="s">
        <v>11570</v>
      </c>
      <c r="H6877" t="s">
        <v>953</v>
      </c>
      <c r="I6877" t="s">
        <v>10618</v>
      </c>
      <c r="J6877">
        <v>10121</v>
      </c>
      <c r="K6877">
        <v>111100</v>
      </c>
      <c r="L6877" t="s">
        <v>35</v>
      </c>
      <c r="M6877" t="s">
        <v>161</v>
      </c>
      <c r="N6877" t="s">
        <v>11264</v>
      </c>
      <c r="O6877" s="129"/>
    </row>
    <row r="6878" spans="1:15">
      <c r="A6878" t="s">
        <v>320</v>
      </c>
      <c r="B6878" t="s">
        <v>317</v>
      </c>
      <c r="C6878" t="s">
        <v>11571</v>
      </c>
      <c r="D6878" t="s">
        <v>318</v>
      </c>
      <c r="E6878">
        <v>8923.5</v>
      </c>
      <c r="F6878" t="s">
        <v>1170</v>
      </c>
      <c r="G6878" t="s">
        <v>11572</v>
      </c>
      <c r="H6878" t="s">
        <v>947</v>
      </c>
      <c r="I6878" t="s">
        <v>10618</v>
      </c>
      <c r="J6878">
        <v>10121</v>
      </c>
      <c r="K6878">
        <v>111100</v>
      </c>
      <c r="L6878" t="s">
        <v>35</v>
      </c>
      <c r="M6878" t="s">
        <v>161</v>
      </c>
      <c r="N6878" t="s">
        <v>11265</v>
      </c>
      <c r="O6878" s="129"/>
    </row>
    <row r="6879" spans="1:15">
      <c r="A6879" t="s">
        <v>321</v>
      </c>
      <c r="B6879" t="s">
        <v>317</v>
      </c>
      <c r="C6879" t="s">
        <v>11573</v>
      </c>
      <c r="D6879" t="s">
        <v>318</v>
      </c>
      <c r="E6879">
        <v>8923.5</v>
      </c>
      <c r="F6879" t="s">
        <v>1170</v>
      </c>
      <c r="G6879" t="s">
        <v>11574</v>
      </c>
      <c r="H6879" t="s">
        <v>948</v>
      </c>
      <c r="I6879" t="s">
        <v>10618</v>
      </c>
      <c r="J6879">
        <v>10121</v>
      </c>
      <c r="K6879">
        <v>111100</v>
      </c>
      <c r="L6879" t="s">
        <v>35</v>
      </c>
      <c r="M6879" t="s">
        <v>161</v>
      </c>
      <c r="N6879" t="s">
        <v>11266</v>
      </c>
      <c r="O6879" s="129"/>
    </row>
    <row r="6880" spans="1:15">
      <c r="A6880" t="s">
        <v>1115</v>
      </c>
      <c r="B6880" t="s">
        <v>317</v>
      </c>
      <c r="C6880" t="s">
        <v>11575</v>
      </c>
      <c r="D6880" t="s">
        <v>318</v>
      </c>
      <c r="E6880">
        <v>8923.5</v>
      </c>
      <c r="F6880" t="s">
        <v>1170</v>
      </c>
      <c r="G6880" t="s">
        <v>11576</v>
      </c>
      <c r="H6880" t="s">
        <v>948</v>
      </c>
      <c r="I6880" t="s">
        <v>10618</v>
      </c>
      <c r="J6880">
        <v>10121</v>
      </c>
      <c r="K6880">
        <v>111100</v>
      </c>
      <c r="L6880" t="s">
        <v>35</v>
      </c>
      <c r="M6880" t="s">
        <v>161</v>
      </c>
      <c r="N6880" t="s">
        <v>11267</v>
      </c>
      <c r="O6880" s="129"/>
    </row>
    <row r="6881" spans="1:15">
      <c r="A6881" t="s">
        <v>11577</v>
      </c>
      <c r="B6881" t="s">
        <v>317</v>
      </c>
      <c r="C6881" t="s">
        <v>11578</v>
      </c>
      <c r="D6881" t="s">
        <v>318</v>
      </c>
      <c r="E6881">
        <v>8923.5</v>
      </c>
      <c r="F6881" t="s">
        <v>1170</v>
      </c>
      <c r="G6881" t="s">
        <v>11579</v>
      </c>
      <c r="H6881" t="s">
        <v>939</v>
      </c>
      <c r="I6881" t="s">
        <v>10618</v>
      </c>
      <c r="J6881">
        <v>10121</v>
      </c>
      <c r="K6881">
        <v>111100</v>
      </c>
      <c r="L6881" t="s">
        <v>35</v>
      </c>
      <c r="M6881" t="s">
        <v>161</v>
      </c>
      <c r="N6881" t="s">
        <v>11268</v>
      </c>
      <c r="O6881" s="129"/>
    </row>
    <row r="6882" spans="1:15">
      <c r="A6882" t="s">
        <v>11580</v>
      </c>
      <c r="B6882" t="s">
        <v>317</v>
      </c>
      <c r="C6882" t="s">
        <v>11581</v>
      </c>
      <c r="D6882" t="s">
        <v>318</v>
      </c>
      <c r="E6882">
        <v>8923.5</v>
      </c>
      <c r="F6882" t="s">
        <v>1170</v>
      </c>
      <c r="G6882" t="s">
        <v>11582</v>
      </c>
      <c r="H6882" t="s">
        <v>934</v>
      </c>
      <c r="I6882" t="s">
        <v>10618</v>
      </c>
      <c r="J6882">
        <v>10121</v>
      </c>
      <c r="K6882">
        <v>111100</v>
      </c>
      <c r="L6882" t="s">
        <v>35</v>
      </c>
      <c r="M6882" t="s">
        <v>161</v>
      </c>
      <c r="N6882" t="s">
        <v>11269</v>
      </c>
      <c r="O6882" s="129"/>
    </row>
    <row r="6883" spans="1:15">
      <c r="A6883" t="s">
        <v>11583</v>
      </c>
      <c r="B6883" t="s">
        <v>317</v>
      </c>
      <c r="C6883" t="s">
        <v>11584</v>
      </c>
      <c r="D6883" t="s">
        <v>318</v>
      </c>
      <c r="E6883">
        <v>8923.5</v>
      </c>
      <c r="F6883" t="s">
        <v>1170</v>
      </c>
      <c r="G6883" t="s">
        <v>11585</v>
      </c>
      <c r="H6883" t="s">
        <v>942</v>
      </c>
      <c r="I6883" t="s">
        <v>10618</v>
      </c>
      <c r="J6883">
        <v>10121</v>
      </c>
      <c r="K6883">
        <v>111100</v>
      </c>
      <c r="L6883" t="s">
        <v>35</v>
      </c>
      <c r="M6883" t="s">
        <v>161</v>
      </c>
      <c r="N6883" t="s">
        <v>11271</v>
      </c>
      <c r="O6883" s="129"/>
    </row>
    <row r="6884" spans="1:15">
      <c r="A6884" t="s">
        <v>1155</v>
      </c>
      <c r="B6884" t="s">
        <v>317</v>
      </c>
      <c r="C6884" t="s">
        <v>11586</v>
      </c>
      <c r="D6884" t="s">
        <v>318</v>
      </c>
      <c r="E6884">
        <v>8923.5</v>
      </c>
      <c r="F6884" t="s">
        <v>1170</v>
      </c>
      <c r="G6884" t="s">
        <v>11587</v>
      </c>
      <c r="H6884" t="s">
        <v>946</v>
      </c>
      <c r="I6884" t="s">
        <v>10618</v>
      </c>
      <c r="J6884">
        <v>10121</v>
      </c>
      <c r="K6884">
        <v>111100</v>
      </c>
      <c r="L6884" t="s">
        <v>35</v>
      </c>
      <c r="M6884" t="s">
        <v>161</v>
      </c>
      <c r="N6884" t="s">
        <v>11270</v>
      </c>
      <c r="O6884" s="129"/>
    </row>
    <row r="6885" spans="1:15">
      <c r="A6885" t="s">
        <v>11588</v>
      </c>
      <c r="B6885" t="s">
        <v>317</v>
      </c>
      <c r="C6885" t="s">
        <v>11589</v>
      </c>
      <c r="D6885" t="s">
        <v>318</v>
      </c>
      <c r="E6885">
        <v>13936.5</v>
      </c>
      <c r="F6885" t="s">
        <v>1170</v>
      </c>
      <c r="G6885" t="s">
        <v>11590</v>
      </c>
      <c r="H6885" t="s">
        <v>954</v>
      </c>
      <c r="I6885" t="s">
        <v>10618</v>
      </c>
      <c r="J6885">
        <v>10121</v>
      </c>
      <c r="K6885">
        <v>111100</v>
      </c>
      <c r="L6885" t="s">
        <v>35</v>
      </c>
      <c r="M6885" t="s">
        <v>161</v>
      </c>
      <c r="N6885" t="s">
        <v>11272</v>
      </c>
      <c r="O6885" s="129"/>
    </row>
    <row r="6886" spans="1:15">
      <c r="A6886" t="s">
        <v>1161</v>
      </c>
      <c r="B6886" t="s">
        <v>317</v>
      </c>
      <c r="C6886" t="s">
        <v>11591</v>
      </c>
      <c r="D6886" t="s">
        <v>318</v>
      </c>
      <c r="E6886">
        <v>9480.5</v>
      </c>
      <c r="F6886" t="s">
        <v>1170</v>
      </c>
      <c r="G6886" t="s">
        <v>11592</v>
      </c>
      <c r="H6886" t="s">
        <v>946</v>
      </c>
      <c r="I6886" t="s">
        <v>10618</v>
      </c>
      <c r="J6886">
        <v>10121</v>
      </c>
      <c r="K6886">
        <v>111100</v>
      </c>
      <c r="L6886" t="s">
        <v>35</v>
      </c>
      <c r="M6886" t="s">
        <v>161</v>
      </c>
      <c r="N6886" t="s">
        <v>11273</v>
      </c>
      <c r="O6886" s="129"/>
    </row>
    <row r="6887" spans="1:15">
      <c r="A6887" t="s">
        <v>1160</v>
      </c>
      <c r="B6887" t="s">
        <v>317</v>
      </c>
      <c r="C6887" t="s">
        <v>11593</v>
      </c>
      <c r="D6887" t="s">
        <v>318</v>
      </c>
      <c r="E6887">
        <v>9480.5</v>
      </c>
      <c r="F6887" t="s">
        <v>1170</v>
      </c>
      <c r="G6887" t="s">
        <v>11594</v>
      </c>
      <c r="H6887" t="s">
        <v>949</v>
      </c>
      <c r="I6887" t="s">
        <v>10618</v>
      </c>
      <c r="J6887">
        <v>10121</v>
      </c>
      <c r="K6887">
        <v>111100</v>
      </c>
      <c r="L6887" t="s">
        <v>35</v>
      </c>
      <c r="M6887" t="s">
        <v>161</v>
      </c>
      <c r="N6887" t="s">
        <v>11274</v>
      </c>
      <c r="O6887" s="129"/>
    </row>
    <row r="6888" spans="1:15">
      <c r="A6888" t="s">
        <v>316</v>
      </c>
      <c r="B6888" t="s">
        <v>317</v>
      </c>
      <c r="C6888" t="s">
        <v>11569</v>
      </c>
      <c r="D6888" t="s">
        <v>318</v>
      </c>
      <c r="E6888">
        <v>4155.96</v>
      </c>
      <c r="F6888" t="s">
        <v>1170</v>
      </c>
      <c r="G6888" t="s">
        <v>11570</v>
      </c>
      <c r="H6888" t="s">
        <v>954</v>
      </c>
      <c r="I6888" t="s">
        <v>10617</v>
      </c>
      <c r="J6888">
        <v>10121</v>
      </c>
      <c r="K6888">
        <v>111200</v>
      </c>
      <c r="L6888" t="s">
        <v>33</v>
      </c>
      <c r="M6888" t="s">
        <v>161</v>
      </c>
      <c r="N6888" t="s">
        <v>11264</v>
      </c>
      <c r="O6888" s="129"/>
    </row>
    <row r="6889" spans="1:15">
      <c r="A6889" t="s">
        <v>320</v>
      </c>
      <c r="B6889" t="s">
        <v>317</v>
      </c>
      <c r="C6889" t="s">
        <v>11571</v>
      </c>
      <c r="D6889" t="s">
        <v>318</v>
      </c>
      <c r="E6889">
        <v>4032.65</v>
      </c>
      <c r="F6889" t="s">
        <v>1170</v>
      </c>
      <c r="G6889" t="s">
        <v>11572</v>
      </c>
      <c r="H6889" t="s">
        <v>948</v>
      </c>
      <c r="I6889" t="s">
        <v>10617</v>
      </c>
      <c r="J6889">
        <v>10121</v>
      </c>
      <c r="K6889">
        <v>111200</v>
      </c>
      <c r="L6889" t="s">
        <v>33</v>
      </c>
      <c r="M6889" t="s">
        <v>161</v>
      </c>
      <c r="N6889" t="s">
        <v>11265</v>
      </c>
      <c r="O6889" s="129"/>
    </row>
    <row r="6890" spans="1:15">
      <c r="A6890" t="s">
        <v>321</v>
      </c>
      <c r="B6890" t="s">
        <v>317</v>
      </c>
      <c r="C6890" t="s">
        <v>11573</v>
      </c>
      <c r="D6890" t="s">
        <v>318</v>
      </c>
      <c r="E6890">
        <v>4676.95</v>
      </c>
      <c r="F6890" t="s">
        <v>1170</v>
      </c>
      <c r="G6890" t="s">
        <v>11574</v>
      </c>
      <c r="H6890" t="s">
        <v>949</v>
      </c>
      <c r="I6890" t="s">
        <v>10617</v>
      </c>
      <c r="J6890">
        <v>10121</v>
      </c>
      <c r="K6890">
        <v>111200</v>
      </c>
      <c r="L6890" t="s">
        <v>33</v>
      </c>
      <c r="M6890" t="s">
        <v>161</v>
      </c>
      <c r="N6890" t="s">
        <v>11266</v>
      </c>
      <c r="O6890" s="129"/>
    </row>
    <row r="6891" spans="1:15">
      <c r="A6891" t="s">
        <v>1115</v>
      </c>
      <c r="B6891" t="s">
        <v>317</v>
      </c>
      <c r="C6891" t="s">
        <v>11575</v>
      </c>
      <c r="D6891" t="s">
        <v>318</v>
      </c>
      <c r="E6891">
        <v>4345.21</v>
      </c>
      <c r="F6891" t="s">
        <v>1170</v>
      </c>
      <c r="G6891" t="s">
        <v>11576</v>
      </c>
      <c r="H6891" t="s">
        <v>949</v>
      </c>
      <c r="I6891" t="s">
        <v>10617</v>
      </c>
      <c r="J6891">
        <v>10121</v>
      </c>
      <c r="K6891">
        <v>111200</v>
      </c>
      <c r="L6891" t="s">
        <v>33</v>
      </c>
      <c r="M6891" t="s">
        <v>161</v>
      </c>
      <c r="N6891" t="s">
        <v>11267</v>
      </c>
      <c r="O6891" s="129"/>
    </row>
    <row r="6892" spans="1:15">
      <c r="A6892" t="s">
        <v>11577</v>
      </c>
      <c r="B6892" t="s">
        <v>317</v>
      </c>
      <c r="C6892" t="s">
        <v>11578</v>
      </c>
      <c r="D6892" t="s">
        <v>318</v>
      </c>
      <c r="E6892">
        <v>4133.84</v>
      </c>
      <c r="F6892" t="s">
        <v>1170</v>
      </c>
      <c r="G6892" t="s">
        <v>11579</v>
      </c>
      <c r="H6892" t="s">
        <v>940</v>
      </c>
      <c r="I6892" t="s">
        <v>10617</v>
      </c>
      <c r="J6892">
        <v>10121</v>
      </c>
      <c r="K6892">
        <v>111200</v>
      </c>
      <c r="L6892" t="s">
        <v>33</v>
      </c>
      <c r="M6892" t="s">
        <v>161</v>
      </c>
      <c r="N6892" t="s">
        <v>11268</v>
      </c>
      <c r="O6892" s="129"/>
    </row>
    <row r="6893" spans="1:15">
      <c r="A6893" t="s">
        <v>11580</v>
      </c>
      <c r="B6893" t="s">
        <v>317</v>
      </c>
      <c r="C6893" t="s">
        <v>11581</v>
      </c>
      <c r="D6893" t="s">
        <v>318</v>
      </c>
      <c r="E6893">
        <v>4740.2700000000004</v>
      </c>
      <c r="F6893" t="s">
        <v>1170</v>
      </c>
      <c r="G6893" t="s">
        <v>11582</v>
      </c>
      <c r="H6893" t="s">
        <v>935</v>
      </c>
      <c r="I6893" t="s">
        <v>10617</v>
      </c>
      <c r="J6893">
        <v>10121</v>
      </c>
      <c r="K6893">
        <v>111200</v>
      </c>
      <c r="L6893" t="s">
        <v>33</v>
      </c>
      <c r="M6893" t="s">
        <v>161</v>
      </c>
      <c r="N6893" t="s">
        <v>11269</v>
      </c>
      <c r="O6893" s="129"/>
    </row>
    <row r="6894" spans="1:15">
      <c r="A6894" t="s">
        <v>11583</v>
      </c>
      <c r="B6894" t="s">
        <v>317</v>
      </c>
      <c r="C6894" t="s">
        <v>11584</v>
      </c>
      <c r="D6894" t="s">
        <v>318</v>
      </c>
      <c r="E6894">
        <v>4133.84</v>
      </c>
      <c r="F6894" t="s">
        <v>1170</v>
      </c>
      <c r="G6894" t="s">
        <v>11585</v>
      </c>
      <c r="H6894" t="s">
        <v>943</v>
      </c>
      <c r="I6894" t="s">
        <v>10617</v>
      </c>
      <c r="J6894">
        <v>10121</v>
      </c>
      <c r="K6894">
        <v>111200</v>
      </c>
      <c r="L6894" t="s">
        <v>33</v>
      </c>
      <c r="M6894" t="s">
        <v>161</v>
      </c>
      <c r="N6894" t="s">
        <v>11271</v>
      </c>
      <c r="O6894" s="129"/>
    </row>
    <row r="6895" spans="1:15">
      <c r="A6895" t="s">
        <v>1155</v>
      </c>
      <c r="B6895" t="s">
        <v>317</v>
      </c>
      <c r="C6895" t="s">
        <v>11586</v>
      </c>
      <c r="D6895" t="s">
        <v>318</v>
      </c>
      <c r="E6895">
        <v>4057.98</v>
      </c>
      <c r="F6895" t="s">
        <v>1170</v>
      </c>
      <c r="G6895" t="s">
        <v>11587</v>
      </c>
      <c r="H6895" t="s">
        <v>947</v>
      </c>
      <c r="I6895" t="s">
        <v>10617</v>
      </c>
      <c r="J6895">
        <v>10121</v>
      </c>
      <c r="K6895">
        <v>111200</v>
      </c>
      <c r="L6895" t="s">
        <v>33</v>
      </c>
      <c r="M6895" t="s">
        <v>161</v>
      </c>
      <c r="N6895" t="s">
        <v>11270</v>
      </c>
      <c r="O6895" s="129"/>
    </row>
    <row r="6896" spans="1:15">
      <c r="A6896" t="s">
        <v>11588</v>
      </c>
      <c r="B6896" t="s">
        <v>317</v>
      </c>
      <c r="C6896" t="s">
        <v>11589</v>
      </c>
      <c r="D6896" t="s">
        <v>318</v>
      </c>
      <c r="E6896">
        <v>7582.81</v>
      </c>
      <c r="F6896" t="s">
        <v>1170</v>
      </c>
      <c r="G6896" t="s">
        <v>11590</v>
      </c>
      <c r="H6896" t="s">
        <v>955</v>
      </c>
      <c r="I6896" t="s">
        <v>10617</v>
      </c>
      <c r="J6896">
        <v>10121</v>
      </c>
      <c r="K6896">
        <v>111200</v>
      </c>
      <c r="L6896" t="s">
        <v>33</v>
      </c>
      <c r="M6896" t="s">
        <v>161</v>
      </c>
      <c r="N6896" t="s">
        <v>11272</v>
      </c>
      <c r="O6896" s="129"/>
    </row>
    <row r="6897" spans="1:15">
      <c r="A6897" t="s">
        <v>1161</v>
      </c>
      <c r="B6897" t="s">
        <v>317</v>
      </c>
      <c r="C6897" t="s">
        <v>11591</v>
      </c>
      <c r="D6897" t="s">
        <v>318</v>
      </c>
      <c r="E6897">
        <v>4647.74</v>
      </c>
      <c r="F6897" t="s">
        <v>1170</v>
      </c>
      <c r="G6897" t="s">
        <v>11592</v>
      </c>
      <c r="H6897" t="s">
        <v>947</v>
      </c>
      <c r="I6897" t="s">
        <v>10617</v>
      </c>
      <c r="J6897">
        <v>10121</v>
      </c>
      <c r="K6897">
        <v>111200</v>
      </c>
      <c r="L6897" t="s">
        <v>33</v>
      </c>
      <c r="M6897" t="s">
        <v>161</v>
      </c>
      <c r="N6897" t="s">
        <v>11273</v>
      </c>
      <c r="O6897" s="129"/>
    </row>
    <row r="6898" spans="1:15">
      <c r="A6898" t="s">
        <v>1160</v>
      </c>
      <c r="B6898" t="s">
        <v>317</v>
      </c>
      <c r="C6898" t="s">
        <v>11593</v>
      </c>
      <c r="D6898" t="s">
        <v>318</v>
      </c>
      <c r="E6898">
        <v>4557.6499999999996</v>
      </c>
      <c r="F6898" t="s">
        <v>1170</v>
      </c>
      <c r="G6898" t="s">
        <v>11594</v>
      </c>
      <c r="H6898" t="s">
        <v>950</v>
      </c>
      <c r="I6898" t="s">
        <v>10617</v>
      </c>
      <c r="J6898">
        <v>10121</v>
      </c>
      <c r="K6898">
        <v>111200</v>
      </c>
      <c r="L6898" t="s">
        <v>33</v>
      </c>
      <c r="M6898" t="s">
        <v>161</v>
      </c>
      <c r="N6898" t="s">
        <v>11274</v>
      </c>
      <c r="O6898" s="129"/>
    </row>
    <row r="6899" spans="1:15">
      <c r="A6899" t="s">
        <v>316</v>
      </c>
      <c r="B6899" t="s">
        <v>317</v>
      </c>
      <c r="C6899" t="s">
        <v>11569</v>
      </c>
      <c r="D6899" t="s">
        <v>318</v>
      </c>
      <c r="E6899">
        <v>53378.34</v>
      </c>
      <c r="F6899" t="s">
        <v>1170</v>
      </c>
      <c r="G6899" t="s">
        <v>11570</v>
      </c>
      <c r="H6899" t="s">
        <v>955</v>
      </c>
      <c r="I6899" t="s">
        <v>10616</v>
      </c>
      <c r="J6899">
        <v>10121</v>
      </c>
      <c r="K6899">
        <v>111400</v>
      </c>
      <c r="L6899" t="s">
        <v>27</v>
      </c>
      <c r="M6899" t="s">
        <v>161</v>
      </c>
      <c r="N6899" t="s">
        <v>11264</v>
      </c>
      <c r="O6899" s="129"/>
    </row>
    <row r="6900" spans="1:15">
      <c r="A6900" t="s">
        <v>320</v>
      </c>
      <c r="B6900" t="s">
        <v>317</v>
      </c>
      <c r="C6900" t="s">
        <v>11571</v>
      </c>
      <c r="D6900" t="s">
        <v>318</v>
      </c>
      <c r="E6900">
        <v>55464.4</v>
      </c>
      <c r="F6900" t="s">
        <v>1170</v>
      </c>
      <c r="G6900" t="s">
        <v>11572</v>
      </c>
      <c r="H6900" t="s">
        <v>949</v>
      </c>
      <c r="I6900" t="s">
        <v>10616</v>
      </c>
      <c r="J6900">
        <v>10121</v>
      </c>
      <c r="K6900">
        <v>111400</v>
      </c>
      <c r="L6900" t="s">
        <v>27</v>
      </c>
      <c r="M6900" t="s">
        <v>161</v>
      </c>
      <c r="N6900" t="s">
        <v>11265</v>
      </c>
      <c r="O6900" s="129"/>
    </row>
    <row r="6901" spans="1:15">
      <c r="A6901" t="s">
        <v>321</v>
      </c>
      <c r="B6901" t="s">
        <v>317</v>
      </c>
      <c r="C6901" t="s">
        <v>11573</v>
      </c>
      <c r="D6901" t="s">
        <v>318</v>
      </c>
      <c r="E6901">
        <v>55624.38</v>
      </c>
      <c r="F6901" t="s">
        <v>1170</v>
      </c>
      <c r="G6901" t="s">
        <v>11574</v>
      </c>
      <c r="H6901" t="s">
        <v>950</v>
      </c>
      <c r="I6901" t="s">
        <v>10616</v>
      </c>
      <c r="J6901">
        <v>10121</v>
      </c>
      <c r="K6901">
        <v>111400</v>
      </c>
      <c r="L6901" t="s">
        <v>27</v>
      </c>
      <c r="M6901" t="s">
        <v>161</v>
      </c>
      <c r="N6901" t="s">
        <v>11266</v>
      </c>
      <c r="O6901" s="129"/>
    </row>
    <row r="6902" spans="1:15">
      <c r="A6902" t="s">
        <v>1115</v>
      </c>
      <c r="B6902" t="s">
        <v>317</v>
      </c>
      <c r="C6902" t="s">
        <v>11575</v>
      </c>
      <c r="D6902" t="s">
        <v>318</v>
      </c>
      <c r="E6902">
        <v>55409.21</v>
      </c>
      <c r="F6902" t="s">
        <v>1170</v>
      </c>
      <c r="G6902" t="s">
        <v>11576</v>
      </c>
      <c r="H6902" t="s">
        <v>950</v>
      </c>
      <c r="I6902" t="s">
        <v>10616</v>
      </c>
      <c r="J6902">
        <v>10121</v>
      </c>
      <c r="K6902">
        <v>111400</v>
      </c>
      <c r="L6902" t="s">
        <v>27</v>
      </c>
      <c r="M6902" t="s">
        <v>161</v>
      </c>
      <c r="N6902" t="s">
        <v>11267</v>
      </c>
      <c r="O6902" s="129"/>
    </row>
    <row r="6903" spans="1:15">
      <c r="A6903" t="s">
        <v>11577</v>
      </c>
      <c r="B6903" t="s">
        <v>317</v>
      </c>
      <c r="C6903" t="s">
        <v>11578</v>
      </c>
      <c r="D6903" t="s">
        <v>318</v>
      </c>
      <c r="E6903">
        <v>55904.52</v>
      </c>
      <c r="F6903" t="s">
        <v>1170</v>
      </c>
      <c r="G6903" t="s">
        <v>11579</v>
      </c>
      <c r="H6903" t="s">
        <v>941</v>
      </c>
      <c r="I6903" t="s">
        <v>10616</v>
      </c>
      <c r="J6903">
        <v>10121</v>
      </c>
      <c r="K6903">
        <v>111400</v>
      </c>
      <c r="L6903" t="s">
        <v>27</v>
      </c>
      <c r="M6903" t="s">
        <v>161</v>
      </c>
      <c r="N6903" t="s">
        <v>11268</v>
      </c>
      <c r="O6903" s="129"/>
    </row>
    <row r="6904" spans="1:15">
      <c r="A6904" t="s">
        <v>11580</v>
      </c>
      <c r="B6904" t="s">
        <v>317</v>
      </c>
      <c r="C6904" t="s">
        <v>11581</v>
      </c>
      <c r="D6904" t="s">
        <v>318</v>
      </c>
      <c r="E6904">
        <v>59170.47</v>
      </c>
      <c r="F6904" t="s">
        <v>1170</v>
      </c>
      <c r="G6904" t="s">
        <v>11582</v>
      </c>
      <c r="H6904" t="s">
        <v>936</v>
      </c>
      <c r="I6904" t="s">
        <v>10616</v>
      </c>
      <c r="J6904">
        <v>10121</v>
      </c>
      <c r="K6904">
        <v>111400</v>
      </c>
      <c r="L6904" t="s">
        <v>27</v>
      </c>
      <c r="M6904" t="s">
        <v>161</v>
      </c>
      <c r="N6904" t="s">
        <v>11269</v>
      </c>
      <c r="O6904" s="129"/>
    </row>
    <row r="6905" spans="1:15">
      <c r="A6905" t="s">
        <v>11583</v>
      </c>
      <c r="B6905" t="s">
        <v>317</v>
      </c>
      <c r="C6905" t="s">
        <v>11584</v>
      </c>
      <c r="D6905" t="s">
        <v>318</v>
      </c>
      <c r="E6905">
        <v>73969.119999999995</v>
      </c>
      <c r="F6905" t="s">
        <v>1170</v>
      </c>
      <c r="G6905" t="s">
        <v>11585</v>
      </c>
      <c r="H6905" t="s">
        <v>944</v>
      </c>
      <c r="I6905" t="s">
        <v>10616</v>
      </c>
      <c r="J6905">
        <v>10121</v>
      </c>
      <c r="K6905">
        <v>111400</v>
      </c>
      <c r="L6905" t="s">
        <v>27</v>
      </c>
      <c r="M6905" t="s">
        <v>161</v>
      </c>
      <c r="N6905" t="s">
        <v>11271</v>
      </c>
      <c r="O6905" s="129"/>
    </row>
    <row r="6906" spans="1:15">
      <c r="A6906" t="s">
        <v>1155</v>
      </c>
      <c r="B6906" t="s">
        <v>317</v>
      </c>
      <c r="C6906" t="s">
        <v>11586</v>
      </c>
      <c r="D6906" t="s">
        <v>318</v>
      </c>
      <c r="E6906">
        <v>58895.21</v>
      </c>
      <c r="F6906" t="s">
        <v>1170</v>
      </c>
      <c r="G6906" t="s">
        <v>11587</v>
      </c>
      <c r="H6906" t="s">
        <v>948</v>
      </c>
      <c r="I6906" t="s">
        <v>10616</v>
      </c>
      <c r="J6906">
        <v>10121</v>
      </c>
      <c r="K6906">
        <v>111400</v>
      </c>
      <c r="L6906" t="s">
        <v>27</v>
      </c>
      <c r="M6906" t="s">
        <v>161</v>
      </c>
      <c r="N6906" t="s">
        <v>11270</v>
      </c>
      <c r="O6906" s="129"/>
    </row>
    <row r="6907" spans="1:15">
      <c r="A6907" t="s">
        <v>11588</v>
      </c>
      <c r="B6907" t="s">
        <v>317</v>
      </c>
      <c r="C6907" t="s">
        <v>11589</v>
      </c>
      <c r="D6907" t="s">
        <v>318</v>
      </c>
      <c r="E6907">
        <v>65234.15</v>
      </c>
      <c r="F6907" t="s">
        <v>1170</v>
      </c>
      <c r="G6907" t="s">
        <v>11590</v>
      </c>
      <c r="H6907" t="s">
        <v>956</v>
      </c>
      <c r="I6907" t="s">
        <v>10616</v>
      </c>
      <c r="J6907">
        <v>10121</v>
      </c>
      <c r="K6907">
        <v>111400</v>
      </c>
      <c r="L6907" t="s">
        <v>27</v>
      </c>
      <c r="M6907" t="s">
        <v>161</v>
      </c>
      <c r="N6907" t="s">
        <v>11272</v>
      </c>
      <c r="O6907" s="129"/>
    </row>
    <row r="6908" spans="1:15">
      <c r="A6908" t="s">
        <v>1161</v>
      </c>
      <c r="B6908" t="s">
        <v>317</v>
      </c>
      <c r="C6908" t="s">
        <v>11591</v>
      </c>
      <c r="D6908" t="s">
        <v>318</v>
      </c>
      <c r="E6908">
        <v>67904.83</v>
      </c>
      <c r="F6908" t="s">
        <v>1170</v>
      </c>
      <c r="G6908" t="s">
        <v>11592</v>
      </c>
      <c r="H6908" t="s">
        <v>948</v>
      </c>
      <c r="I6908" t="s">
        <v>10616</v>
      </c>
      <c r="J6908">
        <v>10121</v>
      </c>
      <c r="K6908">
        <v>111400</v>
      </c>
      <c r="L6908" t="s">
        <v>27</v>
      </c>
      <c r="M6908" t="s">
        <v>161</v>
      </c>
      <c r="N6908" t="s">
        <v>11273</v>
      </c>
      <c r="O6908" s="129"/>
    </row>
    <row r="6909" spans="1:15">
      <c r="A6909" t="s">
        <v>1160</v>
      </c>
      <c r="B6909" t="s">
        <v>317</v>
      </c>
      <c r="C6909" t="s">
        <v>11593</v>
      </c>
      <c r="D6909" t="s">
        <v>318</v>
      </c>
      <c r="E6909">
        <v>66954.78</v>
      </c>
      <c r="F6909" t="s">
        <v>1170</v>
      </c>
      <c r="G6909" t="s">
        <v>11594</v>
      </c>
      <c r="H6909" t="s">
        <v>951</v>
      </c>
      <c r="I6909" t="s">
        <v>10616</v>
      </c>
      <c r="J6909">
        <v>10121</v>
      </c>
      <c r="K6909">
        <v>111400</v>
      </c>
      <c r="L6909" t="s">
        <v>27</v>
      </c>
      <c r="M6909" t="s">
        <v>161</v>
      </c>
      <c r="N6909" t="s">
        <v>11274</v>
      </c>
      <c r="O6909" s="129"/>
    </row>
    <row r="6910" spans="1:15">
      <c r="A6910" t="s">
        <v>316</v>
      </c>
      <c r="B6910" t="s">
        <v>317</v>
      </c>
      <c r="C6910" t="s">
        <v>11569</v>
      </c>
      <c r="D6910" t="s">
        <v>318</v>
      </c>
      <c r="E6910">
        <v>13936.09</v>
      </c>
      <c r="F6910" t="s">
        <v>1170</v>
      </c>
      <c r="G6910" t="s">
        <v>11570</v>
      </c>
      <c r="H6910" t="s">
        <v>956</v>
      </c>
      <c r="I6910" t="s">
        <v>10615</v>
      </c>
      <c r="J6910">
        <v>10121</v>
      </c>
      <c r="K6910">
        <v>111600</v>
      </c>
      <c r="L6910" t="s">
        <v>31</v>
      </c>
      <c r="M6910" t="s">
        <v>161</v>
      </c>
      <c r="N6910" t="s">
        <v>11264</v>
      </c>
      <c r="O6910" s="129"/>
    </row>
    <row r="6911" spans="1:15">
      <c r="A6911" t="s">
        <v>320</v>
      </c>
      <c r="B6911" t="s">
        <v>317</v>
      </c>
      <c r="C6911" t="s">
        <v>11571</v>
      </c>
      <c r="D6911" t="s">
        <v>318</v>
      </c>
      <c r="E6911">
        <v>13672.92</v>
      </c>
      <c r="F6911" t="s">
        <v>1170</v>
      </c>
      <c r="G6911" t="s">
        <v>11572</v>
      </c>
      <c r="H6911" t="s">
        <v>950</v>
      </c>
      <c r="I6911" t="s">
        <v>10615</v>
      </c>
      <c r="J6911">
        <v>10121</v>
      </c>
      <c r="K6911">
        <v>111600</v>
      </c>
      <c r="L6911" t="s">
        <v>31</v>
      </c>
      <c r="M6911" t="s">
        <v>161</v>
      </c>
      <c r="N6911" t="s">
        <v>11265</v>
      </c>
      <c r="O6911" s="129"/>
    </row>
    <row r="6912" spans="1:15">
      <c r="A6912" t="s">
        <v>321</v>
      </c>
      <c r="B6912" t="s">
        <v>317</v>
      </c>
      <c r="C6912" t="s">
        <v>11573</v>
      </c>
      <c r="D6912" t="s">
        <v>318</v>
      </c>
      <c r="E6912">
        <v>13515.87</v>
      </c>
      <c r="F6912" t="s">
        <v>1170</v>
      </c>
      <c r="G6912" t="s">
        <v>11574</v>
      </c>
      <c r="H6912" t="s">
        <v>951</v>
      </c>
      <c r="I6912" t="s">
        <v>10615</v>
      </c>
      <c r="J6912">
        <v>10121</v>
      </c>
      <c r="K6912">
        <v>111600</v>
      </c>
      <c r="L6912" t="s">
        <v>31</v>
      </c>
      <c r="M6912" t="s">
        <v>161</v>
      </c>
      <c r="N6912" t="s">
        <v>11266</v>
      </c>
      <c r="O6912" s="129"/>
    </row>
    <row r="6913" spans="1:15">
      <c r="A6913" t="s">
        <v>1115</v>
      </c>
      <c r="B6913" t="s">
        <v>317</v>
      </c>
      <c r="C6913" t="s">
        <v>11575</v>
      </c>
      <c r="D6913" t="s">
        <v>318</v>
      </c>
      <c r="E6913">
        <v>13515.87</v>
      </c>
      <c r="F6913" t="s">
        <v>1170</v>
      </c>
      <c r="G6913" t="s">
        <v>11576</v>
      </c>
      <c r="H6913" t="s">
        <v>951</v>
      </c>
      <c r="I6913" t="s">
        <v>10615</v>
      </c>
      <c r="J6913">
        <v>10121</v>
      </c>
      <c r="K6913">
        <v>111600</v>
      </c>
      <c r="L6913" t="s">
        <v>31</v>
      </c>
      <c r="M6913" t="s">
        <v>161</v>
      </c>
      <c r="N6913" t="s">
        <v>11267</v>
      </c>
      <c r="O6913" s="129"/>
    </row>
    <row r="6914" spans="1:15">
      <c r="A6914" t="s">
        <v>11577</v>
      </c>
      <c r="B6914" t="s">
        <v>317</v>
      </c>
      <c r="C6914" t="s">
        <v>11578</v>
      </c>
      <c r="D6914" t="s">
        <v>318</v>
      </c>
      <c r="E6914">
        <v>13600.03</v>
      </c>
      <c r="F6914" t="s">
        <v>1170</v>
      </c>
      <c r="G6914" t="s">
        <v>11579</v>
      </c>
      <c r="H6914" t="s">
        <v>942</v>
      </c>
      <c r="I6914" t="s">
        <v>10615</v>
      </c>
      <c r="J6914">
        <v>10121</v>
      </c>
      <c r="K6914">
        <v>111600</v>
      </c>
      <c r="L6914" t="s">
        <v>31</v>
      </c>
      <c r="M6914" t="s">
        <v>161</v>
      </c>
      <c r="N6914" t="s">
        <v>11268</v>
      </c>
      <c r="O6914" s="129"/>
    </row>
    <row r="6915" spans="1:15">
      <c r="A6915" t="s">
        <v>11580</v>
      </c>
      <c r="B6915" t="s">
        <v>317</v>
      </c>
      <c r="C6915" t="s">
        <v>11581</v>
      </c>
      <c r="D6915" t="s">
        <v>318</v>
      </c>
      <c r="E6915">
        <v>15826.98</v>
      </c>
      <c r="F6915" t="s">
        <v>1170</v>
      </c>
      <c r="G6915" t="s">
        <v>11582</v>
      </c>
      <c r="H6915" t="s">
        <v>937</v>
      </c>
      <c r="I6915" t="s">
        <v>10615</v>
      </c>
      <c r="J6915">
        <v>10121</v>
      </c>
      <c r="K6915">
        <v>111600</v>
      </c>
      <c r="L6915" t="s">
        <v>31</v>
      </c>
      <c r="M6915" t="s">
        <v>161</v>
      </c>
      <c r="N6915" t="s">
        <v>11269</v>
      </c>
      <c r="O6915" s="129"/>
    </row>
    <row r="6916" spans="1:15">
      <c r="A6916" t="s">
        <v>1155</v>
      </c>
      <c r="B6916" t="s">
        <v>317</v>
      </c>
      <c r="C6916" t="s">
        <v>11586</v>
      </c>
      <c r="D6916" t="s">
        <v>318</v>
      </c>
      <c r="E6916">
        <v>15762.86</v>
      </c>
      <c r="F6916" t="s">
        <v>1170</v>
      </c>
      <c r="G6916" t="s">
        <v>11587</v>
      </c>
      <c r="H6916" t="s">
        <v>949</v>
      </c>
      <c r="I6916" t="s">
        <v>10615</v>
      </c>
      <c r="J6916">
        <v>10121</v>
      </c>
      <c r="K6916">
        <v>111600</v>
      </c>
      <c r="L6916" t="s">
        <v>31</v>
      </c>
      <c r="M6916" t="s">
        <v>161</v>
      </c>
      <c r="N6916" t="s">
        <v>11270</v>
      </c>
      <c r="O6916" s="129"/>
    </row>
    <row r="6917" spans="1:15">
      <c r="A6917" t="s">
        <v>11583</v>
      </c>
      <c r="B6917" t="s">
        <v>317</v>
      </c>
      <c r="C6917" t="s">
        <v>11584</v>
      </c>
      <c r="D6917" t="s">
        <v>318</v>
      </c>
      <c r="E6917">
        <v>15777.92</v>
      </c>
      <c r="F6917" t="s">
        <v>1170</v>
      </c>
      <c r="G6917" t="s">
        <v>11585</v>
      </c>
      <c r="H6917" t="s">
        <v>945</v>
      </c>
      <c r="I6917" t="s">
        <v>10615</v>
      </c>
      <c r="J6917">
        <v>10121</v>
      </c>
      <c r="K6917">
        <v>111600</v>
      </c>
      <c r="L6917" t="s">
        <v>31</v>
      </c>
      <c r="M6917" t="s">
        <v>161</v>
      </c>
      <c r="N6917" t="s">
        <v>11271</v>
      </c>
      <c r="O6917" s="129"/>
    </row>
    <row r="6918" spans="1:15">
      <c r="A6918" t="s">
        <v>11588</v>
      </c>
      <c r="B6918" t="s">
        <v>317</v>
      </c>
      <c r="C6918" t="s">
        <v>11589</v>
      </c>
      <c r="D6918" t="s">
        <v>318</v>
      </c>
      <c r="E6918">
        <v>25989.93</v>
      </c>
      <c r="F6918" t="s">
        <v>1170</v>
      </c>
      <c r="G6918" t="s">
        <v>11590</v>
      </c>
      <c r="H6918" t="s">
        <v>957</v>
      </c>
      <c r="I6918" t="s">
        <v>10615</v>
      </c>
      <c r="J6918">
        <v>10121</v>
      </c>
      <c r="K6918">
        <v>111600</v>
      </c>
      <c r="L6918" t="s">
        <v>31</v>
      </c>
      <c r="M6918" t="s">
        <v>161</v>
      </c>
      <c r="N6918" t="s">
        <v>11272</v>
      </c>
      <c r="O6918" s="129"/>
    </row>
    <row r="6919" spans="1:15">
      <c r="A6919" t="s">
        <v>1161</v>
      </c>
      <c r="B6919" t="s">
        <v>317</v>
      </c>
      <c r="C6919" t="s">
        <v>11591</v>
      </c>
      <c r="D6919" t="s">
        <v>318</v>
      </c>
      <c r="E6919">
        <v>15258.06</v>
      </c>
      <c r="F6919" t="s">
        <v>1170</v>
      </c>
      <c r="G6919" t="s">
        <v>11592</v>
      </c>
      <c r="H6919" t="s">
        <v>949</v>
      </c>
      <c r="I6919" t="s">
        <v>10615</v>
      </c>
      <c r="J6919">
        <v>10121</v>
      </c>
      <c r="K6919">
        <v>111600</v>
      </c>
      <c r="L6919" t="s">
        <v>31</v>
      </c>
      <c r="M6919" t="s">
        <v>161</v>
      </c>
      <c r="N6919" t="s">
        <v>11273</v>
      </c>
      <c r="O6919" s="129"/>
    </row>
    <row r="6920" spans="1:15">
      <c r="A6920" t="s">
        <v>1160</v>
      </c>
      <c r="B6920" t="s">
        <v>317</v>
      </c>
      <c r="C6920" t="s">
        <v>11593</v>
      </c>
      <c r="D6920" t="s">
        <v>318</v>
      </c>
      <c r="E6920">
        <v>15258.06</v>
      </c>
      <c r="F6920" t="s">
        <v>1170</v>
      </c>
      <c r="G6920" t="s">
        <v>11594</v>
      </c>
      <c r="H6920" t="s">
        <v>952</v>
      </c>
      <c r="I6920" t="s">
        <v>10615</v>
      </c>
      <c r="J6920">
        <v>10121</v>
      </c>
      <c r="K6920">
        <v>111600</v>
      </c>
      <c r="L6920" t="s">
        <v>31</v>
      </c>
      <c r="M6920" t="s">
        <v>161</v>
      </c>
      <c r="N6920" t="s">
        <v>11274</v>
      </c>
      <c r="O6920" s="129"/>
    </row>
    <row r="6921" spans="1:15">
      <c r="A6921" t="s">
        <v>316</v>
      </c>
      <c r="B6921" t="s">
        <v>317</v>
      </c>
      <c r="C6921" t="s">
        <v>11569</v>
      </c>
      <c r="D6921" t="s">
        <v>318</v>
      </c>
      <c r="E6921">
        <v>1965.65</v>
      </c>
      <c r="F6921" t="s">
        <v>1170</v>
      </c>
      <c r="G6921" t="s">
        <v>11570</v>
      </c>
      <c r="H6921" t="s">
        <v>957</v>
      </c>
      <c r="I6921" t="s">
        <v>10614</v>
      </c>
      <c r="J6921">
        <v>10121</v>
      </c>
      <c r="K6921">
        <v>111700</v>
      </c>
      <c r="L6921" t="s">
        <v>39</v>
      </c>
      <c r="M6921" t="s">
        <v>161</v>
      </c>
      <c r="N6921" t="s">
        <v>11264</v>
      </c>
      <c r="O6921" s="129"/>
    </row>
    <row r="6922" spans="1:15">
      <c r="A6922" t="s">
        <v>320</v>
      </c>
      <c r="B6922" t="s">
        <v>317</v>
      </c>
      <c r="C6922" t="s">
        <v>11571</v>
      </c>
      <c r="D6922" t="s">
        <v>318</v>
      </c>
      <c r="E6922">
        <v>1965.66</v>
      </c>
      <c r="F6922" t="s">
        <v>1170</v>
      </c>
      <c r="G6922" t="s">
        <v>11572</v>
      </c>
      <c r="H6922" t="s">
        <v>951</v>
      </c>
      <c r="I6922" t="s">
        <v>10614</v>
      </c>
      <c r="J6922">
        <v>10121</v>
      </c>
      <c r="K6922">
        <v>111700</v>
      </c>
      <c r="L6922" t="s">
        <v>39</v>
      </c>
      <c r="M6922" t="s">
        <v>161</v>
      </c>
      <c r="N6922" t="s">
        <v>11265</v>
      </c>
      <c r="O6922" s="129"/>
    </row>
    <row r="6923" spans="1:15">
      <c r="A6923" t="s">
        <v>321</v>
      </c>
      <c r="B6923" t="s">
        <v>317</v>
      </c>
      <c r="C6923" t="s">
        <v>11573</v>
      </c>
      <c r="D6923" t="s">
        <v>318</v>
      </c>
      <c r="E6923">
        <v>1965.65</v>
      </c>
      <c r="F6923" t="s">
        <v>1170</v>
      </c>
      <c r="G6923" t="s">
        <v>11574</v>
      </c>
      <c r="H6923" t="s">
        <v>952</v>
      </c>
      <c r="I6923" t="s">
        <v>10614</v>
      </c>
      <c r="J6923">
        <v>10121</v>
      </c>
      <c r="K6923">
        <v>111700</v>
      </c>
      <c r="L6923" t="s">
        <v>39</v>
      </c>
      <c r="M6923" t="s">
        <v>161</v>
      </c>
      <c r="N6923" t="s">
        <v>11266</v>
      </c>
      <c r="O6923" s="129"/>
    </row>
    <row r="6924" spans="1:15">
      <c r="A6924" t="s">
        <v>1115</v>
      </c>
      <c r="B6924" t="s">
        <v>317</v>
      </c>
      <c r="C6924" t="s">
        <v>11575</v>
      </c>
      <c r="D6924" t="s">
        <v>318</v>
      </c>
      <c r="E6924">
        <v>1965.65</v>
      </c>
      <c r="F6924" t="s">
        <v>1170</v>
      </c>
      <c r="G6924" t="s">
        <v>11576</v>
      </c>
      <c r="H6924" t="s">
        <v>952</v>
      </c>
      <c r="I6924" t="s">
        <v>10614</v>
      </c>
      <c r="J6924">
        <v>10121</v>
      </c>
      <c r="K6924">
        <v>111700</v>
      </c>
      <c r="L6924" t="s">
        <v>39</v>
      </c>
      <c r="M6924" t="s">
        <v>161</v>
      </c>
      <c r="N6924" t="s">
        <v>11267</v>
      </c>
      <c r="O6924" s="129"/>
    </row>
    <row r="6925" spans="1:15">
      <c r="A6925" t="s">
        <v>11577</v>
      </c>
      <c r="B6925" t="s">
        <v>317</v>
      </c>
      <c r="C6925" t="s">
        <v>11578</v>
      </c>
      <c r="D6925" t="s">
        <v>318</v>
      </c>
      <c r="E6925">
        <v>1965.65</v>
      </c>
      <c r="F6925" t="s">
        <v>1170</v>
      </c>
      <c r="G6925" t="s">
        <v>11579</v>
      </c>
      <c r="H6925" t="s">
        <v>943</v>
      </c>
      <c r="I6925" t="s">
        <v>10614</v>
      </c>
      <c r="J6925">
        <v>10121</v>
      </c>
      <c r="K6925">
        <v>111700</v>
      </c>
      <c r="L6925" t="s">
        <v>39</v>
      </c>
      <c r="M6925" t="s">
        <v>161</v>
      </c>
      <c r="N6925" t="s">
        <v>11268</v>
      </c>
      <c r="O6925" s="129"/>
    </row>
    <row r="6926" spans="1:15">
      <c r="A6926" t="s">
        <v>11580</v>
      </c>
      <c r="B6926" t="s">
        <v>317</v>
      </c>
      <c r="C6926" t="s">
        <v>11581</v>
      </c>
      <c r="D6926" t="s">
        <v>318</v>
      </c>
      <c r="E6926">
        <v>1965.65</v>
      </c>
      <c r="F6926" t="s">
        <v>1170</v>
      </c>
      <c r="G6926" t="s">
        <v>11582</v>
      </c>
      <c r="H6926" t="s">
        <v>938</v>
      </c>
      <c r="I6926" t="s">
        <v>10614</v>
      </c>
      <c r="J6926">
        <v>10121</v>
      </c>
      <c r="K6926">
        <v>111700</v>
      </c>
      <c r="L6926" t="s">
        <v>39</v>
      </c>
      <c r="M6926" t="s">
        <v>161</v>
      </c>
      <c r="N6926" t="s">
        <v>11269</v>
      </c>
      <c r="O6926" s="129"/>
    </row>
    <row r="6927" spans="1:15">
      <c r="A6927" t="s">
        <v>11583</v>
      </c>
      <c r="B6927" t="s">
        <v>317</v>
      </c>
      <c r="C6927" t="s">
        <v>11584</v>
      </c>
      <c r="D6927" t="s">
        <v>318</v>
      </c>
      <c r="E6927">
        <v>1965.65</v>
      </c>
      <c r="F6927" t="s">
        <v>1170</v>
      </c>
      <c r="G6927" t="s">
        <v>11585</v>
      </c>
      <c r="H6927" t="s">
        <v>946</v>
      </c>
      <c r="I6927" t="s">
        <v>10614</v>
      </c>
      <c r="J6927">
        <v>10121</v>
      </c>
      <c r="K6927">
        <v>111700</v>
      </c>
      <c r="L6927" t="s">
        <v>39</v>
      </c>
      <c r="M6927" t="s">
        <v>161</v>
      </c>
      <c r="N6927" t="s">
        <v>11271</v>
      </c>
      <c r="O6927" s="129"/>
    </row>
    <row r="6928" spans="1:15">
      <c r="A6928" t="s">
        <v>1155</v>
      </c>
      <c r="B6928" t="s">
        <v>317</v>
      </c>
      <c r="C6928" t="s">
        <v>11586</v>
      </c>
      <c r="D6928" t="s">
        <v>318</v>
      </c>
      <c r="E6928">
        <v>1965.65</v>
      </c>
      <c r="F6928" t="s">
        <v>1170</v>
      </c>
      <c r="G6928" t="s">
        <v>11587</v>
      </c>
      <c r="H6928" t="s">
        <v>950</v>
      </c>
      <c r="I6928" t="s">
        <v>10614</v>
      </c>
      <c r="J6928">
        <v>10121</v>
      </c>
      <c r="K6928">
        <v>111700</v>
      </c>
      <c r="L6928" t="s">
        <v>39</v>
      </c>
      <c r="M6928" t="s">
        <v>161</v>
      </c>
      <c r="N6928" t="s">
        <v>11270</v>
      </c>
      <c r="O6928" s="129"/>
    </row>
    <row r="6929" spans="1:15">
      <c r="A6929" t="s">
        <v>11588</v>
      </c>
      <c r="B6929" t="s">
        <v>317</v>
      </c>
      <c r="C6929" t="s">
        <v>11589</v>
      </c>
      <c r="D6929" t="s">
        <v>318</v>
      </c>
      <c r="E6929">
        <v>3746.75</v>
      </c>
      <c r="F6929" t="s">
        <v>1170</v>
      </c>
      <c r="G6929" t="s">
        <v>11590</v>
      </c>
      <c r="H6929" t="s">
        <v>958</v>
      </c>
      <c r="I6929" t="s">
        <v>10614</v>
      </c>
      <c r="J6929">
        <v>10121</v>
      </c>
      <c r="K6929">
        <v>111700</v>
      </c>
      <c r="L6929" t="s">
        <v>39</v>
      </c>
      <c r="M6929" t="s">
        <v>161</v>
      </c>
      <c r="N6929" t="s">
        <v>11272</v>
      </c>
      <c r="O6929" s="129"/>
    </row>
    <row r="6930" spans="1:15">
      <c r="A6930" t="s">
        <v>1161</v>
      </c>
      <c r="B6930" t="s">
        <v>317</v>
      </c>
      <c r="C6930" t="s">
        <v>11591</v>
      </c>
      <c r="D6930" t="s">
        <v>318</v>
      </c>
      <c r="E6930">
        <v>2163.5500000000002</v>
      </c>
      <c r="F6930" t="s">
        <v>1170</v>
      </c>
      <c r="G6930" t="s">
        <v>11592</v>
      </c>
      <c r="H6930" t="s">
        <v>950</v>
      </c>
      <c r="I6930" t="s">
        <v>10614</v>
      </c>
      <c r="J6930">
        <v>10121</v>
      </c>
      <c r="K6930">
        <v>111700</v>
      </c>
      <c r="L6930" t="s">
        <v>39</v>
      </c>
      <c r="M6930" t="s">
        <v>161</v>
      </c>
      <c r="N6930" t="s">
        <v>11273</v>
      </c>
      <c r="O6930" s="129"/>
    </row>
    <row r="6931" spans="1:15">
      <c r="A6931" t="s">
        <v>1160</v>
      </c>
      <c r="B6931" t="s">
        <v>317</v>
      </c>
      <c r="C6931" t="s">
        <v>11593</v>
      </c>
      <c r="D6931" t="s">
        <v>318</v>
      </c>
      <c r="E6931">
        <v>2163.5500000000002</v>
      </c>
      <c r="F6931" t="s">
        <v>1170</v>
      </c>
      <c r="G6931" t="s">
        <v>11594</v>
      </c>
      <c r="H6931" t="s">
        <v>953</v>
      </c>
      <c r="I6931" t="s">
        <v>10614</v>
      </c>
      <c r="J6931">
        <v>10121</v>
      </c>
      <c r="K6931">
        <v>111700</v>
      </c>
      <c r="L6931" t="s">
        <v>39</v>
      </c>
      <c r="M6931" t="s">
        <v>161</v>
      </c>
      <c r="N6931" t="s">
        <v>11274</v>
      </c>
      <c r="O6931" s="129"/>
    </row>
    <row r="6932" spans="1:15">
      <c r="A6932" t="s">
        <v>316</v>
      </c>
      <c r="B6932" t="s">
        <v>317</v>
      </c>
      <c r="C6932" t="s">
        <v>11569</v>
      </c>
      <c r="D6932" t="s">
        <v>318</v>
      </c>
      <c r="E6932">
        <v>75.569999999999993</v>
      </c>
      <c r="F6932" t="s">
        <v>1170</v>
      </c>
      <c r="G6932" t="s">
        <v>11570</v>
      </c>
      <c r="H6932" t="s">
        <v>958</v>
      </c>
      <c r="I6932" t="s">
        <v>10613</v>
      </c>
      <c r="J6932">
        <v>10121</v>
      </c>
      <c r="K6932">
        <v>113000</v>
      </c>
      <c r="L6932" t="s">
        <v>39</v>
      </c>
      <c r="M6932" t="s">
        <v>161</v>
      </c>
      <c r="N6932" t="s">
        <v>11264</v>
      </c>
      <c r="O6932" s="129"/>
    </row>
    <row r="6933" spans="1:15">
      <c r="A6933" t="s">
        <v>320</v>
      </c>
      <c r="B6933" t="s">
        <v>317</v>
      </c>
      <c r="C6933" t="s">
        <v>11571</v>
      </c>
      <c r="D6933" t="s">
        <v>318</v>
      </c>
      <c r="E6933">
        <v>75.569999999999993</v>
      </c>
      <c r="F6933" t="s">
        <v>1170</v>
      </c>
      <c r="G6933" t="s">
        <v>11572</v>
      </c>
      <c r="H6933" t="s">
        <v>952</v>
      </c>
      <c r="I6933" t="s">
        <v>10613</v>
      </c>
      <c r="J6933">
        <v>10121</v>
      </c>
      <c r="K6933">
        <v>113000</v>
      </c>
      <c r="L6933" t="s">
        <v>39</v>
      </c>
      <c r="M6933" t="s">
        <v>161</v>
      </c>
      <c r="N6933" t="s">
        <v>11265</v>
      </c>
      <c r="O6933" s="129"/>
    </row>
    <row r="6934" spans="1:15">
      <c r="A6934" t="s">
        <v>321</v>
      </c>
      <c r="B6934" t="s">
        <v>317</v>
      </c>
      <c r="C6934" t="s">
        <v>11573</v>
      </c>
      <c r="D6934" t="s">
        <v>318</v>
      </c>
      <c r="E6934">
        <v>80.209999999999994</v>
      </c>
      <c r="F6934" t="s">
        <v>1170</v>
      </c>
      <c r="G6934" t="s">
        <v>11574</v>
      </c>
      <c r="H6934" t="s">
        <v>953</v>
      </c>
      <c r="I6934" t="s">
        <v>10613</v>
      </c>
      <c r="J6934">
        <v>10121</v>
      </c>
      <c r="K6934">
        <v>113000</v>
      </c>
      <c r="L6934" t="s">
        <v>39</v>
      </c>
      <c r="M6934" t="s">
        <v>161</v>
      </c>
      <c r="N6934" t="s">
        <v>11266</v>
      </c>
      <c r="O6934" s="129"/>
    </row>
    <row r="6935" spans="1:15">
      <c r="A6935" t="s">
        <v>1115</v>
      </c>
      <c r="B6935" t="s">
        <v>317</v>
      </c>
      <c r="C6935" t="s">
        <v>11575</v>
      </c>
      <c r="D6935" t="s">
        <v>318</v>
      </c>
      <c r="E6935">
        <v>76.349999999999994</v>
      </c>
      <c r="F6935" t="s">
        <v>1170</v>
      </c>
      <c r="G6935" t="s">
        <v>11576</v>
      </c>
      <c r="H6935" t="s">
        <v>953</v>
      </c>
      <c r="I6935" t="s">
        <v>10613</v>
      </c>
      <c r="J6935">
        <v>10121</v>
      </c>
      <c r="K6935">
        <v>113000</v>
      </c>
      <c r="L6935" t="s">
        <v>39</v>
      </c>
      <c r="M6935" t="s">
        <v>161</v>
      </c>
      <c r="N6935" t="s">
        <v>11267</v>
      </c>
      <c r="O6935" s="129"/>
    </row>
    <row r="6936" spans="1:15">
      <c r="A6936" t="s">
        <v>11577</v>
      </c>
      <c r="B6936" t="s">
        <v>317</v>
      </c>
      <c r="C6936" t="s">
        <v>11578</v>
      </c>
      <c r="D6936" t="s">
        <v>318</v>
      </c>
      <c r="E6936">
        <v>75.569999999999993</v>
      </c>
      <c r="F6936" t="s">
        <v>1170</v>
      </c>
      <c r="G6936" t="s">
        <v>11579</v>
      </c>
      <c r="H6936" t="s">
        <v>944</v>
      </c>
      <c r="I6936" t="s">
        <v>10613</v>
      </c>
      <c r="J6936">
        <v>10121</v>
      </c>
      <c r="K6936">
        <v>113000</v>
      </c>
      <c r="L6936" t="s">
        <v>39</v>
      </c>
      <c r="M6936" t="s">
        <v>161</v>
      </c>
      <c r="N6936" t="s">
        <v>11268</v>
      </c>
      <c r="O6936" s="129"/>
    </row>
    <row r="6937" spans="1:15">
      <c r="A6937" t="s">
        <v>11580</v>
      </c>
      <c r="B6937" t="s">
        <v>317</v>
      </c>
      <c r="C6937" t="s">
        <v>11581</v>
      </c>
      <c r="D6937" t="s">
        <v>318</v>
      </c>
      <c r="E6937">
        <v>75.569999999999993</v>
      </c>
      <c r="F6937" t="s">
        <v>1170</v>
      </c>
      <c r="G6937" t="s">
        <v>11582</v>
      </c>
      <c r="H6937" t="s">
        <v>939</v>
      </c>
      <c r="I6937" t="s">
        <v>10613</v>
      </c>
      <c r="J6937">
        <v>10121</v>
      </c>
      <c r="K6937">
        <v>113000</v>
      </c>
      <c r="L6937" t="s">
        <v>39</v>
      </c>
      <c r="M6937" t="s">
        <v>161</v>
      </c>
      <c r="N6937" t="s">
        <v>11269</v>
      </c>
      <c r="O6937" s="129"/>
    </row>
    <row r="6938" spans="1:15">
      <c r="A6938" t="s">
        <v>11583</v>
      </c>
      <c r="B6938" t="s">
        <v>317</v>
      </c>
      <c r="C6938" t="s">
        <v>11584</v>
      </c>
      <c r="D6938" t="s">
        <v>318</v>
      </c>
      <c r="E6938">
        <v>75.63</v>
      </c>
      <c r="F6938" t="s">
        <v>1170</v>
      </c>
      <c r="G6938" t="s">
        <v>11585</v>
      </c>
      <c r="H6938" t="s">
        <v>947</v>
      </c>
      <c r="I6938" t="s">
        <v>10613</v>
      </c>
      <c r="J6938">
        <v>10121</v>
      </c>
      <c r="K6938">
        <v>113000</v>
      </c>
      <c r="L6938" t="s">
        <v>39</v>
      </c>
      <c r="M6938" t="s">
        <v>161</v>
      </c>
      <c r="N6938" t="s">
        <v>11271</v>
      </c>
      <c r="O6938" s="129"/>
    </row>
    <row r="6939" spans="1:15">
      <c r="A6939" t="s">
        <v>1155</v>
      </c>
      <c r="B6939" t="s">
        <v>317</v>
      </c>
      <c r="C6939" t="s">
        <v>11586</v>
      </c>
      <c r="D6939" t="s">
        <v>318</v>
      </c>
      <c r="E6939">
        <v>77.97</v>
      </c>
      <c r="F6939" t="s">
        <v>1170</v>
      </c>
      <c r="G6939" t="s">
        <v>11587</v>
      </c>
      <c r="H6939" t="s">
        <v>951</v>
      </c>
      <c r="I6939" t="s">
        <v>10613</v>
      </c>
      <c r="J6939">
        <v>10121</v>
      </c>
      <c r="K6939">
        <v>113000</v>
      </c>
      <c r="L6939" t="s">
        <v>39</v>
      </c>
      <c r="M6939" t="s">
        <v>161</v>
      </c>
      <c r="N6939" t="s">
        <v>11270</v>
      </c>
      <c r="O6939" s="129"/>
    </row>
    <row r="6940" spans="1:15">
      <c r="A6940" t="s">
        <v>11588</v>
      </c>
      <c r="B6940" t="s">
        <v>317</v>
      </c>
      <c r="C6940" t="s">
        <v>11589</v>
      </c>
      <c r="D6940" t="s">
        <v>318</v>
      </c>
      <c r="E6940">
        <v>195.37</v>
      </c>
      <c r="F6940" t="s">
        <v>1170</v>
      </c>
      <c r="G6940" t="s">
        <v>11590</v>
      </c>
      <c r="H6940" t="s">
        <v>959</v>
      </c>
      <c r="I6940" t="s">
        <v>10613</v>
      </c>
      <c r="J6940">
        <v>10121</v>
      </c>
      <c r="K6940">
        <v>113000</v>
      </c>
      <c r="L6940" t="s">
        <v>39</v>
      </c>
      <c r="M6940" t="s">
        <v>161</v>
      </c>
      <c r="N6940" t="s">
        <v>11272</v>
      </c>
      <c r="O6940" s="129"/>
    </row>
    <row r="6941" spans="1:15">
      <c r="A6941" t="s">
        <v>1161</v>
      </c>
      <c r="B6941" t="s">
        <v>317</v>
      </c>
      <c r="C6941" t="s">
        <v>11591</v>
      </c>
      <c r="D6941" t="s">
        <v>318</v>
      </c>
      <c r="E6941">
        <v>87.57</v>
      </c>
      <c r="F6941" t="s">
        <v>1170</v>
      </c>
      <c r="G6941" t="s">
        <v>11592</v>
      </c>
      <c r="H6941" t="s">
        <v>951</v>
      </c>
      <c r="I6941" t="s">
        <v>10613</v>
      </c>
      <c r="J6941">
        <v>10121</v>
      </c>
      <c r="K6941">
        <v>113000</v>
      </c>
      <c r="L6941" t="s">
        <v>39</v>
      </c>
      <c r="M6941" t="s">
        <v>161</v>
      </c>
      <c r="N6941" t="s">
        <v>11273</v>
      </c>
      <c r="O6941" s="129"/>
    </row>
    <row r="6942" spans="1:15">
      <c r="A6942" t="s">
        <v>1160</v>
      </c>
      <c r="B6942" t="s">
        <v>317</v>
      </c>
      <c r="C6942" t="s">
        <v>11593</v>
      </c>
      <c r="D6942" t="s">
        <v>318</v>
      </c>
      <c r="E6942">
        <v>89.08</v>
      </c>
      <c r="F6942" t="s">
        <v>1170</v>
      </c>
      <c r="G6942" t="s">
        <v>11594</v>
      </c>
      <c r="H6942" t="s">
        <v>954</v>
      </c>
      <c r="I6942" t="s">
        <v>10613</v>
      </c>
      <c r="J6942">
        <v>10121</v>
      </c>
      <c r="K6942">
        <v>113000</v>
      </c>
      <c r="L6942" t="s">
        <v>39</v>
      </c>
      <c r="M6942" t="s">
        <v>161</v>
      </c>
      <c r="N6942" t="s">
        <v>11274</v>
      </c>
      <c r="O6942" s="129"/>
    </row>
    <row r="6943" spans="1:15">
      <c r="A6943" t="s">
        <v>316</v>
      </c>
      <c r="B6943" t="s">
        <v>317</v>
      </c>
      <c r="C6943" t="s">
        <v>11569</v>
      </c>
      <c r="D6943" t="s">
        <v>318</v>
      </c>
      <c r="E6943">
        <v>917.63</v>
      </c>
      <c r="F6943" t="s">
        <v>1170</v>
      </c>
      <c r="G6943" t="s">
        <v>11570</v>
      </c>
      <c r="H6943" t="s">
        <v>959</v>
      </c>
      <c r="I6943" t="s">
        <v>10612</v>
      </c>
      <c r="J6943">
        <v>10121</v>
      </c>
      <c r="K6943">
        <v>113010</v>
      </c>
      <c r="L6943" t="s">
        <v>35</v>
      </c>
      <c r="M6943" t="s">
        <v>161</v>
      </c>
      <c r="N6943" t="s">
        <v>11264</v>
      </c>
      <c r="O6943" s="129"/>
    </row>
    <row r="6944" spans="1:15">
      <c r="A6944" t="s">
        <v>320</v>
      </c>
      <c r="B6944" t="s">
        <v>317</v>
      </c>
      <c r="C6944" t="s">
        <v>11571</v>
      </c>
      <c r="D6944" t="s">
        <v>318</v>
      </c>
      <c r="E6944">
        <v>917.63</v>
      </c>
      <c r="F6944" t="s">
        <v>1170</v>
      </c>
      <c r="G6944" t="s">
        <v>11572</v>
      </c>
      <c r="H6944" t="s">
        <v>953</v>
      </c>
      <c r="I6944" t="s">
        <v>10612</v>
      </c>
      <c r="J6944">
        <v>10121</v>
      </c>
      <c r="K6944">
        <v>113010</v>
      </c>
      <c r="L6944" t="s">
        <v>35</v>
      </c>
      <c r="M6944" t="s">
        <v>161</v>
      </c>
      <c r="N6944" t="s">
        <v>11265</v>
      </c>
      <c r="O6944" s="129"/>
    </row>
    <row r="6945" spans="1:15">
      <c r="A6945" t="s">
        <v>321</v>
      </c>
      <c r="B6945" t="s">
        <v>317</v>
      </c>
      <c r="C6945" t="s">
        <v>11573</v>
      </c>
      <c r="D6945" t="s">
        <v>318</v>
      </c>
      <c r="E6945">
        <v>917.63</v>
      </c>
      <c r="F6945" t="s">
        <v>1170</v>
      </c>
      <c r="G6945" t="s">
        <v>11574</v>
      </c>
      <c r="H6945" t="s">
        <v>954</v>
      </c>
      <c r="I6945" t="s">
        <v>10612</v>
      </c>
      <c r="J6945">
        <v>10121</v>
      </c>
      <c r="K6945">
        <v>113010</v>
      </c>
      <c r="L6945" t="s">
        <v>35</v>
      </c>
      <c r="M6945" t="s">
        <v>161</v>
      </c>
      <c r="N6945" t="s">
        <v>11266</v>
      </c>
      <c r="O6945" s="129"/>
    </row>
    <row r="6946" spans="1:15">
      <c r="A6946" t="s">
        <v>1115</v>
      </c>
      <c r="B6946" t="s">
        <v>317</v>
      </c>
      <c r="C6946" t="s">
        <v>11575</v>
      </c>
      <c r="D6946" t="s">
        <v>318</v>
      </c>
      <c r="E6946">
        <v>917.63</v>
      </c>
      <c r="F6946" t="s">
        <v>1170</v>
      </c>
      <c r="G6946" t="s">
        <v>11576</v>
      </c>
      <c r="H6946" t="s">
        <v>954</v>
      </c>
      <c r="I6946" t="s">
        <v>10612</v>
      </c>
      <c r="J6946">
        <v>10121</v>
      </c>
      <c r="K6946">
        <v>113010</v>
      </c>
      <c r="L6946" t="s">
        <v>35</v>
      </c>
      <c r="M6946" t="s">
        <v>161</v>
      </c>
      <c r="N6946" t="s">
        <v>11267</v>
      </c>
      <c r="O6946" s="129"/>
    </row>
    <row r="6947" spans="1:15">
      <c r="A6947" t="s">
        <v>11577</v>
      </c>
      <c r="B6947" t="s">
        <v>317</v>
      </c>
      <c r="C6947" t="s">
        <v>11578</v>
      </c>
      <c r="D6947" t="s">
        <v>318</v>
      </c>
      <c r="E6947">
        <v>917.63</v>
      </c>
      <c r="F6947" t="s">
        <v>1170</v>
      </c>
      <c r="G6947" t="s">
        <v>11579</v>
      </c>
      <c r="H6947" t="s">
        <v>945</v>
      </c>
      <c r="I6947" t="s">
        <v>10612</v>
      </c>
      <c r="J6947">
        <v>10121</v>
      </c>
      <c r="K6947">
        <v>113010</v>
      </c>
      <c r="L6947" t="s">
        <v>35</v>
      </c>
      <c r="M6947" t="s">
        <v>161</v>
      </c>
      <c r="N6947" t="s">
        <v>11268</v>
      </c>
      <c r="O6947" s="129"/>
    </row>
    <row r="6948" spans="1:15">
      <c r="A6948" t="s">
        <v>11580</v>
      </c>
      <c r="B6948" t="s">
        <v>317</v>
      </c>
      <c r="C6948" t="s">
        <v>11581</v>
      </c>
      <c r="D6948" t="s">
        <v>318</v>
      </c>
      <c r="E6948">
        <v>917.63</v>
      </c>
      <c r="F6948" t="s">
        <v>1170</v>
      </c>
      <c r="G6948" t="s">
        <v>11582</v>
      </c>
      <c r="H6948" t="s">
        <v>940</v>
      </c>
      <c r="I6948" t="s">
        <v>10612</v>
      </c>
      <c r="J6948">
        <v>10121</v>
      </c>
      <c r="K6948">
        <v>113010</v>
      </c>
      <c r="L6948" t="s">
        <v>35</v>
      </c>
      <c r="M6948" t="s">
        <v>161</v>
      </c>
      <c r="N6948" t="s">
        <v>11269</v>
      </c>
      <c r="O6948" s="129"/>
    </row>
    <row r="6949" spans="1:15">
      <c r="A6949" t="s">
        <v>1155</v>
      </c>
      <c r="B6949" t="s">
        <v>317</v>
      </c>
      <c r="C6949" t="s">
        <v>11586</v>
      </c>
      <c r="D6949" t="s">
        <v>318</v>
      </c>
      <c r="E6949">
        <v>917.63</v>
      </c>
      <c r="F6949" t="s">
        <v>1170</v>
      </c>
      <c r="G6949" t="s">
        <v>11587</v>
      </c>
      <c r="H6949" t="s">
        <v>952</v>
      </c>
      <c r="I6949" t="s">
        <v>10612</v>
      </c>
      <c r="J6949">
        <v>10121</v>
      </c>
      <c r="K6949">
        <v>113010</v>
      </c>
      <c r="L6949" t="s">
        <v>35</v>
      </c>
      <c r="M6949" t="s">
        <v>161</v>
      </c>
      <c r="N6949" t="s">
        <v>11270</v>
      </c>
      <c r="O6949" s="129"/>
    </row>
    <row r="6950" spans="1:15">
      <c r="A6950" t="s">
        <v>11583</v>
      </c>
      <c r="B6950" t="s">
        <v>317</v>
      </c>
      <c r="C6950" t="s">
        <v>11584</v>
      </c>
      <c r="D6950" t="s">
        <v>318</v>
      </c>
      <c r="E6950">
        <v>917.63</v>
      </c>
      <c r="F6950" t="s">
        <v>1170</v>
      </c>
      <c r="G6950" t="s">
        <v>11585</v>
      </c>
      <c r="H6950" t="s">
        <v>948</v>
      </c>
      <c r="I6950" t="s">
        <v>10612</v>
      </c>
      <c r="J6950">
        <v>10121</v>
      </c>
      <c r="K6950">
        <v>113010</v>
      </c>
      <c r="L6950" t="s">
        <v>35</v>
      </c>
      <c r="M6950" t="s">
        <v>161</v>
      </c>
      <c r="N6950" t="s">
        <v>11271</v>
      </c>
      <c r="O6950" s="129"/>
    </row>
    <row r="6951" spans="1:15">
      <c r="A6951" t="s">
        <v>11588</v>
      </c>
      <c r="B6951" t="s">
        <v>317</v>
      </c>
      <c r="C6951" t="s">
        <v>11589</v>
      </c>
      <c r="D6951" t="s">
        <v>318</v>
      </c>
      <c r="E6951">
        <v>1609.42</v>
      </c>
      <c r="F6951" t="s">
        <v>1170</v>
      </c>
      <c r="G6951" t="s">
        <v>11590</v>
      </c>
      <c r="H6951" t="s">
        <v>960</v>
      </c>
      <c r="I6951" t="s">
        <v>10612</v>
      </c>
      <c r="J6951">
        <v>10121</v>
      </c>
      <c r="K6951">
        <v>113010</v>
      </c>
      <c r="L6951" t="s">
        <v>35</v>
      </c>
      <c r="M6951" t="s">
        <v>161</v>
      </c>
      <c r="N6951" t="s">
        <v>11272</v>
      </c>
      <c r="O6951" s="129"/>
    </row>
    <row r="6952" spans="1:15">
      <c r="A6952" t="s">
        <v>1161</v>
      </c>
      <c r="B6952" t="s">
        <v>317</v>
      </c>
      <c r="C6952" t="s">
        <v>11591</v>
      </c>
      <c r="D6952" t="s">
        <v>318</v>
      </c>
      <c r="E6952">
        <v>994.49</v>
      </c>
      <c r="F6952" t="s">
        <v>1170</v>
      </c>
      <c r="G6952" t="s">
        <v>11592</v>
      </c>
      <c r="H6952" t="s">
        <v>952</v>
      </c>
      <c r="I6952" t="s">
        <v>10612</v>
      </c>
      <c r="J6952">
        <v>10121</v>
      </c>
      <c r="K6952">
        <v>113010</v>
      </c>
      <c r="L6952" t="s">
        <v>35</v>
      </c>
      <c r="M6952" t="s">
        <v>161</v>
      </c>
      <c r="N6952" t="s">
        <v>11273</v>
      </c>
      <c r="O6952" s="129"/>
    </row>
    <row r="6953" spans="1:15">
      <c r="A6953" t="s">
        <v>1160</v>
      </c>
      <c r="B6953" t="s">
        <v>317</v>
      </c>
      <c r="C6953" t="s">
        <v>11593</v>
      </c>
      <c r="D6953" t="s">
        <v>318</v>
      </c>
      <c r="E6953">
        <v>994.49</v>
      </c>
      <c r="F6953" t="s">
        <v>1170</v>
      </c>
      <c r="G6953" t="s">
        <v>11594</v>
      </c>
      <c r="H6953" t="s">
        <v>955</v>
      </c>
      <c r="I6953" t="s">
        <v>10612</v>
      </c>
      <c r="J6953">
        <v>10121</v>
      </c>
      <c r="K6953">
        <v>113010</v>
      </c>
      <c r="L6953" t="s">
        <v>35</v>
      </c>
      <c r="M6953" t="s">
        <v>161</v>
      </c>
      <c r="N6953" t="s">
        <v>11274</v>
      </c>
      <c r="O6953" s="129"/>
    </row>
    <row r="6954" spans="1:15">
      <c r="A6954" t="s">
        <v>316</v>
      </c>
      <c r="B6954" t="s">
        <v>317</v>
      </c>
      <c r="C6954" t="s">
        <v>11569</v>
      </c>
      <c r="D6954" t="s">
        <v>318</v>
      </c>
      <c r="E6954">
        <v>355.84</v>
      </c>
      <c r="F6954" t="s">
        <v>1170</v>
      </c>
      <c r="G6954" t="s">
        <v>11570</v>
      </c>
      <c r="H6954" t="s">
        <v>960</v>
      </c>
      <c r="I6954" t="s">
        <v>10611</v>
      </c>
      <c r="J6954">
        <v>10121</v>
      </c>
      <c r="K6954">
        <v>113020</v>
      </c>
      <c r="L6954" t="s">
        <v>33</v>
      </c>
      <c r="M6954" t="s">
        <v>161</v>
      </c>
      <c r="N6954" t="s">
        <v>11264</v>
      </c>
      <c r="O6954" s="129"/>
    </row>
    <row r="6955" spans="1:15">
      <c r="A6955" t="s">
        <v>320</v>
      </c>
      <c r="B6955" t="s">
        <v>317</v>
      </c>
      <c r="C6955" t="s">
        <v>11571</v>
      </c>
      <c r="D6955" t="s">
        <v>318</v>
      </c>
      <c r="E6955">
        <v>338.82</v>
      </c>
      <c r="F6955" t="s">
        <v>1170</v>
      </c>
      <c r="G6955" t="s">
        <v>11572</v>
      </c>
      <c r="H6955" t="s">
        <v>954</v>
      </c>
      <c r="I6955" t="s">
        <v>10611</v>
      </c>
      <c r="J6955">
        <v>10121</v>
      </c>
      <c r="K6955">
        <v>113020</v>
      </c>
      <c r="L6955" t="s">
        <v>33</v>
      </c>
      <c r="M6955" t="s">
        <v>161</v>
      </c>
      <c r="N6955" t="s">
        <v>11265</v>
      </c>
      <c r="O6955" s="129"/>
    </row>
    <row r="6956" spans="1:15">
      <c r="A6956" t="s">
        <v>321</v>
      </c>
      <c r="B6956" t="s">
        <v>317</v>
      </c>
      <c r="C6956" t="s">
        <v>11573</v>
      </c>
      <c r="D6956" t="s">
        <v>318</v>
      </c>
      <c r="E6956">
        <v>417.7</v>
      </c>
      <c r="F6956" t="s">
        <v>1170</v>
      </c>
      <c r="G6956" t="s">
        <v>11574</v>
      </c>
      <c r="H6956" t="s">
        <v>955</v>
      </c>
      <c r="I6956" t="s">
        <v>10611</v>
      </c>
      <c r="J6956">
        <v>10121</v>
      </c>
      <c r="K6956">
        <v>113020</v>
      </c>
      <c r="L6956" t="s">
        <v>33</v>
      </c>
      <c r="M6956" t="s">
        <v>161</v>
      </c>
      <c r="N6956" t="s">
        <v>11266</v>
      </c>
      <c r="O6956" s="129"/>
    </row>
    <row r="6957" spans="1:15">
      <c r="A6957" t="s">
        <v>1115</v>
      </c>
      <c r="B6957" t="s">
        <v>317</v>
      </c>
      <c r="C6957" t="s">
        <v>11575</v>
      </c>
      <c r="D6957" t="s">
        <v>318</v>
      </c>
      <c r="E6957">
        <v>381.17</v>
      </c>
      <c r="F6957" t="s">
        <v>1170</v>
      </c>
      <c r="G6957" t="s">
        <v>11576</v>
      </c>
      <c r="H6957" t="s">
        <v>955</v>
      </c>
      <c r="I6957" t="s">
        <v>10611</v>
      </c>
      <c r="J6957">
        <v>10121</v>
      </c>
      <c r="K6957">
        <v>113020</v>
      </c>
      <c r="L6957" t="s">
        <v>33</v>
      </c>
      <c r="M6957" t="s">
        <v>161</v>
      </c>
      <c r="N6957" t="s">
        <v>11267</v>
      </c>
      <c r="O6957" s="129"/>
    </row>
    <row r="6958" spans="1:15">
      <c r="A6958" t="s">
        <v>11577</v>
      </c>
      <c r="B6958" t="s">
        <v>317</v>
      </c>
      <c r="C6958" t="s">
        <v>11578</v>
      </c>
      <c r="D6958" t="s">
        <v>318</v>
      </c>
      <c r="E6958">
        <v>352.79</v>
      </c>
      <c r="F6958" t="s">
        <v>1170</v>
      </c>
      <c r="G6958" t="s">
        <v>11579</v>
      </c>
      <c r="H6958" t="s">
        <v>946</v>
      </c>
      <c r="I6958" t="s">
        <v>10611</v>
      </c>
      <c r="J6958">
        <v>10121</v>
      </c>
      <c r="K6958">
        <v>113020</v>
      </c>
      <c r="L6958" t="s">
        <v>33</v>
      </c>
      <c r="M6958" t="s">
        <v>161</v>
      </c>
      <c r="N6958" t="s">
        <v>11268</v>
      </c>
      <c r="O6958" s="129"/>
    </row>
    <row r="6959" spans="1:15">
      <c r="A6959" t="s">
        <v>11580</v>
      </c>
      <c r="B6959" t="s">
        <v>317</v>
      </c>
      <c r="C6959" t="s">
        <v>11581</v>
      </c>
      <c r="D6959" t="s">
        <v>318</v>
      </c>
      <c r="E6959">
        <v>436.47</v>
      </c>
      <c r="F6959" t="s">
        <v>1170</v>
      </c>
      <c r="G6959" t="s">
        <v>11582</v>
      </c>
      <c r="H6959" t="s">
        <v>941</v>
      </c>
      <c r="I6959" t="s">
        <v>10611</v>
      </c>
      <c r="J6959">
        <v>10121</v>
      </c>
      <c r="K6959">
        <v>113020</v>
      </c>
      <c r="L6959" t="s">
        <v>33</v>
      </c>
      <c r="M6959" t="s">
        <v>161</v>
      </c>
      <c r="N6959" t="s">
        <v>11269</v>
      </c>
      <c r="O6959" s="129"/>
    </row>
    <row r="6960" spans="1:15">
      <c r="A6960" t="s">
        <v>11583</v>
      </c>
      <c r="B6960" t="s">
        <v>317</v>
      </c>
      <c r="C6960" t="s">
        <v>11584</v>
      </c>
      <c r="D6960" t="s">
        <v>318</v>
      </c>
      <c r="E6960">
        <v>352.95</v>
      </c>
      <c r="F6960" t="s">
        <v>1170</v>
      </c>
      <c r="G6960" t="s">
        <v>11585</v>
      </c>
      <c r="H6960" t="s">
        <v>949</v>
      </c>
      <c r="I6960" t="s">
        <v>10611</v>
      </c>
      <c r="J6960">
        <v>10121</v>
      </c>
      <c r="K6960">
        <v>113020</v>
      </c>
      <c r="L6960" t="s">
        <v>33</v>
      </c>
      <c r="M6960" t="s">
        <v>161</v>
      </c>
      <c r="N6960" t="s">
        <v>11271</v>
      </c>
      <c r="O6960" s="129"/>
    </row>
    <row r="6961" spans="1:15">
      <c r="A6961" t="s">
        <v>1155</v>
      </c>
      <c r="B6961" t="s">
        <v>317</v>
      </c>
      <c r="C6961" t="s">
        <v>11586</v>
      </c>
      <c r="D6961" t="s">
        <v>318</v>
      </c>
      <c r="E6961">
        <v>336.67</v>
      </c>
      <c r="F6961" t="s">
        <v>1170</v>
      </c>
      <c r="G6961" t="s">
        <v>11587</v>
      </c>
      <c r="H6961" t="s">
        <v>953</v>
      </c>
      <c r="I6961" t="s">
        <v>10611</v>
      </c>
      <c r="J6961">
        <v>10121</v>
      </c>
      <c r="K6961">
        <v>113020</v>
      </c>
      <c r="L6961" t="s">
        <v>33</v>
      </c>
      <c r="M6961" t="s">
        <v>161</v>
      </c>
      <c r="N6961" t="s">
        <v>11270</v>
      </c>
      <c r="O6961" s="129"/>
    </row>
    <row r="6962" spans="1:15">
      <c r="A6962" t="s">
        <v>11588</v>
      </c>
      <c r="B6962" t="s">
        <v>317</v>
      </c>
      <c r="C6962" t="s">
        <v>11589</v>
      </c>
      <c r="D6962" t="s">
        <v>318</v>
      </c>
      <c r="E6962">
        <v>826.23</v>
      </c>
      <c r="F6962" t="s">
        <v>1170</v>
      </c>
      <c r="G6962" t="s">
        <v>11590</v>
      </c>
      <c r="H6962" t="s">
        <v>961</v>
      </c>
      <c r="I6962" t="s">
        <v>10611</v>
      </c>
      <c r="J6962">
        <v>10121</v>
      </c>
      <c r="K6962">
        <v>113020</v>
      </c>
      <c r="L6962" t="s">
        <v>33</v>
      </c>
      <c r="M6962" t="s">
        <v>161</v>
      </c>
      <c r="N6962" t="s">
        <v>11272</v>
      </c>
      <c r="O6962" s="129"/>
    </row>
    <row r="6963" spans="1:15">
      <c r="A6963" t="s">
        <v>1161</v>
      </c>
      <c r="B6963" t="s">
        <v>317</v>
      </c>
      <c r="C6963" t="s">
        <v>11591</v>
      </c>
      <c r="D6963" t="s">
        <v>318</v>
      </c>
      <c r="E6963">
        <v>423.49</v>
      </c>
      <c r="F6963" t="s">
        <v>1170</v>
      </c>
      <c r="G6963" t="s">
        <v>11592</v>
      </c>
      <c r="H6963" t="s">
        <v>953</v>
      </c>
      <c r="I6963" t="s">
        <v>10611</v>
      </c>
      <c r="J6963">
        <v>10121</v>
      </c>
      <c r="K6963">
        <v>113020</v>
      </c>
      <c r="L6963" t="s">
        <v>33</v>
      </c>
      <c r="M6963" t="s">
        <v>161</v>
      </c>
      <c r="N6963" t="s">
        <v>11273</v>
      </c>
      <c r="O6963" s="129"/>
    </row>
    <row r="6964" spans="1:15">
      <c r="A6964" t="s">
        <v>1160</v>
      </c>
      <c r="B6964" t="s">
        <v>317</v>
      </c>
      <c r="C6964" t="s">
        <v>11593</v>
      </c>
      <c r="D6964" t="s">
        <v>318</v>
      </c>
      <c r="E6964">
        <v>409.55</v>
      </c>
      <c r="F6964" t="s">
        <v>1170</v>
      </c>
      <c r="G6964" t="s">
        <v>11594</v>
      </c>
      <c r="H6964" t="s">
        <v>956</v>
      </c>
      <c r="I6964" t="s">
        <v>10611</v>
      </c>
      <c r="J6964">
        <v>10121</v>
      </c>
      <c r="K6964">
        <v>113020</v>
      </c>
      <c r="L6964" t="s">
        <v>33</v>
      </c>
      <c r="M6964" t="s">
        <v>161</v>
      </c>
      <c r="N6964" t="s">
        <v>11274</v>
      </c>
      <c r="O6964" s="129"/>
    </row>
    <row r="6965" spans="1:15">
      <c r="A6965" t="s">
        <v>316</v>
      </c>
      <c r="B6965" t="s">
        <v>317</v>
      </c>
      <c r="C6965" t="s">
        <v>11569</v>
      </c>
      <c r="D6965" t="s">
        <v>318</v>
      </c>
      <c r="E6965">
        <v>5453.93</v>
      </c>
      <c r="F6965" t="s">
        <v>1170</v>
      </c>
      <c r="G6965" t="s">
        <v>11570</v>
      </c>
      <c r="H6965" t="s">
        <v>961</v>
      </c>
      <c r="I6965" t="s">
        <v>10610</v>
      </c>
      <c r="J6965">
        <v>10121</v>
      </c>
      <c r="K6965">
        <v>113040</v>
      </c>
      <c r="L6965" t="s">
        <v>27</v>
      </c>
      <c r="M6965" t="s">
        <v>161</v>
      </c>
      <c r="N6965" t="s">
        <v>11264</v>
      </c>
      <c r="O6965" s="129"/>
    </row>
    <row r="6966" spans="1:15">
      <c r="A6966" t="s">
        <v>320</v>
      </c>
      <c r="B6966" t="s">
        <v>317</v>
      </c>
      <c r="C6966" t="s">
        <v>11571</v>
      </c>
      <c r="D6966" t="s">
        <v>318</v>
      </c>
      <c r="E6966">
        <v>5752.05</v>
      </c>
      <c r="F6966" t="s">
        <v>1170</v>
      </c>
      <c r="G6966" t="s">
        <v>11572</v>
      </c>
      <c r="H6966" t="s">
        <v>955</v>
      </c>
      <c r="I6966" t="s">
        <v>10610</v>
      </c>
      <c r="J6966">
        <v>10121</v>
      </c>
      <c r="K6966">
        <v>113040</v>
      </c>
      <c r="L6966" t="s">
        <v>27</v>
      </c>
      <c r="M6966" t="s">
        <v>161</v>
      </c>
      <c r="N6966" t="s">
        <v>11265</v>
      </c>
      <c r="O6966" s="129"/>
    </row>
    <row r="6967" spans="1:15">
      <c r="A6967" t="s">
        <v>321</v>
      </c>
      <c r="B6967" t="s">
        <v>317</v>
      </c>
      <c r="C6967" t="s">
        <v>11573</v>
      </c>
      <c r="D6967" t="s">
        <v>318</v>
      </c>
      <c r="E6967">
        <v>5779.84</v>
      </c>
      <c r="F6967" t="s">
        <v>1170</v>
      </c>
      <c r="G6967" t="s">
        <v>11574</v>
      </c>
      <c r="H6967" t="s">
        <v>956</v>
      </c>
      <c r="I6967" t="s">
        <v>10610</v>
      </c>
      <c r="J6967">
        <v>10121</v>
      </c>
      <c r="K6967">
        <v>113040</v>
      </c>
      <c r="L6967" t="s">
        <v>27</v>
      </c>
      <c r="M6967" t="s">
        <v>161</v>
      </c>
      <c r="N6967" t="s">
        <v>11266</v>
      </c>
      <c r="O6967" s="129"/>
    </row>
    <row r="6968" spans="1:15">
      <c r="A6968" t="s">
        <v>1115</v>
      </c>
      <c r="B6968" t="s">
        <v>317</v>
      </c>
      <c r="C6968" t="s">
        <v>11575</v>
      </c>
      <c r="D6968" t="s">
        <v>318</v>
      </c>
      <c r="E6968">
        <v>5752.05</v>
      </c>
      <c r="F6968" t="s">
        <v>1170</v>
      </c>
      <c r="G6968" t="s">
        <v>11576</v>
      </c>
      <c r="H6968" t="s">
        <v>956</v>
      </c>
      <c r="I6968" t="s">
        <v>10610</v>
      </c>
      <c r="J6968">
        <v>10121</v>
      </c>
      <c r="K6968">
        <v>113040</v>
      </c>
      <c r="L6968" t="s">
        <v>27</v>
      </c>
      <c r="M6968" t="s">
        <v>161</v>
      </c>
      <c r="N6968" t="s">
        <v>11267</v>
      </c>
      <c r="O6968" s="129"/>
    </row>
    <row r="6969" spans="1:15">
      <c r="A6969" t="s">
        <v>11577</v>
      </c>
      <c r="B6969" t="s">
        <v>317</v>
      </c>
      <c r="C6969" t="s">
        <v>11578</v>
      </c>
      <c r="D6969" t="s">
        <v>318</v>
      </c>
      <c r="E6969">
        <v>5818.72</v>
      </c>
      <c r="F6969" t="s">
        <v>1170</v>
      </c>
      <c r="G6969" t="s">
        <v>11579</v>
      </c>
      <c r="H6969" t="s">
        <v>947</v>
      </c>
      <c r="I6969" t="s">
        <v>10610</v>
      </c>
      <c r="J6969">
        <v>10121</v>
      </c>
      <c r="K6969">
        <v>113040</v>
      </c>
      <c r="L6969" t="s">
        <v>27</v>
      </c>
      <c r="M6969" t="s">
        <v>161</v>
      </c>
      <c r="N6969" t="s">
        <v>11268</v>
      </c>
      <c r="O6969" s="129"/>
    </row>
    <row r="6970" spans="1:15">
      <c r="A6970" t="s">
        <v>11580</v>
      </c>
      <c r="B6970" t="s">
        <v>317</v>
      </c>
      <c r="C6970" t="s">
        <v>11581</v>
      </c>
      <c r="D6970" t="s">
        <v>318</v>
      </c>
      <c r="E6970">
        <v>6128.52</v>
      </c>
      <c r="F6970" t="s">
        <v>1170</v>
      </c>
      <c r="G6970" t="s">
        <v>11582</v>
      </c>
      <c r="H6970" t="s">
        <v>942</v>
      </c>
      <c r="I6970" t="s">
        <v>10610</v>
      </c>
      <c r="J6970">
        <v>10121</v>
      </c>
      <c r="K6970">
        <v>113040</v>
      </c>
      <c r="L6970" t="s">
        <v>27</v>
      </c>
      <c r="M6970" t="s">
        <v>161</v>
      </c>
      <c r="N6970" t="s">
        <v>11269</v>
      </c>
      <c r="O6970" s="129"/>
    </row>
    <row r="6971" spans="1:15">
      <c r="A6971" t="s">
        <v>1155</v>
      </c>
      <c r="B6971" t="s">
        <v>317</v>
      </c>
      <c r="C6971" t="s">
        <v>11586</v>
      </c>
      <c r="D6971" t="s">
        <v>318</v>
      </c>
      <c r="E6971">
        <v>6128.52</v>
      </c>
      <c r="F6971" t="s">
        <v>1170</v>
      </c>
      <c r="G6971" t="s">
        <v>11587</v>
      </c>
      <c r="H6971" t="s">
        <v>954</v>
      </c>
      <c r="I6971" t="s">
        <v>10610</v>
      </c>
      <c r="J6971">
        <v>10121</v>
      </c>
      <c r="K6971">
        <v>113040</v>
      </c>
      <c r="L6971" t="s">
        <v>27</v>
      </c>
      <c r="M6971" t="s">
        <v>161</v>
      </c>
      <c r="N6971" t="s">
        <v>11270</v>
      </c>
      <c r="O6971" s="129"/>
    </row>
    <row r="6972" spans="1:15">
      <c r="A6972" t="s">
        <v>11583</v>
      </c>
      <c r="B6972" t="s">
        <v>317</v>
      </c>
      <c r="C6972" t="s">
        <v>11584</v>
      </c>
      <c r="D6972" t="s">
        <v>318</v>
      </c>
      <c r="E6972">
        <v>8081.93</v>
      </c>
      <c r="F6972" t="s">
        <v>1170</v>
      </c>
      <c r="G6972" t="s">
        <v>11585</v>
      </c>
      <c r="H6972" t="s">
        <v>950</v>
      </c>
      <c r="I6972" t="s">
        <v>10610</v>
      </c>
      <c r="J6972">
        <v>10121</v>
      </c>
      <c r="K6972">
        <v>113040</v>
      </c>
      <c r="L6972" t="s">
        <v>27</v>
      </c>
      <c r="M6972" t="s">
        <v>161</v>
      </c>
      <c r="N6972" t="s">
        <v>11271</v>
      </c>
      <c r="O6972" s="129"/>
    </row>
    <row r="6973" spans="1:15">
      <c r="A6973" t="s">
        <v>11588</v>
      </c>
      <c r="B6973" t="s">
        <v>317</v>
      </c>
      <c r="C6973" t="s">
        <v>11589</v>
      </c>
      <c r="D6973" t="s">
        <v>318</v>
      </c>
      <c r="E6973">
        <v>6907.84</v>
      </c>
      <c r="F6973" t="s">
        <v>1170</v>
      </c>
      <c r="G6973" t="s">
        <v>11590</v>
      </c>
      <c r="H6973" t="s">
        <v>962</v>
      </c>
      <c r="I6973" t="s">
        <v>10610</v>
      </c>
      <c r="J6973">
        <v>10121</v>
      </c>
      <c r="K6973">
        <v>113040</v>
      </c>
      <c r="L6973" t="s">
        <v>27</v>
      </c>
      <c r="M6973" t="s">
        <v>161</v>
      </c>
      <c r="N6973" t="s">
        <v>11272</v>
      </c>
      <c r="O6973" s="129"/>
    </row>
    <row r="6974" spans="1:15">
      <c r="A6974" t="s">
        <v>1161</v>
      </c>
      <c r="B6974" t="s">
        <v>317</v>
      </c>
      <c r="C6974" t="s">
        <v>11591</v>
      </c>
      <c r="D6974" t="s">
        <v>318</v>
      </c>
      <c r="E6974">
        <v>7162.84</v>
      </c>
      <c r="F6974" t="s">
        <v>1170</v>
      </c>
      <c r="G6974" t="s">
        <v>11592</v>
      </c>
      <c r="H6974" t="s">
        <v>954</v>
      </c>
      <c r="I6974" t="s">
        <v>10610</v>
      </c>
      <c r="J6974">
        <v>10121</v>
      </c>
      <c r="K6974">
        <v>113040</v>
      </c>
      <c r="L6974" t="s">
        <v>27</v>
      </c>
      <c r="M6974" t="s">
        <v>161</v>
      </c>
      <c r="N6974" t="s">
        <v>11273</v>
      </c>
      <c r="O6974" s="129"/>
    </row>
    <row r="6975" spans="1:15">
      <c r="A6975" t="s">
        <v>1160</v>
      </c>
      <c r="B6975" t="s">
        <v>317</v>
      </c>
      <c r="C6975" t="s">
        <v>11593</v>
      </c>
      <c r="D6975" t="s">
        <v>318</v>
      </c>
      <c r="E6975">
        <v>7031.74</v>
      </c>
      <c r="F6975" t="s">
        <v>1170</v>
      </c>
      <c r="G6975" t="s">
        <v>11594</v>
      </c>
      <c r="H6975" t="s">
        <v>957</v>
      </c>
      <c r="I6975" t="s">
        <v>10610</v>
      </c>
      <c r="J6975">
        <v>10121</v>
      </c>
      <c r="K6975">
        <v>113040</v>
      </c>
      <c r="L6975" t="s">
        <v>27</v>
      </c>
      <c r="M6975" t="s">
        <v>161</v>
      </c>
      <c r="N6975" t="s">
        <v>11274</v>
      </c>
      <c r="O6975" s="129"/>
    </row>
    <row r="6976" spans="1:15">
      <c r="A6976" t="s">
        <v>316</v>
      </c>
      <c r="B6976" t="s">
        <v>317</v>
      </c>
      <c r="C6976" t="s">
        <v>11569</v>
      </c>
      <c r="D6976" t="s">
        <v>318</v>
      </c>
      <c r="E6976">
        <v>990.17</v>
      </c>
      <c r="F6976" t="s">
        <v>1170</v>
      </c>
      <c r="G6976" t="s">
        <v>11570</v>
      </c>
      <c r="H6976" t="s">
        <v>962</v>
      </c>
      <c r="I6976" t="s">
        <v>10609</v>
      </c>
      <c r="J6976">
        <v>10121</v>
      </c>
      <c r="K6976">
        <v>113060</v>
      </c>
      <c r="L6976" t="s">
        <v>31</v>
      </c>
      <c r="M6976" t="s">
        <v>161</v>
      </c>
      <c r="N6976" t="s">
        <v>11264</v>
      </c>
      <c r="O6976" s="129"/>
    </row>
    <row r="6977" spans="1:15">
      <c r="A6977" t="s">
        <v>320</v>
      </c>
      <c r="B6977" t="s">
        <v>317</v>
      </c>
      <c r="C6977" t="s">
        <v>11571</v>
      </c>
      <c r="D6977" t="s">
        <v>318</v>
      </c>
      <c r="E6977">
        <v>1011.84</v>
      </c>
      <c r="F6977" t="s">
        <v>1170</v>
      </c>
      <c r="G6977" t="s">
        <v>11572</v>
      </c>
      <c r="H6977" t="s">
        <v>956</v>
      </c>
      <c r="I6977" t="s">
        <v>10609</v>
      </c>
      <c r="J6977">
        <v>10121</v>
      </c>
      <c r="K6977">
        <v>113060</v>
      </c>
      <c r="L6977" t="s">
        <v>31</v>
      </c>
      <c r="M6977" t="s">
        <v>161</v>
      </c>
      <c r="N6977" t="s">
        <v>11265</v>
      </c>
      <c r="O6977" s="129"/>
    </row>
    <row r="6978" spans="1:15">
      <c r="A6978" t="s">
        <v>321</v>
      </c>
      <c r="B6978" t="s">
        <v>317</v>
      </c>
      <c r="C6978" t="s">
        <v>11573</v>
      </c>
      <c r="D6978" t="s">
        <v>318</v>
      </c>
      <c r="E6978">
        <v>995.56</v>
      </c>
      <c r="F6978" t="s">
        <v>1170</v>
      </c>
      <c r="G6978" t="s">
        <v>11574</v>
      </c>
      <c r="H6978" t="s">
        <v>957</v>
      </c>
      <c r="I6978" t="s">
        <v>10609</v>
      </c>
      <c r="J6978">
        <v>10121</v>
      </c>
      <c r="K6978">
        <v>113060</v>
      </c>
      <c r="L6978" t="s">
        <v>31</v>
      </c>
      <c r="M6978" t="s">
        <v>161</v>
      </c>
      <c r="N6978" t="s">
        <v>11266</v>
      </c>
      <c r="O6978" s="129"/>
    </row>
    <row r="6979" spans="1:15">
      <c r="A6979" t="s">
        <v>1115</v>
      </c>
      <c r="B6979" t="s">
        <v>317</v>
      </c>
      <c r="C6979" t="s">
        <v>11575</v>
      </c>
      <c r="D6979" t="s">
        <v>318</v>
      </c>
      <c r="E6979">
        <v>990.17</v>
      </c>
      <c r="F6979" t="s">
        <v>1170</v>
      </c>
      <c r="G6979" t="s">
        <v>11576</v>
      </c>
      <c r="H6979" t="s">
        <v>957</v>
      </c>
      <c r="I6979" t="s">
        <v>10609</v>
      </c>
      <c r="J6979">
        <v>10121</v>
      </c>
      <c r="K6979">
        <v>113060</v>
      </c>
      <c r="L6979" t="s">
        <v>31</v>
      </c>
      <c r="M6979" t="s">
        <v>161</v>
      </c>
      <c r="N6979" t="s">
        <v>11267</v>
      </c>
      <c r="O6979" s="129"/>
    </row>
    <row r="6980" spans="1:15">
      <c r="A6980" t="s">
        <v>11577</v>
      </c>
      <c r="B6980" t="s">
        <v>317</v>
      </c>
      <c r="C6980" t="s">
        <v>11578</v>
      </c>
      <c r="D6980" t="s">
        <v>318</v>
      </c>
      <c r="E6980">
        <v>1003.47</v>
      </c>
      <c r="F6980" t="s">
        <v>1170</v>
      </c>
      <c r="G6980" t="s">
        <v>11579</v>
      </c>
      <c r="H6980" t="s">
        <v>948</v>
      </c>
      <c r="I6980" t="s">
        <v>10609</v>
      </c>
      <c r="J6980">
        <v>10121</v>
      </c>
      <c r="K6980">
        <v>113060</v>
      </c>
      <c r="L6980" t="s">
        <v>31</v>
      </c>
      <c r="M6980" t="s">
        <v>161</v>
      </c>
      <c r="N6980" t="s">
        <v>11268</v>
      </c>
      <c r="O6980" s="129"/>
    </row>
    <row r="6981" spans="1:15">
      <c r="A6981" t="s">
        <v>11580</v>
      </c>
      <c r="B6981" t="s">
        <v>317</v>
      </c>
      <c r="C6981" t="s">
        <v>11581</v>
      </c>
      <c r="D6981" t="s">
        <v>318</v>
      </c>
      <c r="E6981">
        <v>1195.6500000000001</v>
      </c>
      <c r="F6981" t="s">
        <v>1170</v>
      </c>
      <c r="G6981" t="s">
        <v>11582</v>
      </c>
      <c r="H6981" t="s">
        <v>943</v>
      </c>
      <c r="I6981" t="s">
        <v>10609</v>
      </c>
      <c r="J6981">
        <v>10121</v>
      </c>
      <c r="K6981">
        <v>113060</v>
      </c>
      <c r="L6981" t="s">
        <v>31</v>
      </c>
      <c r="M6981" t="s">
        <v>161</v>
      </c>
      <c r="N6981" t="s">
        <v>11269</v>
      </c>
      <c r="O6981" s="129"/>
    </row>
    <row r="6982" spans="1:15">
      <c r="A6982" t="s">
        <v>11583</v>
      </c>
      <c r="B6982" t="s">
        <v>317</v>
      </c>
      <c r="C6982" t="s">
        <v>11584</v>
      </c>
      <c r="D6982" t="s">
        <v>318</v>
      </c>
      <c r="E6982">
        <v>1200.44</v>
      </c>
      <c r="F6982" t="s">
        <v>1170</v>
      </c>
      <c r="G6982" t="s">
        <v>11585</v>
      </c>
      <c r="H6982" t="s">
        <v>951</v>
      </c>
      <c r="I6982" t="s">
        <v>10609</v>
      </c>
      <c r="J6982">
        <v>10121</v>
      </c>
      <c r="K6982">
        <v>113060</v>
      </c>
      <c r="L6982" t="s">
        <v>31</v>
      </c>
      <c r="M6982" t="s">
        <v>161</v>
      </c>
      <c r="N6982" t="s">
        <v>11271</v>
      </c>
      <c r="O6982" s="129"/>
    </row>
    <row r="6983" spans="1:15">
      <c r="A6983" t="s">
        <v>1155</v>
      </c>
      <c r="B6983" t="s">
        <v>317</v>
      </c>
      <c r="C6983" t="s">
        <v>11586</v>
      </c>
      <c r="D6983" t="s">
        <v>318</v>
      </c>
      <c r="E6983">
        <v>1198.9000000000001</v>
      </c>
      <c r="F6983" t="s">
        <v>1170</v>
      </c>
      <c r="G6983" t="s">
        <v>11587</v>
      </c>
      <c r="H6983" t="s">
        <v>955</v>
      </c>
      <c r="I6983" t="s">
        <v>10609</v>
      </c>
      <c r="J6983">
        <v>10121</v>
      </c>
      <c r="K6983">
        <v>113060</v>
      </c>
      <c r="L6983" t="s">
        <v>31</v>
      </c>
      <c r="M6983" t="s">
        <v>161</v>
      </c>
      <c r="N6983" t="s">
        <v>11270</v>
      </c>
      <c r="O6983" s="129"/>
    </row>
    <row r="6984" spans="1:15">
      <c r="A6984" t="s">
        <v>11588</v>
      </c>
      <c r="B6984" t="s">
        <v>317</v>
      </c>
      <c r="C6984" t="s">
        <v>11589</v>
      </c>
      <c r="D6984" t="s">
        <v>318</v>
      </c>
      <c r="E6984">
        <v>2568.4899999999998</v>
      </c>
      <c r="F6984" t="s">
        <v>1170</v>
      </c>
      <c r="G6984" t="s">
        <v>11590</v>
      </c>
      <c r="H6984" t="s">
        <v>963</v>
      </c>
      <c r="I6984" t="s">
        <v>10609</v>
      </c>
      <c r="J6984">
        <v>10121</v>
      </c>
      <c r="K6984">
        <v>113060</v>
      </c>
      <c r="L6984" t="s">
        <v>31</v>
      </c>
      <c r="M6984" t="s">
        <v>161</v>
      </c>
      <c r="N6984" t="s">
        <v>11272</v>
      </c>
      <c r="O6984" s="129"/>
    </row>
    <row r="6985" spans="1:15">
      <c r="A6985" t="s">
        <v>1161</v>
      </c>
      <c r="B6985" t="s">
        <v>317</v>
      </c>
      <c r="C6985" t="s">
        <v>11591</v>
      </c>
      <c r="D6985" t="s">
        <v>318</v>
      </c>
      <c r="E6985">
        <v>1224.3900000000001</v>
      </c>
      <c r="F6985" t="s">
        <v>1170</v>
      </c>
      <c r="G6985" t="s">
        <v>11592</v>
      </c>
      <c r="H6985" t="s">
        <v>955</v>
      </c>
      <c r="I6985" t="s">
        <v>10609</v>
      </c>
      <c r="J6985">
        <v>10121</v>
      </c>
      <c r="K6985">
        <v>113060</v>
      </c>
      <c r="L6985" t="s">
        <v>31</v>
      </c>
      <c r="M6985" t="s">
        <v>161</v>
      </c>
      <c r="N6985" t="s">
        <v>11273</v>
      </c>
      <c r="O6985" s="129"/>
    </row>
    <row r="6986" spans="1:15">
      <c r="A6986" t="s">
        <v>1160</v>
      </c>
      <c r="B6986" t="s">
        <v>317</v>
      </c>
      <c r="C6986" t="s">
        <v>11593</v>
      </c>
      <c r="D6986" t="s">
        <v>318</v>
      </c>
      <c r="E6986">
        <v>1224.3900000000001</v>
      </c>
      <c r="F6986" t="s">
        <v>1170</v>
      </c>
      <c r="G6986" t="s">
        <v>11594</v>
      </c>
      <c r="H6986" t="s">
        <v>958</v>
      </c>
      <c r="I6986" t="s">
        <v>10609</v>
      </c>
      <c r="J6986">
        <v>10121</v>
      </c>
      <c r="K6986">
        <v>113060</v>
      </c>
      <c r="L6986" t="s">
        <v>31</v>
      </c>
      <c r="M6986" t="s">
        <v>161</v>
      </c>
      <c r="N6986" t="s">
        <v>11274</v>
      </c>
      <c r="O6986" s="129"/>
    </row>
    <row r="6987" spans="1:15">
      <c r="A6987" t="s">
        <v>316</v>
      </c>
      <c r="B6987" t="s">
        <v>317</v>
      </c>
      <c r="C6987" t="s">
        <v>11569</v>
      </c>
      <c r="D6987" t="s">
        <v>318</v>
      </c>
      <c r="E6987">
        <v>346.06</v>
      </c>
      <c r="F6987" t="s">
        <v>1170</v>
      </c>
      <c r="G6987" t="s">
        <v>11570</v>
      </c>
      <c r="H6987" t="s">
        <v>963</v>
      </c>
      <c r="I6987" t="s">
        <v>10608</v>
      </c>
      <c r="J6987">
        <v>10121</v>
      </c>
      <c r="K6987">
        <v>114000</v>
      </c>
      <c r="L6987" t="s">
        <v>39</v>
      </c>
      <c r="M6987" t="s">
        <v>161</v>
      </c>
      <c r="N6987" t="s">
        <v>11264</v>
      </c>
      <c r="O6987" s="129"/>
    </row>
    <row r="6988" spans="1:15">
      <c r="A6988" t="s">
        <v>320</v>
      </c>
      <c r="B6988" t="s">
        <v>317</v>
      </c>
      <c r="C6988" t="s">
        <v>11571</v>
      </c>
      <c r="D6988" t="s">
        <v>318</v>
      </c>
      <c r="E6988">
        <v>346.06</v>
      </c>
      <c r="F6988" t="s">
        <v>1170</v>
      </c>
      <c r="G6988" t="s">
        <v>11572</v>
      </c>
      <c r="H6988" t="s">
        <v>957</v>
      </c>
      <c r="I6988" t="s">
        <v>10608</v>
      </c>
      <c r="J6988">
        <v>10121</v>
      </c>
      <c r="K6988">
        <v>114000</v>
      </c>
      <c r="L6988" t="s">
        <v>39</v>
      </c>
      <c r="M6988" t="s">
        <v>161</v>
      </c>
      <c r="N6988" t="s">
        <v>11265</v>
      </c>
      <c r="O6988" s="129"/>
    </row>
    <row r="6989" spans="1:15">
      <c r="A6989" t="s">
        <v>321</v>
      </c>
      <c r="B6989" t="s">
        <v>317</v>
      </c>
      <c r="C6989" t="s">
        <v>11573</v>
      </c>
      <c r="D6989" t="s">
        <v>318</v>
      </c>
      <c r="E6989">
        <v>346.06</v>
      </c>
      <c r="F6989" t="s">
        <v>1170</v>
      </c>
      <c r="G6989" t="s">
        <v>11574</v>
      </c>
      <c r="H6989" t="s">
        <v>958</v>
      </c>
      <c r="I6989" t="s">
        <v>10608</v>
      </c>
      <c r="J6989">
        <v>10121</v>
      </c>
      <c r="K6989">
        <v>114000</v>
      </c>
      <c r="L6989" t="s">
        <v>39</v>
      </c>
      <c r="M6989" t="s">
        <v>161</v>
      </c>
      <c r="N6989" t="s">
        <v>11266</v>
      </c>
      <c r="O6989" s="129"/>
    </row>
    <row r="6990" spans="1:15">
      <c r="A6990" t="s">
        <v>1115</v>
      </c>
      <c r="B6990" t="s">
        <v>317</v>
      </c>
      <c r="C6990" t="s">
        <v>11575</v>
      </c>
      <c r="D6990" t="s">
        <v>318</v>
      </c>
      <c r="E6990">
        <v>346.06</v>
      </c>
      <c r="F6990" t="s">
        <v>1170</v>
      </c>
      <c r="G6990" t="s">
        <v>11576</v>
      </c>
      <c r="H6990" t="s">
        <v>958</v>
      </c>
      <c r="I6990" t="s">
        <v>10608</v>
      </c>
      <c r="J6990">
        <v>10121</v>
      </c>
      <c r="K6990">
        <v>114000</v>
      </c>
      <c r="L6990" t="s">
        <v>39</v>
      </c>
      <c r="M6990" t="s">
        <v>161</v>
      </c>
      <c r="N6990" t="s">
        <v>11267</v>
      </c>
      <c r="O6990" s="129"/>
    </row>
    <row r="6991" spans="1:15">
      <c r="A6991" t="s">
        <v>11577</v>
      </c>
      <c r="B6991" t="s">
        <v>317</v>
      </c>
      <c r="C6991" t="s">
        <v>11578</v>
      </c>
      <c r="D6991" t="s">
        <v>318</v>
      </c>
      <c r="E6991">
        <v>346.06</v>
      </c>
      <c r="F6991" t="s">
        <v>1170</v>
      </c>
      <c r="G6991" t="s">
        <v>11579</v>
      </c>
      <c r="H6991" t="s">
        <v>949</v>
      </c>
      <c r="I6991" t="s">
        <v>10608</v>
      </c>
      <c r="J6991">
        <v>10121</v>
      </c>
      <c r="K6991">
        <v>114000</v>
      </c>
      <c r="L6991" t="s">
        <v>39</v>
      </c>
      <c r="M6991" t="s">
        <v>161</v>
      </c>
      <c r="N6991" t="s">
        <v>11268</v>
      </c>
      <c r="O6991" s="129"/>
    </row>
    <row r="6992" spans="1:15">
      <c r="A6992" t="s">
        <v>11580</v>
      </c>
      <c r="B6992" t="s">
        <v>317</v>
      </c>
      <c r="C6992" t="s">
        <v>11581</v>
      </c>
      <c r="D6992" t="s">
        <v>318</v>
      </c>
      <c r="E6992">
        <v>346.06</v>
      </c>
      <c r="F6992" t="s">
        <v>1170</v>
      </c>
      <c r="G6992" t="s">
        <v>11582</v>
      </c>
      <c r="H6992" t="s">
        <v>944</v>
      </c>
      <c r="I6992" t="s">
        <v>10608</v>
      </c>
      <c r="J6992">
        <v>10121</v>
      </c>
      <c r="K6992">
        <v>114000</v>
      </c>
      <c r="L6992" t="s">
        <v>39</v>
      </c>
      <c r="M6992" t="s">
        <v>161</v>
      </c>
      <c r="N6992" t="s">
        <v>11269</v>
      </c>
      <c r="O6992" s="129"/>
    </row>
    <row r="6993" spans="1:15">
      <c r="A6993" t="s">
        <v>1155</v>
      </c>
      <c r="B6993" t="s">
        <v>317</v>
      </c>
      <c r="C6993" t="s">
        <v>11586</v>
      </c>
      <c r="D6993" t="s">
        <v>318</v>
      </c>
      <c r="E6993">
        <v>346.06</v>
      </c>
      <c r="F6993" t="s">
        <v>1170</v>
      </c>
      <c r="G6993" t="s">
        <v>11587</v>
      </c>
      <c r="H6993" t="s">
        <v>956</v>
      </c>
      <c r="I6993" t="s">
        <v>10608</v>
      </c>
      <c r="J6993">
        <v>10121</v>
      </c>
      <c r="K6993">
        <v>114000</v>
      </c>
      <c r="L6993" t="s">
        <v>39</v>
      </c>
      <c r="M6993" t="s">
        <v>161</v>
      </c>
      <c r="N6993" t="s">
        <v>11270</v>
      </c>
      <c r="O6993" s="129"/>
    </row>
    <row r="6994" spans="1:15">
      <c r="A6994" t="s">
        <v>11583</v>
      </c>
      <c r="B6994" t="s">
        <v>317</v>
      </c>
      <c r="C6994" t="s">
        <v>11584</v>
      </c>
      <c r="D6994" t="s">
        <v>318</v>
      </c>
      <c r="E6994">
        <v>346.06</v>
      </c>
      <c r="F6994" t="s">
        <v>1170</v>
      </c>
      <c r="G6994" t="s">
        <v>11585</v>
      </c>
      <c r="H6994" t="s">
        <v>952</v>
      </c>
      <c r="I6994" t="s">
        <v>10608</v>
      </c>
      <c r="J6994">
        <v>10121</v>
      </c>
      <c r="K6994">
        <v>114000</v>
      </c>
      <c r="L6994" t="s">
        <v>39</v>
      </c>
      <c r="M6994" t="s">
        <v>161</v>
      </c>
      <c r="N6994" t="s">
        <v>11271</v>
      </c>
      <c r="O6994" s="129"/>
    </row>
    <row r="6995" spans="1:15">
      <c r="A6995" t="s">
        <v>11588</v>
      </c>
      <c r="B6995" t="s">
        <v>317</v>
      </c>
      <c r="C6995" t="s">
        <v>11589</v>
      </c>
      <c r="D6995" t="s">
        <v>318</v>
      </c>
      <c r="E6995">
        <v>664.34</v>
      </c>
      <c r="F6995" t="s">
        <v>1170</v>
      </c>
      <c r="G6995" t="s">
        <v>11590</v>
      </c>
      <c r="H6995" t="s">
        <v>964</v>
      </c>
      <c r="I6995" t="s">
        <v>10608</v>
      </c>
      <c r="J6995">
        <v>10121</v>
      </c>
      <c r="K6995">
        <v>114000</v>
      </c>
      <c r="L6995" t="s">
        <v>39</v>
      </c>
      <c r="M6995" t="s">
        <v>161</v>
      </c>
      <c r="N6995" t="s">
        <v>11272</v>
      </c>
      <c r="O6995" s="129"/>
    </row>
    <row r="6996" spans="1:15">
      <c r="A6996" t="s">
        <v>1161</v>
      </c>
      <c r="B6996" t="s">
        <v>317</v>
      </c>
      <c r="C6996" t="s">
        <v>11591</v>
      </c>
      <c r="D6996" t="s">
        <v>318</v>
      </c>
      <c r="E6996">
        <v>381.41</v>
      </c>
      <c r="F6996" t="s">
        <v>1170</v>
      </c>
      <c r="G6996" t="s">
        <v>11592</v>
      </c>
      <c r="H6996" t="s">
        <v>956</v>
      </c>
      <c r="I6996" t="s">
        <v>10608</v>
      </c>
      <c r="J6996">
        <v>10121</v>
      </c>
      <c r="K6996">
        <v>114000</v>
      </c>
      <c r="L6996" t="s">
        <v>39</v>
      </c>
      <c r="M6996" t="s">
        <v>161</v>
      </c>
      <c r="N6996" t="s">
        <v>11273</v>
      </c>
      <c r="O6996" s="129"/>
    </row>
    <row r="6997" spans="1:15">
      <c r="A6997" t="s">
        <v>1160</v>
      </c>
      <c r="B6997" t="s">
        <v>317</v>
      </c>
      <c r="C6997" t="s">
        <v>11593</v>
      </c>
      <c r="D6997" t="s">
        <v>318</v>
      </c>
      <c r="E6997">
        <v>381.41</v>
      </c>
      <c r="F6997" t="s">
        <v>1170</v>
      </c>
      <c r="G6997" t="s">
        <v>11594</v>
      </c>
      <c r="H6997" t="s">
        <v>959</v>
      </c>
      <c r="I6997" t="s">
        <v>10608</v>
      </c>
      <c r="J6997">
        <v>10121</v>
      </c>
      <c r="K6997">
        <v>114000</v>
      </c>
      <c r="L6997" t="s">
        <v>39</v>
      </c>
      <c r="M6997" t="s">
        <v>161</v>
      </c>
      <c r="N6997" t="s">
        <v>11274</v>
      </c>
      <c r="O6997" s="129"/>
    </row>
    <row r="6998" spans="1:15">
      <c r="A6998" t="s">
        <v>316</v>
      </c>
      <c r="B6998" t="s">
        <v>317</v>
      </c>
      <c r="C6998" t="s">
        <v>11569</v>
      </c>
      <c r="D6998" t="s">
        <v>318</v>
      </c>
      <c r="E6998">
        <v>2534.27</v>
      </c>
      <c r="F6998" t="s">
        <v>1170</v>
      </c>
      <c r="G6998" t="s">
        <v>11570</v>
      </c>
      <c r="H6998" t="s">
        <v>964</v>
      </c>
      <c r="I6998" t="s">
        <v>10607</v>
      </c>
      <c r="J6998">
        <v>10121</v>
      </c>
      <c r="K6998">
        <v>114010</v>
      </c>
      <c r="L6998" t="s">
        <v>35</v>
      </c>
      <c r="M6998" t="s">
        <v>161</v>
      </c>
      <c r="N6998" t="s">
        <v>11264</v>
      </c>
      <c r="O6998" s="129"/>
    </row>
    <row r="6999" spans="1:15">
      <c r="A6999" t="s">
        <v>320</v>
      </c>
      <c r="B6999" t="s">
        <v>317</v>
      </c>
      <c r="C6999" t="s">
        <v>11571</v>
      </c>
      <c r="D6999" t="s">
        <v>318</v>
      </c>
      <c r="E6999">
        <v>2534.27</v>
      </c>
      <c r="F6999" t="s">
        <v>1170</v>
      </c>
      <c r="G6999" t="s">
        <v>11572</v>
      </c>
      <c r="H6999" t="s">
        <v>958</v>
      </c>
      <c r="I6999" t="s">
        <v>10607</v>
      </c>
      <c r="J6999">
        <v>10121</v>
      </c>
      <c r="K6999">
        <v>114010</v>
      </c>
      <c r="L6999" t="s">
        <v>35</v>
      </c>
      <c r="M6999" t="s">
        <v>161</v>
      </c>
      <c r="N6999" t="s">
        <v>11265</v>
      </c>
      <c r="O6999" s="129"/>
    </row>
    <row r="7000" spans="1:15">
      <c r="A7000" t="s">
        <v>321</v>
      </c>
      <c r="B7000" t="s">
        <v>317</v>
      </c>
      <c r="C7000" t="s">
        <v>11573</v>
      </c>
      <c r="D7000" t="s">
        <v>318</v>
      </c>
      <c r="E7000">
        <v>2534.27</v>
      </c>
      <c r="F7000" t="s">
        <v>1170</v>
      </c>
      <c r="G7000" t="s">
        <v>11574</v>
      </c>
      <c r="H7000" t="s">
        <v>959</v>
      </c>
      <c r="I7000" t="s">
        <v>10607</v>
      </c>
      <c r="J7000">
        <v>10121</v>
      </c>
      <c r="K7000">
        <v>114010</v>
      </c>
      <c r="L7000" t="s">
        <v>35</v>
      </c>
      <c r="M7000" t="s">
        <v>161</v>
      </c>
      <c r="N7000" t="s">
        <v>11266</v>
      </c>
      <c r="O7000" s="129"/>
    </row>
    <row r="7001" spans="1:15">
      <c r="A7001" t="s">
        <v>1115</v>
      </c>
      <c r="B7001" t="s">
        <v>317</v>
      </c>
      <c r="C7001" t="s">
        <v>11575</v>
      </c>
      <c r="D7001" t="s">
        <v>318</v>
      </c>
      <c r="E7001">
        <v>2534.27</v>
      </c>
      <c r="F7001" t="s">
        <v>1170</v>
      </c>
      <c r="G7001" t="s">
        <v>11576</v>
      </c>
      <c r="H7001" t="s">
        <v>959</v>
      </c>
      <c r="I7001" t="s">
        <v>10607</v>
      </c>
      <c r="J7001">
        <v>10121</v>
      </c>
      <c r="K7001">
        <v>114010</v>
      </c>
      <c r="L7001" t="s">
        <v>35</v>
      </c>
      <c r="M7001" t="s">
        <v>161</v>
      </c>
      <c r="N7001" t="s">
        <v>11267</v>
      </c>
      <c r="O7001" s="129"/>
    </row>
    <row r="7002" spans="1:15">
      <c r="A7002" t="s">
        <v>11577</v>
      </c>
      <c r="B7002" t="s">
        <v>317</v>
      </c>
      <c r="C7002" t="s">
        <v>11578</v>
      </c>
      <c r="D7002" t="s">
        <v>318</v>
      </c>
      <c r="E7002">
        <v>2534.27</v>
      </c>
      <c r="F7002" t="s">
        <v>1170</v>
      </c>
      <c r="G7002" t="s">
        <v>11579</v>
      </c>
      <c r="H7002" t="s">
        <v>950</v>
      </c>
      <c r="I7002" t="s">
        <v>10607</v>
      </c>
      <c r="J7002">
        <v>10121</v>
      </c>
      <c r="K7002">
        <v>114010</v>
      </c>
      <c r="L7002" t="s">
        <v>35</v>
      </c>
      <c r="M7002" t="s">
        <v>161</v>
      </c>
      <c r="N7002" t="s">
        <v>11268</v>
      </c>
      <c r="O7002" s="129"/>
    </row>
    <row r="7003" spans="1:15">
      <c r="A7003" t="s">
        <v>11580</v>
      </c>
      <c r="B7003" t="s">
        <v>317</v>
      </c>
      <c r="C7003" t="s">
        <v>11581</v>
      </c>
      <c r="D7003" t="s">
        <v>318</v>
      </c>
      <c r="E7003">
        <v>2534.27</v>
      </c>
      <c r="F7003" t="s">
        <v>1170</v>
      </c>
      <c r="G7003" t="s">
        <v>11582</v>
      </c>
      <c r="H7003" t="s">
        <v>945</v>
      </c>
      <c r="I7003" t="s">
        <v>10607</v>
      </c>
      <c r="J7003">
        <v>10121</v>
      </c>
      <c r="K7003">
        <v>114010</v>
      </c>
      <c r="L7003" t="s">
        <v>35</v>
      </c>
      <c r="M7003" t="s">
        <v>161</v>
      </c>
      <c r="N7003" t="s">
        <v>11269</v>
      </c>
      <c r="O7003" s="129"/>
    </row>
    <row r="7004" spans="1:15">
      <c r="A7004" t="s">
        <v>11583</v>
      </c>
      <c r="B7004" t="s">
        <v>317</v>
      </c>
      <c r="C7004" t="s">
        <v>11584</v>
      </c>
      <c r="D7004" t="s">
        <v>318</v>
      </c>
      <c r="E7004">
        <v>2534.27</v>
      </c>
      <c r="F7004" t="s">
        <v>1170</v>
      </c>
      <c r="G7004" t="s">
        <v>11585</v>
      </c>
      <c r="H7004" t="s">
        <v>953</v>
      </c>
      <c r="I7004" t="s">
        <v>10607</v>
      </c>
      <c r="J7004">
        <v>10121</v>
      </c>
      <c r="K7004">
        <v>114010</v>
      </c>
      <c r="L7004" t="s">
        <v>35</v>
      </c>
      <c r="M7004" t="s">
        <v>161</v>
      </c>
      <c r="N7004" t="s">
        <v>11271</v>
      </c>
      <c r="O7004" s="129"/>
    </row>
    <row r="7005" spans="1:15">
      <c r="A7005" t="s">
        <v>1155</v>
      </c>
      <c r="B7005" t="s">
        <v>317</v>
      </c>
      <c r="C7005" t="s">
        <v>11586</v>
      </c>
      <c r="D7005" t="s">
        <v>318</v>
      </c>
      <c r="E7005">
        <v>2534.27</v>
      </c>
      <c r="F7005" t="s">
        <v>1170</v>
      </c>
      <c r="G7005" t="s">
        <v>11587</v>
      </c>
      <c r="H7005" t="s">
        <v>957</v>
      </c>
      <c r="I7005" t="s">
        <v>10607</v>
      </c>
      <c r="J7005">
        <v>10121</v>
      </c>
      <c r="K7005">
        <v>114010</v>
      </c>
      <c r="L7005" t="s">
        <v>35</v>
      </c>
      <c r="M7005" t="s">
        <v>161</v>
      </c>
      <c r="N7005" t="s">
        <v>11270</v>
      </c>
      <c r="O7005" s="129"/>
    </row>
    <row r="7006" spans="1:15">
      <c r="A7006" t="s">
        <v>11588</v>
      </c>
      <c r="B7006" t="s">
        <v>317</v>
      </c>
      <c r="C7006" t="s">
        <v>11589</v>
      </c>
      <c r="D7006" t="s">
        <v>318</v>
      </c>
      <c r="E7006">
        <v>3957.97</v>
      </c>
      <c r="F7006" t="s">
        <v>1170</v>
      </c>
      <c r="G7006" t="s">
        <v>11590</v>
      </c>
      <c r="H7006" t="s">
        <v>965</v>
      </c>
      <c r="I7006" t="s">
        <v>10607</v>
      </c>
      <c r="J7006">
        <v>10121</v>
      </c>
      <c r="K7006">
        <v>114010</v>
      </c>
      <c r="L7006" t="s">
        <v>35</v>
      </c>
      <c r="M7006" t="s">
        <v>161</v>
      </c>
      <c r="N7006" t="s">
        <v>11272</v>
      </c>
      <c r="O7006" s="129"/>
    </row>
    <row r="7007" spans="1:15">
      <c r="A7007" t="s">
        <v>1161</v>
      </c>
      <c r="B7007" t="s">
        <v>317</v>
      </c>
      <c r="C7007" t="s">
        <v>11591</v>
      </c>
      <c r="D7007" t="s">
        <v>318</v>
      </c>
      <c r="E7007">
        <v>2692.47</v>
      </c>
      <c r="F7007" t="s">
        <v>1170</v>
      </c>
      <c r="G7007" t="s">
        <v>11592</v>
      </c>
      <c r="H7007" t="s">
        <v>957</v>
      </c>
      <c r="I7007" t="s">
        <v>10607</v>
      </c>
      <c r="J7007">
        <v>10121</v>
      </c>
      <c r="K7007">
        <v>114010</v>
      </c>
      <c r="L7007" t="s">
        <v>35</v>
      </c>
      <c r="M7007" t="s">
        <v>161</v>
      </c>
      <c r="N7007" t="s">
        <v>11273</v>
      </c>
      <c r="O7007" s="129"/>
    </row>
    <row r="7008" spans="1:15">
      <c r="A7008" t="s">
        <v>1160</v>
      </c>
      <c r="B7008" t="s">
        <v>317</v>
      </c>
      <c r="C7008" t="s">
        <v>11593</v>
      </c>
      <c r="D7008" t="s">
        <v>318</v>
      </c>
      <c r="E7008">
        <v>2692.47</v>
      </c>
      <c r="F7008" t="s">
        <v>1170</v>
      </c>
      <c r="G7008" t="s">
        <v>11594</v>
      </c>
      <c r="H7008" t="s">
        <v>960</v>
      </c>
      <c r="I7008" t="s">
        <v>10607</v>
      </c>
      <c r="J7008">
        <v>10121</v>
      </c>
      <c r="K7008">
        <v>114010</v>
      </c>
      <c r="L7008" t="s">
        <v>35</v>
      </c>
      <c r="M7008" t="s">
        <v>161</v>
      </c>
      <c r="N7008" t="s">
        <v>11274</v>
      </c>
      <c r="O7008" s="129"/>
    </row>
    <row r="7009" spans="1:15">
      <c r="A7009" t="s">
        <v>316</v>
      </c>
      <c r="B7009" t="s">
        <v>317</v>
      </c>
      <c r="C7009" t="s">
        <v>11569</v>
      </c>
      <c r="D7009" t="s">
        <v>318</v>
      </c>
      <c r="E7009">
        <v>1180.29</v>
      </c>
      <c r="F7009" t="s">
        <v>1170</v>
      </c>
      <c r="G7009" t="s">
        <v>11570</v>
      </c>
      <c r="H7009" t="s">
        <v>965</v>
      </c>
      <c r="I7009" t="s">
        <v>10606</v>
      </c>
      <c r="J7009">
        <v>10121</v>
      </c>
      <c r="K7009">
        <v>114020</v>
      </c>
      <c r="L7009" t="s">
        <v>33</v>
      </c>
      <c r="M7009" t="s">
        <v>161</v>
      </c>
      <c r="N7009" t="s">
        <v>11264</v>
      </c>
      <c r="O7009" s="129"/>
    </row>
    <row r="7010" spans="1:15">
      <c r="A7010" t="s">
        <v>320</v>
      </c>
      <c r="B7010" t="s">
        <v>317</v>
      </c>
      <c r="C7010" t="s">
        <v>11571</v>
      </c>
      <c r="D7010" t="s">
        <v>318</v>
      </c>
      <c r="E7010">
        <v>1145.27</v>
      </c>
      <c r="F7010" t="s">
        <v>1170</v>
      </c>
      <c r="G7010" t="s">
        <v>11572</v>
      </c>
      <c r="H7010" t="s">
        <v>959</v>
      </c>
      <c r="I7010" t="s">
        <v>10606</v>
      </c>
      <c r="J7010">
        <v>10121</v>
      </c>
      <c r="K7010">
        <v>114020</v>
      </c>
      <c r="L7010" t="s">
        <v>33</v>
      </c>
      <c r="M7010" t="s">
        <v>161</v>
      </c>
      <c r="N7010" t="s">
        <v>11265</v>
      </c>
      <c r="O7010" s="129"/>
    </row>
    <row r="7011" spans="1:15">
      <c r="A7011" t="s">
        <v>321</v>
      </c>
      <c r="B7011" t="s">
        <v>317</v>
      </c>
      <c r="C7011" t="s">
        <v>11573</v>
      </c>
      <c r="D7011" t="s">
        <v>318</v>
      </c>
      <c r="E7011">
        <v>1328.26</v>
      </c>
      <c r="F7011" t="s">
        <v>1170</v>
      </c>
      <c r="G7011" t="s">
        <v>11574</v>
      </c>
      <c r="H7011" t="s">
        <v>960</v>
      </c>
      <c r="I7011" t="s">
        <v>10606</v>
      </c>
      <c r="J7011">
        <v>10121</v>
      </c>
      <c r="K7011">
        <v>114020</v>
      </c>
      <c r="L7011" t="s">
        <v>33</v>
      </c>
      <c r="M7011" t="s">
        <v>161</v>
      </c>
      <c r="N7011" t="s">
        <v>11266</v>
      </c>
      <c r="O7011" s="129"/>
    </row>
    <row r="7012" spans="1:15">
      <c r="A7012" t="s">
        <v>1115</v>
      </c>
      <c r="B7012" t="s">
        <v>317</v>
      </c>
      <c r="C7012" t="s">
        <v>11575</v>
      </c>
      <c r="D7012" t="s">
        <v>318</v>
      </c>
      <c r="E7012">
        <v>1234.04</v>
      </c>
      <c r="F7012" t="s">
        <v>1170</v>
      </c>
      <c r="G7012" t="s">
        <v>11576</v>
      </c>
      <c r="H7012" t="s">
        <v>960</v>
      </c>
      <c r="I7012" t="s">
        <v>10606</v>
      </c>
      <c r="J7012">
        <v>10121</v>
      </c>
      <c r="K7012">
        <v>114020</v>
      </c>
      <c r="L7012" t="s">
        <v>33</v>
      </c>
      <c r="M7012" t="s">
        <v>161</v>
      </c>
      <c r="N7012" t="s">
        <v>11267</v>
      </c>
      <c r="O7012" s="129"/>
    </row>
    <row r="7013" spans="1:15">
      <c r="A7013" t="s">
        <v>11577</v>
      </c>
      <c r="B7013" t="s">
        <v>317</v>
      </c>
      <c r="C7013" t="s">
        <v>11578</v>
      </c>
      <c r="D7013" t="s">
        <v>318</v>
      </c>
      <c r="E7013">
        <v>1174.01</v>
      </c>
      <c r="F7013" t="s">
        <v>1170</v>
      </c>
      <c r="G7013" t="s">
        <v>11579</v>
      </c>
      <c r="H7013" t="s">
        <v>951</v>
      </c>
      <c r="I7013" t="s">
        <v>10606</v>
      </c>
      <c r="J7013">
        <v>10121</v>
      </c>
      <c r="K7013">
        <v>114020</v>
      </c>
      <c r="L7013" t="s">
        <v>33</v>
      </c>
      <c r="M7013" t="s">
        <v>161</v>
      </c>
      <c r="N7013" t="s">
        <v>11268</v>
      </c>
      <c r="O7013" s="129"/>
    </row>
    <row r="7014" spans="1:15">
      <c r="A7014" t="s">
        <v>11580</v>
      </c>
      <c r="B7014" t="s">
        <v>317</v>
      </c>
      <c r="C7014" t="s">
        <v>11581</v>
      </c>
      <c r="D7014" t="s">
        <v>318</v>
      </c>
      <c r="E7014">
        <v>1346.24</v>
      </c>
      <c r="F7014" t="s">
        <v>1170</v>
      </c>
      <c r="G7014" t="s">
        <v>11582</v>
      </c>
      <c r="H7014" t="s">
        <v>946</v>
      </c>
      <c r="I7014" t="s">
        <v>10606</v>
      </c>
      <c r="J7014">
        <v>10121</v>
      </c>
      <c r="K7014">
        <v>114020</v>
      </c>
      <c r="L7014" t="s">
        <v>33</v>
      </c>
      <c r="M7014" t="s">
        <v>161</v>
      </c>
      <c r="N7014" t="s">
        <v>11269</v>
      </c>
      <c r="O7014" s="129"/>
    </row>
    <row r="7015" spans="1:15">
      <c r="A7015" t="s">
        <v>11583</v>
      </c>
      <c r="B7015" t="s">
        <v>317</v>
      </c>
      <c r="C7015" t="s">
        <v>11584</v>
      </c>
      <c r="D7015" t="s">
        <v>318</v>
      </c>
      <c r="E7015">
        <v>1174.01</v>
      </c>
      <c r="F7015" t="s">
        <v>1170</v>
      </c>
      <c r="G7015" t="s">
        <v>11585</v>
      </c>
      <c r="H7015" t="s">
        <v>954</v>
      </c>
      <c r="I7015" t="s">
        <v>10606</v>
      </c>
      <c r="J7015">
        <v>10121</v>
      </c>
      <c r="K7015">
        <v>114020</v>
      </c>
      <c r="L7015" t="s">
        <v>33</v>
      </c>
      <c r="M7015" t="s">
        <v>161</v>
      </c>
      <c r="N7015" t="s">
        <v>11271</v>
      </c>
      <c r="O7015" s="129"/>
    </row>
    <row r="7016" spans="1:15">
      <c r="A7016" t="s">
        <v>1155</v>
      </c>
      <c r="B7016" t="s">
        <v>317</v>
      </c>
      <c r="C7016" t="s">
        <v>11586</v>
      </c>
      <c r="D7016" t="s">
        <v>318</v>
      </c>
      <c r="E7016">
        <v>1152.46</v>
      </c>
      <c r="F7016" t="s">
        <v>1170</v>
      </c>
      <c r="G7016" t="s">
        <v>11587</v>
      </c>
      <c r="H7016" t="s">
        <v>958</v>
      </c>
      <c r="I7016" t="s">
        <v>10606</v>
      </c>
      <c r="J7016">
        <v>10121</v>
      </c>
      <c r="K7016">
        <v>114020</v>
      </c>
      <c r="L7016" t="s">
        <v>33</v>
      </c>
      <c r="M7016" t="s">
        <v>161</v>
      </c>
      <c r="N7016" t="s">
        <v>11270</v>
      </c>
      <c r="O7016" s="129"/>
    </row>
    <row r="7017" spans="1:15">
      <c r="A7017" t="s">
        <v>11588</v>
      </c>
      <c r="B7017" t="s">
        <v>317</v>
      </c>
      <c r="C7017" t="s">
        <v>11589</v>
      </c>
      <c r="D7017" t="s">
        <v>318</v>
      </c>
      <c r="E7017">
        <v>2153.5100000000002</v>
      </c>
      <c r="F7017" t="s">
        <v>1170</v>
      </c>
      <c r="G7017" t="s">
        <v>11590</v>
      </c>
      <c r="H7017" t="s">
        <v>966</v>
      </c>
      <c r="I7017" t="s">
        <v>10606</v>
      </c>
      <c r="J7017">
        <v>10121</v>
      </c>
      <c r="K7017">
        <v>114020</v>
      </c>
      <c r="L7017" t="s">
        <v>33</v>
      </c>
      <c r="M7017" t="s">
        <v>161</v>
      </c>
      <c r="N7017" t="s">
        <v>11272</v>
      </c>
      <c r="O7017" s="129"/>
    </row>
    <row r="7018" spans="1:15">
      <c r="A7018" t="s">
        <v>1161</v>
      </c>
      <c r="B7018" t="s">
        <v>317</v>
      </c>
      <c r="C7018" t="s">
        <v>11591</v>
      </c>
      <c r="D7018" t="s">
        <v>318</v>
      </c>
      <c r="E7018">
        <v>1319.96</v>
      </c>
      <c r="F7018" t="s">
        <v>1170</v>
      </c>
      <c r="G7018" t="s">
        <v>11592</v>
      </c>
      <c r="H7018" t="s">
        <v>958</v>
      </c>
      <c r="I7018" t="s">
        <v>10606</v>
      </c>
      <c r="J7018">
        <v>10121</v>
      </c>
      <c r="K7018">
        <v>114020</v>
      </c>
      <c r="L7018" t="s">
        <v>33</v>
      </c>
      <c r="M7018" t="s">
        <v>161</v>
      </c>
      <c r="N7018" t="s">
        <v>11273</v>
      </c>
      <c r="O7018" s="129"/>
    </row>
    <row r="7019" spans="1:15">
      <c r="A7019" t="s">
        <v>1160</v>
      </c>
      <c r="B7019" t="s">
        <v>317</v>
      </c>
      <c r="C7019" t="s">
        <v>11593</v>
      </c>
      <c r="D7019" t="s">
        <v>318</v>
      </c>
      <c r="E7019">
        <v>1294.3800000000001</v>
      </c>
      <c r="F7019" t="s">
        <v>1170</v>
      </c>
      <c r="G7019" t="s">
        <v>11594</v>
      </c>
      <c r="H7019" t="s">
        <v>961</v>
      </c>
      <c r="I7019" t="s">
        <v>10606</v>
      </c>
      <c r="J7019">
        <v>10121</v>
      </c>
      <c r="K7019">
        <v>114020</v>
      </c>
      <c r="L7019" t="s">
        <v>33</v>
      </c>
      <c r="M7019" t="s">
        <v>161</v>
      </c>
      <c r="N7019" t="s">
        <v>11274</v>
      </c>
      <c r="O7019" s="129"/>
    </row>
    <row r="7020" spans="1:15">
      <c r="A7020" t="s">
        <v>316</v>
      </c>
      <c r="B7020" t="s">
        <v>317</v>
      </c>
      <c r="C7020" t="s">
        <v>11569</v>
      </c>
      <c r="D7020" t="s">
        <v>318</v>
      </c>
      <c r="E7020">
        <v>12786.85</v>
      </c>
      <c r="F7020" t="s">
        <v>1170</v>
      </c>
      <c r="G7020" t="s">
        <v>11570</v>
      </c>
      <c r="H7020" t="s">
        <v>966</v>
      </c>
      <c r="I7020" t="s">
        <v>10605</v>
      </c>
      <c r="J7020">
        <v>10121</v>
      </c>
      <c r="K7020">
        <v>114040</v>
      </c>
      <c r="L7020" t="s">
        <v>27</v>
      </c>
      <c r="M7020" t="s">
        <v>161</v>
      </c>
      <c r="N7020" t="s">
        <v>11264</v>
      </c>
      <c r="O7020" s="129"/>
    </row>
    <row r="7021" spans="1:15">
      <c r="A7021" t="s">
        <v>320</v>
      </c>
      <c r="B7021" t="s">
        <v>317</v>
      </c>
      <c r="C7021" t="s">
        <v>11571</v>
      </c>
      <c r="D7021" t="s">
        <v>318</v>
      </c>
      <c r="E7021">
        <v>13284.27</v>
      </c>
      <c r="F7021" t="s">
        <v>1170</v>
      </c>
      <c r="G7021" t="s">
        <v>11572</v>
      </c>
      <c r="H7021" t="s">
        <v>960</v>
      </c>
      <c r="I7021" t="s">
        <v>10605</v>
      </c>
      <c r="J7021">
        <v>10121</v>
      </c>
      <c r="K7021">
        <v>114040</v>
      </c>
      <c r="L7021" t="s">
        <v>27</v>
      </c>
      <c r="M7021" t="s">
        <v>161</v>
      </c>
      <c r="N7021" t="s">
        <v>11265</v>
      </c>
      <c r="O7021" s="129"/>
    </row>
    <row r="7022" spans="1:15">
      <c r="A7022" t="s">
        <v>321</v>
      </c>
      <c r="B7022" t="s">
        <v>317</v>
      </c>
      <c r="C7022" t="s">
        <v>11573</v>
      </c>
      <c r="D7022" t="s">
        <v>318</v>
      </c>
      <c r="E7022">
        <v>13209.43</v>
      </c>
      <c r="F7022" t="s">
        <v>1170</v>
      </c>
      <c r="G7022" t="s">
        <v>11574</v>
      </c>
      <c r="H7022" t="s">
        <v>961</v>
      </c>
      <c r="I7022" t="s">
        <v>10605</v>
      </c>
      <c r="J7022">
        <v>10121</v>
      </c>
      <c r="K7022">
        <v>114040</v>
      </c>
      <c r="L7022" t="s">
        <v>27</v>
      </c>
      <c r="M7022" t="s">
        <v>161</v>
      </c>
      <c r="N7022" t="s">
        <v>11266</v>
      </c>
      <c r="O7022" s="129"/>
    </row>
    <row r="7023" spans="1:15">
      <c r="A7023" t="s">
        <v>1115</v>
      </c>
      <c r="B7023" t="s">
        <v>317</v>
      </c>
      <c r="C7023" t="s">
        <v>11575</v>
      </c>
      <c r="D7023" t="s">
        <v>318</v>
      </c>
      <c r="E7023">
        <v>13120.9</v>
      </c>
      <c r="F7023" t="s">
        <v>1170</v>
      </c>
      <c r="G7023" t="s">
        <v>11576</v>
      </c>
      <c r="H7023" t="s">
        <v>961</v>
      </c>
      <c r="I7023" t="s">
        <v>10605</v>
      </c>
      <c r="J7023">
        <v>10121</v>
      </c>
      <c r="K7023">
        <v>114040</v>
      </c>
      <c r="L7023" t="s">
        <v>27</v>
      </c>
      <c r="M7023" t="s">
        <v>161</v>
      </c>
      <c r="N7023" t="s">
        <v>11267</v>
      </c>
      <c r="O7023" s="129"/>
    </row>
    <row r="7024" spans="1:15">
      <c r="A7024" t="s">
        <v>11577</v>
      </c>
      <c r="B7024" t="s">
        <v>317</v>
      </c>
      <c r="C7024" t="s">
        <v>11578</v>
      </c>
      <c r="D7024" t="s">
        <v>318</v>
      </c>
      <c r="E7024">
        <v>13238.2</v>
      </c>
      <c r="F7024" t="s">
        <v>1170</v>
      </c>
      <c r="G7024" t="s">
        <v>11579</v>
      </c>
      <c r="H7024" t="s">
        <v>952</v>
      </c>
      <c r="I7024" t="s">
        <v>10605</v>
      </c>
      <c r="J7024">
        <v>10121</v>
      </c>
      <c r="K7024">
        <v>114040</v>
      </c>
      <c r="L7024" t="s">
        <v>27</v>
      </c>
      <c r="M7024" t="s">
        <v>161</v>
      </c>
      <c r="N7024" t="s">
        <v>11268</v>
      </c>
      <c r="O7024" s="129"/>
    </row>
    <row r="7025" spans="1:15">
      <c r="A7025" t="s">
        <v>11580</v>
      </c>
      <c r="B7025" t="s">
        <v>317</v>
      </c>
      <c r="C7025" t="s">
        <v>11581</v>
      </c>
      <c r="D7025" t="s">
        <v>318</v>
      </c>
      <c r="E7025">
        <v>14011.57</v>
      </c>
      <c r="F7025" t="s">
        <v>1170</v>
      </c>
      <c r="G7025" t="s">
        <v>11582</v>
      </c>
      <c r="H7025" t="s">
        <v>947</v>
      </c>
      <c r="I7025" t="s">
        <v>10605</v>
      </c>
      <c r="J7025">
        <v>10121</v>
      </c>
      <c r="K7025">
        <v>114040</v>
      </c>
      <c r="L7025" t="s">
        <v>27</v>
      </c>
      <c r="M7025" t="s">
        <v>161</v>
      </c>
      <c r="N7025" t="s">
        <v>11269</v>
      </c>
      <c r="O7025" s="129"/>
    </row>
    <row r="7026" spans="1:15">
      <c r="A7026" t="s">
        <v>1155</v>
      </c>
      <c r="B7026" t="s">
        <v>317</v>
      </c>
      <c r="C7026" t="s">
        <v>11586</v>
      </c>
      <c r="D7026" t="s">
        <v>318</v>
      </c>
      <c r="E7026">
        <v>12578.74</v>
      </c>
      <c r="F7026" t="s">
        <v>1170</v>
      </c>
      <c r="G7026" t="s">
        <v>11587</v>
      </c>
      <c r="H7026" t="s">
        <v>959</v>
      </c>
      <c r="I7026" t="s">
        <v>10605</v>
      </c>
      <c r="J7026">
        <v>10121</v>
      </c>
      <c r="K7026">
        <v>114040</v>
      </c>
      <c r="L7026" t="s">
        <v>27</v>
      </c>
      <c r="M7026" t="s">
        <v>161</v>
      </c>
      <c r="N7026" t="s">
        <v>11270</v>
      </c>
      <c r="O7026" s="129"/>
    </row>
    <row r="7027" spans="1:15">
      <c r="A7027" t="s">
        <v>11583</v>
      </c>
      <c r="B7027" t="s">
        <v>317</v>
      </c>
      <c r="C7027" t="s">
        <v>11584</v>
      </c>
      <c r="D7027" t="s">
        <v>318</v>
      </c>
      <c r="E7027">
        <v>16678.64</v>
      </c>
      <c r="F7027" t="s">
        <v>1170</v>
      </c>
      <c r="G7027" t="s">
        <v>11585</v>
      </c>
      <c r="H7027" t="s">
        <v>955</v>
      </c>
      <c r="I7027" t="s">
        <v>10605</v>
      </c>
      <c r="J7027">
        <v>10121</v>
      </c>
      <c r="K7027">
        <v>114040</v>
      </c>
      <c r="L7027" t="s">
        <v>27</v>
      </c>
      <c r="M7027" t="s">
        <v>161</v>
      </c>
      <c r="N7027" t="s">
        <v>11271</v>
      </c>
      <c r="O7027" s="129"/>
    </row>
    <row r="7028" spans="1:15">
      <c r="A7028" t="s">
        <v>11588</v>
      </c>
      <c r="B7028" t="s">
        <v>317</v>
      </c>
      <c r="C7028" t="s">
        <v>11589</v>
      </c>
      <c r="D7028" t="s">
        <v>318</v>
      </c>
      <c r="E7028">
        <v>14014.02</v>
      </c>
      <c r="F7028" t="s">
        <v>1170</v>
      </c>
      <c r="G7028" t="s">
        <v>11590</v>
      </c>
      <c r="H7028" t="s">
        <v>967</v>
      </c>
      <c r="I7028" t="s">
        <v>10605</v>
      </c>
      <c r="J7028">
        <v>10121</v>
      </c>
      <c r="K7028">
        <v>114040</v>
      </c>
      <c r="L7028" t="s">
        <v>27</v>
      </c>
      <c r="M7028" t="s">
        <v>161</v>
      </c>
      <c r="N7028" t="s">
        <v>11272</v>
      </c>
      <c r="O7028" s="129"/>
    </row>
    <row r="7029" spans="1:15">
      <c r="A7029" t="s">
        <v>1161</v>
      </c>
      <c r="B7029" t="s">
        <v>317</v>
      </c>
      <c r="C7029" t="s">
        <v>11591</v>
      </c>
      <c r="D7029" t="s">
        <v>318</v>
      </c>
      <c r="E7029">
        <v>13892.25</v>
      </c>
      <c r="F7029" t="s">
        <v>1170</v>
      </c>
      <c r="G7029" t="s">
        <v>11592</v>
      </c>
      <c r="H7029" t="s">
        <v>959</v>
      </c>
      <c r="I7029" t="s">
        <v>10605</v>
      </c>
      <c r="J7029">
        <v>10121</v>
      </c>
      <c r="K7029">
        <v>114040</v>
      </c>
      <c r="L7029" t="s">
        <v>27</v>
      </c>
      <c r="M7029" t="s">
        <v>161</v>
      </c>
      <c r="N7029" t="s">
        <v>11273</v>
      </c>
      <c r="O7029" s="129"/>
    </row>
    <row r="7030" spans="1:15">
      <c r="A7030" t="s">
        <v>1160</v>
      </c>
      <c r="B7030" t="s">
        <v>317</v>
      </c>
      <c r="C7030" t="s">
        <v>11593</v>
      </c>
      <c r="D7030" t="s">
        <v>318</v>
      </c>
      <c r="E7030">
        <v>11618.24</v>
      </c>
      <c r="F7030" t="s">
        <v>1170</v>
      </c>
      <c r="G7030" t="s">
        <v>11594</v>
      </c>
      <c r="H7030" t="s">
        <v>962</v>
      </c>
      <c r="I7030" t="s">
        <v>10605</v>
      </c>
      <c r="J7030">
        <v>10121</v>
      </c>
      <c r="K7030">
        <v>114040</v>
      </c>
      <c r="L7030" t="s">
        <v>27</v>
      </c>
      <c r="M7030" t="s">
        <v>161</v>
      </c>
      <c r="N7030" t="s">
        <v>11274</v>
      </c>
      <c r="O7030" s="129"/>
    </row>
    <row r="7031" spans="1:15">
      <c r="A7031" t="s">
        <v>316</v>
      </c>
      <c r="B7031" t="s">
        <v>317</v>
      </c>
      <c r="C7031" t="s">
        <v>11569</v>
      </c>
      <c r="D7031" t="s">
        <v>318</v>
      </c>
      <c r="E7031">
        <v>3530.42</v>
      </c>
      <c r="F7031" t="s">
        <v>1170</v>
      </c>
      <c r="G7031" t="s">
        <v>11570</v>
      </c>
      <c r="H7031" t="s">
        <v>967</v>
      </c>
      <c r="I7031" t="s">
        <v>10604</v>
      </c>
      <c r="J7031">
        <v>10121</v>
      </c>
      <c r="K7031">
        <v>114060</v>
      </c>
      <c r="L7031" t="s">
        <v>31</v>
      </c>
      <c r="M7031" t="s">
        <v>161</v>
      </c>
      <c r="N7031" t="s">
        <v>11264</v>
      </c>
      <c r="O7031" s="129"/>
    </row>
    <row r="7032" spans="1:15">
      <c r="A7032" t="s">
        <v>320</v>
      </c>
      <c r="B7032" t="s">
        <v>317</v>
      </c>
      <c r="C7032" t="s">
        <v>11571</v>
      </c>
      <c r="D7032" t="s">
        <v>318</v>
      </c>
      <c r="E7032">
        <v>3455.68</v>
      </c>
      <c r="F7032" t="s">
        <v>1170</v>
      </c>
      <c r="G7032" t="s">
        <v>11572</v>
      </c>
      <c r="H7032" t="s">
        <v>961</v>
      </c>
      <c r="I7032" t="s">
        <v>10604</v>
      </c>
      <c r="J7032">
        <v>10121</v>
      </c>
      <c r="K7032">
        <v>114060</v>
      </c>
      <c r="L7032" t="s">
        <v>31</v>
      </c>
      <c r="M7032" t="s">
        <v>161</v>
      </c>
      <c r="N7032" t="s">
        <v>11265</v>
      </c>
      <c r="O7032" s="129"/>
    </row>
    <row r="7033" spans="1:15">
      <c r="A7033" t="s">
        <v>321</v>
      </c>
      <c r="B7033" t="s">
        <v>317</v>
      </c>
      <c r="C7033" t="s">
        <v>11573</v>
      </c>
      <c r="D7033" t="s">
        <v>318</v>
      </c>
      <c r="E7033">
        <v>3411.08</v>
      </c>
      <c r="F7033" t="s">
        <v>1170</v>
      </c>
      <c r="G7033" t="s">
        <v>11574</v>
      </c>
      <c r="H7033" t="s">
        <v>962</v>
      </c>
      <c r="I7033" t="s">
        <v>10604</v>
      </c>
      <c r="J7033">
        <v>10121</v>
      </c>
      <c r="K7033">
        <v>114060</v>
      </c>
      <c r="L7033" t="s">
        <v>31</v>
      </c>
      <c r="M7033" t="s">
        <v>161</v>
      </c>
      <c r="N7033" t="s">
        <v>11266</v>
      </c>
      <c r="O7033" s="129"/>
    </row>
    <row r="7034" spans="1:15">
      <c r="A7034" t="s">
        <v>1115</v>
      </c>
      <c r="B7034" t="s">
        <v>317</v>
      </c>
      <c r="C7034" t="s">
        <v>11575</v>
      </c>
      <c r="D7034" t="s">
        <v>318</v>
      </c>
      <c r="E7034">
        <v>3411.08</v>
      </c>
      <c r="F7034" t="s">
        <v>1170</v>
      </c>
      <c r="G7034" t="s">
        <v>11576</v>
      </c>
      <c r="H7034" t="s">
        <v>962</v>
      </c>
      <c r="I7034" t="s">
        <v>10604</v>
      </c>
      <c r="J7034">
        <v>10121</v>
      </c>
      <c r="K7034">
        <v>114060</v>
      </c>
      <c r="L7034" t="s">
        <v>31</v>
      </c>
      <c r="M7034" t="s">
        <v>161</v>
      </c>
      <c r="N7034" t="s">
        <v>11267</v>
      </c>
      <c r="O7034" s="129"/>
    </row>
    <row r="7035" spans="1:15">
      <c r="A7035" t="s">
        <v>11577</v>
      </c>
      <c r="B7035" t="s">
        <v>317</v>
      </c>
      <c r="C7035" t="s">
        <v>11578</v>
      </c>
      <c r="D7035" t="s">
        <v>318</v>
      </c>
      <c r="E7035">
        <v>3434.98</v>
      </c>
      <c r="F7035" t="s">
        <v>1170</v>
      </c>
      <c r="G7035" t="s">
        <v>11579</v>
      </c>
      <c r="H7035" t="s">
        <v>953</v>
      </c>
      <c r="I7035" t="s">
        <v>10604</v>
      </c>
      <c r="J7035">
        <v>10121</v>
      </c>
      <c r="K7035">
        <v>114060</v>
      </c>
      <c r="L7035" t="s">
        <v>31</v>
      </c>
      <c r="M7035" t="s">
        <v>161</v>
      </c>
      <c r="N7035" t="s">
        <v>11268</v>
      </c>
      <c r="O7035" s="129"/>
    </row>
    <row r="7036" spans="1:15">
      <c r="A7036" t="s">
        <v>11580</v>
      </c>
      <c r="B7036" t="s">
        <v>317</v>
      </c>
      <c r="C7036" t="s">
        <v>11581</v>
      </c>
      <c r="D7036" t="s">
        <v>318</v>
      </c>
      <c r="E7036">
        <v>4095.31</v>
      </c>
      <c r="F7036" t="s">
        <v>1170</v>
      </c>
      <c r="G7036" t="s">
        <v>11582</v>
      </c>
      <c r="H7036" t="s">
        <v>948</v>
      </c>
      <c r="I7036" t="s">
        <v>10604</v>
      </c>
      <c r="J7036">
        <v>10121</v>
      </c>
      <c r="K7036">
        <v>114060</v>
      </c>
      <c r="L7036" t="s">
        <v>31</v>
      </c>
      <c r="M7036" t="s">
        <v>161</v>
      </c>
      <c r="N7036" t="s">
        <v>11269</v>
      </c>
      <c r="O7036" s="129"/>
    </row>
    <row r="7037" spans="1:15">
      <c r="A7037" t="s">
        <v>11583</v>
      </c>
      <c r="B7037" t="s">
        <v>317</v>
      </c>
      <c r="C7037" t="s">
        <v>11584</v>
      </c>
      <c r="D7037" t="s">
        <v>318</v>
      </c>
      <c r="E7037">
        <v>4081.37</v>
      </c>
      <c r="F7037" t="s">
        <v>1170</v>
      </c>
      <c r="G7037" t="s">
        <v>11585</v>
      </c>
      <c r="H7037" t="s">
        <v>956</v>
      </c>
      <c r="I7037" t="s">
        <v>10604</v>
      </c>
      <c r="J7037">
        <v>10121</v>
      </c>
      <c r="K7037">
        <v>114060</v>
      </c>
      <c r="L7037" t="s">
        <v>31</v>
      </c>
      <c r="M7037" t="s">
        <v>161</v>
      </c>
      <c r="N7037" t="s">
        <v>11271</v>
      </c>
      <c r="O7037" s="129"/>
    </row>
    <row r="7038" spans="1:15">
      <c r="A7038" t="s">
        <v>1155</v>
      </c>
      <c r="B7038" t="s">
        <v>317</v>
      </c>
      <c r="C7038" t="s">
        <v>11586</v>
      </c>
      <c r="D7038" t="s">
        <v>318</v>
      </c>
      <c r="E7038">
        <v>4077.1</v>
      </c>
      <c r="F7038" t="s">
        <v>1170</v>
      </c>
      <c r="G7038" t="s">
        <v>11587</v>
      </c>
      <c r="H7038" t="s">
        <v>960</v>
      </c>
      <c r="I7038" t="s">
        <v>10604</v>
      </c>
      <c r="J7038">
        <v>10121</v>
      </c>
      <c r="K7038">
        <v>114060</v>
      </c>
      <c r="L7038" t="s">
        <v>31</v>
      </c>
      <c r="M7038" t="s">
        <v>161</v>
      </c>
      <c r="N7038" t="s">
        <v>11270</v>
      </c>
      <c r="O7038" s="129"/>
    </row>
    <row r="7039" spans="1:15">
      <c r="A7039" t="s">
        <v>11588</v>
      </c>
      <c r="B7039" t="s">
        <v>317</v>
      </c>
      <c r="C7039" t="s">
        <v>11589</v>
      </c>
      <c r="D7039" t="s">
        <v>318</v>
      </c>
      <c r="E7039">
        <v>6687.44</v>
      </c>
      <c r="F7039" t="s">
        <v>1170</v>
      </c>
      <c r="G7039" t="s">
        <v>11590</v>
      </c>
      <c r="H7039" t="s">
        <v>968</v>
      </c>
      <c r="I7039" t="s">
        <v>10604</v>
      </c>
      <c r="J7039">
        <v>10121</v>
      </c>
      <c r="K7039">
        <v>114060</v>
      </c>
      <c r="L7039" t="s">
        <v>31</v>
      </c>
      <c r="M7039" t="s">
        <v>161</v>
      </c>
      <c r="N7039" t="s">
        <v>11272</v>
      </c>
      <c r="O7039" s="129"/>
    </row>
    <row r="7040" spans="1:15">
      <c r="A7040" t="s">
        <v>1161</v>
      </c>
      <c r="B7040" t="s">
        <v>317</v>
      </c>
      <c r="C7040" t="s">
        <v>11591</v>
      </c>
      <c r="D7040" t="s">
        <v>318</v>
      </c>
      <c r="E7040">
        <v>3902.27</v>
      </c>
      <c r="F7040" t="s">
        <v>1170</v>
      </c>
      <c r="G7040" t="s">
        <v>11592</v>
      </c>
      <c r="H7040" t="s">
        <v>960</v>
      </c>
      <c r="I7040" t="s">
        <v>10604</v>
      </c>
      <c r="J7040">
        <v>10121</v>
      </c>
      <c r="K7040">
        <v>114060</v>
      </c>
      <c r="L7040" t="s">
        <v>31</v>
      </c>
      <c r="M7040" t="s">
        <v>161</v>
      </c>
      <c r="N7040" t="s">
        <v>11273</v>
      </c>
      <c r="O7040" s="129"/>
    </row>
    <row r="7041" spans="1:15">
      <c r="A7041" t="s">
        <v>1160</v>
      </c>
      <c r="B7041" t="s">
        <v>317</v>
      </c>
      <c r="C7041" t="s">
        <v>11593</v>
      </c>
      <c r="D7041" t="s">
        <v>318</v>
      </c>
      <c r="E7041">
        <v>3902.27</v>
      </c>
      <c r="F7041" t="s">
        <v>1170</v>
      </c>
      <c r="G7041" t="s">
        <v>11594</v>
      </c>
      <c r="H7041" t="s">
        <v>963</v>
      </c>
      <c r="I7041" t="s">
        <v>10604</v>
      </c>
      <c r="J7041">
        <v>10121</v>
      </c>
      <c r="K7041">
        <v>114060</v>
      </c>
      <c r="L7041" t="s">
        <v>31</v>
      </c>
      <c r="M7041" t="s">
        <v>161</v>
      </c>
      <c r="N7041" t="s">
        <v>11274</v>
      </c>
      <c r="O7041" s="129"/>
    </row>
    <row r="7042" spans="1:15">
      <c r="A7042" t="s">
        <v>316</v>
      </c>
      <c r="B7042" t="s">
        <v>317</v>
      </c>
      <c r="C7042" t="s">
        <v>11569</v>
      </c>
      <c r="D7042" t="s">
        <v>318</v>
      </c>
      <c r="E7042">
        <v>16478.169999999998</v>
      </c>
      <c r="F7042" t="s">
        <v>1170</v>
      </c>
      <c r="G7042" t="s">
        <v>11570</v>
      </c>
      <c r="H7042" t="s">
        <v>968</v>
      </c>
      <c r="I7042" t="s">
        <v>10603</v>
      </c>
      <c r="J7042">
        <v>10127</v>
      </c>
      <c r="K7042">
        <v>111100</v>
      </c>
      <c r="L7042" t="s">
        <v>35</v>
      </c>
      <c r="M7042" t="s">
        <v>176</v>
      </c>
      <c r="N7042" t="s">
        <v>11264</v>
      </c>
      <c r="O7042" s="129"/>
    </row>
    <row r="7043" spans="1:15">
      <c r="A7043" t="s">
        <v>320</v>
      </c>
      <c r="B7043" t="s">
        <v>317</v>
      </c>
      <c r="C7043" t="s">
        <v>11571</v>
      </c>
      <c r="D7043" t="s">
        <v>318</v>
      </c>
      <c r="E7043">
        <v>16185.1</v>
      </c>
      <c r="F7043" t="s">
        <v>1170</v>
      </c>
      <c r="G7043" t="s">
        <v>11572</v>
      </c>
      <c r="H7043" t="s">
        <v>962</v>
      </c>
      <c r="I7043" t="s">
        <v>10603</v>
      </c>
      <c r="J7043">
        <v>10127</v>
      </c>
      <c r="K7043">
        <v>111100</v>
      </c>
      <c r="L7043" t="s">
        <v>35</v>
      </c>
      <c r="M7043" t="s">
        <v>176</v>
      </c>
      <c r="N7043" t="s">
        <v>11265</v>
      </c>
      <c r="O7043" s="129"/>
    </row>
    <row r="7044" spans="1:15">
      <c r="A7044" t="s">
        <v>321</v>
      </c>
      <c r="B7044" t="s">
        <v>317</v>
      </c>
      <c r="C7044" t="s">
        <v>11573</v>
      </c>
      <c r="D7044" t="s">
        <v>318</v>
      </c>
      <c r="E7044">
        <v>16338.59</v>
      </c>
      <c r="F7044" t="s">
        <v>1170</v>
      </c>
      <c r="G7044" t="s">
        <v>11574</v>
      </c>
      <c r="H7044" t="s">
        <v>963</v>
      </c>
      <c r="I7044" t="s">
        <v>10603</v>
      </c>
      <c r="J7044">
        <v>10127</v>
      </c>
      <c r="K7044">
        <v>111100</v>
      </c>
      <c r="L7044" t="s">
        <v>35</v>
      </c>
      <c r="M7044" t="s">
        <v>176</v>
      </c>
      <c r="N7044" t="s">
        <v>11266</v>
      </c>
      <c r="O7044" s="129"/>
    </row>
    <row r="7045" spans="1:15">
      <c r="A7045" t="s">
        <v>1115</v>
      </c>
      <c r="B7045" t="s">
        <v>317</v>
      </c>
      <c r="C7045" t="s">
        <v>11575</v>
      </c>
      <c r="D7045" t="s">
        <v>318</v>
      </c>
      <c r="E7045">
        <v>16665.580000000002</v>
      </c>
      <c r="F7045" t="s">
        <v>1170</v>
      </c>
      <c r="G7045" t="s">
        <v>11576</v>
      </c>
      <c r="H7045" t="s">
        <v>963</v>
      </c>
      <c r="I7045" t="s">
        <v>10603</v>
      </c>
      <c r="J7045">
        <v>10127</v>
      </c>
      <c r="K7045">
        <v>111100</v>
      </c>
      <c r="L7045" t="s">
        <v>35</v>
      </c>
      <c r="M7045" t="s">
        <v>176</v>
      </c>
      <c r="N7045" t="s">
        <v>11267</v>
      </c>
      <c r="O7045" s="129"/>
    </row>
    <row r="7046" spans="1:15">
      <c r="A7046" t="s">
        <v>11577</v>
      </c>
      <c r="B7046" t="s">
        <v>317</v>
      </c>
      <c r="C7046" t="s">
        <v>11578</v>
      </c>
      <c r="D7046" t="s">
        <v>318</v>
      </c>
      <c r="E7046">
        <v>16346.87</v>
      </c>
      <c r="F7046" t="s">
        <v>1170</v>
      </c>
      <c r="G7046" t="s">
        <v>11579</v>
      </c>
      <c r="H7046" t="s">
        <v>954</v>
      </c>
      <c r="I7046" t="s">
        <v>10603</v>
      </c>
      <c r="J7046">
        <v>10127</v>
      </c>
      <c r="K7046">
        <v>111100</v>
      </c>
      <c r="L7046" t="s">
        <v>35</v>
      </c>
      <c r="M7046" t="s">
        <v>176</v>
      </c>
      <c r="N7046" t="s">
        <v>11268</v>
      </c>
      <c r="O7046" s="129"/>
    </row>
    <row r="7047" spans="1:15">
      <c r="A7047" t="s">
        <v>11580</v>
      </c>
      <c r="B7047" t="s">
        <v>317</v>
      </c>
      <c r="C7047" t="s">
        <v>11581</v>
      </c>
      <c r="D7047" t="s">
        <v>318</v>
      </c>
      <c r="E7047">
        <v>16016.31</v>
      </c>
      <c r="F7047" t="s">
        <v>1170</v>
      </c>
      <c r="G7047" t="s">
        <v>11582</v>
      </c>
      <c r="H7047" t="s">
        <v>949</v>
      </c>
      <c r="I7047" t="s">
        <v>10603</v>
      </c>
      <c r="J7047">
        <v>10127</v>
      </c>
      <c r="K7047">
        <v>111100</v>
      </c>
      <c r="L7047" t="s">
        <v>35</v>
      </c>
      <c r="M7047" t="s">
        <v>176</v>
      </c>
      <c r="N7047" t="s">
        <v>11269</v>
      </c>
      <c r="O7047" s="129"/>
    </row>
    <row r="7048" spans="1:15">
      <c r="A7048" t="s">
        <v>11583</v>
      </c>
      <c r="B7048" t="s">
        <v>317</v>
      </c>
      <c r="C7048" t="s">
        <v>11584</v>
      </c>
      <c r="D7048" t="s">
        <v>318</v>
      </c>
      <c r="E7048">
        <v>16315.07</v>
      </c>
      <c r="F7048" t="s">
        <v>1170</v>
      </c>
      <c r="G7048" t="s">
        <v>11585</v>
      </c>
      <c r="H7048" t="s">
        <v>957</v>
      </c>
      <c r="I7048" t="s">
        <v>10603</v>
      </c>
      <c r="J7048">
        <v>10127</v>
      </c>
      <c r="K7048">
        <v>111100</v>
      </c>
      <c r="L7048" t="s">
        <v>35</v>
      </c>
      <c r="M7048" t="s">
        <v>176</v>
      </c>
      <c r="N7048" t="s">
        <v>11271</v>
      </c>
      <c r="O7048" s="129"/>
    </row>
    <row r="7049" spans="1:15">
      <c r="A7049" t="s">
        <v>1155</v>
      </c>
      <c r="B7049" t="s">
        <v>317</v>
      </c>
      <c r="C7049" t="s">
        <v>11586</v>
      </c>
      <c r="D7049" t="s">
        <v>318</v>
      </c>
      <c r="E7049">
        <v>16397.3</v>
      </c>
      <c r="F7049" t="s">
        <v>1170</v>
      </c>
      <c r="G7049" t="s">
        <v>11587</v>
      </c>
      <c r="H7049" t="s">
        <v>961</v>
      </c>
      <c r="I7049" t="s">
        <v>10603</v>
      </c>
      <c r="J7049">
        <v>10127</v>
      </c>
      <c r="K7049">
        <v>111100</v>
      </c>
      <c r="L7049" t="s">
        <v>35</v>
      </c>
      <c r="M7049" t="s">
        <v>176</v>
      </c>
      <c r="N7049" t="s">
        <v>11270</v>
      </c>
      <c r="O7049" s="129"/>
    </row>
    <row r="7050" spans="1:15">
      <c r="A7050" t="s">
        <v>11588</v>
      </c>
      <c r="B7050" t="s">
        <v>317</v>
      </c>
      <c r="C7050" t="s">
        <v>11589</v>
      </c>
      <c r="D7050" t="s">
        <v>318</v>
      </c>
      <c r="E7050">
        <v>27834.98</v>
      </c>
      <c r="F7050" t="s">
        <v>1170</v>
      </c>
      <c r="G7050" t="s">
        <v>11590</v>
      </c>
      <c r="H7050" t="s">
        <v>969</v>
      </c>
      <c r="I7050" t="s">
        <v>10603</v>
      </c>
      <c r="J7050">
        <v>10127</v>
      </c>
      <c r="K7050">
        <v>111100</v>
      </c>
      <c r="L7050" t="s">
        <v>35</v>
      </c>
      <c r="M7050" t="s">
        <v>176</v>
      </c>
      <c r="N7050" t="s">
        <v>11272</v>
      </c>
      <c r="O7050" s="129"/>
    </row>
    <row r="7051" spans="1:15">
      <c r="A7051" t="s">
        <v>1161</v>
      </c>
      <c r="B7051" t="s">
        <v>317</v>
      </c>
      <c r="C7051" t="s">
        <v>11591</v>
      </c>
      <c r="D7051" t="s">
        <v>318</v>
      </c>
      <c r="E7051">
        <v>17544.03</v>
      </c>
      <c r="F7051" t="s">
        <v>1170</v>
      </c>
      <c r="G7051" t="s">
        <v>11592</v>
      </c>
      <c r="H7051" t="s">
        <v>961</v>
      </c>
      <c r="I7051" t="s">
        <v>10603</v>
      </c>
      <c r="J7051">
        <v>10127</v>
      </c>
      <c r="K7051">
        <v>111100</v>
      </c>
      <c r="L7051" t="s">
        <v>35</v>
      </c>
      <c r="M7051" t="s">
        <v>176</v>
      </c>
      <c r="N7051" t="s">
        <v>11273</v>
      </c>
      <c r="O7051" s="129"/>
    </row>
    <row r="7052" spans="1:15">
      <c r="A7052" t="s">
        <v>1160</v>
      </c>
      <c r="B7052" t="s">
        <v>317</v>
      </c>
      <c r="C7052" t="s">
        <v>11593</v>
      </c>
      <c r="D7052" t="s">
        <v>318</v>
      </c>
      <c r="E7052">
        <v>17585.78</v>
      </c>
      <c r="F7052" t="s">
        <v>1170</v>
      </c>
      <c r="G7052" t="s">
        <v>11594</v>
      </c>
      <c r="H7052" t="s">
        <v>964</v>
      </c>
      <c r="I7052" t="s">
        <v>10603</v>
      </c>
      <c r="J7052">
        <v>10127</v>
      </c>
      <c r="K7052">
        <v>111100</v>
      </c>
      <c r="L7052" t="s">
        <v>35</v>
      </c>
      <c r="M7052" t="s">
        <v>176</v>
      </c>
      <c r="N7052" t="s">
        <v>11274</v>
      </c>
      <c r="O7052" s="129"/>
    </row>
    <row r="7053" spans="1:15">
      <c r="A7053" t="s">
        <v>316</v>
      </c>
      <c r="B7053" t="s">
        <v>317</v>
      </c>
      <c r="C7053" t="s">
        <v>11569</v>
      </c>
      <c r="D7053" t="s">
        <v>318</v>
      </c>
      <c r="E7053">
        <v>22889.59</v>
      </c>
      <c r="F7053" t="s">
        <v>1170</v>
      </c>
      <c r="G7053" t="s">
        <v>11570</v>
      </c>
      <c r="H7053" t="s">
        <v>969</v>
      </c>
      <c r="I7053" t="s">
        <v>10602</v>
      </c>
      <c r="J7053">
        <v>10127</v>
      </c>
      <c r="K7053">
        <v>111200</v>
      </c>
      <c r="L7053" t="s">
        <v>33</v>
      </c>
      <c r="M7053" t="s">
        <v>176</v>
      </c>
      <c r="N7053" t="s">
        <v>11264</v>
      </c>
      <c r="O7053" s="129"/>
    </row>
    <row r="7054" spans="1:15">
      <c r="A7054" t="s">
        <v>320</v>
      </c>
      <c r="B7054" t="s">
        <v>317</v>
      </c>
      <c r="C7054" t="s">
        <v>11571</v>
      </c>
      <c r="D7054" t="s">
        <v>318</v>
      </c>
      <c r="E7054">
        <v>21303.99</v>
      </c>
      <c r="F7054" t="s">
        <v>1170</v>
      </c>
      <c r="G7054" t="s">
        <v>11572</v>
      </c>
      <c r="H7054" t="s">
        <v>963</v>
      </c>
      <c r="I7054" t="s">
        <v>10602</v>
      </c>
      <c r="J7054">
        <v>10127</v>
      </c>
      <c r="K7054">
        <v>111200</v>
      </c>
      <c r="L7054" t="s">
        <v>33</v>
      </c>
      <c r="M7054" t="s">
        <v>176</v>
      </c>
      <c r="N7054" t="s">
        <v>11265</v>
      </c>
      <c r="O7054" s="129"/>
    </row>
    <row r="7055" spans="1:15">
      <c r="A7055" t="s">
        <v>321</v>
      </c>
      <c r="B7055" t="s">
        <v>317</v>
      </c>
      <c r="C7055" t="s">
        <v>11573</v>
      </c>
      <c r="D7055" t="s">
        <v>318</v>
      </c>
      <c r="E7055">
        <v>21944.26</v>
      </c>
      <c r="F7055" t="s">
        <v>1170</v>
      </c>
      <c r="G7055" t="s">
        <v>11574</v>
      </c>
      <c r="H7055" t="s">
        <v>964</v>
      </c>
      <c r="I7055" t="s">
        <v>10602</v>
      </c>
      <c r="J7055">
        <v>10127</v>
      </c>
      <c r="K7055">
        <v>111200</v>
      </c>
      <c r="L7055" t="s">
        <v>33</v>
      </c>
      <c r="M7055" t="s">
        <v>176</v>
      </c>
      <c r="N7055" t="s">
        <v>11266</v>
      </c>
      <c r="O7055" s="129"/>
    </row>
    <row r="7056" spans="1:15">
      <c r="A7056" t="s">
        <v>1115</v>
      </c>
      <c r="B7056" t="s">
        <v>317</v>
      </c>
      <c r="C7056" t="s">
        <v>11575</v>
      </c>
      <c r="D7056" t="s">
        <v>318</v>
      </c>
      <c r="E7056">
        <v>20444.82</v>
      </c>
      <c r="F7056" t="s">
        <v>1170</v>
      </c>
      <c r="G7056" t="s">
        <v>11576</v>
      </c>
      <c r="H7056" t="s">
        <v>964</v>
      </c>
      <c r="I7056" t="s">
        <v>10602</v>
      </c>
      <c r="J7056">
        <v>10127</v>
      </c>
      <c r="K7056">
        <v>111200</v>
      </c>
      <c r="L7056" t="s">
        <v>33</v>
      </c>
      <c r="M7056" t="s">
        <v>176</v>
      </c>
      <c r="N7056" t="s">
        <v>11267</v>
      </c>
      <c r="O7056" s="129"/>
    </row>
    <row r="7057" spans="1:15">
      <c r="A7057" t="s">
        <v>11577</v>
      </c>
      <c r="B7057" t="s">
        <v>317</v>
      </c>
      <c r="C7057" t="s">
        <v>11578</v>
      </c>
      <c r="D7057" t="s">
        <v>318</v>
      </c>
      <c r="E7057">
        <v>20927.88</v>
      </c>
      <c r="F7057" t="s">
        <v>1170</v>
      </c>
      <c r="G7057" t="s">
        <v>11579</v>
      </c>
      <c r="H7057" t="s">
        <v>955</v>
      </c>
      <c r="I7057" t="s">
        <v>10602</v>
      </c>
      <c r="J7057">
        <v>10127</v>
      </c>
      <c r="K7057">
        <v>111200</v>
      </c>
      <c r="L7057" t="s">
        <v>33</v>
      </c>
      <c r="M7057" t="s">
        <v>176</v>
      </c>
      <c r="N7057" t="s">
        <v>11268</v>
      </c>
      <c r="O7057" s="129"/>
    </row>
    <row r="7058" spans="1:15">
      <c r="A7058" t="s">
        <v>11580</v>
      </c>
      <c r="B7058" t="s">
        <v>317</v>
      </c>
      <c r="C7058" t="s">
        <v>11581</v>
      </c>
      <c r="D7058" t="s">
        <v>318</v>
      </c>
      <c r="E7058">
        <v>18777.330000000002</v>
      </c>
      <c r="F7058" t="s">
        <v>1170</v>
      </c>
      <c r="G7058" t="s">
        <v>11582</v>
      </c>
      <c r="H7058" t="s">
        <v>950</v>
      </c>
      <c r="I7058" t="s">
        <v>10602</v>
      </c>
      <c r="J7058">
        <v>10127</v>
      </c>
      <c r="K7058">
        <v>111200</v>
      </c>
      <c r="L7058" t="s">
        <v>33</v>
      </c>
      <c r="M7058" t="s">
        <v>176</v>
      </c>
      <c r="N7058" t="s">
        <v>11269</v>
      </c>
      <c r="O7058" s="129"/>
    </row>
    <row r="7059" spans="1:15">
      <c r="A7059" t="s">
        <v>11583</v>
      </c>
      <c r="B7059" t="s">
        <v>317</v>
      </c>
      <c r="C7059" t="s">
        <v>11584</v>
      </c>
      <c r="D7059" t="s">
        <v>318</v>
      </c>
      <c r="E7059">
        <v>22576.37</v>
      </c>
      <c r="F7059" t="s">
        <v>1170</v>
      </c>
      <c r="G7059" t="s">
        <v>11585</v>
      </c>
      <c r="H7059" t="s">
        <v>958</v>
      </c>
      <c r="I7059" t="s">
        <v>10602</v>
      </c>
      <c r="J7059">
        <v>10127</v>
      </c>
      <c r="K7059">
        <v>111200</v>
      </c>
      <c r="L7059" t="s">
        <v>33</v>
      </c>
      <c r="M7059" t="s">
        <v>176</v>
      </c>
      <c r="N7059" t="s">
        <v>11271</v>
      </c>
      <c r="O7059" s="129"/>
    </row>
    <row r="7060" spans="1:15">
      <c r="A7060" t="s">
        <v>1155</v>
      </c>
      <c r="B7060" t="s">
        <v>317</v>
      </c>
      <c r="C7060" t="s">
        <v>11586</v>
      </c>
      <c r="D7060" t="s">
        <v>318</v>
      </c>
      <c r="E7060">
        <v>21958.89</v>
      </c>
      <c r="F7060" t="s">
        <v>1170</v>
      </c>
      <c r="G7060" t="s">
        <v>11587</v>
      </c>
      <c r="H7060" t="s">
        <v>962</v>
      </c>
      <c r="I7060" t="s">
        <v>10602</v>
      </c>
      <c r="J7060">
        <v>10127</v>
      </c>
      <c r="K7060">
        <v>111200</v>
      </c>
      <c r="L7060" t="s">
        <v>33</v>
      </c>
      <c r="M7060" t="s">
        <v>176</v>
      </c>
      <c r="N7060" t="s">
        <v>11270</v>
      </c>
      <c r="O7060" s="129"/>
    </row>
    <row r="7061" spans="1:15">
      <c r="A7061" t="s">
        <v>11588</v>
      </c>
      <c r="B7061" t="s">
        <v>317</v>
      </c>
      <c r="C7061" t="s">
        <v>11589</v>
      </c>
      <c r="D7061" t="s">
        <v>318</v>
      </c>
      <c r="E7061">
        <v>36946.870000000003</v>
      </c>
      <c r="F7061" t="s">
        <v>1170</v>
      </c>
      <c r="G7061" t="s">
        <v>11590</v>
      </c>
      <c r="H7061" t="s">
        <v>970</v>
      </c>
      <c r="I7061" t="s">
        <v>10602</v>
      </c>
      <c r="J7061">
        <v>10127</v>
      </c>
      <c r="K7061">
        <v>111200</v>
      </c>
      <c r="L7061" t="s">
        <v>33</v>
      </c>
      <c r="M7061" t="s">
        <v>176</v>
      </c>
      <c r="N7061" t="s">
        <v>11272</v>
      </c>
      <c r="O7061" s="129"/>
    </row>
    <row r="7062" spans="1:15">
      <c r="A7062" t="s">
        <v>1161</v>
      </c>
      <c r="B7062" t="s">
        <v>317</v>
      </c>
      <c r="C7062" t="s">
        <v>11591</v>
      </c>
      <c r="D7062" t="s">
        <v>318</v>
      </c>
      <c r="E7062">
        <v>23597.52</v>
      </c>
      <c r="F7062" t="s">
        <v>1170</v>
      </c>
      <c r="G7062" t="s">
        <v>11592</v>
      </c>
      <c r="H7062" t="s">
        <v>962</v>
      </c>
      <c r="I7062" t="s">
        <v>10602</v>
      </c>
      <c r="J7062">
        <v>10127</v>
      </c>
      <c r="K7062">
        <v>111200</v>
      </c>
      <c r="L7062" t="s">
        <v>33</v>
      </c>
      <c r="M7062" t="s">
        <v>176</v>
      </c>
      <c r="N7062" t="s">
        <v>11273</v>
      </c>
      <c r="O7062" s="129"/>
    </row>
    <row r="7063" spans="1:15">
      <c r="A7063" t="s">
        <v>1160</v>
      </c>
      <c r="B7063" t="s">
        <v>317</v>
      </c>
      <c r="C7063" t="s">
        <v>11593</v>
      </c>
      <c r="D7063" t="s">
        <v>318</v>
      </c>
      <c r="E7063">
        <v>23302.53</v>
      </c>
      <c r="F7063" t="s">
        <v>1170</v>
      </c>
      <c r="G7063" t="s">
        <v>11594</v>
      </c>
      <c r="H7063" t="s">
        <v>965</v>
      </c>
      <c r="I7063" t="s">
        <v>10602</v>
      </c>
      <c r="J7063">
        <v>10127</v>
      </c>
      <c r="K7063">
        <v>111200</v>
      </c>
      <c r="L7063" t="s">
        <v>33</v>
      </c>
      <c r="M7063" t="s">
        <v>176</v>
      </c>
      <c r="N7063" t="s">
        <v>11274</v>
      </c>
      <c r="O7063" s="129"/>
    </row>
    <row r="7064" spans="1:15">
      <c r="A7064" t="s">
        <v>316</v>
      </c>
      <c r="B7064" t="s">
        <v>317</v>
      </c>
      <c r="C7064" t="s">
        <v>11569</v>
      </c>
      <c r="D7064" t="s">
        <v>318</v>
      </c>
      <c r="E7064">
        <v>8224.44</v>
      </c>
      <c r="F7064" t="s">
        <v>1170</v>
      </c>
      <c r="G7064" t="s">
        <v>11570</v>
      </c>
      <c r="H7064" t="s">
        <v>970</v>
      </c>
      <c r="I7064" t="s">
        <v>10601</v>
      </c>
      <c r="J7064">
        <v>10127</v>
      </c>
      <c r="K7064">
        <v>111300</v>
      </c>
      <c r="L7064" t="s">
        <v>37</v>
      </c>
      <c r="M7064" t="s">
        <v>176</v>
      </c>
      <c r="N7064" t="s">
        <v>11264</v>
      </c>
      <c r="O7064" s="129"/>
    </row>
    <row r="7065" spans="1:15">
      <c r="A7065" t="s">
        <v>320</v>
      </c>
      <c r="B7065" t="s">
        <v>317</v>
      </c>
      <c r="C7065" t="s">
        <v>11571</v>
      </c>
      <c r="D7065" t="s">
        <v>318</v>
      </c>
      <c r="E7065">
        <v>7719.63</v>
      </c>
      <c r="F7065" t="s">
        <v>1170</v>
      </c>
      <c r="G7065" t="s">
        <v>11572</v>
      </c>
      <c r="H7065" t="s">
        <v>964</v>
      </c>
      <c r="I7065" t="s">
        <v>10601</v>
      </c>
      <c r="J7065">
        <v>10127</v>
      </c>
      <c r="K7065">
        <v>111300</v>
      </c>
      <c r="L7065" t="s">
        <v>37</v>
      </c>
      <c r="M7065" t="s">
        <v>176</v>
      </c>
      <c r="N7065" t="s">
        <v>11265</v>
      </c>
      <c r="O7065" s="129"/>
    </row>
    <row r="7066" spans="1:15">
      <c r="A7066" t="s">
        <v>321</v>
      </c>
      <c r="B7066" t="s">
        <v>317</v>
      </c>
      <c r="C7066" t="s">
        <v>11573</v>
      </c>
      <c r="D7066" t="s">
        <v>318</v>
      </c>
      <c r="E7066">
        <v>8113.06</v>
      </c>
      <c r="F7066" t="s">
        <v>1170</v>
      </c>
      <c r="G7066" t="s">
        <v>11574</v>
      </c>
      <c r="H7066" t="s">
        <v>965</v>
      </c>
      <c r="I7066" t="s">
        <v>10601</v>
      </c>
      <c r="J7066">
        <v>10127</v>
      </c>
      <c r="K7066">
        <v>111300</v>
      </c>
      <c r="L7066" t="s">
        <v>37</v>
      </c>
      <c r="M7066" t="s">
        <v>176</v>
      </c>
      <c r="N7066" t="s">
        <v>11266</v>
      </c>
      <c r="O7066" s="129"/>
    </row>
    <row r="7067" spans="1:15">
      <c r="A7067" t="s">
        <v>1115</v>
      </c>
      <c r="B7067" t="s">
        <v>317</v>
      </c>
      <c r="C7067" t="s">
        <v>11575</v>
      </c>
      <c r="D7067" t="s">
        <v>318</v>
      </c>
      <c r="E7067">
        <v>8505</v>
      </c>
      <c r="F7067" t="s">
        <v>1170</v>
      </c>
      <c r="G7067" t="s">
        <v>11576</v>
      </c>
      <c r="H7067" t="s">
        <v>965</v>
      </c>
      <c r="I7067" t="s">
        <v>10601</v>
      </c>
      <c r="J7067">
        <v>10127</v>
      </c>
      <c r="K7067">
        <v>111300</v>
      </c>
      <c r="L7067" t="s">
        <v>37</v>
      </c>
      <c r="M7067" t="s">
        <v>176</v>
      </c>
      <c r="N7067" t="s">
        <v>11267</v>
      </c>
      <c r="O7067" s="129"/>
    </row>
    <row r="7068" spans="1:15">
      <c r="A7068" t="s">
        <v>11577</v>
      </c>
      <c r="B7068" t="s">
        <v>317</v>
      </c>
      <c r="C7068" t="s">
        <v>11578</v>
      </c>
      <c r="D7068" t="s">
        <v>318</v>
      </c>
      <c r="E7068">
        <v>7877.82</v>
      </c>
      <c r="F7068" t="s">
        <v>1170</v>
      </c>
      <c r="G7068" t="s">
        <v>11579</v>
      </c>
      <c r="H7068" t="s">
        <v>956</v>
      </c>
      <c r="I7068" t="s">
        <v>10601</v>
      </c>
      <c r="J7068">
        <v>10127</v>
      </c>
      <c r="K7068">
        <v>111300</v>
      </c>
      <c r="L7068" t="s">
        <v>37</v>
      </c>
      <c r="M7068" t="s">
        <v>176</v>
      </c>
      <c r="N7068" t="s">
        <v>11268</v>
      </c>
      <c r="O7068" s="129"/>
    </row>
    <row r="7069" spans="1:15">
      <c r="A7069" t="s">
        <v>11580</v>
      </c>
      <c r="B7069" t="s">
        <v>317</v>
      </c>
      <c r="C7069" t="s">
        <v>11581</v>
      </c>
      <c r="D7069" t="s">
        <v>318</v>
      </c>
      <c r="E7069">
        <v>6215.04</v>
      </c>
      <c r="F7069" t="s">
        <v>1170</v>
      </c>
      <c r="G7069" t="s">
        <v>11582</v>
      </c>
      <c r="H7069" t="s">
        <v>951</v>
      </c>
      <c r="I7069" t="s">
        <v>10601</v>
      </c>
      <c r="J7069">
        <v>10127</v>
      </c>
      <c r="K7069">
        <v>111300</v>
      </c>
      <c r="L7069" t="s">
        <v>37</v>
      </c>
      <c r="M7069" t="s">
        <v>176</v>
      </c>
      <c r="N7069" t="s">
        <v>11269</v>
      </c>
      <c r="O7069" s="129"/>
    </row>
    <row r="7070" spans="1:15">
      <c r="A7070" t="s">
        <v>1155</v>
      </c>
      <c r="B7070" t="s">
        <v>317</v>
      </c>
      <c r="C7070" t="s">
        <v>11586</v>
      </c>
      <c r="D7070" t="s">
        <v>318</v>
      </c>
      <c r="E7070">
        <v>6429.47</v>
      </c>
      <c r="F7070" t="s">
        <v>1170</v>
      </c>
      <c r="G7070" t="s">
        <v>11587</v>
      </c>
      <c r="H7070" t="s">
        <v>963</v>
      </c>
      <c r="I7070" t="s">
        <v>10601</v>
      </c>
      <c r="J7070">
        <v>10127</v>
      </c>
      <c r="K7070">
        <v>111300</v>
      </c>
      <c r="L7070" t="s">
        <v>37</v>
      </c>
      <c r="M7070" t="s">
        <v>176</v>
      </c>
      <c r="N7070" t="s">
        <v>11270</v>
      </c>
      <c r="O7070" s="129"/>
    </row>
    <row r="7071" spans="1:15">
      <c r="A7071" t="s">
        <v>11583</v>
      </c>
      <c r="B7071" t="s">
        <v>317</v>
      </c>
      <c r="C7071" t="s">
        <v>11584</v>
      </c>
      <c r="D7071" t="s">
        <v>318</v>
      </c>
      <c r="E7071">
        <v>6706.97</v>
      </c>
      <c r="F7071" t="s">
        <v>1170</v>
      </c>
      <c r="G7071" t="s">
        <v>11585</v>
      </c>
      <c r="H7071" t="s">
        <v>959</v>
      </c>
      <c r="I7071" t="s">
        <v>10601</v>
      </c>
      <c r="J7071">
        <v>10127</v>
      </c>
      <c r="K7071">
        <v>111300</v>
      </c>
      <c r="L7071" t="s">
        <v>37</v>
      </c>
      <c r="M7071" t="s">
        <v>176</v>
      </c>
      <c r="N7071" t="s">
        <v>11271</v>
      </c>
      <c r="O7071" s="129"/>
    </row>
    <row r="7072" spans="1:15">
      <c r="A7072" t="s">
        <v>11588</v>
      </c>
      <c r="B7072" t="s">
        <v>317</v>
      </c>
      <c r="C7072" t="s">
        <v>11589</v>
      </c>
      <c r="D7072" t="s">
        <v>318</v>
      </c>
      <c r="E7072">
        <v>15045.87</v>
      </c>
      <c r="F7072" t="s">
        <v>1170</v>
      </c>
      <c r="G7072" t="s">
        <v>11590</v>
      </c>
      <c r="H7072" t="s">
        <v>971</v>
      </c>
      <c r="I7072" t="s">
        <v>10601</v>
      </c>
      <c r="J7072">
        <v>10127</v>
      </c>
      <c r="K7072">
        <v>111300</v>
      </c>
      <c r="L7072" t="s">
        <v>37</v>
      </c>
      <c r="M7072" t="s">
        <v>176</v>
      </c>
      <c r="N7072" t="s">
        <v>11272</v>
      </c>
      <c r="O7072" s="129"/>
    </row>
    <row r="7073" spans="1:15">
      <c r="A7073" t="s">
        <v>1161</v>
      </c>
      <c r="B7073" t="s">
        <v>317</v>
      </c>
      <c r="C7073" t="s">
        <v>11591</v>
      </c>
      <c r="D7073" t="s">
        <v>318</v>
      </c>
      <c r="E7073">
        <v>7304.12</v>
      </c>
      <c r="F7073" t="s">
        <v>1170</v>
      </c>
      <c r="G7073" t="s">
        <v>11592</v>
      </c>
      <c r="H7073" t="s">
        <v>963</v>
      </c>
      <c r="I7073" t="s">
        <v>10601</v>
      </c>
      <c r="J7073">
        <v>10127</v>
      </c>
      <c r="K7073">
        <v>111300</v>
      </c>
      <c r="L7073" t="s">
        <v>37</v>
      </c>
      <c r="M7073" t="s">
        <v>176</v>
      </c>
      <c r="N7073" t="s">
        <v>11273</v>
      </c>
      <c r="O7073" s="129"/>
    </row>
    <row r="7074" spans="1:15">
      <c r="A7074" t="s">
        <v>1160</v>
      </c>
      <c r="B7074" t="s">
        <v>317</v>
      </c>
      <c r="C7074" t="s">
        <v>11593</v>
      </c>
      <c r="D7074" t="s">
        <v>318</v>
      </c>
      <c r="E7074">
        <v>7421.79</v>
      </c>
      <c r="F7074" t="s">
        <v>1170</v>
      </c>
      <c r="G7074" t="s">
        <v>11594</v>
      </c>
      <c r="H7074" t="s">
        <v>966</v>
      </c>
      <c r="I7074" t="s">
        <v>10601</v>
      </c>
      <c r="J7074">
        <v>10127</v>
      </c>
      <c r="K7074">
        <v>111300</v>
      </c>
      <c r="L7074" t="s">
        <v>37</v>
      </c>
      <c r="M7074" t="s">
        <v>176</v>
      </c>
      <c r="N7074" t="s">
        <v>11274</v>
      </c>
      <c r="O7074" s="129"/>
    </row>
    <row r="7075" spans="1:15">
      <c r="A7075" t="s">
        <v>316</v>
      </c>
      <c r="B7075" t="s">
        <v>317</v>
      </c>
      <c r="C7075" t="s">
        <v>11569</v>
      </c>
      <c r="D7075" t="s">
        <v>318</v>
      </c>
      <c r="E7075">
        <v>201628.21</v>
      </c>
      <c r="F7075" t="s">
        <v>1170</v>
      </c>
      <c r="G7075" t="s">
        <v>11570</v>
      </c>
      <c r="H7075" t="s">
        <v>971</v>
      </c>
      <c r="I7075" t="s">
        <v>10600</v>
      </c>
      <c r="J7075">
        <v>10127</v>
      </c>
      <c r="K7075">
        <v>111400</v>
      </c>
      <c r="L7075" t="s">
        <v>27</v>
      </c>
      <c r="M7075" t="s">
        <v>176</v>
      </c>
      <c r="N7075" t="s">
        <v>11264</v>
      </c>
      <c r="O7075" s="129"/>
    </row>
    <row r="7076" spans="1:15">
      <c r="A7076" t="s">
        <v>320</v>
      </c>
      <c r="B7076" t="s">
        <v>317</v>
      </c>
      <c r="C7076" t="s">
        <v>11571</v>
      </c>
      <c r="D7076" t="s">
        <v>318</v>
      </c>
      <c r="E7076">
        <v>198819.75</v>
      </c>
      <c r="F7076" t="s">
        <v>1170</v>
      </c>
      <c r="G7076" t="s">
        <v>11572</v>
      </c>
      <c r="H7076" t="s">
        <v>965</v>
      </c>
      <c r="I7076" t="s">
        <v>10600</v>
      </c>
      <c r="J7076">
        <v>10127</v>
      </c>
      <c r="K7076">
        <v>111400</v>
      </c>
      <c r="L7076" t="s">
        <v>27</v>
      </c>
      <c r="M7076" t="s">
        <v>176</v>
      </c>
      <c r="N7076" t="s">
        <v>11265</v>
      </c>
      <c r="O7076" s="129"/>
    </row>
    <row r="7077" spans="1:15">
      <c r="A7077" t="s">
        <v>321</v>
      </c>
      <c r="B7077" t="s">
        <v>317</v>
      </c>
      <c r="C7077" t="s">
        <v>11573</v>
      </c>
      <c r="D7077" t="s">
        <v>318</v>
      </c>
      <c r="E7077">
        <v>198131.88</v>
      </c>
      <c r="F7077" t="s">
        <v>1170</v>
      </c>
      <c r="G7077" t="s">
        <v>11574</v>
      </c>
      <c r="H7077" t="s">
        <v>966</v>
      </c>
      <c r="I7077" t="s">
        <v>10600</v>
      </c>
      <c r="J7077">
        <v>10127</v>
      </c>
      <c r="K7077">
        <v>111400</v>
      </c>
      <c r="L7077" t="s">
        <v>27</v>
      </c>
      <c r="M7077" t="s">
        <v>176</v>
      </c>
      <c r="N7077" t="s">
        <v>11266</v>
      </c>
      <c r="O7077" s="129"/>
    </row>
    <row r="7078" spans="1:15">
      <c r="A7078" t="s">
        <v>1115</v>
      </c>
      <c r="B7078" t="s">
        <v>317</v>
      </c>
      <c r="C7078" t="s">
        <v>11575</v>
      </c>
      <c r="D7078" t="s">
        <v>318</v>
      </c>
      <c r="E7078">
        <v>203699.15</v>
      </c>
      <c r="F7078" t="s">
        <v>1170</v>
      </c>
      <c r="G7078" t="s">
        <v>11576</v>
      </c>
      <c r="H7078" t="s">
        <v>966</v>
      </c>
      <c r="I7078" t="s">
        <v>10600</v>
      </c>
      <c r="J7078">
        <v>10127</v>
      </c>
      <c r="K7078">
        <v>111400</v>
      </c>
      <c r="L7078" t="s">
        <v>27</v>
      </c>
      <c r="M7078" t="s">
        <v>176</v>
      </c>
      <c r="N7078" t="s">
        <v>11267</v>
      </c>
      <c r="O7078" s="129"/>
    </row>
    <row r="7079" spans="1:15">
      <c r="A7079" t="s">
        <v>11577</v>
      </c>
      <c r="B7079" t="s">
        <v>317</v>
      </c>
      <c r="C7079" t="s">
        <v>11578</v>
      </c>
      <c r="D7079" t="s">
        <v>318</v>
      </c>
      <c r="E7079">
        <v>214756.06</v>
      </c>
      <c r="F7079" t="s">
        <v>1170</v>
      </c>
      <c r="G7079" t="s">
        <v>11579</v>
      </c>
      <c r="H7079" t="s">
        <v>957</v>
      </c>
      <c r="I7079" t="s">
        <v>10600</v>
      </c>
      <c r="J7079">
        <v>10127</v>
      </c>
      <c r="K7079">
        <v>111400</v>
      </c>
      <c r="L7079" t="s">
        <v>27</v>
      </c>
      <c r="M7079" t="s">
        <v>176</v>
      </c>
      <c r="N7079" t="s">
        <v>11268</v>
      </c>
      <c r="O7079" s="129"/>
    </row>
    <row r="7080" spans="1:15">
      <c r="A7080" t="s">
        <v>11580</v>
      </c>
      <c r="B7080" t="s">
        <v>317</v>
      </c>
      <c r="C7080" t="s">
        <v>11581</v>
      </c>
      <c r="D7080" t="s">
        <v>318</v>
      </c>
      <c r="E7080">
        <v>209849.52</v>
      </c>
      <c r="F7080" t="s">
        <v>1170</v>
      </c>
      <c r="G7080" t="s">
        <v>11582</v>
      </c>
      <c r="H7080" t="s">
        <v>952</v>
      </c>
      <c r="I7080" t="s">
        <v>10600</v>
      </c>
      <c r="J7080">
        <v>10127</v>
      </c>
      <c r="K7080">
        <v>111400</v>
      </c>
      <c r="L7080" t="s">
        <v>27</v>
      </c>
      <c r="M7080" t="s">
        <v>176</v>
      </c>
      <c r="N7080" t="s">
        <v>11269</v>
      </c>
      <c r="O7080" s="129"/>
    </row>
    <row r="7081" spans="1:15">
      <c r="A7081" t="s">
        <v>11583</v>
      </c>
      <c r="B7081" t="s">
        <v>317</v>
      </c>
      <c r="C7081" t="s">
        <v>11584</v>
      </c>
      <c r="D7081" t="s">
        <v>318</v>
      </c>
      <c r="E7081">
        <v>246367.01</v>
      </c>
      <c r="F7081" t="s">
        <v>1170</v>
      </c>
      <c r="G7081" t="s">
        <v>11585</v>
      </c>
      <c r="H7081" t="s">
        <v>960</v>
      </c>
      <c r="I7081" t="s">
        <v>10600</v>
      </c>
      <c r="J7081">
        <v>10127</v>
      </c>
      <c r="K7081">
        <v>111400</v>
      </c>
      <c r="L7081" t="s">
        <v>27</v>
      </c>
      <c r="M7081" t="s">
        <v>176</v>
      </c>
      <c r="N7081" t="s">
        <v>11271</v>
      </c>
      <c r="O7081" s="129"/>
    </row>
    <row r="7082" spans="1:15">
      <c r="A7082" t="s">
        <v>1155</v>
      </c>
      <c r="B7082" t="s">
        <v>317</v>
      </c>
      <c r="C7082" t="s">
        <v>11586</v>
      </c>
      <c r="D7082" t="s">
        <v>318</v>
      </c>
      <c r="E7082">
        <v>206964.97</v>
      </c>
      <c r="F7082" t="s">
        <v>1170</v>
      </c>
      <c r="G7082" t="s">
        <v>11587</v>
      </c>
      <c r="H7082" t="s">
        <v>964</v>
      </c>
      <c r="I7082" t="s">
        <v>10600</v>
      </c>
      <c r="J7082">
        <v>10127</v>
      </c>
      <c r="K7082">
        <v>111400</v>
      </c>
      <c r="L7082" t="s">
        <v>27</v>
      </c>
      <c r="M7082" t="s">
        <v>176</v>
      </c>
      <c r="N7082" t="s">
        <v>11270</v>
      </c>
      <c r="O7082" s="129"/>
    </row>
    <row r="7083" spans="1:15">
      <c r="A7083" t="s">
        <v>11588</v>
      </c>
      <c r="B7083" t="s">
        <v>317</v>
      </c>
      <c r="C7083" t="s">
        <v>11589</v>
      </c>
      <c r="D7083" t="s">
        <v>318</v>
      </c>
      <c r="E7083">
        <v>219649.5</v>
      </c>
      <c r="F7083" t="s">
        <v>1170</v>
      </c>
      <c r="G7083" t="s">
        <v>11590</v>
      </c>
      <c r="H7083" t="s">
        <v>972</v>
      </c>
      <c r="I7083" t="s">
        <v>10600</v>
      </c>
      <c r="J7083">
        <v>10127</v>
      </c>
      <c r="K7083">
        <v>111400</v>
      </c>
      <c r="L7083" t="s">
        <v>27</v>
      </c>
      <c r="M7083" t="s">
        <v>176</v>
      </c>
      <c r="N7083" t="s">
        <v>11272</v>
      </c>
      <c r="O7083" s="129"/>
    </row>
    <row r="7084" spans="1:15">
      <c r="A7084" t="s">
        <v>1161</v>
      </c>
      <c r="B7084" t="s">
        <v>317</v>
      </c>
      <c r="C7084" t="s">
        <v>11591</v>
      </c>
      <c r="D7084" t="s">
        <v>318</v>
      </c>
      <c r="E7084">
        <v>216445.58</v>
      </c>
      <c r="F7084" t="s">
        <v>1170</v>
      </c>
      <c r="G7084" t="s">
        <v>11592</v>
      </c>
      <c r="H7084" t="s">
        <v>964</v>
      </c>
      <c r="I7084" t="s">
        <v>10600</v>
      </c>
      <c r="J7084">
        <v>10127</v>
      </c>
      <c r="K7084">
        <v>111400</v>
      </c>
      <c r="L7084" t="s">
        <v>27</v>
      </c>
      <c r="M7084" t="s">
        <v>176</v>
      </c>
      <c r="N7084" t="s">
        <v>11273</v>
      </c>
      <c r="O7084" s="129"/>
    </row>
    <row r="7085" spans="1:15">
      <c r="A7085" t="s">
        <v>1160</v>
      </c>
      <c r="B7085" t="s">
        <v>317</v>
      </c>
      <c r="C7085" t="s">
        <v>11593</v>
      </c>
      <c r="D7085" t="s">
        <v>318</v>
      </c>
      <c r="E7085">
        <v>213376.57</v>
      </c>
      <c r="F7085" t="s">
        <v>1170</v>
      </c>
      <c r="G7085" t="s">
        <v>11594</v>
      </c>
      <c r="H7085" t="s">
        <v>967</v>
      </c>
      <c r="I7085" t="s">
        <v>10600</v>
      </c>
      <c r="J7085">
        <v>10127</v>
      </c>
      <c r="K7085">
        <v>111400</v>
      </c>
      <c r="L7085" t="s">
        <v>27</v>
      </c>
      <c r="M7085" t="s">
        <v>176</v>
      </c>
      <c r="N7085" t="s">
        <v>11274</v>
      </c>
      <c r="O7085" s="129"/>
    </row>
    <row r="7086" spans="1:15">
      <c r="A7086" t="s">
        <v>316</v>
      </c>
      <c r="B7086" t="s">
        <v>317</v>
      </c>
      <c r="C7086" t="s">
        <v>11569</v>
      </c>
      <c r="D7086" t="s">
        <v>318</v>
      </c>
      <c r="E7086">
        <v>1331.39</v>
      </c>
      <c r="F7086" t="s">
        <v>1170</v>
      </c>
      <c r="G7086" t="s">
        <v>11570</v>
      </c>
      <c r="H7086" t="s">
        <v>972</v>
      </c>
      <c r="I7086" t="s">
        <v>10599</v>
      </c>
      <c r="J7086">
        <v>10127</v>
      </c>
      <c r="K7086">
        <v>111450</v>
      </c>
      <c r="L7086" t="s">
        <v>108</v>
      </c>
      <c r="M7086" t="s">
        <v>176</v>
      </c>
      <c r="N7086" t="s">
        <v>11264</v>
      </c>
      <c r="O7086" s="129"/>
    </row>
    <row r="7087" spans="1:15">
      <c r="A7087" t="s">
        <v>320</v>
      </c>
      <c r="B7087" t="s">
        <v>317</v>
      </c>
      <c r="C7087" t="s">
        <v>11571</v>
      </c>
      <c r="D7087" t="s">
        <v>318</v>
      </c>
      <c r="E7087">
        <v>1331.38</v>
      </c>
      <c r="F7087" t="s">
        <v>1170</v>
      </c>
      <c r="G7087" t="s">
        <v>11572</v>
      </c>
      <c r="H7087" t="s">
        <v>966</v>
      </c>
      <c r="I7087" t="s">
        <v>10599</v>
      </c>
      <c r="J7087">
        <v>10127</v>
      </c>
      <c r="K7087">
        <v>111450</v>
      </c>
      <c r="L7087" t="s">
        <v>108</v>
      </c>
      <c r="M7087" t="s">
        <v>176</v>
      </c>
      <c r="N7087" t="s">
        <v>11265</v>
      </c>
      <c r="O7087" s="129"/>
    </row>
    <row r="7088" spans="1:15">
      <c r="A7088" t="s">
        <v>321</v>
      </c>
      <c r="B7088" t="s">
        <v>317</v>
      </c>
      <c r="C7088" t="s">
        <v>11573</v>
      </c>
      <c r="D7088" t="s">
        <v>318</v>
      </c>
      <c r="E7088">
        <v>1331.39</v>
      </c>
      <c r="F7088" t="s">
        <v>1170</v>
      </c>
      <c r="G7088" t="s">
        <v>11574</v>
      </c>
      <c r="H7088" t="s">
        <v>967</v>
      </c>
      <c r="I7088" t="s">
        <v>10599</v>
      </c>
      <c r="J7088">
        <v>10127</v>
      </c>
      <c r="K7088">
        <v>111450</v>
      </c>
      <c r="L7088" t="s">
        <v>108</v>
      </c>
      <c r="M7088" t="s">
        <v>176</v>
      </c>
      <c r="N7088" t="s">
        <v>11266</v>
      </c>
      <c r="O7088" s="129"/>
    </row>
    <row r="7089" spans="1:15">
      <c r="A7089" t="s">
        <v>1115</v>
      </c>
      <c r="B7089" t="s">
        <v>317</v>
      </c>
      <c r="C7089" t="s">
        <v>11575</v>
      </c>
      <c r="D7089" t="s">
        <v>318</v>
      </c>
      <c r="E7089">
        <v>1355.43</v>
      </c>
      <c r="F7089" t="s">
        <v>1170</v>
      </c>
      <c r="G7089" t="s">
        <v>11576</v>
      </c>
      <c r="H7089" t="s">
        <v>967</v>
      </c>
      <c r="I7089" t="s">
        <v>10599</v>
      </c>
      <c r="J7089">
        <v>10127</v>
      </c>
      <c r="K7089">
        <v>111450</v>
      </c>
      <c r="L7089" t="s">
        <v>108</v>
      </c>
      <c r="M7089" t="s">
        <v>176</v>
      </c>
      <c r="N7089" t="s">
        <v>11267</v>
      </c>
      <c r="O7089" s="129"/>
    </row>
    <row r="7090" spans="1:15">
      <c r="A7090" t="s">
        <v>11577</v>
      </c>
      <c r="B7090" t="s">
        <v>317</v>
      </c>
      <c r="C7090" t="s">
        <v>11578</v>
      </c>
      <c r="D7090" t="s">
        <v>318</v>
      </c>
      <c r="E7090">
        <v>1337.4</v>
      </c>
      <c r="F7090" t="s">
        <v>1170</v>
      </c>
      <c r="G7090" t="s">
        <v>11579</v>
      </c>
      <c r="H7090" t="s">
        <v>958</v>
      </c>
      <c r="I7090" t="s">
        <v>10599</v>
      </c>
      <c r="J7090">
        <v>10127</v>
      </c>
      <c r="K7090">
        <v>111450</v>
      </c>
      <c r="L7090" t="s">
        <v>108</v>
      </c>
      <c r="M7090" t="s">
        <v>176</v>
      </c>
      <c r="N7090" t="s">
        <v>11268</v>
      </c>
      <c r="O7090" s="129"/>
    </row>
    <row r="7091" spans="1:15">
      <c r="A7091" t="s">
        <v>11580</v>
      </c>
      <c r="B7091" t="s">
        <v>317</v>
      </c>
      <c r="C7091" t="s">
        <v>11581</v>
      </c>
      <c r="D7091" t="s">
        <v>318</v>
      </c>
      <c r="E7091">
        <v>1337.4</v>
      </c>
      <c r="F7091" t="s">
        <v>1170</v>
      </c>
      <c r="G7091" t="s">
        <v>11582</v>
      </c>
      <c r="H7091" t="s">
        <v>953</v>
      </c>
      <c r="I7091" t="s">
        <v>10599</v>
      </c>
      <c r="J7091">
        <v>10127</v>
      </c>
      <c r="K7091">
        <v>111450</v>
      </c>
      <c r="L7091" t="s">
        <v>108</v>
      </c>
      <c r="M7091" t="s">
        <v>176</v>
      </c>
      <c r="N7091" t="s">
        <v>11269</v>
      </c>
      <c r="O7091" s="129"/>
    </row>
    <row r="7092" spans="1:15">
      <c r="A7092" t="s">
        <v>11583</v>
      </c>
      <c r="B7092" t="s">
        <v>317</v>
      </c>
      <c r="C7092" t="s">
        <v>11584</v>
      </c>
      <c r="D7092" t="s">
        <v>318</v>
      </c>
      <c r="E7092">
        <v>1337.4</v>
      </c>
      <c r="F7092" t="s">
        <v>1170</v>
      </c>
      <c r="G7092" t="s">
        <v>11585</v>
      </c>
      <c r="H7092" t="s">
        <v>961</v>
      </c>
      <c r="I7092" t="s">
        <v>10599</v>
      </c>
      <c r="J7092">
        <v>10127</v>
      </c>
      <c r="K7092">
        <v>111450</v>
      </c>
      <c r="L7092" t="s">
        <v>108</v>
      </c>
      <c r="M7092" t="s">
        <v>176</v>
      </c>
      <c r="N7092" t="s">
        <v>11271</v>
      </c>
      <c r="O7092" s="129"/>
    </row>
    <row r="7093" spans="1:15">
      <c r="A7093" t="s">
        <v>1155</v>
      </c>
      <c r="B7093" t="s">
        <v>317</v>
      </c>
      <c r="C7093" t="s">
        <v>11586</v>
      </c>
      <c r="D7093" t="s">
        <v>318</v>
      </c>
      <c r="E7093">
        <v>1337.4</v>
      </c>
      <c r="F7093" t="s">
        <v>1170</v>
      </c>
      <c r="G7093" t="s">
        <v>11587</v>
      </c>
      <c r="H7093" t="s">
        <v>965</v>
      </c>
      <c r="I7093" t="s">
        <v>10599</v>
      </c>
      <c r="J7093">
        <v>10127</v>
      </c>
      <c r="K7093">
        <v>111450</v>
      </c>
      <c r="L7093" t="s">
        <v>108</v>
      </c>
      <c r="M7093" t="s">
        <v>176</v>
      </c>
      <c r="N7093" t="s">
        <v>11270</v>
      </c>
      <c r="O7093" s="129"/>
    </row>
    <row r="7094" spans="1:15">
      <c r="A7094" t="s">
        <v>11588</v>
      </c>
      <c r="B7094" t="s">
        <v>317</v>
      </c>
      <c r="C7094" t="s">
        <v>11589</v>
      </c>
      <c r="D7094" t="s">
        <v>318</v>
      </c>
      <c r="E7094">
        <v>2436.1</v>
      </c>
      <c r="F7094" t="s">
        <v>1170</v>
      </c>
      <c r="G7094" t="s">
        <v>11590</v>
      </c>
      <c r="H7094" t="s">
        <v>973</v>
      </c>
      <c r="I7094" t="s">
        <v>10599</v>
      </c>
      <c r="J7094">
        <v>10127</v>
      </c>
      <c r="K7094">
        <v>111450</v>
      </c>
      <c r="L7094" t="s">
        <v>108</v>
      </c>
      <c r="M7094" t="s">
        <v>176</v>
      </c>
      <c r="N7094" t="s">
        <v>11272</v>
      </c>
      <c r="O7094" s="129"/>
    </row>
    <row r="7095" spans="1:15">
      <c r="A7095" t="s">
        <v>1161</v>
      </c>
      <c r="B7095" t="s">
        <v>317</v>
      </c>
      <c r="C7095" t="s">
        <v>11591</v>
      </c>
      <c r="D7095" t="s">
        <v>318</v>
      </c>
      <c r="E7095">
        <v>1459.48</v>
      </c>
      <c r="F7095" t="s">
        <v>1170</v>
      </c>
      <c r="G7095" t="s">
        <v>11592</v>
      </c>
      <c r="H7095" t="s">
        <v>965</v>
      </c>
      <c r="I7095" t="s">
        <v>10599</v>
      </c>
      <c r="J7095">
        <v>10127</v>
      </c>
      <c r="K7095">
        <v>111450</v>
      </c>
      <c r="L7095" t="s">
        <v>108</v>
      </c>
      <c r="M7095" t="s">
        <v>176</v>
      </c>
      <c r="N7095" t="s">
        <v>11273</v>
      </c>
      <c r="O7095" s="129"/>
    </row>
    <row r="7096" spans="1:15">
      <c r="A7096" t="s">
        <v>1160</v>
      </c>
      <c r="B7096" t="s">
        <v>317</v>
      </c>
      <c r="C7096" t="s">
        <v>11593</v>
      </c>
      <c r="D7096" t="s">
        <v>318</v>
      </c>
      <c r="E7096">
        <v>1459.48</v>
      </c>
      <c r="F7096" t="s">
        <v>1170</v>
      </c>
      <c r="G7096" t="s">
        <v>11594</v>
      </c>
      <c r="H7096" t="s">
        <v>968</v>
      </c>
      <c r="I7096" t="s">
        <v>10599</v>
      </c>
      <c r="J7096">
        <v>10127</v>
      </c>
      <c r="K7096">
        <v>111450</v>
      </c>
      <c r="L7096" t="s">
        <v>108</v>
      </c>
      <c r="M7096" t="s">
        <v>176</v>
      </c>
      <c r="N7096" t="s">
        <v>11274</v>
      </c>
      <c r="O7096" s="129"/>
    </row>
    <row r="7097" spans="1:15">
      <c r="A7097" t="s">
        <v>1155</v>
      </c>
      <c r="B7097" t="s">
        <v>317</v>
      </c>
      <c r="C7097" t="s">
        <v>11586</v>
      </c>
      <c r="D7097" t="s">
        <v>318</v>
      </c>
      <c r="E7097">
        <v>2053.7199999999998</v>
      </c>
      <c r="F7097" t="s">
        <v>1170</v>
      </c>
      <c r="G7097" t="s">
        <v>11587</v>
      </c>
      <c r="H7097" t="s">
        <v>966</v>
      </c>
      <c r="I7097" t="s">
        <v>11614</v>
      </c>
      <c r="J7097">
        <v>10127</v>
      </c>
      <c r="K7097">
        <v>111500</v>
      </c>
      <c r="L7097" t="s">
        <v>29</v>
      </c>
      <c r="M7097" t="s">
        <v>176</v>
      </c>
      <c r="N7097" t="s">
        <v>11270</v>
      </c>
      <c r="O7097" s="129"/>
    </row>
    <row r="7098" spans="1:15">
      <c r="A7098" t="s">
        <v>11583</v>
      </c>
      <c r="B7098" t="s">
        <v>317</v>
      </c>
      <c r="C7098" t="s">
        <v>11584</v>
      </c>
      <c r="D7098" t="s">
        <v>318</v>
      </c>
      <c r="E7098">
        <v>358.79</v>
      </c>
      <c r="F7098" t="s">
        <v>1170</v>
      </c>
      <c r="G7098" t="s">
        <v>11585</v>
      </c>
      <c r="H7098" t="s">
        <v>962</v>
      </c>
      <c r="I7098" t="s">
        <v>11614</v>
      </c>
      <c r="J7098">
        <v>10127</v>
      </c>
      <c r="K7098">
        <v>111500</v>
      </c>
      <c r="L7098" t="s">
        <v>29</v>
      </c>
      <c r="M7098" t="s">
        <v>176</v>
      </c>
      <c r="N7098" t="s">
        <v>11271</v>
      </c>
      <c r="O7098" s="129"/>
    </row>
    <row r="7099" spans="1:15">
      <c r="A7099" t="s">
        <v>316</v>
      </c>
      <c r="B7099" t="s">
        <v>317</v>
      </c>
      <c r="C7099" t="s">
        <v>11569</v>
      </c>
      <c r="D7099" t="s">
        <v>318</v>
      </c>
      <c r="E7099">
        <v>123665.38</v>
      </c>
      <c r="F7099" t="s">
        <v>1170</v>
      </c>
      <c r="G7099" t="s">
        <v>11570</v>
      </c>
      <c r="H7099" t="s">
        <v>973</v>
      </c>
      <c r="I7099" t="s">
        <v>10598</v>
      </c>
      <c r="J7099">
        <v>10127</v>
      </c>
      <c r="K7099">
        <v>111600</v>
      </c>
      <c r="L7099" t="s">
        <v>31</v>
      </c>
      <c r="M7099" t="s">
        <v>176</v>
      </c>
      <c r="N7099" t="s">
        <v>11264</v>
      </c>
      <c r="O7099" s="129"/>
    </row>
    <row r="7100" spans="1:15">
      <c r="A7100" t="s">
        <v>320</v>
      </c>
      <c r="B7100" t="s">
        <v>317</v>
      </c>
      <c r="C7100" t="s">
        <v>11571</v>
      </c>
      <c r="D7100" t="s">
        <v>318</v>
      </c>
      <c r="E7100">
        <v>115290.42</v>
      </c>
      <c r="F7100" t="s">
        <v>1170</v>
      </c>
      <c r="G7100" t="s">
        <v>11572</v>
      </c>
      <c r="H7100" t="s">
        <v>967</v>
      </c>
      <c r="I7100" t="s">
        <v>10598</v>
      </c>
      <c r="J7100">
        <v>10127</v>
      </c>
      <c r="K7100">
        <v>111600</v>
      </c>
      <c r="L7100" t="s">
        <v>31</v>
      </c>
      <c r="M7100" t="s">
        <v>176</v>
      </c>
      <c r="N7100" t="s">
        <v>11265</v>
      </c>
      <c r="O7100" s="129"/>
    </row>
    <row r="7101" spans="1:15">
      <c r="A7101" t="s">
        <v>321</v>
      </c>
      <c r="B7101" t="s">
        <v>317</v>
      </c>
      <c r="C7101" t="s">
        <v>11573</v>
      </c>
      <c r="D7101" t="s">
        <v>318</v>
      </c>
      <c r="E7101">
        <v>119783.48</v>
      </c>
      <c r="F7101" t="s">
        <v>1170</v>
      </c>
      <c r="G7101" t="s">
        <v>11574</v>
      </c>
      <c r="H7101" t="s">
        <v>968</v>
      </c>
      <c r="I7101" t="s">
        <v>10598</v>
      </c>
      <c r="J7101">
        <v>10127</v>
      </c>
      <c r="K7101">
        <v>111600</v>
      </c>
      <c r="L7101" t="s">
        <v>31</v>
      </c>
      <c r="M7101" t="s">
        <v>176</v>
      </c>
      <c r="N7101" t="s">
        <v>11266</v>
      </c>
      <c r="O7101" s="129"/>
    </row>
    <row r="7102" spans="1:15">
      <c r="A7102" t="s">
        <v>1115</v>
      </c>
      <c r="B7102" t="s">
        <v>317</v>
      </c>
      <c r="C7102" t="s">
        <v>11575</v>
      </c>
      <c r="D7102" t="s">
        <v>318</v>
      </c>
      <c r="E7102">
        <v>121766.67</v>
      </c>
      <c r="F7102" t="s">
        <v>1170</v>
      </c>
      <c r="G7102" t="s">
        <v>11576</v>
      </c>
      <c r="H7102" t="s">
        <v>968</v>
      </c>
      <c r="I7102" t="s">
        <v>10598</v>
      </c>
      <c r="J7102">
        <v>10127</v>
      </c>
      <c r="K7102">
        <v>111600</v>
      </c>
      <c r="L7102" t="s">
        <v>31</v>
      </c>
      <c r="M7102" t="s">
        <v>176</v>
      </c>
      <c r="N7102" t="s">
        <v>11267</v>
      </c>
      <c r="O7102" s="129"/>
    </row>
    <row r="7103" spans="1:15">
      <c r="A7103" t="s">
        <v>11577</v>
      </c>
      <c r="B7103" t="s">
        <v>317</v>
      </c>
      <c r="C7103" t="s">
        <v>11578</v>
      </c>
      <c r="D7103" t="s">
        <v>318</v>
      </c>
      <c r="E7103">
        <v>124259.39</v>
      </c>
      <c r="F7103" t="s">
        <v>1170</v>
      </c>
      <c r="G7103" t="s">
        <v>11579</v>
      </c>
      <c r="H7103" t="s">
        <v>959</v>
      </c>
      <c r="I7103" t="s">
        <v>10598</v>
      </c>
      <c r="J7103">
        <v>10127</v>
      </c>
      <c r="K7103">
        <v>111600</v>
      </c>
      <c r="L7103" t="s">
        <v>31</v>
      </c>
      <c r="M7103" t="s">
        <v>176</v>
      </c>
      <c r="N7103" t="s">
        <v>11268</v>
      </c>
      <c r="O7103" s="129"/>
    </row>
    <row r="7104" spans="1:15">
      <c r="A7104" t="s">
        <v>11580</v>
      </c>
      <c r="B7104" t="s">
        <v>317</v>
      </c>
      <c r="C7104" t="s">
        <v>11581</v>
      </c>
      <c r="D7104" t="s">
        <v>318</v>
      </c>
      <c r="E7104">
        <v>114330.52</v>
      </c>
      <c r="F7104" t="s">
        <v>1170</v>
      </c>
      <c r="G7104" t="s">
        <v>11582</v>
      </c>
      <c r="H7104" t="s">
        <v>954</v>
      </c>
      <c r="I7104" t="s">
        <v>10598</v>
      </c>
      <c r="J7104">
        <v>10127</v>
      </c>
      <c r="K7104">
        <v>111600</v>
      </c>
      <c r="L7104" t="s">
        <v>31</v>
      </c>
      <c r="M7104" t="s">
        <v>176</v>
      </c>
      <c r="N7104" t="s">
        <v>11269</v>
      </c>
      <c r="O7104" s="129"/>
    </row>
    <row r="7105" spans="1:15">
      <c r="A7105" t="s">
        <v>1155</v>
      </c>
      <c r="B7105" t="s">
        <v>317</v>
      </c>
      <c r="C7105" t="s">
        <v>11586</v>
      </c>
      <c r="D7105" t="s">
        <v>318</v>
      </c>
      <c r="E7105">
        <v>120790.97</v>
      </c>
      <c r="F7105" t="s">
        <v>1170</v>
      </c>
      <c r="G7105" t="s">
        <v>11587</v>
      </c>
      <c r="H7105" t="s">
        <v>967</v>
      </c>
      <c r="I7105" t="s">
        <v>10598</v>
      </c>
      <c r="J7105">
        <v>10127</v>
      </c>
      <c r="K7105">
        <v>111600</v>
      </c>
      <c r="L7105" t="s">
        <v>31</v>
      </c>
      <c r="M7105" t="s">
        <v>176</v>
      </c>
      <c r="N7105" t="s">
        <v>11270</v>
      </c>
      <c r="O7105" s="129"/>
    </row>
    <row r="7106" spans="1:15">
      <c r="A7106" t="s">
        <v>11583</v>
      </c>
      <c r="B7106" t="s">
        <v>317</v>
      </c>
      <c r="C7106" t="s">
        <v>11584</v>
      </c>
      <c r="D7106" t="s">
        <v>318</v>
      </c>
      <c r="E7106">
        <v>123065.97</v>
      </c>
      <c r="F7106" t="s">
        <v>1170</v>
      </c>
      <c r="G7106" t="s">
        <v>11585</v>
      </c>
      <c r="H7106" t="s">
        <v>963</v>
      </c>
      <c r="I7106" t="s">
        <v>10598</v>
      </c>
      <c r="J7106">
        <v>10127</v>
      </c>
      <c r="K7106">
        <v>111600</v>
      </c>
      <c r="L7106" t="s">
        <v>31</v>
      </c>
      <c r="M7106" t="s">
        <v>176</v>
      </c>
      <c r="N7106" t="s">
        <v>11271</v>
      </c>
      <c r="O7106" s="129"/>
    </row>
    <row r="7107" spans="1:15">
      <c r="A7107" t="s">
        <v>11588</v>
      </c>
      <c r="B7107" t="s">
        <v>317</v>
      </c>
      <c r="C7107" t="s">
        <v>11589</v>
      </c>
      <c r="D7107" t="s">
        <v>318</v>
      </c>
      <c r="E7107">
        <v>209524.07</v>
      </c>
      <c r="F7107" t="s">
        <v>1170</v>
      </c>
      <c r="G7107" t="s">
        <v>11590</v>
      </c>
      <c r="H7107" t="s">
        <v>975</v>
      </c>
      <c r="I7107" t="s">
        <v>10598</v>
      </c>
      <c r="J7107">
        <v>10127</v>
      </c>
      <c r="K7107">
        <v>111600</v>
      </c>
      <c r="L7107" t="s">
        <v>31</v>
      </c>
      <c r="M7107" t="s">
        <v>176</v>
      </c>
      <c r="N7107" t="s">
        <v>11272</v>
      </c>
      <c r="O7107" s="129"/>
    </row>
    <row r="7108" spans="1:15">
      <c r="A7108" t="s">
        <v>1161</v>
      </c>
      <c r="B7108" t="s">
        <v>317</v>
      </c>
      <c r="C7108" t="s">
        <v>11591</v>
      </c>
      <c r="D7108" t="s">
        <v>318</v>
      </c>
      <c r="E7108">
        <v>135651.87</v>
      </c>
      <c r="F7108" t="s">
        <v>1170</v>
      </c>
      <c r="G7108" t="s">
        <v>11592</v>
      </c>
      <c r="H7108" t="s">
        <v>966</v>
      </c>
      <c r="I7108" t="s">
        <v>10598</v>
      </c>
      <c r="J7108">
        <v>10127</v>
      </c>
      <c r="K7108">
        <v>111600</v>
      </c>
      <c r="L7108" t="s">
        <v>31</v>
      </c>
      <c r="M7108" t="s">
        <v>176</v>
      </c>
      <c r="N7108" t="s">
        <v>11273</v>
      </c>
      <c r="O7108" s="129"/>
    </row>
    <row r="7109" spans="1:15">
      <c r="A7109" t="s">
        <v>1160</v>
      </c>
      <c r="B7109" t="s">
        <v>317</v>
      </c>
      <c r="C7109" t="s">
        <v>11593</v>
      </c>
      <c r="D7109" t="s">
        <v>318</v>
      </c>
      <c r="E7109">
        <v>134852.82</v>
      </c>
      <c r="F7109" t="s">
        <v>1170</v>
      </c>
      <c r="G7109" t="s">
        <v>11594</v>
      </c>
      <c r="H7109" t="s">
        <v>969</v>
      </c>
      <c r="I7109" t="s">
        <v>10598</v>
      </c>
      <c r="J7109">
        <v>10127</v>
      </c>
      <c r="K7109">
        <v>111600</v>
      </c>
      <c r="L7109" t="s">
        <v>31</v>
      </c>
      <c r="M7109" t="s">
        <v>176</v>
      </c>
      <c r="N7109" t="s">
        <v>11274</v>
      </c>
      <c r="O7109" s="129"/>
    </row>
    <row r="7110" spans="1:15">
      <c r="A7110" t="s">
        <v>316</v>
      </c>
      <c r="B7110" t="s">
        <v>317</v>
      </c>
      <c r="C7110" t="s">
        <v>11569</v>
      </c>
      <c r="D7110" t="s">
        <v>318</v>
      </c>
      <c r="E7110">
        <v>19489.77</v>
      </c>
      <c r="F7110" t="s">
        <v>1170</v>
      </c>
      <c r="G7110" t="s">
        <v>11570</v>
      </c>
      <c r="H7110" t="s">
        <v>974</v>
      </c>
      <c r="I7110" t="s">
        <v>10597</v>
      </c>
      <c r="J7110">
        <v>10127</v>
      </c>
      <c r="K7110">
        <v>111700</v>
      </c>
      <c r="L7110" t="s">
        <v>39</v>
      </c>
      <c r="M7110" t="s">
        <v>176</v>
      </c>
      <c r="N7110" t="s">
        <v>11264</v>
      </c>
      <c r="O7110" s="129"/>
    </row>
    <row r="7111" spans="1:15">
      <c r="A7111" t="s">
        <v>320</v>
      </c>
      <c r="B7111" t="s">
        <v>317</v>
      </c>
      <c r="C7111" t="s">
        <v>11571</v>
      </c>
      <c r="D7111" t="s">
        <v>318</v>
      </c>
      <c r="E7111">
        <v>18089.78</v>
      </c>
      <c r="F7111" t="s">
        <v>1170</v>
      </c>
      <c r="G7111" t="s">
        <v>11572</v>
      </c>
      <c r="H7111" t="s">
        <v>968</v>
      </c>
      <c r="I7111" t="s">
        <v>10597</v>
      </c>
      <c r="J7111">
        <v>10127</v>
      </c>
      <c r="K7111">
        <v>111700</v>
      </c>
      <c r="L7111" t="s">
        <v>39</v>
      </c>
      <c r="M7111" t="s">
        <v>176</v>
      </c>
      <c r="N7111" t="s">
        <v>11265</v>
      </c>
      <c r="O7111" s="129"/>
    </row>
    <row r="7112" spans="1:15">
      <c r="A7112" t="s">
        <v>321</v>
      </c>
      <c r="B7112" t="s">
        <v>317</v>
      </c>
      <c r="C7112" t="s">
        <v>11573</v>
      </c>
      <c r="D7112" t="s">
        <v>318</v>
      </c>
      <c r="E7112">
        <v>20579.310000000001</v>
      </c>
      <c r="F7112" t="s">
        <v>1170</v>
      </c>
      <c r="G7112" t="s">
        <v>11574</v>
      </c>
      <c r="H7112" t="s">
        <v>969</v>
      </c>
      <c r="I7112" t="s">
        <v>10597</v>
      </c>
      <c r="J7112">
        <v>10127</v>
      </c>
      <c r="K7112">
        <v>111700</v>
      </c>
      <c r="L7112" t="s">
        <v>39</v>
      </c>
      <c r="M7112" t="s">
        <v>176</v>
      </c>
      <c r="N7112" t="s">
        <v>11266</v>
      </c>
      <c r="O7112" s="129"/>
    </row>
    <row r="7113" spans="1:15">
      <c r="A7113" t="s">
        <v>1115</v>
      </c>
      <c r="B7113" t="s">
        <v>317</v>
      </c>
      <c r="C7113" t="s">
        <v>11575</v>
      </c>
      <c r="D7113" t="s">
        <v>318</v>
      </c>
      <c r="E7113">
        <v>21278.75</v>
      </c>
      <c r="F7113" t="s">
        <v>1170</v>
      </c>
      <c r="G7113" t="s">
        <v>11576</v>
      </c>
      <c r="H7113" t="s">
        <v>969</v>
      </c>
      <c r="I7113" t="s">
        <v>10597</v>
      </c>
      <c r="J7113">
        <v>10127</v>
      </c>
      <c r="K7113">
        <v>111700</v>
      </c>
      <c r="L7113" t="s">
        <v>39</v>
      </c>
      <c r="M7113" t="s">
        <v>176</v>
      </c>
      <c r="N7113" t="s">
        <v>11267</v>
      </c>
      <c r="O7113" s="129"/>
    </row>
    <row r="7114" spans="1:15">
      <c r="A7114" t="s">
        <v>11577</v>
      </c>
      <c r="B7114" t="s">
        <v>317</v>
      </c>
      <c r="C7114" t="s">
        <v>11578</v>
      </c>
      <c r="D7114" t="s">
        <v>318</v>
      </c>
      <c r="E7114">
        <v>19400.45</v>
      </c>
      <c r="F7114" t="s">
        <v>1170</v>
      </c>
      <c r="G7114" t="s">
        <v>11579</v>
      </c>
      <c r="H7114" t="s">
        <v>960</v>
      </c>
      <c r="I7114" t="s">
        <v>10597</v>
      </c>
      <c r="J7114">
        <v>10127</v>
      </c>
      <c r="K7114">
        <v>111700</v>
      </c>
      <c r="L7114" t="s">
        <v>39</v>
      </c>
      <c r="M7114" t="s">
        <v>176</v>
      </c>
      <c r="N7114" t="s">
        <v>11268</v>
      </c>
      <c r="O7114" s="129"/>
    </row>
    <row r="7115" spans="1:15">
      <c r="A7115" t="s">
        <v>11580</v>
      </c>
      <c r="B7115" t="s">
        <v>317</v>
      </c>
      <c r="C7115" t="s">
        <v>11581</v>
      </c>
      <c r="D7115" t="s">
        <v>318</v>
      </c>
      <c r="E7115">
        <v>17334</v>
      </c>
      <c r="F7115" t="s">
        <v>1170</v>
      </c>
      <c r="G7115" t="s">
        <v>11582</v>
      </c>
      <c r="H7115" t="s">
        <v>955</v>
      </c>
      <c r="I7115" t="s">
        <v>10597</v>
      </c>
      <c r="J7115">
        <v>10127</v>
      </c>
      <c r="K7115">
        <v>111700</v>
      </c>
      <c r="L7115" t="s">
        <v>39</v>
      </c>
      <c r="M7115" t="s">
        <v>176</v>
      </c>
      <c r="N7115" t="s">
        <v>11269</v>
      </c>
      <c r="O7115" s="129"/>
    </row>
    <row r="7116" spans="1:15">
      <c r="A7116" t="s">
        <v>11583</v>
      </c>
      <c r="B7116" t="s">
        <v>317</v>
      </c>
      <c r="C7116" t="s">
        <v>11584</v>
      </c>
      <c r="D7116" t="s">
        <v>318</v>
      </c>
      <c r="E7116">
        <v>21775.919999999998</v>
      </c>
      <c r="F7116" t="s">
        <v>1170</v>
      </c>
      <c r="G7116" t="s">
        <v>11585</v>
      </c>
      <c r="H7116" t="s">
        <v>964</v>
      </c>
      <c r="I7116" t="s">
        <v>10597</v>
      </c>
      <c r="J7116">
        <v>10127</v>
      </c>
      <c r="K7116">
        <v>111700</v>
      </c>
      <c r="L7116" t="s">
        <v>39</v>
      </c>
      <c r="M7116" t="s">
        <v>176</v>
      </c>
      <c r="N7116" t="s">
        <v>11271</v>
      </c>
      <c r="O7116" s="129"/>
    </row>
    <row r="7117" spans="1:15">
      <c r="A7117" t="s">
        <v>1155</v>
      </c>
      <c r="B7117" t="s">
        <v>317</v>
      </c>
      <c r="C7117" t="s">
        <v>11586</v>
      </c>
      <c r="D7117" t="s">
        <v>318</v>
      </c>
      <c r="E7117">
        <v>21402.99</v>
      </c>
      <c r="F7117" t="s">
        <v>1170</v>
      </c>
      <c r="G7117" t="s">
        <v>11587</v>
      </c>
      <c r="H7117" t="s">
        <v>968</v>
      </c>
      <c r="I7117" t="s">
        <v>10597</v>
      </c>
      <c r="J7117">
        <v>10127</v>
      </c>
      <c r="K7117">
        <v>111700</v>
      </c>
      <c r="L7117" t="s">
        <v>39</v>
      </c>
      <c r="M7117" t="s">
        <v>176</v>
      </c>
      <c r="N7117" t="s">
        <v>11270</v>
      </c>
      <c r="O7117" s="129"/>
    </row>
    <row r="7118" spans="1:15">
      <c r="A7118" t="s">
        <v>11588</v>
      </c>
      <c r="B7118" t="s">
        <v>317</v>
      </c>
      <c r="C7118" t="s">
        <v>11589</v>
      </c>
      <c r="D7118" t="s">
        <v>318</v>
      </c>
      <c r="E7118">
        <v>40880.449999999997</v>
      </c>
      <c r="F7118" t="s">
        <v>1170</v>
      </c>
      <c r="G7118" t="s">
        <v>11590</v>
      </c>
      <c r="H7118" t="s">
        <v>976</v>
      </c>
      <c r="I7118" t="s">
        <v>10597</v>
      </c>
      <c r="J7118">
        <v>10127</v>
      </c>
      <c r="K7118">
        <v>111700</v>
      </c>
      <c r="L7118" t="s">
        <v>39</v>
      </c>
      <c r="M7118" t="s">
        <v>176</v>
      </c>
      <c r="N7118" t="s">
        <v>11272</v>
      </c>
      <c r="O7118" s="129"/>
    </row>
    <row r="7119" spans="1:15">
      <c r="A7119" t="s">
        <v>1161</v>
      </c>
      <c r="B7119" t="s">
        <v>317</v>
      </c>
      <c r="C7119" t="s">
        <v>11591</v>
      </c>
      <c r="D7119" t="s">
        <v>318</v>
      </c>
      <c r="E7119">
        <v>23811.5</v>
      </c>
      <c r="F7119" t="s">
        <v>1170</v>
      </c>
      <c r="G7119" t="s">
        <v>11592</v>
      </c>
      <c r="H7119" t="s">
        <v>967</v>
      </c>
      <c r="I7119" t="s">
        <v>10597</v>
      </c>
      <c r="J7119">
        <v>10127</v>
      </c>
      <c r="K7119">
        <v>111700</v>
      </c>
      <c r="L7119" t="s">
        <v>39</v>
      </c>
      <c r="M7119" t="s">
        <v>176</v>
      </c>
      <c r="N7119" t="s">
        <v>11273</v>
      </c>
      <c r="O7119" s="129"/>
    </row>
    <row r="7120" spans="1:15">
      <c r="A7120" t="s">
        <v>1160</v>
      </c>
      <c r="B7120" t="s">
        <v>317</v>
      </c>
      <c r="C7120" t="s">
        <v>11593</v>
      </c>
      <c r="D7120" t="s">
        <v>318</v>
      </c>
      <c r="E7120">
        <v>26405.200000000001</v>
      </c>
      <c r="F7120" t="s">
        <v>1170</v>
      </c>
      <c r="G7120" t="s">
        <v>11594</v>
      </c>
      <c r="H7120" t="s">
        <v>970</v>
      </c>
      <c r="I7120" t="s">
        <v>10597</v>
      </c>
      <c r="J7120">
        <v>10127</v>
      </c>
      <c r="K7120">
        <v>111700</v>
      </c>
      <c r="L7120" t="s">
        <v>39</v>
      </c>
      <c r="M7120" t="s">
        <v>176</v>
      </c>
      <c r="N7120" t="s">
        <v>11274</v>
      </c>
      <c r="O7120" s="129"/>
    </row>
    <row r="7121" spans="1:15">
      <c r="A7121" t="s">
        <v>316</v>
      </c>
      <c r="B7121" t="s">
        <v>317</v>
      </c>
      <c r="C7121" t="s">
        <v>11569</v>
      </c>
      <c r="D7121" t="s">
        <v>318</v>
      </c>
      <c r="E7121">
        <v>538.28</v>
      </c>
      <c r="F7121" t="s">
        <v>1170</v>
      </c>
      <c r="G7121" t="s">
        <v>11570</v>
      </c>
      <c r="H7121" t="s">
        <v>975</v>
      </c>
      <c r="I7121" t="s">
        <v>10596</v>
      </c>
      <c r="J7121">
        <v>10127</v>
      </c>
      <c r="K7121">
        <v>113000</v>
      </c>
      <c r="L7121" t="s">
        <v>39</v>
      </c>
      <c r="M7121" t="s">
        <v>176</v>
      </c>
      <c r="N7121" t="s">
        <v>11264</v>
      </c>
      <c r="O7121" s="129"/>
    </row>
    <row r="7122" spans="1:15">
      <c r="A7122" t="s">
        <v>320</v>
      </c>
      <c r="B7122" t="s">
        <v>317</v>
      </c>
      <c r="C7122" t="s">
        <v>11571</v>
      </c>
      <c r="D7122" t="s">
        <v>318</v>
      </c>
      <c r="E7122">
        <v>427.73</v>
      </c>
      <c r="F7122" t="s">
        <v>1170</v>
      </c>
      <c r="G7122" t="s">
        <v>11572</v>
      </c>
      <c r="H7122" t="s">
        <v>969</v>
      </c>
      <c r="I7122" t="s">
        <v>10596</v>
      </c>
      <c r="J7122">
        <v>10127</v>
      </c>
      <c r="K7122">
        <v>113000</v>
      </c>
      <c r="L7122" t="s">
        <v>39</v>
      </c>
      <c r="M7122" t="s">
        <v>176</v>
      </c>
      <c r="N7122" t="s">
        <v>11265</v>
      </c>
      <c r="O7122" s="129"/>
    </row>
    <row r="7123" spans="1:15">
      <c r="A7123" t="s">
        <v>321</v>
      </c>
      <c r="B7123" t="s">
        <v>317</v>
      </c>
      <c r="C7123" t="s">
        <v>11573</v>
      </c>
      <c r="D7123" t="s">
        <v>318</v>
      </c>
      <c r="E7123">
        <v>702.19</v>
      </c>
      <c r="F7123" t="s">
        <v>1170</v>
      </c>
      <c r="G7123" t="s">
        <v>11574</v>
      </c>
      <c r="H7123" t="s">
        <v>970</v>
      </c>
      <c r="I7123" t="s">
        <v>10596</v>
      </c>
      <c r="J7123">
        <v>10127</v>
      </c>
      <c r="K7123">
        <v>113000</v>
      </c>
      <c r="L7123" t="s">
        <v>39</v>
      </c>
      <c r="M7123" t="s">
        <v>176</v>
      </c>
      <c r="N7123" t="s">
        <v>11266</v>
      </c>
      <c r="O7123" s="129"/>
    </row>
    <row r="7124" spans="1:15">
      <c r="A7124" t="s">
        <v>1115</v>
      </c>
      <c r="B7124" t="s">
        <v>317</v>
      </c>
      <c r="C7124" t="s">
        <v>11575</v>
      </c>
      <c r="D7124" t="s">
        <v>318</v>
      </c>
      <c r="E7124">
        <v>804.75</v>
      </c>
      <c r="F7124" t="s">
        <v>1170</v>
      </c>
      <c r="G7124" t="s">
        <v>11576</v>
      </c>
      <c r="H7124" t="s">
        <v>970</v>
      </c>
      <c r="I7124" t="s">
        <v>10596</v>
      </c>
      <c r="J7124">
        <v>10127</v>
      </c>
      <c r="K7124">
        <v>113000</v>
      </c>
      <c r="L7124" t="s">
        <v>39</v>
      </c>
      <c r="M7124" t="s">
        <v>176</v>
      </c>
      <c r="N7124" t="s">
        <v>11267</v>
      </c>
      <c r="O7124" s="129"/>
    </row>
    <row r="7125" spans="1:15">
      <c r="A7125" t="s">
        <v>11577</v>
      </c>
      <c r="B7125" t="s">
        <v>317</v>
      </c>
      <c r="C7125" t="s">
        <v>11578</v>
      </c>
      <c r="D7125" t="s">
        <v>318</v>
      </c>
      <c r="E7125">
        <v>620.27</v>
      </c>
      <c r="F7125" t="s">
        <v>1170</v>
      </c>
      <c r="G7125" t="s">
        <v>11579</v>
      </c>
      <c r="H7125" t="s">
        <v>961</v>
      </c>
      <c r="I7125" t="s">
        <v>10596</v>
      </c>
      <c r="J7125">
        <v>10127</v>
      </c>
      <c r="K7125">
        <v>113000</v>
      </c>
      <c r="L7125" t="s">
        <v>39</v>
      </c>
      <c r="M7125" t="s">
        <v>176</v>
      </c>
      <c r="N7125" t="s">
        <v>11268</v>
      </c>
      <c r="O7125" s="129"/>
    </row>
    <row r="7126" spans="1:15">
      <c r="A7126" t="s">
        <v>11580</v>
      </c>
      <c r="B7126" t="s">
        <v>317</v>
      </c>
      <c r="C7126" t="s">
        <v>11581</v>
      </c>
      <c r="D7126" t="s">
        <v>318</v>
      </c>
      <c r="E7126">
        <v>362.63</v>
      </c>
      <c r="F7126" t="s">
        <v>1170</v>
      </c>
      <c r="G7126" t="s">
        <v>11582</v>
      </c>
      <c r="H7126" t="s">
        <v>956</v>
      </c>
      <c r="I7126" t="s">
        <v>10596</v>
      </c>
      <c r="J7126">
        <v>10127</v>
      </c>
      <c r="K7126">
        <v>113000</v>
      </c>
      <c r="L7126" t="s">
        <v>39</v>
      </c>
      <c r="M7126" t="s">
        <v>176</v>
      </c>
      <c r="N7126" t="s">
        <v>11269</v>
      </c>
      <c r="O7126" s="129"/>
    </row>
    <row r="7127" spans="1:15">
      <c r="A7127" t="s">
        <v>11583</v>
      </c>
      <c r="B7127" t="s">
        <v>317</v>
      </c>
      <c r="C7127" t="s">
        <v>11584</v>
      </c>
      <c r="D7127" t="s">
        <v>318</v>
      </c>
      <c r="E7127">
        <v>801.76</v>
      </c>
      <c r="F7127" t="s">
        <v>1170</v>
      </c>
      <c r="G7127" t="s">
        <v>11585</v>
      </c>
      <c r="H7127" t="s">
        <v>965</v>
      </c>
      <c r="I7127" t="s">
        <v>10596</v>
      </c>
      <c r="J7127">
        <v>10127</v>
      </c>
      <c r="K7127">
        <v>113000</v>
      </c>
      <c r="L7127" t="s">
        <v>39</v>
      </c>
      <c r="M7127" t="s">
        <v>176</v>
      </c>
      <c r="N7127" t="s">
        <v>11271</v>
      </c>
      <c r="O7127" s="129"/>
    </row>
    <row r="7128" spans="1:15">
      <c r="A7128" t="s">
        <v>1155</v>
      </c>
      <c r="B7128" t="s">
        <v>317</v>
      </c>
      <c r="C7128" t="s">
        <v>11586</v>
      </c>
      <c r="D7128" t="s">
        <v>318</v>
      </c>
      <c r="E7128">
        <v>665.77</v>
      </c>
      <c r="F7128" t="s">
        <v>1170</v>
      </c>
      <c r="G7128" t="s">
        <v>11587</v>
      </c>
      <c r="H7128" t="s">
        <v>969</v>
      </c>
      <c r="I7128" t="s">
        <v>10596</v>
      </c>
      <c r="J7128">
        <v>10127</v>
      </c>
      <c r="K7128">
        <v>113000</v>
      </c>
      <c r="L7128" t="s">
        <v>39</v>
      </c>
      <c r="M7128" t="s">
        <v>176</v>
      </c>
      <c r="N7128" t="s">
        <v>11270</v>
      </c>
      <c r="O7128" s="129"/>
    </row>
    <row r="7129" spans="1:15">
      <c r="A7129" t="s">
        <v>11588</v>
      </c>
      <c r="B7129" t="s">
        <v>317</v>
      </c>
      <c r="C7129" t="s">
        <v>11589</v>
      </c>
      <c r="D7129" t="s">
        <v>318</v>
      </c>
      <c r="E7129">
        <v>2383.9</v>
      </c>
      <c r="F7129" t="s">
        <v>1170</v>
      </c>
      <c r="G7129" t="s">
        <v>11590</v>
      </c>
      <c r="H7129" t="s">
        <v>977</v>
      </c>
      <c r="I7129" t="s">
        <v>10596</v>
      </c>
      <c r="J7129">
        <v>10127</v>
      </c>
      <c r="K7129">
        <v>113000</v>
      </c>
      <c r="L7129" t="s">
        <v>39</v>
      </c>
      <c r="M7129" t="s">
        <v>176</v>
      </c>
      <c r="N7129" t="s">
        <v>11272</v>
      </c>
      <c r="O7129" s="129"/>
    </row>
    <row r="7130" spans="1:15">
      <c r="A7130" t="s">
        <v>1161</v>
      </c>
      <c r="B7130" t="s">
        <v>317</v>
      </c>
      <c r="C7130" t="s">
        <v>11591</v>
      </c>
      <c r="D7130" t="s">
        <v>318</v>
      </c>
      <c r="E7130">
        <v>866.46</v>
      </c>
      <c r="F7130" t="s">
        <v>1170</v>
      </c>
      <c r="G7130" t="s">
        <v>11592</v>
      </c>
      <c r="H7130" t="s">
        <v>968</v>
      </c>
      <c r="I7130" t="s">
        <v>10596</v>
      </c>
      <c r="J7130">
        <v>10127</v>
      </c>
      <c r="K7130">
        <v>113000</v>
      </c>
      <c r="L7130" t="s">
        <v>39</v>
      </c>
      <c r="M7130" t="s">
        <v>176</v>
      </c>
      <c r="N7130" t="s">
        <v>11273</v>
      </c>
      <c r="O7130" s="129"/>
    </row>
    <row r="7131" spans="1:15">
      <c r="A7131" t="s">
        <v>1160</v>
      </c>
      <c r="B7131" t="s">
        <v>317</v>
      </c>
      <c r="C7131" t="s">
        <v>11593</v>
      </c>
      <c r="D7131" t="s">
        <v>318</v>
      </c>
      <c r="E7131">
        <v>1073.3499999999999</v>
      </c>
      <c r="F7131" t="s">
        <v>1170</v>
      </c>
      <c r="G7131" t="s">
        <v>11594</v>
      </c>
      <c r="H7131" t="s">
        <v>971</v>
      </c>
      <c r="I7131" t="s">
        <v>10596</v>
      </c>
      <c r="J7131">
        <v>10127</v>
      </c>
      <c r="K7131">
        <v>113000</v>
      </c>
      <c r="L7131" t="s">
        <v>39</v>
      </c>
      <c r="M7131" t="s">
        <v>176</v>
      </c>
      <c r="N7131" t="s">
        <v>11274</v>
      </c>
      <c r="O7131" s="129"/>
    </row>
    <row r="7132" spans="1:15">
      <c r="A7132" t="s">
        <v>316</v>
      </c>
      <c r="B7132" t="s">
        <v>317</v>
      </c>
      <c r="C7132" t="s">
        <v>11569</v>
      </c>
      <c r="D7132" t="s">
        <v>318</v>
      </c>
      <c r="E7132">
        <v>1739.65</v>
      </c>
      <c r="F7132" t="s">
        <v>1170</v>
      </c>
      <c r="G7132" t="s">
        <v>11570</v>
      </c>
      <c r="H7132" t="s">
        <v>976</v>
      </c>
      <c r="I7132" t="s">
        <v>10595</v>
      </c>
      <c r="J7132">
        <v>10127</v>
      </c>
      <c r="K7132">
        <v>113010</v>
      </c>
      <c r="L7132" t="s">
        <v>35</v>
      </c>
      <c r="M7132" t="s">
        <v>176</v>
      </c>
      <c r="N7132" t="s">
        <v>11264</v>
      </c>
      <c r="O7132" s="129"/>
    </row>
    <row r="7133" spans="1:15">
      <c r="A7133" t="s">
        <v>320</v>
      </c>
      <c r="B7133" t="s">
        <v>317</v>
      </c>
      <c r="C7133" t="s">
        <v>11571</v>
      </c>
      <c r="D7133" t="s">
        <v>318</v>
      </c>
      <c r="E7133">
        <v>1699.41</v>
      </c>
      <c r="F7133" t="s">
        <v>1170</v>
      </c>
      <c r="G7133" t="s">
        <v>11572</v>
      </c>
      <c r="H7133" t="s">
        <v>970</v>
      </c>
      <c r="I7133" t="s">
        <v>10595</v>
      </c>
      <c r="J7133">
        <v>10127</v>
      </c>
      <c r="K7133">
        <v>113010</v>
      </c>
      <c r="L7133" t="s">
        <v>35</v>
      </c>
      <c r="M7133" t="s">
        <v>176</v>
      </c>
      <c r="N7133" t="s">
        <v>11265</v>
      </c>
      <c r="O7133" s="129"/>
    </row>
    <row r="7134" spans="1:15">
      <c r="A7134" t="s">
        <v>321</v>
      </c>
      <c r="B7134" t="s">
        <v>317</v>
      </c>
      <c r="C7134" t="s">
        <v>11573</v>
      </c>
      <c r="D7134" t="s">
        <v>318</v>
      </c>
      <c r="E7134">
        <v>1720.48</v>
      </c>
      <c r="F7134" t="s">
        <v>1170</v>
      </c>
      <c r="G7134" t="s">
        <v>11574</v>
      </c>
      <c r="H7134" t="s">
        <v>971</v>
      </c>
      <c r="I7134" t="s">
        <v>10595</v>
      </c>
      <c r="J7134">
        <v>10127</v>
      </c>
      <c r="K7134">
        <v>113010</v>
      </c>
      <c r="L7134" t="s">
        <v>35</v>
      </c>
      <c r="M7134" t="s">
        <v>176</v>
      </c>
      <c r="N7134" t="s">
        <v>11266</v>
      </c>
      <c r="O7134" s="129"/>
    </row>
    <row r="7135" spans="1:15">
      <c r="A7135" t="s">
        <v>1115</v>
      </c>
      <c r="B7135" t="s">
        <v>317</v>
      </c>
      <c r="C7135" t="s">
        <v>11575</v>
      </c>
      <c r="D7135" t="s">
        <v>318</v>
      </c>
      <c r="E7135">
        <v>1765.38</v>
      </c>
      <c r="F7135" t="s">
        <v>1170</v>
      </c>
      <c r="G7135" t="s">
        <v>11576</v>
      </c>
      <c r="H7135" t="s">
        <v>971</v>
      </c>
      <c r="I7135" t="s">
        <v>10595</v>
      </c>
      <c r="J7135">
        <v>10127</v>
      </c>
      <c r="K7135">
        <v>113010</v>
      </c>
      <c r="L7135" t="s">
        <v>35</v>
      </c>
      <c r="M7135" t="s">
        <v>176</v>
      </c>
      <c r="N7135" t="s">
        <v>11267</v>
      </c>
      <c r="O7135" s="129"/>
    </row>
    <row r="7136" spans="1:15">
      <c r="A7136" t="s">
        <v>11577</v>
      </c>
      <c r="B7136" t="s">
        <v>317</v>
      </c>
      <c r="C7136" t="s">
        <v>11578</v>
      </c>
      <c r="D7136" t="s">
        <v>318</v>
      </c>
      <c r="E7136">
        <v>1721.62</v>
      </c>
      <c r="F7136" t="s">
        <v>1170</v>
      </c>
      <c r="G7136" t="s">
        <v>11579</v>
      </c>
      <c r="H7136" t="s">
        <v>962</v>
      </c>
      <c r="I7136" t="s">
        <v>10595</v>
      </c>
      <c r="J7136">
        <v>10127</v>
      </c>
      <c r="K7136">
        <v>113010</v>
      </c>
      <c r="L7136" t="s">
        <v>35</v>
      </c>
      <c r="M7136" t="s">
        <v>176</v>
      </c>
      <c r="N7136" t="s">
        <v>11268</v>
      </c>
      <c r="O7136" s="129"/>
    </row>
    <row r="7137" spans="1:15">
      <c r="A7137" t="s">
        <v>11580</v>
      </c>
      <c r="B7137" t="s">
        <v>317</v>
      </c>
      <c r="C7137" t="s">
        <v>11581</v>
      </c>
      <c r="D7137" t="s">
        <v>318</v>
      </c>
      <c r="E7137">
        <v>1676.23</v>
      </c>
      <c r="F7137" t="s">
        <v>1170</v>
      </c>
      <c r="G7137" t="s">
        <v>11582</v>
      </c>
      <c r="H7137" t="s">
        <v>957</v>
      </c>
      <c r="I7137" t="s">
        <v>10595</v>
      </c>
      <c r="J7137">
        <v>10127</v>
      </c>
      <c r="K7137">
        <v>113010</v>
      </c>
      <c r="L7137" t="s">
        <v>35</v>
      </c>
      <c r="M7137" t="s">
        <v>176</v>
      </c>
      <c r="N7137" t="s">
        <v>11269</v>
      </c>
      <c r="O7137" s="129"/>
    </row>
    <row r="7138" spans="1:15">
      <c r="A7138" t="s">
        <v>11583</v>
      </c>
      <c r="B7138" t="s">
        <v>317</v>
      </c>
      <c r="C7138" t="s">
        <v>11584</v>
      </c>
      <c r="D7138" t="s">
        <v>318</v>
      </c>
      <c r="E7138">
        <v>1717.25</v>
      </c>
      <c r="F7138" t="s">
        <v>1170</v>
      </c>
      <c r="G7138" t="s">
        <v>11585</v>
      </c>
      <c r="H7138" t="s">
        <v>966</v>
      </c>
      <c r="I7138" t="s">
        <v>10595</v>
      </c>
      <c r="J7138">
        <v>10127</v>
      </c>
      <c r="K7138">
        <v>113010</v>
      </c>
      <c r="L7138" t="s">
        <v>35</v>
      </c>
      <c r="M7138" t="s">
        <v>176</v>
      </c>
      <c r="N7138" t="s">
        <v>11271</v>
      </c>
      <c r="O7138" s="129"/>
    </row>
    <row r="7139" spans="1:15">
      <c r="A7139" t="s">
        <v>1155</v>
      </c>
      <c r="B7139" t="s">
        <v>317</v>
      </c>
      <c r="C7139" t="s">
        <v>11586</v>
      </c>
      <c r="D7139" t="s">
        <v>318</v>
      </c>
      <c r="E7139">
        <v>1728.54</v>
      </c>
      <c r="F7139" t="s">
        <v>1170</v>
      </c>
      <c r="G7139" t="s">
        <v>11587</v>
      </c>
      <c r="H7139" t="s">
        <v>970</v>
      </c>
      <c r="I7139" t="s">
        <v>10595</v>
      </c>
      <c r="J7139">
        <v>10127</v>
      </c>
      <c r="K7139">
        <v>113010</v>
      </c>
      <c r="L7139" t="s">
        <v>35</v>
      </c>
      <c r="M7139" t="s">
        <v>176</v>
      </c>
      <c r="N7139" t="s">
        <v>11270</v>
      </c>
      <c r="O7139" s="129"/>
    </row>
    <row r="7140" spans="1:15">
      <c r="A7140" t="s">
        <v>11588</v>
      </c>
      <c r="B7140" t="s">
        <v>317</v>
      </c>
      <c r="C7140" t="s">
        <v>11589</v>
      </c>
      <c r="D7140" t="s">
        <v>318</v>
      </c>
      <c r="E7140">
        <v>3299.1</v>
      </c>
      <c r="F7140" t="s">
        <v>1170</v>
      </c>
      <c r="G7140" t="s">
        <v>11590</v>
      </c>
      <c r="H7140" t="s">
        <v>978</v>
      </c>
      <c r="I7140" t="s">
        <v>10595</v>
      </c>
      <c r="J7140">
        <v>10127</v>
      </c>
      <c r="K7140">
        <v>113010</v>
      </c>
      <c r="L7140" t="s">
        <v>35</v>
      </c>
      <c r="M7140" t="s">
        <v>176</v>
      </c>
      <c r="N7140" t="s">
        <v>11272</v>
      </c>
      <c r="O7140" s="129"/>
    </row>
    <row r="7141" spans="1:15">
      <c r="A7141" t="s">
        <v>1161</v>
      </c>
      <c r="B7141" t="s">
        <v>317</v>
      </c>
      <c r="C7141" t="s">
        <v>11591</v>
      </c>
      <c r="D7141" t="s">
        <v>318</v>
      </c>
      <c r="E7141">
        <v>1886</v>
      </c>
      <c r="F7141" t="s">
        <v>1170</v>
      </c>
      <c r="G7141" t="s">
        <v>11592</v>
      </c>
      <c r="H7141" t="s">
        <v>969</v>
      </c>
      <c r="I7141" t="s">
        <v>10595</v>
      </c>
      <c r="J7141">
        <v>10127</v>
      </c>
      <c r="K7141">
        <v>113010</v>
      </c>
      <c r="L7141" t="s">
        <v>35</v>
      </c>
      <c r="M7141" t="s">
        <v>176</v>
      </c>
      <c r="N7141" t="s">
        <v>11273</v>
      </c>
      <c r="O7141" s="129"/>
    </row>
    <row r="7142" spans="1:15">
      <c r="A7142" t="s">
        <v>1160</v>
      </c>
      <c r="B7142" t="s">
        <v>317</v>
      </c>
      <c r="C7142" t="s">
        <v>11593</v>
      </c>
      <c r="D7142" t="s">
        <v>318</v>
      </c>
      <c r="E7142">
        <v>1891.73</v>
      </c>
      <c r="F7142" t="s">
        <v>1170</v>
      </c>
      <c r="G7142" t="s">
        <v>11594</v>
      </c>
      <c r="H7142" t="s">
        <v>972</v>
      </c>
      <c r="I7142" t="s">
        <v>10595</v>
      </c>
      <c r="J7142">
        <v>10127</v>
      </c>
      <c r="K7142">
        <v>113010</v>
      </c>
      <c r="L7142" t="s">
        <v>35</v>
      </c>
      <c r="M7142" t="s">
        <v>176</v>
      </c>
      <c r="N7142" t="s">
        <v>11274</v>
      </c>
      <c r="O7142" s="129"/>
    </row>
    <row r="7143" spans="1:15">
      <c r="A7143" t="s">
        <v>316</v>
      </c>
      <c r="B7143" t="s">
        <v>317</v>
      </c>
      <c r="C7143" t="s">
        <v>11569</v>
      </c>
      <c r="D7143" t="s">
        <v>318</v>
      </c>
      <c r="E7143">
        <v>1798.36</v>
      </c>
      <c r="F7143" t="s">
        <v>1170</v>
      </c>
      <c r="G7143" t="s">
        <v>11570</v>
      </c>
      <c r="H7143" t="s">
        <v>977</v>
      </c>
      <c r="I7143" t="s">
        <v>10594</v>
      </c>
      <c r="J7143">
        <v>10127</v>
      </c>
      <c r="K7143">
        <v>113020</v>
      </c>
      <c r="L7143" t="s">
        <v>33</v>
      </c>
      <c r="M7143" t="s">
        <v>176</v>
      </c>
      <c r="N7143" t="s">
        <v>11264</v>
      </c>
      <c r="O7143" s="129"/>
    </row>
    <row r="7144" spans="1:15">
      <c r="A7144" t="s">
        <v>320</v>
      </c>
      <c r="B7144" t="s">
        <v>317</v>
      </c>
      <c r="C7144" t="s">
        <v>11571</v>
      </c>
      <c r="D7144" t="s">
        <v>318</v>
      </c>
      <c r="E7144">
        <v>1548.03</v>
      </c>
      <c r="F7144" t="s">
        <v>1170</v>
      </c>
      <c r="G7144" t="s">
        <v>11572</v>
      </c>
      <c r="H7144" t="s">
        <v>971</v>
      </c>
      <c r="I7144" t="s">
        <v>10594</v>
      </c>
      <c r="J7144">
        <v>10127</v>
      </c>
      <c r="K7144">
        <v>113020</v>
      </c>
      <c r="L7144" t="s">
        <v>33</v>
      </c>
      <c r="M7144" t="s">
        <v>176</v>
      </c>
      <c r="N7144" t="s">
        <v>11265</v>
      </c>
      <c r="O7144" s="129"/>
    </row>
    <row r="7145" spans="1:15">
      <c r="A7145" t="s">
        <v>321</v>
      </c>
      <c r="B7145" t="s">
        <v>317</v>
      </c>
      <c r="C7145" t="s">
        <v>11573</v>
      </c>
      <c r="D7145" t="s">
        <v>318</v>
      </c>
      <c r="E7145">
        <v>1615.57</v>
      </c>
      <c r="F7145" t="s">
        <v>1170</v>
      </c>
      <c r="G7145" t="s">
        <v>11574</v>
      </c>
      <c r="H7145" t="s">
        <v>972</v>
      </c>
      <c r="I7145" t="s">
        <v>10594</v>
      </c>
      <c r="J7145">
        <v>10127</v>
      </c>
      <c r="K7145">
        <v>113020</v>
      </c>
      <c r="L7145" t="s">
        <v>33</v>
      </c>
      <c r="M7145" t="s">
        <v>176</v>
      </c>
      <c r="N7145" t="s">
        <v>11266</v>
      </c>
      <c r="O7145" s="129"/>
    </row>
    <row r="7146" spans="1:15">
      <c r="A7146" t="s">
        <v>1115</v>
      </c>
      <c r="B7146" t="s">
        <v>317</v>
      </c>
      <c r="C7146" t="s">
        <v>11575</v>
      </c>
      <c r="D7146" t="s">
        <v>318</v>
      </c>
      <c r="E7146">
        <v>1521.57</v>
      </c>
      <c r="F7146" t="s">
        <v>1170</v>
      </c>
      <c r="G7146" t="s">
        <v>11576</v>
      </c>
      <c r="H7146" t="s">
        <v>972</v>
      </c>
      <c r="I7146" t="s">
        <v>10594</v>
      </c>
      <c r="J7146">
        <v>10127</v>
      </c>
      <c r="K7146">
        <v>113020</v>
      </c>
      <c r="L7146" t="s">
        <v>33</v>
      </c>
      <c r="M7146" t="s">
        <v>176</v>
      </c>
      <c r="N7146" t="s">
        <v>11267</v>
      </c>
      <c r="O7146" s="129"/>
    </row>
    <row r="7147" spans="1:15">
      <c r="A7147" t="s">
        <v>11577</v>
      </c>
      <c r="B7147" t="s">
        <v>317</v>
      </c>
      <c r="C7147" t="s">
        <v>11578</v>
      </c>
      <c r="D7147" t="s">
        <v>318</v>
      </c>
      <c r="E7147">
        <v>1569.99</v>
      </c>
      <c r="F7147" t="s">
        <v>1170</v>
      </c>
      <c r="G7147" t="s">
        <v>11579</v>
      </c>
      <c r="H7147" t="s">
        <v>963</v>
      </c>
      <c r="I7147" t="s">
        <v>10594</v>
      </c>
      <c r="J7147">
        <v>10127</v>
      </c>
      <c r="K7147">
        <v>113020</v>
      </c>
      <c r="L7147" t="s">
        <v>33</v>
      </c>
      <c r="M7147" t="s">
        <v>176</v>
      </c>
      <c r="N7147" t="s">
        <v>11268</v>
      </c>
      <c r="O7147" s="129"/>
    </row>
    <row r="7148" spans="1:15">
      <c r="A7148" t="s">
        <v>11580</v>
      </c>
      <c r="B7148" t="s">
        <v>317</v>
      </c>
      <c r="C7148" t="s">
        <v>11581</v>
      </c>
      <c r="D7148" t="s">
        <v>318</v>
      </c>
      <c r="E7148">
        <v>1264.3599999999999</v>
      </c>
      <c r="F7148" t="s">
        <v>1170</v>
      </c>
      <c r="G7148" t="s">
        <v>11582</v>
      </c>
      <c r="H7148" t="s">
        <v>958</v>
      </c>
      <c r="I7148" t="s">
        <v>10594</v>
      </c>
      <c r="J7148">
        <v>10127</v>
      </c>
      <c r="K7148">
        <v>113020</v>
      </c>
      <c r="L7148" t="s">
        <v>33</v>
      </c>
      <c r="M7148" t="s">
        <v>176</v>
      </c>
      <c r="N7148" t="s">
        <v>11269</v>
      </c>
      <c r="O7148" s="129"/>
    </row>
    <row r="7149" spans="1:15">
      <c r="A7149" t="s">
        <v>11583</v>
      </c>
      <c r="B7149" t="s">
        <v>317</v>
      </c>
      <c r="C7149" t="s">
        <v>11584</v>
      </c>
      <c r="D7149" t="s">
        <v>318</v>
      </c>
      <c r="E7149">
        <v>1749.26</v>
      </c>
      <c r="F7149" t="s">
        <v>1170</v>
      </c>
      <c r="G7149" t="s">
        <v>11585</v>
      </c>
      <c r="H7149" t="s">
        <v>967</v>
      </c>
      <c r="I7149" t="s">
        <v>10594</v>
      </c>
      <c r="J7149">
        <v>10127</v>
      </c>
      <c r="K7149">
        <v>113020</v>
      </c>
      <c r="L7149" t="s">
        <v>33</v>
      </c>
      <c r="M7149" t="s">
        <v>176</v>
      </c>
      <c r="N7149" t="s">
        <v>11271</v>
      </c>
      <c r="O7149" s="129"/>
    </row>
    <row r="7150" spans="1:15">
      <c r="A7150" t="s">
        <v>1155</v>
      </c>
      <c r="B7150" t="s">
        <v>317</v>
      </c>
      <c r="C7150" t="s">
        <v>11586</v>
      </c>
      <c r="D7150" t="s">
        <v>318</v>
      </c>
      <c r="E7150">
        <v>1641.57</v>
      </c>
      <c r="F7150" t="s">
        <v>1170</v>
      </c>
      <c r="G7150" t="s">
        <v>11587</v>
      </c>
      <c r="H7150" t="s">
        <v>971</v>
      </c>
      <c r="I7150" t="s">
        <v>10594</v>
      </c>
      <c r="J7150">
        <v>10127</v>
      </c>
      <c r="K7150">
        <v>113020</v>
      </c>
      <c r="L7150" t="s">
        <v>33</v>
      </c>
      <c r="M7150" t="s">
        <v>176</v>
      </c>
      <c r="N7150" t="s">
        <v>11270</v>
      </c>
      <c r="O7150" s="129"/>
    </row>
    <row r="7151" spans="1:15">
      <c r="A7151" t="s">
        <v>11588</v>
      </c>
      <c r="B7151" t="s">
        <v>317</v>
      </c>
      <c r="C7151" t="s">
        <v>11589</v>
      </c>
      <c r="D7151" t="s">
        <v>318</v>
      </c>
      <c r="E7151">
        <v>3651.66</v>
      </c>
      <c r="F7151" t="s">
        <v>1170</v>
      </c>
      <c r="G7151" t="s">
        <v>11590</v>
      </c>
      <c r="H7151" t="s">
        <v>979</v>
      </c>
      <c r="I7151" t="s">
        <v>10594</v>
      </c>
      <c r="J7151">
        <v>10127</v>
      </c>
      <c r="K7151">
        <v>113020</v>
      </c>
      <c r="L7151" t="s">
        <v>33</v>
      </c>
      <c r="M7151" t="s">
        <v>176</v>
      </c>
      <c r="N7151" t="s">
        <v>11272</v>
      </c>
      <c r="O7151" s="129"/>
    </row>
    <row r="7152" spans="1:15">
      <c r="A7152" t="s">
        <v>1161</v>
      </c>
      <c r="B7152" t="s">
        <v>317</v>
      </c>
      <c r="C7152" t="s">
        <v>11591</v>
      </c>
      <c r="D7152" t="s">
        <v>318</v>
      </c>
      <c r="E7152">
        <v>1840.37</v>
      </c>
      <c r="F7152" t="s">
        <v>1170</v>
      </c>
      <c r="G7152" t="s">
        <v>11592</v>
      </c>
      <c r="H7152" t="s">
        <v>970</v>
      </c>
      <c r="I7152" t="s">
        <v>10594</v>
      </c>
      <c r="J7152">
        <v>10127</v>
      </c>
      <c r="K7152">
        <v>113020</v>
      </c>
      <c r="L7152" t="s">
        <v>33</v>
      </c>
      <c r="M7152" t="s">
        <v>176</v>
      </c>
      <c r="N7152" t="s">
        <v>11273</v>
      </c>
      <c r="O7152" s="129"/>
    </row>
    <row r="7153" spans="1:15">
      <c r="A7153" t="s">
        <v>1160</v>
      </c>
      <c r="B7153" t="s">
        <v>317</v>
      </c>
      <c r="C7153" t="s">
        <v>11593</v>
      </c>
      <c r="D7153" t="s">
        <v>318</v>
      </c>
      <c r="E7153">
        <v>1831.09</v>
      </c>
      <c r="F7153" t="s">
        <v>1170</v>
      </c>
      <c r="G7153" t="s">
        <v>11594</v>
      </c>
      <c r="H7153" t="s">
        <v>973</v>
      </c>
      <c r="I7153" t="s">
        <v>10594</v>
      </c>
      <c r="J7153">
        <v>10127</v>
      </c>
      <c r="K7153">
        <v>113020</v>
      </c>
      <c r="L7153" t="s">
        <v>33</v>
      </c>
      <c r="M7153" t="s">
        <v>176</v>
      </c>
      <c r="N7153" t="s">
        <v>11274</v>
      </c>
      <c r="O7153" s="129"/>
    </row>
    <row r="7154" spans="1:15">
      <c r="A7154" t="s">
        <v>316</v>
      </c>
      <c r="B7154" t="s">
        <v>317</v>
      </c>
      <c r="C7154" t="s">
        <v>11569</v>
      </c>
      <c r="D7154" t="s">
        <v>318</v>
      </c>
      <c r="E7154">
        <v>637.23</v>
      </c>
      <c r="F7154" t="s">
        <v>1170</v>
      </c>
      <c r="G7154" t="s">
        <v>11570</v>
      </c>
      <c r="H7154" t="s">
        <v>978</v>
      </c>
      <c r="I7154" t="s">
        <v>10593</v>
      </c>
      <c r="J7154">
        <v>10127</v>
      </c>
      <c r="K7154">
        <v>113030</v>
      </c>
      <c r="L7154" t="s">
        <v>37</v>
      </c>
      <c r="M7154" t="s">
        <v>176</v>
      </c>
      <c r="N7154" t="s">
        <v>11264</v>
      </c>
      <c r="O7154" s="129"/>
    </row>
    <row r="7155" spans="1:15">
      <c r="A7155" t="s">
        <v>320</v>
      </c>
      <c r="B7155" t="s">
        <v>317</v>
      </c>
      <c r="C7155" t="s">
        <v>11571</v>
      </c>
      <c r="D7155" t="s">
        <v>318</v>
      </c>
      <c r="E7155">
        <v>566.11</v>
      </c>
      <c r="F7155" t="s">
        <v>1170</v>
      </c>
      <c r="G7155" t="s">
        <v>11572</v>
      </c>
      <c r="H7155" t="s">
        <v>972</v>
      </c>
      <c r="I7155" t="s">
        <v>10593</v>
      </c>
      <c r="J7155">
        <v>10127</v>
      </c>
      <c r="K7155">
        <v>113030</v>
      </c>
      <c r="L7155" t="s">
        <v>37</v>
      </c>
      <c r="M7155" t="s">
        <v>176</v>
      </c>
      <c r="N7155" t="s">
        <v>11265</v>
      </c>
      <c r="O7155" s="129"/>
    </row>
    <row r="7156" spans="1:15">
      <c r="A7156" t="s">
        <v>321</v>
      </c>
      <c r="B7156" t="s">
        <v>317</v>
      </c>
      <c r="C7156" t="s">
        <v>11573</v>
      </c>
      <c r="D7156" t="s">
        <v>318</v>
      </c>
      <c r="E7156">
        <v>621.95000000000005</v>
      </c>
      <c r="F7156" t="s">
        <v>1170</v>
      </c>
      <c r="G7156" t="s">
        <v>11574</v>
      </c>
      <c r="H7156" t="s">
        <v>973</v>
      </c>
      <c r="I7156" t="s">
        <v>10593</v>
      </c>
      <c r="J7156">
        <v>10127</v>
      </c>
      <c r="K7156">
        <v>113030</v>
      </c>
      <c r="L7156" t="s">
        <v>37</v>
      </c>
      <c r="M7156" t="s">
        <v>176</v>
      </c>
      <c r="N7156" t="s">
        <v>11266</v>
      </c>
      <c r="O7156" s="129"/>
    </row>
    <row r="7157" spans="1:15">
      <c r="A7157" t="s">
        <v>1115</v>
      </c>
      <c r="B7157" t="s">
        <v>317</v>
      </c>
      <c r="C7157" t="s">
        <v>11575</v>
      </c>
      <c r="D7157" t="s">
        <v>318</v>
      </c>
      <c r="E7157">
        <v>669.02</v>
      </c>
      <c r="F7157" t="s">
        <v>1170</v>
      </c>
      <c r="G7157" t="s">
        <v>11576</v>
      </c>
      <c r="H7157" t="s">
        <v>973</v>
      </c>
      <c r="I7157" t="s">
        <v>10593</v>
      </c>
      <c r="J7157">
        <v>10127</v>
      </c>
      <c r="K7157">
        <v>113030</v>
      </c>
      <c r="L7157" t="s">
        <v>37</v>
      </c>
      <c r="M7157" t="s">
        <v>176</v>
      </c>
      <c r="N7157" t="s">
        <v>11267</v>
      </c>
      <c r="O7157" s="129"/>
    </row>
    <row r="7158" spans="1:15">
      <c r="A7158" t="s">
        <v>11577</v>
      </c>
      <c r="B7158" t="s">
        <v>317</v>
      </c>
      <c r="C7158" t="s">
        <v>11578</v>
      </c>
      <c r="D7158" t="s">
        <v>318</v>
      </c>
      <c r="E7158">
        <v>593.77</v>
      </c>
      <c r="F7158" t="s">
        <v>1170</v>
      </c>
      <c r="G7158" t="s">
        <v>11579</v>
      </c>
      <c r="H7158" t="s">
        <v>964</v>
      </c>
      <c r="I7158" t="s">
        <v>10593</v>
      </c>
      <c r="J7158">
        <v>10127</v>
      </c>
      <c r="K7158">
        <v>113030</v>
      </c>
      <c r="L7158" t="s">
        <v>37</v>
      </c>
      <c r="M7158" t="s">
        <v>176</v>
      </c>
      <c r="N7158" t="s">
        <v>11268</v>
      </c>
      <c r="O7158" s="129"/>
    </row>
    <row r="7159" spans="1:15">
      <c r="A7159" t="s">
        <v>11580</v>
      </c>
      <c r="B7159" t="s">
        <v>317</v>
      </c>
      <c r="C7159" t="s">
        <v>11581</v>
      </c>
      <c r="D7159" t="s">
        <v>318</v>
      </c>
      <c r="E7159">
        <v>422.43</v>
      </c>
      <c r="F7159" t="s">
        <v>1170</v>
      </c>
      <c r="G7159" t="s">
        <v>11582</v>
      </c>
      <c r="H7159" t="s">
        <v>959</v>
      </c>
      <c r="I7159" t="s">
        <v>10593</v>
      </c>
      <c r="J7159">
        <v>10127</v>
      </c>
      <c r="K7159">
        <v>113030</v>
      </c>
      <c r="L7159" t="s">
        <v>37</v>
      </c>
      <c r="M7159" t="s">
        <v>176</v>
      </c>
      <c r="N7159" t="s">
        <v>11269</v>
      </c>
      <c r="O7159" s="129"/>
    </row>
    <row r="7160" spans="1:15">
      <c r="A7160" t="s">
        <v>11583</v>
      </c>
      <c r="B7160" t="s">
        <v>317</v>
      </c>
      <c r="C7160" t="s">
        <v>11584</v>
      </c>
      <c r="D7160" t="s">
        <v>318</v>
      </c>
      <c r="E7160">
        <v>534.51</v>
      </c>
      <c r="F7160" t="s">
        <v>1170</v>
      </c>
      <c r="G7160" t="s">
        <v>11585</v>
      </c>
      <c r="H7160" t="s">
        <v>968</v>
      </c>
      <c r="I7160" t="s">
        <v>10593</v>
      </c>
      <c r="J7160">
        <v>10127</v>
      </c>
      <c r="K7160">
        <v>113030</v>
      </c>
      <c r="L7160" t="s">
        <v>37</v>
      </c>
      <c r="M7160" t="s">
        <v>176</v>
      </c>
      <c r="N7160" t="s">
        <v>11271</v>
      </c>
      <c r="O7160" s="129"/>
    </row>
    <row r="7161" spans="1:15">
      <c r="A7161" t="s">
        <v>1155</v>
      </c>
      <c r="B7161" t="s">
        <v>317</v>
      </c>
      <c r="C7161" t="s">
        <v>11586</v>
      </c>
      <c r="D7161" t="s">
        <v>318</v>
      </c>
      <c r="E7161">
        <v>487.45</v>
      </c>
      <c r="F7161" t="s">
        <v>1170</v>
      </c>
      <c r="G7161" t="s">
        <v>11587</v>
      </c>
      <c r="H7161" t="s">
        <v>972</v>
      </c>
      <c r="I7161" t="s">
        <v>10593</v>
      </c>
      <c r="J7161">
        <v>10127</v>
      </c>
      <c r="K7161">
        <v>113030</v>
      </c>
      <c r="L7161" t="s">
        <v>37</v>
      </c>
      <c r="M7161" t="s">
        <v>176</v>
      </c>
      <c r="N7161" t="s">
        <v>11270</v>
      </c>
      <c r="O7161" s="129"/>
    </row>
    <row r="7162" spans="1:15">
      <c r="A7162" t="s">
        <v>11588</v>
      </c>
      <c r="B7162" t="s">
        <v>317</v>
      </c>
      <c r="C7162" t="s">
        <v>11589</v>
      </c>
      <c r="D7162" t="s">
        <v>318</v>
      </c>
      <c r="E7162">
        <v>1649.66</v>
      </c>
      <c r="F7162" t="s">
        <v>1170</v>
      </c>
      <c r="G7162" t="s">
        <v>11590</v>
      </c>
      <c r="H7162" t="s">
        <v>980</v>
      </c>
      <c r="I7162" t="s">
        <v>10593</v>
      </c>
      <c r="J7162">
        <v>10127</v>
      </c>
      <c r="K7162">
        <v>113030</v>
      </c>
      <c r="L7162" t="s">
        <v>37</v>
      </c>
      <c r="M7162" t="s">
        <v>176</v>
      </c>
      <c r="N7162" t="s">
        <v>11272</v>
      </c>
      <c r="O7162" s="129"/>
    </row>
    <row r="7163" spans="1:15">
      <c r="A7163" t="s">
        <v>1161</v>
      </c>
      <c r="B7163" t="s">
        <v>317</v>
      </c>
      <c r="C7163" t="s">
        <v>11591</v>
      </c>
      <c r="D7163" t="s">
        <v>318</v>
      </c>
      <c r="E7163">
        <v>607.54999999999995</v>
      </c>
      <c r="F7163" t="s">
        <v>1170</v>
      </c>
      <c r="G7163" t="s">
        <v>11592</v>
      </c>
      <c r="H7163" t="s">
        <v>971</v>
      </c>
      <c r="I7163" t="s">
        <v>10593</v>
      </c>
      <c r="J7163">
        <v>10127</v>
      </c>
      <c r="K7163">
        <v>113030</v>
      </c>
      <c r="L7163" t="s">
        <v>37</v>
      </c>
      <c r="M7163" t="s">
        <v>176</v>
      </c>
      <c r="N7163" t="s">
        <v>11273</v>
      </c>
      <c r="O7163" s="129"/>
    </row>
    <row r="7164" spans="1:15">
      <c r="A7164" t="s">
        <v>1160</v>
      </c>
      <c r="B7164" t="s">
        <v>317</v>
      </c>
      <c r="C7164" t="s">
        <v>11593</v>
      </c>
      <c r="D7164" t="s">
        <v>318</v>
      </c>
      <c r="E7164">
        <v>630.35</v>
      </c>
      <c r="F7164" t="s">
        <v>1170</v>
      </c>
      <c r="G7164" t="s">
        <v>11594</v>
      </c>
      <c r="H7164" t="s">
        <v>974</v>
      </c>
      <c r="I7164" t="s">
        <v>10593</v>
      </c>
      <c r="J7164">
        <v>10127</v>
      </c>
      <c r="K7164">
        <v>113030</v>
      </c>
      <c r="L7164" t="s">
        <v>37</v>
      </c>
      <c r="M7164" t="s">
        <v>176</v>
      </c>
      <c r="N7164" t="s">
        <v>11274</v>
      </c>
      <c r="O7164" s="129"/>
    </row>
    <row r="7165" spans="1:15">
      <c r="A7165" t="s">
        <v>316</v>
      </c>
      <c r="B7165" t="s">
        <v>317</v>
      </c>
      <c r="C7165" t="s">
        <v>11569</v>
      </c>
      <c r="D7165" t="s">
        <v>318</v>
      </c>
      <c r="E7165">
        <v>22119.95</v>
      </c>
      <c r="F7165" t="s">
        <v>1170</v>
      </c>
      <c r="G7165" t="s">
        <v>11570</v>
      </c>
      <c r="H7165" t="s">
        <v>979</v>
      </c>
      <c r="I7165" t="s">
        <v>10592</v>
      </c>
      <c r="J7165">
        <v>10127</v>
      </c>
      <c r="K7165">
        <v>113040</v>
      </c>
      <c r="L7165" t="s">
        <v>27</v>
      </c>
      <c r="M7165" t="s">
        <v>176</v>
      </c>
      <c r="N7165" t="s">
        <v>11264</v>
      </c>
      <c r="O7165" s="129"/>
    </row>
    <row r="7166" spans="1:15">
      <c r="A7166" t="s">
        <v>320</v>
      </c>
      <c r="B7166" t="s">
        <v>317</v>
      </c>
      <c r="C7166" t="s">
        <v>11571</v>
      </c>
      <c r="D7166" t="s">
        <v>318</v>
      </c>
      <c r="E7166">
        <v>21758.5</v>
      </c>
      <c r="F7166" t="s">
        <v>1170</v>
      </c>
      <c r="G7166" t="s">
        <v>11572</v>
      </c>
      <c r="H7166" t="s">
        <v>973</v>
      </c>
      <c r="I7166" t="s">
        <v>10592</v>
      </c>
      <c r="J7166">
        <v>10127</v>
      </c>
      <c r="K7166">
        <v>113040</v>
      </c>
      <c r="L7166" t="s">
        <v>27</v>
      </c>
      <c r="M7166" t="s">
        <v>176</v>
      </c>
      <c r="N7166" t="s">
        <v>11265</v>
      </c>
      <c r="O7166" s="129"/>
    </row>
    <row r="7167" spans="1:15">
      <c r="A7167" t="s">
        <v>321</v>
      </c>
      <c r="B7167" t="s">
        <v>317</v>
      </c>
      <c r="C7167" t="s">
        <v>11573</v>
      </c>
      <c r="D7167" t="s">
        <v>318</v>
      </c>
      <c r="E7167">
        <v>21653.27</v>
      </c>
      <c r="F7167" t="s">
        <v>1170</v>
      </c>
      <c r="G7167" t="s">
        <v>11574</v>
      </c>
      <c r="H7167" t="s">
        <v>974</v>
      </c>
      <c r="I7167" t="s">
        <v>10592</v>
      </c>
      <c r="J7167">
        <v>10127</v>
      </c>
      <c r="K7167">
        <v>113040</v>
      </c>
      <c r="L7167" t="s">
        <v>27</v>
      </c>
      <c r="M7167" t="s">
        <v>176</v>
      </c>
      <c r="N7167" t="s">
        <v>11266</v>
      </c>
      <c r="O7167" s="129"/>
    </row>
    <row r="7168" spans="1:15">
      <c r="A7168" t="s">
        <v>1115</v>
      </c>
      <c r="B7168" t="s">
        <v>317</v>
      </c>
      <c r="C7168" t="s">
        <v>11575</v>
      </c>
      <c r="D7168" t="s">
        <v>318</v>
      </c>
      <c r="E7168">
        <v>22119.63</v>
      </c>
      <c r="F7168" t="s">
        <v>1170</v>
      </c>
      <c r="G7168" t="s">
        <v>11576</v>
      </c>
      <c r="H7168" t="s">
        <v>974</v>
      </c>
      <c r="I7168" t="s">
        <v>10592</v>
      </c>
      <c r="J7168">
        <v>10127</v>
      </c>
      <c r="K7168">
        <v>113040</v>
      </c>
      <c r="L7168" t="s">
        <v>27</v>
      </c>
      <c r="M7168" t="s">
        <v>176</v>
      </c>
      <c r="N7168" t="s">
        <v>11267</v>
      </c>
      <c r="O7168" s="129"/>
    </row>
    <row r="7169" spans="1:15">
      <c r="A7169" t="s">
        <v>11577</v>
      </c>
      <c r="B7169" t="s">
        <v>317</v>
      </c>
      <c r="C7169" t="s">
        <v>11578</v>
      </c>
      <c r="D7169" t="s">
        <v>318</v>
      </c>
      <c r="E7169">
        <v>23410.799999999999</v>
      </c>
      <c r="F7169" t="s">
        <v>1170</v>
      </c>
      <c r="G7169" t="s">
        <v>11579</v>
      </c>
      <c r="H7169" t="s">
        <v>965</v>
      </c>
      <c r="I7169" t="s">
        <v>10592</v>
      </c>
      <c r="J7169">
        <v>10127</v>
      </c>
      <c r="K7169">
        <v>113040</v>
      </c>
      <c r="L7169" t="s">
        <v>27</v>
      </c>
      <c r="M7169" t="s">
        <v>176</v>
      </c>
      <c r="N7169" t="s">
        <v>11268</v>
      </c>
      <c r="O7169" s="129"/>
    </row>
    <row r="7170" spans="1:15">
      <c r="A7170" t="s">
        <v>11580</v>
      </c>
      <c r="B7170" t="s">
        <v>317</v>
      </c>
      <c r="C7170" t="s">
        <v>11581</v>
      </c>
      <c r="D7170" t="s">
        <v>318</v>
      </c>
      <c r="E7170">
        <v>23026.67</v>
      </c>
      <c r="F7170" t="s">
        <v>1170</v>
      </c>
      <c r="G7170" t="s">
        <v>11582</v>
      </c>
      <c r="H7170" t="s">
        <v>960</v>
      </c>
      <c r="I7170" t="s">
        <v>10592</v>
      </c>
      <c r="J7170">
        <v>10127</v>
      </c>
      <c r="K7170">
        <v>113040</v>
      </c>
      <c r="L7170" t="s">
        <v>27</v>
      </c>
      <c r="M7170" t="s">
        <v>176</v>
      </c>
      <c r="N7170" t="s">
        <v>11269</v>
      </c>
      <c r="O7170" s="129"/>
    </row>
    <row r="7171" spans="1:15">
      <c r="A7171" t="s">
        <v>11583</v>
      </c>
      <c r="B7171" t="s">
        <v>317</v>
      </c>
      <c r="C7171" t="s">
        <v>11584</v>
      </c>
      <c r="D7171" t="s">
        <v>318</v>
      </c>
      <c r="E7171">
        <v>27904.43</v>
      </c>
      <c r="F7171" t="s">
        <v>1170</v>
      </c>
      <c r="G7171" t="s">
        <v>11585</v>
      </c>
      <c r="H7171" t="s">
        <v>969</v>
      </c>
      <c r="I7171" t="s">
        <v>10592</v>
      </c>
      <c r="J7171">
        <v>10127</v>
      </c>
      <c r="K7171">
        <v>113040</v>
      </c>
      <c r="L7171" t="s">
        <v>27</v>
      </c>
      <c r="M7171" t="s">
        <v>176</v>
      </c>
      <c r="N7171" t="s">
        <v>11271</v>
      </c>
      <c r="O7171" s="129"/>
    </row>
    <row r="7172" spans="1:15">
      <c r="A7172" t="s">
        <v>1155</v>
      </c>
      <c r="B7172" t="s">
        <v>317</v>
      </c>
      <c r="C7172" t="s">
        <v>11586</v>
      </c>
      <c r="D7172" t="s">
        <v>318</v>
      </c>
      <c r="E7172">
        <v>22582.09</v>
      </c>
      <c r="F7172" t="s">
        <v>1170</v>
      </c>
      <c r="G7172" t="s">
        <v>11587</v>
      </c>
      <c r="H7172" t="s">
        <v>973</v>
      </c>
      <c r="I7172" t="s">
        <v>10592</v>
      </c>
      <c r="J7172">
        <v>10127</v>
      </c>
      <c r="K7172">
        <v>113040</v>
      </c>
      <c r="L7172" t="s">
        <v>27</v>
      </c>
      <c r="M7172" t="s">
        <v>176</v>
      </c>
      <c r="N7172" t="s">
        <v>11270</v>
      </c>
      <c r="O7172" s="129"/>
    </row>
    <row r="7173" spans="1:15">
      <c r="A7173" t="s">
        <v>11588</v>
      </c>
      <c r="B7173" t="s">
        <v>317</v>
      </c>
      <c r="C7173" t="s">
        <v>11589</v>
      </c>
      <c r="D7173" t="s">
        <v>318</v>
      </c>
      <c r="E7173">
        <v>24236.33</v>
      </c>
      <c r="F7173" t="s">
        <v>1170</v>
      </c>
      <c r="G7173" t="s">
        <v>11590</v>
      </c>
      <c r="H7173" t="s">
        <v>981</v>
      </c>
      <c r="I7173" t="s">
        <v>10592</v>
      </c>
      <c r="J7173">
        <v>10127</v>
      </c>
      <c r="K7173">
        <v>113040</v>
      </c>
      <c r="L7173" t="s">
        <v>27</v>
      </c>
      <c r="M7173" t="s">
        <v>176</v>
      </c>
      <c r="N7173" t="s">
        <v>11272</v>
      </c>
      <c r="O7173" s="129"/>
    </row>
    <row r="7174" spans="1:15">
      <c r="A7174" t="s">
        <v>1161</v>
      </c>
      <c r="B7174" t="s">
        <v>317</v>
      </c>
      <c r="C7174" t="s">
        <v>11591</v>
      </c>
      <c r="D7174" t="s">
        <v>318</v>
      </c>
      <c r="E7174">
        <v>23759.65</v>
      </c>
      <c r="F7174" t="s">
        <v>1170</v>
      </c>
      <c r="G7174" t="s">
        <v>11592</v>
      </c>
      <c r="H7174" t="s">
        <v>972</v>
      </c>
      <c r="I7174" t="s">
        <v>10592</v>
      </c>
      <c r="J7174">
        <v>10127</v>
      </c>
      <c r="K7174">
        <v>113040</v>
      </c>
      <c r="L7174" t="s">
        <v>27</v>
      </c>
      <c r="M7174" t="s">
        <v>176</v>
      </c>
      <c r="N7174" t="s">
        <v>11273</v>
      </c>
      <c r="O7174" s="129"/>
    </row>
    <row r="7175" spans="1:15">
      <c r="A7175" t="s">
        <v>1160</v>
      </c>
      <c r="B7175" t="s">
        <v>317</v>
      </c>
      <c r="C7175" t="s">
        <v>11593</v>
      </c>
      <c r="D7175" t="s">
        <v>318</v>
      </c>
      <c r="E7175">
        <v>23445.41</v>
      </c>
      <c r="F7175" t="s">
        <v>1170</v>
      </c>
      <c r="G7175" t="s">
        <v>11594</v>
      </c>
      <c r="H7175" t="s">
        <v>975</v>
      </c>
      <c r="I7175" t="s">
        <v>10592</v>
      </c>
      <c r="J7175">
        <v>10127</v>
      </c>
      <c r="K7175">
        <v>113040</v>
      </c>
      <c r="L7175" t="s">
        <v>27</v>
      </c>
      <c r="M7175" t="s">
        <v>176</v>
      </c>
      <c r="N7175" t="s">
        <v>11274</v>
      </c>
      <c r="O7175" s="129"/>
    </row>
    <row r="7176" spans="1:15">
      <c r="A7176" t="s">
        <v>316</v>
      </c>
      <c r="B7176" t="s">
        <v>317</v>
      </c>
      <c r="C7176" t="s">
        <v>11569</v>
      </c>
      <c r="D7176" t="s">
        <v>318</v>
      </c>
      <c r="E7176">
        <v>10450.790000000001</v>
      </c>
      <c r="F7176" t="s">
        <v>1170</v>
      </c>
      <c r="G7176" t="s">
        <v>11570</v>
      </c>
      <c r="H7176" t="s">
        <v>980</v>
      </c>
      <c r="I7176" t="s">
        <v>10591</v>
      </c>
      <c r="J7176">
        <v>10127</v>
      </c>
      <c r="K7176">
        <v>113060</v>
      </c>
      <c r="L7176" t="s">
        <v>31</v>
      </c>
      <c r="M7176" t="s">
        <v>176</v>
      </c>
      <c r="N7176" t="s">
        <v>11264</v>
      </c>
      <c r="O7176" s="129"/>
    </row>
    <row r="7177" spans="1:15">
      <c r="A7177" t="s">
        <v>320</v>
      </c>
      <c r="B7177" t="s">
        <v>317</v>
      </c>
      <c r="C7177" t="s">
        <v>11571</v>
      </c>
      <c r="D7177" t="s">
        <v>318</v>
      </c>
      <c r="E7177">
        <v>9371.65</v>
      </c>
      <c r="F7177" t="s">
        <v>1170</v>
      </c>
      <c r="G7177" t="s">
        <v>11572</v>
      </c>
      <c r="H7177" t="s">
        <v>974</v>
      </c>
      <c r="I7177" t="s">
        <v>10591</v>
      </c>
      <c r="J7177">
        <v>10127</v>
      </c>
      <c r="K7177">
        <v>113060</v>
      </c>
      <c r="L7177" t="s">
        <v>31</v>
      </c>
      <c r="M7177" t="s">
        <v>176</v>
      </c>
      <c r="N7177" t="s">
        <v>11265</v>
      </c>
      <c r="O7177" s="129"/>
    </row>
    <row r="7178" spans="1:15">
      <c r="A7178" t="s">
        <v>321</v>
      </c>
      <c r="B7178" t="s">
        <v>317</v>
      </c>
      <c r="C7178" t="s">
        <v>11573</v>
      </c>
      <c r="D7178" t="s">
        <v>318</v>
      </c>
      <c r="E7178">
        <v>9943.4699999999993</v>
      </c>
      <c r="F7178" t="s">
        <v>1170</v>
      </c>
      <c r="G7178" t="s">
        <v>11574</v>
      </c>
      <c r="H7178" t="s">
        <v>975</v>
      </c>
      <c r="I7178" t="s">
        <v>10591</v>
      </c>
      <c r="J7178">
        <v>10127</v>
      </c>
      <c r="K7178">
        <v>113060</v>
      </c>
      <c r="L7178" t="s">
        <v>31</v>
      </c>
      <c r="M7178" t="s">
        <v>176</v>
      </c>
      <c r="N7178" t="s">
        <v>11266</v>
      </c>
      <c r="O7178" s="129"/>
    </row>
    <row r="7179" spans="1:15">
      <c r="A7179" t="s">
        <v>1115</v>
      </c>
      <c r="B7179" t="s">
        <v>317</v>
      </c>
      <c r="C7179" t="s">
        <v>11575</v>
      </c>
      <c r="D7179" t="s">
        <v>318</v>
      </c>
      <c r="E7179">
        <v>10242.75</v>
      </c>
      <c r="F7179" t="s">
        <v>1170</v>
      </c>
      <c r="G7179" t="s">
        <v>11576</v>
      </c>
      <c r="H7179" t="s">
        <v>975</v>
      </c>
      <c r="I7179" t="s">
        <v>10591</v>
      </c>
      <c r="J7179">
        <v>10127</v>
      </c>
      <c r="K7179">
        <v>113060</v>
      </c>
      <c r="L7179" t="s">
        <v>31</v>
      </c>
      <c r="M7179" t="s">
        <v>176</v>
      </c>
      <c r="N7179" t="s">
        <v>11267</v>
      </c>
      <c r="O7179" s="129"/>
    </row>
    <row r="7180" spans="1:15">
      <c r="A7180" t="s">
        <v>11577</v>
      </c>
      <c r="B7180" t="s">
        <v>317</v>
      </c>
      <c r="C7180" t="s">
        <v>11578</v>
      </c>
      <c r="D7180" t="s">
        <v>318</v>
      </c>
      <c r="E7180">
        <v>10554.55</v>
      </c>
      <c r="F7180" t="s">
        <v>1170</v>
      </c>
      <c r="G7180" t="s">
        <v>11579</v>
      </c>
      <c r="H7180" t="s">
        <v>966</v>
      </c>
      <c r="I7180" t="s">
        <v>10591</v>
      </c>
      <c r="J7180">
        <v>10127</v>
      </c>
      <c r="K7180">
        <v>113060</v>
      </c>
      <c r="L7180" t="s">
        <v>31</v>
      </c>
      <c r="M7180" t="s">
        <v>176</v>
      </c>
      <c r="N7180" t="s">
        <v>11268</v>
      </c>
      <c r="O7180" s="129"/>
    </row>
    <row r="7181" spans="1:15">
      <c r="A7181" t="s">
        <v>11580</v>
      </c>
      <c r="B7181" t="s">
        <v>317</v>
      </c>
      <c r="C7181" t="s">
        <v>11581</v>
      </c>
      <c r="D7181" t="s">
        <v>318</v>
      </c>
      <c r="E7181">
        <v>9099.8799999999992</v>
      </c>
      <c r="F7181" t="s">
        <v>1170</v>
      </c>
      <c r="G7181" t="s">
        <v>11582</v>
      </c>
      <c r="H7181" t="s">
        <v>961</v>
      </c>
      <c r="I7181" t="s">
        <v>10591</v>
      </c>
      <c r="J7181">
        <v>10127</v>
      </c>
      <c r="K7181">
        <v>113060</v>
      </c>
      <c r="L7181" t="s">
        <v>31</v>
      </c>
      <c r="M7181" t="s">
        <v>176</v>
      </c>
      <c r="N7181" t="s">
        <v>11269</v>
      </c>
      <c r="O7181" s="129"/>
    </row>
    <row r="7182" spans="1:15">
      <c r="A7182" t="s">
        <v>1155</v>
      </c>
      <c r="B7182" t="s">
        <v>317</v>
      </c>
      <c r="C7182" t="s">
        <v>11586</v>
      </c>
      <c r="D7182" t="s">
        <v>318</v>
      </c>
      <c r="E7182">
        <v>9995.7999999999993</v>
      </c>
      <c r="F7182" t="s">
        <v>1170</v>
      </c>
      <c r="G7182" t="s">
        <v>11587</v>
      </c>
      <c r="H7182" t="s">
        <v>974</v>
      </c>
      <c r="I7182" t="s">
        <v>10591</v>
      </c>
      <c r="J7182">
        <v>10127</v>
      </c>
      <c r="K7182">
        <v>113060</v>
      </c>
      <c r="L7182" t="s">
        <v>31</v>
      </c>
      <c r="M7182" t="s">
        <v>176</v>
      </c>
      <c r="N7182" t="s">
        <v>11270</v>
      </c>
      <c r="O7182" s="129"/>
    </row>
    <row r="7183" spans="1:15">
      <c r="A7183" t="s">
        <v>11583</v>
      </c>
      <c r="B7183" t="s">
        <v>317</v>
      </c>
      <c r="C7183" t="s">
        <v>11584</v>
      </c>
      <c r="D7183" t="s">
        <v>318</v>
      </c>
      <c r="E7183">
        <v>10338.66</v>
      </c>
      <c r="F7183" t="s">
        <v>1170</v>
      </c>
      <c r="G7183" t="s">
        <v>11585</v>
      </c>
      <c r="H7183" t="s">
        <v>970</v>
      </c>
      <c r="I7183" t="s">
        <v>10591</v>
      </c>
      <c r="J7183">
        <v>10127</v>
      </c>
      <c r="K7183">
        <v>113060</v>
      </c>
      <c r="L7183" t="s">
        <v>31</v>
      </c>
      <c r="M7183" t="s">
        <v>176</v>
      </c>
      <c r="N7183" t="s">
        <v>11271</v>
      </c>
      <c r="O7183" s="129"/>
    </row>
    <row r="7184" spans="1:15">
      <c r="A7184" t="s">
        <v>11588</v>
      </c>
      <c r="B7184" t="s">
        <v>317</v>
      </c>
      <c r="C7184" t="s">
        <v>11589</v>
      </c>
      <c r="D7184" t="s">
        <v>318</v>
      </c>
      <c r="E7184">
        <v>22138.75</v>
      </c>
      <c r="F7184" t="s">
        <v>1170</v>
      </c>
      <c r="G7184" t="s">
        <v>11590</v>
      </c>
      <c r="H7184" t="s">
        <v>982</v>
      </c>
      <c r="I7184" t="s">
        <v>10591</v>
      </c>
      <c r="J7184">
        <v>10127</v>
      </c>
      <c r="K7184">
        <v>113060</v>
      </c>
      <c r="L7184" t="s">
        <v>31</v>
      </c>
      <c r="M7184" t="s">
        <v>176</v>
      </c>
      <c r="N7184" t="s">
        <v>11272</v>
      </c>
      <c r="O7184" s="129"/>
    </row>
    <row r="7185" spans="1:15">
      <c r="A7185" t="s">
        <v>1161</v>
      </c>
      <c r="B7185" t="s">
        <v>317</v>
      </c>
      <c r="C7185" t="s">
        <v>11591</v>
      </c>
      <c r="D7185" t="s">
        <v>318</v>
      </c>
      <c r="E7185">
        <v>11794.38</v>
      </c>
      <c r="F7185" t="s">
        <v>1170</v>
      </c>
      <c r="G7185" t="s">
        <v>11592</v>
      </c>
      <c r="H7185" t="s">
        <v>973</v>
      </c>
      <c r="I7185" t="s">
        <v>10591</v>
      </c>
      <c r="J7185">
        <v>10127</v>
      </c>
      <c r="K7185">
        <v>113060</v>
      </c>
      <c r="L7185" t="s">
        <v>31</v>
      </c>
      <c r="M7185" t="s">
        <v>176</v>
      </c>
      <c r="N7185" t="s">
        <v>11273</v>
      </c>
      <c r="O7185" s="129"/>
    </row>
    <row r="7186" spans="1:15">
      <c r="A7186" t="s">
        <v>1160</v>
      </c>
      <c r="B7186" t="s">
        <v>317</v>
      </c>
      <c r="C7186" t="s">
        <v>11593</v>
      </c>
      <c r="D7186" t="s">
        <v>318</v>
      </c>
      <c r="E7186">
        <v>11708.93</v>
      </c>
      <c r="F7186" t="s">
        <v>1170</v>
      </c>
      <c r="G7186" t="s">
        <v>11594</v>
      </c>
      <c r="H7186" t="s">
        <v>976</v>
      </c>
      <c r="I7186" t="s">
        <v>10591</v>
      </c>
      <c r="J7186">
        <v>10127</v>
      </c>
      <c r="K7186">
        <v>113060</v>
      </c>
      <c r="L7186" t="s">
        <v>31</v>
      </c>
      <c r="M7186" t="s">
        <v>176</v>
      </c>
      <c r="N7186" t="s">
        <v>11274</v>
      </c>
      <c r="O7186" s="129"/>
    </row>
    <row r="7187" spans="1:15">
      <c r="A7187" t="s">
        <v>316</v>
      </c>
      <c r="B7187" t="s">
        <v>317</v>
      </c>
      <c r="C7187" t="s">
        <v>11569</v>
      </c>
      <c r="D7187" t="s">
        <v>318</v>
      </c>
      <c r="E7187">
        <v>78.209999999999994</v>
      </c>
      <c r="F7187" t="s">
        <v>1170</v>
      </c>
      <c r="G7187" t="s">
        <v>11570</v>
      </c>
      <c r="H7187" t="s">
        <v>981</v>
      </c>
      <c r="I7187" t="s">
        <v>10590</v>
      </c>
      <c r="J7187">
        <v>10127</v>
      </c>
      <c r="K7187">
        <v>113070</v>
      </c>
      <c r="L7187" t="s">
        <v>108</v>
      </c>
      <c r="M7187" t="s">
        <v>176</v>
      </c>
      <c r="N7187" t="s">
        <v>11264</v>
      </c>
      <c r="O7187" s="129"/>
    </row>
    <row r="7188" spans="1:15">
      <c r="A7188" t="s">
        <v>320</v>
      </c>
      <c r="B7188" t="s">
        <v>317</v>
      </c>
      <c r="C7188" t="s">
        <v>11571</v>
      </c>
      <c r="D7188" t="s">
        <v>318</v>
      </c>
      <c r="E7188">
        <v>78.209999999999994</v>
      </c>
      <c r="F7188" t="s">
        <v>1170</v>
      </c>
      <c r="G7188" t="s">
        <v>11572</v>
      </c>
      <c r="H7188" t="s">
        <v>975</v>
      </c>
      <c r="I7188" t="s">
        <v>10590</v>
      </c>
      <c r="J7188">
        <v>10127</v>
      </c>
      <c r="K7188">
        <v>113070</v>
      </c>
      <c r="L7188" t="s">
        <v>108</v>
      </c>
      <c r="M7188" t="s">
        <v>176</v>
      </c>
      <c r="N7188" t="s">
        <v>11265</v>
      </c>
      <c r="O7188" s="129"/>
    </row>
    <row r="7189" spans="1:15">
      <c r="A7189" t="s">
        <v>321</v>
      </c>
      <c r="B7189" t="s">
        <v>317</v>
      </c>
      <c r="C7189" t="s">
        <v>11573</v>
      </c>
      <c r="D7189" t="s">
        <v>318</v>
      </c>
      <c r="E7189">
        <v>78.209999999999994</v>
      </c>
      <c r="F7189" t="s">
        <v>1170</v>
      </c>
      <c r="G7189" t="s">
        <v>11574</v>
      </c>
      <c r="H7189" t="s">
        <v>976</v>
      </c>
      <c r="I7189" t="s">
        <v>10590</v>
      </c>
      <c r="J7189">
        <v>10127</v>
      </c>
      <c r="K7189">
        <v>113070</v>
      </c>
      <c r="L7189" t="s">
        <v>108</v>
      </c>
      <c r="M7189" t="s">
        <v>176</v>
      </c>
      <c r="N7189" t="s">
        <v>11266</v>
      </c>
      <c r="O7189" s="129"/>
    </row>
    <row r="7190" spans="1:15">
      <c r="A7190" t="s">
        <v>1115</v>
      </c>
      <c r="B7190" t="s">
        <v>317</v>
      </c>
      <c r="C7190" t="s">
        <v>11575</v>
      </c>
      <c r="D7190" t="s">
        <v>318</v>
      </c>
      <c r="E7190">
        <v>81.510000000000005</v>
      </c>
      <c r="F7190" t="s">
        <v>1170</v>
      </c>
      <c r="G7190" t="s">
        <v>11576</v>
      </c>
      <c r="H7190" t="s">
        <v>976</v>
      </c>
      <c r="I7190" t="s">
        <v>10590</v>
      </c>
      <c r="J7190">
        <v>10127</v>
      </c>
      <c r="K7190">
        <v>113070</v>
      </c>
      <c r="L7190" t="s">
        <v>108</v>
      </c>
      <c r="M7190" t="s">
        <v>176</v>
      </c>
      <c r="N7190" t="s">
        <v>11267</v>
      </c>
      <c r="O7190" s="129"/>
    </row>
    <row r="7191" spans="1:15">
      <c r="A7191" t="s">
        <v>11577</v>
      </c>
      <c r="B7191" t="s">
        <v>317</v>
      </c>
      <c r="C7191" t="s">
        <v>11578</v>
      </c>
      <c r="D7191" t="s">
        <v>318</v>
      </c>
      <c r="E7191">
        <v>79.040000000000006</v>
      </c>
      <c r="F7191" t="s">
        <v>1170</v>
      </c>
      <c r="G7191" t="s">
        <v>11579</v>
      </c>
      <c r="H7191" t="s">
        <v>967</v>
      </c>
      <c r="I7191" t="s">
        <v>10590</v>
      </c>
      <c r="J7191">
        <v>10127</v>
      </c>
      <c r="K7191">
        <v>113070</v>
      </c>
      <c r="L7191" t="s">
        <v>108</v>
      </c>
      <c r="M7191" t="s">
        <v>176</v>
      </c>
      <c r="N7191" t="s">
        <v>11268</v>
      </c>
      <c r="O7191" s="129"/>
    </row>
    <row r="7192" spans="1:15">
      <c r="A7192" t="s">
        <v>11580</v>
      </c>
      <c r="B7192" t="s">
        <v>317</v>
      </c>
      <c r="C7192" t="s">
        <v>11581</v>
      </c>
      <c r="D7192" t="s">
        <v>318</v>
      </c>
      <c r="E7192">
        <v>79.040000000000006</v>
      </c>
      <c r="F7192" t="s">
        <v>1170</v>
      </c>
      <c r="G7192" t="s">
        <v>11582</v>
      </c>
      <c r="H7192" t="s">
        <v>962</v>
      </c>
      <c r="I7192" t="s">
        <v>10590</v>
      </c>
      <c r="J7192">
        <v>10127</v>
      </c>
      <c r="K7192">
        <v>113070</v>
      </c>
      <c r="L7192" t="s">
        <v>108</v>
      </c>
      <c r="M7192" t="s">
        <v>176</v>
      </c>
      <c r="N7192" t="s">
        <v>11269</v>
      </c>
      <c r="O7192" s="129"/>
    </row>
    <row r="7193" spans="1:15">
      <c r="A7193" t="s">
        <v>11583</v>
      </c>
      <c r="B7193" t="s">
        <v>317</v>
      </c>
      <c r="C7193" t="s">
        <v>11584</v>
      </c>
      <c r="D7193" t="s">
        <v>318</v>
      </c>
      <c r="E7193">
        <v>79.040000000000006</v>
      </c>
      <c r="F7193" t="s">
        <v>1170</v>
      </c>
      <c r="G7193" t="s">
        <v>11585</v>
      </c>
      <c r="H7193" t="s">
        <v>971</v>
      </c>
      <c r="I7193" t="s">
        <v>10590</v>
      </c>
      <c r="J7193">
        <v>10127</v>
      </c>
      <c r="K7193">
        <v>113070</v>
      </c>
      <c r="L7193" t="s">
        <v>108</v>
      </c>
      <c r="M7193" t="s">
        <v>176</v>
      </c>
      <c r="N7193" t="s">
        <v>11271</v>
      </c>
      <c r="O7193" s="129"/>
    </row>
    <row r="7194" spans="1:15">
      <c r="A7194" t="s">
        <v>1155</v>
      </c>
      <c r="B7194" t="s">
        <v>317</v>
      </c>
      <c r="C7194" t="s">
        <v>11586</v>
      </c>
      <c r="D7194" t="s">
        <v>318</v>
      </c>
      <c r="E7194">
        <v>79.040000000000006</v>
      </c>
      <c r="F7194" t="s">
        <v>1170</v>
      </c>
      <c r="G7194" t="s">
        <v>11587</v>
      </c>
      <c r="H7194" t="s">
        <v>975</v>
      </c>
      <c r="I7194" t="s">
        <v>10590</v>
      </c>
      <c r="J7194">
        <v>10127</v>
      </c>
      <c r="K7194">
        <v>113070</v>
      </c>
      <c r="L7194" t="s">
        <v>108</v>
      </c>
      <c r="M7194" t="s">
        <v>176</v>
      </c>
      <c r="N7194" t="s">
        <v>11270</v>
      </c>
      <c r="O7194" s="129"/>
    </row>
    <row r="7195" spans="1:15">
      <c r="A7195" t="s">
        <v>11588</v>
      </c>
      <c r="B7195" t="s">
        <v>317</v>
      </c>
      <c r="C7195" t="s">
        <v>11589</v>
      </c>
      <c r="D7195" t="s">
        <v>318</v>
      </c>
      <c r="E7195">
        <v>229.9</v>
      </c>
      <c r="F7195" t="s">
        <v>1170</v>
      </c>
      <c r="G7195" t="s">
        <v>11590</v>
      </c>
      <c r="H7195" t="s">
        <v>983</v>
      </c>
      <c r="I7195" t="s">
        <v>10590</v>
      </c>
      <c r="J7195">
        <v>10127</v>
      </c>
      <c r="K7195">
        <v>113070</v>
      </c>
      <c r="L7195" t="s">
        <v>108</v>
      </c>
      <c r="M7195" t="s">
        <v>176</v>
      </c>
      <c r="N7195" t="s">
        <v>11272</v>
      </c>
      <c r="O7195" s="129"/>
    </row>
    <row r="7196" spans="1:15">
      <c r="A7196" t="s">
        <v>1161</v>
      </c>
      <c r="B7196" t="s">
        <v>317</v>
      </c>
      <c r="C7196" t="s">
        <v>11591</v>
      </c>
      <c r="D7196" t="s">
        <v>318</v>
      </c>
      <c r="E7196">
        <v>95.8</v>
      </c>
      <c r="F7196" t="s">
        <v>1170</v>
      </c>
      <c r="G7196" t="s">
        <v>11592</v>
      </c>
      <c r="H7196" t="s">
        <v>974</v>
      </c>
      <c r="I7196" t="s">
        <v>10590</v>
      </c>
      <c r="J7196">
        <v>10127</v>
      </c>
      <c r="K7196">
        <v>113070</v>
      </c>
      <c r="L7196" t="s">
        <v>108</v>
      </c>
      <c r="M7196" t="s">
        <v>176</v>
      </c>
      <c r="N7196" t="s">
        <v>11273</v>
      </c>
      <c r="O7196" s="129"/>
    </row>
    <row r="7197" spans="1:15">
      <c r="A7197" t="s">
        <v>1160</v>
      </c>
      <c r="B7197" t="s">
        <v>317</v>
      </c>
      <c r="C7197" t="s">
        <v>11593</v>
      </c>
      <c r="D7197" t="s">
        <v>318</v>
      </c>
      <c r="E7197">
        <v>95.8</v>
      </c>
      <c r="F7197" t="s">
        <v>1170</v>
      </c>
      <c r="G7197" t="s">
        <v>11594</v>
      </c>
      <c r="H7197" t="s">
        <v>977</v>
      </c>
      <c r="I7197" t="s">
        <v>10590</v>
      </c>
      <c r="J7197">
        <v>10127</v>
      </c>
      <c r="K7197">
        <v>113070</v>
      </c>
      <c r="L7197" t="s">
        <v>108</v>
      </c>
      <c r="M7197" t="s">
        <v>176</v>
      </c>
      <c r="N7197" t="s">
        <v>11274</v>
      </c>
      <c r="O7197" s="129"/>
    </row>
    <row r="7198" spans="1:15">
      <c r="A7198" t="s">
        <v>316</v>
      </c>
      <c r="B7198" t="s">
        <v>317</v>
      </c>
      <c r="C7198" t="s">
        <v>11569</v>
      </c>
      <c r="D7198" t="s">
        <v>318</v>
      </c>
      <c r="E7198">
        <v>4440.34</v>
      </c>
      <c r="F7198" t="s">
        <v>1170</v>
      </c>
      <c r="G7198" t="s">
        <v>11570</v>
      </c>
      <c r="H7198" t="s">
        <v>982</v>
      </c>
      <c r="I7198" t="s">
        <v>10589</v>
      </c>
      <c r="J7198">
        <v>10127</v>
      </c>
      <c r="K7198">
        <v>114000</v>
      </c>
      <c r="L7198" t="s">
        <v>39</v>
      </c>
      <c r="M7198" t="s">
        <v>176</v>
      </c>
      <c r="N7198" t="s">
        <v>11264</v>
      </c>
      <c r="O7198" s="129"/>
    </row>
    <row r="7199" spans="1:15">
      <c r="A7199" t="s">
        <v>320</v>
      </c>
      <c r="B7199" t="s">
        <v>317</v>
      </c>
      <c r="C7199" t="s">
        <v>11571</v>
      </c>
      <c r="D7199" t="s">
        <v>318</v>
      </c>
      <c r="E7199">
        <v>4397.71</v>
      </c>
      <c r="F7199" t="s">
        <v>1170</v>
      </c>
      <c r="G7199" t="s">
        <v>11572</v>
      </c>
      <c r="H7199" t="s">
        <v>976</v>
      </c>
      <c r="I7199" t="s">
        <v>10589</v>
      </c>
      <c r="J7199">
        <v>10127</v>
      </c>
      <c r="K7199">
        <v>114000</v>
      </c>
      <c r="L7199" t="s">
        <v>39</v>
      </c>
      <c r="M7199" t="s">
        <v>176</v>
      </c>
      <c r="N7199" t="s">
        <v>11265</v>
      </c>
      <c r="O7199" s="129"/>
    </row>
    <row r="7200" spans="1:15">
      <c r="A7200" t="s">
        <v>321</v>
      </c>
      <c r="B7200" t="s">
        <v>317</v>
      </c>
      <c r="C7200" t="s">
        <v>11573</v>
      </c>
      <c r="D7200" t="s">
        <v>318</v>
      </c>
      <c r="E7200">
        <v>4868.97</v>
      </c>
      <c r="F7200" t="s">
        <v>1170</v>
      </c>
      <c r="G7200" t="s">
        <v>11574</v>
      </c>
      <c r="H7200" t="s">
        <v>977</v>
      </c>
      <c r="I7200" t="s">
        <v>10589</v>
      </c>
      <c r="J7200">
        <v>10127</v>
      </c>
      <c r="K7200">
        <v>114000</v>
      </c>
      <c r="L7200" t="s">
        <v>39</v>
      </c>
      <c r="M7200" t="s">
        <v>176</v>
      </c>
      <c r="N7200" t="s">
        <v>11266</v>
      </c>
      <c r="O7200" s="129"/>
    </row>
    <row r="7201" spans="1:15">
      <c r="A7201" t="s">
        <v>1115</v>
      </c>
      <c r="B7201" t="s">
        <v>317</v>
      </c>
      <c r="C7201" t="s">
        <v>11575</v>
      </c>
      <c r="D7201" t="s">
        <v>318</v>
      </c>
      <c r="E7201">
        <v>5139.79</v>
      </c>
      <c r="F7201" t="s">
        <v>1170</v>
      </c>
      <c r="G7201" t="s">
        <v>11576</v>
      </c>
      <c r="H7201" t="s">
        <v>977</v>
      </c>
      <c r="I7201" t="s">
        <v>10589</v>
      </c>
      <c r="J7201">
        <v>10127</v>
      </c>
      <c r="K7201">
        <v>114000</v>
      </c>
      <c r="L7201" t="s">
        <v>39</v>
      </c>
      <c r="M7201" t="s">
        <v>176</v>
      </c>
      <c r="N7201" t="s">
        <v>11267</v>
      </c>
      <c r="O7201" s="129"/>
    </row>
    <row r="7202" spans="1:15">
      <c r="A7202" t="s">
        <v>11577</v>
      </c>
      <c r="B7202" t="s">
        <v>317</v>
      </c>
      <c r="C7202" t="s">
        <v>11578</v>
      </c>
      <c r="D7202" t="s">
        <v>318</v>
      </c>
      <c r="E7202">
        <v>4720.92</v>
      </c>
      <c r="F7202" t="s">
        <v>1170</v>
      </c>
      <c r="G7202" t="s">
        <v>11579</v>
      </c>
      <c r="H7202" t="s">
        <v>968</v>
      </c>
      <c r="I7202" t="s">
        <v>10589</v>
      </c>
      <c r="J7202">
        <v>10127</v>
      </c>
      <c r="K7202">
        <v>114000</v>
      </c>
      <c r="L7202" t="s">
        <v>39</v>
      </c>
      <c r="M7202" t="s">
        <v>176</v>
      </c>
      <c r="N7202" t="s">
        <v>11268</v>
      </c>
      <c r="O7202" s="129"/>
    </row>
    <row r="7203" spans="1:15">
      <c r="A7203" t="s">
        <v>11580</v>
      </c>
      <c r="B7203" t="s">
        <v>317</v>
      </c>
      <c r="C7203" t="s">
        <v>11581</v>
      </c>
      <c r="D7203" t="s">
        <v>318</v>
      </c>
      <c r="E7203">
        <v>4379.43</v>
      </c>
      <c r="F7203" t="s">
        <v>1170</v>
      </c>
      <c r="G7203" t="s">
        <v>11582</v>
      </c>
      <c r="H7203" t="s">
        <v>963</v>
      </c>
      <c r="I7203" t="s">
        <v>10589</v>
      </c>
      <c r="J7203">
        <v>10127</v>
      </c>
      <c r="K7203">
        <v>114000</v>
      </c>
      <c r="L7203" t="s">
        <v>39</v>
      </c>
      <c r="M7203" t="s">
        <v>176</v>
      </c>
      <c r="N7203" t="s">
        <v>11269</v>
      </c>
      <c r="O7203" s="129"/>
    </row>
    <row r="7204" spans="1:15">
      <c r="A7204" t="s">
        <v>1155</v>
      </c>
      <c r="B7204" t="s">
        <v>317</v>
      </c>
      <c r="C7204" t="s">
        <v>11586</v>
      </c>
      <c r="D7204" t="s">
        <v>318</v>
      </c>
      <c r="E7204">
        <v>5290.6</v>
      </c>
      <c r="F7204" t="s">
        <v>1170</v>
      </c>
      <c r="G7204" t="s">
        <v>11587</v>
      </c>
      <c r="H7204" t="s">
        <v>976</v>
      </c>
      <c r="I7204" t="s">
        <v>10589</v>
      </c>
      <c r="J7204">
        <v>10127</v>
      </c>
      <c r="K7204">
        <v>114000</v>
      </c>
      <c r="L7204" t="s">
        <v>39</v>
      </c>
      <c r="M7204" t="s">
        <v>176</v>
      </c>
      <c r="N7204" t="s">
        <v>11270</v>
      </c>
      <c r="O7204" s="129"/>
    </row>
    <row r="7205" spans="1:15">
      <c r="A7205" t="s">
        <v>11583</v>
      </c>
      <c r="B7205" t="s">
        <v>317</v>
      </c>
      <c r="C7205" t="s">
        <v>11584</v>
      </c>
      <c r="D7205" t="s">
        <v>318</v>
      </c>
      <c r="E7205">
        <v>5428.13</v>
      </c>
      <c r="F7205" t="s">
        <v>1170</v>
      </c>
      <c r="G7205" t="s">
        <v>11585</v>
      </c>
      <c r="H7205" t="s">
        <v>972</v>
      </c>
      <c r="I7205" t="s">
        <v>10589</v>
      </c>
      <c r="J7205">
        <v>10127</v>
      </c>
      <c r="K7205">
        <v>114000</v>
      </c>
      <c r="L7205" t="s">
        <v>39</v>
      </c>
      <c r="M7205" t="s">
        <v>176</v>
      </c>
      <c r="N7205" t="s">
        <v>11271</v>
      </c>
      <c r="O7205" s="129"/>
    </row>
    <row r="7206" spans="1:15">
      <c r="A7206" t="s">
        <v>11588</v>
      </c>
      <c r="B7206" t="s">
        <v>317</v>
      </c>
      <c r="C7206" t="s">
        <v>11589</v>
      </c>
      <c r="D7206" t="s">
        <v>318</v>
      </c>
      <c r="E7206">
        <v>10482.049999999999</v>
      </c>
      <c r="F7206" t="s">
        <v>1170</v>
      </c>
      <c r="G7206" t="s">
        <v>11590</v>
      </c>
      <c r="H7206" t="s">
        <v>984</v>
      </c>
      <c r="I7206" t="s">
        <v>10589</v>
      </c>
      <c r="J7206">
        <v>10127</v>
      </c>
      <c r="K7206">
        <v>114000</v>
      </c>
      <c r="L7206" t="s">
        <v>39</v>
      </c>
      <c r="M7206" t="s">
        <v>176</v>
      </c>
      <c r="N7206" t="s">
        <v>11272</v>
      </c>
      <c r="O7206" s="129"/>
    </row>
    <row r="7207" spans="1:15">
      <c r="A7207" t="s">
        <v>1161</v>
      </c>
      <c r="B7207" t="s">
        <v>317</v>
      </c>
      <c r="C7207" t="s">
        <v>11591</v>
      </c>
      <c r="D7207" t="s">
        <v>318</v>
      </c>
      <c r="E7207">
        <v>5554.15</v>
      </c>
      <c r="F7207" t="s">
        <v>1170</v>
      </c>
      <c r="G7207" t="s">
        <v>11592</v>
      </c>
      <c r="H7207" t="s">
        <v>975</v>
      </c>
      <c r="I7207" t="s">
        <v>10589</v>
      </c>
      <c r="J7207">
        <v>10127</v>
      </c>
      <c r="K7207">
        <v>114000</v>
      </c>
      <c r="L7207" t="s">
        <v>39</v>
      </c>
      <c r="M7207" t="s">
        <v>176</v>
      </c>
      <c r="N7207" t="s">
        <v>11273</v>
      </c>
      <c r="O7207" s="129"/>
    </row>
    <row r="7208" spans="1:15">
      <c r="A7208" t="s">
        <v>1160</v>
      </c>
      <c r="B7208" t="s">
        <v>317</v>
      </c>
      <c r="C7208" t="s">
        <v>11593</v>
      </c>
      <c r="D7208" t="s">
        <v>318</v>
      </c>
      <c r="E7208">
        <v>6573.86</v>
      </c>
      <c r="F7208" t="s">
        <v>1170</v>
      </c>
      <c r="G7208" t="s">
        <v>11594</v>
      </c>
      <c r="H7208" t="s">
        <v>978</v>
      </c>
      <c r="I7208" t="s">
        <v>10589</v>
      </c>
      <c r="J7208">
        <v>10127</v>
      </c>
      <c r="K7208">
        <v>114000</v>
      </c>
      <c r="L7208" t="s">
        <v>39</v>
      </c>
      <c r="M7208" t="s">
        <v>176</v>
      </c>
      <c r="N7208" t="s">
        <v>11274</v>
      </c>
      <c r="O7208" s="129"/>
    </row>
    <row r="7209" spans="1:15">
      <c r="A7209" t="s">
        <v>316</v>
      </c>
      <c r="B7209" t="s">
        <v>317</v>
      </c>
      <c r="C7209" t="s">
        <v>11569</v>
      </c>
      <c r="D7209" t="s">
        <v>318</v>
      </c>
      <c r="E7209">
        <v>4003.83</v>
      </c>
      <c r="F7209" t="s">
        <v>1170</v>
      </c>
      <c r="G7209" t="s">
        <v>11570</v>
      </c>
      <c r="H7209" t="s">
        <v>983</v>
      </c>
      <c r="I7209" t="s">
        <v>10588</v>
      </c>
      <c r="J7209">
        <v>10127</v>
      </c>
      <c r="K7209">
        <v>114010</v>
      </c>
      <c r="L7209" t="s">
        <v>35</v>
      </c>
      <c r="M7209" t="s">
        <v>176</v>
      </c>
      <c r="N7209" t="s">
        <v>11264</v>
      </c>
      <c r="O7209" s="129"/>
    </row>
    <row r="7210" spans="1:15">
      <c r="A7210" t="s">
        <v>320</v>
      </c>
      <c r="B7210" t="s">
        <v>317</v>
      </c>
      <c r="C7210" t="s">
        <v>11571</v>
      </c>
      <c r="D7210" t="s">
        <v>318</v>
      </c>
      <c r="E7210">
        <v>3903.97</v>
      </c>
      <c r="F7210" t="s">
        <v>1170</v>
      </c>
      <c r="G7210" t="s">
        <v>11572</v>
      </c>
      <c r="H7210" t="s">
        <v>977</v>
      </c>
      <c r="I7210" t="s">
        <v>10588</v>
      </c>
      <c r="J7210">
        <v>10127</v>
      </c>
      <c r="K7210">
        <v>114010</v>
      </c>
      <c r="L7210" t="s">
        <v>35</v>
      </c>
      <c r="M7210" t="s">
        <v>176</v>
      </c>
      <c r="N7210" t="s">
        <v>11265</v>
      </c>
      <c r="O7210" s="129"/>
    </row>
    <row r="7211" spans="1:15">
      <c r="A7211" t="s">
        <v>321</v>
      </c>
      <c r="B7211" t="s">
        <v>317</v>
      </c>
      <c r="C7211" t="s">
        <v>11573</v>
      </c>
      <c r="D7211" t="s">
        <v>318</v>
      </c>
      <c r="E7211">
        <v>3926.05</v>
      </c>
      <c r="F7211" t="s">
        <v>1170</v>
      </c>
      <c r="G7211" t="s">
        <v>11574</v>
      </c>
      <c r="H7211" t="s">
        <v>978</v>
      </c>
      <c r="I7211" t="s">
        <v>10588</v>
      </c>
      <c r="J7211">
        <v>10127</v>
      </c>
      <c r="K7211">
        <v>114010</v>
      </c>
      <c r="L7211" t="s">
        <v>35</v>
      </c>
      <c r="M7211" t="s">
        <v>176</v>
      </c>
      <c r="N7211" t="s">
        <v>11266</v>
      </c>
      <c r="O7211" s="129"/>
    </row>
    <row r="7212" spans="1:15">
      <c r="A7212" t="s">
        <v>1115</v>
      </c>
      <c r="B7212" t="s">
        <v>317</v>
      </c>
      <c r="C7212" t="s">
        <v>11575</v>
      </c>
      <c r="D7212" t="s">
        <v>318</v>
      </c>
      <c r="E7212">
        <v>3982.96</v>
      </c>
      <c r="F7212" t="s">
        <v>1170</v>
      </c>
      <c r="G7212" t="s">
        <v>11576</v>
      </c>
      <c r="H7212" t="s">
        <v>978</v>
      </c>
      <c r="I7212" t="s">
        <v>10588</v>
      </c>
      <c r="J7212">
        <v>10127</v>
      </c>
      <c r="K7212">
        <v>114010</v>
      </c>
      <c r="L7212" t="s">
        <v>35</v>
      </c>
      <c r="M7212" t="s">
        <v>176</v>
      </c>
      <c r="N7212" t="s">
        <v>11267</v>
      </c>
      <c r="O7212" s="129"/>
    </row>
    <row r="7213" spans="1:15">
      <c r="A7213" t="s">
        <v>11577</v>
      </c>
      <c r="B7213" t="s">
        <v>317</v>
      </c>
      <c r="C7213" t="s">
        <v>11578</v>
      </c>
      <c r="D7213" t="s">
        <v>318</v>
      </c>
      <c r="E7213">
        <v>3945.43</v>
      </c>
      <c r="F7213" t="s">
        <v>1170</v>
      </c>
      <c r="G7213" t="s">
        <v>11579</v>
      </c>
      <c r="H7213" t="s">
        <v>969</v>
      </c>
      <c r="I7213" t="s">
        <v>10588</v>
      </c>
      <c r="J7213">
        <v>10127</v>
      </c>
      <c r="K7213">
        <v>114010</v>
      </c>
      <c r="L7213" t="s">
        <v>35</v>
      </c>
      <c r="M7213" t="s">
        <v>176</v>
      </c>
      <c r="N7213" t="s">
        <v>11268</v>
      </c>
      <c r="O7213" s="129"/>
    </row>
    <row r="7214" spans="1:15">
      <c r="A7214" t="s">
        <v>11580</v>
      </c>
      <c r="B7214" t="s">
        <v>317</v>
      </c>
      <c r="C7214" t="s">
        <v>11581</v>
      </c>
      <c r="D7214" t="s">
        <v>318</v>
      </c>
      <c r="E7214">
        <v>3873.31</v>
      </c>
      <c r="F7214" t="s">
        <v>1170</v>
      </c>
      <c r="G7214" t="s">
        <v>11582</v>
      </c>
      <c r="H7214" t="s">
        <v>964</v>
      </c>
      <c r="I7214" t="s">
        <v>10588</v>
      </c>
      <c r="J7214">
        <v>10127</v>
      </c>
      <c r="K7214">
        <v>114010</v>
      </c>
      <c r="L7214" t="s">
        <v>35</v>
      </c>
      <c r="M7214" t="s">
        <v>176</v>
      </c>
      <c r="N7214" t="s">
        <v>11269</v>
      </c>
      <c r="O7214" s="129"/>
    </row>
    <row r="7215" spans="1:15">
      <c r="A7215" t="s">
        <v>1155</v>
      </c>
      <c r="B7215" t="s">
        <v>317</v>
      </c>
      <c r="C7215" t="s">
        <v>11586</v>
      </c>
      <c r="D7215" t="s">
        <v>318</v>
      </c>
      <c r="E7215">
        <v>3946.9</v>
      </c>
      <c r="F7215" t="s">
        <v>1170</v>
      </c>
      <c r="G7215" t="s">
        <v>11587</v>
      </c>
      <c r="H7215" t="s">
        <v>977</v>
      </c>
      <c r="I7215" t="s">
        <v>10588</v>
      </c>
      <c r="J7215">
        <v>10127</v>
      </c>
      <c r="K7215">
        <v>114010</v>
      </c>
      <c r="L7215" t="s">
        <v>35</v>
      </c>
      <c r="M7215" t="s">
        <v>176</v>
      </c>
      <c r="N7215" t="s">
        <v>11270</v>
      </c>
      <c r="O7215" s="129"/>
    </row>
    <row r="7216" spans="1:15">
      <c r="A7216" t="s">
        <v>11583</v>
      </c>
      <c r="B7216" t="s">
        <v>317</v>
      </c>
      <c r="C7216" t="s">
        <v>11584</v>
      </c>
      <c r="D7216" t="s">
        <v>318</v>
      </c>
      <c r="E7216">
        <v>3932.18</v>
      </c>
      <c r="F7216" t="s">
        <v>1170</v>
      </c>
      <c r="G7216" t="s">
        <v>11585</v>
      </c>
      <c r="H7216" t="s">
        <v>973</v>
      </c>
      <c r="I7216" t="s">
        <v>10588</v>
      </c>
      <c r="J7216">
        <v>10127</v>
      </c>
      <c r="K7216">
        <v>114010</v>
      </c>
      <c r="L7216" t="s">
        <v>35</v>
      </c>
      <c r="M7216" t="s">
        <v>176</v>
      </c>
      <c r="N7216" t="s">
        <v>11271</v>
      </c>
      <c r="O7216" s="129"/>
    </row>
    <row r="7217" spans="1:15">
      <c r="A7217" t="s">
        <v>11588</v>
      </c>
      <c r="B7217" t="s">
        <v>317</v>
      </c>
      <c r="C7217" t="s">
        <v>11589</v>
      </c>
      <c r="D7217" t="s">
        <v>318</v>
      </c>
      <c r="E7217">
        <v>6486.81</v>
      </c>
      <c r="F7217" t="s">
        <v>1170</v>
      </c>
      <c r="G7217" t="s">
        <v>11590</v>
      </c>
      <c r="H7217" t="s">
        <v>985</v>
      </c>
      <c r="I7217" t="s">
        <v>10588</v>
      </c>
      <c r="J7217">
        <v>10127</v>
      </c>
      <c r="K7217">
        <v>114010</v>
      </c>
      <c r="L7217" t="s">
        <v>35</v>
      </c>
      <c r="M7217" t="s">
        <v>176</v>
      </c>
      <c r="N7217" t="s">
        <v>11272</v>
      </c>
      <c r="O7217" s="129"/>
    </row>
    <row r="7218" spans="1:15">
      <c r="A7218" t="s">
        <v>1161</v>
      </c>
      <c r="B7218" t="s">
        <v>317</v>
      </c>
      <c r="C7218" t="s">
        <v>11591</v>
      </c>
      <c r="D7218" t="s">
        <v>318</v>
      </c>
      <c r="E7218">
        <v>4214.1499999999996</v>
      </c>
      <c r="F7218" t="s">
        <v>1170</v>
      </c>
      <c r="G7218" t="s">
        <v>11592</v>
      </c>
      <c r="H7218" t="s">
        <v>976</v>
      </c>
      <c r="I7218" t="s">
        <v>10588</v>
      </c>
      <c r="J7218">
        <v>10127</v>
      </c>
      <c r="K7218">
        <v>114010</v>
      </c>
      <c r="L7218" t="s">
        <v>35</v>
      </c>
      <c r="M7218" t="s">
        <v>176</v>
      </c>
      <c r="N7218" t="s">
        <v>11273</v>
      </c>
      <c r="O7218" s="129"/>
    </row>
    <row r="7219" spans="1:15">
      <c r="A7219" t="s">
        <v>1160</v>
      </c>
      <c r="B7219" t="s">
        <v>317</v>
      </c>
      <c r="C7219" t="s">
        <v>11593</v>
      </c>
      <c r="D7219" t="s">
        <v>318</v>
      </c>
      <c r="E7219">
        <v>4230.21</v>
      </c>
      <c r="F7219" t="s">
        <v>1170</v>
      </c>
      <c r="G7219" t="s">
        <v>11594</v>
      </c>
      <c r="H7219" t="s">
        <v>979</v>
      </c>
      <c r="I7219" t="s">
        <v>10588</v>
      </c>
      <c r="J7219">
        <v>10127</v>
      </c>
      <c r="K7219">
        <v>114010</v>
      </c>
      <c r="L7219" t="s">
        <v>35</v>
      </c>
      <c r="M7219" t="s">
        <v>176</v>
      </c>
      <c r="N7219" t="s">
        <v>11274</v>
      </c>
      <c r="O7219" s="129"/>
    </row>
    <row r="7220" spans="1:15">
      <c r="A7220" t="s">
        <v>316</v>
      </c>
      <c r="B7220" t="s">
        <v>317</v>
      </c>
      <c r="C7220" t="s">
        <v>11569</v>
      </c>
      <c r="D7220" t="s">
        <v>318</v>
      </c>
      <c r="E7220">
        <v>4993.88</v>
      </c>
      <c r="F7220" t="s">
        <v>1170</v>
      </c>
      <c r="G7220" t="s">
        <v>11570</v>
      </c>
      <c r="H7220" t="s">
        <v>984</v>
      </c>
      <c r="I7220" t="s">
        <v>10587</v>
      </c>
      <c r="J7220">
        <v>10127</v>
      </c>
      <c r="K7220">
        <v>114020</v>
      </c>
      <c r="L7220" t="s">
        <v>33</v>
      </c>
      <c r="M7220" t="s">
        <v>176</v>
      </c>
      <c r="N7220" t="s">
        <v>11264</v>
      </c>
      <c r="O7220" s="129"/>
    </row>
    <row r="7221" spans="1:15">
      <c r="A7221" t="s">
        <v>320</v>
      </c>
      <c r="B7221" t="s">
        <v>317</v>
      </c>
      <c r="C7221" t="s">
        <v>11571</v>
      </c>
      <c r="D7221" t="s">
        <v>318</v>
      </c>
      <c r="E7221">
        <v>4883.71</v>
      </c>
      <c r="F7221" t="s">
        <v>1170</v>
      </c>
      <c r="G7221" t="s">
        <v>11572</v>
      </c>
      <c r="H7221" t="s">
        <v>978</v>
      </c>
      <c r="I7221" t="s">
        <v>10587</v>
      </c>
      <c r="J7221">
        <v>10127</v>
      </c>
      <c r="K7221">
        <v>114020</v>
      </c>
      <c r="L7221" t="s">
        <v>33</v>
      </c>
      <c r="M7221" t="s">
        <v>176</v>
      </c>
      <c r="N7221" t="s">
        <v>11265</v>
      </c>
      <c r="O7221" s="129"/>
    </row>
    <row r="7222" spans="1:15">
      <c r="A7222" t="s">
        <v>321</v>
      </c>
      <c r="B7222" t="s">
        <v>317</v>
      </c>
      <c r="C7222" t="s">
        <v>11573</v>
      </c>
      <c r="D7222" t="s">
        <v>318</v>
      </c>
      <c r="E7222">
        <v>4975.12</v>
      </c>
      <c r="F7222" t="s">
        <v>1170</v>
      </c>
      <c r="G7222" t="s">
        <v>11574</v>
      </c>
      <c r="H7222" t="s">
        <v>979</v>
      </c>
      <c r="I7222" t="s">
        <v>10587</v>
      </c>
      <c r="J7222">
        <v>10127</v>
      </c>
      <c r="K7222">
        <v>114020</v>
      </c>
      <c r="L7222" t="s">
        <v>33</v>
      </c>
      <c r="M7222" t="s">
        <v>176</v>
      </c>
      <c r="N7222" t="s">
        <v>11266</v>
      </c>
      <c r="O7222" s="129"/>
    </row>
    <row r="7223" spans="1:15">
      <c r="A7223" t="s">
        <v>1115</v>
      </c>
      <c r="B7223" t="s">
        <v>317</v>
      </c>
      <c r="C7223" t="s">
        <v>11575</v>
      </c>
      <c r="D7223" t="s">
        <v>318</v>
      </c>
      <c r="E7223">
        <v>4678.26</v>
      </c>
      <c r="F7223" t="s">
        <v>1170</v>
      </c>
      <c r="G7223" t="s">
        <v>11576</v>
      </c>
      <c r="H7223" t="s">
        <v>979</v>
      </c>
      <c r="I7223" t="s">
        <v>10587</v>
      </c>
      <c r="J7223">
        <v>10127</v>
      </c>
      <c r="K7223">
        <v>114020</v>
      </c>
      <c r="L7223" t="s">
        <v>33</v>
      </c>
      <c r="M7223" t="s">
        <v>176</v>
      </c>
      <c r="N7223" t="s">
        <v>11267</v>
      </c>
      <c r="O7223" s="129"/>
    </row>
    <row r="7224" spans="1:15">
      <c r="A7224" t="s">
        <v>11577</v>
      </c>
      <c r="B7224" t="s">
        <v>317</v>
      </c>
      <c r="C7224" t="s">
        <v>11578</v>
      </c>
      <c r="D7224" t="s">
        <v>318</v>
      </c>
      <c r="E7224">
        <v>4800.6000000000004</v>
      </c>
      <c r="F7224" t="s">
        <v>1170</v>
      </c>
      <c r="G7224" t="s">
        <v>11579</v>
      </c>
      <c r="H7224" t="s">
        <v>970</v>
      </c>
      <c r="I7224" t="s">
        <v>10587</v>
      </c>
      <c r="J7224">
        <v>10127</v>
      </c>
      <c r="K7224">
        <v>114020</v>
      </c>
      <c r="L7224" t="s">
        <v>33</v>
      </c>
      <c r="M7224" t="s">
        <v>176</v>
      </c>
      <c r="N7224" t="s">
        <v>11268</v>
      </c>
      <c r="O7224" s="129"/>
    </row>
    <row r="7225" spans="1:15">
      <c r="A7225" t="s">
        <v>11580</v>
      </c>
      <c r="B7225" t="s">
        <v>317</v>
      </c>
      <c r="C7225" t="s">
        <v>11581</v>
      </c>
      <c r="D7225" t="s">
        <v>318</v>
      </c>
      <c r="E7225">
        <v>4192.91</v>
      </c>
      <c r="F7225" t="s">
        <v>1170</v>
      </c>
      <c r="G7225" t="s">
        <v>11582</v>
      </c>
      <c r="H7225" t="s">
        <v>965</v>
      </c>
      <c r="I7225" t="s">
        <v>10587</v>
      </c>
      <c r="J7225">
        <v>10127</v>
      </c>
      <c r="K7225">
        <v>114020</v>
      </c>
      <c r="L7225" t="s">
        <v>33</v>
      </c>
      <c r="M7225" t="s">
        <v>176</v>
      </c>
      <c r="N7225" t="s">
        <v>11269</v>
      </c>
      <c r="O7225" s="129"/>
    </row>
    <row r="7226" spans="1:15">
      <c r="A7226" t="s">
        <v>1155</v>
      </c>
      <c r="B7226" t="s">
        <v>317</v>
      </c>
      <c r="C7226" t="s">
        <v>11586</v>
      </c>
      <c r="D7226" t="s">
        <v>318</v>
      </c>
      <c r="E7226">
        <v>4858.43</v>
      </c>
      <c r="F7226" t="s">
        <v>1170</v>
      </c>
      <c r="G7226" t="s">
        <v>11587</v>
      </c>
      <c r="H7226" t="s">
        <v>978</v>
      </c>
      <c r="I7226" t="s">
        <v>10587</v>
      </c>
      <c r="J7226">
        <v>10127</v>
      </c>
      <c r="K7226">
        <v>114020</v>
      </c>
      <c r="L7226" t="s">
        <v>33</v>
      </c>
      <c r="M7226" t="s">
        <v>176</v>
      </c>
      <c r="N7226" t="s">
        <v>11270</v>
      </c>
      <c r="O7226" s="129"/>
    </row>
    <row r="7227" spans="1:15">
      <c r="A7227" t="s">
        <v>11583</v>
      </c>
      <c r="B7227" t="s">
        <v>317</v>
      </c>
      <c r="C7227" t="s">
        <v>11584</v>
      </c>
      <c r="D7227" t="s">
        <v>318</v>
      </c>
      <c r="E7227">
        <v>5266.45</v>
      </c>
      <c r="F7227" t="s">
        <v>1170</v>
      </c>
      <c r="G7227" t="s">
        <v>11585</v>
      </c>
      <c r="H7227" t="s">
        <v>974</v>
      </c>
      <c r="I7227" t="s">
        <v>10587</v>
      </c>
      <c r="J7227">
        <v>10127</v>
      </c>
      <c r="K7227">
        <v>114020</v>
      </c>
      <c r="L7227" t="s">
        <v>33</v>
      </c>
      <c r="M7227" t="s">
        <v>176</v>
      </c>
      <c r="N7227" t="s">
        <v>11271</v>
      </c>
      <c r="O7227" s="129"/>
    </row>
    <row r="7228" spans="1:15">
      <c r="A7228" t="s">
        <v>11588</v>
      </c>
      <c r="B7228" t="s">
        <v>317</v>
      </c>
      <c r="C7228" t="s">
        <v>11589</v>
      </c>
      <c r="D7228" t="s">
        <v>318</v>
      </c>
      <c r="E7228">
        <v>8698.85</v>
      </c>
      <c r="F7228" t="s">
        <v>1170</v>
      </c>
      <c r="G7228" t="s">
        <v>11590</v>
      </c>
      <c r="H7228" t="s">
        <v>986</v>
      </c>
      <c r="I7228" t="s">
        <v>10587</v>
      </c>
      <c r="J7228">
        <v>10127</v>
      </c>
      <c r="K7228">
        <v>114020</v>
      </c>
      <c r="L7228" t="s">
        <v>33</v>
      </c>
      <c r="M7228" t="s">
        <v>176</v>
      </c>
      <c r="N7228" t="s">
        <v>11272</v>
      </c>
      <c r="O7228" s="129"/>
    </row>
    <row r="7229" spans="1:15">
      <c r="A7229" t="s">
        <v>1161</v>
      </c>
      <c r="B7229" t="s">
        <v>317</v>
      </c>
      <c r="C7229" t="s">
        <v>11591</v>
      </c>
      <c r="D7229" t="s">
        <v>318</v>
      </c>
      <c r="E7229">
        <v>5632.7</v>
      </c>
      <c r="F7229" t="s">
        <v>1170</v>
      </c>
      <c r="G7229" t="s">
        <v>11592</v>
      </c>
      <c r="H7229" t="s">
        <v>977</v>
      </c>
      <c r="I7229" t="s">
        <v>10587</v>
      </c>
      <c r="J7229">
        <v>10127</v>
      </c>
      <c r="K7229">
        <v>114020</v>
      </c>
      <c r="L7229" t="s">
        <v>33</v>
      </c>
      <c r="M7229" t="s">
        <v>176</v>
      </c>
      <c r="N7229" t="s">
        <v>11273</v>
      </c>
      <c r="O7229" s="129"/>
    </row>
    <row r="7230" spans="1:15">
      <c r="A7230" t="s">
        <v>1160</v>
      </c>
      <c r="B7230" t="s">
        <v>317</v>
      </c>
      <c r="C7230" t="s">
        <v>11593</v>
      </c>
      <c r="D7230" t="s">
        <v>318</v>
      </c>
      <c r="E7230">
        <v>5237.6899999999996</v>
      </c>
      <c r="F7230" t="s">
        <v>1170</v>
      </c>
      <c r="G7230" t="s">
        <v>11594</v>
      </c>
      <c r="H7230" t="s">
        <v>980</v>
      </c>
      <c r="I7230" t="s">
        <v>10587</v>
      </c>
      <c r="J7230">
        <v>10127</v>
      </c>
      <c r="K7230">
        <v>114020</v>
      </c>
      <c r="L7230" t="s">
        <v>33</v>
      </c>
      <c r="M7230" t="s">
        <v>176</v>
      </c>
      <c r="N7230" t="s">
        <v>11274</v>
      </c>
      <c r="O7230" s="129"/>
    </row>
    <row r="7231" spans="1:15">
      <c r="A7231" t="s">
        <v>316</v>
      </c>
      <c r="B7231" t="s">
        <v>317</v>
      </c>
      <c r="C7231" t="s">
        <v>11569</v>
      </c>
      <c r="D7231" t="s">
        <v>318</v>
      </c>
      <c r="E7231">
        <v>2324.13</v>
      </c>
      <c r="F7231" t="s">
        <v>1170</v>
      </c>
      <c r="G7231" t="s">
        <v>11570</v>
      </c>
      <c r="H7231" t="s">
        <v>985</v>
      </c>
      <c r="I7231" t="s">
        <v>10586</v>
      </c>
      <c r="J7231">
        <v>10127</v>
      </c>
      <c r="K7231">
        <v>114030</v>
      </c>
      <c r="L7231" t="s">
        <v>37</v>
      </c>
      <c r="M7231" t="s">
        <v>176</v>
      </c>
      <c r="N7231" t="s">
        <v>11264</v>
      </c>
      <c r="O7231" s="129"/>
    </row>
    <row r="7232" spans="1:15">
      <c r="A7232" t="s">
        <v>320</v>
      </c>
      <c r="B7232" t="s">
        <v>317</v>
      </c>
      <c r="C7232" t="s">
        <v>11571</v>
      </c>
      <c r="D7232" t="s">
        <v>318</v>
      </c>
      <c r="E7232">
        <v>2181.48</v>
      </c>
      <c r="F7232" t="s">
        <v>1170</v>
      </c>
      <c r="G7232" t="s">
        <v>11572</v>
      </c>
      <c r="H7232" t="s">
        <v>979</v>
      </c>
      <c r="I7232" t="s">
        <v>10586</v>
      </c>
      <c r="J7232">
        <v>10127</v>
      </c>
      <c r="K7232">
        <v>114030</v>
      </c>
      <c r="L7232" t="s">
        <v>37</v>
      </c>
      <c r="M7232" t="s">
        <v>176</v>
      </c>
      <c r="N7232" t="s">
        <v>11265</v>
      </c>
      <c r="O7232" s="129"/>
    </row>
    <row r="7233" spans="1:15">
      <c r="A7233" t="s">
        <v>321</v>
      </c>
      <c r="B7233" t="s">
        <v>317</v>
      </c>
      <c r="C7233" t="s">
        <v>11573</v>
      </c>
      <c r="D7233" t="s">
        <v>318</v>
      </c>
      <c r="E7233">
        <v>2292.66</v>
      </c>
      <c r="F7233" t="s">
        <v>1170</v>
      </c>
      <c r="G7233" t="s">
        <v>11574</v>
      </c>
      <c r="H7233" t="s">
        <v>980</v>
      </c>
      <c r="I7233" t="s">
        <v>10586</v>
      </c>
      <c r="J7233">
        <v>10127</v>
      </c>
      <c r="K7233">
        <v>114030</v>
      </c>
      <c r="L7233" t="s">
        <v>37</v>
      </c>
      <c r="M7233" t="s">
        <v>176</v>
      </c>
      <c r="N7233" t="s">
        <v>11266</v>
      </c>
      <c r="O7233" s="129"/>
    </row>
    <row r="7234" spans="1:15">
      <c r="A7234" t="s">
        <v>1115</v>
      </c>
      <c r="B7234" t="s">
        <v>317</v>
      </c>
      <c r="C7234" t="s">
        <v>11575</v>
      </c>
      <c r="D7234" t="s">
        <v>318</v>
      </c>
      <c r="E7234">
        <v>2403.41</v>
      </c>
      <c r="F7234" t="s">
        <v>1170</v>
      </c>
      <c r="G7234" t="s">
        <v>11576</v>
      </c>
      <c r="H7234" t="s">
        <v>980</v>
      </c>
      <c r="I7234" t="s">
        <v>10586</v>
      </c>
      <c r="J7234">
        <v>10127</v>
      </c>
      <c r="K7234">
        <v>114030</v>
      </c>
      <c r="L7234" t="s">
        <v>37</v>
      </c>
      <c r="M7234" t="s">
        <v>176</v>
      </c>
      <c r="N7234" t="s">
        <v>11267</v>
      </c>
      <c r="O7234" s="129"/>
    </row>
    <row r="7235" spans="1:15">
      <c r="A7235" t="s">
        <v>11577</v>
      </c>
      <c r="B7235" t="s">
        <v>317</v>
      </c>
      <c r="C7235" t="s">
        <v>11578</v>
      </c>
      <c r="D7235" t="s">
        <v>318</v>
      </c>
      <c r="E7235">
        <v>2226.1799999999998</v>
      </c>
      <c r="F7235" t="s">
        <v>1170</v>
      </c>
      <c r="G7235" t="s">
        <v>11579</v>
      </c>
      <c r="H7235" t="s">
        <v>971</v>
      </c>
      <c r="I7235" t="s">
        <v>10586</v>
      </c>
      <c r="J7235">
        <v>10127</v>
      </c>
      <c r="K7235">
        <v>114030</v>
      </c>
      <c r="L7235" t="s">
        <v>37</v>
      </c>
      <c r="M7235" t="s">
        <v>176</v>
      </c>
      <c r="N7235" t="s">
        <v>11268</v>
      </c>
      <c r="O7235" s="129"/>
    </row>
    <row r="7236" spans="1:15">
      <c r="A7236" t="s">
        <v>11580</v>
      </c>
      <c r="B7236" t="s">
        <v>317</v>
      </c>
      <c r="C7236" t="s">
        <v>11581</v>
      </c>
      <c r="D7236" t="s">
        <v>318</v>
      </c>
      <c r="E7236">
        <v>1756.29</v>
      </c>
      <c r="F7236" t="s">
        <v>1170</v>
      </c>
      <c r="G7236" t="s">
        <v>11582</v>
      </c>
      <c r="H7236" t="s">
        <v>966</v>
      </c>
      <c r="I7236" t="s">
        <v>10586</v>
      </c>
      <c r="J7236">
        <v>10127</v>
      </c>
      <c r="K7236">
        <v>114030</v>
      </c>
      <c r="L7236" t="s">
        <v>37</v>
      </c>
      <c r="M7236" t="s">
        <v>176</v>
      </c>
      <c r="N7236" t="s">
        <v>11269</v>
      </c>
      <c r="O7236" s="129"/>
    </row>
    <row r="7237" spans="1:15">
      <c r="A7237" t="s">
        <v>11583</v>
      </c>
      <c r="B7237" t="s">
        <v>317</v>
      </c>
      <c r="C7237" t="s">
        <v>11584</v>
      </c>
      <c r="D7237" t="s">
        <v>318</v>
      </c>
      <c r="E7237">
        <v>1895.31</v>
      </c>
      <c r="F7237" t="s">
        <v>1170</v>
      </c>
      <c r="G7237" t="s">
        <v>11585</v>
      </c>
      <c r="H7237" t="s">
        <v>975</v>
      </c>
      <c r="I7237" t="s">
        <v>10586</v>
      </c>
      <c r="J7237">
        <v>10127</v>
      </c>
      <c r="K7237">
        <v>114030</v>
      </c>
      <c r="L7237" t="s">
        <v>37</v>
      </c>
      <c r="M7237" t="s">
        <v>176</v>
      </c>
      <c r="N7237" t="s">
        <v>11271</v>
      </c>
      <c r="O7237" s="129"/>
    </row>
    <row r="7238" spans="1:15">
      <c r="A7238" t="s">
        <v>1155</v>
      </c>
      <c r="B7238" t="s">
        <v>317</v>
      </c>
      <c r="C7238" t="s">
        <v>11586</v>
      </c>
      <c r="D7238" t="s">
        <v>318</v>
      </c>
      <c r="E7238">
        <v>1816.89</v>
      </c>
      <c r="F7238" t="s">
        <v>1170</v>
      </c>
      <c r="G7238" t="s">
        <v>11587</v>
      </c>
      <c r="H7238" t="s">
        <v>979</v>
      </c>
      <c r="I7238" t="s">
        <v>10586</v>
      </c>
      <c r="J7238">
        <v>10127</v>
      </c>
      <c r="K7238">
        <v>114030</v>
      </c>
      <c r="L7238" t="s">
        <v>37</v>
      </c>
      <c r="M7238" t="s">
        <v>176</v>
      </c>
      <c r="N7238" t="s">
        <v>11270</v>
      </c>
      <c r="O7238" s="129"/>
    </row>
    <row r="7239" spans="1:15">
      <c r="A7239" t="s">
        <v>11588</v>
      </c>
      <c r="B7239" t="s">
        <v>317</v>
      </c>
      <c r="C7239" t="s">
        <v>11589</v>
      </c>
      <c r="D7239" t="s">
        <v>318</v>
      </c>
      <c r="E7239">
        <v>4251.7700000000004</v>
      </c>
      <c r="F7239" t="s">
        <v>1170</v>
      </c>
      <c r="G7239" t="s">
        <v>11590</v>
      </c>
      <c r="H7239" t="s">
        <v>987</v>
      </c>
      <c r="I7239" t="s">
        <v>10586</v>
      </c>
      <c r="J7239">
        <v>10127</v>
      </c>
      <c r="K7239">
        <v>114030</v>
      </c>
      <c r="L7239" t="s">
        <v>37</v>
      </c>
      <c r="M7239" t="s">
        <v>176</v>
      </c>
      <c r="N7239" t="s">
        <v>11272</v>
      </c>
      <c r="O7239" s="129"/>
    </row>
    <row r="7240" spans="1:15">
      <c r="A7240" t="s">
        <v>1161</v>
      </c>
      <c r="B7240" t="s">
        <v>317</v>
      </c>
      <c r="C7240" t="s">
        <v>11591</v>
      </c>
      <c r="D7240" t="s">
        <v>318</v>
      </c>
      <c r="E7240">
        <v>2064.0500000000002</v>
      </c>
      <c r="F7240" t="s">
        <v>1170</v>
      </c>
      <c r="G7240" t="s">
        <v>11592</v>
      </c>
      <c r="H7240" t="s">
        <v>978</v>
      </c>
      <c r="I7240" t="s">
        <v>10586</v>
      </c>
      <c r="J7240">
        <v>10127</v>
      </c>
      <c r="K7240">
        <v>114030</v>
      </c>
      <c r="L7240" t="s">
        <v>37</v>
      </c>
      <c r="M7240" t="s">
        <v>176</v>
      </c>
      <c r="N7240" t="s">
        <v>11273</v>
      </c>
      <c r="O7240" s="129"/>
    </row>
    <row r="7241" spans="1:15">
      <c r="A7241" t="s">
        <v>1160</v>
      </c>
      <c r="B7241" t="s">
        <v>317</v>
      </c>
      <c r="C7241" t="s">
        <v>11593</v>
      </c>
      <c r="D7241" t="s">
        <v>318</v>
      </c>
      <c r="E7241">
        <v>2097.3000000000002</v>
      </c>
      <c r="F7241" t="s">
        <v>1170</v>
      </c>
      <c r="G7241" t="s">
        <v>11594</v>
      </c>
      <c r="H7241" t="s">
        <v>981</v>
      </c>
      <c r="I7241" t="s">
        <v>10586</v>
      </c>
      <c r="J7241">
        <v>10127</v>
      </c>
      <c r="K7241">
        <v>114030</v>
      </c>
      <c r="L7241" t="s">
        <v>37</v>
      </c>
      <c r="M7241" t="s">
        <v>176</v>
      </c>
      <c r="N7241" t="s">
        <v>11274</v>
      </c>
      <c r="O7241" s="129"/>
    </row>
    <row r="7242" spans="1:15">
      <c r="A7242" t="s">
        <v>316</v>
      </c>
      <c r="B7242" t="s">
        <v>317</v>
      </c>
      <c r="C7242" t="s">
        <v>11569</v>
      </c>
      <c r="D7242" t="s">
        <v>318</v>
      </c>
      <c r="E7242">
        <v>44975.73</v>
      </c>
      <c r="F7242" t="s">
        <v>1170</v>
      </c>
      <c r="G7242" t="s">
        <v>11570</v>
      </c>
      <c r="H7242" t="s">
        <v>986</v>
      </c>
      <c r="I7242" t="s">
        <v>10585</v>
      </c>
      <c r="J7242">
        <v>10127</v>
      </c>
      <c r="K7242">
        <v>114040</v>
      </c>
      <c r="L7242" t="s">
        <v>27</v>
      </c>
      <c r="M7242" t="s">
        <v>176</v>
      </c>
      <c r="N7242" t="s">
        <v>11264</v>
      </c>
      <c r="O7242" s="129"/>
    </row>
    <row r="7243" spans="1:15">
      <c r="A7243" t="s">
        <v>320</v>
      </c>
      <c r="B7243" t="s">
        <v>317</v>
      </c>
      <c r="C7243" t="s">
        <v>11571</v>
      </c>
      <c r="D7243" t="s">
        <v>318</v>
      </c>
      <c r="E7243">
        <v>45031.71</v>
      </c>
      <c r="F7243" t="s">
        <v>1170</v>
      </c>
      <c r="G7243" t="s">
        <v>11572</v>
      </c>
      <c r="H7243" t="s">
        <v>980</v>
      </c>
      <c r="I7243" t="s">
        <v>10585</v>
      </c>
      <c r="J7243">
        <v>10127</v>
      </c>
      <c r="K7243">
        <v>114040</v>
      </c>
      <c r="L7243" t="s">
        <v>27</v>
      </c>
      <c r="M7243" t="s">
        <v>176</v>
      </c>
      <c r="N7243" t="s">
        <v>11265</v>
      </c>
      <c r="O7243" s="129"/>
    </row>
    <row r="7244" spans="1:15">
      <c r="A7244" t="s">
        <v>321</v>
      </c>
      <c r="B7244" t="s">
        <v>317</v>
      </c>
      <c r="C7244" t="s">
        <v>11573</v>
      </c>
      <c r="D7244" t="s">
        <v>318</v>
      </c>
      <c r="E7244">
        <v>44680.23</v>
      </c>
      <c r="F7244" t="s">
        <v>1170</v>
      </c>
      <c r="G7244" t="s">
        <v>11574</v>
      </c>
      <c r="H7244" t="s">
        <v>981</v>
      </c>
      <c r="I7244" t="s">
        <v>10585</v>
      </c>
      <c r="J7244">
        <v>10127</v>
      </c>
      <c r="K7244">
        <v>114040</v>
      </c>
      <c r="L7244" t="s">
        <v>27</v>
      </c>
      <c r="M7244" t="s">
        <v>176</v>
      </c>
      <c r="N7244" t="s">
        <v>11266</v>
      </c>
      <c r="O7244" s="129"/>
    </row>
    <row r="7245" spans="1:15">
      <c r="A7245" t="s">
        <v>1115</v>
      </c>
      <c r="B7245" t="s">
        <v>317</v>
      </c>
      <c r="C7245" t="s">
        <v>11575</v>
      </c>
      <c r="D7245" t="s">
        <v>318</v>
      </c>
      <c r="E7245">
        <v>45670.07</v>
      </c>
      <c r="F7245" t="s">
        <v>1170</v>
      </c>
      <c r="G7245" t="s">
        <v>11576</v>
      </c>
      <c r="H7245" t="s">
        <v>981</v>
      </c>
      <c r="I7245" t="s">
        <v>10585</v>
      </c>
      <c r="J7245">
        <v>10127</v>
      </c>
      <c r="K7245">
        <v>114040</v>
      </c>
      <c r="L7245" t="s">
        <v>27</v>
      </c>
      <c r="M7245" t="s">
        <v>176</v>
      </c>
      <c r="N7245" t="s">
        <v>11267</v>
      </c>
      <c r="O7245" s="129"/>
    </row>
    <row r="7246" spans="1:15">
      <c r="A7246" t="s">
        <v>11577</v>
      </c>
      <c r="B7246" t="s">
        <v>317</v>
      </c>
      <c r="C7246" t="s">
        <v>11578</v>
      </c>
      <c r="D7246" t="s">
        <v>318</v>
      </c>
      <c r="E7246">
        <v>47333.23</v>
      </c>
      <c r="F7246" t="s">
        <v>1170</v>
      </c>
      <c r="G7246" t="s">
        <v>11579</v>
      </c>
      <c r="H7246" t="s">
        <v>972</v>
      </c>
      <c r="I7246" t="s">
        <v>10585</v>
      </c>
      <c r="J7246">
        <v>10127</v>
      </c>
      <c r="K7246">
        <v>114040</v>
      </c>
      <c r="L7246" t="s">
        <v>27</v>
      </c>
      <c r="M7246" t="s">
        <v>176</v>
      </c>
      <c r="N7246" t="s">
        <v>11268</v>
      </c>
      <c r="O7246" s="129"/>
    </row>
    <row r="7247" spans="1:15">
      <c r="A7247" t="s">
        <v>11580</v>
      </c>
      <c r="B7247" t="s">
        <v>317</v>
      </c>
      <c r="C7247" t="s">
        <v>11581</v>
      </c>
      <c r="D7247" t="s">
        <v>318</v>
      </c>
      <c r="E7247">
        <v>49695.77</v>
      </c>
      <c r="F7247" t="s">
        <v>1170</v>
      </c>
      <c r="G7247" t="s">
        <v>11582</v>
      </c>
      <c r="H7247" t="s">
        <v>967</v>
      </c>
      <c r="I7247" t="s">
        <v>10585</v>
      </c>
      <c r="J7247">
        <v>10127</v>
      </c>
      <c r="K7247">
        <v>114040</v>
      </c>
      <c r="L7247" t="s">
        <v>27</v>
      </c>
      <c r="M7247" t="s">
        <v>176</v>
      </c>
      <c r="N7247" t="s">
        <v>11269</v>
      </c>
      <c r="O7247" s="129"/>
    </row>
    <row r="7248" spans="1:15">
      <c r="A7248" t="s">
        <v>11583</v>
      </c>
      <c r="B7248" t="s">
        <v>317</v>
      </c>
      <c r="C7248" t="s">
        <v>11584</v>
      </c>
      <c r="D7248" t="s">
        <v>318</v>
      </c>
      <c r="E7248">
        <v>57460.22</v>
      </c>
      <c r="F7248" t="s">
        <v>1170</v>
      </c>
      <c r="G7248" t="s">
        <v>11585</v>
      </c>
      <c r="H7248" t="s">
        <v>976</v>
      </c>
      <c r="I7248" t="s">
        <v>10585</v>
      </c>
      <c r="J7248">
        <v>10127</v>
      </c>
      <c r="K7248">
        <v>114040</v>
      </c>
      <c r="L7248" t="s">
        <v>27</v>
      </c>
      <c r="M7248" t="s">
        <v>176</v>
      </c>
      <c r="N7248" t="s">
        <v>11271</v>
      </c>
      <c r="O7248" s="129"/>
    </row>
    <row r="7249" spans="1:15">
      <c r="A7249" t="s">
        <v>1155</v>
      </c>
      <c r="B7249" t="s">
        <v>317</v>
      </c>
      <c r="C7249" t="s">
        <v>11586</v>
      </c>
      <c r="D7249" t="s">
        <v>318</v>
      </c>
      <c r="E7249">
        <v>48553.55</v>
      </c>
      <c r="F7249" t="s">
        <v>1170</v>
      </c>
      <c r="G7249" t="s">
        <v>11587</v>
      </c>
      <c r="H7249" t="s">
        <v>980</v>
      </c>
      <c r="I7249" t="s">
        <v>10585</v>
      </c>
      <c r="J7249">
        <v>10127</v>
      </c>
      <c r="K7249">
        <v>114040</v>
      </c>
      <c r="L7249" t="s">
        <v>27</v>
      </c>
      <c r="M7249" t="s">
        <v>176</v>
      </c>
      <c r="N7249" t="s">
        <v>11270</v>
      </c>
      <c r="O7249" s="129"/>
    </row>
    <row r="7250" spans="1:15">
      <c r="A7250" t="s">
        <v>11588</v>
      </c>
      <c r="B7250" t="s">
        <v>317</v>
      </c>
      <c r="C7250" t="s">
        <v>11589</v>
      </c>
      <c r="D7250" t="s">
        <v>318</v>
      </c>
      <c r="E7250">
        <v>51415.93</v>
      </c>
      <c r="F7250" t="s">
        <v>1170</v>
      </c>
      <c r="G7250" t="s">
        <v>11590</v>
      </c>
      <c r="H7250" t="s">
        <v>988</v>
      </c>
      <c r="I7250" t="s">
        <v>10585</v>
      </c>
      <c r="J7250">
        <v>10127</v>
      </c>
      <c r="K7250">
        <v>114040</v>
      </c>
      <c r="L7250" t="s">
        <v>27</v>
      </c>
      <c r="M7250" t="s">
        <v>176</v>
      </c>
      <c r="N7250" t="s">
        <v>11272</v>
      </c>
      <c r="O7250" s="129"/>
    </row>
    <row r="7251" spans="1:15">
      <c r="A7251" t="s">
        <v>1161</v>
      </c>
      <c r="B7251" t="s">
        <v>317</v>
      </c>
      <c r="C7251" t="s">
        <v>11591</v>
      </c>
      <c r="D7251" t="s">
        <v>318</v>
      </c>
      <c r="E7251">
        <v>50652.65</v>
      </c>
      <c r="F7251" t="s">
        <v>1170</v>
      </c>
      <c r="G7251" t="s">
        <v>11592</v>
      </c>
      <c r="H7251" t="s">
        <v>979</v>
      </c>
      <c r="I7251" t="s">
        <v>10585</v>
      </c>
      <c r="J7251">
        <v>10127</v>
      </c>
      <c r="K7251">
        <v>114040</v>
      </c>
      <c r="L7251" t="s">
        <v>27</v>
      </c>
      <c r="M7251" t="s">
        <v>176</v>
      </c>
      <c r="N7251" t="s">
        <v>11273</v>
      </c>
      <c r="O7251" s="129"/>
    </row>
    <row r="7252" spans="1:15">
      <c r="A7252" t="s">
        <v>1160</v>
      </c>
      <c r="B7252" t="s">
        <v>317</v>
      </c>
      <c r="C7252" t="s">
        <v>11593</v>
      </c>
      <c r="D7252" t="s">
        <v>318</v>
      </c>
      <c r="E7252">
        <v>49728.44</v>
      </c>
      <c r="F7252" t="s">
        <v>1170</v>
      </c>
      <c r="G7252" t="s">
        <v>11594</v>
      </c>
      <c r="H7252" t="s">
        <v>982</v>
      </c>
      <c r="I7252" t="s">
        <v>10585</v>
      </c>
      <c r="J7252">
        <v>10127</v>
      </c>
      <c r="K7252">
        <v>114040</v>
      </c>
      <c r="L7252" t="s">
        <v>27</v>
      </c>
      <c r="M7252" t="s">
        <v>176</v>
      </c>
      <c r="N7252" t="s">
        <v>11274</v>
      </c>
      <c r="O7252" s="129"/>
    </row>
    <row r="7253" spans="1:15">
      <c r="A7253" t="s">
        <v>11583</v>
      </c>
      <c r="B7253" t="s">
        <v>317</v>
      </c>
      <c r="C7253" t="s">
        <v>11584</v>
      </c>
      <c r="D7253" t="s">
        <v>318</v>
      </c>
      <c r="E7253">
        <v>84.54</v>
      </c>
      <c r="F7253" t="s">
        <v>1170</v>
      </c>
      <c r="G7253" t="s">
        <v>11585</v>
      </c>
      <c r="H7253" t="s">
        <v>977</v>
      </c>
      <c r="I7253" t="s">
        <v>11615</v>
      </c>
      <c r="J7253">
        <v>10127</v>
      </c>
      <c r="K7253">
        <v>114050</v>
      </c>
      <c r="L7253" t="s">
        <v>29</v>
      </c>
      <c r="M7253" t="s">
        <v>176</v>
      </c>
      <c r="N7253" t="s">
        <v>11271</v>
      </c>
      <c r="O7253" s="129"/>
    </row>
    <row r="7254" spans="1:15">
      <c r="A7254" t="s">
        <v>1155</v>
      </c>
      <c r="B7254" t="s">
        <v>317</v>
      </c>
      <c r="C7254" t="s">
        <v>11586</v>
      </c>
      <c r="D7254" t="s">
        <v>318</v>
      </c>
      <c r="E7254">
        <v>483.9</v>
      </c>
      <c r="F7254" t="s">
        <v>1170</v>
      </c>
      <c r="G7254" t="s">
        <v>11587</v>
      </c>
      <c r="H7254" t="s">
        <v>981</v>
      </c>
      <c r="I7254" t="s">
        <v>11615</v>
      </c>
      <c r="J7254">
        <v>10127</v>
      </c>
      <c r="K7254">
        <v>114050</v>
      </c>
      <c r="L7254" t="s">
        <v>29</v>
      </c>
      <c r="M7254" t="s">
        <v>176</v>
      </c>
      <c r="N7254" t="s">
        <v>11270</v>
      </c>
      <c r="O7254" s="129"/>
    </row>
    <row r="7255" spans="1:15">
      <c r="A7255" t="s">
        <v>316</v>
      </c>
      <c r="B7255" t="s">
        <v>317</v>
      </c>
      <c r="C7255" t="s">
        <v>11569</v>
      </c>
      <c r="D7255" t="s">
        <v>318</v>
      </c>
      <c r="E7255">
        <v>31645.34</v>
      </c>
      <c r="F7255" t="s">
        <v>1170</v>
      </c>
      <c r="G7255" t="s">
        <v>11570</v>
      </c>
      <c r="H7255" t="s">
        <v>987</v>
      </c>
      <c r="I7255" t="s">
        <v>10584</v>
      </c>
      <c r="J7255">
        <v>10127</v>
      </c>
      <c r="K7255">
        <v>114060</v>
      </c>
      <c r="L7255" t="s">
        <v>31</v>
      </c>
      <c r="M7255" t="s">
        <v>176</v>
      </c>
      <c r="N7255" t="s">
        <v>11264</v>
      </c>
      <c r="O7255" s="129"/>
    </row>
    <row r="7256" spans="1:15">
      <c r="A7256" t="s">
        <v>320</v>
      </c>
      <c r="B7256" t="s">
        <v>317</v>
      </c>
      <c r="C7256" t="s">
        <v>11571</v>
      </c>
      <c r="D7256" t="s">
        <v>318</v>
      </c>
      <c r="E7256">
        <v>29360.57</v>
      </c>
      <c r="F7256" t="s">
        <v>1170</v>
      </c>
      <c r="G7256" t="s">
        <v>11572</v>
      </c>
      <c r="H7256" t="s">
        <v>981</v>
      </c>
      <c r="I7256" t="s">
        <v>10584</v>
      </c>
      <c r="J7256">
        <v>10127</v>
      </c>
      <c r="K7256">
        <v>114060</v>
      </c>
      <c r="L7256" t="s">
        <v>31</v>
      </c>
      <c r="M7256" t="s">
        <v>176</v>
      </c>
      <c r="N7256" t="s">
        <v>11265</v>
      </c>
      <c r="O7256" s="129"/>
    </row>
    <row r="7257" spans="1:15">
      <c r="A7257" t="s">
        <v>321</v>
      </c>
      <c r="B7257" t="s">
        <v>317</v>
      </c>
      <c r="C7257" t="s">
        <v>11573</v>
      </c>
      <c r="D7257" t="s">
        <v>318</v>
      </c>
      <c r="E7257">
        <v>31164.07</v>
      </c>
      <c r="F7257" t="s">
        <v>1170</v>
      </c>
      <c r="G7257" t="s">
        <v>11574</v>
      </c>
      <c r="H7257" t="s">
        <v>982</v>
      </c>
      <c r="I7257" t="s">
        <v>10584</v>
      </c>
      <c r="J7257">
        <v>10127</v>
      </c>
      <c r="K7257">
        <v>114060</v>
      </c>
      <c r="L7257" t="s">
        <v>31</v>
      </c>
      <c r="M7257" t="s">
        <v>176</v>
      </c>
      <c r="N7257" t="s">
        <v>11266</v>
      </c>
      <c r="O7257" s="129"/>
    </row>
    <row r="7258" spans="1:15">
      <c r="A7258" t="s">
        <v>1115</v>
      </c>
      <c r="B7258" t="s">
        <v>317</v>
      </c>
      <c r="C7258" t="s">
        <v>11575</v>
      </c>
      <c r="D7258" t="s">
        <v>318</v>
      </c>
      <c r="E7258">
        <v>30264.9</v>
      </c>
      <c r="F7258" t="s">
        <v>1170</v>
      </c>
      <c r="G7258" t="s">
        <v>11576</v>
      </c>
      <c r="H7258" t="s">
        <v>982</v>
      </c>
      <c r="I7258" t="s">
        <v>10584</v>
      </c>
      <c r="J7258">
        <v>10127</v>
      </c>
      <c r="K7258">
        <v>114060</v>
      </c>
      <c r="L7258" t="s">
        <v>31</v>
      </c>
      <c r="M7258" t="s">
        <v>176</v>
      </c>
      <c r="N7258" t="s">
        <v>11267</v>
      </c>
      <c r="O7258" s="129"/>
    </row>
    <row r="7259" spans="1:15">
      <c r="A7259" t="s">
        <v>11577</v>
      </c>
      <c r="B7259" t="s">
        <v>317</v>
      </c>
      <c r="C7259" t="s">
        <v>11578</v>
      </c>
      <c r="D7259" t="s">
        <v>318</v>
      </c>
      <c r="E7259">
        <v>30546.78</v>
      </c>
      <c r="F7259" t="s">
        <v>1170</v>
      </c>
      <c r="G7259" t="s">
        <v>11579</v>
      </c>
      <c r="H7259" t="s">
        <v>973</v>
      </c>
      <c r="I7259" t="s">
        <v>10584</v>
      </c>
      <c r="J7259">
        <v>10127</v>
      </c>
      <c r="K7259">
        <v>114060</v>
      </c>
      <c r="L7259" t="s">
        <v>31</v>
      </c>
      <c r="M7259" t="s">
        <v>176</v>
      </c>
      <c r="N7259" t="s">
        <v>11268</v>
      </c>
      <c r="O7259" s="129"/>
    </row>
    <row r="7260" spans="1:15">
      <c r="A7260" t="s">
        <v>11580</v>
      </c>
      <c r="B7260" t="s">
        <v>317</v>
      </c>
      <c r="C7260" t="s">
        <v>11581</v>
      </c>
      <c r="D7260" t="s">
        <v>318</v>
      </c>
      <c r="E7260">
        <v>30223.56</v>
      </c>
      <c r="F7260" t="s">
        <v>1170</v>
      </c>
      <c r="G7260" t="s">
        <v>11582</v>
      </c>
      <c r="H7260" t="s">
        <v>968</v>
      </c>
      <c r="I7260" t="s">
        <v>10584</v>
      </c>
      <c r="J7260">
        <v>10127</v>
      </c>
      <c r="K7260">
        <v>114060</v>
      </c>
      <c r="L7260" t="s">
        <v>31</v>
      </c>
      <c r="M7260" t="s">
        <v>176</v>
      </c>
      <c r="N7260" t="s">
        <v>11269</v>
      </c>
      <c r="O7260" s="129"/>
    </row>
    <row r="7261" spans="1:15">
      <c r="A7261" t="s">
        <v>11583</v>
      </c>
      <c r="B7261" t="s">
        <v>317</v>
      </c>
      <c r="C7261" t="s">
        <v>11584</v>
      </c>
      <c r="D7261" t="s">
        <v>318</v>
      </c>
      <c r="E7261">
        <v>30034.68</v>
      </c>
      <c r="F7261" t="s">
        <v>1170</v>
      </c>
      <c r="G7261" t="s">
        <v>11585</v>
      </c>
      <c r="H7261" t="s">
        <v>978</v>
      </c>
      <c r="I7261" t="s">
        <v>10584</v>
      </c>
      <c r="J7261">
        <v>10127</v>
      </c>
      <c r="K7261">
        <v>114060</v>
      </c>
      <c r="L7261" t="s">
        <v>31</v>
      </c>
      <c r="M7261" t="s">
        <v>176</v>
      </c>
      <c r="N7261" t="s">
        <v>11271</v>
      </c>
      <c r="O7261" s="129"/>
    </row>
    <row r="7262" spans="1:15">
      <c r="A7262" t="s">
        <v>1155</v>
      </c>
      <c r="B7262" t="s">
        <v>317</v>
      </c>
      <c r="C7262" t="s">
        <v>11586</v>
      </c>
      <c r="D7262" t="s">
        <v>318</v>
      </c>
      <c r="E7262">
        <v>30140.03</v>
      </c>
      <c r="F7262" t="s">
        <v>1170</v>
      </c>
      <c r="G7262" t="s">
        <v>11587</v>
      </c>
      <c r="H7262" t="s">
        <v>982</v>
      </c>
      <c r="I7262" t="s">
        <v>10584</v>
      </c>
      <c r="J7262">
        <v>10127</v>
      </c>
      <c r="K7262">
        <v>114060</v>
      </c>
      <c r="L7262" t="s">
        <v>31</v>
      </c>
      <c r="M7262" t="s">
        <v>176</v>
      </c>
      <c r="N7262" t="s">
        <v>11270</v>
      </c>
      <c r="O7262" s="129"/>
    </row>
    <row r="7263" spans="1:15">
      <c r="A7263" t="s">
        <v>11588</v>
      </c>
      <c r="B7263" t="s">
        <v>317</v>
      </c>
      <c r="C7263" t="s">
        <v>11589</v>
      </c>
      <c r="D7263" t="s">
        <v>318</v>
      </c>
      <c r="E7263">
        <v>51925.19</v>
      </c>
      <c r="F7263" t="s">
        <v>1170</v>
      </c>
      <c r="G7263" t="s">
        <v>11590</v>
      </c>
      <c r="H7263" t="s">
        <v>989</v>
      </c>
      <c r="I7263" t="s">
        <v>10584</v>
      </c>
      <c r="J7263">
        <v>10127</v>
      </c>
      <c r="K7263">
        <v>114060</v>
      </c>
      <c r="L7263" t="s">
        <v>31</v>
      </c>
      <c r="M7263" t="s">
        <v>176</v>
      </c>
      <c r="N7263" t="s">
        <v>11272</v>
      </c>
      <c r="O7263" s="129"/>
    </row>
    <row r="7264" spans="1:15">
      <c r="A7264" t="s">
        <v>1161</v>
      </c>
      <c r="B7264" t="s">
        <v>317</v>
      </c>
      <c r="C7264" t="s">
        <v>11591</v>
      </c>
      <c r="D7264" t="s">
        <v>318</v>
      </c>
      <c r="E7264">
        <v>33620.519999999997</v>
      </c>
      <c r="F7264" t="s">
        <v>1170</v>
      </c>
      <c r="G7264" t="s">
        <v>11592</v>
      </c>
      <c r="H7264" t="s">
        <v>980</v>
      </c>
      <c r="I7264" t="s">
        <v>10584</v>
      </c>
      <c r="J7264">
        <v>10127</v>
      </c>
      <c r="K7264">
        <v>114060</v>
      </c>
      <c r="L7264" t="s">
        <v>31</v>
      </c>
      <c r="M7264" t="s">
        <v>176</v>
      </c>
      <c r="N7264" t="s">
        <v>11273</v>
      </c>
      <c r="O7264" s="129"/>
    </row>
    <row r="7265" spans="1:15">
      <c r="A7265" t="s">
        <v>1160</v>
      </c>
      <c r="B7265" t="s">
        <v>317</v>
      </c>
      <c r="C7265" t="s">
        <v>11593</v>
      </c>
      <c r="D7265" t="s">
        <v>318</v>
      </c>
      <c r="E7265">
        <v>33216.86</v>
      </c>
      <c r="F7265" t="s">
        <v>1170</v>
      </c>
      <c r="G7265" t="s">
        <v>11594</v>
      </c>
      <c r="H7265" t="s">
        <v>983</v>
      </c>
      <c r="I7265" t="s">
        <v>10584</v>
      </c>
      <c r="J7265">
        <v>10127</v>
      </c>
      <c r="K7265">
        <v>114060</v>
      </c>
      <c r="L7265" t="s">
        <v>31</v>
      </c>
      <c r="M7265" t="s">
        <v>176</v>
      </c>
      <c r="N7265" t="s">
        <v>11274</v>
      </c>
      <c r="O7265" s="129"/>
    </row>
    <row r="7266" spans="1:15">
      <c r="A7266" t="s">
        <v>316</v>
      </c>
      <c r="B7266" t="s">
        <v>317</v>
      </c>
      <c r="C7266" t="s">
        <v>11569</v>
      </c>
      <c r="D7266" t="s">
        <v>318</v>
      </c>
      <c r="E7266">
        <v>376.23</v>
      </c>
      <c r="F7266" t="s">
        <v>1170</v>
      </c>
      <c r="G7266" t="s">
        <v>11570</v>
      </c>
      <c r="H7266" t="s">
        <v>988</v>
      </c>
      <c r="I7266" t="s">
        <v>10583</v>
      </c>
      <c r="J7266">
        <v>10127</v>
      </c>
      <c r="K7266">
        <v>114070</v>
      </c>
      <c r="L7266" t="s">
        <v>108</v>
      </c>
      <c r="M7266" t="s">
        <v>176</v>
      </c>
      <c r="N7266" t="s">
        <v>11264</v>
      </c>
      <c r="O7266" s="129"/>
    </row>
    <row r="7267" spans="1:15">
      <c r="A7267" t="s">
        <v>320</v>
      </c>
      <c r="B7267" t="s">
        <v>317</v>
      </c>
      <c r="C7267" t="s">
        <v>11571</v>
      </c>
      <c r="D7267" t="s">
        <v>318</v>
      </c>
      <c r="E7267">
        <v>376.23</v>
      </c>
      <c r="F7267" t="s">
        <v>1170</v>
      </c>
      <c r="G7267" t="s">
        <v>11572</v>
      </c>
      <c r="H7267" t="s">
        <v>982</v>
      </c>
      <c r="I7267" t="s">
        <v>10583</v>
      </c>
      <c r="J7267">
        <v>10127</v>
      </c>
      <c r="K7267">
        <v>114070</v>
      </c>
      <c r="L7267" t="s">
        <v>108</v>
      </c>
      <c r="M7267" t="s">
        <v>176</v>
      </c>
      <c r="N7267" t="s">
        <v>11265</v>
      </c>
      <c r="O7267" s="129"/>
    </row>
    <row r="7268" spans="1:15">
      <c r="A7268" t="s">
        <v>321</v>
      </c>
      <c r="B7268" t="s">
        <v>317</v>
      </c>
      <c r="C7268" t="s">
        <v>11573</v>
      </c>
      <c r="D7268" t="s">
        <v>318</v>
      </c>
      <c r="E7268">
        <v>376.23</v>
      </c>
      <c r="F7268" t="s">
        <v>1170</v>
      </c>
      <c r="G7268" t="s">
        <v>11574</v>
      </c>
      <c r="H7268" t="s">
        <v>983</v>
      </c>
      <c r="I7268" t="s">
        <v>10583</v>
      </c>
      <c r="J7268">
        <v>10127</v>
      </c>
      <c r="K7268">
        <v>114070</v>
      </c>
      <c r="L7268" t="s">
        <v>108</v>
      </c>
      <c r="M7268" t="s">
        <v>176</v>
      </c>
      <c r="N7268" t="s">
        <v>11266</v>
      </c>
      <c r="O7268" s="129"/>
    </row>
    <row r="7269" spans="1:15">
      <c r="A7269" t="s">
        <v>1115</v>
      </c>
      <c r="B7269" t="s">
        <v>317</v>
      </c>
      <c r="C7269" t="s">
        <v>11575</v>
      </c>
      <c r="D7269" t="s">
        <v>318</v>
      </c>
      <c r="E7269">
        <v>383.03</v>
      </c>
      <c r="F7269" t="s">
        <v>1170</v>
      </c>
      <c r="G7269" t="s">
        <v>11576</v>
      </c>
      <c r="H7269" t="s">
        <v>983</v>
      </c>
      <c r="I7269" t="s">
        <v>10583</v>
      </c>
      <c r="J7269">
        <v>10127</v>
      </c>
      <c r="K7269">
        <v>114070</v>
      </c>
      <c r="L7269" t="s">
        <v>108</v>
      </c>
      <c r="M7269" t="s">
        <v>176</v>
      </c>
      <c r="N7269" t="s">
        <v>11267</v>
      </c>
      <c r="O7269" s="129"/>
    </row>
    <row r="7270" spans="1:15">
      <c r="A7270" t="s">
        <v>11577</v>
      </c>
      <c r="B7270" t="s">
        <v>317</v>
      </c>
      <c r="C7270" t="s">
        <v>11578</v>
      </c>
      <c r="D7270" t="s">
        <v>318</v>
      </c>
      <c r="E7270">
        <v>377.93</v>
      </c>
      <c r="F7270" t="s">
        <v>1170</v>
      </c>
      <c r="G7270" t="s">
        <v>11579</v>
      </c>
      <c r="H7270" t="s">
        <v>974</v>
      </c>
      <c r="I7270" t="s">
        <v>10583</v>
      </c>
      <c r="J7270">
        <v>10127</v>
      </c>
      <c r="K7270">
        <v>114070</v>
      </c>
      <c r="L7270" t="s">
        <v>108</v>
      </c>
      <c r="M7270" t="s">
        <v>176</v>
      </c>
      <c r="N7270" t="s">
        <v>11268</v>
      </c>
      <c r="O7270" s="129"/>
    </row>
    <row r="7271" spans="1:15">
      <c r="A7271" t="s">
        <v>11580</v>
      </c>
      <c r="B7271" t="s">
        <v>317</v>
      </c>
      <c r="C7271" t="s">
        <v>11581</v>
      </c>
      <c r="D7271" t="s">
        <v>318</v>
      </c>
      <c r="E7271">
        <v>377.93</v>
      </c>
      <c r="F7271" t="s">
        <v>1170</v>
      </c>
      <c r="G7271" t="s">
        <v>11582</v>
      </c>
      <c r="H7271" t="s">
        <v>969</v>
      </c>
      <c r="I7271" t="s">
        <v>10583</v>
      </c>
      <c r="J7271">
        <v>10127</v>
      </c>
      <c r="K7271">
        <v>114070</v>
      </c>
      <c r="L7271" t="s">
        <v>108</v>
      </c>
      <c r="M7271" t="s">
        <v>176</v>
      </c>
      <c r="N7271" t="s">
        <v>11269</v>
      </c>
      <c r="O7271" s="129"/>
    </row>
    <row r="7272" spans="1:15">
      <c r="A7272" t="s">
        <v>11583</v>
      </c>
      <c r="B7272" t="s">
        <v>317</v>
      </c>
      <c r="C7272" t="s">
        <v>11584</v>
      </c>
      <c r="D7272" t="s">
        <v>318</v>
      </c>
      <c r="E7272">
        <v>377.93</v>
      </c>
      <c r="F7272" t="s">
        <v>1170</v>
      </c>
      <c r="G7272" t="s">
        <v>11585</v>
      </c>
      <c r="H7272" t="s">
        <v>979</v>
      </c>
      <c r="I7272" t="s">
        <v>10583</v>
      </c>
      <c r="J7272">
        <v>10127</v>
      </c>
      <c r="K7272">
        <v>114070</v>
      </c>
      <c r="L7272" t="s">
        <v>108</v>
      </c>
      <c r="M7272" t="s">
        <v>176</v>
      </c>
      <c r="N7272" t="s">
        <v>11271</v>
      </c>
      <c r="O7272" s="129"/>
    </row>
    <row r="7273" spans="1:15">
      <c r="A7273" t="s">
        <v>1155</v>
      </c>
      <c r="B7273" t="s">
        <v>317</v>
      </c>
      <c r="C7273" t="s">
        <v>11586</v>
      </c>
      <c r="D7273" t="s">
        <v>318</v>
      </c>
      <c r="E7273">
        <v>377.93</v>
      </c>
      <c r="F7273" t="s">
        <v>1170</v>
      </c>
      <c r="G7273" t="s">
        <v>11587</v>
      </c>
      <c r="H7273" t="s">
        <v>983</v>
      </c>
      <c r="I7273" t="s">
        <v>10583</v>
      </c>
      <c r="J7273">
        <v>10127</v>
      </c>
      <c r="K7273">
        <v>114070</v>
      </c>
      <c r="L7273" t="s">
        <v>108</v>
      </c>
      <c r="M7273" t="s">
        <v>176</v>
      </c>
      <c r="N7273" t="s">
        <v>11270</v>
      </c>
      <c r="O7273" s="129"/>
    </row>
    <row r="7274" spans="1:15">
      <c r="A7274" t="s">
        <v>11588</v>
      </c>
      <c r="B7274" t="s">
        <v>317</v>
      </c>
      <c r="C7274" t="s">
        <v>11589</v>
      </c>
      <c r="D7274" t="s">
        <v>318</v>
      </c>
      <c r="E7274">
        <v>688.41</v>
      </c>
      <c r="F7274" t="s">
        <v>1170</v>
      </c>
      <c r="G7274" t="s">
        <v>11590</v>
      </c>
      <c r="H7274" t="s">
        <v>990</v>
      </c>
      <c r="I7274" t="s">
        <v>10583</v>
      </c>
      <c r="J7274">
        <v>10127</v>
      </c>
      <c r="K7274">
        <v>114070</v>
      </c>
      <c r="L7274" t="s">
        <v>108</v>
      </c>
      <c r="M7274" t="s">
        <v>176</v>
      </c>
      <c r="N7274" t="s">
        <v>11272</v>
      </c>
      <c r="O7274" s="129"/>
    </row>
    <row r="7275" spans="1:15">
      <c r="A7275" t="s">
        <v>1161</v>
      </c>
      <c r="B7275" t="s">
        <v>317</v>
      </c>
      <c r="C7275" t="s">
        <v>11591</v>
      </c>
      <c r="D7275" t="s">
        <v>318</v>
      </c>
      <c r="E7275">
        <v>412.43</v>
      </c>
      <c r="F7275" t="s">
        <v>1170</v>
      </c>
      <c r="G7275" t="s">
        <v>11592</v>
      </c>
      <c r="H7275" t="s">
        <v>981</v>
      </c>
      <c r="I7275" t="s">
        <v>10583</v>
      </c>
      <c r="J7275">
        <v>10127</v>
      </c>
      <c r="K7275">
        <v>114070</v>
      </c>
      <c r="L7275" t="s">
        <v>108</v>
      </c>
      <c r="M7275" t="s">
        <v>176</v>
      </c>
      <c r="N7275" t="s">
        <v>11273</v>
      </c>
      <c r="O7275" s="129"/>
    </row>
    <row r="7276" spans="1:15">
      <c r="A7276" t="s">
        <v>1160</v>
      </c>
      <c r="B7276" t="s">
        <v>317</v>
      </c>
      <c r="C7276" t="s">
        <v>11593</v>
      </c>
      <c r="D7276" t="s">
        <v>318</v>
      </c>
      <c r="E7276">
        <v>412.43</v>
      </c>
      <c r="F7276" t="s">
        <v>1170</v>
      </c>
      <c r="G7276" t="s">
        <v>11594</v>
      </c>
      <c r="H7276" t="s">
        <v>984</v>
      </c>
      <c r="I7276" t="s">
        <v>10583</v>
      </c>
      <c r="J7276">
        <v>10127</v>
      </c>
      <c r="K7276">
        <v>114070</v>
      </c>
      <c r="L7276" t="s">
        <v>108</v>
      </c>
      <c r="M7276" t="s">
        <v>176</v>
      </c>
      <c r="N7276" t="s">
        <v>11274</v>
      </c>
      <c r="O7276" s="129"/>
    </row>
    <row r="7277" spans="1:15">
      <c r="A7277" t="s">
        <v>316</v>
      </c>
      <c r="B7277" t="s">
        <v>317</v>
      </c>
      <c r="C7277" t="s">
        <v>11569</v>
      </c>
      <c r="D7277" t="s">
        <v>318</v>
      </c>
      <c r="E7277">
        <v>7083.79</v>
      </c>
      <c r="F7277" t="s">
        <v>1170</v>
      </c>
      <c r="G7277" t="s">
        <v>11570</v>
      </c>
      <c r="H7277" t="s">
        <v>989</v>
      </c>
      <c r="I7277" t="s">
        <v>10582</v>
      </c>
      <c r="J7277">
        <v>10128</v>
      </c>
      <c r="K7277">
        <v>111100</v>
      </c>
      <c r="L7277" t="s">
        <v>35</v>
      </c>
      <c r="M7277" t="s">
        <v>137</v>
      </c>
      <c r="N7277" t="s">
        <v>11264</v>
      </c>
      <c r="O7277" s="129"/>
    </row>
    <row r="7278" spans="1:15">
      <c r="A7278" t="s">
        <v>320</v>
      </c>
      <c r="B7278" t="s">
        <v>317</v>
      </c>
      <c r="C7278" t="s">
        <v>11571</v>
      </c>
      <c r="D7278" t="s">
        <v>318</v>
      </c>
      <c r="E7278">
        <v>7175.9</v>
      </c>
      <c r="F7278" t="s">
        <v>1170</v>
      </c>
      <c r="G7278" t="s">
        <v>11572</v>
      </c>
      <c r="H7278" t="s">
        <v>983</v>
      </c>
      <c r="I7278" t="s">
        <v>10582</v>
      </c>
      <c r="J7278">
        <v>10128</v>
      </c>
      <c r="K7278">
        <v>111100</v>
      </c>
      <c r="L7278" t="s">
        <v>35</v>
      </c>
      <c r="M7278" t="s">
        <v>137</v>
      </c>
      <c r="N7278" t="s">
        <v>11265</v>
      </c>
      <c r="O7278" s="129"/>
    </row>
    <row r="7279" spans="1:15">
      <c r="A7279" t="s">
        <v>321</v>
      </c>
      <c r="B7279" t="s">
        <v>317</v>
      </c>
      <c r="C7279" t="s">
        <v>11573</v>
      </c>
      <c r="D7279" t="s">
        <v>318</v>
      </c>
      <c r="E7279">
        <v>7268.01</v>
      </c>
      <c r="F7279" t="s">
        <v>1170</v>
      </c>
      <c r="G7279" t="s">
        <v>11574</v>
      </c>
      <c r="H7279" t="s">
        <v>984</v>
      </c>
      <c r="I7279" t="s">
        <v>10582</v>
      </c>
      <c r="J7279">
        <v>10128</v>
      </c>
      <c r="K7279">
        <v>111100</v>
      </c>
      <c r="L7279" t="s">
        <v>35</v>
      </c>
      <c r="M7279" t="s">
        <v>137</v>
      </c>
      <c r="N7279" t="s">
        <v>11266</v>
      </c>
      <c r="O7279" s="129"/>
    </row>
    <row r="7280" spans="1:15">
      <c r="A7280" t="s">
        <v>1115</v>
      </c>
      <c r="B7280" t="s">
        <v>317</v>
      </c>
      <c r="C7280" t="s">
        <v>11575</v>
      </c>
      <c r="D7280" t="s">
        <v>318</v>
      </c>
      <c r="E7280">
        <v>7268.01</v>
      </c>
      <c r="F7280" t="s">
        <v>1170</v>
      </c>
      <c r="G7280" t="s">
        <v>11576</v>
      </c>
      <c r="H7280" t="s">
        <v>984</v>
      </c>
      <c r="I7280" t="s">
        <v>10582</v>
      </c>
      <c r="J7280">
        <v>10128</v>
      </c>
      <c r="K7280">
        <v>111100</v>
      </c>
      <c r="L7280" t="s">
        <v>35</v>
      </c>
      <c r="M7280" t="s">
        <v>137</v>
      </c>
      <c r="N7280" t="s">
        <v>11267</v>
      </c>
      <c r="O7280" s="129"/>
    </row>
    <row r="7281" spans="1:15">
      <c r="A7281" t="s">
        <v>11577</v>
      </c>
      <c r="B7281" t="s">
        <v>317</v>
      </c>
      <c r="C7281" t="s">
        <v>11578</v>
      </c>
      <c r="D7281" t="s">
        <v>318</v>
      </c>
      <c r="E7281">
        <v>7268.01</v>
      </c>
      <c r="F7281" t="s">
        <v>1170</v>
      </c>
      <c r="G7281" t="s">
        <v>11579</v>
      </c>
      <c r="H7281" t="s">
        <v>975</v>
      </c>
      <c r="I7281" t="s">
        <v>10582</v>
      </c>
      <c r="J7281">
        <v>10128</v>
      </c>
      <c r="K7281">
        <v>111100</v>
      </c>
      <c r="L7281" t="s">
        <v>35</v>
      </c>
      <c r="M7281" t="s">
        <v>137</v>
      </c>
      <c r="N7281" t="s">
        <v>11268</v>
      </c>
      <c r="O7281" s="129"/>
    </row>
    <row r="7282" spans="1:15">
      <c r="A7282" t="s">
        <v>11580</v>
      </c>
      <c r="B7282" t="s">
        <v>317</v>
      </c>
      <c r="C7282" t="s">
        <v>11581</v>
      </c>
      <c r="D7282" t="s">
        <v>318</v>
      </c>
      <c r="E7282">
        <v>7268.01</v>
      </c>
      <c r="F7282" t="s">
        <v>1170</v>
      </c>
      <c r="G7282" t="s">
        <v>11582</v>
      </c>
      <c r="H7282" t="s">
        <v>970</v>
      </c>
      <c r="I7282" t="s">
        <v>10582</v>
      </c>
      <c r="J7282">
        <v>10128</v>
      </c>
      <c r="K7282">
        <v>111100</v>
      </c>
      <c r="L7282" t="s">
        <v>35</v>
      </c>
      <c r="M7282" t="s">
        <v>137</v>
      </c>
      <c r="N7282" t="s">
        <v>11269</v>
      </c>
      <c r="O7282" s="129"/>
    </row>
    <row r="7283" spans="1:15">
      <c r="A7283" t="s">
        <v>11583</v>
      </c>
      <c r="B7283" t="s">
        <v>317</v>
      </c>
      <c r="C7283" t="s">
        <v>11584</v>
      </c>
      <c r="D7283" t="s">
        <v>318</v>
      </c>
      <c r="E7283">
        <v>7268.01</v>
      </c>
      <c r="F7283" t="s">
        <v>1170</v>
      </c>
      <c r="G7283" t="s">
        <v>11585</v>
      </c>
      <c r="H7283" t="s">
        <v>980</v>
      </c>
      <c r="I7283" t="s">
        <v>10582</v>
      </c>
      <c r="J7283">
        <v>10128</v>
      </c>
      <c r="K7283">
        <v>111100</v>
      </c>
      <c r="L7283" t="s">
        <v>35</v>
      </c>
      <c r="M7283" t="s">
        <v>137</v>
      </c>
      <c r="N7283" t="s">
        <v>11271</v>
      </c>
      <c r="O7283" s="129"/>
    </row>
    <row r="7284" spans="1:15">
      <c r="A7284" t="s">
        <v>1155</v>
      </c>
      <c r="B7284" t="s">
        <v>317</v>
      </c>
      <c r="C7284" t="s">
        <v>11586</v>
      </c>
      <c r="D7284" t="s">
        <v>318</v>
      </c>
      <c r="E7284">
        <v>7268.01</v>
      </c>
      <c r="F7284" t="s">
        <v>1170</v>
      </c>
      <c r="G7284" t="s">
        <v>11587</v>
      </c>
      <c r="H7284" t="s">
        <v>984</v>
      </c>
      <c r="I7284" t="s">
        <v>10582</v>
      </c>
      <c r="J7284">
        <v>10128</v>
      </c>
      <c r="K7284">
        <v>111100</v>
      </c>
      <c r="L7284" t="s">
        <v>35</v>
      </c>
      <c r="M7284" t="s">
        <v>137</v>
      </c>
      <c r="N7284" t="s">
        <v>11270</v>
      </c>
      <c r="O7284" s="129"/>
    </row>
    <row r="7285" spans="1:15">
      <c r="A7285" t="s">
        <v>11588</v>
      </c>
      <c r="B7285" t="s">
        <v>317</v>
      </c>
      <c r="C7285" t="s">
        <v>11589</v>
      </c>
      <c r="D7285" t="s">
        <v>318</v>
      </c>
      <c r="E7285">
        <v>12143.94</v>
      </c>
      <c r="F7285" t="s">
        <v>1170</v>
      </c>
      <c r="G7285" t="s">
        <v>11590</v>
      </c>
      <c r="H7285" t="s">
        <v>991</v>
      </c>
      <c r="I7285" t="s">
        <v>10582</v>
      </c>
      <c r="J7285">
        <v>10128</v>
      </c>
      <c r="K7285">
        <v>111100</v>
      </c>
      <c r="L7285" t="s">
        <v>35</v>
      </c>
      <c r="M7285" t="s">
        <v>137</v>
      </c>
      <c r="N7285" t="s">
        <v>11272</v>
      </c>
      <c r="O7285" s="129"/>
    </row>
    <row r="7286" spans="1:15">
      <c r="A7286" t="s">
        <v>1161</v>
      </c>
      <c r="B7286" t="s">
        <v>317</v>
      </c>
      <c r="C7286" t="s">
        <v>11591</v>
      </c>
      <c r="D7286" t="s">
        <v>318</v>
      </c>
      <c r="E7286">
        <v>7809.78</v>
      </c>
      <c r="F7286" t="s">
        <v>1170</v>
      </c>
      <c r="G7286" t="s">
        <v>11592</v>
      </c>
      <c r="H7286" t="s">
        <v>982</v>
      </c>
      <c r="I7286" t="s">
        <v>10582</v>
      </c>
      <c r="J7286">
        <v>10128</v>
      </c>
      <c r="K7286">
        <v>111100</v>
      </c>
      <c r="L7286" t="s">
        <v>35</v>
      </c>
      <c r="M7286" t="s">
        <v>137</v>
      </c>
      <c r="N7286" t="s">
        <v>11273</v>
      </c>
      <c r="O7286" s="129"/>
    </row>
    <row r="7287" spans="1:15">
      <c r="A7287" t="s">
        <v>1160</v>
      </c>
      <c r="B7287" t="s">
        <v>317</v>
      </c>
      <c r="C7287" t="s">
        <v>11593</v>
      </c>
      <c r="D7287" t="s">
        <v>318</v>
      </c>
      <c r="E7287">
        <v>7809.78</v>
      </c>
      <c r="F7287" t="s">
        <v>1170</v>
      </c>
      <c r="G7287" t="s">
        <v>11594</v>
      </c>
      <c r="H7287" t="s">
        <v>985</v>
      </c>
      <c r="I7287" t="s">
        <v>10582</v>
      </c>
      <c r="J7287">
        <v>10128</v>
      </c>
      <c r="K7287">
        <v>111100</v>
      </c>
      <c r="L7287" t="s">
        <v>35</v>
      </c>
      <c r="M7287" t="s">
        <v>137</v>
      </c>
      <c r="N7287" t="s">
        <v>11274</v>
      </c>
      <c r="O7287" s="129"/>
    </row>
    <row r="7288" spans="1:15">
      <c r="A7288" t="s">
        <v>1115</v>
      </c>
      <c r="B7288" t="s">
        <v>317</v>
      </c>
      <c r="C7288" t="s">
        <v>11575</v>
      </c>
      <c r="D7288" t="s">
        <v>318</v>
      </c>
      <c r="E7288">
        <v>3338.71</v>
      </c>
      <c r="F7288" t="s">
        <v>1170</v>
      </c>
      <c r="G7288" t="s">
        <v>11576</v>
      </c>
      <c r="H7288" t="s">
        <v>985</v>
      </c>
      <c r="I7288" t="s">
        <v>10581</v>
      </c>
      <c r="J7288">
        <v>10128</v>
      </c>
      <c r="K7288">
        <v>111200</v>
      </c>
      <c r="L7288" t="s">
        <v>33</v>
      </c>
      <c r="M7288" t="s">
        <v>137</v>
      </c>
      <c r="N7288" t="s">
        <v>11267</v>
      </c>
      <c r="O7288" s="129"/>
    </row>
    <row r="7289" spans="1:15">
      <c r="A7289" t="s">
        <v>11577</v>
      </c>
      <c r="B7289" t="s">
        <v>317</v>
      </c>
      <c r="C7289" t="s">
        <v>11578</v>
      </c>
      <c r="D7289" t="s">
        <v>318</v>
      </c>
      <c r="E7289">
        <v>3100.23</v>
      </c>
      <c r="F7289" t="s">
        <v>1170</v>
      </c>
      <c r="G7289" t="s">
        <v>11579</v>
      </c>
      <c r="H7289" t="s">
        <v>976</v>
      </c>
      <c r="I7289" t="s">
        <v>10581</v>
      </c>
      <c r="J7289">
        <v>10128</v>
      </c>
      <c r="K7289">
        <v>111200</v>
      </c>
      <c r="L7289" t="s">
        <v>33</v>
      </c>
      <c r="M7289" t="s">
        <v>137</v>
      </c>
      <c r="N7289" t="s">
        <v>11268</v>
      </c>
      <c r="O7289" s="129"/>
    </row>
    <row r="7290" spans="1:15">
      <c r="A7290" t="s">
        <v>11580</v>
      </c>
      <c r="B7290" t="s">
        <v>317</v>
      </c>
      <c r="C7290" t="s">
        <v>11581</v>
      </c>
      <c r="D7290" t="s">
        <v>318</v>
      </c>
      <c r="E7290">
        <v>729.26</v>
      </c>
      <c r="F7290" t="s">
        <v>1170</v>
      </c>
      <c r="G7290" t="s">
        <v>11582</v>
      </c>
      <c r="H7290" t="s">
        <v>971</v>
      </c>
      <c r="I7290" t="s">
        <v>10581</v>
      </c>
      <c r="J7290">
        <v>10128</v>
      </c>
      <c r="K7290">
        <v>111200</v>
      </c>
      <c r="L7290" t="s">
        <v>33</v>
      </c>
      <c r="M7290" t="s">
        <v>137</v>
      </c>
      <c r="N7290" t="s">
        <v>11269</v>
      </c>
      <c r="O7290" s="129"/>
    </row>
    <row r="7291" spans="1:15">
      <c r="A7291" t="s">
        <v>316</v>
      </c>
      <c r="B7291" t="s">
        <v>317</v>
      </c>
      <c r="C7291" t="s">
        <v>11569</v>
      </c>
      <c r="D7291" t="s">
        <v>318</v>
      </c>
      <c r="E7291">
        <v>86614.26</v>
      </c>
      <c r="F7291" t="s">
        <v>1170</v>
      </c>
      <c r="G7291" t="s">
        <v>11570</v>
      </c>
      <c r="H7291" t="s">
        <v>990</v>
      </c>
      <c r="I7291" t="s">
        <v>10580</v>
      </c>
      <c r="J7291">
        <v>10128</v>
      </c>
      <c r="K7291">
        <v>111400</v>
      </c>
      <c r="L7291" t="s">
        <v>27</v>
      </c>
      <c r="M7291" t="s">
        <v>137</v>
      </c>
      <c r="N7291" t="s">
        <v>11264</v>
      </c>
      <c r="O7291" s="129"/>
    </row>
    <row r="7292" spans="1:15">
      <c r="A7292" t="s">
        <v>320</v>
      </c>
      <c r="B7292" t="s">
        <v>317</v>
      </c>
      <c r="C7292" t="s">
        <v>11571</v>
      </c>
      <c r="D7292" t="s">
        <v>318</v>
      </c>
      <c r="E7292">
        <v>85321.84</v>
      </c>
      <c r="F7292" t="s">
        <v>1170</v>
      </c>
      <c r="G7292" t="s">
        <v>11572</v>
      </c>
      <c r="H7292" t="s">
        <v>984</v>
      </c>
      <c r="I7292" t="s">
        <v>10580</v>
      </c>
      <c r="J7292">
        <v>10128</v>
      </c>
      <c r="K7292">
        <v>111400</v>
      </c>
      <c r="L7292" t="s">
        <v>27</v>
      </c>
      <c r="M7292" t="s">
        <v>137</v>
      </c>
      <c r="N7292" t="s">
        <v>11265</v>
      </c>
      <c r="O7292" s="129"/>
    </row>
    <row r="7293" spans="1:15">
      <c r="A7293" t="s">
        <v>321</v>
      </c>
      <c r="B7293" t="s">
        <v>317</v>
      </c>
      <c r="C7293" t="s">
        <v>11573</v>
      </c>
      <c r="D7293" t="s">
        <v>318</v>
      </c>
      <c r="E7293">
        <v>82570.960000000006</v>
      </c>
      <c r="F7293" t="s">
        <v>1170</v>
      </c>
      <c r="G7293" t="s">
        <v>11574</v>
      </c>
      <c r="H7293" t="s">
        <v>985</v>
      </c>
      <c r="I7293" t="s">
        <v>10580</v>
      </c>
      <c r="J7293">
        <v>10128</v>
      </c>
      <c r="K7293">
        <v>111400</v>
      </c>
      <c r="L7293" t="s">
        <v>27</v>
      </c>
      <c r="M7293" t="s">
        <v>137</v>
      </c>
      <c r="N7293" t="s">
        <v>11266</v>
      </c>
      <c r="O7293" s="129"/>
    </row>
    <row r="7294" spans="1:15">
      <c r="A7294" t="s">
        <v>1115</v>
      </c>
      <c r="B7294" t="s">
        <v>317</v>
      </c>
      <c r="C7294" t="s">
        <v>11575</v>
      </c>
      <c r="D7294" t="s">
        <v>318</v>
      </c>
      <c r="E7294">
        <v>86785.84</v>
      </c>
      <c r="F7294" t="s">
        <v>1170</v>
      </c>
      <c r="G7294" t="s">
        <v>11576</v>
      </c>
      <c r="H7294" t="s">
        <v>986</v>
      </c>
      <c r="I7294" t="s">
        <v>10580</v>
      </c>
      <c r="J7294">
        <v>10128</v>
      </c>
      <c r="K7294">
        <v>111400</v>
      </c>
      <c r="L7294" t="s">
        <v>27</v>
      </c>
      <c r="M7294" t="s">
        <v>137</v>
      </c>
      <c r="N7294" t="s">
        <v>11267</v>
      </c>
      <c r="O7294" s="129"/>
    </row>
    <row r="7295" spans="1:15">
      <c r="A7295" t="s">
        <v>11577</v>
      </c>
      <c r="B7295" t="s">
        <v>317</v>
      </c>
      <c r="C7295" t="s">
        <v>11578</v>
      </c>
      <c r="D7295" t="s">
        <v>318</v>
      </c>
      <c r="E7295">
        <v>85246.93</v>
      </c>
      <c r="F7295" t="s">
        <v>1170</v>
      </c>
      <c r="G7295" t="s">
        <v>11579</v>
      </c>
      <c r="H7295" t="s">
        <v>977</v>
      </c>
      <c r="I7295" t="s">
        <v>10580</v>
      </c>
      <c r="J7295">
        <v>10128</v>
      </c>
      <c r="K7295">
        <v>111400</v>
      </c>
      <c r="L7295" t="s">
        <v>27</v>
      </c>
      <c r="M7295" t="s">
        <v>137</v>
      </c>
      <c r="N7295" t="s">
        <v>11268</v>
      </c>
      <c r="O7295" s="129"/>
    </row>
    <row r="7296" spans="1:15">
      <c r="A7296" t="s">
        <v>11580</v>
      </c>
      <c r="B7296" t="s">
        <v>317</v>
      </c>
      <c r="C7296" t="s">
        <v>11581</v>
      </c>
      <c r="D7296" t="s">
        <v>318</v>
      </c>
      <c r="E7296">
        <v>92428.29</v>
      </c>
      <c r="F7296" t="s">
        <v>1170</v>
      </c>
      <c r="G7296" t="s">
        <v>11582</v>
      </c>
      <c r="H7296" t="s">
        <v>972</v>
      </c>
      <c r="I7296" t="s">
        <v>10580</v>
      </c>
      <c r="J7296">
        <v>10128</v>
      </c>
      <c r="K7296">
        <v>111400</v>
      </c>
      <c r="L7296" t="s">
        <v>27</v>
      </c>
      <c r="M7296" t="s">
        <v>137</v>
      </c>
      <c r="N7296" t="s">
        <v>11269</v>
      </c>
      <c r="O7296" s="129"/>
    </row>
    <row r="7297" spans="1:15">
      <c r="A7297" t="s">
        <v>11583</v>
      </c>
      <c r="B7297" t="s">
        <v>317</v>
      </c>
      <c r="C7297" t="s">
        <v>11584</v>
      </c>
      <c r="D7297" t="s">
        <v>318</v>
      </c>
      <c r="E7297">
        <v>109412.05</v>
      </c>
      <c r="F7297" t="s">
        <v>1170</v>
      </c>
      <c r="G7297" t="s">
        <v>11585</v>
      </c>
      <c r="H7297" t="s">
        <v>981</v>
      </c>
      <c r="I7297" t="s">
        <v>10580</v>
      </c>
      <c r="J7297">
        <v>10128</v>
      </c>
      <c r="K7297">
        <v>111400</v>
      </c>
      <c r="L7297" t="s">
        <v>27</v>
      </c>
      <c r="M7297" t="s">
        <v>137</v>
      </c>
      <c r="N7297" t="s">
        <v>11271</v>
      </c>
      <c r="O7297" s="129"/>
    </row>
    <row r="7298" spans="1:15">
      <c r="A7298" t="s">
        <v>1155</v>
      </c>
      <c r="B7298" t="s">
        <v>317</v>
      </c>
      <c r="C7298" t="s">
        <v>11586</v>
      </c>
      <c r="D7298" t="s">
        <v>318</v>
      </c>
      <c r="E7298">
        <v>85675.92</v>
      </c>
      <c r="F7298" t="s">
        <v>1170</v>
      </c>
      <c r="G7298" t="s">
        <v>11587</v>
      </c>
      <c r="H7298" t="s">
        <v>985</v>
      </c>
      <c r="I7298" t="s">
        <v>10580</v>
      </c>
      <c r="J7298">
        <v>10128</v>
      </c>
      <c r="K7298">
        <v>111400</v>
      </c>
      <c r="L7298" t="s">
        <v>27</v>
      </c>
      <c r="M7298" t="s">
        <v>137</v>
      </c>
      <c r="N7298" t="s">
        <v>11270</v>
      </c>
      <c r="O7298" s="129"/>
    </row>
    <row r="7299" spans="1:15">
      <c r="A7299" t="s">
        <v>11588</v>
      </c>
      <c r="B7299" t="s">
        <v>317</v>
      </c>
      <c r="C7299" t="s">
        <v>11589</v>
      </c>
      <c r="D7299" t="s">
        <v>318</v>
      </c>
      <c r="E7299">
        <v>95648.91</v>
      </c>
      <c r="F7299" t="s">
        <v>1170</v>
      </c>
      <c r="G7299" t="s">
        <v>11590</v>
      </c>
      <c r="H7299" t="s">
        <v>992</v>
      </c>
      <c r="I7299" t="s">
        <v>10580</v>
      </c>
      <c r="J7299">
        <v>10128</v>
      </c>
      <c r="K7299">
        <v>111400</v>
      </c>
      <c r="L7299" t="s">
        <v>27</v>
      </c>
      <c r="M7299" t="s">
        <v>137</v>
      </c>
      <c r="N7299" t="s">
        <v>11272</v>
      </c>
      <c r="O7299" s="129"/>
    </row>
    <row r="7300" spans="1:15">
      <c r="A7300" t="s">
        <v>1161</v>
      </c>
      <c r="B7300" t="s">
        <v>317</v>
      </c>
      <c r="C7300" t="s">
        <v>11591</v>
      </c>
      <c r="D7300" t="s">
        <v>318</v>
      </c>
      <c r="E7300">
        <v>93411.77</v>
      </c>
      <c r="F7300" t="s">
        <v>1170</v>
      </c>
      <c r="G7300" t="s">
        <v>11592</v>
      </c>
      <c r="H7300" t="s">
        <v>983</v>
      </c>
      <c r="I7300" t="s">
        <v>10580</v>
      </c>
      <c r="J7300">
        <v>10128</v>
      </c>
      <c r="K7300">
        <v>111400</v>
      </c>
      <c r="L7300" t="s">
        <v>27</v>
      </c>
      <c r="M7300" t="s">
        <v>137</v>
      </c>
      <c r="N7300" t="s">
        <v>11273</v>
      </c>
      <c r="O7300" s="129"/>
    </row>
    <row r="7301" spans="1:15">
      <c r="A7301" t="s">
        <v>1160</v>
      </c>
      <c r="B7301" t="s">
        <v>317</v>
      </c>
      <c r="C7301" t="s">
        <v>11593</v>
      </c>
      <c r="D7301" t="s">
        <v>318</v>
      </c>
      <c r="E7301">
        <v>92161.75</v>
      </c>
      <c r="F7301" t="s">
        <v>1170</v>
      </c>
      <c r="G7301" t="s">
        <v>11594</v>
      </c>
      <c r="H7301" t="s">
        <v>986</v>
      </c>
      <c r="I7301" t="s">
        <v>10580</v>
      </c>
      <c r="J7301">
        <v>10128</v>
      </c>
      <c r="K7301">
        <v>111400</v>
      </c>
      <c r="L7301" t="s">
        <v>27</v>
      </c>
      <c r="M7301" t="s">
        <v>137</v>
      </c>
      <c r="N7301" t="s">
        <v>11274</v>
      </c>
      <c r="O7301" s="129"/>
    </row>
    <row r="7302" spans="1:15">
      <c r="A7302" t="s">
        <v>1160</v>
      </c>
      <c r="B7302" t="s">
        <v>317</v>
      </c>
      <c r="C7302" t="s">
        <v>11593</v>
      </c>
      <c r="D7302" t="s">
        <v>318</v>
      </c>
      <c r="E7302">
        <v>1296.1099999999999</v>
      </c>
      <c r="F7302" t="s">
        <v>1170</v>
      </c>
      <c r="G7302" t="s">
        <v>11594</v>
      </c>
      <c r="H7302" t="s">
        <v>987</v>
      </c>
      <c r="I7302" t="s">
        <v>11616</v>
      </c>
      <c r="J7302">
        <v>10128</v>
      </c>
      <c r="K7302">
        <v>111450</v>
      </c>
      <c r="L7302" t="s">
        <v>108</v>
      </c>
      <c r="M7302" t="s">
        <v>137</v>
      </c>
      <c r="N7302" t="s">
        <v>11274</v>
      </c>
      <c r="O7302" s="129"/>
    </row>
    <row r="7303" spans="1:15">
      <c r="A7303" t="s">
        <v>316</v>
      </c>
      <c r="B7303" t="s">
        <v>317</v>
      </c>
      <c r="C7303" t="s">
        <v>11569</v>
      </c>
      <c r="D7303" t="s">
        <v>318</v>
      </c>
      <c r="E7303">
        <v>11488.53</v>
      </c>
      <c r="F7303" t="s">
        <v>1170</v>
      </c>
      <c r="G7303" t="s">
        <v>11570</v>
      </c>
      <c r="H7303" t="s">
        <v>991</v>
      </c>
      <c r="I7303" t="s">
        <v>10579</v>
      </c>
      <c r="J7303">
        <v>10128</v>
      </c>
      <c r="K7303">
        <v>111600</v>
      </c>
      <c r="L7303" t="s">
        <v>31</v>
      </c>
      <c r="M7303" t="s">
        <v>137</v>
      </c>
      <c r="N7303" t="s">
        <v>11264</v>
      </c>
      <c r="O7303" s="129"/>
    </row>
    <row r="7304" spans="1:15">
      <c r="A7304" t="s">
        <v>320</v>
      </c>
      <c r="B7304" t="s">
        <v>317</v>
      </c>
      <c r="C7304" t="s">
        <v>11571</v>
      </c>
      <c r="D7304" t="s">
        <v>318</v>
      </c>
      <c r="E7304">
        <v>11443.54</v>
      </c>
      <c r="F7304" t="s">
        <v>1170</v>
      </c>
      <c r="G7304" t="s">
        <v>11572</v>
      </c>
      <c r="H7304" t="s">
        <v>985</v>
      </c>
      <c r="I7304" t="s">
        <v>10579</v>
      </c>
      <c r="J7304">
        <v>10128</v>
      </c>
      <c r="K7304">
        <v>111600</v>
      </c>
      <c r="L7304" t="s">
        <v>31</v>
      </c>
      <c r="M7304" t="s">
        <v>137</v>
      </c>
      <c r="N7304" t="s">
        <v>11265</v>
      </c>
      <c r="O7304" s="129"/>
    </row>
    <row r="7305" spans="1:15">
      <c r="A7305" t="s">
        <v>321</v>
      </c>
      <c r="B7305" t="s">
        <v>317</v>
      </c>
      <c r="C7305" t="s">
        <v>11573</v>
      </c>
      <c r="D7305" t="s">
        <v>318</v>
      </c>
      <c r="E7305">
        <v>11488.53</v>
      </c>
      <c r="F7305" t="s">
        <v>1170</v>
      </c>
      <c r="G7305" t="s">
        <v>11574</v>
      </c>
      <c r="H7305" t="s">
        <v>986</v>
      </c>
      <c r="I7305" t="s">
        <v>10579</v>
      </c>
      <c r="J7305">
        <v>10128</v>
      </c>
      <c r="K7305">
        <v>111600</v>
      </c>
      <c r="L7305" t="s">
        <v>31</v>
      </c>
      <c r="M7305" t="s">
        <v>137</v>
      </c>
      <c r="N7305" t="s">
        <v>11266</v>
      </c>
      <c r="O7305" s="129"/>
    </row>
    <row r="7306" spans="1:15">
      <c r="A7306" t="s">
        <v>1115</v>
      </c>
      <c r="B7306" t="s">
        <v>317</v>
      </c>
      <c r="C7306" t="s">
        <v>11575</v>
      </c>
      <c r="D7306" t="s">
        <v>318</v>
      </c>
      <c r="E7306">
        <v>11488.53</v>
      </c>
      <c r="F7306" t="s">
        <v>1170</v>
      </c>
      <c r="G7306" t="s">
        <v>11576</v>
      </c>
      <c r="H7306" t="s">
        <v>987</v>
      </c>
      <c r="I7306" t="s">
        <v>10579</v>
      </c>
      <c r="J7306">
        <v>10128</v>
      </c>
      <c r="K7306">
        <v>111600</v>
      </c>
      <c r="L7306" t="s">
        <v>31</v>
      </c>
      <c r="M7306" t="s">
        <v>137</v>
      </c>
      <c r="N7306" t="s">
        <v>11267</v>
      </c>
      <c r="O7306" s="129"/>
    </row>
    <row r="7307" spans="1:15">
      <c r="A7307" t="s">
        <v>11577</v>
      </c>
      <c r="B7307" t="s">
        <v>317</v>
      </c>
      <c r="C7307" t="s">
        <v>11578</v>
      </c>
      <c r="D7307" t="s">
        <v>318</v>
      </c>
      <c r="E7307">
        <v>11488.53</v>
      </c>
      <c r="F7307" t="s">
        <v>1170</v>
      </c>
      <c r="G7307" t="s">
        <v>11579</v>
      </c>
      <c r="H7307" t="s">
        <v>978</v>
      </c>
      <c r="I7307" t="s">
        <v>10579</v>
      </c>
      <c r="J7307">
        <v>10128</v>
      </c>
      <c r="K7307">
        <v>111600</v>
      </c>
      <c r="L7307" t="s">
        <v>31</v>
      </c>
      <c r="M7307" t="s">
        <v>137</v>
      </c>
      <c r="N7307" t="s">
        <v>11268</v>
      </c>
      <c r="O7307" s="129"/>
    </row>
    <row r="7308" spans="1:15">
      <c r="A7308" t="s">
        <v>11580</v>
      </c>
      <c r="B7308" t="s">
        <v>317</v>
      </c>
      <c r="C7308" t="s">
        <v>11581</v>
      </c>
      <c r="D7308" t="s">
        <v>318</v>
      </c>
      <c r="E7308">
        <v>11588.21</v>
      </c>
      <c r="F7308" t="s">
        <v>1170</v>
      </c>
      <c r="G7308" t="s">
        <v>11582</v>
      </c>
      <c r="H7308" t="s">
        <v>973</v>
      </c>
      <c r="I7308" t="s">
        <v>10579</v>
      </c>
      <c r="J7308">
        <v>10128</v>
      </c>
      <c r="K7308">
        <v>111600</v>
      </c>
      <c r="L7308" t="s">
        <v>31</v>
      </c>
      <c r="M7308" t="s">
        <v>137</v>
      </c>
      <c r="N7308" t="s">
        <v>11269</v>
      </c>
      <c r="O7308" s="129"/>
    </row>
    <row r="7309" spans="1:15">
      <c r="A7309" t="s">
        <v>11583</v>
      </c>
      <c r="B7309" t="s">
        <v>317</v>
      </c>
      <c r="C7309" t="s">
        <v>11584</v>
      </c>
      <c r="D7309" t="s">
        <v>318</v>
      </c>
      <c r="E7309">
        <v>11549.11</v>
      </c>
      <c r="F7309" t="s">
        <v>1170</v>
      </c>
      <c r="G7309" t="s">
        <v>11585</v>
      </c>
      <c r="H7309" t="s">
        <v>982</v>
      </c>
      <c r="I7309" t="s">
        <v>10579</v>
      </c>
      <c r="J7309">
        <v>10128</v>
      </c>
      <c r="K7309">
        <v>111600</v>
      </c>
      <c r="L7309" t="s">
        <v>31</v>
      </c>
      <c r="M7309" t="s">
        <v>137</v>
      </c>
      <c r="N7309" t="s">
        <v>11271</v>
      </c>
      <c r="O7309" s="129"/>
    </row>
    <row r="7310" spans="1:15">
      <c r="A7310" t="s">
        <v>1155</v>
      </c>
      <c r="B7310" t="s">
        <v>317</v>
      </c>
      <c r="C7310" t="s">
        <v>11586</v>
      </c>
      <c r="D7310" t="s">
        <v>318</v>
      </c>
      <c r="E7310">
        <v>11510.01</v>
      </c>
      <c r="F7310" t="s">
        <v>1170</v>
      </c>
      <c r="G7310" t="s">
        <v>11587</v>
      </c>
      <c r="H7310" t="s">
        <v>986</v>
      </c>
      <c r="I7310" t="s">
        <v>10579</v>
      </c>
      <c r="J7310">
        <v>10128</v>
      </c>
      <c r="K7310">
        <v>111600</v>
      </c>
      <c r="L7310" t="s">
        <v>31</v>
      </c>
      <c r="M7310" t="s">
        <v>137</v>
      </c>
      <c r="N7310" t="s">
        <v>11270</v>
      </c>
      <c r="O7310" s="129"/>
    </row>
    <row r="7311" spans="1:15">
      <c r="A7311" t="s">
        <v>11588</v>
      </c>
      <c r="B7311" t="s">
        <v>317</v>
      </c>
      <c r="C7311" t="s">
        <v>11589</v>
      </c>
      <c r="D7311" t="s">
        <v>318</v>
      </c>
      <c r="E7311">
        <v>20637.88</v>
      </c>
      <c r="F7311" t="s">
        <v>1170</v>
      </c>
      <c r="G7311" t="s">
        <v>11590</v>
      </c>
      <c r="H7311" t="s">
        <v>993</v>
      </c>
      <c r="I7311" t="s">
        <v>10579</v>
      </c>
      <c r="J7311">
        <v>10128</v>
      </c>
      <c r="K7311">
        <v>111600</v>
      </c>
      <c r="L7311" t="s">
        <v>31</v>
      </c>
      <c r="M7311" t="s">
        <v>137</v>
      </c>
      <c r="N7311" t="s">
        <v>11272</v>
      </c>
      <c r="O7311" s="129"/>
    </row>
    <row r="7312" spans="1:15">
      <c r="A7312" t="s">
        <v>1161</v>
      </c>
      <c r="B7312" t="s">
        <v>317</v>
      </c>
      <c r="C7312" t="s">
        <v>11591</v>
      </c>
      <c r="D7312" t="s">
        <v>318</v>
      </c>
      <c r="E7312">
        <v>12561.34</v>
      </c>
      <c r="F7312" t="s">
        <v>1170</v>
      </c>
      <c r="G7312" t="s">
        <v>11592</v>
      </c>
      <c r="H7312" t="s">
        <v>984</v>
      </c>
      <c r="I7312" t="s">
        <v>10579</v>
      </c>
      <c r="J7312">
        <v>10128</v>
      </c>
      <c r="K7312">
        <v>111600</v>
      </c>
      <c r="L7312" t="s">
        <v>31</v>
      </c>
      <c r="M7312" t="s">
        <v>137</v>
      </c>
      <c r="N7312" t="s">
        <v>11273</v>
      </c>
      <c r="O7312" s="129"/>
    </row>
    <row r="7313" spans="1:15">
      <c r="A7313" t="s">
        <v>1160</v>
      </c>
      <c r="B7313" t="s">
        <v>317</v>
      </c>
      <c r="C7313" t="s">
        <v>11593</v>
      </c>
      <c r="D7313" t="s">
        <v>318</v>
      </c>
      <c r="E7313">
        <v>12395.35</v>
      </c>
      <c r="F7313" t="s">
        <v>1170</v>
      </c>
      <c r="G7313" t="s">
        <v>11594</v>
      </c>
      <c r="H7313" t="s">
        <v>988</v>
      </c>
      <c r="I7313" t="s">
        <v>10579</v>
      </c>
      <c r="J7313">
        <v>10128</v>
      </c>
      <c r="K7313">
        <v>111600</v>
      </c>
      <c r="L7313" t="s">
        <v>31</v>
      </c>
      <c r="M7313" t="s">
        <v>137</v>
      </c>
      <c r="N7313" t="s">
        <v>11274</v>
      </c>
      <c r="O7313" s="129"/>
    </row>
    <row r="7314" spans="1:15">
      <c r="A7314" t="s">
        <v>316</v>
      </c>
      <c r="B7314" t="s">
        <v>317</v>
      </c>
      <c r="C7314" t="s">
        <v>11569</v>
      </c>
      <c r="D7314" t="s">
        <v>318</v>
      </c>
      <c r="E7314">
        <v>3454.61</v>
      </c>
      <c r="F7314" t="s">
        <v>1170</v>
      </c>
      <c r="G7314" t="s">
        <v>11570</v>
      </c>
      <c r="H7314" t="s">
        <v>992</v>
      </c>
      <c r="I7314" t="s">
        <v>10578</v>
      </c>
      <c r="J7314">
        <v>10128</v>
      </c>
      <c r="K7314">
        <v>111700</v>
      </c>
      <c r="L7314" t="s">
        <v>39</v>
      </c>
      <c r="M7314" t="s">
        <v>137</v>
      </c>
      <c r="N7314" t="s">
        <v>11264</v>
      </c>
      <c r="O7314" s="129"/>
    </row>
    <row r="7315" spans="1:15">
      <c r="A7315" t="s">
        <v>320</v>
      </c>
      <c r="B7315" t="s">
        <v>317</v>
      </c>
      <c r="C7315" t="s">
        <v>11571</v>
      </c>
      <c r="D7315" t="s">
        <v>318</v>
      </c>
      <c r="E7315">
        <v>3385.37</v>
      </c>
      <c r="F7315" t="s">
        <v>1170</v>
      </c>
      <c r="G7315" t="s">
        <v>11572</v>
      </c>
      <c r="H7315" t="s">
        <v>986</v>
      </c>
      <c r="I7315" t="s">
        <v>10578</v>
      </c>
      <c r="J7315">
        <v>10128</v>
      </c>
      <c r="K7315">
        <v>111700</v>
      </c>
      <c r="L7315" t="s">
        <v>39</v>
      </c>
      <c r="M7315" t="s">
        <v>137</v>
      </c>
      <c r="N7315" t="s">
        <v>11265</v>
      </c>
      <c r="O7315" s="129"/>
    </row>
    <row r="7316" spans="1:15">
      <c r="A7316" t="s">
        <v>321</v>
      </c>
      <c r="B7316" t="s">
        <v>317</v>
      </c>
      <c r="C7316" t="s">
        <v>11573</v>
      </c>
      <c r="D7316" t="s">
        <v>318</v>
      </c>
      <c r="E7316">
        <v>3312.37</v>
      </c>
      <c r="F7316" t="s">
        <v>1170</v>
      </c>
      <c r="G7316" t="s">
        <v>11574</v>
      </c>
      <c r="H7316" t="s">
        <v>987</v>
      </c>
      <c r="I7316" t="s">
        <v>10578</v>
      </c>
      <c r="J7316">
        <v>10128</v>
      </c>
      <c r="K7316">
        <v>111700</v>
      </c>
      <c r="L7316" t="s">
        <v>39</v>
      </c>
      <c r="M7316" t="s">
        <v>137</v>
      </c>
      <c r="N7316" t="s">
        <v>11266</v>
      </c>
      <c r="O7316" s="129"/>
    </row>
    <row r="7317" spans="1:15">
      <c r="A7317" t="s">
        <v>1115</v>
      </c>
      <c r="B7317" t="s">
        <v>317</v>
      </c>
      <c r="C7317" t="s">
        <v>11575</v>
      </c>
      <c r="D7317" t="s">
        <v>318</v>
      </c>
      <c r="E7317">
        <v>16906.060000000001</v>
      </c>
      <c r="F7317" t="s">
        <v>1170</v>
      </c>
      <c r="G7317" t="s">
        <v>11576</v>
      </c>
      <c r="H7317" t="s">
        <v>988</v>
      </c>
      <c r="I7317" t="s">
        <v>10578</v>
      </c>
      <c r="J7317">
        <v>10128</v>
      </c>
      <c r="K7317">
        <v>111700</v>
      </c>
      <c r="L7317" t="s">
        <v>39</v>
      </c>
      <c r="M7317" t="s">
        <v>137</v>
      </c>
      <c r="N7317" t="s">
        <v>11267</v>
      </c>
      <c r="O7317" s="129"/>
    </row>
    <row r="7318" spans="1:15">
      <c r="A7318" t="s">
        <v>11577</v>
      </c>
      <c r="B7318" t="s">
        <v>317</v>
      </c>
      <c r="C7318" t="s">
        <v>11578</v>
      </c>
      <c r="D7318" t="s">
        <v>318</v>
      </c>
      <c r="E7318">
        <v>1745.08</v>
      </c>
      <c r="F7318" t="s">
        <v>1170</v>
      </c>
      <c r="G7318" t="s">
        <v>11579</v>
      </c>
      <c r="H7318" t="s">
        <v>979</v>
      </c>
      <c r="I7318" t="s">
        <v>10578</v>
      </c>
      <c r="J7318">
        <v>10128</v>
      </c>
      <c r="K7318">
        <v>111700</v>
      </c>
      <c r="L7318" t="s">
        <v>39</v>
      </c>
      <c r="M7318" t="s">
        <v>137</v>
      </c>
      <c r="N7318" t="s">
        <v>11268</v>
      </c>
      <c r="O7318" s="129"/>
    </row>
    <row r="7319" spans="1:15">
      <c r="A7319" t="s">
        <v>11580</v>
      </c>
      <c r="B7319" t="s">
        <v>317</v>
      </c>
      <c r="C7319" t="s">
        <v>11581</v>
      </c>
      <c r="D7319" t="s">
        <v>318</v>
      </c>
      <c r="E7319">
        <v>1745.08</v>
      </c>
      <c r="F7319" t="s">
        <v>1170</v>
      </c>
      <c r="G7319" t="s">
        <v>11582</v>
      </c>
      <c r="H7319" t="s">
        <v>974</v>
      </c>
      <c r="I7319" t="s">
        <v>10578</v>
      </c>
      <c r="J7319">
        <v>10128</v>
      </c>
      <c r="K7319">
        <v>111700</v>
      </c>
      <c r="L7319" t="s">
        <v>39</v>
      </c>
      <c r="M7319" t="s">
        <v>137</v>
      </c>
      <c r="N7319" t="s">
        <v>11269</v>
      </c>
      <c r="O7319" s="129"/>
    </row>
    <row r="7320" spans="1:15">
      <c r="A7320" t="s">
        <v>11583</v>
      </c>
      <c r="B7320" t="s">
        <v>317</v>
      </c>
      <c r="C7320" t="s">
        <v>11584</v>
      </c>
      <c r="D7320" t="s">
        <v>318</v>
      </c>
      <c r="E7320">
        <v>1726.88</v>
      </c>
      <c r="F7320" t="s">
        <v>1170</v>
      </c>
      <c r="G7320" t="s">
        <v>11585</v>
      </c>
      <c r="H7320" t="s">
        <v>983</v>
      </c>
      <c r="I7320" t="s">
        <v>10578</v>
      </c>
      <c r="J7320">
        <v>10128</v>
      </c>
      <c r="K7320">
        <v>111700</v>
      </c>
      <c r="L7320" t="s">
        <v>39</v>
      </c>
      <c r="M7320" t="s">
        <v>137</v>
      </c>
      <c r="N7320" t="s">
        <v>11271</v>
      </c>
      <c r="O7320" s="129"/>
    </row>
    <row r="7321" spans="1:15">
      <c r="A7321" t="s">
        <v>1155</v>
      </c>
      <c r="B7321" t="s">
        <v>317</v>
      </c>
      <c r="C7321" t="s">
        <v>11586</v>
      </c>
      <c r="D7321" t="s">
        <v>318</v>
      </c>
      <c r="E7321">
        <v>1665.96</v>
      </c>
      <c r="F7321" t="s">
        <v>1170</v>
      </c>
      <c r="G7321" t="s">
        <v>11587</v>
      </c>
      <c r="H7321" t="s">
        <v>987</v>
      </c>
      <c r="I7321" t="s">
        <v>10578</v>
      </c>
      <c r="J7321">
        <v>10128</v>
      </c>
      <c r="K7321">
        <v>111700</v>
      </c>
      <c r="L7321" t="s">
        <v>39</v>
      </c>
      <c r="M7321" t="s">
        <v>137</v>
      </c>
      <c r="N7321" t="s">
        <v>11270</v>
      </c>
      <c r="O7321" s="129"/>
    </row>
    <row r="7322" spans="1:15">
      <c r="A7322" t="s">
        <v>11588</v>
      </c>
      <c r="B7322" t="s">
        <v>317</v>
      </c>
      <c r="C7322" t="s">
        <v>11589</v>
      </c>
      <c r="D7322" t="s">
        <v>318</v>
      </c>
      <c r="E7322">
        <v>3176.56</v>
      </c>
      <c r="F7322" t="s">
        <v>1170</v>
      </c>
      <c r="G7322" t="s">
        <v>11590</v>
      </c>
      <c r="H7322" t="s">
        <v>994</v>
      </c>
      <c r="I7322" t="s">
        <v>10578</v>
      </c>
      <c r="J7322">
        <v>10128</v>
      </c>
      <c r="K7322">
        <v>111700</v>
      </c>
      <c r="L7322" t="s">
        <v>39</v>
      </c>
      <c r="M7322" t="s">
        <v>137</v>
      </c>
      <c r="N7322" t="s">
        <v>11272</v>
      </c>
      <c r="O7322" s="129"/>
    </row>
    <row r="7323" spans="1:15">
      <c r="A7323" t="s">
        <v>1161</v>
      </c>
      <c r="B7323" t="s">
        <v>317</v>
      </c>
      <c r="C7323" t="s">
        <v>11591</v>
      </c>
      <c r="D7323" t="s">
        <v>318</v>
      </c>
      <c r="E7323">
        <v>1864.41</v>
      </c>
      <c r="F7323" t="s">
        <v>1170</v>
      </c>
      <c r="G7323" t="s">
        <v>11592</v>
      </c>
      <c r="H7323" t="s">
        <v>985</v>
      </c>
      <c r="I7323" t="s">
        <v>10578</v>
      </c>
      <c r="J7323">
        <v>10128</v>
      </c>
      <c r="K7323">
        <v>111700</v>
      </c>
      <c r="L7323" t="s">
        <v>39</v>
      </c>
      <c r="M7323" t="s">
        <v>137</v>
      </c>
      <c r="N7323" t="s">
        <v>11273</v>
      </c>
      <c r="O7323" s="129"/>
    </row>
    <row r="7324" spans="1:15">
      <c r="A7324" t="s">
        <v>1160</v>
      </c>
      <c r="B7324" t="s">
        <v>317</v>
      </c>
      <c r="C7324" t="s">
        <v>11593</v>
      </c>
      <c r="D7324" t="s">
        <v>318</v>
      </c>
      <c r="E7324">
        <v>1864.41</v>
      </c>
      <c r="F7324" t="s">
        <v>1170</v>
      </c>
      <c r="G7324" t="s">
        <v>11594</v>
      </c>
      <c r="H7324" t="s">
        <v>989</v>
      </c>
      <c r="I7324" t="s">
        <v>10578</v>
      </c>
      <c r="J7324">
        <v>10128</v>
      </c>
      <c r="K7324">
        <v>111700</v>
      </c>
      <c r="L7324" t="s">
        <v>39</v>
      </c>
      <c r="M7324" t="s">
        <v>137</v>
      </c>
      <c r="N7324" t="s">
        <v>11274</v>
      </c>
      <c r="O7324" s="129"/>
    </row>
    <row r="7325" spans="1:15">
      <c r="A7325" t="s">
        <v>316</v>
      </c>
      <c r="B7325" t="s">
        <v>317</v>
      </c>
      <c r="C7325" t="s">
        <v>11569</v>
      </c>
      <c r="D7325" t="s">
        <v>318</v>
      </c>
      <c r="E7325">
        <v>96.06</v>
      </c>
      <c r="F7325" t="s">
        <v>1170</v>
      </c>
      <c r="G7325" t="s">
        <v>11570</v>
      </c>
      <c r="H7325" t="s">
        <v>993</v>
      </c>
      <c r="I7325" t="s">
        <v>10577</v>
      </c>
      <c r="J7325">
        <v>10128</v>
      </c>
      <c r="K7325">
        <v>113000</v>
      </c>
      <c r="L7325" t="s">
        <v>39</v>
      </c>
      <c r="M7325" t="s">
        <v>137</v>
      </c>
      <c r="N7325" t="s">
        <v>11264</v>
      </c>
      <c r="O7325" s="129"/>
    </row>
    <row r="7326" spans="1:15">
      <c r="A7326" t="s">
        <v>320</v>
      </c>
      <c r="B7326" t="s">
        <v>317</v>
      </c>
      <c r="C7326" t="s">
        <v>11571</v>
      </c>
      <c r="D7326" t="s">
        <v>318</v>
      </c>
      <c r="E7326">
        <v>96.06</v>
      </c>
      <c r="F7326" t="s">
        <v>1170</v>
      </c>
      <c r="G7326" t="s">
        <v>11572</v>
      </c>
      <c r="H7326" t="s">
        <v>987</v>
      </c>
      <c r="I7326" t="s">
        <v>10577</v>
      </c>
      <c r="J7326">
        <v>10128</v>
      </c>
      <c r="K7326">
        <v>113000</v>
      </c>
      <c r="L7326" t="s">
        <v>39</v>
      </c>
      <c r="M7326" t="s">
        <v>137</v>
      </c>
      <c r="N7326" t="s">
        <v>11265</v>
      </c>
      <c r="O7326" s="129"/>
    </row>
    <row r="7327" spans="1:15">
      <c r="A7327" t="s">
        <v>321</v>
      </c>
      <c r="B7327" t="s">
        <v>317</v>
      </c>
      <c r="C7327" t="s">
        <v>11573</v>
      </c>
      <c r="D7327" t="s">
        <v>318</v>
      </c>
      <c r="E7327">
        <v>89.46</v>
      </c>
      <c r="F7327" t="s">
        <v>1170</v>
      </c>
      <c r="G7327" t="s">
        <v>11574</v>
      </c>
      <c r="H7327" t="s">
        <v>988</v>
      </c>
      <c r="I7327" t="s">
        <v>10577</v>
      </c>
      <c r="J7327">
        <v>10128</v>
      </c>
      <c r="K7327">
        <v>113000</v>
      </c>
      <c r="L7327" t="s">
        <v>39</v>
      </c>
      <c r="M7327" t="s">
        <v>137</v>
      </c>
      <c r="N7327" t="s">
        <v>11266</v>
      </c>
      <c r="O7327" s="129"/>
    </row>
    <row r="7328" spans="1:15">
      <c r="A7328" t="s">
        <v>1115</v>
      </c>
      <c r="B7328" t="s">
        <v>317</v>
      </c>
      <c r="C7328" t="s">
        <v>11575</v>
      </c>
      <c r="D7328" t="s">
        <v>318</v>
      </c>
      <c r="E7328">
        <v>389.4</v>
      </c>
      <c r="F7328" t="s">
        <v>1170</v>
      </c>
      <c r="G7328" t="s">
        <v>11576</v>
      </c>
      <c r="H7328" t="s">
        <v>989</v>
      </c>
      <c r="I7328" t="s">
        <v>10577</v>
      </c>
      <c r="J7328">
        <v>10128</v>
      </c>
      <c r="K7328">
        <v>113000</v>
      </c>
      <c r="L7328" t="s">
        <v>39</v>
      </c>
      <c r="M7328" t="s">
        <v>137</v>
      </c>
      <c r="N7328" t="s">
        <v>11267</v>
      </c>
      <c r="O7328" s="129"/>
    </row>
    <row r="7329" spans="1:15">
      <c r="A7329" t="s">
        <v>11577</v>
      </c>
      <c r="B7329" t="s">
        <v>317</v>
      </c>
      <c r="C7329" t="s">
        <v>11578</v>
      </c>
      <c r="D7329" t="s">
        <v>318</v>
      </c>
      <c r="E7329">
        <v>64.599999999999994</v>
      </c>
      <c r="F7329" t="s">
        <v>1170</v>
      </c>
      <c r="G7329" t="s">
        <v>11579</v>
      </c>
      <c r="H7329" t="s">
        <v>980</v>
      </c>
      <c r="I7329" t="s">
        <v>10577</v>
      </c>
      <c r="J7329">
        <v>10128</v>
      </c>
      <c r="K7329">
        <v>113000</v>
      </c>
      <c r="L7329" t="s">
        <v>39</v>
      </c>
      <c r="M7329" t="s">
        <v>137</v>
      </c>
      <c r="N7329" t="s">
        <v>11268</v>
      </c>
      <c r="O7329" s="129"/>
    </row>
    <row r="7330" spans="1:15">
      <c r="A7330" t="s">
        <v>11580</v>
      </c>
      <c r="B7330" t="s">
        <v>317</v>
      </c>
      <c r="C7330" t="s">
        <v>11581</v>
      </c>
      <c r="D7330" t="s">
        <v>318</v>
      </c>
      <c r="E7330">
        <v>64.599999999999994</v>
      </c>
      <c r="F7330" t="s">
        <v>1170</v>
      </c>
      <c r="G7330" t="s">
        <v>11582</v>
      </c>
      <c r="H7330" t="s">
        <v>975</v>
      </c>
      <c r="I7330" t="s">
        <v>10577</v>
      </c>
      <c r="J7330">
        <v>10128</v>
      </c>
      <c r="K7330">
        <v>113000</v>
      </c>
      <c r="L7330" t="s">
        <v>39</v>
      </c>
      <c r="M7330" t="s">
        <v>137</v>
      </c>
      <c r="N7330" t="s">
        <v>11269</v>
      </c>
      <c r="O7330" s="129"/>
    </row>
    <row r="7331" spans="1:15">
      <c r="A7331" t="s">
        <v>11583</v>
      </c>
      <c r="B7331" t="s">
        <v>317</v>
      </c>
      <c r="C7331" t="s">
        <v>11584</v>
      </c>
      <c r="D7331" t="s">
        <v>318</v>
      </c>
      <c r="E7331">
        <v>62.09</v>
      </c>
      <c r="F7331" t="s">
        <v>1170</v>
      </c>
      <c r="G7331" t="s">
        <v>11585</v>
      </c>
      <c r="H7331" t="s">
        <v>984</v>
      </c>
      <c r="I7331" t="s">
        <v>10577</v>
      </c>
      <c r="J7331">
        <v>10128</v>
      </c>
      <c r="K7331">
        <v>113000</v>
      </c>
      <c r="L7331" t="s">
        <v>39</v>
      </c>
      <c r="M7331" t="s">
        <v>137</v>
      </c>
      <c r="N7331" t="s">
        <v>11271</v>
      </c>
      <c r="O7331" s="129"/>
    </row>
    <row r="7332" spans="1:15">
      <c r="A7332" t="s">
        <v>1155</v>
      </c>
      <c r="B7332" t="s">
        <v>317</v>
      </c>
      <c r="C7332" t="s">
        <v>11586</v>
      </c>
      <c r="D7332" t="s">
        <v>318</v>
      </c>
      <c r="E7332">
        <v>53.68</v>
      </c>
      <c r="F7332" t="s">
        <v>1170</v>
      </c>
      <c r="G7332" t="s">
        <v>11587</v>
      </c>
      <c r="H7332" t="s">
        <v>988</v>
      </c>
      <c r="I7332" t="s">
        <v>10577</v>
      </c>
      <c r="J7332">
        <v>10128</v>
      </c>
      <c r="K7332">
        <v>113000</v>
      </c>
      <c r="L7332" t="s">
        <v>39</v>
      </c>
      <c r="M7332" t="s">
        <v>137</v>
      </c>
      <c r="N7332" t="s">
        <v>11270</v>
      </c>
      <c r="O7332" s="129"/>
    </row>
    <row r="7333" spans="1:15">
      <c r="A7333" t="s">
        <v>11588</v>
      </c>
      <c r="B7333" t="s">
        <v>317</v>
      </c>
      <c r="C7333" t="s">
        <v>11589</v>
      </c>
      <c r="D7333" t="s">
        <v>318</v>
      </c>
      <c r="E7333">
        <v>229.15</v>
      </c>
      <c r="F7333" t="s">
        <v>1170</v>
      </c>
      <c r="G7333" t="s">
        <v>11590</v>
      </c>
      <c r="H7333" t="s">
        <v>995</v>
      </c>
      <c r="I7333" t="s">
        <v>10577</v>
      </c>
      <c r="J7333">
        <v>10128</v>
      </c>
      <c r="K7333">
        <v>113000</v>
      </c>
      <c r="L7333" t="s">
        <v>39</v>
      </c>
      <c r="M7333" t="s">
        <v>137</v>
      </c>
      <c r="N7333" t="s">
        <v>11272</v>
      </c>
      <c r="O7333" s="129"/>
    </row>
    <row r="7334" spans="1:15">
      <c r="A7334" t="s">
        <v>1161</v>
      </c>
      <c r="B7334" t="s">
        <v>317</v>
      </c>
      <c r="C7334" t="s">
        <v>11591</v>
      </c>
      <c r="D7334" t="s">
        <v>318</v>
      </c>
      <c r="E7334">
        <v>74.319999999999993</v>
      </c>
      <c r="F7334" t="s">
        <v>1170</v>
      </c>
      <c r="G7334" t="s">
        <v>11592</v>
      </c>
      <c r="H7334" t="s">
        <v>986</v>
      </c>
      <c r="I7334" t="s">
        <v>10577</v>
      </c>
      <c r="J7334">
        <v>10128</v>
      </c>
      <c r="K7334">
        <v>113000</v>
      </c>
      <c r="L7334" t="s">
        <v>39</v>
      </c>
      <c r="M7334" t="s">
        <v>137</v>
      </c>
      <c r="N7334" t="s">
        <v>11273</v>
      </c>
      <c r="O7334" s="129"/>
    </row>
    <row r="7335" spans="1:15">
      <c r="A7335" t="s">
        <v>1160</v>
      </c>
      <c r="B7335" t="s">
        <v>317</v>
      </c>
      <c r="C7335" t="s">
        <v>11593</v>
      </c>
      <c r="D7335" t="s">
        <v>318</v>
      </c>
      <c r="E7335">
        <v>74.319999999999993</v>
      </c>
      <c r="F7335" t="s">
        <v>1170</v>
      </c>
      <c r="G7335" t="s">
        <v>11594</v>
      </c>
      <c r="H7335" t="s">
        <v>990</v>
      </c>
      <c r="I7335" t="s">
        <v>10577</v>
      </c>
      <c r="J7335">
        <v>10128</v>
      </c>
      <c r="K7335">
        <v>113000</v>
      </c>
      <c r="L7335" t="s">
        <v>39</v>
      </c>
      <c r="M7335" t="s">
        <v>137</v>
      </c>
      <c r="N7335" t="s">
        <v>11274</v>
      </c>
      <c r="O7335" s="129"/>
    </row>
    <row r="7336" spans="1:15">
      <c r="A7336" t="s">
        <v>316</v>
      </c>
      <c r="B7336" t="s">
        <v>317</v>
      </c>
      <c r="C7336" t="s">
        <v>11569</v>
      </c>
      <c r="D7336" t="s">
        <v>318</v>
      </c>
      <c r="E7336">
        <v>578.72</v>
      </c>
      <c r="F7336" t="s">
        <v>1170</v>
      </c>
      <c r="G7336" t="s">
        <v>11570</v>
      </c>
      <c r="H7336" t="s">
        <v>994</v>
      </c>
      <c r="I7336" t="s">
        <v>10576</v>
      </c>
      <c r="J7336">
        <v>10128</v>
      </c>
      <c r="K7336">
        <v>113010</v>
      </c>
      <c r="L7336" t="s">
        <v>35</v>
      </c>
      <c r="M7336" t="s">
        <v>137</v>
      </c>
      <c r="N7336" t="s">
        <v>11264</v>
      </c>
      <c r="O7336" s="129"/>
    </row>
    <row r="7337" spans="1:15">
      <c r="A7337" t="s">
        <v>320</v>
      </c>
      <c r="B7337" t="s">
        <v>317</v>
      </c>
      <c r="C7337" t="s">
        <v>11571</v>
      </c>
      <c r="D7337" t="s">
        <v>318</v>
      </c>
      <c r="E7337">
        <v>578.72</v>
      </c>
      <c r="F7337" t="s">
        <v>1170</v>
      </c>
      <c r="G7337" t="s">
        <v>11572</v>
      </c>
      <c r="H7337" t="s">
        <v>988</v>
      </c>
      <c r="I7337" t="s">
        <v>10576</v>
      </c>
      <c r="J7337">
        <v>10128</v>
      </c>
      <c r="K7337">
        <v>113010</v>
      </c>
      <c r="L7337" t="s">
        <v>35</v>
      </c>
      <c r="M7337" t="s">
        <v>137</v>
      </c>
      <c r="N7337" t="s">
        <v>11265</v>
      </c>
      <c r="O7337" s="129"/>
    </row>
    <row r="7338" spans="1:15">
      <c r="A7338" t="s">
        <v>321</v>
      </c>
      <c r="B7338" t="s">
        <v>317</v>
      </c>
      <c r="C7338" t="s">
        <v>11573</v>
      </c>
      <c r="D7338" t="s">
        <v>318</v>
      </c>
      <c r="E7338">
        <v>584.57000000000005</v>
      </c>
      <c r="F7338" t="s">
        <v>1170</v>
      </c>
      <c r="G7338" t="s">
        <v>11574</v>
      </c>
      <c r="H7338" t="s">
        <v>989</v>
      </c>
      <c r="I7338" t="s">
        <v>10576</v>
      </c>
      <c r="J7338">
        <v>10128</v>
      </c>
      <c r="K7338">
        <v>113010</v>
      </c>
      <c r="L7338" t="s">
        <v>35</v>
      </c>
      <c r="M7338" t="s">
        <v>137</v>
      </c>
      <c r="N7338" t="s">
        <v>11266</v>
      </c>
      <c r="O7338" s="129"/>
    </row>
    <row r="7339" spans="1:15">
      <c r="A7339" t="s">
        <v>1115</v>
      </c>
      <c r="B7339" t="s">
        <v>317</v>
      </c>
      <c r="C7339" t="s">
        <v>11575</v>
      </c>
      <c r="D7339" t="s">
        <v>318</v>
      </c>
      <c r="E7339">
        <v>584.57000000000005</v>
      </c>
      <c r="F7339" t="s">
        <v>1170</v>
      </c>
      <c r="G7339" t="s">
        <v>11576</v>
      </c>
      <c r="H7339" t="s">
        <v>990</v>
      </c>
      <c r="I7339" t="s">
        <v>10576</v>
      </c>
      <c r="J7339">
        <v>10128</v>
      </c>
      <c r="K7339">
        <v>113010</v>
      </c>
      <c r="L7339" t="s">
        <v>35</v>
      </c>
      <c r="M7339" t="s">
        <v>137</v>
      </c>
      <c r="N7339" t="s">
        <v>11267</v>
      </c>
      <c r="O7339" s="129"/>
    </row>
    <row r="7340" spans="1:15">
      <c r="A7340" t="s">
        <v>11577</v>
      </c>
      <c r="B7340" t="s">
        <v>317</v>
      </c>
      <c r="C7340" t="s">
        <v>11578</v>
      </c>
      <c r="D7340" t="s">
        <v>318</v>
      </c>
      <c r="E7340">
        <v>584.57000000000005</v>
      </c>
      <c r="F7340" t="s">
        <v>1170</v>
      </c>
      <c r="G7340" t="s">
        <v>11579</v>
      </c>
      <c r="H7340" t="s">
        <v>981</v>
      </c>
      <c r="I7340" t="s">
        <v>10576</v>
      </c>
      <c r="J7340">
        <v>10128</v>
      </c>
      <c r="K7340">
        <v>113010</v>
      </c>
      <c r="L7340" t="s">
        <v>35</v>
      </c>
      <c r="M7340" t="s">
        <v>137</v>
      </c>
      <c r="N7340" t="s">
        <v>11268</v>
      </c>
      <c r="O7340" s="129"/>
    </row>
    <row r="7341" spans="1:15">
      <c r="A7341" t="s">
        <v>11580</v>
      </c>
      <c r="B7341" t="s">
        <v>317</v>
      </c>
      <c r="C7341" t="s">
        <v>11581</v>
      </c>
      <c r="D7341" t="s">
        <v>318</v>
      </c>
      <c r="E7341">
        <v>584.57000000000005</v>
      </c>
      <c r="F7341" t="s">
        <v>1170</v>
      </c>
      <c r="G7341" t="s">
        <v>11582</v>
      </c>
      <c r="H7341" t="s">
        <v>976</v>
      </c>
      <c r="I7341" t="s">
        <v>10576</v>
      </c>
      <c r="J7341">
        <v>10128</v>
      </c>
      <c r="K7341">
        <v>113010</v>
      </c>
      <c r="L7341" t="s">
        <v>35</v>
      </c>
      <c r="M7341" t="s">
        <v>137</v>
      </c>
      <c r="N7341" t="s">
        <v>11269</v>
      </c>
      <c r="O7341" s="129"/>
    </row>
    <row r="7342" spans="1:15">
      <c r="A7342" t="s">
        <v>11583</v>
      </c>
      <c r="B7342" t="s">
        <v>317</v>
      </c>
      <c r="C7342" t="s">
        <v>11584</v>
      </c>
      <c r="D7342" t="s">
        <v>318</v>
      </c>
      <c r="E7342">
        <v>584.57000000000005</v>
      </c>
      <c r="F7342" t="s">
        <v>1170</v>
      </c>
      <c r="G7342" t="s">
        <v>11585</v>
      </c>
      <c r="H7342" t="s">
        <v>985</v>
      </c>
      <c r="I7342" t="s">
        <v>10576</v>
      </c>
      <c r="J7342">
        <v>10128</v>
      </c>
      <c r="K7342">
        <v>113010</v>
      </c>
      <c r="L7342" t="s">
        <v>35</v>
      </c>
      <c r="M7342" t="s">
        <v>137</v>
      </c>
      <c r="N7342" t="s">
        <v>11271</v>
      </c>
      <c r="O7342" s="129"/>
    </row>
    <row r="7343" spans="1:15">
      <c r="A7343" t="s">
        <v>1155</v>
      </c>
      <c r="B7343" t="s">
        <v>317</v>
      </c>
      <c r="C7343" t="s">
        <v>11586</v>
      </c>
      <c r="D7343" t="s">
        <v>318</v>
      </c>
      <c r="E7343">
        <v>584.57000000000005</v>
      </c>
      <c r="F7343" t="s">
        <v>1170</v>
      </c>
      <c r="G7343" t="s">
        <v>11587</v>
      </c>
      <c r="H7343" t="s">
        <v>989</v>
      </c>
      <c r="I7343" t="s">
        <v>10576</v>
      </c>
      <c r="J7343">
        <v>10128</v>
      </c>
      <c r="K7343">
        <v>113010</v>
      </c>
      <c r="L7343" t="s">
        <v>35</v>
      </c>
      <c r="M7343" t="s">
        <v>137</v>
      </c>
      <c r="N7343" t="s">
        <v>11270</v>
      </c>
      <c r="O7343" s="129"/>
    </row>
    <row r="7344" spans="1:15">
      <c r="A7344" t="s">
        <v>11588</v>
      </c>
      <c r="B7344" t="s">
        <v>317</v>
      </c>
      <c r="C7344" t="s">
        <v>11589</v>
      </c>
      <c r="D7344" t="s">
        <v>318</v>
      </c>
      <c r="E7344">
        <v>1257.46</v>
      </c>
      <c r="F7344" t="s">
        <v>1170</v>
      </c>
      <c r="G7344" t="s">
        <v>11590</v>
      </c>
      <c r="H7344" t="s">
        <v>996</v>
      </c>
      <c r="I7344" t="s">
        <v>10576</v>
      </c>
      <c r="J7344">
        <v>10128</v>
      </c>
      <c r="K7344">
        <v>113010</v>
      </c>
      <c r="L7344" t="s">
        <v>35</v>
      </c>
      <c r="M7344" t="s">
        <v>137</v>
      </c>
      <c r="N7344" t="s">
        <v>11272</v>
      </c>
      <c r="O7344" s="129"/>
    </row>
    <row r="7345" spans="1:15">
      <c r="A7345" t="s">
        <v>1161</v>
      </c>
      <c r="B7345" t="s">
        <v>317</v>
      </c>
      <c r="C7345" t="s">
        <v>11591</v>
      </c>
      <c r="D7345" t="s">
        <v>318</v>
      </c>
      <c r="E7345">
        <v>659.33</v>
      </c>
      <c r="F7345" t="s">
        <v>1170</v>
      </c>
      <c r="G7345" t="s">
        <v>11592</v>
      </c>
      <c r="H7345" t="s">
        <v>987</v>
      </c>
      <c r="I7345" t="s">
        <v>10576</v>
      </c>
      <c r="J7345">
        <v>10128</v>
      </c>
      <c r="K7345">
        <v>113010</v>
      </c>
      <c r="L7345" t="s">
        <v>35</v>
      </c>
      <c r="M7345" t="s">
        <v>137</v>
      </c>
      <c r="N7345" t="s">
        <v>11273</v>
      </c>
      <c r="O7345" s="129"/>
    </row>
    <row r="7346" spans="1:15">
      <c r="A7346" t="s">
        <v>1160</v>
      </c>
      <c r="B7346" t="s">
        <v>317</v>
      </c>
      <c r="C7346" t="s">
        <v>11593</v>
      </c>
      <c r="D7346" t="s">
        <v>318</v>
      </c>
      <c r="E7346">
        <v>659.33</v>
      </c>
      <c r="F7346" t="s">
        <v>1170</v>
      </c>
      <c r="G7346" t="s">
        <v>11594</v>
      </c>
      <c r="H7346" t="s">
        <v>991</v>
      </c>
      <c r="I7346" t="s">
        <v>10576</v>
      </c>
      <c r="J7346">
        <v>10128</v>
      </c>
      <c r="K7346">
        <v>113010</v>
      </c>
      <c r="L7346" t="s">
        <v>35</v>
      </c>
      <c r="M7346" t="s">
        <v>137</v>
      </c>
      <c r="N7346" t="s">
        <v>11274</v>
      </c>
      <c r="O7346" s="129"/>
    </row>
    <row r="7347" spans="1:15">
      <c r="A7347" t="s">
        <v>1115</v>
      </c>
      <c r="B7347" t="s">
        <v>317</v>
      </c>
      <c r="C7347" t="s">
        <v>11575</v>
      </c>
      <c r="D7347" t="s">
        <v>318</v>
      </c>
      <c r="E7347">
        <v>290.32</v>
      </c>
      <c r="F7347" t="s">
        <v>1170</v>
      </c>
      <c r="G7347" t="s">
        <v>11576</v>
      </c>
      <c r="H7347" t="s">
        <v>991</v>
      </c>
      <c r="I7347" t="s">
        <v>10575</v>
      </c>
      <c r="J7347">
        <v>10128</v>
      </c>
      <c r="K7347">
        <v>113020</v>
      </c>
      <c r="L7347" t="s">
        <v>33</v>
      </c>
      <c r="M7347" t="s">
        <v>137</v>
      </c>
      <c r="N7347" t="s">
        <v>11267</v>
      </c>
      <c r="O7347" s="129"/>
    </row>
    <row r="7348" spans="1:15">
      <c r="A7348" t="s">
        <v>11577</v>
      </c>
      <c r="B7348" t="s">
        <v>317</v>
      </c>
      <c r="C7348" t="s">
        <v>11578</v>
      </c>
      <c r="D7348" t="s">
        <v>318</v>
      </c>
      <c r="E7348">
        <v>323.23</v>
      </c>
      <c r="F7348" t="s">
        <v>1170</v>
      </c>
      <c r="G7348" t="s">
        <v>11579</v>
      </c>
      <c r="H7348" t="s">
        <v>982</v>
      </c>
      <c r="I7348" t="s">
        <v>10575</v>
      </c>
      <c r="J7348">
        <v>10128</v>
      </c>
      <c r="K7348">
        <v>113020</v>
      </c>
      <c r="L7348" t="s">
        <v>33</v>
      </c>
      <c r="M7348" t="s">
        <v>137</v>
      </c>
      <c r="N7348" t="s">
        <v>11268</v>
      </c>
      <c r="O7348" s="129"/>
    </row>
    <row r="7349" spans="1:15">
      <c r="A7349" t="s">
        <v>316</v>
      </c>
      <c r="B7349" t="s">
        <v>317</v>
      </c>
      <c r="C7349" t="s">
        <v>11569</v>
      </c>
      <c r="D7349" t="s">
        <v>318</v>
      </c>
      <c r="E7349">
        <v>8971.58</v>
      </c>
      <c r="F7349" t="s">
        <v>1170</v>
      </c>
      <c r="G7349" t="s">
        <v>11570</v>
      </c>
      <c r="H7349" t="s">
        <v>995</v>
      </c>
      <c r="I7349" t="s">
        <v>10574</v>
      </c>
      <c r="J7349">
        <v>10128</v>
      </c>
      <c r="K7349">
        <v>113040</v>
      </c>
      <c r="L7349" t="s">
        <v>27</v>
      </c>
      <c r="M7349" t="s">
        <v>137</v>
      </c>
      <c r="N7349" t="s">
        <v>11264</v>
      </c>
      <c r="O7349" s="129"/>
    </row>
    <row r="7350" spans="1:15">
      <c r="A7350" t="s">
        <v>320</v>
      </c>
      <c r="B7350" t="s">
        <v>317</v>
      </c>
      <c r="C7350" t="s">
        <v>11571</v>
      </c>
      <c r="D7350" t="s">
        <v>318</v>
      </c>
      <c r="E7350">
        <v>8938.08</v>
      </c>
      <c r="F7350" t="s">
        <v>1170</v>
      </c>
      <c r="G7350" t="s">
        <v>11572</v>
      </c>
      <c r="H7350" t="s">
        <v>989</v>
      </c>
      <c r="I7350" t="s">
        <v>10574</v>
      </c>
      <c r="J7350">
        <v>10128</v>
      </c>
      <c r="K7350">
        <v>113040</v>
      </c>
      <c r="L7350" t="s">
        <v>27</v>
      </c>
      <c r="M7350" t="s">
        <v>137</v>
      </c>
      <c r="N7350" t="s">
        <v>11265</v>
      </c>
      <c r="O7350" s="129"/>
    </row>
    <row r="7351" spans="1:15">
      <c r="A7351" t="s">
        <v>321</v>
      </c>
      <c r="B7351" t="s">
        <v>317</v>
      </c>
      <c r="C7351" t="s">
        <v>11573</v>
      </c>
      <c r="D7351" t="s">
        <v>318</v>
      </c>
      <c r="E7351">
        <v>8487.36</v>
      </c>
      <c r="F7351" t="s">
        <v>1170</v>
      </c>
      <c r="G7351" t="s">
        <v>11574</v>
      </c>
      <c r="H7351" t="s">
        <v>990</v>
      </c>
      <c r="I7351" t="s">
        <v>10574</v>
      </c>
      <c r="J7351">
        <v>10128</v>
      </c>
      <c r="K7351">
        <v>113040</v>
      </c>
      <c r="L7351" t="s">
        <v>27</v>
      </c>
      <c r="M7351" t="s">
        <v>137</v>
      </c>
      <c r="N7351" t="s">
        <v>11266</v>
      </c>
      <c r="O7351" s="129"/>
    </row>
    <row r="7352" spans="1:15">
      <c r="A7352" t="s">
        <v>1115</v>
      </c>
      <c r="B7352" t="s">
        <v>317</v>
      </c>
      <c r="C7352" t="s">
        <v>11575</v>
      </c>
      <c r="D7352" t="s">
        <v>318</v>
      </c>
      <c r="E7352">
        <v>9090.02</v>
      </c>
      <c r="F7352" t="s">
        <v>1170</v>
      </c>
      <c r="G7352" t="s">
        <v>11576</v>
      </c>
      <c r="H7352" t="s">
        <v>992</v>
      </c>
      <c r="I7352" t="s">
        <v>10574</v>
      </c>
      <c r="J7352">
        <v>10128</v>
      </c>
      <c r="K7352">
        <v>113040</v>
      </c>
      <c r="L7352" t="s">
        <v>27</v>
      </c>
      <c r="M7352" t="s">
        <v>137</v>
      </c>
      <c r="N7352" t="s">
        <v>11267</v>
      </c>
      <c r="O7352" s="129"/>
    </row>
    <row r="7353" spans="1:15">
      <c r="A7353" t="s">
        <v>11577</v>
      </c>
      <c r="B7353" t="s">
        <v>317</v>
      </c>
      <c r="C7353" t="s">
        <v>11578</v>
      </c>
      <c r="D7353" t="s">
        <v>318</v>
      </c>
      <c r="E7353">
        <v>9051.86</v>
      </c>
      <c r="F7353" t="s">
        <v>1170</v>
      </c>
      <c r="G7353" t="s">
        <v>11579</v>
      </c>
      <c r="H7353" t="s">
        <v>983</v>
      </c>
      <c r="I7353" t="s">
        <v>10574</v>
      </c>
      <c r="J7353">
        <v>10128</v>
      </c>
      <c r="K7353">
        <v>113040</v>
      </c>
      <c r="L7353" t="s">
        <v>27</v>
      </c>
      <c r="M7353" t="s">
        <v>137</v>
      </c>
      <c r="N7353" t="s">
        <v>11268</v>
      </c>
      <c r="O7353" s="129"/>
    </row>
    <row r="7354" spans="1:15">
      <c r="A7354" t="s">
        <v>11580</v>
      </c>
      <c r="B7354" t="s">
        <v>317</v>
      </c>
      <c r="C7354" t="s">
        <v>11581</v>
      </c>
      <c r="D7354" t="s">
        <v>318</v>
      </c>
      <c r="E7354">
        <v>9524.0300000000007</v>
      </c>
      <c r="F7354" t="s">
        <v>1170</v>
      </c>
      <c r="G7354" t="s">
        <v>11582</v>
      </c>
      <c r="H7354" t="s">
        <v>977</v>
      </c>
      <c r="I7354" t="s">
        <v>10574</v>
      </c>
      <c r="J7354">
        <v>10128</v>
      </c>
      <c r="K7354">
        <v>113040</v>
      </c>
      <c r="L7354" t="s">
        <v>27</v>
      </c>
      <c r="M7354" t="s">
        <v>137</v>
      </c>
      <c r="N7354" t="s">
        <v>11269</v>
      </c>
      <c r="O7354" s="129"/>
    </row>
    <row r="7355" spans="1:15">
      <c r="A7355" t="s">
        <v>11583</v>
      </c>
      <c r="B7355" t="s">
        <v>317</v>
      </c>
      <c r="C7355" t="s">
        <v>11584</v>
      </c>
      <c r="D7355" t="s">
        <v>318</v>
      </c>
      <c r="E7355">
        <v>11983.35</v>
      </c>
      <c r="F7355" t="s">
        <v>1170</v>
      </c>
      <c r="G7355" t="s">
        <v>11585</v>
      </c>
      <c r="H7355" t="s">
        <v>986</v>
      </c>
      <c r="I7355" t="s">
        <v>10574</v>
      </c>
      <c r="J7355">
        <v>10128</v>
      </c>
      <c r="K7355">
        <v>113040</v>
      </c>
      <c r="L7355" t="s">
        <v>27</v>
      </c>
      <c r="M7355" t="s">
        <v>137</v>
      </c>
      <c r="N7355" t="s">
        <v>11271</v>
      </c>
      <c r="O7355" s="129"/>
    </row>
    <row r="7356" spans="1:15">
      <c r="A7356" t="s">
        <v>1155</v>
      </c>
      <c r="B7356" t="s">
        <v>317</v>
      </c>
      <c r="C7356" t="s">
        <v>11586</v>
      </c>
      <c r="D7356" t="s">
        <v>318</v>
      </c>
      <c r="E7356">
        <v>9621.93</v>
      </c>
      <c r="F7356" t="s">
        <v>1170</v>
      </c>
      <c r="G7356" t="s">
        <v>11587</v>
      </c>
      <c r="H7356" t="s">
        <v>990</v>
      </c>
      <c r="I7356" t="s">
        <v>10574</v>
      </c>
      <c r="J7356">
        <v>10128</v>
      </c>
      <c r="K7356">
        <v>113040</v>
      </c>
      <c r="L7356" t="s">
        <v>27</v>
      </c>
      <c r="M7356" t="s">
        <v>137</v>
      </c>
      <c r="N7356" t="s">
        <v>11270</v>
      </c>
      <c r="O7356" s="129"/>
    </row>
    <row r="7357" spans="1:15">
      <c r="A7357" t="s">
        <v>11588</v>
      </c>
      <c r="B7357" t="s">
        <v>317</v>
      </c>
      <c r="C7357" t="s">
        <v>11589</v>
      </c>
      <c r="D7357" t="s">
        <v>318</v>
      </c>
      <c r="E7357">
        <v>10241.58</v>
      </c>
      <c r="F7357" t="s">
        <v>1170</v>
      </c>
      <c r="G7357" t="s">
        <v>11590</v>
      </c>
      <c r="H7357" t="s">
        <v>997</v>
      </c>
      <c r="I7357" t="s">
        <v>10574</v>
      </c>
      <c r="J7357">
        <v>10128</v>
      </c>
      <c r="K7357">
        <v>113040</v>
      </c>
      <c r="L7357" t="s">
        <v>27</v>
      </c>
      <c r="M7357" t="s">
        <v>137</v>
      </c>
      <c r="N7357" t="s">
        <v>11272</v>
      </c>
      <c r="O7357" s="129"/>
    </row>
    <row r="7358" spans="1:15">
      <c r="A7358" t="s">
        <v>1161</v>
      </c>
      <c r="B7358" t="s">
        <v>317</v>
      </c>
      <c r="C7358" t="s">
        <v>11591</v>
      </c>
      <c r="D7358" t="s">
        <v>318</v>
      </c>
      <c r="E7358">
        <v>10251.200000000001</v>
      </c>
      <c r="F7358" t="s">
        <v>1170</v>
      </c>
      <c r="G7358" t="s">
        <v>11592</v>
      </c>
      <c r="H7358" t="s">
        <v>988</v>
      </c>
      <c r="I7358" t="s">
        <v>10574</v>
      </c>
      <c r="J7358">
        <v>10128</v>
      </c>
      <c r="K7358">
        <v>113040</v>
      </c>
      <c r="L7358" t="s">
        <v>27</v>
      </c>
      <c r="M7358" t="s">
        <v>137</v>
      </c>
      <c r="N7358" t="s">
        <v>11273</v>
      </c>
      <c r="O7358" s="129"/>
    </row>
    <row r="7359" spans="1:15">
      <c r="A7359" t="s">
        <v>1160</v>
      </c>
      <c r="B7359" t="s">
        <v>317</v>
      </c>
      <c r="C7359" t="s">
        <v>11593</v>
      </c>
      <c r="D7359" t="s">
        <v>318</v>
      </c>
      <c r="E7359">
        <v>9716.31</v>
      </c>
      <c r="F7359" t="s">
        <v>1170</v>
      </c>
      <c r="G7359" t="s">
        <v>11594</v>
      </c>
      <c r="H7359" t="s">
        <v>992</v>
      </c>
      <c r="I7359" t="s">
        <v>10574</v>
      </c>
      <c r="J7359">
        <v>10128</v>
      </c>
      <c r="K7359">
        <v>113040</v>
      </c>
      <c r="L7359" t="s">
        <v>27</v>
      </c>
      <c r="M7359" t="s">
        <v>137</v>
      </c>
      <c r="N7359" t="s">
        <v>11274</v>
      </c>
      <c r="O7359" s="129"/>
    </row>
    <row r="7360" spans="1:15">
      <c r="A7360" t="s">
        <v>316</v>
      </c>
      <c r="B7360" t="s">
        <v>317</v>
      </c>
      <c r="C7360" t="s">
        <v>11569</v>
      </c>
      <c r="D7360" t="s">
        <v>318</v>
      </c>
      <c r="E7360">
        <v>664.35</v>
      </c>
      <c r="F7360" t="s">
        <v>1170</v>
      </c>
      <c r="G7360" t="s">
        <v>11570</v>
      </c>
      <c r="H7360" t="s">
        <v>996</v>
      </c>
      <c r="I7360" t="s">
        <v>10573</v>
      </c>
      <c r="J7360">
        <v>10128</v>
      </c>
      <c r="K7360">
        <v>113060</v>
      </c>
      <c r="L7360" t="s">
        <v>31</v>
      </c>
      <c r="M7360" t="s">
        <v>137</v>
      </c>
      <c r="N7360" t="s">
        <v>11264</v>
      </c>
      <c r="O7360" s="129"/>
    </row>
    <row r="7361" spans="1:15">
      <c r="A7361" t="s">
        <v>320</v>
      </c>
      <c r="B7361" t="s">
        <v>317</v>
      </c>
      <c r="C7361" t="s">
        <v>11571</v>
      </c>
      <c r="D7361" t="s">
        <v>318</v>
      </c>
      <c r="E7361">
        <v>658.14</v>
      </c>
      <c r="F7361" t="s">
        <v>1170</v>
      </c>
      <c r="G7361" t="s">
        <v>11572</v>
      </c>
      <c r="H7361" t="s">
        <v>990</v>
      </c>
      <c r="I7361" t="s">
        <v>10573</v>
      </c>
      <c r="J7361">
        <v>10128</v>
      </c>
      <c r="K7361">
        <v>113060</v>
      </c>
      <c r="L7361" t="s">
        <v>31</v>
      </c>
      <c r="M7361" t="s">
        <v>137</v>
      </c>
      <c r="N7361" t="s">
        <v>11265</v>
      </c>
      <c r="O7361" s="129"/>
    </row>
    <row r="7362" spans="1:15">
      <c r="A7362" t="s">
        <v>321</v>
      </c>
      <c r="B7362" t="s">
        <v>317</v>
      </c>
      <c r="C7362" t="s">
        <v>11573</v>
      </c>
      <c r="D7362" t="s">
        <v>318</v>
      </c>
      <c r="E7362">
        <v>664.35</v>
      </c>
      <c r="F7362" t="s">
        <v>1170</v>
      </c>
      <c r="G7362" t="s">
        <v>11574</v>
      </c>
      <c r="H7362" t="s">
        <v>991</v>
      </c>
      <c r="I7362" t="s">
        <v>10573</v>
      </c>
      <c r="J7362">
        <v>10128</v>
      </c>
      <c r="K7362">
        <v>113060</v>
      </c>
      <c r="L7362" t="s">
        <v>31</v>
      </c>
      <c r="M7362" t="s">
        <v>137</v>
      </c>
      <c r="N7362" t="s">
        <v>11266</v>
      </c>
      <c r="O7362" s="129"/>
    </row>
    <row r="7363" spans="1:15">
      <c r="A7363" t="s">
        <v>1115</v>
      </c>
      <c r="B7363" t="s">
        <v>317</v>
      </c>
      <c r="C7363" t="s">
        <v>11575</v>
      </c>
      <c r="D7363" t="s">
        <v>318</v>
      </c>
      <c r="E7363">
        <v>664.35</v>
      </c>
      <c r="F7363" t="s">
        <v>1170</v>
      </c>
      <c r="G7363" t="s">
        <v>11576</v>
      </c>
      <c r="H7363" t="s">
        <v>993</v>
      </c>
      <c r="I7363" t="s">
        <v>10573</v>
      </c>
      <c r="J7363">
        <v>10128</v>
      </c>
      <c r="K7363">
        <v>113060</v>
      </c>
      <c r="L7363" t="s">
        <v>31</v>
      </c>
      <c r="M7363" t="s">
        <v>137</v>
      </c>
      <c r="N7363" t="s">
        <v>11267</v>
      </c>
      <c r="O7363" s="129"/>
    </row>
    <row r="7364" spans="1:15">
      <c r="A7364" t="s">
        <v>11577</v>
      </c>
      <c r="B7364" t="s">
        <v>317</v>
      </c>
      <c r="C7364" t="s">
        <v>11578</v>
      </c>
      <c r="D7364" t="s">
        <v>318</v>
      </c>
      <c r="E7364">
        <v>664.35</v>
      </c>
      <c r="F7364" t="s">
        <v>1170</v>
      </c>
      <c r="G7364" t="s">
        <v>11579</v>
      </c>
      <c r="H7364" t="s">
        <v>984</v>
      </c>
      <c r="I7364" t="s">
        <v>10573</v>
      </c>
      <c r="J7364">
        <v>10128</v>
      </c>
      <c r="K7364">
        <v>113060</v>
      </c>
      <c r="L7364" t="s">
        <v>31</v>
      </c>
      <c r="M7364" t="s">
        <v>137</v>
      </c>
      <c r="N7364" t="s">
        <v>11268</v>
      </c>
      <c r="O7364" s="129"/>
    </row>
    <row r="7365" spans="1:15">
      <c r="A7365" t="s">
        <v>11580</v>
      </c>
      <c r="B7365" t="s">
        <v>317</v>
      </c>
      <c r="C7365" t="s">
        <v>11581</v>
      </c>
      <c r="D7365" t="s">
        <v>318</v>
      </c>
      <c r="E7365">
        <v>678.11</v>
      </c>
      <c r="F7365" t="s">
        <v>1170</v>
      </c>
      <c r="G7365" t="s">
        <v>11582</v>
      </c>
      <c r="H7365" t="s">
        <v>978</v>
      </c>
      <c r="I7365" t="s">
        <v>10573</v>
      </c>
      <c r="J7365">
        <v>10128</v>
      </c>
      <c r="K7365">
        <v>113060</v>
      </c>
      <c r="L7365" t="s">
        <v>31</v>
      </c>
      <c r="M7365" t="s">
        <v>137</v>
      </c>
      <c r="N7365" t="s">
        <v>11269</v>
      </c>
      <c r="O7365" s="129"/>
    </row>
    <row r="7366" spans="1:15">
      <c r="A7366" t="s">
        <v>11583</v>
      </c>
      <c r="B7366" t="s">
        <v>317</v>
      </c>
      <c r="C7366" t="s">
        <v>11584</v>
      </c>
      <c r="D7366" t="s">
        <v>318</v>
      </c>
      <c r="E7366">
        <v>672.72</v>
      </c>
      <c r="F7366" t="s">
        <v>1170</v>
      </c>
      <c r="G7366" t="s">
        <v>11585</v>
      </c>
      <c r="H7366" t="s">
        <v>987</v>
      </c>
      <c r="I7366" t="s">
        <v>10573</v>
      </c>
      <c r="J7366">
        <v>10128</v>
      </c>
      <c r="K7366">
        <v>113060</v>
      </c>
      <c r="L7366" t="s">
        <v>31</v>
      </c>
      <c r="M7366" t="s">
        <v>137</v>
      </c>
      <c r="N7366" t="s">
        <v>11271</v>
      </c>
      <c r="O7366" s="129"/>
    </row>
    <row r="7367" spans="1:15">
      <c r="A7367" t="s">
        <v>1155</v>
      </c>
      <c r="B7367" t="s">
        <v>317</v>
      </c>
      <c r="C7367" t="s">
        <v>11586</v>
      </c>
      <c r="D7367" t="s">
        <v>318</v>
      </c>
      <c r="E7367">
        <v>667.32</v>
      </c>
      <c r="F7367" t="s">
        <v>1170</v>
      </c>
      <c r="G7367" t="s">
        <v>11587</v>
      </c>
      <c r="H7367" t="s">
        <v>991</v>
      </c>
      <c r="I7367" t="s">
        <v>10573</v>
      </c>
      <c r="J7367">
        <v>10128</v>
      </c>
      <c r="K7367">
        <v>113060</v>
      </c>
      <c r="L7367" t="s">
        <v>31</v>
      </c>
      <c r="M7367" t="s">
        <v>137</v>
      </c>
      <c r="N7367" t="s">
        <v>11270</v>
      </c>
      <c r="O7367" s="129"/>
    </row>
    <row r="7368" spans="1:15">
      <c r="A7368" t="s">
        <v>11588</v>
      </c>
      <c r="B7368" t="s">
        <v>317</v>
      </c>
      <c r="C7368" t="s">
        <v>11589</v>
      </c>
      <c r="D7368" t="s">
        <v>318</v>
      </c>
      <c r="E7368">
        <v>1906.59</v>
      </c>
      <c r="F7368" t="s">
        <v>1170</v>
      </c>
      <c r="G7368" t="s">
        <v>11590</v>
      </c>
      <c r="H7368" t="s">
        <v>998</v>
      </c>
      <c r="I7368" t="s">
        <v>10573</v>
      </c>
      <c r="J7368">
        <v>10128</v>
      </c>
      <c r="K7368">
        <v>113060</v>
      </c>
      <c r="L7368" t="s">
        <v>31</v>
      </c>
      <c r="M7368" t="s">
        <v>137</v>
      </c>
      <c r="N7368" t="s">
        <v>11272</v>
      </c>
      <c r="O7368" s="129"/>
    </row>
    <row r="7369" spans="1:15">
      <c r="A7369" t="s">
        <v>1161</v>
      </c>
      <c r="B7369" t="s">
        <v>317</v>
      </c>
      <c r="C7369" t="s">
        <v>11591</v>
      </c>
      <c r="D7369" t="s">
        <v>318</v>
      </c>
      <c r="E7369">
        <v>804.74</v>
      </c>
      <c r="F7369" t="s">
        <v>1170</v>
      </c>
      <c r="G7369" t="s">
        <v>11592</v>
      </c>
      <c r="H7369" t="s">
        <v>989</v>
      </c>
      <c r="I7369" t="s">
        <v>10573</v>
      </c>
      <c r="J7369">
        <v>10128</v>
      </c>
      <c r="K7369">
        <v>113060</v>
      </c>
      <c r="L7369" t="s">
        <v>31</v>
      </c>
      <c r="M7369" t="s">
        <v>137</v>
      </c>
      <c r="N7369" t="s">
        <v>11273</v>
      </c>
      <c r="O7369" s="129"/>
    </row>
    <row r="7370" spans="1:15">
      <c r="A7370" t="s">
        <v>1160</v>
      </c>
      <c r="B7370" t="s">
        <v>317</v>
      </c>
      <c r="C7370" t="s">
        <v>11593</v>
      </c>
      <c r="D7370" t="s">
        <v>318</v>
      </c>
      <c r="E7370">
        <v>781.84</v>
      </c>
      <c r="F7370" t="s">
        <v>1170</v>
      </c>
      <c r="G7370" t="s">
        <v>11594</v>
      </c>
      <c r="H7370" t="s">
        <v>993</v>
      </c>
      <c r="I7370" t="s">
        <v>10573</v>
      </c>
      <c r="J7370">
        <v>10128</v>
      </c>
      <c r="K7370">
        <v>113060</v>
      </c>
      <c r="L7370" t="s">
        <v>31</v>
      </c>
      <c r="M7370" t="s">
        <v>137</v>
      </c>
      <c r="N7370" t="s">
        <v>11274</v>
      </c>
      <c r="O7370" s="129"/>
    </row>
    <row r="7371" spans="1:15">
      <c r="A7371" t="s">
        <v>1160</v>
      </c>
      <c r="B7371" t="s">
        <v>317</v>
      </c>
      <c r="C7371" t="s">
        <v>11593</v>
      </c>
      <c r="D7371" t="s">
        <v>318</v>
      </c>
      <c r="E7371">
        <v>74.260000000000005</v>
      </c>
      <c r="F7371" t="s">
        <v>1170</v>
      </c>
      <c r="G7371" t="s">
        <v>11594</v>
      </c>
      <c r="H7371" t="s">
        <v>994</v>
      </c>
      <c r="I7371" t="s">
        <v>11617</v>
      </c>
      <c r="J7371">
        <v>10128</v>
      </c>
      <c r="K7371">
        <v>113070</v>
      </c>
      <c r="L7371" t="s">
        <v>108</v>
      </c>
      <c r="M7371" t="s">
        <v>137</v>
      </c>
      <c r="N7371" t="s">
        <v>11274</v>
      </c>
      <c r="O7371" s="129"/>
    </row>
    <row r="7372" spans="1:15">
      <c r="A7372" t="s">
        <v>316</v>
      </c>
      <c r="B7372" t="s">
        <v>317</v>
      </c>
      <c r="C7372" t="s">
        <v>11569</v>
      </c>
      <c r="D7372" t="s">
        <v>318</v>
      </c>
      <c r="E7372">
        <v>863.21</v>
      </c>
      <c r="F7372" t="s">
        <v>1170</v>
      </c>
      <c r="G7372" t="s">
        <v>11570</v>
      </c>
      <c r="H7372" t="s">
        <v>997</v>
      </c>
      <c r="I7372" t="s">
        <v>10572</v>
      </c>
      <c r="J7372">
        <v>10128</v>
      </c>
      <c r="K7372">
        <v>114000</v>
      </c>
      <c r="L7372" t="s">
        <v>39</v>
      </c>
      <c r="M7372" t="s">
        <v>137</v>
      </c>
      <c r="N7372" t="s">
        <v>11264</v>
      </c>
      <c r="O7372" s="129"/>
    </row>
    <row r="7373" spans="1:15">
      <c r="A7373" t="s">
        <v>320</v>
      </c>
      <c r="B7373" t="s">
        <v>317</v>
      </c>
      <c r="C7373" t="s">
        <v>11571</v>
      </c>
      <c r="D7373" t="s">
        <v>318</v>
      </c>
      <c r="E7373">
        <v>900.74</v>
      </c>
      <c r="F7373" t="s">
        <v>1170</v>
      </c>
      <c r="G7373" t="s">
        <v>11572</v>
      </c>
      <c r="H7373" t="s">
        <v>991</v>
      </c>
      <c r="I7373" t="s">
        <v>10572</v>
      </c>
      <c r="J7373">
        <v>10128</v>
      </c>
      <c r="K7373">
        <v>114000</v>
      </c>
      <c r="L7373" t="s">
        <v>39</v>
      </c>
      <c r="M7373" t="s">
        <v>137</v>
      </c>
      <c r="N7373" t="s">
        <v>11265</v>
      </c>
      <c r="O7373" s="129"/>
    </row>
    <row r="7374" spans="1:15">
      <c r="A7374" t="s">
        <v>321</v>
      </c>
      <c r="B7374" t="s">
        <v>317</v>
      </c>
      <c r="C7374" t="s">
        <v>11573</v>
      </c>
      <c r="D7374" t="s">
        <v>318</v>
      </c>
      <c r="E7374">
        <v>822.8</v>
      </c>
      <c r="F7374" t="s">
        <v>1170</v>
      </c>
      <c r="G7374" t="s">
        <v>11574</v>
      </c>
      <c r="H7374" t="s">
        <v>992</v>
      </c>
      <c r="I7374" t="s">
        <v>10572</v>
      </c>
      <c r="J7374">
        <v>10128</v>
      </c>
      <c r="K7374">
        <v>114000</v>
      </c>
      <c r="L7374" t="s">
        <v>39</v>
      </c>
      <c r="M7374" t="s">
        <v>137</v>
      </c>
      <c r="N7374" t="s">
        <v>11266</v>
      </c>
      <c r="O7374" s="129"/>
    </row>
    <row r="7375" spans="1:15">
      <c r="A7375" t="s">
        <v>1115</v>
      </c>
      <c r="B7375" t="s">
        <v>317</v>
      </c>
      <c r="C7375" t="s">
        <v>11575</v>
      </c>
      <c r="D7375" t="s">
        <v>318</v>
      </c>
      <c r="E7375">
        <v>590.33000000000004</v>
      </c>
      <c r="F7375" t="s">
        <v>1170</v>
      </c>
      <c r="G7375" t="s">
        <v>11576</v>
      </c>
      <c r="H7375" t="s">
        <v>994</v>
      </c>
      <c r="I7375" t="s">
        <v>10572</v>
      </c>
      <c r="J7375">
        <v>10128</v>
      </c>
      <c r="K7375">
        <v>114000</v>
      </c>
      <c r="L7375" t="s">
        <v>39</v>
      </c>
      <c r="M7375" t="s">
        <v>137</v>
      </c>
      <c r="N7375" t="s">
        <v>11267</v>
      </c>
      <c r="O7375" s="129"/>
    </row>
    <row r="7376" spans="1:15">
      <c r="A7376" t="s">
        <v>11577</v>
      </c>
      <c r="B7376" t="s">
        <v>317</v>
      </c>
      <c r="C7376" t="s">
        <v>11578</v>
      </c>
      <c r="D7376" t="s">
        <v>318</v>
      </c>
      <c r="E7376">
        <v>495.6</v>
      </c>
      <c r="F7376" t="s">
        <v>1170</v>
      </c>
      <c r="G7376" t="s">
        <v>11579</v>
      </c>
      <c r="H7376" t="s">
        <v>985</v>
      </c>
      <c r="I7376" t="s">
        <v>10572</v>
      </c>
      <c r="J7376">
        <v>10128</v>
      </c>
      <c r="K7376">
        <v>114000</v>
      </c>
      <c r="L7376" t="s">
        <v>39</v>
      </c>
      <c r="M7376" t="s">
        <v>137</v>
      </c>
      <c r="N7376" t="s">
        <v>11268</v>
      </c>
      <c r="O7376" s="129"/>
    </row>
    <row r="7377" spans="1:15">
      <c r="A7377" t="s">
        <v>11580</v>
      </c>
      <c r="B7377" t="s">
        <v>317</v>
      </c>
      <c r="C7377" t="s">
        <v>11581</v>
      </c>
      <c r="D7377" t="s">
        <v>318</v>
      </c>
      <c r="E7377">
        <v>495.6</v>
      </c>
      <c r="F7377" t="s">
        <v>1170</v>
      </c>
      <c r="G7377" t="s">
        <v>11582</v>
      </c>
      <c r="H7377" t="s">
        <v>979</v>
      </c>
      <c r="I7377" t="s">
        <v>10572</v>
      </c>
      <c r="J7377">
        <v>10128</v>
      </c>
      <c r="K7377">
        <v>114000</v>
      </c>
      <c r="L7377" t="s">
        <v>39</v>
      </c>
      <c r="M7377" t="s">
        <v>137</v>
      </c>
      <c r="N7377" t="s">
        <v>11269</v>
      </c>
      <c r="O7377" s="129"/>
    </row>
    <row r="7378" spans="1:15">
      <c r="A7378" t="s">
        <v>1155</v>
      </c>
      <c r="B7378" t="s">
        <v>317</v>
      </c>
      <c r="C7378" t="s">
        <v>11586</v>
      </c>
      <c r="D7378" t="s">
        <v>318</v>
      </c>
      <c r="E7378">
        <v>473.13</v>
      </c>
      <c r="F7378" t="s">
        <v>1170</v>
      </c>
      <c r="G7378" t="s">
        <v>11587</v>
      </c>
      <c r="H7378" t="s">
        <v>992</v>
      </c>
      <c r="I7378" t="s">
        <v>10572</v>
      </c>
      <c r="J7378">
        <v>10128</v>
      </c>
      <c r="K7378">
        <v>114000</v>
      </c>
      <c r="L7378" t="s">
        <v>39</v>
      </c>
      <c r="M7378" t="s">
        <v>137</v>
      </c>
      <c r="N7378" t="s">
        <v>11270</v>
      </c>
      <c r="O7378" s="129"/>
    </row>
    <row r="7379" spans="1:15">
      <c r="A7379" t="s">
        <v>11583</v>
      </c>
      <c r="B7379" t="s">
        <v>317</v>
      </c>
      <c r="C7379" t="s">
        <v>11584</v>
      </c>
      <c r="D7379" t="s">
        <v>318</v>
      </c>
      <c r="E7379">
        <v>490.43</v>
      </c>
      <c r="F7379" t="s">
        <v>1170</v>
      </c>
      <c r="G7379" t="s">
        <v>11585</v>
      </c>
      <c r="H7379" t="s">
        <v>988</v>
      </c>
      <c r="I7379" t="s">
        <v>10572</v>
      </c>
      <c r="J7379">
        <v>10128</v>
      </c>
      <c r="K7379">
        <v>114000</v>
      </c>
      <c r="L7379" t="s">
        <v>39</v>
      </c>
      <c r="M7379" t="s">
        <v>137</v>
      </c>
      <c r="N7379" t="s">
        <v>11271</v>
      </c>
      <c r="O7379" s="129"/>
    </row>
    <row r="7380" spans="1:15">
      <c r="A7380" t="s">
        <v>11588</v>
      </c>
      <c r="B7380" t="s">
        <v>317</v>
      </c>
      <c r="C7380" t="s">
        <v>11589</v>
      </c>
      <c r="D7380" t="s">
        <v>318</v>
      </c>
      <c r="E7380">
        <v>902.14</v>
      </c>
      <c r="F7380" t="s">
        <v>1170</v>
      </c>
      <c r="G7380" t="s">
        <v>11590</v>
      </c>
      <c r="H7380" t="s">
        <v>999</v>
      </c>
      <c r="I7380" t="s">
        <v>10572</v>
      </c>
      <c r="J7380">
        <v>10128</v>
      </c>
      <c r="K7380">
        <v>114000</v>
      </c>
      <c r="L7380" t="s">
        <v>39</v>
      </c>
      <c r="M7380" t="s">
        <v>137</v>
      </c>
      <c r="N7380" t="s">
        <v>11272</v>
      </c>
      <c r="O7380" s="129"/>
    </row>
    <row r="7381" spans="1:15">
      <c r="A7381" t="s">
        <v>1161</v>
      </c>
      <c r="B7381" t="s">
        <v>317</v>
      </c>
      <c r="C7381" t="s">
        <v>11591</v>
      </c>
      <c r="D7381" t="s">
        <v>318</v>
      </c>
      <c r="E7381">
        <v>529.49</v>
      </c>
      <c r="F7381" t="s">
        <v>1170</v>
      </c>
      <c r="G7381" t="s">
        <v>11592</v>
      </c>
      <c r="H7381" t="s">
        <v>990</v>
      </c>
      <c r="I7381" t="s">
        <v>10572</v>
      </c>
      <c r="J7381">
        <v>10128</v>
      </c>
      <c r="K7381">
        <v>114000</v>
      </c>
      <c r="L7381" t="s">
        <v>39</v>
      </c>
      <c r="M7381" t="s">
        <v>137</v>
      </c>
      <c r="N7381" t="s">
        <v>11273</v>
      </c>
      <c r="O7381" s="129"/>
    </row>
    <row r="7382" spans="1:15">
      <c r="A7382" t="s">
        <v>1160</v>
      </c>
      <c r="B7382" t="s">
        <v>317</v>
      </c>
      <c r="C7382" t="s">
        <v>11593</v>
      </c>
      <c r="D7382" t="s">
        <v>318</v>
      </c>
      <c r="E7382">
        <v>529.49</v>
      </c>
      <c r="F7382" t="s">
        <v>1170</v>
      </c>
      <c r="G7382" t="s">
        <v>11594</v>
      </c>
      <c r="H7382" t="s">
        <v>995</v>
      </c>
      <c r="I7382" t="s">
        <v>10572</v>
      </c>
      <c r="J7382">
        <v>10128</v>
      </c>
      <c r="K7382">
        <v>114000</v>
      </c>
      <c r="L7382" t="s">
        <v>39</v>
      </c>
      <c r="M7382" t="s">
        <v>137</v>
      </c>
      <c r="N7382" t="s">
        <v>11274</v>
      </c>
      <c r="O7382" s="129"/>
    </row>
    <row r="7383" spans="1:15">
      <c r="A7383" t="s">
        <v>316</v>
      </c>
      <c r="B7383" t="s">
        <v>317</v>
      </c>
      <c r="C7383" t="s">
        <v>11569</v>
      </c>
      <c r="D7383" t="s">
        <v>318</v>
      </c>
      <c r="E7383">
        <v>2011.8</v>
      </c>
      <c r="F7383" t="s">
        <v>1170</v>
      </c>
      <c r="G7383" t="s">
        <v>11570</v>
      </c>
      <c r="H7383" t="s">
        <v>998</v>
      </c>
      <c r="I7383" t="s">
        <v>10571</v>
      </c>
      <c r="J7383">
        <v>10128</v>
      </c>
      <c r="K7383">
        <v>114010</v>
      </c>
      <c r="L7383" t="s">
        <v>35</v>
      </c>
      <c r="M7383" t="s">
        <v>137</v>
      </c>
      <c r="N7383" t="s">
        <v>11264</v>
      </c>
      <c r="O7383" s="129"/>
    </row>
    <row r="7384" spans="1:15">
      <c r="A7384" t="s">
        <v>320</v>
      </c>
      <c r="B7384" t="s">
        <v>317</v>
      </c>
      <c r="C7384" t="s">
        <v>11571</v>
      </c>
      <c r="D7384" t="s">
        <v>318</v>
      </c>
      <c r="E7384">
        <v>2037.95</v>
      </c>
      <c r="F7384" t="s">
        <v>1170</v>
      </c>
      <c r="G7384" t="s">
        <v>11572</v>
      </c>
      <c r="H7384" t="s">
        <v>992</v>
      </c>
      <c r="I7384" t="s">
        <v>10571</v>
      </c>
      <c r="J7384">
        <v>10128</v>
      </c>
      <c r="K7384">
        <v>114010</v>
      </c>
      <c r="L7384" t="s">
        <v>35</v>
      </c>
      <c r="M7384" t="s">
        <v>137</v>
      </c>
      <c r="N7384" t="s">
        <v>11265</v>
      </c>
      <c r="O7384" s="129"/>
    </row>
    <row r="7385" spans="1:15">
      <c r="A7385" t="s">
        <v>321</v>
      </c>
      <c r="B7385" t="s">
        <v>317</v>
      </c>
      <c r="C7385" t="s">
        <v>11573</v>
      </c>
      <c r="D7385" t="s">
        <v>318</v>
      </c>
      <c r="E7385">
        <v>2064.11</v>
      </c>
      <c r="F7385" t="s">
        <v>1170</v>
      </c>
      <c r="G7385" t="s">
        <v>11574</v>
      </c>
      <c r="H7385" t="s">
        <v>993</v>
      </c>
      <c r="I7385" t="s">
        <v>10571</v>
      </c>
      <c r="J7385">
        <v>10128</v>
      </c>
      <c r="K7385">
        <v>114010</v>
      </c>
      <c r="L7385" t="s">
        <v>35</v>
      </c>
      <c r="M7385" t="s">
        <v>137</v>
      </c>
      <c r="N7385" t="s">
        <v>11266</v>
      </c>
      <c r="O7385" s="129"/>
    </row>
    <row r="7386" spans="1:15">
      <c r="A7386" t="s">
        <v>1115</v>
      </c>
      <c r="B7386" t="s">
        <v>317</v>
      </c>
      <c r="C7386" t="s">
        <v>11575</v>
      </c>
      <c r="D7386" t="s">
        <v>318</v>
      </c>
      <c r="E7386">
        <v>2064.11</v>
      </c>
      <c r="F7386" t="s">
        <v>1170</v>
      </c>
      <c r="G7386" t="s">
        <v>11576</v>
      </c>
      <c r="H7386" t="s">
        <v>995</v>
      </c>
      <c r="I7386" t="s">
        <v>10571</v>
      </c>
      <c r="J7386">
        <v>10128</v>
      </c>
      <c r="K7386">
        <v>114010</v>
      </c>
      <c r="L7386" t="s">
        <v>35</v>
      </c>
      <c r="M7386" t="s">
        <v>137</v>
      </c>
      <c r="N7386" t="s">
        <v>11267</v>
      </c>
      <c r="O7386" s="129"/>
    </row>
    <row r="7387" spans="1:15">
      <c r="A7387" t="s">
        <v>11577</v>
      </c>
      <c r="B7387" t="s">
        <v>317</v>
      </c>
      <c r="C7387" t="s">
        <v>11578</v>
      </c>
      <c r="D7387" t="s">
        <v>318</v>
      </c>
      <c r="E7387">
        <v>2064.11</v>
      </c>
      <c r="F7387" t="s">
        <v>1170</v>
      </c>
      <c r="G7387" t="s">
        <v>11579</v>
      </c>
      <c r="H7387" t="s">
        <v>986</v>
      </c>
      <c r="I7387" t="s">
        <v>10571</v>
      </c>
      <c r="J7387">
        <v>10128</v>
      </c>
      <c r="K7387">
        <v>114010</v>
      </c>
      <c r="L7387" t="s">
        <v>35</v>
      </c>
      <c r="M7387" t="s">
        <v>137</v>
      </c>
      <c r="N7387" t="s">
        <v>11268</v>
      </c>
      <c r="O7387" s="129"/>
    </row>
    <row r="7388" spans="1:15">
      <c r="A7388" t="s">
        <v>11580</v>
      </c>
      <c r="B7388" t="s">
        <v>317</v>
      </c>
      <c r="C7388" t="s">
        <v>11581</v>
      </c>
      <c r="D7388" t="s">
        <v>318</v>
      </c>
      <c r="E7388">
        <v>2064.11</v>
      </c>
      <c r="F7388" t="s">
        <v>1170</v>
      </c>
      <c r="G7388" t="s">
        <v>11582</v>
      </c>
      <c r="H7388" t="s">
        <v>980</v>
      </c>
      <c r="I7388" t="s">
        <v>10571</v>
      </c>
      <c r="J7388">
        <v>10128</v>
      </c>
      <c r="K7388">
        <v>114010</v>
      </c>
      <c r="L7388" t="s">
        <v>35</v>
      </c>
      <c r="M7388" t="s">
        <v>137</v>
      </c>
      <c r="N7388" t="s">
        <v>11269</v>
      </c>
      <c r="O7388" s="129"/>
    </row>
    <row r="7389" spans="1:15">
      <c r="A7389" t="s">
        <v>1155</v>
      </c>
      <c r="B7389" t="s">
        <v>317</v>
      </c>
      <c r="C7389" t="s">
        <v>11586</v>
      </c>
      <c r="D7389" t="s">
        <v>318</v>
      </c>
      <c r="E7389">
        <v>2064.11</v>
      </c>
      <c r="F7389" t="s">
        <v>1170</v>
      </c>
      <c r="G7389" t="s">
        <v>11587</v>
      </c>
      <c r="H7389" t="s">
        <v>993</v>
      </c>
      <c r="I7389" t="s">
        <v>10571</v>
      </c>
      <c r="J7389">
        <v>10128</v>
      </c>
      <c r="K7389">
        <v>114010</v>
      </c>
      <c r="L7389" t="s">
        <v>35</v>
      </c>
      <c r="M7389" t="s">
        <v>137</v>
      </c>
      <c r="N7389" t="s">
        <v>11270</v>
      </c>
      <c r="O7389" s="129"/>
    </row>
    <row r="7390" spans="1:15">
      <c r="A7390" t="s">
        <v>11583</v>
      </c>
      <c r="B7390" t="s">
        <v>317</v>
      </c>
      <c r="C7390" t="s">
        <v>11584</v>
      </c>
      <c r="D7390" t="s">
        <v>318</v>
      </c>
      <c r="E7390">
        <v>2064.11</v>
      </c>
      <c r="F7390" t="s">
        <v>1170</v>
      </c>
      <c r="G7390" t="s">
        <v>11585</v>
      </c>
      <c r="H7390" t="s">
        <v>989</v>
      </c>
      <c r="I7390" t="s">
        <v>10571</v>
      </c>
      <c r="J7390">
        <v>10128</v>
      </c>
      <c r="K7390">
        <v>114010</v>
      </c>
      <c r="L7390" t="s">
        <v>35</v>
      </c>
      <c r="M7390" t="s">
        <v>137</v>
      </c>
      <c r="N7390" t="s">
        <v>11271</v>
      </c>
      <c r="O7390" s="129"/>
    </row>
    <row r="7391" spans="1:15">
      <c r="A7391" t="s">
        <v>11588</v>
      </c>
      <c r="B7391" t="s">
        <v>317</v>
      </c>
      <c r="C7391" t="s">
        <v>11589</v>
      </c>
      <c r="D7391" t="s">
        <v>318</v>
      </c>
      <c r="E7391">
        <v>3448.88</v>
      </c>
      <c r="F7391" t="s">
        <v>1170</v>
      </c>
      <c r="G7391" t="s">
        <v>11590</v>
      </c>
      <c r="H7391" t="s">
        <v>1000</v>
      </c>
      <c r="I7391" t="s">
        <v>10571</v>
      </c>
      <c r="J7391">
        <v>10128</v>
      </c>
      <c r="K7391">
        <v>114010</v>
      </c>
      <c r="L7391" t="s">
        <v>35</v>
      </c>
      <c r="M7391" t="s">
        <v>137</v>
      </c>
      <c r="N7391" t="s">
        <v>11272</v>
      </c>
      <c r="O7391" s="129"/>
    </row>
    <row r="7392" spans="1:15">
      <c r="A7392" t="s">
        <v>1161</v>
      </c>
      <c r="B7392" t="s">
        <v>317</v>
      </c>
      <c r="C7392" t="s">
        <v>11591</v>
      </c>
      <c r="D7392" t="s">
        <v>318</v>
      </c>
      <c r="E7392">
        <v>2217.9899999999998</v>
      </c>
      <c r="F7392" t="s">
        <v>1170</v>
      </c>
      <c r="G7392" t="s">
        <v>11592</v>
      </c>
      <c r="H7392" t="s">
        <v>991</v>
      </c>
      <c r="I7392" t="s">
        <v>10571</v>
      </c>
      <c r="J7392">
        <v>10128</v>
      </c>
      <c r="K7392">
        <v>114010</v>
      </c>
      <c r="L7392" t="s">
        <v>35</v>
      </c>
      <c r="M7392" t="s">
        <v>137</v>
      </c>
      <c r="N7392" t="s">
        <v>11273</v>
      </c>
      <c r="O7392" s="129"/>
    </row>
    <row r="7393" spans="1:15">
      <c r="A7393" t="s">
        <v>1160</v>
      </c>
      <c r="B7393" t="s">
        <v>317</v>
      </c>
      <c r="C7393" t="s">
        <v>11593</v>
      </c>
      <c r="D7393" t="s">
        <v>318</v>
      </c>
      <c r="E7393">
        <v>2217.9899999999998</v>
      </c>
      <c r="F7393" t="s">
        <v>1170</v>
      </c>
      <c r="G7393" t="s">
        <v>11594</v>
      </c>
      <c r="H7393" t="s">
        <v>996</v>
      </c>
      <c r="I7393" t="s">
        <v>10571</v>
      </c>
      <c r="J7393">
        <v>10128</v>
      </c>
      <c r="K7393">
        <v>114010</v>
      </c>
      <c r="L7393" t="s">
        <v>35</v>
      </c>
      <c r="M7393" t="s">
        <v>137</v>
      </c>
      <c r="N7393" t="s">
        <v>11274</v>
      </c>
      <c r="O7393" s="129"/>
    </row>
    <row r="7394" spans="1:15">
      <c r="A7394" t="s">
        <v>1115</v>
      </c>
      <c r="B7394" t="s">
        <v>317</v>
      </c>
      <c r="C7394" t="s">
        <v>11575</v>
      </c>
      <c r="D7394" t="s">
        <v>318</v>
      </c>
      <c r="E7394">
        <v>948.2</v>
      </c>
      <c r="F7394" t="s">
        <v>1170</v>
      </c>
      <c r="G7394" t="s">
        <v>11576</v>
      </c>
      <c r="H7394" t="s">
        <v>996</v>
      </c>
      <c r="I7394" t="s">
        <v>10570</v>
      </c>
      <c r="J7394">
        <v>10128</v>
      </c>
      <c r="K7394">
        <v>114020</v>
      </c>
      <c r="L7394" t="s">
        <v>33</v>
      </c>
      <c r="M7394" t="s">
        <v>137</v>
      </c>
      <c r="N7394" t="s">
        <v>11267</v>
      </c>
      <c r="O7394" s="129"/>
    </row>
    <row r="7395" spans="1:15">
      <c r="A7395" t="s">
        <v>11577</v>
      </c>
      <c r="B7395" t="s">
        <v>317</v>
      </c>
      <c r="C7395" t="s">
        <v>11578</v>
      </c>
      <c r="D7395" t="s">
        <v>318</v>
      </c>
      <c r="E7395">
        <v>880.47</v>
      </c>
      <c r="F7395" t="s">
        <v>1170</v>
      </c>
      <c r="G7395" t="s">
        <v>11579</v>
      </c>
      <c r="H7395" t="s">
        <v>987</v>
      </c>
      <c r="I7395" t="s">
        <v>10570</v>
      </c>
      <c r="J7395">
        <v>10128</v>
      </c>
      <c r="K7395">
        <v>114020</v>
      </c>
      <c r="L7395" t="s">
        <v>33</v>
      </c>
      <c r="M7395" t="s">
        <v>137</v>
      </c>
      <c r="N7395" t="s">
        <v>11268</v>
      </c>
      <c r="O7395" s="129"/>
    </row>
    <row r="7396" spans="1:15">
      <c r="A7396" t="s">
        <v>11580</v>
      </c>
      <c r="B7396" t="s">
        <v>317</v>
      </c>
      <c r="C7396" t="s">
        <v>11581</v>
      </c>
      <c r="D7396" t="s">
        <v>318</v>
      </c>
      <c r="E7396">
        <v>207.11</v>
      </c>
      <c r="F7396" t="s">
        <v>1170</v>
      </c>
      <c r="G7396" t="s">
        <v>11582</v>
      </c>
      <c r="H7396" t="s">
        <v>981</v>
      </c>
      <c r="I7396" t="s">
        <v>10570</v>
      </c>
      <c r="J7396">
        <v>10128</v>
      </c>
      <c r="K7396">
        <v>114020</v>
      </c>
      <c r="L7396" t="s">
        <v>33</v>
      </c>
      <c r="M7396" t="s">
        <v>137</v>
      </c>
      <c r="N7396" t="s">
        <v>11269</v>
      </c>
      <c r="O7396" s="129"/>
    </row>
    <row r="7397" spans="1:15">
      <c r="A7397" t="s">
        <v>316</v>
      </c>
      <c r="B7397" t="s">
        <v>317</v>
      </c>
      <c r="C7397" t="s">
        <v>11569</v>
      </c>
      <c r="D7397" t="s">
        <v>318</v>
      </c>
      <c r="E7397">
        <v>20735.54</v>
      </c>
      <c r="F7397" t="s">
        <v>1170</v>
      </c>
      <c r="G7397" t="s">
        <v>11570</v>
      </c>
      <c r="H7397" t="s">
        <v>999</v>
      </c>
      <c r="I7397" t="s">
        <v>10569</v>
      </c>
      <c r="J7397">
        <v>10128</v>
      </c>
      <c r="K7397">
        <v>114040</v>
      </c>
      <c r="L7397" t="s">
        <v>27</v>
      </c>
      <c r="M7397" t="s">
        <v>137</v>
      </c>
      <c r="N7397" t="s">
        <v>11264</v>
      </c>
      <c r="O7397" s="129"/>
    </row>
    <row r="7398" spans="1:15">
      <c r="A7398" t="s">
        <v>320</v>
      </c>
      <c r="B7398" t="s">
        <v>317</v>
      </c>
      <c r="C7398" t="s">
        <v>11571</v>
      </c>
      <c r="D7398" t="s">
        <v>318</v>
      </c>
      <c r="E7398">
        <v>20363.09</v>
      </c>
      <c r="F7398" t="s">
        <v>1170</v>
      </c>
      <c r="G7398" t="s">
        <v>11572</v>
      </c>
      <c r="H7398" t="s">
        <v>993</v>
      </c>
      <c r="I7398" t="s">
        <v>10569</v>
      </c>
      <c r="J7398">
        <v>10128</v>
      </c>
      <c r="K7398">
        <v>114040</v>
      </c>
      <c r="L7398" t="s">
        <v>27</v>
      </c>
      <c r="M7398" t="s">
        <v>137</v>
      </c>
      <c r="N7398" t="s">
        <v>11265</v>
      </c>
      <c r="O7398" s="129"/>
    </row>
    <row r="7399" spans="1:15">
      <c r="A7399" t="s">
        <v>321</v>
      </c>
      <c r="B7399" t="s">
        <v>317</v>
      </c>
      <c r="C7399" t="s">
        <v>11573</v>
      </c>
      <c r="D7399" t="s">
        <v>318</v>
      </c>
      <c r="E7399">
        <v>19686.63</v>
      </c>
      <c r="F7399" t="s">
        <v>1170</v>
      </c>
      <c r="G7399" t="s">
        <v>11574</v>
      </c>
      <c r="H7399" t="s">
        <v>994</v>
      </c>
      <c r="I7399" t="s">
        <v>10569</v>
      </c>
      <c r="J7399">
        <v>10128</v>
      </c>
      <c r="K7399">
        <v>114040</v>
      </c>
      <c r="L7399" t="s">
        <v>27</v>
      </c>
      <c r="M7399" t="s">
        <v>137</v>
      </c>
      <c r="N7399" t="s">
        <v>11266</v>
      </c>
      <c r="O7399" s="129"/>
    </row>
    <row r="7400" spans="1:15">
      <c r="A7400" t="s">
        <v>1115</v>
      </c>
      <c r="B7400" t="s">
        <v>317</v>
      </c>
      <c r="C7400" t="s">
        <v>11575</v>
      </c>
      <c r="D7400" t="s">
        <v>318</v>
      </c>
      <c r="E7400">
        <v>20966.7</v>
      </c>
      <c r="F7400" t="s">
        <v>1170</v>
      </c>
      <c r="G7400" t="s">
        <v>11576</v>
      </c>
      <c r="H7400" t="s">
        <v>997</v>
      </c>
      <c r="I7400" t="s">
        <v>10569</v>
      </c>
      <c r="J7400">
        <v>10128</v>
      </c>
      <c r="K7400">
        <v>114040</v>
      </c>
      <c r="L7400" t="s">
        <v>27</v>
      </c>
      <c r="M7400" t="s">
        <v>137</v>
      </c>
      <c r="N7400" t="s">
        <v>11267</v>
      </c>
      <c r="O7400" s="129"/>
    </row>
    <row r="7401" spans="1:15">
      <c r="A7401" t="s">
        <v>11577</v>
      </c>
      <c r="B7401" t="s">
        <v>317</v>
      </c>
      <c r="C7401" t="s">
        <v>11578</v>
      </c>
      <c r="D7401" t="s">
        <v>318</v>
      </c>
      <c r="E7401">
        <v>20901.2</v>
      </c>
      <c r="F7401" t="s">
        <v>1170</v>
      </c>
      <c r="G7401" t="s">
        <v>11579</v>
      </c>
      <c r="H7401" t="s">
        <v>988</v>
      </c>
      <c r="I7401" t="s">
        <v>10569</v>
      </c>
      <c r="J7401">
        <v>10128</v>
      </c>
      <c r="K7401">
        <v>114040</v>
      </c>
      <c r="L7401" t="s">
        <v>27</v>
      </c>
      <c r="M7401" t="s">
        <v>137</v>
      </c>
      <c r="N7401" t="s">
        <v>11268</v>
      </c>
      <c r="O7401" s="129"/>
    </row>
    <row r="7402" spans="1:15">
      <c r="A7402" t="s">
        <v>11580</v>
      </c>
      <c r="B7402" t="s">
        <v>317</v>
      </c>
      <c r="C7402" t="s">
        <v>11581</v>
      </c>
      <c r="D7402" t="s">
        <v>318</v>
      </c>
      <c r="E7402">
        <v>22233.77</v>
      </c>
      <c r="F7402" t="s">
        <v>1170</v>
      </c>
      <c r="G7402" t="s">
        <v>11582</v>
      </c>
      <c r="H7402" t="s">
        <v>982</v>
      </c>
      <c r="I7402" t="s">
        <v>10569</v>
      </c>
      <c r="J7402">
        <v>10128</v>
      </c>
      <c r="K7402">
        <v>114040</v>
      </c>
      <c r="L7402" t="s">
        <v>27</v>
      </c>
      <c r="M7402" t="s">
        <v>137</v>
      </c>
      <c r="N7402" t="s">
        <v>11269</v>
      </c>
      <c r="O7402" s="129"/>
    </row>
    <row r="7403" spans="1:15">
      <c r="A7403" t="s">
        <v>1155</v>
      </c>
      <c r="B7403" t="s">
        <v>317</v>
      </c>
      <c r="C7403" t="s">
        <v>11586</v>
      </c>
      <c r="D7403" t="s">
        <v>318</v>
      </c>
      <c r="E7403">
        <v>22075.05</v>
      </c>
      <c r="F7403" t="s">
        <v>1170</v>
      </c>
      <c r="G7403" t="s">
        <v>11587</v>
      </c>
      <c r="H7403" t="s">
        <v>994</v>
      </c>
      <c r="I7403" t="s">
        <v>10569</v>
      </c>
      <c r="J7403">
        <v>10128</v>
      </c>
      <c r="K7403">
        <v>114040</v>
      </c>
      <c r="L7403" t="s">
        <v>27</v>
      </c>
      <c r="M7403" t="s">
        <v>137</v>
      </c>
      <c r="N7403" t="s">
        <v>11270</v>
      </c>
      <c r="O7403" s="129"/>
    </row>
    <row r="7404" spans="1:15">
      <c r="A7404" t="s">
        <v>11583</v>
      </c>
      <c r="B7404" t="s">
        <v>317</v>
      </c>
      <c r="C7404" t="s">
        <v>11584</v>
      </c>
      <c r="D7404" t="s">
        <v>318</v>
      </c>
      <c r="E7404">
        <v>26314.39</v>
      </c>
      <c r="F7404" t="s">
        <v>1170</v>
      </c>
      <c r="G7404" t="s">
        <v>11585</v>
      </c>
      <c r="H7404" t="s">
        <v>990</v>
      </c>
      <c r="I7404" t="s">
        <v>10569</v>
      </c>
      <c r="J7404">
        <v>10128</v>
      </c>
      <c r="K7404">
        <v>114040</v>
      </c>
      <c r="L7404" t="s">
        <v>27</v>
      </c>
      <c r="M7404" t="s">
        <v>137</v>
      </c>
      <c r="N7404" t="s">
        <v>11271</v>
      </c>
      <c r="O7404" s="129"/>
    </row>
    <row r="7405" spans="1:15">
      <c r="A7405" t="s">
        <v>11588</v>
      </c>
      <c r="B7405" t="s">
        <v>317</v>
      </c>
      <c r="C7405" t="s">
        <v>11589</v>
      </c>
      <c r="D7405" t="s">
        <v>318</v>
      </c>
      <c r="E7405">
        <v>23348.16</v>
      </c>
      <c r="F7405" t="s">
        <v>1170</v>
      </c>
      <c r="G7405" t="s">
        <v>11590</v>
      </c>
      <c r="H7405" t="s">
        <v>1001</v>
      </c>
      <c r="I7405" t="s">
        <v>10569</v>
      </c>
      <c r="J7405">
        <v>10128</v>
      </c>
      <c r="K7405">
        <v>114040</v>
      </c>
      <c r="L7405" t="s">
        <v>27</v>
      </c>
      <c r="M7405" t="s">
        <v>137</v>
      </c>
      <c r="N7405" t="s">
        <v>11272</v>
      </c>
      <c r="O7405" s="129"/>
    </row>
    <row r="7406" spans="1:15">
      <c r="A7406" t="s">
        <v>1161</v>
      </c>
      <c r="B7406" t="s">
        <v>317</v>
      </c>
      <c r="C7406" t="s">
        <v>11591</v>
      </c>
      <c r="D7406" t="s">
        <v>318</v>
      </c>
      <c r="E7406">
        <v>23380.799999999999</v>
      </c>
      <c r="F7406" t="s">
        <v>1170</v>
      </c>
      <c r="G7406" t="s">
        <v>11592</v>
      </c>
      <c r="H7406" t="s">
        <v>992</v>
      </c>
      <c r="I7406" t="s">
        <v>10569</v>
      </c>
      <c r="J7406">
        <v>10128</v>
      </c>
      <c r="K7406">
        <v>114040</v>
      </c>
      <c r="L7406" t="s">
        <v>27</v>
      </c>
      <c r="M7406" t="s">
        <v>137</v>
      </c>
      <c r="N7406" t="s">
        <v>11273</v>
      </c>
      <c r="O7406" s="129"/>
    </row>
    <row r="7407" spans="1:15">
      <c r="A7407" t="s">
        <v>1160</v>
      </c>
      <c r="B7407" t="s">
        <v>317</v>
      </c>
      <c r="C7407" t="s">
        <v>11593</v>
      </c>
      <c r="D7407" t="s">
        <v>318</v>
      </c>
      <c r="E7407">
        <v>22449.96</v>
      </c>
      <c r="F7407" t="s">
        <v>1170</v>
      </c>
      <c r="G7407" t="s">
        <v>11594</v>
      </c>
      <c r="H7407" t="s">
        <v>997</v>
      </c>
      <c r="I7407" t="s">
        <v>10569</v>
      </c>
      <c r="J7407">
        <v>10128</v>
      </c>
      <c r="K7407">
        <v>114040</v>
      </c>
      <c r="L7407" t="s">
        <v>27</v>
      </c>
      <c r="M7407" t="s">
        <v>137</v>
      </c>
      <c r="N7407" t="s">
        <v>11274</v>
      </c>
      <c r="O7407" s="129"/>
    </row>
    <row r="7408" spans="1:15">
      <c r="A7408" t="s">
        <v>316</v>
      </c>
      <c r="B7408" t="s">
        <v>317</v>
      </c>
      <c r="C7408" t="s">
        <v>11569</v>
      </c>
      <c r="D7408" t="s">
        <v>318</v>
      </c>
      <c r="E7408">
        <v>2999.6</v>
      </c>
      <c r="F7408" t="s">
        <v>1170</v>
      </c>
      <c r="G7408" t="s">
        <v>11570</v>
      </c>
      <c r="H7408" t="s">
        <v>1000</v>
      </c>
      <c r="I7408" t="s">
        <v>10568</v>
      </c>
      <c r="J7408">
        <v>10128</v>
      </c>
      <c r="K7408">
        <v>114060</v>
      </c>
      <c r="L7408" t="s">
        <v>31</v>
      </c>
      <c r="M7408" t="s">
        <v>137</v>
      </c>
      <c r="N7408" t="s">
        <v>11264</v>
      </c>
      <c r="O7408" s="129"/>
    </row>
    <row r="7409" spans="1:15">
      <c r="A7409" t="s">
        <v>320</v>
      </c>
      <c r="B7409" t="s">
        <v>317</v>
      </c>
      <c r="C7409" t="s">
        <v>11571</v>
      </c>
      <c r="D7409" t="s">
        <v>318</v>
      </c>
      <c r="E7409">
        <v>2579.38</v>
      </c>
      <c r="F7409" t="s">
        <v>1170</v>
      </c>
      <c r="G7409" t="s">
        <v>11572</v>
      </c>
      <c r="H7409" t="s">
        <v>994</v>
      </c>
      <c r="I7409" t="s">
        <v>10568</v>
      </c>
      <c r="J7409">
        <v>10128</v>
      </c>
      <c r="K7409">
        <v>114060</v>
      </c>
      <c r="L7409" t="s">
        <v>31</v>
      </c>
      <c r="M7409" t="s">
        <v>137</v>
      </c>
      <c r="N7409" t="s">
        <v>11265</v>
      </c>
      <c r="O7409" s="129"/>
    </row>
    <row r="7410" spans="1:15">
      <c r="A7410" t="s">
        <v>321</v>
      </c>
      <c r="B7410" t="s">
        <v>317</v>
      </c>
      <c r="C7410" t="s">
        <v>11573</v>
      </c>
      <c r="D7410" t="s">
        <v>318</v>
      </c>
      <c r="E7410">
        <v>2473.3200000000002</v>
      </c>
      <c r="F7410" t="s">
        <v>1170</v>
      </c>
      <c r="G7410" t="s">
        <v>11574</v>
      </c>
      <c r="H7410" t="s">
        <v>995</v>
      </c>
      <c r="I7410" t="s">
        <v>10568</v>
      </c>
      <c r="J7410">
        <v>10128</v>
      </c>
      <c r="K7410">
        <v>114060</v>
      </c>
      <c r="L7410" t="s">
        <v>31</v>
      </c>
      <c r="M7410" t="s">
        <v>137</v>
      </c>
      <c r="N7410" t="s">
        <v>11266</v>
      </c>
      <c r="O7410" s="129"/>
    </row>
    <row r="7411" spans="1:15">
      <c r="A7411" t="s">
        <v>1115</v>
      </c>
      <c r="B7411" t="s">
        <v>317</v>
      </c>
      <c r="C7411" t="s">
        <v>11575</v>
      </c>
      <c r="D7411" t="s">
        <v>318</v>
      </c>
      <c r="E7411">
        <v>2473.3200000000002</v>
      </c>
      <c r="F7411" t="s">
        <v>1170</v>
      </c>
      <c r="G7411" t="s">
        <v>11576</v>
      </c>
      <c r="H7411" t="s">
        <v>998</v>
      </c>
      <c r="I7411" t="s">
        <v>10568</v>
      </c>
      <c r="J7411">
        <v>10128</v>
      </c>
      <c r="K7411">
        <v>114060</v>
      </c>
      <c r="L7411" t="s">
        <v>31</v>
      </c>
      <c r="M7411" t="s">
        <v>137</v>
      </c>
      <c r="N7411" t="s">
        <v>11267</v>
      </c>
      <c r="O7411" s="129"/>
    </row>
    <row r="7412" spans="1:15">
      <c r="A7412" t="s">
        <v>11577</v>
      </c>
      <c r="B7412" t="s">
        <v>317</v>
      </c>
      <c r="C7412" t="s">
        <v>11578</v>
      </c>
      <c r="D7412" t="s">
        <v>318</v>
      </c>
      <c r="E7412">
        <v>2473.3200000000002</v>
      </c>
      <c r="F7412" t="s">
        <v>1170</v>
      </c>
      <c r="G7412" t="s">
        <v>11579</v>
      </c>
      <c r="H7412" t="s">
        <v>989</v>
      </c>
      <c r="I7412" t="s">
        <v>10568</v>
      </c>
      <c r="J7412">
        <v>10128</v>
      </c>
      <c r="K7412">
        <v>114060</v>
      </c>
      <c r="L7412" t="s">
        <v>31</v>
      </c>
      <c r="M7412" t="s">
        <v>137</v>
      </c>
      <c r="N7412" t="s">
        <v>11268</v>
      </c>
      <c r="O7412" s="129"/>
    </row>
    <row r="7413" spans="1:15">
      <c r="A7413" t="s">
        <v>11580</v>
      </c>
      <c r="B7413" t="s">
        <v>317</v>
      </c>
      <c r="C7413" t="s">
        <v>11581</v>
      </c>
      <c r="D7413" t="s">
        <v>318</v>
      </c>
      <c r="E7413">
        <v>2501.63</v>
      </c>
      <c r="F7413" t="s">
        <v>1170</v>
      </c>
      <c r="G7413" t="s">
        <v>11582</v>
      </c>
      <c r="H7413" t="s">
        <v>983</v>
      </c>
      <c r="I7413" t="s">
        <v>10568</v>
      </c>
      <c r="J7413">
        <v>10128</v>
      </c>
      <c r="K7413">
        <v>114060</v>
      </c>
      <c r="L7413" t="s">
        <v>31</v>
      </c>
      <c r="M7413" t="s">
        <v>137</v>
      </c>
      <c r="N7413" t="s">
        <v>11269</v>
      </c>
      <c r="O7413" s="129"/>
    </row>
    <row r="7414" spans="1:15">
      <c r="A7414" t="s">
        <v>11583</v>
      </c>
      <c r="B7414" t="s">
        <v>317</v>
      </c>
      <c r="C7414" t="s">
        <v>11584</v>
      </c>
      <c r="D7414" t="s">
        <v>318</v>
      </c>
      <c r="E7414">
        <v>2490.52</v>
      </c>
      <c r="F7414" t="s">
        <v>1170</v>
      </c>
      <c r="G7414" t="s">
        <v>11585</v>
      </c>
      <c r="H7414" t="s">
        <v>991</v>
      </c>
      <c r="I7414" t="s">
        <v>10568</v>
      </c>
      <c r="J7414">
        <v>10128</v>
      </c>
      <c r="K7414">
        <v>114060</v>
      </c>
      <c r="L7414" t="s">
        <v>31</v>
      </c>
      <c r="M7414" t="s">
        <v>137</v>
      </c>
      <c r="N7414" t="s">
        <v>11271</v>
      </c>
      <c r="O7414" s="129"/>
    </row>
    <row r="7415" spans="1:15">
      <c r="A7415" t="s">
        <v>1155</v>
      </c>
      <c r="B7415" t="s">
        <v>317</v>
      </c>
      <c r="C7415" t="s">
        <v>11586</v>
      </c>
      <c r="D7415" t="s">
        <v>318</v>
      </c>
      <c r="E7415">
        <v>2479.42</v>
      </c>
      <c r="F7415" t="s">
        <v>1170</v>
      </c>
      <c r="G7415" t="s">
        <v>11587</v>
      </c>
      <c r="H7415" t="s">
        <v>995</v>
      </c>
      <c r="I7415" t="s">
        <v>10568</v>
      </c>
      <c r="J7415">
        <v>10128</v>
      </c>
      <c r="K7415">
        <v>114060</v>
      </c>
      <c r="L7415" t="s">
        <v>31</v>
      </c>
      <c r="M7415" t="s">
        <v>137</v>
      </c>
      <c r="N7415" t="s">
        <v>11270</v>
      </c>
      <c r="O7415" s="129"/>
    </row>
    <row r="7416" spans="1:15">
      <c r="A7416" t="s">
        <v>11588</v>
      </c>
      <c r="B7416" t="s">
        <v>317</v>
      </c>
      <c r="C7416" t="s">
        <v>11589</v>
      </c>
      <c r="D7416" t="s">
        <v>318</v>
      </c>
      <c r="E7416">
        <v>4454.6400000000003</v>
      </c>
      <c r="F7416" t="s">
        <v>1170</v>
      </c>
      <c r="G7416" t="s">
        <v>11590</v>
      </c>
      <c r="H7416" t="s">
        <v>1002</v>
      </c>
      <c r="I7416" t="s">
        <v>10568</v>
      </c>
      <c r="J7416">
        <v>10128</v>
      </c>
      <c r="K7416">
        <v>114060</v>
      </c>
      <c r="L7416" t="s">
        <v>31</v>
      </c>
      <c r="M7416" t="s">
        <v>137</v>
      </c>
      <c r="N7416" t="s">
        <v>11272</v>
      </c>
      <c r="O7416" s="129"/>
    </row>
    <row r="7417" spans="1:15">
      <c r="A7417" t="s">
        <v>1161</v>
      </c>
      <c r="B7417" t="s">
        <v>317</v>
      </c>
      <c r="C7417" t="s">
        <v>11591</v>
      </c>
      <c r="D7417" t="s">
        <v>318</v>
      </c>
      <c r="E7417">
        <v>2709.42</v>
      </c>
      <c r="F7417" t="s">
        <v>1170</v>
      </c>
      <c r="G7417" t="s">
        <v>11592</v>
      </c>
      <c r="H7417" t="s">
        <v>993</v>
      </c>
      <c r="I7417" t="s">
        <v>10568</v>
      </c>
      <c r="J7417">
        <v>10128</v>
      </c>
      <c r="K7417">
        <v>114060</v>
      </c>
      <c r="L7417" t="s">
        <v>31</v>
      </c>
      <c r="M7417" t="s">
        <v>137</v>
      </c>
      <c r="N7417" t="s">
        <v>11273</v>
      </c>
      <c r="O7417" s="129"/>
    </row>
    <row r="7418" spans="1:15">
      <c r="A7418" t="s">
        <v>1160</v>
      </c>
      <c r="B7418" t="s">
        <v>317</v>
      </c>
      <c r="C7418" t="s">
        <v>11593</v>
      </c>
      <c r="D7418" t="s">
        <v>318</v>
      </c>
      <c r="E7418">
        <v>2662.28</v>
      </c>
      <c r="F7418" t="s">
        <v>1170</v>
      </c>
      <c r="G7418" t="s">
        <v>11594</v>
      </c>
      <c r="H7418" t="s">
        <v>998</v>
      </c>
      <c r="I7418" t="s">
        <v>10568</v>
      </c>
      <c r="J7418">
        <v>10128</v>
      </c>
      <c r="K7418">
        <v>114060</v>
      </c>
      <c r="L7418" t="s">
        <v>31</v>
      </c>
      <c r="M7418" t="s">
        <v>137</v>
      </c>
      <c r="N7418" t="s">
        <v>11274</v>
      </c>
      <c r="O7418" s="129"/>
    </row>
    <row r="7419" spans="1:15">
      <c r="A7419" t="s">
        <v>1160</v>
      </c>
      <c r="B7419" t="s">
        <v>317</v>
      </c>
      <c r="C7419" t="s">
        <v>11593</v>
      </c>
      <c r="D7419" t="s">
        <v>318</v>
      </c>
      <c r="E7419">
        <v>368.1</v>
      </c>
      <c r="F7419" t="s">
        <v>1170</v>
      </c>
      <c r="G7419" t="s">
        <v>11594</v>
      </c>
      <c r="H7419" t="s">
        <v>999</v>
      </c>
      <c r="I7419" t="s">
        <v>11618</v>
      </c>
      <c r="J7419">
        <v>10128</v>
      </c>
      <c r="K7419">
        <v>114070</v>
      </c>
      <c r="L7419" t="s">
        <v>108</v>
      </c>
      <c r="M7419" t="s">
        <v>137</v>
      </c>
      <c r="N7419" t="s">
        <v>11274</v>
      </c>
      <c r="O7419" s="129"/>
    </row>
    <row r="7420" spans="1:15">
      <c r="A7420" t="s">
        <v>316</v>
      </c>
      <c r="B7420" t="s">
        <v>317</v>
      </c>
      <c r="C7420" t="s">
        <v>11569</v>
      </c>
      <c r="D7420" t="s">
        <v>318</v>
      </c>
      <c r="E7420">
        <v>12362.71</v>
      </c>
      <c r="F7420" t="s">
        <v>1170</v>
      </c>
      <c r="G7420" t="s">
        <v>11570</v>
      </c>
      <c r="H7420" t="s">
        <v>1001</v>
      </c>
      <c r="I7420" t="s">
        <v>10567</v>
      </c>
      <c r="J7420">
        <v>10129</v>
      </c>
      <c r="K7420">
        <v>111100</v>
      </c>
      <c r="L7420" t="s">
        <v>35</v>
      </c>
      <c r="M7420" t="s">
        <v>179</v>
      </c>
      <c r="N7420" t="s">
        <v>11264</v>
      </c>
      <c r="O7420" s="129"/>
    </row>
    <row r="7421" spans="1:15">
      <c r="A7421" t="s">
        <v>320</v>
      </c>
      <c r="B7421" t="s">
        <v>317</v>
      </c>
      <c r="C7421" t="s">
        <v>11571</v>
      </c>
      <c r="D7421" t="s">
        <v>318</v>
      </c>
      <c r="E7421">
        <v>10974.77</v>
      </c>
      <c r="F7421" t="s">
        <v>1170</v>
      </c>
      <c r="G7421" t="s">
        <v>11572</v>
      </c>
      <c r="H7421" t="s">
        <v>995</v>
      </c>
      <c r="I7421" t="s">
        <v>10567</v>
      </c>
      <c r="J7421">
        <v>10129</v>
      </c>
      <c r="K7421">
        <v>111100</v>
      </c>
      <c r="L7421" t="s">
        <v>35</v>
      </c>
      <c r="M7421" t="s">
        <v>179</v>
      </c>
      <c r="N7421" t="s">
        <v>11265</v>
      </c>
      <c r="O7421" s="129"/>
    </row>
    <row r="7422" spans="1:15">
      <c r="A7422" t="s">
        <v>321</v>
      </c>
      <c r="B7422" t="s">
        <v>317</v>
      </c>
      <c r="C7422" t="s">
        <v>11573</v>
      </c>
      <c r="D7422" t="s">
        <v>318</v>
      </c>
      <c r="E7422">
        <v>10659.73</v>
      </c>
      <c r="F7422" t="s">
        <v>1170</v>
      </c>
      <c r="G7422" t="s">
        <v>11574</v>
      </c>
      <c r="H7422" t="s">
        <v>996</v>
      </c>
      <c r="I7422" t="s">
        <v>10567</v>
      </c>
      <c r="J7422">
        <v>10129</v>
      </c>
      <c r="K7422">
        <v>111100</v>
      </c>
      <c r="L7422" t="s">
        <v>35</v>
      </c>
      <c r="M7422" t="s">
        <v>179</v>
      </c>
      <c r="N7422" t="s">
        <v>11266</v>
      </c>
      <c r="O7422" s="129"/>
    </row>
    <row r="7423" spans="1:15">
      <c r="A7423" t="s">
        <v>1115</v>
      </c>
      <c r="B7423" t="s">
        <v>317</v>
      </c>
      <c r="C7423" t="s">
        <v>11575</v>
      </c>
      <c r="D7423" t="s">
        <v>318</v>
      </c>
      <c r="E7423">
        <v>10910.23</v>
      </c>
      <c r="F7423" t="s">
        <v>1170</v>
      </c>
      <c r="G7423" t="s">
        <v>11576</v>
      </c>
      <c r="H7423" t="s">
        <v>999</v>
      </c>
      <c r="I7423" t="s">
        <v>10567</v>
      </c>
      <c r="J7423">
        <v>10129</v>
      </c>
      <c r="K7423">
        <v>111100</v>
      </c>
      <c r="L7423" t="s">
        <v>35</v>
      </c>
      <c r="M7423" t="s">
        <v>179</v>
      </c>
      <c r="N7423" t="s">
        <v>11267</v>
      </c>
      <c r="O7423" s="129"/>
    </row>
    <row r="7424" spans="1:15">
      <c r="A7424" t="s">
        <v>11577</v>
      </c>
      <c r="B7424" t="s">
        <v>317</v>
      </c>
      <c r="C7424" t="s">
        <v>11578</v>
      </c>
      <c r="D7424" t="s">
        <v>318</v>
      </c>
      <c r="E7424">
        <v>9968.09</v>
      </c>
      <c r="F7424" t="s">
        <v>1170</v>
      </c>
      <c r="G7424" t="s">
        <v>11579</v>
      </c>
      <c r="H7424" t="s">
        <v>990</v>
      </c>
      <c r="I7424" t="s">
        <v>10567</v>
      </c>
      <c r="J7424">
        <v>10129</v>
      </c>
      <c r="K7424">
        <v>111100</v>
      </c>
      <c r="L7424" t="s">
        <v>35</v>
      </c>
      <c r="M7424" t="s">
        <v>179</v>
      </c>
      <c r="N7424" t="s">
        <v>11268</v>
      </c>
      <c r="O7424" s="129"/>
    </row>
    <row r="7425" spans="1:15">
      <c r="A7425" t="s">
        <v>11580</v>
      </c>
      <c r="B7425" t="s">
        <v>317</v>
      </c>
      <c r="C7425" t="s">
        <v>11581</v>
      </c>
      <c r="D7425" t="s">
        <v>318</v>
      </c>
      <c r="E7425">
        <v>9071.2800000000007</v>
      </c>
      <c r="F7425" t="s">
        <v>1170</v>
      </c>
      <c r="G7425" t="s">
        <v>11582</v>
      </c>
      <c r="H7425" t="s">
        <v>984</v>
      </c>
      <c r="I7425" t="s">
        <v>10567</v>
      </c>
      <c r="J7425">
        <v>10129</v>
      </c>
      <c r="K7425">
        <v>111100</v>
      </c>
      <c r="L7425" t="s">
        <v>35</v>
      </c>
      <c r="M7425" t="s">
        <v>179</v>
      </c>
      <c r="N7425" t="s">
        <v>11269</v>
      </c>
      <c r="O7425" s="129"/>
    </row>
    <row r="7426" spans="1:15">
      <c r="A7426" t="s">
        <v>1155</v>
      </c>
      <c r="B7426" t="s">
        <v>317</v>
      </c>
      <c r="C7426" t="s">
        <v>11586</v>
      </c>
      <c r="D7426" t="s">
        <v>318</v>
      </c>
      <c r="E7426">
        <v>9334.07</v>
      </c>
      <c r="F7426" t="s">
        <v>1170</v>
      </c>
      <c r="G7426" t="s">
        <v>11587</v>
      </c>
      <c r="H7426" t="s">
        <v>996</v>
      </c>
      <c r="I7426" t="s">
        <v>10567</v>
      </c>
      <c r="J7426">
        <v>10129</v>
      </c>
      <c r="K7426">
        <v>111100</v>
      </c>
      <c r="L7426" t="s">
        <v>35</v>
      </c>
      <c r="M7426" t="s">
        <v>179</v>
      </c>
      <c r="N7426" t="s">
        <v>11270</v>
      </c>
      <c r="O7426" s="129"/>
    </row>
    <row r="7427" spans="1:15">
      <c r="A7427" t="s">
        <v>11583</v>
      </c>
      <c r="B7427" t="s">
        <v>317</v>
      </c>
      <c r="C7427" t="s">
        <v>11584</v>
      </c>
      <c r="D7427" t="s">
        <v>318</v>
      </c>
      <c r="E7427">
        <v>9769.2800000000007</v>
      </c>
      <c r="F7427" t="s">
        <v>1170</v>
      </c>
      <c r="G7427" t="s">
        <v>11585</v>
      </c>
      <c r="H7427" t="s">
        <v>992</v>
      </c>
      <c r="I7427" t="s">
        <v>10567</v>
      </c>
      <c r="J7427">
        <v>10129</v>
      </c>
      <c r="K7427">
        <v>111100</v>
      </c>
      <c r="L7427" t="s">
        <v>35</v>
      </c>
      <c r="M7427" t="s">
        <v>179</v>
      </c>
      <c r="N7427" t="s">
        <v>11271</v>
      </c>
      <c r="O7427" s="129"/>
    </row>
    <row r="7428" spans="1:15">
      <c r="A7428" t="s">
        <v>11588</v>
      </c>
      <c r="B7428" t="s">
        <v>317</v>
      </c>
      <c r="C7428" t="s">
        <v>11589</v>
      </c>
      <c r="D7428" t="s">
        <v>318</v>
      </c>
      <c r="E7428">
        <v>15703.68</v>
      </c>
      <c r="F7428" t="s">
        <v>1170</v>
      </c>
      <c r="G7428" t="s">
        <v>11590</v>
      </c>
      <c r="H7428" t="s">
        <v>1003</v>
      </c>
      <c r="I7428" t="s">
        <v>10567</v>
      </c>
      <c r="J7428">
        <v>10129</v>
      </c>
      <c r="K7428">
        <v>111100</v>
      </c>
      <c r="L7428" t="s">
        <v>35</v>
      </c>
      <c r="M7428" t="s">
        <v>179</v>
      </c>
      <c r="N7428" t="s">
        <v>11272</v>
      </c>
      <c r="O7428" s="129"/>
    </row>
    <row r="7429" spans="1:15">
      <c r="A7429" t="s">
        <v>1161</v>
      </c>
      <c r="B7429" t="s">
        <v>317</v>
      </c>
      <c r="C7429" t="s">
        <v>11591</v>
      </c>
      <c r="D7429" t="s">
        <v>318</v>
      </c>
      <c r="E7429">
        <v>11404.7</v>
      </c>
      <c r="F7429" t="s">
        <v>1170</v>
      </c>
      <c r="G7429" t="s">
        <v>11592</v>
      </c>
      <c r="H7429" t="s">
        <v>994</v>
      </c>
      <c r="I7429" t="s">
        <v>10567</v>
      </c>
      <c r="J7429">
        <v>10129</v>
      </c>
      <c r="K7429">
        <v>111100</v>
      </c>
      <c r="L7429" t="s">
        <v>35</v>
      </c>
      <c r="M7429" t="s">
        <v>179</v>
      </c>
      <c r="N7429" t="s">
        <v>11273</v>
      </c>
      <c r="O7429" s="129"/>
    </row>
    <row r="7430" spans="1:15">
      <c r="A7430" t="s">
        <v>1160</v>
      </c>
      <c r="B7430" t="s">
        <v>317</v>
      </c>
      <c r="C7430" t="s">
        <v>11593</v>
      </c>
      <c r="D7430" t="s">
        <v>318</v>
      </c>
      <c r="E7430">
        <v>11301.69</v>
      </c>
      <c r="F7430" t="s">
        <v>1170</v>
      </c>
      <c r="G7430" t="s">
        <v>11594</v>
      </c>
      <c r="H7430" t="s">
        <v>1000</v>
      </c>
      <c r="I7430" t="s">
        <v>10567</v>
      </c>
      <c r="J7430">
        <v>10129</v>
      </c>
      <c r="K7430">
        <v>111100</v>
      </c>
      <c r="L7430" t="s">
        <v>35</v>
      </c>
      <c r="M7430" t="s">
        <v>179</v>
      </c>
      <c r="N7430" t="s">
        <v>11274</v>
      </c>
      <c r="O7430" s="129"/>
    </row>
    <row r="7431" spans="1:15">
      <c r="A7431" t="s">
        <v>316</v>
      </c>
      <c r="B7431" t="s">
        <v>317</v>
      </c>
      <c r="C7431" t="s">
        <v>11569</v>
      </c>
      <c r="D7431" t="s">
        <v>318</v>
      </c>
      <c r="E7431">
        <v>1954.75</v>
      </c>
      <c r="F7431" t="s">
        <v>1170</v>
      </c>
      <c r="G7431" t="s">
        <v>11570</v>
      </c>
      <c r="H7431" t="s">
        <v>1002</v>
      </c>
      <c r="I7431" t="s">
        <v>10566</v>
      </c>
      <c r="J7431">
        <v>10129</v>
      </c>
      <c r="K7431">
        <v>111200</v>
      </c>
      <c r="L7431" t="s">
        <v>33</v>
      </c>
      <c r="M7431" t="s">
        <v>179</v>
      </c>
      <c r="N7431" t="s">
        <v>11264</v>
      </c>
      <c r="O7431" s="129"/>
    </row>
    <row r="7432" spans="1:15">
      <c r="A7432" t="s">
        <v>320</v>
      </c>
      <c r="B7432" t="s">
        <v>317</v>
      </c>
      <c r="C7432" t="s">
        <v>11571</v>
      </c>
      <c r="D7432" t="s">
        <v>318</v>
      </c>
      <c r="E7432">
        <v>1954.75</v>
      </c>
      <c r="F7432" t="s">
        <v>1170</v>
      </c>
      <c r="G7432" t="s">
        <v>11572</v>
      </c>
      <c r="H7432" t="s">
        <v>996</v>
      </c>
      <c r="I7432" t="s">
        <v>10566</v>
      </c>
      <c r="J7432">
        <v>10129</v>
      </c>
      <c r="K7432">
        <v>111200</v>
      </c>
      <c r="L7432" t="s">
        <v>33</v>
      </c>
      <c r="M7432" t="s">
        <v>179</v>
      </c>
      <c r="N7432" t="s">
        <v>11265</v>
      </c>
      <c r="O7432" s="129"/>
    </row>
    <row r="7433" spans="1:15">
      <c r="A7433" t="s">
        <v>321</v>
      </c>
      <c r="B7433" t="s">
        <v>317</v>
      </c>
      <c r="C7433" t="s">
        <v>11573</v>
      </c>
      <c r="D7433" t="s">
        <v>318</v>
      </c>
      <c r="E7433">
        <v>1954.75</v>
      </c>
      <c r="F7433" t="s">
        <v>1170</v>
      </c>
      <c r="G7433" t="s">
        <v>11574</v>
      </c>
      <c r="H7433" t="s">
        <v>997</v>
      </c>
      <c r="I7433" t="s">
        <v>10566</v>
      </c>
      <c r="J7433">
        <v>10129</v>
      </c>
      <c r="K7433">
        <v>111200</v>
      </c>
      <c r="L7433" t="s">
        <v>33</v>
      </c>
      <c r="M7433" t="s">
        <v>179</v>
      </c>
      <c r="N7433" t="s">
        <v>11266</v>
      </c>
      <c r="O7433" s="129"/>
    </row>
    <row r="7434" spans="1:15">
      <c r="A7434" t="s">
        <v>1115</v>
      </c>
      <c r="B7434" t="s">
        <v>317</v>
      </c>
      <c r="C7434" t="s">
        <v>11575</v>
      </c>
      <c r="D7434" t="s">
        <v>318</v>
      </c>
      <c r="E7434">
        <v>1954.75</v>
      </c>
      <c r="F7434" t="s">
        <v>1170</v>
      </c>
      <c r="G7434" t="s">
        <v>11576</v>
      </c>
      <c r="H7434" t="s">
        <v>1000</v>
      </c>
      <c r="I7434" t="s">
        <v>10566</v>
      </c>
      <c r="J7434">
        <v>10129</v>
      </c>
      <c r="K7434">
        <v>111200</v>
      </c>
      <c r="L7434" t="s">
        <v>33</v>
      </c>
      <c r="M7434" t="s">
        <v>179</v>
      </c>
      <c r="N7434" t="s">
        <v>11267</v>
      </c>
      <c r="O7434" s="129"/>
    </row>
    <row r="7435" spans="1:15">
      <c r="A7435" t="s">
        <v>11577</v>
      </c>
      <c r="B7435" t="s">
        <v>317</v>
      </c>
      <c r="C7435" t="s">
        <v>11578</v>
      </c>
      <c r="D7435" t="s">
        <v>318</v>
      </c>
      <c r="E7435">
        <v>1954.75</v>
      </c>
      <c r="F7435" t="s">
        <v>1170</v>
      </c>
      <c r="G7435" t="s">
        <v>11579</v>
      </c>
      <c r="H7435" t="s">
        <v>991</v>
      </c>
      <c r="I7435" t="s">
        <v>10566</v>
      </c>
      <c r="J7435">
        <v>10129</v>
      </c>
      <c r="K7435">
        <v>111200</v>
      </c>
      <c r="L7435" t="s">
        <v>33</v>
      </c>
      <c r="M7435" t="s">
        <v>179</v>
      </c>
      <c r="N7435" t="s">
        <v>11268</v>
      </c>
      <c r="O7435" s="129"/>
    </row>
    <row r="7436" spans="1:15">
      <c r="A7436" t="s">
        <v>11580</v>
      </c>
      <c r="B7436" t="s">
        <v>317</v>
      </c>
      <c r="C7436" t="s">
        <v>11581</v>
      </c>
      <c r="D7436" t="s">
        <v>318</v>
      </c>
      <c r="E7436">
        <v>1954.75</v>
      </c>
      <c r="F7436" t="s">
        <v>1170</v>
      </c>
      <c r="G7436" t="s">
        <v>11582</v>
      </c>
      <c r="H7436" t="s">
        <v>985</v>
      </c>
      <c r="I7436" t="s">
        <v>10566</v>
      </c>
      <c r="J7436">
        <v>10129</v>
      </c>
      <c r="K7436">
        <v>111200</v>
      </c>
      <c r="L7436" t="s">
        <v>33</v>
      </c>
      <c r="M7436" t="s">
        <v>179</v>
      </c>
      <c r="N7436" t="s">
        <v>11269</v>
      </c>
      <c r="O7436" s="129"/>
    </row>
    <row r="7437" spans="1:15">
      <c r="A7437" t="s">
        <v>1155</v>
      </c>
      <c r="B7437" t="s">
        <v>317</v>
      </c>
      <c r="C7437" t="s">
        <v>11586</v>
      </c>
      <c r="D7437" t="s">
        <v>318</v>
      </c>
      <c r="E7437">
        <v>1954.75</v>
      </c>
      <c r="F7437" t="s">
        <v>1170</v>
      </c>
      <c r="G7437" t="s">
        <v>11587</v>
      </c>
      <c r="H7437" t="s">
        <v>997</v>
      </c>
      <c r="I7437" t="s">
        <v>10566</v>
      </c>
      <c r="J7437">
        <v>10129</v>
      </c>
      <c r="K7437">
        <v>111200</v>
      </c>
      <c r="L7437" t="s">
        <v>33</v>
      </c>
      <c r="M7437" t="s">
        <v>179</v>
      </c>
      <c r="N7437" t="s">
        <v>11270</v>
      </c>
      <c r="O7437" s="129"/>
    </row>
    <row r="7438" spans="1:15">
      <c r="A7438" t="s">
        <v>11583</v>
      </c>
      <c r="B7438" t="s">
        <v>317</v>
      </c>
      <c r="C7438" t="s">
        <v>11584</v>
      </c>
      <c r="D7438" t="s">
        <v>318</v>
      </c>
      <c r="E7438">
        <v>1954.75</v>
      </c>
      <c r="F7438" t="s">
        <v>1170</v>
      </c>
      <c r="G7438" t="s">
        <v>11585</v>
      </c>
      <c r="H7438" t="s">
        <v>993</v>
      </c>
      <c r="I7438" t="s">
        <v>10566</v>
      </c>
      <c r="J7438">
        <v>10129</v>
      </c>
      <c r="K7438">
        <v>111200</v>
      </c>
      <c r="L7438" t="s">
        <v>33</v>
      </c>
      <c r="M7438" t="s">
        <v>179</v>
      </c>
      <c r="N7438" t="s">
        <v>11271</v>
      </c>
      <c r="O7438" s="129"/>
    </row>
    <row r="7439" spans="1:15">
      <c r="A7439" t="s">
        <v>11588</v>
      </c>
      <c r="B7439" t="s">
        <v>317</v>
      </c>
      <c r="C7439" t="s">
        <v>11589</v>
      </c>
      <c r="D7439" t="s">
        <v>318</v>
      </c>
      <c r="E7439">
        <v>3752.5</v>
      </c>
      <c r="F7439" t="s">
        <v>1170</v>
      </c>
      <c r="G7439" t="s">
        <v>11590</v>
      </c>
      <c r="H7439" t="s">
        <v>1004</v>
      </c>
      <c r="I7439" t="s">
        <v>10566</v>
      </c>
      <c r="J7439">
        <v>10129</v>
      </c>
      <c r="K7439">
        <v>111200</v>
      </c>
      <c r="L7439" t="s">
        <v>33</v>
      </c>
      <c r="M7439" t="s">
        <v>179</v>
      </c>
      <c r="N7439" t="s">
        <v>11272</v>
      </c>
      <c r="O7439" s="129"/>
    </row>
    <row r="7440" spans="1:15">
      <c r="A7440" t="s">
        <v>1161</v>
      </c>
      <c r="B7440" t="s">
        <v>317</v>
      </c>
      <c r="C7440" t="s">
        <v>11591</v>
      </c>
      <c r="D7440" t="s">
        <v>318</v>
      </c>
      <c r="E7440">
        <v>2154.5</v>
      </c>
      <c r="F7440" t="s">
        <v>1170</v>
      </c>
      <c r="G7440" t="s">
        <v>11592</v>
      </c>
      <c r="H7440" t="s">
        <v>995</v>
      </c>
      <c r="I7440" t="s">
        <v>10566</v>
      </c>
      <c r="J7440">
        <v>10129</v>
      </c>
      <c r="K7440">
        <v>111200</v>
      </c>
      <c r="L7440" t="s">
        <v>33</v>
      </c>
      <c r="M7440" t="s">
        <v>179</v>
      </c>
      <c r="N7440" t="s">
        <v>11273</v>
      </c>
      <c r="O7440" s="129"/>
    </row>
    <row r="7441" spans="1:15">
      <c r="A7441" t="s">
        <v>1160</v>
      </c>
      <c r="B7441" t="s">
        <v>317</v>
      </c>
      <c r="C7441" t="s">
        <v>11593</v>
      </c>
      <c r="D7441" t="s">
        <v>318</v>
      </c>
      <c r="E7441">
        <v>2154.5</v>
      </c>
      <c r="F7441" t="s">
        <v>1170</v>
      </c>
      <c r="G7441" t="s">
        <v>11594</v>
      </c>
      <c r="H7441" t="s">
        <v>1001</v>
      </c>
      <c r="I7441" t="s">
        <v>10566</v>
      </c>
      <c r="J7441">
        <v>10129</v>
      </c>
      <c r="K7441">
        <v>111200</v>
      </c>
      <c r="L7441" t="s">
        <v>33</v>
      </c>
      <c r="M7441" t="s">
        <v>179</v>
      </c>
      <c r="N7441" t="s">
        <v>11274</v>
      </c>
      <c r="O7441" s="129"/>
    </row>
    <row r="7442" spans="1:15">
      <c r="A7442" t="s">
        <v>316</v>
      </c>
      <c r="B7442" t="s">
        <v>317</v>
      </c>
      <c r="C7442" t="s">
        <v>11569</v>
      </c>
      <c r="D7442" t="s">
        <v>318</v>
      </c>
      <c r="E7442">
        <v>63386.54</v>
      </c>
      <c r="F7442" t="s">
        <v>1170</v>
      </c>
      <c r="G7442" t="s">
        <v>11570</v>
      </c>
      <c r="H7442" t="s">
        <v>1003</v>
      </c>
      <c r="I7442" t="s">
        <v>10565</v>
      </c>
      <c r="J7442">
        <v>10129</v>
      </c>
      <c r="K7442">
        <v>111400</v>
      </c>
      <c r="L7442" t="s">
        <v>27</v>
      </c>
      <c r="M7442" t="s">
        <v>179</v>
      </c>
      <c r="N7442" t="s">
        <v>11264</v>
      </c>
      <c r="O7442" s="129"/>
    </row>
    <row r="7443" spans="1:15">
      <c r="A7443" t="s">
        <v>320</v>
      </c>
      <c r="B7443" t="s">
        <v>317</v>
      </c>
      <c r="C7443" t="s">
        <v>11571</v>
      </c>
      <c r="D7443" t="s">
        <v>318</v>
      </c>
      <c r="E7443">
        <v>62911.99</v>
      </c>
      <c r="F7443" t="s">
        <v>1170</v>
      </c>
      <c r="G7443" t="s">
        <v>11572</v>
      </c>
      <c r="H7443" t="s">
        <v>997</v>
      </c>
      <c r="I7443" t="s">
        <v>10565</v>
      </c>
      <c r="J7443">
        <v>10129</v>
      </c>
      <c r="K7443">
        <v>111400</v>
      </c>
      <c r="L7443" t="s">
        <v>27</v>
      </c>
      <c r="M7443" t="s">
        <v>179</v>
      </c>
      <c r="N7443" t="s">
        <v>11265</v>
      </c>
      <c r="O7443" s="129"/>
    </row>
    <row r="7444" spans="1:15">
      <c r="A7444" t="s">
        <v>321</v>
      </c>
      <c r="B7444" t="s">
        <v>317</v>
      </c>
      <c r="C7444" t="s">
        <v>11573</v>
      </c>
      <c r="D7444" t="s">
        <v>318</v>
      </c>
      <c r="E7444">
        <v>64711.07</v>
      </c>
      <c r="F7444" t="s">
        <v>1170</v>
      </c>
      <c r="G7444" t="s">
        <v>11574</v>
      </c>
      <c r="H7444" t="s">
        <v>998</v>
      </c>
      <c r="I7444" t="s">
        <v>10565</v>
      </c>
      <c r="J7444">
        <v>10129</v>
      </c>
      <c r="K7444">
        <v>111400</v>
      </c>
      <c r="L7444" t="s">
        <v>27</v>
      </c>
      <c r="M7444" t="s">
        <v>179</v>
      </c>
      <c r="N7444" t="s">
        <v>11266</v>
      </c>
      <c r="O7444" s="129"/>
    </row>
    <row r="7445" spans="1:15">
      <c r="A7445" t="s">
        <v>1115</v>
      </c>
      <c r="B7445" t="s">
        <v>317</v>
      </c>
      <c r="C7445" t="s">
        <v>11575</v>
      </c>
      <c r="D7445" t="s">
        <v>318</v>
      </c>
      <c r="E7445">
        <v>62073.4</v>
      </c>
      <c r="F7445" t="s">
        <v>1170</v>
      </c>
      <c r="G7445" t="s">
        <v>11576</v>
      </c>
      <c r="H7445" t="s">
        <v>1001</v>
      </c>
      <c r="I7445" t="s">
        <v>10565</v>
      </c>
      <c r="J7445">
        <v>10129</v>
      </c>
      <c r="K7445">
        <v>111400</v>
      </c>
      <c r="L7445" t="s">
        <v>27</v>
      </c>
      <c r="M7445" t="s">
        <v>179</v>
      </c>
      <c r="N7445" t="s">
        <v>11267</v>
      </c>
      <c r="O7445" s="129"/>
    </row>
    <row r="7446" spans="1:15">
      <c r="A7446" t="s">
        <v>11577</v>
      </c>
      <c r="B7446" t="s">
        <v>317</v>
      </c>
      <c r="C7446" t="s">
        <v>11578</v>
      </c>
      <c r="D7446" t="s">
        <v>318</v>
      </c>
      <c r="E7446">
        <v>61355.65</v>
      </c>
      <c r="F7446" t="s">
        <v>1170</v>
      </c>
      <c r="G7446" t="s">
        <v>11579</v>
      </c>
      <c r="H7446" t="s">
        <v>992</v>
      </c>
      <c r="I7446" t="s">
        <v>10565</v>
      </c>
      <c r="J7446">
        <v>10129</v>
      </c>
      <c r="K7446">
        <v>111400</v>
      </c>
      <c r="L7446" t="s">
        <v>27</v>
      </c>
      <c r="M7446" t="s">
        <v>179</v>
      </c>
      <c r="N7446" t="s">
        <v>11268</v>
      </c>
      <c r="O7446" s="129"/>
    </row>
    <row r="7447" spans="1:15">
      <c r="A7447" t="s">
        <v>11580</v>
      </c>
      <c r="B7447" t="s">
        <v>317</v>
      </c>
      <c r="C7447" t="s">
        <v>11581</v>
      </c>
      <c r="D7447" t="s">
        <v>318</v>
      </c>
      <c r="E7447">
        <v>64430.94</v>
      </c>
      <c r="F7447" t="s">
        <v>1170</v>
      </c>
      <c r="G7447" t="s">
        <v>11582</v>
      </c>
      <c r="H7447" t="s">
        <v>986</v>
      </c>
      <c r="I7447" t="s">
        <v>10565</v>
      </c>
      <c r="J7447">
        <v>10129</v>
      </c>
      <c r="K7447">
        <v>111400</v>
      </c>
      <c r="L7447" t="s">
        <v>27</v>
      </c>
      <c r="M7447" t="s">
        <v>179</v>
      </c>
      <c r="N7447" t="s">
        <v>11269</v>
      </c>
      <c r="O7447" s="129"/>
    </row>
    <row r="7448" spans="1:15">
      <c r="A7448" t="s">
        <v>11583</v>
      </c>
      <c r="B7448" t="s">
        <v>317</v>
      </c>
      <c r="C7448" t="s">
        <v>11584</v>
      </c>
      <c r="D7448" t="s">
        <v>318</v>
      </c>
      <c r="E7448">
        <v>74384.160000000003</v>
      </c>
      <c r="F7448" t="s">
        <v>1170</v>
      </c>
      <c r="G7448" t="s">
        <v>11585</v>
      </c>
      <c r="H7448" t="s">
        <v>994</v>
      </c>
      <c r="I7448" t="s">
        <v>10565</v>
      </c>
      <c r="J7448">
        <v>10129</v>
      </c>
      <c r="K7448">
        <v>111400</v>
      </c>
      <c r="L7448" t="s">
        <v>27</v>
      </c>
      <c r="M7448" t="s">
        <v>179</v>
      </c>
      <c r="N7448" t="s">
        <v>11271</v>
      </c>
      <c r="O7448" s="129"/>
    </row>
    <row r="7449" spans="1:15">
      <c r="A7449" t="s">
        <v>1155</v>
      </c>
      <c r="B7449" t="s">
        <v>317</v>
      </c>
      <c r="C7449" t="s">
        <v>11586</v>
      </c>
      <c r="D7449" t="s">
        <v>318</v>
      </c>
      <c r="E7449">
        <v>61131.43</v>
      </c>
      <c r="F7449" t="s">
        <v>1170</v>
      </c>
      <c r="G7449" t="s">
        <v>11587</v>
      </c>
      <c r="H7449" t="s">
        <v>998</v>
      </c>
      <c r="I7449" t="s">
        <v>10565</v>
      </c>
      <c r="J7449">
        <v>10129</v>
      </c>
      <c r="K7449">
        <v>111400</v>
      </c>
      <c r="L7449" t="s">
        <v>27</v>
      </c>
      <c r="M7449" t="s">
        <v>179</v>
      </c>
      <c r="N7449" t="s">
        <v>11270</v>
      </c>
      <c r="O7449" s="129"/>
    </row>
    <row r="7450" spans="1:15">
      <c r="A7450" t="s">
        <v>11588</v>
      </c>
      <c r="B7450" t="s">
        <v>317</v>
      </c>
      <c r="C7450" t="s">
        <v>11589</v>
      </c>
      <c r="D7450" t="s">
        <v>318</v>
      </c>
      <c r="E7450">
        <v>68640.399999999994</v>
      </c>
      <c r="F7450" t="s">
        <v>1170</v>
      </c>
      <c r="G7450" t="s">
        <v>11590</v>
      </c>
      <c r="H7450" t="s">
        <v>1005</v>
      </c>
      <c r="I7450" t="s">
        <v>10565</v>
      </c>
      <c r="J7450">
        <v>10129</v>
      </c>
      <c r="K7450">
        <v>111400</v>
      </c>
      <c r="L7450" t="s">
        <v>27</v>
      </c>
      <c r="M7450" t="s">
        <v>179</v>
      </c>
      <c r="N7450" t="s">
        <v>11272</v>
      </c>
      <c r="O7450" s="129"/>
    </row>
    <row r="7451" spans="1:15">
      <c r="A7451" t="s">
        <v>1161</v>
      </c>
      <c r="B7451" t="s">
        <v>317</v>
      </c>
      <c r="C7451" t="s">
        <v>11591</v>
      </c>
      <c r="D7451" t="s">
        <v>318</v>
      </c>
      <c r="E7451">
        <v>68870.179999999993</v>
      </c>
      <c r="F7451" t="s">
        <v>1170</v>
      </c>
      <c r="G7451" t="s">
        <v>11592</v>
      </c>
      <c r="H7451" t="s">
        <v>996</v>
      </c>
      <c r="I7451" t="s">
        <v>10565</v>
      </c>
      <c r="J7451">
        <v>10129</v>
      </c>
      <c r="K7451">
        <v>111400</v>
      </c>
      <c r="L7451" t="s">
        <v>27</v>
      </c>
      <c r="M7451" t="s">
        <v>179</v>
      </c>
      <c r="N7451" t="s">
        <v>11273</v>
      </c>
      <c r="O7451" s="129"/>
    </row>
    <row r="7452" spans="1:15">
      <c r="A7452" t="s">
        <v>1160</v>
      </c>
      <c r="B7452" t="s">
        <v>317</v>
      </c>
      <c r="C7452" t="s">
        <v>11593</v>
      </c>
      <c r="D7452" t="s">
        <v>318</v>
      </c>
      <c r="E7452">
        <v>69690.759999999995</v>
      </c>
      <c r="F7452" t="s">
        <v>1170</v>
      </c>
      <c r="G7452" t="s">
        <v>11594</v>
      </c>
      <c r="H7452" t="s">
        <v>1002</v>
      </c>
      <c r="I7452" t="s">
        <v>10565</v>
      </c>
      <c r="J7452">
        <v>10129</v>
      </c>
      <c r="K7452">
        <v>111400</v>
      </c>
      <c r="L7452" t="s">
        <v>27</v>
      </c>
      <c r="M7452" t="s">
        <v>179</v>
      </c>
      <c r="N7452" t="s">
        <v>11274</v>
      </c>
      <c r="O7452" s="129"/>
    </row>
    <row r="7453" spans="1:15">
      <c r="A7453" t="s">
        <v>316</v>
      </c>
      <c r="B7453" t="s">
        <v>317</v>
      </c>
      <c r="C7453" t="s">
        <v>11569</v>
      </c>
      <c r="D7453" t="s">
        <v>318</v>
      </c>
      <c r="E7453">
        <v>17657.79</v>
      </c>
      <c r="F7453" t="s">
        <v>1170</v>
      </c>
      <c r="G7453" t="s">
        <v>11570</v>
      </c>
      <c r="H7453" t="s">
        <v>1004</v>
      </c>
      <c r="I7453" t="s">
        <v>10564</v>
      </c>
      <c r="J7453">
        <v>10129</v>
      </c>
      <c r="K7453">
        <v>111600</v>
      </c>
      <c r="L7453" t="s">
        <v>31</v>
      </c>
      <c r="M7453" t="s">
        <v>179</v>
      </c>
      <c r="N7453" t="s">
        <v>11264</v>
      </c>
      <c r="O7453" s="129"/>
    </row>
    <row r="7454" spans="1:15">
      <c r="A7454" t="s">
        <v>320</v>
      </c>
      <c r="B7454" t="s">
        <v>317</v>
      </c>
      <c r="C7454" t="s">
        <v>11571</v>
      </c>
      <c r="D7454" t="s">
        <v>318</v>
      </c>
      <c r="E7454">
        <v>17223.07</v>
      </c>
      <c r="F7454" t="s">
        <v>1170</v>
      </c>
      <c r="G7454" t="s">
        <v>11572</v>
      </c>
      <c r="H7454" t="s">
        <v>998</v>
      </c>
      <c r="I7454" t="s">
        <v>10564</v>
      </c>
      <c r="J7454">
        <v>10129</v>
      </c>
      <c r="K7454">
        <v>111600</v>
      </c>
      <c r="L7454" t="s">
        <v>31</v>
      </c>
      <c r="M7454" t="s">
        <v>179</v>
      </c>
      <c r="N7454" t="s">
        <v>11265</v>
      </c>
      <c r="O7454" s="129"/>
    </row>
    <row r="7455" spans="1:15">
      <c r="A7455" t="s">
        <v>321</v>
      </c>
      <c r="B7455" t="s">
        <v>317</v>
      </c>
      <c r="C7455" t="s">
        <v>11573</v>
      </c>
      <c r="D7455" t="s">
        <v>318</v>
      </c>
      <c r="E7455">
        <v>16955.66</v>
      </c>
      <c r="F7455" t="s">
        <v>1170</v>
      </c>
      <c r="G7455" t="s">
        <v>11574</v>
      </c>
      <c r="H7455" t="s">
        <v>999</v>
      </c>
      <c r="I7455" t="s">
        <v>10564</v>
      </c>
      <c r="J7455">
        <v>10129</v>
      </c>
      <c r="K7455">
        <v>111600</v>
      </c>
      <c r="L7455" t="s">
        <v>31</v>
      </c>
      <c r="M7455" t="s">
        <v>179</v>
      </c>
      <c r="N7455" t="s">
        <v>11266</v>
      </c>
      <c r="O7455" s="129"/>
    </row>
    <row r="7456" spans="1:15">
      <c r="A7456" t="s">
        <v>1115</v>
      </c>
      <c r="B7456" t="s">
        <v>317</v>
      </c>
      <c r="C7456" t="s">
        <v>11575</v>
      </c>
      <c r="D7456" t="s">
        <v>318</v>
      </c>
      <c r="E7456">
        <v>17334.12</v>
      </c>
      <c r="F7456" t="s">
        <v>1170</v>
      </c>
      <c r="G7456" t="s">
        <v>11576</v>
      </c>
      <c r="H7456" t="s">
        <v>1002</v>
      </c>
      <c r="I7456" t="s">
        <v>10564</v>
      </c>
      <c r="J7456">
        <v>10129</v>
      </c>
      <c r="K7456">
        <v>111600</v>
      </c>
      <c r="L7456" t="s">
        <v>31</v>
      </c>
      <c r="M7456" t="s">
        <v>179</v>
      </c>
      <c r="N7456" t="s">
        <v>11267</v>
      </c>
      <c r="O7456" s="129"/>
    </row>
    <row r="7457" spans="1:15">
      <c r="A7457" t="s">
        <v>11577</v>
      </c>
      <c r="B7457" t="s">
        <v>317</v>
      </c>
      <c r="C7457" t="s">
        <v>11578</v>
      </c>
      <c r="D7457" t="s">
        <v>318</v>
      </c>
      <c r="E7457">
        <v>17102.099999999999</v>
      </c>
      <c r="F7457" t="s">
        <v>1170</v>
      </c>
      <c r="G7457" t="s">
        <v>11579</v>
      </c>
      <c r="H7457" t="s">
        <v>993</v>
      </c>
      <c r="I7457" t="s">
        <v>10564</v>
      </c>
      <c r="J7457">
        <v>10129</v>
      </c>
      <c r="K7457">
        <v>111600</v>
      </c>
      <c r="L7457" t="s">
        <v>31</v>
      </c>
      <c r="M7457" t="s">
        <v>179</v>
      </c>
      <c r="N7457" t="s">
        <v>11268</v>
      </c>
      <c r="O7457" s="129"/>
    </row>
    <row r="7458" spans="1:15">
      <c r="A7458" t="s">
        <v>11580</v>
      </c>
      <c r="B7458" t="s">
        <v>317</v>
      </c>
      <c r="C7458" t="s">
        <v>11581</v>
      </c>
      <c r="D7458" t="s">
        <v>318</v>
      </c>
      <c r="E7458">
        <v>18469.88</v>
      </c>
      <c r="F7458" t="s">
        <v>1170</v>
      </c>
      <c r="G7458" t="s">
        <v>11582</v>
      </c>
      <c r="H7458" t="s">
        <v>987</v>
      </c>
      <c r="I7458" t="s">
        <v>10564</v>
      </c>
      <c r="J7458">
        <v>10129</v>
      </c>
      <c r="K7458">
        <v>111600</v>
      </c>
      <c r="L7458" t="s">
        <v>31</v>
      </c>
      <c r="M7458" t="s">
        <v>179</v>
      </c>
      <c r="N7458" t="s">
        <v>11269</v>
      </c>
      <c r="O7458" s="129"/>
    </row>
    <row r="7459" spans="1:15">
      <c r="A7459" t="s">
        <v>11583</v>
      </c>
      <c r="B7459" t="s">
        <v>317</v>
      </c>
      <c r="C7459" t="s">
        <v>11584</v>
      </c>
      <c r="D7459" t="s">
        <v>318</v>
      </c>
      <c r="E7459">
        <v>18975.7</v>
      </c>
      <c r="F7459" t="s">
        <v>1170</v>
      </c>
      <c r="G7459" t="s">
        <v>11585</v>
      </c>
      <c r="H7459" t="s">
        <v>995</v>
      </c>
      <c r="I7459" t="s">
        <v>10564</v>
      </c>
      <c r="J7459">
        <v>10129</v>
      </c>
      <c r="K7459">
        <v>111600</v>
      </c>
      <c r="L7459" t="s">
        <v>31</v>
      </c>
      <c r="M7459" t="s">
        <v>179</v>
      </c>
      <c r="N7459" t="s">
        <v>11271</v>
      </c>
      <c r="O7459" s="129"/>
    </row>
    <row r="7460" spans="1:15">
      <c r="A7460" t="s">
        <v>1155</v>
      </c>
      <c r="B7460" t="s">
        <v>317</v>
      </c>
      <c r="C7460" t="s">
        <v>11586</v>
      </c>
      <c r="D7460" t="s">
        <v>318</v>
      </c>
      <c r="E7460">
        <v>19856.490000000002</v>
      </c>
      <c r="F7460" t="s">
        <v>1170</v>
      </c>
      <c r="G7460" t="s">
        <v>11587</v>
      </c>
      <c r="H7460" t="s">
        <v>999</v>
      </c>
      <c r="I7460" t="s">
        <v>10564</v>
      </c>
      <c r="J7460">
        <v>10129</v>
      </c>
      <c r="K7460">
        <v>111600</v>
      </c>
      <c r="L7460" t="s">
        <v>31</v>
      </c>
      <c r="M7460" t="s">
        <v>179</v>
      </c>
      <c r="N7460" t="s">
        <v>11270</v>
      </c>
      <c r="O7460" s="129"/>
    </row>
    <row r="7461" spans="1:15">
      <c r="A7461" t="s">
        <v>11588</v>
      </c>
      <c r="B7461" t="s">
        <v>317</v>
      </c>
      <c r="C7461" t="s">
        <v>11589</v>
      </c>
      <c r="D7461" t="s">
        <v>318</v>
      </c>
      <c r="E7461">
        <v>29272.75</v>
      </c>
      <c r="F7461" t="s">
        <v>1170</v>
      </c>
      <c r="G7461" t="s">
        <v>11590</v>
      </c>
      <c r="H7461" t="s">
        <v>1006</v>
      </c>
      <c r="I7461" t="s">
        <v>10564</v>
      </c>
      <c r="J7461">
        <v>10129</v>
      </c>
      <c r="K7461">
        <v>111600</v>
      </c>
      <c r="L7461" t="s">
        <v>31</v>
      </c>
      <c r="M7461" t="s">
        <v>179</v>
      </c>
      <c r="N7461" t="s">
        <v>11272</v>
      </c>
      <c r="O7461" s="129"/>
    </row>
    <row r="7462" spans="1:15">
      <c r="A7462" t="s">
        <v>1161</v>
      </c>
      <c r="B7462" t="s">
        <v>317</v>
      </c>
      <c r="C7462" t="s">
        <v>11591</v>
      </c>
      <c r="D7462" t="s">
        <v>318</v>
      </c>
      <c r="E7462">
        <v>18715.34</v>
      </c>
      <c r="F7462" t="s">
        <v>1170</v>
      </c>
      <c r="G7462" t="s">
        <v>11592</v>
      </c>
      <c r="H7462" t="s">
        <v>997</v>
      </c>
      <c r="I7462" t="s">
        <v>10564</v>
      </c>
      <c r="J7462">
        <v>10129</v>
      </c>
      <c r="K7462">
        <v>111600</v>
      </c>
      <c r="L7462" t="s">
        <v>31</v>
      </c>
      <c r="M7462" t="s">
        <v>179</v>
      </c>
      <c r="N7462" t="s">
        <v>11273</v>
      </c>
      <c r="O7462" s="129"/>
    </row>
    <row r="7463" spans="1:15">
      <c r="A7463" t="s">
        <v>1160</v>
      </c>
      <c r="B7463" t="s">
        <v>317</v>
      </c>
      <c r="C7463" t="s">
        <v>11593</v>
      </c>
      <c r="D7463" t="s">
        <v>318</v>
      </c>
      <c r="E7463">
        <v>18353.71</v>
      </c>
      <c r="F7463" t="s">
        <v>1170</v>
      </c>
      <c r="G7463" t="s">
        <v>11594</v>
      </c>
      <c r="H7463" t="s">
        <v>1003</v>
      </c>
      <c r="I7463" t="s">
        <v>10564</v>
      </c>
      <c r="J7463">
        <v>10129</v>
      </c>
      <c r="K7463">
        <v>111600</v>
      </c>
      <c r="L7463" t="s">
        <v>31</v>
      </c>
      <c r="M7463" t="s">
        <v>179</v>
      </c>
      <c r="N7463" t="s">
        <v>11274</v>
      </c>
      <c r="O7463" s="129"/>
    </row>
    <row r="7464" spans="1:15">
      <c r="A7464" t="s">
        <v>316</v>
      </c>
      <c r="B7464" t="s">
        <v>317</v>
      </c>
      <c r="C7464" t="s">
        <v>11569</v>
      </c>
      <c r="D7464" t="s">
        <v>318</v>
      </c>
      <c r="E7464">
        <v>2245.27</v>
      </c>
      <c r="F7464" t="s">
        <v>1170</v>
      </c>
      <c r="G7464" t="s">
        <v>11570</v>
      </c>
      <c r="H7464" t="s">
        <v>1005</v>
      </c>
      <c r="I7464" t="s">
        <v>10563</v>
      </c>
      <c r="J7464">
        <v>10129</v>
      </c>
      <c r="K7464">
        <v>111700</v>
      </c>
      <c r="L7464" t="s">
        <v>39</v>
      </c>
      <c r="M7464" t="s">
        <v>179</v>
      </c>
      <c r="N7464" t="s">
        <v>11264</v>
      </c>
      <c r="O7464" s="129"/>
    </row>
    <row r="7465" spans="1:15">
      <c r="A7465" t="s">
        <v>320</v>
      </c>
      <c r="B7465" t="s">
        <v>317</v>
      </c>
      <c r="C7465" t="s">
        <v>11571</v>
      </c>
      <c r="D7465" t="s">
        <v>318</v>
      </c>
      <c r="E7465">
        <v>2239.02</v>
      </c>
      <c r="F7465" t="s">
        <v>1170</v>
      </c>
      <c r="G7465" t="s">
        <v>11572</v>
      </c>
      <c r="H7465" t="s">
        <v>999</v>
      </c>
      <c r="I7465" t="s">
        <v>10563</v>
      </c>
      <c r="J7465">
        <v>10129</v>
      </c>
      <c r="K7465">
        <v>111700</v>
      </c>
      <c r="L7465" t="s">
        <v>39</v>
      </c>
      <c r="M7465" t="s">
        <v>179</v>
      </c>
      <c r="N7465" t="s">
        <v>11265</v>
      </c>
      <c r="O7465" s="129"/>
    </row>
    <row r="7466" spans="1:15">
      <c r="A7466" t="s">
        <v>321</v>
      </c>
      <c r="B7466" t="s">
        <v>317</v>
      </c>
      <c r="C7466" t="s">
        <v>11573</v>
      </c>
      <c r="D7466" t="s">
        <v>318</v>
      </c>
      <c r="E7466">
        <v>2220.2800000000002</v>
      </c>
      <c r="F7466" t="s">
        <v>1170</v>
      </c>
      <c r="G7466" t="s">
        <v>11574</v>
      </c>
      <c r="H7466" t="s">
        <v>1000</v>
      </c>
      <c r="I7466" t="s">
        <v>10563</v>
      </c>
      <c r="J7466">
        <v>10129</v>
      </c>
      <c r="K7466">
        <v>111700</v>
      </c>
      <c r="L7466" t="s">
        <v>39</v>
      </c>
      <c r="M7466" t="s">
        <v>179</v>
      </c>
      <c r="N7466" t="s">
        <v>11266</v>
      </c>
      <c r="O7466" s="129"/>
    </row>
    <row r="7467" spans="1:15">
      <c r="A7467" t="s">
        <v>1115</v>
      </c>
      <c r="B7467" t="s">
        <v>317</v>
      </c>
      <c r="C7467" t="s">
        <v>11575</v>
      </c>
      <c r="D7467" t="s">
        <v>318</v>
      </c>
      <c r="E7467">
        <v>2220.2800000000002</v>
      </c>
      <c r="F7467" t="s">
        <v>1170</v>
      </c>
      <c r="G7467" t="s">
        <v>11576</v>
      </c>
      <c r="H7467" t="s">
        <v>1003</v>
      </c>
      <c r="I7467" t="s">
        <v>10563</v>
      </c>
      <c r="J7467">
        <v>10129</v>
      </c>
      <c r="K7467">
        <v>111700</v>
      </c>
      <c r="L7467" t="s">
        <v>39</v>
      </c>
      <c r="M7467" t="s">
        <v>179</v>
      </c>
      <c r="N7467" t="s">
        <v>11267</v>
      </c>
      <c r="O7467" s="129"/>
    </row>
    <row r="7468" spans="1:15">
      <c r="A7468" t="s">
        <v>11577</v>
      </c>
      <c r="B7468" t="s">
        <v>317</v>
      </c>
      <c r="C7468" t="s">
        <v>11578</v>
      </c>
      <c r="D7468" t="s">
        <v>318</v>
      </c>
      <c r="E7468">
        <v>2220.2800000000002</v>
      </c>
      <c r="F7468" t="s">
        <v>1170</v>
      </c>
      <c r="G7468" t="s">
        <v>11579</v>
      </c>
      <c r="H7468" t="s">
        <v>994</v>
      </c>
      <c r="I7468" t="s">
        <v>10563</v>
      </c>
      <c r="J7468">
        <v>10129</v>
      </c>
      <c r="K7468">
        <v>111700</v>
      </c>
      <c r="L7468" t="s">
        <v>39</v>
      </c>
      <c r="M7468" t="s">
        <v>179</v>
      </c>
      <c r="N7468" t="s">
        <v>11268</v>
      </c>
      <c r="O7468" s="129"/>
    </row>
    <row r="7469" spans="1:15">
      <c r="A7469" t="s">
        <v>11580</v>
      </c>
      <c r="B7469" t="s">
        <v>317</v>
      </c>
      <c r="C7469" t="s">
        <v>11581</v>
      </c>
      <c r="D7469" t="s">
        <v>318</v>
      </c>
      <c r="E7469">
        <v>2245.27</v>
      </c>
      <c r="F7469" t="s">
        <v>1170</v>
      </c>
      <c r="G7469" t="s">
        <v>11582</v>
      </c>
      <c r="H7469" t="s">
        <v>988</v>
      </c>
      <c r="I7469" t="s">
        <v>10563</v>
      </c>
      <c r="J7469">
        <v>10129</v>
      </c>
      <c r="K7469">
        <v>111700</v>
      </c>
      <c r="L7469" t="s">
        <v>39</v>
      </c>
      <c r="M7469" t="s">
        <v>179</v>
      </c>
      <c r="N7469" t="s">
        <v>11269</v>
      </c>
      <c r="O7469" s="129"/>
    </row>
    <row r="7470" spans="1:15">
      <c r="A7470" t="s">
        <v>1155</v>
      </c>
      <c r="B7470" t="s">
        <v>317</v>
      </c>
      <c r="C7470" t="s">
        <v>11586</v>
      </c>
      <c r="D7470" t="s">
        <v>318</v>
      </c>
      <c r="E7470">
        <v>2139.0500000000002</v>
      </c>
      <c r="F7470" t="s">
        <v>1170</v>
      </c>
      <c r="G7470" t="s">
        <v>11587</v>
      </c>
      <c r="H7470" t="s">
        <v>1000</v>
      </c>
      <c r="I7470" t="s">
        <v>10563</v>
      </c>
      <c r="J7470">
        <v>10129</v>
      </c>
      <c r="K7470">
        <v>111700</v>
      </c>
      <c r="L7470" t="s">
        <v>39</v>
      </c>
      <c r="M7470" t="s">
        <v>179</v>
      </c>
      <c r="N7470" t="s">
        <v>11270</v>
      </c>
      <c r="O7470" s="129"/>
    </row>
    <row r="7471" spans="1:15">
      <c r="A7471" t="s">
        <v>11583</v>
      </c>
      <c r="B7471" t="s">
        <v>317</v>
      </c>
      <c r="C7471" t="s">
        <v>11584</v>
      </c>
      <c r="D7471" t="s">
        <v>318</v>
      </c>
      <c r="E7471">
        <v>2220.2800000000002</v>
      </c>
      <c r="F7471" t="s">
        <v>1170</v>
      </c>
      <c r="G7471" t="s">
        <v>11585</v>
      </c>
      <c r="H7471" t="s">
        <v>996</v>
      </c>
      <c r="I7471" t="s">
        <v>10563</v>
      </c>
      <c r="J7471">
        <v>10129</v>
      </c>
      <c r="K7471">
        <v>111700</v>
      </c>
      <c r="L7471" t="s">
        <v>39</v>
      </c>
      <c r="M7471" t="s">
        <v>179</v>
      </c>
      <c r="N7471" t="s">
        <v>11271</v>
      </c>
      <c r="O7471" s="129"/>
    </row>
    <row r="7472" spans="1:15">
      <c r="A7472" t="s">
        <v>11588</v>
      </c>
      <c r="B7472" t="s">
        <v>317</v>
      </c>
      <c r="C7472" t="s">
        <v>11589</v>
      </c>
      <c r="D7472" t="s">
        <v>318</v>
      </c>
      <c r="E7472">
        <v>4288.95</v>
      </c>
      <c r="F7472" t="s">
        <v>1170</v>
      </c>
      <c r="G7472" t="s">
        <v>11590</v>
      </c>
      <c r="H7472" t="s">
        <v>1007</v>
      </c>
      <c r="I7472" t="s">
        <v>10563</v>
      </c>
      <c r="J7472">
        <v>10129</v>
      </c>
      <c r="K7472">
        <v>111700</v>
      </c>
      <c r="L7472" t="s">
        <v>39</v>
      </c>
      <c r="M7472" t="s">
        <v>179</v>
      </c>
      <c r="N7472" t="s">
        <v>11272</v>
      </c>
      <c r="O7472" s="129"/>
    </row>
    <row r="7473" spans="1:15">
      <c r="A7473" t="s">
        <v>1161</v>
      </c>
      <c r="B7473" t="s">
        <v>317</v>
      </c>
      <c r="C7473" t="s">
        <v>11591</v>
      </c>
      <c r="D7473" t="s">
        <v>318</v>
      </c>
      <c r="E7473">
        <v>2474.69</v>
      </c>
      <c r="F7473" t="s">
        <v>1170</v>
      </c>
      <c r="G7473" t="s">
        <v>11592</v>
      </c>
      <c r="H7473" t="s">
        <v>998</v>
      </c>
      <c r="I7473" t="s">
        <v>10563</v>
      </c>
      <c r="J7473">
        <v>10129</v>
      </c>
      <c r="K7473">
        <v>111700</v>
      </c>
      <c r="L7473" t="s">
        <v>39</v>
      </c>
      <c r="M7473" t="s">
        <v>179</v>
      </c>
      <c r="N7473" t="s">
        <v>11273</v>
      </c>
      <c r="O7473" s="129"/>
    </row>
    <row r="7474" spans="1:15">
      <c r="A7474" t="s">
        <v>1160</v>
      </c>
      <c r="B7474" t="s">
        <v>317</v>
      </c>
      <c r="C7474" t="s">
        <v>11593</v>
      </c>
      <c r="D7474" t="s">
        <v>318</v>
      </c>
      <c r="E7474">
        <v>2315.81</v>
      </c>
      <c r="F7474" t="s">
        <v>1170</v>
      </c>
      <c r="G7474" t="s">
        <v>11594</v>
      </c>
      <c r="H7474" t="s">
        <v>1004</v>
      </c>
      <c r="I7474" t="s">
        <v>10563</v>
      </c>
      <c r="J7474">
        <v>10129</v>
      </c>
      <c r="K7474">
        <v>111700</v>
      </c>
      <c r="L7474" t="s">
        <v>39</v>
      </c>
      <c r="M7474" t="s">
        <v>179</v>
      </c>
      <c r="N7474" t="s">
        <v>11274</v>
      </c>
      <c r="O7474" s="129"/>
    </row>
    <row r="7475" spans="1:15">
      <c r="A7475" t="s">
        <v>11588</v>
      </c>
      <c r="B7475" t="s">
        <v>317</v>
      </c>
      <c r="C7475" t="s">
        <v>11589</v>
      </c>
      <c r="D7475" t="s">
        <v>318</v>
      </c>
      <c r="E7475">
        <v>173.45</v>
      </c>
      <c r="F7475" t="s">
        <v>1170</v>
      </c>
      <c r="G7475" t="s">
        <v>11590</v>
      </c>
      <c r="H7475" t="s">
        <v>1008</v>
      </c>
      <c r="I7475" t="s">
        <v>10562</v>
      </c>
      <c r="J7475">
        <v>10129</v>
      </c>
      <c r="K7475">
        <v>113000</v>
      </c>
      <c r="L7475" t="s">
        <v>39</v>
      </c>
      <c r="M7475" t="s">
        <v>179</v>
      </c>
      <c r="N7475" t="s">
        <v>11272</v>
      </c>
      <c r="O7475" s="129"/>
    </row>
    <row r="7476" spans="1:15">
      <c r="A7476" t="s">
        <v>1161</v>
      </c>
      <c r="B7476" t="s">
        <v>317</v>
      </c>
      <c r="C7476" t="s">
        <v>11591</v>
      </c>
      <c r="D7476" t="s">
        <v>318</v>
      </c>
      <c r="E7476">
        <v>4.0599999999999996</v>
      </c>
      <c r="F7476" t="s">
        <v>1170</v>
      </c>
      <c r="G7476" t="s">
        <v>11592</v>
      </c>
      <c r="H7476" t="s">
        <v>999</v>
      </c>
      <c r="I7476" t="s">
        <v>10562</v>
      </c>
      <c r="J7476">
        <v>10129</v>
      </c>
      <c r="K7476">
        <v>113000</v>
      </c>
      <c r="L7476" t="s">
        <v>39</v>
      </c>
      <c r="M7476" t="s">
        <v>179</v>
      </c>
      <c r="N7476" t="s">
        <v>11273</v>
      </c>
      <c r="O7476" s="129"/>
    </row>
    <row r="7477" spans="1:15">
      <c r="A7477" t="s">
        <v>1160</v>
      </c>
      <c r="B7477" t="s">
        <v>317</v>
      </c>
      <c r="C7477" t="s">
        <v>11593</v>
      </c>
      <c r="D7477" t="s">
        <v>318</v>
      </c>
      <c r="E7477">
        <v>4.0599999999999996</v>
      </c>
      <c r="F7477" t="s">
        <v>1170</v>
      </c>
      <c r="G7477" t="s">
        <v>11594</v>
      </c>
      <c r="H7477" t="s">
        <v>1005</v>
      </c>
      <c r="I7477" t="s">
        <v>10562</v>
      </c>
      <c r="J7477">
        <v>10129</v>
      </c>
      <c r="K7477">
        <v>113000</v>
      </c>
      <c r="L7477" t="s">
        <v>39</v>
      </c>
      <c r="M7477" t="s">
        <v>179</v>
      </c>
      <c r="N7477" t="s">
        <v>11274</v>
      </c>
      <c r="O7477" s="129"/>
    </row>
    <row r="7478" spans="1:15">
      <c r="A7478" t="s">
        <v>316</v>
      </c>
      <c r="B7478" t="s">
        <v>317</v>
      </c>
      <c r="C7478" t="s">
        <v>11569</v>
      </c>
      <c r="D7478" t="s">
        <v>318</v>
      </c>
      <c r="E7478">
        <v>1060.1500000000001</v>
      </c>
      <c r="F7478" t="s">
        <v>1170</v>
      </c>
      <c r="G7478" t="s">
        <v>11570</v>
      </c>
      <c r="H7478" t="s">
        <v>1006</v>
      </c>
      <c r="I7478" t="s">
        <v>10561</v>
      </c>
      <c r="J7478">
        <v>10129</v>
      </c>
      <c r="K7478">
        <v>113010</v>
      </c>
      <c r="L7478" t="s">
        <v>35</v>
      </c>
      <c r="M7478" t="s">
        <v>179</v>
      </c>
      <c r="N7478" t="s">
        <v>11264</v>
      </c>
      <c r="O7478" s="129"/>
    </row>
    <row r="7479" spans="1:15">
      <c r="A7479" t="s">
        <v>320</v>
      </c>
      <c r="B7479" t="s">
        <v>317</v>
      </c>
      <c r="C7479" t="s">
        <v>11571</v>
      </c>
      <c r="D7479" t="s">
        <v>318</v>
      </c>
      <c r="E7479">
        <v>991.49</v>
      </c>
      <c r="F7479" t="s">
        <v>1170</v>
      </c>
      <c r="G7479" t="s">
        <v>11572</v>
      </c>
      <c r="H7479" t="s">
        <v>1000</v>
      </c>
      <c r="I7479" t="s">
        <v>10561</v>
      </c>
      <c r="J7479">
        <v>10129</v>
      </c>
      <c r="K7479">
        <v>113010</v>
      </c>
      <c r="L7479" t="s">
        <v>35</v>
      </c>
      <c r="M7479" t="s">
        <v>179</v>
      </c>
      <c r="N7479" t="s">
        <v>11265</v>
      </c>
      <c r="O7479" s="129"/>
    </row>
    <row r="7480" spans="1:15">
      <c r="A7480" t="s">
        <v>321</v>
      </c>
      <c r="B7480" t="s">
        <v>317</v>
      </c>
      <c r="C7480" t="s">
        <v>11573</v>
      </c>
      <c r="D7480" t="s">
        <v>318</v>
      </c>
      <c r="E7480">
        <v>984.19</v>
      </c>
      <c r="F7480" t="s">
        <v>1170</v>
      </c>
      <c r="G7480" t="s">
        <v>11574</v>
      </c>
      <c r="H7480" t="s">
        <v>1001</v>
      </c>
      <c r="I7480" t="s">
        <v>10561</v>
      </c>
      <c r="J7480">
        <v>10129</v>
      </c>
      <c r="K7480">
        <v>113010</v>
      </c>
      <c r="L7480" t="s">
        <v>35</v>
      </c>
      <c r="M7480" t="s">
        <v>179</v>
      </c>
      <c r="N7480" t="s">
        <v>11266</v>
      </c>
      <c r="O7480" s="129"/>
    </row>
    <row r="7481" spans="1:15">
      <c r="A7481" t="s">
        <v>1115</v>
      </c>
      <c r="B7481" t="s">
        <v>317</v>
      </c>
      <c r="C7481" t="s">
        <v>11575</v>
      </c>
      <c r="D7481" t="s">
        <v>318</v>
      </c>
      <c r="E7481">
        <v>982.87</v>
      </c>
      <c r="F7481" t="s">
        <v>1170</v>
      </c>
      <c r="G7481" t="s">
        <v>11576</v>
      </c>
      <c r="H7481" t="s">
        <v>1004</v>
      </c>
      <c r="I7481" t="s">
        <v>10561</v>
      </c>
      <c r="J7481">
        <v>10129</v>
      </c>
      <c r="K7481">
        <v>113010</v>
      </c>
      <c r="L7481" t="s">
        <v>35</v>
      </c>
      <c r="M7481" t="s">
        <v>179</v>
      </c>
      <c r="N7481" t="s">
        <v>11267</v>
      </c>
      <c r="O7481" s="129"/>
    </row>
    <row r="7482" spans="1:15">
      <c r="A7482" t="s">
        <v>11577</v>
      </c>
      <c r="B7482" t="s">
        <v>317</v>
      </c>
      <c r="C7482" t="s">
        <v>11578</v>
      </c>
      <c r="D7482" t="s">
        <v>318</v>
      </c>
      <c r="E7482">
        <v>852.85</v>
      </c>
      <c r="F7482" t="s">
        <v>1170</v>
      </c>
      <c r="G7482" t="s">
        <v>11579</v>
      </c>
      <c r="H7482" t="s">
        <v>995</v>
      </c>
      <c r="I7482" t="s">
        <v>10561</v>
      </c>
      <c r="J7482">
        <v>10129</v>
      </c>
      <c r="K7482">
        <v>113010</v>
      </c>
      <c r="L7482" t="s">
        <v>35</v>
      </c>
      <c r="M7482" t="s">
        <v>179</v>
      </c>
      <c r="N7482" t="s">
        <v>11268</v>
      </c>
      <c r="O7482" s="129"/>
    </row>
    <row r="7483" spans="1:15">
      <c r="A7483" t="s">
        <v>11580</v>
      </c>
      <c r="B7483" t="s">
        <v>317</v>
      </c>
      <c r="C7483" t="s">
        <v>11581</v>
      </c>
      <c r="D7483" t="s">
        <v>318</v>
      </c>
      <c r="E7483">
        <v>833.7</v>
      </c>
      <c r="F7483" t="s">
        <v>1170</v>
      </c>
      <c r="G7483" t="s">
        <v>11582</v>
      </c>
      <c r="H7483" t="s">
        <v>989</v>
      </c>
      <c r="I7483" t="s">
        <v>10561</v>
      </c>
      <c r="J7483">
        <v>10129</v>
      </c>
      <c r="K7483">
        <v>113010</v>
      </c>
      <c r="L7483" t="s">
        <v>35</v>
      </c>
      <c r="M7483" t="s">
        <v>179</v>
      </c>
      <c r="N7483" t="s">
        <v>11269</v>
      </c>
      <c r="O7483" s="129"/>
    </row>
    <row r="7484" spans="1:15">
      <c r="A7484" t="s">
        <v>11583</v>
      </c>
      <c r="B7484" t="s">
        <v>317</v>
      </c>
      <c r="C7484" t="s">
        <v>11584</v>
      </c>
      <c r="D7484" t="s">
        <v>318</v>
      </c>
      <c r="E7484">
        <v>930.02</v>
      </c>
      <c r="F7484" t="s">
        <v>1170</v>
      </c>
      <c r="G7484" t="s">
        <v>11585</v>
      </c>
      <c r="H7484" t="s">
        <v>997</v>
      </c>
      <c r="I7484" t="s">
        <v>10561</v>
      </c>
      <c r="J7484">
        <v>10129</v>
      </c>
      <c r="K7484">
        <v>113010</v>
      </c>
      <c r="L7484" t="s">
        <v>35</v>
      </c>
      <c r="M7484" t="s">
        <v>179</v>
      </c>
      <c r="N7484" t="s">
        <v>11271</v>
      </c>
      <c r="O7484" s="129"/>
    </row>
    <row r="7485" spans="1:15">
      <c r="A7485" t="s">
        <v>1155</v>
      </c>
      <c r="B7485" t="s">
        <v>317</v>
      </c>
      <c r="C7485" t="s">
        <v>11586</v>
      </c>
      <c r="D7485" t="s">
        <v>318</v>
      </c>
      <c r="E7485">
        <v>876.71</v>
      </c>
      <c r="F7485" t="s">
        <v>1170</v>
      </c>
      <c r="G7485" t="s">
        <v>11587</v>
      </c>
      <c r="H7485" t="s">
        <v>1001</v>
      </c>
      <c r="I7485" t="s">
        <v>10561</v>
      </c>
      <c r="J7485">
        <v>10129</v>
      </c>
      <c r="K7485">
        <v>113010</v>
      </c>
      <c r="L7485" t="s">
        <v>35</v>
      </c>
      <c r="M7485" t="s">
        <v>179</v>
      </c>
      <c r="N7485" t="s">
        <v>11270</v>
      </c>
      <c r="O7485" s="129"/>
    </row>
    <row r="7486" spans="1:15">
      <c r="A7486" t="s">
        <v>11588</v>
      </c>
      <c r="B7486" t="s">
        <v>317</v>
      </c>
      <c r="C7486" t="s">
        <v>11589</v>
      </c>
      <c r="D7486" t="s">
        <v>318</v>
      </c>
      <c r="E7486">
        <v>1439.75</v>
      </c>
      <c r="F7486" t="s">
        <v>1170</v>
      </c>
      <c r="G7486" t="s">
        <v>11590</v>
      </c>
      <c r="H7486" t="s">
        <v>1009</v>
      </c>
      <c r="I7486" t="s">
        <v>10561</v>
      </c>
      <c r="J7486">
        <v>10129</v>
      </c>
      <c r="K7486">
        <v>113010</v>
      </c>
      <c r="L7486" t="s">
        <v>35</v>
      </c>
      <c r="M7486" t="s">
        <v>179</v>
      </c>
      <c r="N7486" t="s">
        <v>11272</v>
      </c>
      <c r="O7486" s="129"/>
    </row>
    <row r="7487" spans="1:15">
      <c r="A7487" t="s">
        <v>1161</v>
      </c>
      <c r="B7487" t="s">
        <v>317</v>
      </c>
      <c r="C7487" t="s">
        <v>11591</v>
      </c>
      <c r="D7487" t="s">
        <v>318</v>
      </c>
      <c r="E7487">
        <v>913.72</v>
      </c>
      <c r="F7487" t="s">
        <v>1170</v>
      </c>
      <c r="G7487" t="s">
        <v>11592</v>
      </c>
      <c r="H7487" t="s">
        <v>1000</v>
      </c>
      <c r="I7487" t="s">
        <v>10561</v>
      </c>
      <c r="J7487">
        <v>10129</v>
      </c>
      <c r="K7487">
        <v>113010</v>
      </c>
      <c r="L7487" t="s">
        <v>35</v>
      </c>
      <c r="M7487" t="s">
        <v>179</v>
      </c>
      <c r="N7487" t="s">
        <v>11273</v>
      </c>
      <c r="O7487" s="129"/>
    </row>
    <row r="7488" spans="1:15">
      <c r="A7488" t="s">
        <v>1160</v>
      </c>
      <c r="B7488" t="s">
        <v>317</v>
      </c>
      <c r="C7488" t="s">
        <v>11593</v>
      </c>
      <c r="D7488" t="s">
        <v>318</v>
      </c>
      <c r="E7488">
        <v>907.11</v>
      </c>
      <c r="F7488" t="s">
        <v>1170</v>
      </c>
      <c r="G7488" t="s">
        <v>11594</v>
      </c>
      <c r="H7488" t="s">
        <v>1006</v>
      </c>
      <c r="I7488" t="s">
        <v>10561</v>
      </c>
      <c r="J7488">
        <v>10129</v>
      </c>
      <c r="K7488">
        <v>113010</v>
      </c>
      <c r="L7488" t="s">
        <v>35</v>
      </c>
      <c r="M7488" t="s">
        <v>179</v>
      </c>
      <c r="N7488" t="s">
        <v>11274</v>
      </c>
      <c r="O7488" s="129"/>
    </row>
    <row r="7489" spans="1:15">
      <c r="A7489" t="s">
        <v>316</v>
      </c>
      <c r="B7489" t="s">
        <v>317</v>
      </c>
      <c r="C7489" t="s">
        <v>11569</v>
      </c>
      <c r="D7489" t="s">
        <v>318</v>
      </c>
      <c r="E7489">
        <v>165.15</v>
      </c>
      <c r="F7489" t="s">
        <v>1170</v>
      </c>
      <c r="G7489" t="s">
        <v>11570</v>
      </c>
      <c r="H7489" t="s">
        <v>1007</v>
      </c>
      <c r="I7489" t="s">
        <v>10560</v>
      </c>
      <c r="J7489">
        <v>10129</v>
      </c>
      <c r="K7489">
        <v>113020</v>
      </c>
      <c r="L7489" t="s">
        <v>33</v>
      </c>
      <c r="M7489" t="s">
        <v>179</v>
      </c>
      <c r="N7489" t="s">
        <v>11264</v>
      </c>
      <c r="O7489" s="129"/>
    </row>
    <row r="7490" spans="1:15">
      <c r="A7490" t="s">
        <v>320</v>
      </c>
      <c r="B7490" t="s">
        <v>317</v>
      </c>
      <c r="C7490" t="s">
        <v>11571</v>
      </c>
      <c r="D7490" t="s">
        <v>318</v>
      </c>
      <c r="E7490">
        <v>165.15</v>
      </c>
      <c r="F7490" t="s">
        <v>1170</v>
      </c>
      <c r="G7490" t="s">
        <v>11572</v>
      </c>
      <c r="H7490" t="s">
        <v>1001</v>
      </c>
      <c r="I7490" t="s">
        <v>10560</v>
      </c>
      <c r="J7490">
        <v>10129</v>
      </c>
      <c r="K7490">
        <v>113020</v>
      </c>
      <c r="L7490" t="s">
        <v>33</v>
      </c>
      <c r="M7490" t="s">
        <v>179</v>
      </c>
      <c r="N7490" t="s">
        <v>11265</v>
      </c>
      <c r="O7490" s="129"/>
    </row>
    <row r="7491" spans="1:15">
      <c r="A7491" t="s">
        <v>321</v>
      </c>
      <c r="B7491" t="s">
        <v>317</v>
      </c>
      <c r="C7491" t="s">
        <v>11573</v>
      </c>
      <c r="D7491" t="s">
        <v>318</v>
      </c>
      <c r="E7491">
        <v>165.15</v>
      </c>
      <c r="F7491" t="s">
        <v>1170</v>
      </c>
      <c r="G7491" t="s">
        <v>11574</v>
      </c>
      <c r="H7491" t="s">
        <v>1002</v>
      </c>
      <c r="I7491" t="s">
        <v>10560</v>
      </c>
      <c r="J7491">
        <v>10129</v>
      </c>
      <c r="K7491">
        <v>113020</v>
      </c>
      <c r="L7491" t="s">
        <v>33</v>
      </c>
      <c r="M7491" t="s">
        <v>179</v>
      </c>
      <c r="N7491" t="s">
        <v>11266</v>
      </c>
      <c r="O7491" s="129"/>
    </row>
    <row r="7492" spans="1:15">
      <c r="A7492" t="s">
        <v>1115</v>
      </c>
      <c r="B7492" t="s">
        <v>317</v>
      </c>
      <c r="C7492" t="s">
        <v>11575</v>
      </c>
      <c r="D7492" t="s">
        <v>318</v>
      </c>
      <c r="E7492">
        <v>165.15</v>
      </c>
      <c r="F7492" t="s">
        <v>1170</v>
      </c>
      <c r="G7492" t="s">
        <v>11576</v>
      </c>
      <c r="H7492" t="s">
        <v>1005</v>
      </c>
      <c r="I7492" t="s">
        <v>10560</v>
      </c>
      <c r="J7492">
        <v>10129</v>
      </c>
      <c r="K7492">
        <v>113020</v>
      </c>
      <c r="L7492" t="s">
        <v>33</v>
      </c>
      <c r="M7492" t="s">
        <v>179</v>
      </c>
      <c r="N7492" t="s">
        <v>11267</v>
      </c>
      <c r="O7492" s="129"/>
    </row>
    <row r="7493" spans="1:15">
      <c r="A7493" t="s">
        <v>11577</v>
      </c>
      <c r="B7493" t="s">
        <v>317</v>
      </c>
      <c r="C7493" t="s">
        <v>11578</v>
      </c>
      <c r="D7493" t="s">
        <v>318</v>
      </c>
      <c r="E7493">
        <v>165.15</v>
      </c>
      <c r="F7493" t="s">
        <v>1170</v>
      </c>
      <c r="G7493" t="s">
        <v>11579</v>
      </c>
      <c r="H7493" t="s">
        <v>996</v>
      </c>
      <c r="I7493" t="s">
        <v>10560</v>
      </c>
      <c r="J7493">
        <v>10129</v>
      </c>
      <c r="K7493">
        <v>113020</v>
      </c>
      <c r="L7493" t="s">
        <v>33</v>
      </c>
      <c r="M7493" t="s">
        <v>179</v>
      </c>
      <c r="N7493" t="s">
        <v>11268</v>
      </c>
      <c r="O7493" s="129"/>
    </row>
    <row r="7494" spans="1:15">
      <c r="A7494" t="s">
        <v>11580</v>
      </c>
      <c r="B7494" t="s">
        <v>317</v>
      </c>
      <c r="C7494" t="s">
        <v>11581</v>
      </c>
      <c r="D7494" t="s">
        <v>318</v>
      </c>
      <c r="E7494">
        <v>165.15</v>
      </c>
      <c r="F7494" t="s">
        <v>1170</v>
      </c>
      <c r="G7494" t="s">
        <v>11582</v>
      </c>
      <c r="H7494" t="s">
        <v>990</v>
      </c>
      <c r="I7494" t="s">
        <v>10560</v>
      </c>
      <c r="J7494">
        <v>10129</v>
      </c>
      <c r="K7494">
        <v>113020</v>
      </c>
      <c r="L7494" t="s">
        <v>33</v>
      </c>
      <c r="M7494" t="s">
        <v>179</v>
      </c>
      <c r="N7494" t="s">
        <v>11269</v>
      </c>
      <c r="O7494" s="129"/>
    </row>
    <row r="7495" spans="1:15">
      <c r="A7495" t="s">
        <v>11583</v>
      </c>
      <c r="B7495" t="s">
        <v>317</v>
      </c>
      <c r="C7495" t="s">
        <v>11584</v>
      </c>
      <c r="D7495" t="s">
        <v>318</v>
      </c>
      <c r="E7495">
        <v>165.15</v>
      </c>
      <c r="F7495" t="s">
        <v>1170</v>
      </c>
      <c r="G7495" t="s">
        <v>11585</v>
      </c>
      <c r="H7495" t="s">
        <v>998</v>
      </c>
      <c r="I7495" t="s">
        <v>10560</v>
      </c>
      <c r="J7495">
        <v>10129</v>
      </c>
      <c r="K7495">
        <v>113020</v>
      </c>
      <c r="L7495" t="s">
        <v>33</v>
      </c>
      <c r="M7495" t="s">
        <v>179</v>
      </c>
      <c r="N7495" t="s">
        <v>11271</v>
      </c>
      <c r="O7495" s="129"/>
    </row>
    <row r="7496" spans="1:15">
      <c r="A7496" t="s">
        <v>1155</v>
      </c>
      <c r="B7496" t="s">
        <v>317</v>
      </c>
      <c r="C7496" t="s">
        <v>11586</v>
      </c>
      <c r="D7496" t="s">
        <v>318</v>
      </c>
      <c r="E7496">
        <v>165.15</v>
      </c>
      <c r="F7496" t="s">
        <v>1170</v>
      </c>
      <c r="G7496" t="s">
        <v>11587</v>
      </c>
      <c r="H7496" t="s">
        <v>1002</v>
      </c>
      <c r="I7496" t="s">
        <v>10560</v>
      </c>
      <c r="J7496">
        <v>10129</v>
      </c>
      <c r="K7496">
        <v>113020</v>
      </c>
      <c r="L7496" t="s">
        <v>33</v>
      </c>
      <c r="M7496" t="s">
        <v>179</v>
      </c>
      <c r="N7496" t="s">
        <v>11270</v>
      </c>
      <c r="O7496" s="129"/>
    </row>
    <row r="7497" spans="1:15">
      <c r="A7497" t="s">
        <v>11588</v>
      </c>
      <c r="B7497" t="s">
        <v>317</v>
      </c>
      <c r="C7497" t="s">
        <v>11589</v>
      </c>
      <c r="D7497" t="s">
        <v>318</v>
      </c>
      <c r="E7497">
        <v>413.24</v>
      </c>
      <c r="F7497" t="s">
        <v>1170</v>
      </c>
      <c r="G7497" t="s">
        <v>11590</v>
      </c>
      <c r="H7497" t="s">
        <v>1010</v>
      </c>
      <c r="I7497" t="s">
        <v>10560</v>
      </c>
      <c r="J7497">
        <v>10129</v>
      </c>
      <c r="K7497">
        <v>113020</v>
      </c>
      <c r="L7497" t="s">
        <v>33</v>
      </c>
      <c r="M7497" t="s">
        <v>179</v>
      </c>
      <c r="N7497" t="s">
        <v>11272</v>
      </c>
      <c r="O7497" s="129"/>
    </row>
    <row r="7498" spans="1:15">
      <c r="A7498" t="s">
        <v>1161</v>
      </c>
      <c r="B7498" t="s">
        <v>317</v>
      </c>
      <c r="C7498" t="s">
        <v>11591</v>
      </c>
      <c r="D7498" t="s">
        <v>318</v>
      </c>
      <c r="E7498">
        <v>192.72</v>
      </c>
      <c r="F7498" t="s">
        <v>1170</v>
      </c>
      <c r="G7498" t="s">
        <v>11592</v>
      </c>
      <c r="H7498" t="s">
        <v>1001</v>
      </c>
      <c r="I7498" t="s">
        <v>10560</v>
      </c>
      <c r="J7498">
        <v>10129</v>
      </c>
      <c r="K7498">
        <v>113020</v>
      </c>
      <c r="L7498" t="s">
        <v>33</v>
      </c>
      <c r="M7498" t="s">
        <v>179</v>
      </c>
      <c r="N7498" t="s">
        <v>11273</v>
      </c>
      <c r="O7498" s="129"/>
    </row>
    <row r="7499" spans="1:15">
      <c r="A7499" t="s">
        <v>1160</v>
      </c>
      <c r="B7499" t="s">
        <v>317</v>
      </c>
      <c r="C7499" t="s">
        <v>11593</v>
      </c>
      <c r="D7499" t="s">
        <v>318</v>
      </c>
      <c r="E7499">
        <v>192.72</v>
      </c>
      <c r="F7499" t="s">
        <v>1170</v>
      </c>
      <c r="G7499" t="s">
        <v>11594</v>
      </c>
      <c r="H7499" t="s">
        <v>1007</v>
      </c>
      <c r="I7499" t="s">
        <v>10560</v>
      </c>
      <c r="J7499">
        <v>10129</v>
      </c>
      <c r="K7499">
        <v>113020</v>
      </c>
      <c r="L7499" t="s">
        <v>33</v>
      </c>
      <c r="M7499" t="s">
        <v>179</v>
      </c>
      <c r="N7499" t="s">
        <v>11274</v>
      </c>
      <c r="O7499" s="129"/>
    </row>
    <row r="7500" spans="1:15">
      <c r="A7500" t="s">
        <v>316</v>
      </c>
      <c r="B7500" t="s">
        <v>317</v>
      </c>
      <c r="C7500" t="s">
        <v>11569</v>
      </c>
      <c r="D7500" t="s">
        <v>318</v>
      </c>
      <c r="E7500">
        <v>7050.89</v>
      </c>
      <c r="F7500" t="s">
        <v>1170</v>
      </c>
      <c r="G7500" t="s">
        <v>11570</v>
      </c>
      <c r="H7500" t="s">
        <v>1008</v>
      </c>
      <c r="I7500" t="s">
        <v>10559</v>
      </c>
      <c r="J7500">
        <v>10129</v>
      </c>
      <c r="K7500">
        <v>113040</v>
      </c>
      <c r="L7500" t="s">
        <v>27</v>
      </c>
      <c r="M7500" t="s">
        <v>179</v>
      </c>
      <c r="N7500" t="s">
        <v>11264</v>
      </c>
      <c r="O7500" s="129"/>
    </row>
    <row r="7501" spans="1:15">
      <c r="A7501" t="s">
        <v>320</v>
      </c>
      <c r="B7501" t="s">
        <v>317</v>
      </c>
      <c r="C7501" t="s">
        <v>11571</v>
      </c>
      <c r="D7501" t="s">
        <v>318</v>
      </c>
      <c r="E7501">
        <v>6781.96</v>
      </c>
      <c r="F7501" t="s">
        <v>1170</v>
      </c>
      <c r="G7501" t="s">
        <v>11572</v>
      </c>
      <c r="H7501" t="s">
        <v>1002</v>
      </c>
      <c r="I7501" t="s">
        <v>10559</v>
      </c>
      <c r="J7501">
        <v>10129</v>
      </c>
      <c r="K7501">
        <v>113040</v>
      </c>
      <c r="L7501" t="s">
        <v>27</v>
      </c>
      <c r="M7501" t="s">
        <v>179</v>
      </c>
      <c r="N7501" t="s">
        <v>11265</v>
      </c>
      <c r="O7501" s="129"/>
    </row>
    <row r="7502" spans="1:15">
      <c r="A7502" t="s">
        <v>321</v>
      </c>
      <c r="B7502" t="s">
        <v>317</v>
      </c>
      <c r="C7502" t="s">
        <v>11573</v>
      </c>
      <c r="D7502" t="s">
        <v>318</v>
      </c>
      <c r="E7502">
        <v>7030.25</v>
      </c>
      <c r="F7502" t="s">
        <v>1170</v>
      </c>
      <c r="G7502" t="s">
        <v>11574</v>
      </c>
      <c r="H7502" t="s">
        <v>1003</v>
      </c>
      <c r="I7502" t="s">
        <v>10559</v>
      </c>
      <c r="J7502">
        <v>10129</v>
      </c>
      <c r="K7502">
        <v>113040</v>
      </c>
      <c r="L7502" t="s">
        <v>27</v>
      </c>
      <c r="M7502" t="s">
        <v>179</v>
      </c>
      <c r="N7502" t="s">
        <v>11266</v>
      </c>
      <c r="O7502" s="129"/>
    </row>
    <row r="7503" spans="1:15">
      <c r="A7503" t="s">
        <v>1115</v>
      </c>
      <c r="B7503" t="s">
        <v>317</v>
      </c>
      <c r="C7503" t="s">
        <v>11575</v>
      </c>
      <c r="D7503" t="s">
        <v>318</v>
      </c>
      <c r="E7503">
        <v>6688.12</v>
      </c>
      <c r="F7503" t="s">
        <v>1170</v>
      </c>
      <c r="G7503" t="s">
        <v>11576</v>
      </c>
      <c r="H7503" t="s">
        <v>1006</v>
      </c>
      <c r="I7503" t="s">
        <v>10559</v>
      </c>
      <c r="J7503">
        <v>10129</v>
      </c>
      <c r="K7503">
        <v>113040</v>
      </c>
      <c r="L7503" t="s">
        <v>27</v>
      </c>
      <c r="M7503" t="s">
        <v>179</v>
      </c>
      <c r="N7503" t="s">
        <v>11267</v>
      </c>
      <c r="O7503" s="129"/>
    </row>
    <row r="7504" spans="1:15">
      <c r="A7504" t="s">
        <v>11577</v>
      </c>
      <c r="B7504" t="s">
        <v>317</v>
      </c>
      <c r="C7504" t="s">
        <v>11578</v>
      </c>
      <c r="D7504" t="s">
        <v>318</v>
      </c>
      <c r="E7504">
        <v>6576.58</v>
      </c>
      <c r="F7504" t="s">
        <v>1170</v>
      </c>
      <c r="G7504" t="s">
        <v>11579</v>
      </c>
      <c r="H7504" t="s">
        <v>997</v>
      </c>
      <c r="I7504" t="s">
        <v>10559</v>
      </c>
      <c r="J7504">
        <v>10129</v>
      </c>
      <c r="K7504">
        <v>113040</v>
      </c>
      <c r="L7504" t="s">
        <v>27</v>
      </c>
      <c r="M7504" t="s">
        <v>179</v>
      </c>
      <c r="N7504" t="s">
        <v>11268</v>
      </c>
      <c r="O7504" s="129"/>
    </row>
    <row r="7505" spans="1:15">
      <c r="A7505" t="s">
        <v>11580</v>
      </c>
      <c r="B7505" t="s">
        <v>317</v>
      </c>
      <c r="C7505" t="s">
        <v>11581</v>
      </c>
      <c r="D7505" t="s">
        <v>318</v>
      </c>
      <c r="E7505">
        <v>7000.96</v>
      </c>
      <c r="F7505" t="s">
        <v>1170</v>
      </c>
      <c r="G7505" t="s">
        <v>11582</v>
      </c>
      <c r="H7505" t="s">
        <v>991</v>
      </c>
      <c r="I7505" t="s">
        <v>10559</v>
      </c>
      <c r="J7505">
        <v>10129</v>
      </c>
      <c r="K7505">
        <v>113040</v>
      </c>
      <c r="L7505" t="s">
        <v>27</v>
      </c>
      <c r="M7505" t="s">
        <v>179</v>
      </c>
      <c r="N7505" t="s">
        <v>11269</v>
      </c>
      <c r="O7505" s="129"/>
    </row>
    <row r="7506" spans="1:15">
      <c r="A7506" t="s">
        <v>1155</v>
      </c>
      <c r="B7506" t="s">
        <v>317</v>
      </c>
      <c r="C7506" t="s">
        <v>11586</v>
      </c>
      <c r="D7506" t="s">
        <v>318</v>
      </c>
      <c r="E7506">
        <v>6558.14</v>
      </c>
      <c r="F7506" t="s">
        <v>1170</v>
      </c>
      <c r="G7506" t="s">
        <v>11587</v>
      </c>
      <c r="H7506" t="s">
        <v>1003</v>
      </c>
      <c r="I7506" t="s">
        <v>10559</v>
      </c>
      <c r="J7506">
        <v>10129</v>
      </c>
      <c r="K7506">
        <v>113040</v>
      </c>
      <c r="L7506" t="s">
        <v>27</v>
      </c>
      <c r="M7506" t="s">
        <v>179</v>
      </c>
      <c r="N7506" t="s">
        <v>11270</v>
      </c>
      <c r="O7506" s="129"/>
    </row>
    <row r="7507" spans="1:15">
      <c r="A7507" t="s">
        <v>11583</v>
      </c>
      <c r="B7507" t="s">
        <v>317</v>
      </c>
      <c r="C7507" t="s">
        <v>11584</v>
      </c>
      <c r="D7507" t="s">
        <v>318</v>
      </c>
      <c r="E7507">
        <v>8321.33</v>
      </c>
      <c r="F7507" t="s">
        <v>1170</v>
      </c>
      <c r="G7507" t="s">
        <v>11585</v>
      </c>
      <c r="H7507" t="s">
        <v>999</v>
      </c>
      <c r="I7507" t="s">
        <v>10559</v>
      </c>
      <c r="J7507">
        <v>10129</v>
      </c>
      <c r="K7507">
        <v>113040</v>
      </c>
      <c r="L7507" t="s">
        <v>27</v>
      </c>
      <c r="M7507" t="s">
        <v>179</v>
      </c>
      <c r="N7507" t="s">
        <v>11271</v>
      </c>
      <c r="O7507" s="129"/>
    </row>
    <row r="7508" spans="1:15">
      <c r="A7508" t="s">
        <v>11588</v>
      </c>
      <c r="B7508" t="s">
        <v>317</v>
      </c>
      <c r="C7508" t="s">
        <v>11589</v>
      </c>
      <c r="D7508" t="s">
        <v>318</v>
      </c>
      <c r="E7508">
        <v>7484.92</v>
      </c>
      <c r="F7508" t="s">
        <v>1170</v>
      </c>
      <c r="G7508" t="s">
        <v>11590</v>
      </c>
      <c r="H7508" t="s">
        <v>1011</v>
      </c>
      <c r="I7508" t="s">
        <v>10559</v>
      </c>
      <c r="J7508">
        <v>10129</v>
      </c>
      <c r="K7508">
        <v>113040</v>
      </c>
      <c r="L7508" t="s">
        <v>27</v>
      </c>
      <c r="M7508" t="s">
        <v>179</v>
      </c>
      <c r="N7508" t="s">
        <v>11272</v>
      </c>
      <c r="O7508" s="129"/>
    </row>
    <row r="7509" spans="1:15">
      <c r="A7509" t="s">
        <v>1161</v>
      </c>
      <c r="B7509" t="s">
        <v>317</v>
      </c>
      <c r="C7509" t="s">
        <v>11591</v>
      </c>
      <c r="D7509" t="s">
        <v>318</v>
      </c>
      <c r="E7509">
        <v>7516.63</v>
      </c>
      <c r="F7509" t="s">
        <v>1170</v>
      </c>
      <c r="G7509" t="s">
        <v>11592</v>
      </c>
      <c r="H7509" t="s">
        <v>1002</v>
      </c>
      <c r="I7509" t="s">
        <v>10559</v>
      </c>
      <c r="J7509">
        <v>10129</v>
      </c>
      <c r="K7509">
        <v>113040</v>
      </c>
      <c r="L7509" t="s">
        <v>27</v>
      </c>
      <c r="M7509" t="s">
        <v>179</v>
      </c>
      <c r="N7509" t="s">
        <v>11273</v>
      </c>
      <c r="O7509" s="129"/>
    </row>
    <row r="7510" spans="1:15">
      <c r="A7510" t="s">
        <v>1160</v>
      </c>
      <c r="B7510" t="s">
        <v>317</v>
      </c>
      <c r="C7510" t="s">
        <v>11593</v>
      </c>
      <c r="D7510" t="s">
        <v>318</v>
      </c>
      <c r="E7510">
        <v>7629.87</v>
      </c>
      <c r="F7510" t="s">
        <v>1170</v>
      </c>
      <c r="G7510" t="s">
        <v>11594</v>
      </c>
      <c r="H7510" t="s">
        <v>1008</v>
      </c>
      <c r="I7510" t="s">
        <v>10559</v>
      </c>
      <c r="J7510">
        <v>10129</v>
      </c>
      <c r="K7510">
        <v>113040</v>
      </c>
      <c r="L7510" t="s">
        <v>27</v>
      </c>
      <c r="M7510" t="s">
        <v>179</v>
      </c>
      <c r="N7510" t="s">
        <v>11274</v>
      </c>
      <c r="O7510" s="129"/>
    </row>
    <row r="7511" spans="1:15">
      <c r="A7511" t="s">
        <v>316</v>
      </c>
      <c r="B7511" t="s">
        <v>317</v>
      </c>
      <c r="C7511" t="s">
        <v>11569</v>
      </c>
      <c r="D7511" t="s">
        <v>318</v>
      </c>
      <c r="E7511">
        <v>1163.95</v>
      </c>
      <c r="F7511" t="s">
        <v>1170</v>
      </c>
      <c r="G7511" t="s">
        <v>11570</v>
      </c>
      <c r="H7511" t="s">
        <v>1009</v>
      </c>
      <c r="I7511" t="s">
        <v>10558</v>
      </c>
      <c r="J7511">
        <v>10129</v>
      </c>
      <c r="K7511">
        <v>113060</v>
      </c>
      <c r="L7511" t="s">
        <v>31</v>
      </c>
      <c r="M7511" t="s">
        <v>179</v>
      </c>
      <c r="N7511" t="s">
        <v>11264</v>
      </c>
      <c r="O7511" s="129"/>
    </row>
    <row r="7512" spans="1:15">
      <c r="A7512" t="s">
        <v>320</v>
      </c>
      <c r="B7512" t="s">
        <v>317</v>
      </c>
      <c r="C7512" t="s">
        <v>11571</v>
      </c>
      <c r="D7512" t="s">
        <v>318</v>
      </c>
      <c r="E7512">
        <v>1163.95</v>
      </c>
      <c r="F7512" t="s">
        <v>1170</v>
      </c>
      <c r="G7512" t="s">
        <v>11572</v>
      </c>
      <c r="H7512" t="s">
        <v>1003</v>
      </c>
      <c r="I7512" t="s">
        <v>10558</v>
      </c>
      <c r="J7512">
        <v>10129</v>
      </c>
      <c r="K7512">
        <v>113060</v>
      </c>
      <c r="L7512" t="s">
        <v>31</v>
      </c>
      <c r="M7512" t="s">
        <v>179</v>
      </c>
      <c r="N7512" t="s">
        <v>11265</v>
      </c>
      <c r="O7512" s="129"/>
    </row>
    <row r="7513" spans="1:15">
      <c r="A7513" t="s">
        <v>321</v>
      </c>
      <c r="B7513" t="s">
        <v>317</v>
      </c>
      <c r="C7513" t="s">
        <v>11573</v>
      </c>
      <c r="D7513" t="s">
        <v>318</v>
      </c>
      <c r="E7513">
        <v>1127.05</v>
      </c>
      <c r="F7513" t="s">
        <v>1170</v>
      </c>
      <c r="G7513" t="s">
        <v>11574</v>
      </c>
      <c r="H7513" t="s">
        <v>1004</v>
      </c>
      <c r="I7513" t="s">
        <v>10558</v>
      </c>
      <c r="J7513">
        <v>10129</v>
      </c>
      <c r="K7513">
        <v>113060</v>
      </c>
      <c r="L7513" t="s">
        <v>31</v>
      </c>
      <c r="M7513" t="s">
        <v>179</v>
      </c>
      <c r="N7513" t="s">
        <v>11266</v>
      </c>
      <c r="O7513" s="129"/>
    </row>
    <row r="7514" spans="1:15">
      <c r="A7514" t="s">
        <v>1115</v>
      </c>
      <c r="B7514" t="s">
        <v>317</v>
      </c>
      <c r="C7514" t="s">
        <v>11575</v>
      </c>
      <c r="D7514" t="s">
        <v>318</v>
      </c>
      <c r="E7514">
        <v>1241.44</v>
      </c>
      <c r="F7514" t="s">
        <v>1170</v>
      </c>
      <c r="G7514" t="s">
        <v>11576</v>
      </c>
      <c r="H7514" t="s">
        <v>1007</v>
      </c>
      <c r="I7514" t="s">
        <v>10558</v>
      </c>
      <c r="J7514">
        <v>10129</v>
      </c>
      <c r="K7514">
        <v>113060</v>
      </c>
      <c r="L7514" t="s">
        <v>31</v>
      </c>
      <c r="M7514" t="s">
        <v>179</v>
      </c>
      <c r="N7514" t="s">
        <v>11267</v>
      </c>
      <c r="O7514" s="129"/>
    </row>
    <row r="7515" spans="1:15">
      <c r="A7515" t="s">
        <v>11577</v>
      </c>
      <c r="B7515" t="s">
        <v>317</v>
      </c>
      <c r="C7515" t="s">
        <v>11578</v>
      </c>
      <c r="D7515" t="s">
        <v>318</v>
      </c>
      <c r="E7515">
        <v>1209.43</v>
      </c>
      <c r="F7515" t="s">
        <v>1170</v>
      </c>
      <c r="G7515" t="s">
        <v>11579</v>
      </c>
      <c r="H7515" t="s">
        <v>998</v>
      </c>
      <c r="I7515" t="s">
        <v>10558</v>
      </c>
      <c r="J7515">
        <v>10129</v>
      </c>
      <c r="K7515">
        <v>113060</v>
      </c>
      <c r="L7515" t="s">
        <v>31</v>
      </c>
      <c r="M7515" t="s">
        <v>179</v>
      </c>
      <c r="N7515" t="s">
        <v>11268</v>
      </c>
      <c r="O7515" s="129"/>
    </row>
    <row r="7516" spans="1:15">
      <c r="A7516" t="s">
        <v>11580</v>
      </c>
      <c r="B7516" t="s">
        <v>317</v>
      </c>
      <c r="C7516" t="s">
        <v>11581</v>
      </c>
      <c r="D7516" t="s">
        <v>318</v>
      </c>
      <c r="E7516">
        <v>1178.8800000000001</v>
      </c>
      <c r="F7516" t="s">
        <v>1170</v>
      </c>
      <c r="G7516" t="s">
        <v>11582</v>
      </c>
      <c r="H7516" t="s">
        <v>992</v>
      </c>
      <c r="I7516" t="s">
        <v>10558</v>
      </c>
      <c r="J7516">
        <v>10129</v>
      </c>
      <c r="K7516">
        <v>113060</v>
      </c>
      <c r="L7516" t="s">
        <v>31</v>
      </c>
      <c r="M7516" t="s">
        <v>179</v>
      </c>
      <c r="N7516" t="s">
        <v>11269</v>
      </c>
      <c r="O7516" s="129"/>
    </row>
    <row r="7517" spans="1:15">
      <c r="A7517" t="s">
        <v>1155</v>
      </c>
      <c r="B7517" t="s">
        <v>317</v>
      </c>
      <c r="C7517" t="s">
        <v>11586</v>
      </c>
      <c r="D7517" t="s">
        <v>318</v>
      </c>
      <c r="E7517">
        <v>1370.23</v>
      </c>
      <c r="F7517" t="s">
        <v>1170</v>
      </c>
      <c r="G7517" t="s">
        <v>11587</v>
      </c>
      <c r="H7517" t="s">
        <v>1004</v>
      </c>
      <c r="I7517" t="s">
        <v>10558</v>
      </c>
      <c r="J7517">
        <v>10129</v>
      </c>
      <c r="K7517">
        <v>113060</v>
      </c>
      <c r="L7517" t="s">
        <v>31</v>
      </c>
      <c r="M7517" t="s">
        <v>179</v>
      </c>
      <c r="N7517" t="s">
        <v>11270</v>
      </c>
      <c r="O7517" s="129"/>
    </row>
    <row r="7518" spans="1:15">
      <c r="A7518" t="s">
        <v>11583</v>
      </c>
      <c r="B7518" t="s">
        <v>317</v>
      </c>
      <c r="C7518" t="s">
        <v>11584</v>
      </c>
      <c r="D7518" t="s">
        <v>318</v>
      </c>
      <c r="E7518">
        <v>1248.68</v>
      </c>
      <c r="F7518" t="s">
        <v>1170</v>
      </c>
      <c r="G7518" t="s">
        <v>11585</v>
      </c>
      <c r="H7518" t="s">
        <v>1000</v>
      </c>
      <c r="I7518" t="s">
        <v>10558</v>
      </c>
      <c r="J7518">
        <v>10129</v>
      </c>
      <c r="K7518">
        <v>113060</v>
      </c>
      <c r="L7518" t="s">
        <v>31</v>
      </c>
      <c r="M7518" t="s">
        <v>179</v>
      </c>
      <c r="N7518" t="s">
        <v>11271</v>
      </c>
      <c r="O7518" s="129"/>
    </row>
    <row r="7519" spans="1:15">
      <c r="A7519" t="s">
        <v>11588</v>
      </c>
      <c r="B7519" t="s">
        <v>317</v>
      </c>
      <c r="C7519" t="s">
        <v>11589</v>
      </c>
      <c r="D7519" t="s">
        <v>318</v>
      </c>
      <c r="E7519">
        <v>2889</v>
      </c>
      <c r="F7519" t="s">
        <v>1170</v>
      </c>
      <c r="G7519" t="s">
        <v>11590</v>
      </c>
      <c r="H7519" t="s">
        <v>1012</v>
      </c>
      <c r="I7519" t="s">
        <v>10558</v>
      </c>
      <c r="J7519">
        <v>10129</v>
      </c>
      <c r="K7519">
        <v>113060</v>
      </c>
      <c r="L7519" t="s">
        <v>31</v>
      </c>
      <c r="M7519" t="s">
        <v>179</v>
      </c>
      <c r="N7519" t="s">
        <v>11272</v>
      </c>
      <c r="O7519" s="129"/>
    </row>
    <row r="7520" spans="1:15">
      <c r="A7520" t="s">
        <v>1161</v>
      </c>
      <c r="B7520" t="s">
        <v>317</v>
      </c>
      <c r="C7520" t="s">
        <v>11591</v>
      </c>
      <c r="D7520" t="s">
        <v>318</v>
      </c>
      <c r="E7520">
        <v>1432.07</v>
      </c>
      <c r="F7520" t="s">
        <v>1170</v>
      </c>
      <c r="G7520" t="s">
        <v>11592</v>
      </c>
      <c r="H7520" t="s">
        <v>1003</v>
      </c>
      <c r="I7520" t="s">
        <v>10558</v>
      </c>
      <c r="J7520">
        <v>10129</v>
      </c>
      <c r="K7520">
        <v>113060</v>
      </c>
      <c r="L7520" t="s">
        <v>31</v>
      </c>
      <c r="M7520" t="s">
        <v>179</v>
      </c>
      <c r="N7520" t="s">
        <v>11273</v>
      </c>
      <c r="O7520" s="129"/>
    </row>
    <row r="7521" spans="1:15">
      <c r="A7521" t="s">
        <v>1160</v>
      </c>
      <c r="B7521" t="s">
        <v>317</v>
      </c>
      <c r="C7521" t="s">
        <v>11593</v>
      </c>
      <c r="D7521" t="s">
        <v>318</v>
      </c>
      <c r="E7521">
        <v>1429.34</v>
      </c>
      <c r="F7521" t="s">
        <v>1170</v>
      </c>
      <c r="G7521" t="s">
        <v>11594</v>
      </c>
      <c r="H7521" t="s">
        <v>1009</v>
      </c>
      <c r="I7521" t="s">
        <v>10558</v>
      </c>
      <c r="J7521">
        <v>10129</v>
      </c>
      <c r="K7521">
        <v>113060</v>
      </c>
      <c r="L7521" t="s">
        <v>31</v>
      </c>
      <c r="M7521" t="s">
        <v>179</v>
      </c>
      <c r="N7521" t="s">
        <v>11274</v>
      </c>
      <c r="O7521" s="129"/>
    </row>
    <row r="7522" spans="1:15">
      <c r="A7522" t="s">
        <v>316</v>
      </c>
      <c r="B7522" t="s">
        <v>317</v>
      </c>
      <c r="C7522" t="s">
        <v>11569</v>
      </c>
      <c r="D7522" t="s">
        <v>318</v>
      </c>
      <c r="E7522">
        <v>637.65</v>
      </c>
      <c r="F7522" t="s">
        <v>1170</v>
      </c>
      <c r="G7522" t="s">
        <v>11570</v>
      </c>
      <c r="H7522" t="s">
        <v>1010</v>
      </c>
      <c r="I7522" t="s">
        <v>10557</v>
      </c>
      <c r="J7522">
        <v>10129</v>
      </c>
      <c r="K7522">
        <v>114000</v>
      </c>
      <c r="L7522" t="s">
        <v>39</v>
      </c>
      <c r="M7522" t="s">
        <v>179</v>
      </c>
      <c r="N7522" t="s">
        <v>11264</v>
      </c>
      <c r="O7522" s="129"/>
    </row>
    <row r="7523" spans="1:15">
      <c r="A7523" t="s">
        <v>320</v>
      </c>
      <c r="B7523" t="s">
        <v>317</v>
      </c>
      <c r="C7523" t="s">
        <v>11571</v>
      </c>
      <c r="D7523" t="s">
        <v>318</v>
      </c>
      <c r="E7523">
        <v>635.88</v>
      </c>
      <c r="F7523" t="s">
        <v>1170</v>
      </c>
      <c r="G7523" t="s">
        <v>11572</v>
      </c>
      <c r="H7523" t="s">
        <v>1004</v>
      </c>
      <c r="I7523" t="s">
        <v>10557</v>
      </c>
      <c r="J7523">
        <v>10129</v>
      </c>
      <c r="K7523">
        <v>114000</v>
      </c>
      <c r="L7523" t="s">
        <v>39</v>
      </c>
      <c r="M7523" t="s">
        <v>179</v>
      </c>
      <c r="N7523" t="s">
        <v>11265</v>
      </c>
      <c r="O7523" s="129"/>
    </row>
    <row r="7524" spans="1:15">
      <c r="A7524" t="s">
        <v>321</v>
      </c>
      <c r="B7524" t="s">
        <v>317</v>
      </c>
      <c r="C7524" t="s">
        <v>11573</v>
      </c>
      <c r="D7524" t="s">
        <v>318</v>
      </c>
      <c r="E7524">
        <v>630.55999999999995</v>
      </c>
      <c r="F7524" t="s">
        <v>1170</v>
      </c>
      <c r="G7524" t="s">
        <v>11574</v>
      </c>
      <c r="H7524" t="s">
        <v>1005</v>
      </c>
      <c r="I7524" t="s">
        <v>10557</v>
      </c>
      <c r="J7524">
        <v>10129</v>
      </c>
      <c r="K7524">
        <v>114000</v>
      </c>
      <c r="L7524" t="s">
        <v>39</v>
      </c>
      <c r="M7524" t="s">
        <v>179</v>
      </c>
      <c r="N7524" t="s">
        <v>11266</v>
      </c>
      <c r="O7524" s="129"/>
    </row>
    <row r="7525" spans="1:15">
      <c r="A7525" t="s">
        <v>1115</v>
      </c>
      <c r="B7525" t="s">
        <v>317</v>
      </c>
      <c r="C7525" t="s">
        <v>11575</v>
      </c>
      <c r="D7525" t="s">
        <v>318</v>
      </c>
      <c r="E7525">
        <v>630.57000000000005</v>
      </c>
      <c r="F7525" t="s">
        <v>1170</v>
      </c>
      <c r="G7525" t="s">
        <v>11576</v>
      </c>
      <c r="H7525" t="s">
        <v>1008</v>
      </c>
      <c r="I7525" t="s">
        <v>10557</v>
      </c>
      <c r="J7525">
        <v>10129</v>
      </c>
      <c r="K7525">
        <v>114000</v>
      </c>
      <c r="L7525" t="s">
        <v>39</v>
      </c>
      <c r="M7525" t="s">
        <v>179</v>
      </c>
      <c r="N7525" t="s">
        <v>11267</v>
      </c>
      <c r="O7525" s="129"/>
    </row>
    <row r="7526" spans="1:15">
      <c r="A7526" t="s">
        <v>11577</v>
      </c>
      <c r="B7526" t="s">
        <v>317</v>
      </c>
      <c r="C7526" t="s">
        <v>11578</v>
      </c>
      <c r="D7526" t="s">
        <v>318</v>
      </c>
      <c r="E7526">
        <v>630.55999999999995</v>
      </c>
      <c r="F7526" t="s">
        <v>1170</v>
      </c>
      <c r="G7526" t="s">
        <v>11579</v>
      </c>
      <c r="H7526" t="s">
        <v>999</v>
      </c>
      <c r="I7526" t="s">
        <v>10557</v>
      </c>
      <c r="J7526">
        <v>10129</v>
      </c>
      <c r="K7526">
        <v>114000</v>
      </c>
      <c r="L7526" t="s">
        <v>39</v>
      </c>
      <c r="M7526" t="s">
        <v>179</v>
      </c>
      <c r="N7526" t="s">
        <v>11268</v>
      </c>
      <c r="O7526" s="129"/>
    </row>
    <row r="7527" spans="1:15">
      <c r="A7527" t="s">
        <v>11580</v>
      </c>
      <c r="B7527" t="s">
        <v>317</v>
      </c>
      <c r="C7527" t="s">
        <v>11581</v>
      </c>
      <c r="D7527" t="s">
        <v>318</v>
      </c>
      <c r="E7527">
        <v>637.65</v>
      </c>
      <c r="F7527" t="s">
        <v>1170</v>
      </c>
      <c r="G7527" t="s">
        <v>11582</v>
      </c>
      <c r="H7527" t="s">
        <v>993</v>
      </c>
      <c r="I7527" t="s">
        <v>10557</v>
      </c>
      <c r="J7527">
        <v>10129</v>
      </c>
      <c r="K7527">
        <v>114000</v>
      </c>
      <c r="L7527" t="s">
        <v>39</v>
      </c>
      <c r="M7527" t="s">
        <v>179</v>
      </c>
      <c r="N7527" t="s">
        <v>11269</v>
      </c>
      <c r="O7527" s="129"/>
    </row>
    <row r="7528" spans="1:15">
      <c r="A7528" t="s">
        <v>11583</v>
      </c>
      <c r="B7528" t="s">
        <v>317</v>
      </c>
      <c r="C7528" t="s">
        <v>11584</v>
      </c>
      <c r="D7528" t="s">
        <v>318</v>
      </c>
      <c r="E7528">
        <v>630.55999999999995</v>
      </c>
      <c r="F7528" t="s">
        <v>1170</v>
      </c>
      <c r="G7528" t="s">
        <v>11585</v>
      </c>
      <c r="H7528" t="s">
        <v>1001</v>
      </c>
      <c r="I7528" t="s">
        <v>10557</v>
      </c>
      <c r="J7528">
        <v>10129</v>
      </c>
      <c r="K7528">
        <v>114000</v>
      </c>
      <c r="L7528" t="s">
        <v>39</v>
      </c>
      <c r="M7528" t="s">
        <v>179</v>
      </c>
      <c r="N7528" t="s">
        <v>11271</v>
      </c>
      <c r="O7528" s="129"/>
    </row>
    <row r="7529" spans="1:15">
      <c r="A7529" t="s">
        <v>1155</v>
      </c>
      <c r="B7529" t="s">
        <v>317</v>
      </c>
      <c r="C7529" t="s">
        <v>11586</v>
      </c>
      <c r="D7529" t="s">
        <v>318</v>
      </c>
      <c r="E7529">
        <v>607.49</v>
      </c>
      <c r="F7529" t="s">
        <v>1170</v>
      </c>
      <c r="G7529" t="s">
        <v>11587</v>
      </c>
      <c r="H7529" t="s">
        <v>1005</v>
      </c>
      <c r="I7529" t="s">
        <v>10557</v>
      </c>
      <c r="J7529">
        <v>10129</v>
      </c>
      <c r="K7529">
        <v>114000</v>
      </c>
      <c r="L7529" t="s">
        <v>39</v>
      </c>
      <c r="M7529" t="s">
        <v>179</v>
      </c>
      <c r="N7529" t="s">
        <v>11270</v>
      </c>
      <c r="O7529" s="129"/>
    </row>
    <row r="7530" spans="1:15">
      <c r="A7530" t="s">
        <v>11588</v>
      </c>
      <c r="B7530" t="s">
        <v>317</v>
      </c>
      <c r="C7530" t="s">
        <v>11589</v>
      </c>
      <c r="D7530" t="s">
        <v>318</v>
      </c>
      <c r="E7530">
        <v>1218.06</v>
      </c>
      <c r="F7530" t="s">
        <v>1170</v>
      </c>
      <c r="G7530" t="s">
        <v>11590</v>
      </c>
      <c r="H7530" t="s">
        <v>1013</v>
      </c>
      <c r="I7530" t="s">
        <v>10557</v>
      </c>
      <c r="J7530">
        <v>10129</v>
      </c>
      <c r="K7530">
        <v>114000</v>
      </c>
      <c r="L7530" t="s">
        <v>39</v>
      </c>
      <c r="M7530" t="s">
        <v>179</v>
      </c>
      <c r="N7530" t="s">
        <v>11272</v>
      </c>
      <c r="O7530" s="129"/>
    </row>
    <row r="7531" spans="1:15">
      <c r="A7531" t="s">
        <v>1161</v>
      </c>
      <c r="B7531" t="s">
        <v>317</v>
      </c>
      <c r="C7531" t="s">
        <v>11591</v>
      </c>
      <c r="D7531" t="s">
        <v>318</v>
      </c>
      <c r="E7531">
        <v>702.81</v>
      </c>
      <c r="F7531" t="s">
        <v>1170</v>
      </c>
      <c r="G7531" t="s">
        <v>11592</v>
      </c>
      <c r="H7531" t="s">
        <v>1004</v>
      </c>
      <c r="I7531" t="s">
        <v>10557</v>
      </c>
      <c r="J7531">
        <v>10129</v>
      </c>
      <c r="K7531">
        <v>114000</v>
      </c>
      <c r="L7531" t="s">
        <v>39</v>
      </c>
      <c r="M7531" t="s">
        <v>179</v>
      </c>
      <c r="N7531" t="s">
        <v>11273</v>
      </c>
      <c r="O7531" s="129"/>
    </row>
    <row r="7532" spans="1:15">
      <c r="A7532" t="s">
        <v>1160</v>
      </c>
      <c r="B7532" t="s">
        <v>317</v>
      </c>
      <c r="C7532" t="s">
        <v>11593</v>
      </c>
      <c r="D7532" t="s">
        <v>318</v>
      </c>
      <c r="E7532">
        <v>657.69</v>
      </c>
      <c r="F7532" t="s">
        <v>1170</v>
      </c>
      <c r="G7532" t="s">
        <v>11594</v>
      </c>
      <c r="H7532" t="s">
        <v>1010</v>
      </c>
      <c r="I7532" t="s">
        <v>10557</v>
      </c>
      <c r="J7532">
        <v>10129</v>
      </c>
      <c r="K7532">
        <v>114000</v>
      </c>
      <c r="L7532" t="s">
        <v>39</v>
      </c>
      <c r="M7532" t="s">
        <v>179</v>
      </c>
      <c r="N7532" t="s">
        <v>11274</v>
      </c>
      <c r="O7532" s="129"/>
    </row>
    <row r="7533" spans="1:15">
      <c r="A7533" t="s">
        <v>316</v>
      </c>
      <c r="B7533" t="s">
        <v>317</v>
      </c>
      <c r="C7533" t="s">
        <v>11569</v>
      </c>
      <c r="D7533" t="s">
        <v>318</v>
      </c>
      <c r="E7533">
        <v>3312.29</v>
      </c>
      <c r="F7533" t="s">
        <v>1170</v>
      </c>
      <c r="G7533" t="s">
        <v>11570</v>
      </c>
      <c r="H7533" t="s">
        <v>1011</v>
      </c>
      <c r="I7533" t="s">
        <v>10556</v>
      </c>
      <c r="J7533">
        <v>10129</v>
      </c>
      <c r="K7533">
        <v>114010</v>
      </c>
      <c r="L7533" t="s">
        <v>35</v>
      </c>
      <c r="M7533" t="s">
        <v>179</v>
      </c>
      <c r="N7533" t="s">
        <v>11264</v>
      </c>
      <c r="O7533" s="129"/>
    </row>
    <row r="7534" spans="1:15">
      <c r="A7534" t="s">
        <v>320</v>
      </c>
      <c r="B7534" t="s">
        <v>317</v>
      </c>
      <c r="C7534" t="s">
        <v>11571</v>
      </c>
      <c r="D7534" t="s">
        <v>318</v>
      </c>
      <c r="E7534">
        <v>3102.07</v>
      </c>
      <c r="F7534" t="s">
        <v>1170</v>
      </c>
      <c r="G7534" t="s">
        <v>11572</v>
      </c>
      <c r="H7534" t="s">
        <v>1005</v>
      </c>
      <c r="I7534" t="s">
        <v>10556</v>
      </c>
      <c r="J7534">
        <v>10129</v>
      </c>
      <c r="K7534">
        <v>114010</v>
      </c>
      <c r="L7534" t="s">
        <v>35</v>
      </c>
      <c r="M7534" t="s">
        <v>179</v>
      </c>
      <c r="N7534" t="s">
        <v>11265</v>
      </c>
      <c r="O7534" s="129"/>
    </row>
    <row r="7535" spans="1:15">
      <c r="A7535" t="s">
        <v>321</v>
      </c>
      <c r="B7535" t="s">
        <v>317</v>
      </c>
      <c r="C7535" t="s">
        <v>11573</v>
      </c>
      <c r="D7535" t="s">
        <v>318</v>
      </c>
      <c r="E7535">
        <v>3027.37</v>
      </c>
      <c r="F7535" t="s">
        <v>1170</v>
      </c>
      <c r="G7535" t="s">
        <v>11574</v>
      </c>
      <c r="H7535" t="s">
        <v>1006</v>
      </c>
      <c r="I7535" t="s">
        <v>10556</v>
      </c>
      <c r="J7535">
        <v>10129</v>
      </c>
      <c r="K7535">
        <v>114010</v>
      </c>
      <c r="L7535" t="s">
        <v>35</v>
      </c>
      <c r="M7535" t="s">
        <v>179</v>
      </c>
      <c r="N7535" t="s">
        <v>11266</v>
      </c>
      <c r="O7535" s="129"/>
    </row>
    <row r="7536" spans="1:15">
      <c r="A7536" t="s">
        <v>1115</v>
      </c>
      <c r="B7536" t="s">
        <v>317</v>
      </c>
      <c r="C7536" t="s">
        <v>11575</v>
      </c>
      <c r="D7536" t="s">
        <v>318</v>
      </c>
      <c r="E7536">
        <v>3098.51</v>
      </c>
      <c r="F7536" t="s">
        <v>1170</v>
      </c>
      <c r="G7536" t="s">
        <v>11576</v>
      </c>
      <c r="H7536" t="s">
        <v>1009</v>
      </c>
      <c r="I7536" t="s">
        <v>10556</v>
      </c>
      <c r="J7536">
        <v>10129</v>
      </c>
      <c r="K7536">
        <v>114010</v>
      </c>
      <c r="L7536" t="s">
        <v>35</v>
      </c>
      <c r="M7536" t="s">
        <v>179</v>
      </c>
      <c r="N7536" t="s">
        <v>11267</v>
      </c>
      <c r="O7536" s="129"/>
    </row>
    <row r="7537" spans="1:15">
      <c r="A7537" t="s">
        <v>11577</v>
      </c>
      <c r="B7537" t="s">
        <v>317</v>
      </c>
      <c r="C7537" t="s">
        <v>11578</v>
      </c>
      <c r="D7537" t="s">
        <v>318</v>
      </c>
      <c r="E7537">
        <v>2830.93</v>
      </c>
      <c r="F7537" t="s">
        <v>1170</v>
      </c>
      <c r="G7537" t="s">
        <v>11579</v>
      </c>
      <c r="H7537" t="s">
        <v>1000</v>
      </c>
      <c r="I7537" t="s">
        <v>10556</v>
      </c>
      <c r="J7537">
        <v>10129</v>
      </c>
      <c r="K7537">
        <v>114010</v>
      </c>
      <c r="L7537" t="s">
        <v>35</v>
      </c>
      <c r="M7537" t="s">
        <v>179</v>
      </c>
      <c r="N7537" t="s">
        <v>11268</v>
      </c>
      <c r="O7537" s="129"/>
    </row>
    <row r="7538" spans="1:15">
      <c r="A7538" t="s">
        <v>11580</v>
      </c>
      <c r="B7538" t="s">
        <v>317</v>
      </c>
      <c r="C7538" t="s">
        <v>11581</v>
      </c>
      <c r="D7538" t="s">
        <v>318</v>
      </c>
      <c r="E7538">
        <v>2576.2399999999998</v>
      </c>
      <c r="F7538" t="s">
        <v>1170</v>
      </c>
      <c r="G7538" t="s">
        <v>11582</v>
      </c>
      <c r="H7538" t="s">
        <v>994</v>
      </c>
      <c r="I7538" t="s">
        <v>10556</v>
      </c>
      <c r="J7538">
        <v>10129</v>
      </c>
      <c r="K7538">
        <v>114010</v>
      </c>
      <c r="L7538" t="s">
        <v>35</v>
      </c>
      <c r="M7538" t="s">
        <v>179</v>
      </c>
      <c r="N7538" t="s">
        <v>11269</v>
      </c>
      <c r="O7538" s="129"/>
    </row>
    <row r="7539" spans="1:15">
      <c r="A7539" t="s">
        <v>11583</v>
      </c>
      <c r="B7539" t="s">
        <v>317</v>
      </c>
      <c r="C7539" t="s">
        <v>11584</v>
      </c>
      <c r="D7539" t="s">
        <v>318</v>
      </c>
      <c r="E7539">
        <v>2774.47</v>
      </c>
      <c r="F7539" t="s">
        <v>1170</v>
      </c>
      <c r="G7539" t="s">
        <v>11585</v>
      </c>
      <c r="H7539" t="s">
        <v>1002</v>
      </c>
      <c r="I7539" t="s">
        <v>10556</v>
      </c>
      <c r="J7539">
        <v>10129</v>
      </c>
      <c r="K7539">
        <v>114010</v>
      </c>
      <c r="L7539" t="s">
        <v>35</v>
      </c>
      <c r="M7539" t="s">
        <v>179</v>
      </c>
      <c r="N7539" t="s">
        <v>11271</v>
      </c>
      <c r="O7539" s="129"/>
    </row>
    <row r="7540" spans="1:15">
      <c r="A7540" t="s">
        <v>1155</v>
      </c>
      <c r="B7540" t="s">
        <v>317</v>
      </c>
      <c r="C7540" t="s">
        <v>11586</v>
      </c>
      <c r="D7540" t="s">
        <v>318</v>
      </c>
      <c r="E7540">
        <v>2650.87</v>
      </c>
      <c r="F7540" t="s">
        <v>1170</v>
      </c>
      <c r="G7540" t="s">
        <v>11587</v>
      </c>
      <c r="H7540" t="s">
        <v>1006</v>
      </c>
      <c r="I7540" t="s">
        <v>10556</v>
      </c>
      <c r="J7540">
        <v>10129</v>
      </c>
      <c r="K7540">
        <v>114010</v>
      </c>
      <c r="L7540" t="s">
        <v>35</v>
      </c>
      <c r="M7540" t="s">
        <v>179</v>
      </c>
      <c r="N7540" t="s">
        <v>11270</v>
      </c>
      <c r="O7540" s="129"/>
    </row>
    <row r="7541" spans="1:15">
      <c r="A7541" t="s">
        <v>11588</v>
      </c>
      <c r="B7541" t="s">
        <v>317</v>
      </c>
      <c r="C7541" t="s">
        <v>11589</v>
      </c>
      <c r="D7541" t="s">
        <v>318</v>
      </c>
      <c r="E7541">
        <v>4459.8500000000004</v>
      </c>
      <c r="F7541" t="s">
        <v>1170</v>
      </c>
      <c r="G7541" t="s">
        <v>11590</v>
      </c>
      <c r="H7541" t="s">
        <v>1014</v>
      </c>
      <c r="I7541" t="s">
        <v>10556</v>
      </c>
      <c r="J7541">
        <v>10129</v>
      </c>
      <c r="K7541">
        <v>114010</v>
      </c>
      <c r="L7541" t="s">
        <v>35</v>
      </c>
      <c r="M7541" t="s">
        <v>179</v>
      </c>
      <c r="N7541" t="s">
        <v>11272</v>
      </c>
      <c r="O7541" s="129"/>
    </row>
    <row r="7542" spans="1:15">
      <c r="A7542" t="s">
        <v>1161</v>
      </c>
      <c r="B7542" t="s">
        <v>317</v>
      </c>
      <c r="C7542" t="s">
        <v>11591</v>
      </c>
      <c r="D7542" t="s">
        <v>318</v>
      </c>
      <c r="E7542">
        <v>3238.93</v>
      </c>
      <c r="F7542" t="s">
        <v>1170</v>
      </c>
      <c r="G7542" t="s">
        <v>11592</v>
      </c>
      <c r="H7542" t="s">
        <v>1005</v>
      </c>
      <c r="I7542" t="s">
        <v>10556</v>
      </c>
      <c r="J7542">
        <v>10129</v>
      </c>
      <c r="K7542">
        <v>114010</v>
      </c>
      <c r="L7542" t="s">
        <v>35</v>
      </c>
      <c r="M7542" t="s">
        <v>179</v>
      </c>
      <c r="N7542" t="s">
        <v>11273</v>
      </c>
      <c r="O7542" s="129"/>
    </row>
    <row r="7543" spans="1:15">
      <c r="A7543" t="s">
        <v>1160</v>
      </c>
      <c r="B7543" t="s">
        <v>317</v>
      </c>
      <c r="C7543" t="s">
        <v>11593</v>
      </c>
      <c r="D7543" t="s">
        <v>318</v>
      </c>
      <c r="E7543">
        <v>3209.68</v>
      </c>
      <c r="F7543" t="s">
        <v>1170</v>
      </c>
      <c r="G7543" t="s">
        <v>11594</v>
      </c>
      <c r="H7543" t="s">
        <v>1011</v>
      </c>
      <c r="I7543" t="s">
        <v>10556</v>
      </c>
      <c r="J7543">
        <v>10129</v>
      </c>
      <c r="K7543">
        <v>114010</v>
      </c>
      <c r="L7543" t="s">
        <v>35</v>
      </c>
      <c r="M7543" t="s">
        <v>179</v>
      </c>
      <c r="N7543" t="s">
        <v>11274</v>
      </c>
      <c r="O7543" s="129"/>
    </row>
    <row r="7544" spans="1:15">
      <c r="A7544" t="s">
        <v>316</v>
      </c>
      <c r="B7544" t="s">
        <v>317</v>
      </c>
      <c r="C7544" t="s">
        <v>11569</v>
      </c>
      <c r="D7544" t="s">
        <v>318</v>
      </c>
      <c r="E7544">
        <v>555.15</v>
      </c>
      <c r="F7544" t="s">
        <v>1170</v>
      </c>
      <c r="G7544" t="s">
        <v>11570</v>
      </c>
      <c r="H7544" t="s">
        <v>1012</v>
      </c>
      <c r="I7544" t="s">
        <v>10555</v>
      </c>
      <c r="J7544">
        <v>10129</v>
      </c>
      <c r="K7544">
        <v>114020</v>
      </c>
      <c r="L7544" t="s">
        <v>33</v>
      </c>
      <c r="M7544" t="s">
        <v>179</v>
      </c>
      <c r="N7544" t="s">
        <v>11264</v>
      </c>
      <c r="O7544" s="129"/>
    </row>
    <row r="7545" spans="1:15">
      <c r="A7545" t="s">
        <v>320</v>
      </c>
      <c r="B7545" t="s">
        <v>317</v>
      </c>
      <c r="C7545" t="s">
        <v>11571</v>
      </c>
      <c r="D7545" t="s">
        <v>318</v>
      </c>
      <c r="E7545">
        <v>555.15</v>
      </c>
      <c r="F7545" t="s">
        <v>1170</v>
      </c>
      <c r="G7545" t="s">
        <v>11572</v>
      </c>
      <c r="H7545" t="s">
        <v>1006</v>
      </c>
      <c r="I7545" t="s">
        <v>10555</v>
      </c>
      <c r="J7545">
        <v>10129</v>
      </c>
      <c r="K7545">
        <v>114020</v>
      </c>
      <c r="L7545" t="s">
        <v>33</v>
      </c>
      <c r="M7545" t="s">
        <v>179</v>
      </c>
      <c r="N7545" t="s">
        <v>11265</v>
      </c>
      <c r="O7545" s="129"/>
    </row>
    <row r="7546" spans="1:15">
      <c r="A7546" t="s">
        <v>321</v>
      </c>
      <c r="B7546" t="s">
        <v>317</v>
      </c>
      <c r="C7546" t="s">
        <v>11573</v>
      </c>
      <c r="D7546" t="s">
        <v>318</v>
      </c>
      <c r="E7546">
        <v>555.15</v>
      </c>
      <c r="F7546" t="s">
        <v>1170</v>
      </c>
      <c r="G7546" t="s">
        <v>11574</v>
      </c>
      <c r="H7546" t="s">
        <v>1007</v>
      </c>
      <c r="I7546" t="s">
        <v>10555</v>
      </c>
      <c r="J7546">
        <v>10129</v>
      </c>
      <c r="K7546">
        <v>114020</v>
      </c>
      <c r="L7546" t="s">
        <v>33</v>
      </c>
      <c r="M7546" t="s">
        <v>179</v>
      </c>
      <c r="N7546" t="s">
        <v>11266</v>
      </c>
      <c r="O7546" s="129"/>
    </row>
    <row r="7547" spans="1:15">
      <c r="A7547" t="s">
        <v>1115</v>
      </c>
      <c r="B7547" t="s">
        <v>317</v>
      </c>
      <c r="C7547" t="s">
        <v>11575</v>
      </c>
      <c r="D7547" t="s">
        <v>318</v>
      </c>
      <c r="E7547">
        <v>555.15</v>
      </c>
      <c r="F7547" t="s">
        <v>1170</v>
      </c>
      <c r="G7547" t="s">
        <v>11576</v>
      </c>
      <c r="H7547" t="s">
        <v>1010</v>
      </c>
      <c r="I7547" t="s">
        <v>10555</v>
      </c>
      <c r="J7547">
        <v>10129</v>
      </c>
      <c r="K7547">
        <v>114020</v>
      </c>
      <c r="L7547" t="s">
        <v>33</v>
      </c>
      <c r="M7547" t="s">
        <v>179</v>
      </c>
      <c r="N7547" t="s">
        <v>11267</v>
      </c>
      <c r="O7547" s="129"/>
    </row>
    <row r="7548" spans="1:15">
      <c r="A7548" t="s">
        <v>11577</v>
      </c>
      <c r="B7548" t="s">
        <v>317</v>
      </c>
      <c r="C7548" t="s">
        <v>11578</v>
      </c>
      <c r="D7548" t="s">
        <v>318</v>
      </c>
      <c r="E7548">
        <v>555.15</v>
      </c>
      <c r="F7548" t="s">
        <v>1170</v>
      </c>
      <c r="G7548" t="s">
        <v>11579</v>
      </c>
      <c r="H7548" t="s">
        <v>1001</v>
      </c>
      <c r="I7548" t="s">
        <v>10555</v>
      </c>
      <c r="J7548">
        <v>10129</v>
      </c>
      <c r="K7548">
        <v>114020</v>
      </c>
      <c r="L7548" t="s">
        <v>33</v>
      </c>
      <c r="M7548" t="s">
        <v>179</v>
      </c>
      <c r="N7548" t="s">
        <v>11268</v>
      </c>
      <c r="O7548" s="129"/>
    </row>
    <row r="7549" spans="1:15">
      <c r="A7549" t="s">
        <v>11580</v>
      </c>
      <c r="B7549" t="s">
        <v>317</v>
      </c>
      <c r="C7549" t="s">
        <v>11581</v>
      </c>
      <c r="D7549" t="s">
        <v>318</v>
      </c>
      <c r="E7549">
        <v>555.15</v>
      </c>
      <c r="F7549" t="s">
        <v>1170</v>
      </c>
      <c r="G7549" t="s">
        <v>11582</v>
      </c>
      <c r="H7549" t="s">
        <v>995</v>
      </c>
      <c r="I7549" t="s">
        <v>10555</v>
      </c>
      <c r="J7549">
        <v>10129</v>
      </c>
      <c r="K7549">
        <v>114020</v>
      </c>
      <c r="L7549" t="s">
        <v>33</v>
      </c>
      <c r="M7549" t="s">
        <v>179</v>
      </c>
      <c r="N7549" t="s">
        <v>11269</v>
      </c>
      <c r="O7549" s="129"/>
    </row>
    <row r="7550" spans="1:15">
      <c r="A7550" t="s">
        <v>1155</v>
      </c>
      <c r="B7550" t="s">
        <v>317</v>
      </c>
      <c r="C7550" t="s">
        <v>11586</v>
      </c>
      <c r="D7550" t="s">
        <v>318</v>
      </c>
      <c r="E7550">
        <v>555.15</v>
      </c>
      <c r="F7550" t="s">
        <v>1170</v>
      </c>
      <c r="G7550" t="s">
        <v>11587</v>
      </c>
      <c r="H7550" t="s">
        <v>1007</v>
      </c>
      <c r="I7550" t="s">
        <v>10555</v>
      </c>
      <c r="J7550">
        <v>10129</v>
      </c>
      <c r="K7550">
        <v>114020</v>
      </c>
      <c r="L7550" t="s">
        <v>33</v>
      </c>
      <c r="M7550" t="s">
        <v>179</v>
      </c>
      <c r="N7550" t="s">
        <v>11270</v>
      </c>
      <c r="O7550" s="129"/>
    </row>
    <row r="7551" spans="1:15">
      <c r="A7551" t="s">
        <v>11583</v>
      </c>
      <c r="B7551" t="s">
        <v>317</v>
      </c>
      <c r="C7551" t="s">
        <v>11584</v>
      </c>
      <c r="D7551" t="s">
        <v>318</v>
      </c>
      <c r="E7551">
        <v>555.15</v>
      </c>
      <c r="F7551" t="s">
        <v>1170</v>
      </c>
      <c r="G7551" t="s">
        <v>11585</v>
      </c>
      <c r="H7551" t="s">
        <v>1003</v>
      </c>
      <c r="I7551" t="s">
        <v>10555</v>
      </c>
      <c r="J7551">
        <v>10129</v>
      </c>
      <c r="K7551">
        <v>114020</v>
      </c>
      <c r="L7551" t="s">
        <v>33</v>
      </c>
      <c r="M7551" t="s">
        <v>179</v>
      </c>
      <c r="N7551" t="s">
        <v>11271</v>
      </c>
      <c r="O7551" s="129"/>
    </row>
    <row r="7552" spans="1:15">
      <c r="A7552" t="s">
        <v>11588</v>
      </c>
      <c r="B7552" t="s">
        <v>317</v>
      </c>
      <c r="C7552" t="s">
        <v>11589</v>
      </c>
      <c r="D7552" t="s">
        <v>318</v>
      </c>
      <c r="E7552">
        <v>1065.71</v>
      </c>
      <c r="F7552" t="s">
        <v>1170</v>
      </c>
      <c r="G7552" t="s">
        <v>11590</v>
      </c>
      <c r="H7552" t="s">
        <v>1015</v>
      </c>
      <c r="I7552" t="s">
        <v>10555</v>
      </c>
      <c r="J7552">
        <v>10129</v>
      </c>
      <c r="K7552">
        <v>114020</v>
      </c>
      <c r="L7552" t="s">
        <v>33</v>
      </c>
      <c r="M7552" t="s">
        <v>179</v>
      </c>
      <c r="N7552" t="s">
        <v>11272</v>
      </c>
      <c r="O7552" s="129"/>
    </row>
    <row r="7553" spans="1:15">
      <c r="A7553" t="s">
        <v>1161</v>
      </c>
      <c r="B7553" t="s">
        <v>317</v>
      </c>
      <c r="C7553" t="s">
        <v>11591</v>
      </c>
      <c r="D7553" t="s">
        <v>318</v>
      </c>
      <c r="E7553">
        <v>611.88</v>
      </c>
      <c r="F7553" t="s">
        <v>1170</v>
      </c>
      <c r="G7553" t="s">
        <v>11592</v>
      </c>
      <c r="H7553" t="s">
        <v>1006</v>
      </c>
      <c r="I7553" t="s">
        <v>10555</v>
      </c>
      <c r="J7553">
        <v>10129</v>
      </c>
      <c r="K7553">
        <v>114020</v>
      </c>
      <c r="L7553" t="s">
        <v>33</v>
      </c>
      <c r="M7553" t="s">
        <v>179</v>
      </c>
      <c r="N7553" t="s">
        <v>11273</v>
      </c>
      <c r="O7553" s="129"/>
    </row>
    <row r="7554" spans="1:15">
      <c r="A7554" t="s">
        <v>1160</v>
      </c>
      <c r="B7554" t="s">
        <v>317</v>
      </c>
      <c r="C7554" t="s">
        <v>11593</v>
      </c>
      <c r="D7554" t="s">
        <v>318</v>
      </c>
      <c r="E7554">
        <v>611.88</v>
      </c>
      <c r="F7554" t="s">
        <v>1170</v>
      </c>
      <c r="G7554" t="s">
        <v>11594</v>
      </c>
      <c r="H7554" t="s">
        <v>1012</v>
      </c>
      <c r="I7554" t="s">
        <v>10555</v>
      </c>
      <c r="J7554">
        <v>10129</v>
      </c>
      <c r="K7554">
        <v>114020</v>
      </c>
      <c r="L7554" t="s">
        <v>33</v>
      </c>
      <c r="M7554" t="s">
        <v>179</v>
      </c>
      <c r="N7554" t="s">
        <v>11274</v>
      </c>
      <c r="O7554" s="129"/>
    </row>
    <row r="7555" spans="1:15">
      <c r="A7555" t="s">
        <v>316</v>
      </c>
      <c r="B7555" t="s">
        <v>317</v>
      </c>
      <c r="C7555" t="s">
        <v>11569</v>
      </c>
      <c r="D7555" t="s">
        <v>318</v>
      </c>
      <c r="E7555">
        <v>14479.09</v>
      </c>
      <c r="F7555" t="s">
        <v>1170</v>
      </c>
      <c r="G7555" t="s">
        <v>11570</v>
      </c>
      <c r="H7555" t="s">
        <v>1013</v>
      </c>
      <c r="I7555" t="s">
        <v>10554</v>
      </c>
      <c r="J7555">
        <v>10129</v>
      </c>
      <c r="K7555">
        <v>114040</v>
      </c>
      <c r="L7555" t="s">
        <v>27</v>
      </c>
      <c r="M7555" t="s">
        <v>179</v>
      </c>
      <c r="N7555" t="s">
        <v>11264</v>
      </c>
      <c r="O7555" s="129"/>
    </row>
    <row r="7556" spans="1:15">
      <c r="A7556" t="s">
        <v>320</v>
      </c>
      <c r="B7556" t="s">
        <v>317</v>
      </c>
      <c r="C7556" t="s">
        <v>11571</v>
      </c>
      <c r="D7556" t="s">
        <v>318</v>
      </c>
      <c r="E7556">
        <v>14017.63</v>
      </c>
      <c r="F7556" t="s">
        <v>1170</v>
      </c>
      <c r="G7556" t="s">
        <v>11572</v>
      </c>
      <c r="H7556" t="s">
        <v>1007</v>
      </c>
      <c r="I7556" t="s">
        <v>10554</v>
      </c>
      <c r="J7556">
        <v>10129</v>
      </c>
      <c r="K7556">
        <v>114040</v>
      </c>
      <c r="L7556" t="s">
        <v>27</v>
      </c>
      <c r="M7556" t="s">
        <v>179</v>
      </c>
      <c r="N7556" t="s">
        <v>11265</v>
      </c>
      <c r="O7556" s="129"/>
    </row>
    <row r="7557" spans="1:15">
      <c r="A7557" t="s">
        <v>321</v>
      </c>
      <c r="B7557" t="s">
        <v>317</v>
      </c>
      <c r="C7557" t="s">
        <v>11573</v>
      </c>
      <c r="D7557" t="s">
        <v>318</v>
      </c>
      <c r="E7557">
        <v>14443.66</v>
      </c>
      <c r="F7557" t="s">
        <v>1170</v>
      </c>
      <c r="G7557" t="s">
        <v>11574</v>
      </c>
      <c r="H7557" t="s">
        <v>1008</v>
      </c>
      <c r="I7557" t="s">
        <v>10554</v>
      </c>
      <c r="J7557">
        <v>10129</v>
      </c>
      <c r="K7557">
        <v>114040</v>
      </c>
      <c r="L7557" t="s">
        <v>27</v>
      </c>
      <c r="M7557" t="s">
        <v>179</v>
      </c>
      <c r="N7557" t="s">
        <v>11266</v>
      </c>
      <c r="O7557" s="129"/>
    </row>
    <row r="7558" spans="1:15">
      <c r="A7558" t="s">
        <v>1115</v>
      </c>
      <c r="B7558" t="s">
        <v>317</v>
      </c>
      <c r="C7558" t="s">
        <v>11575</v>
      </c>
      <c r="D7558" t="s">
        <v>318</v>
      </c>
      <c r="E7558">
        <v>13873.44</v>
      </c>
      <c r="F7558" t="s">
        <v>1170</v>
      </c>
      <c r="G7558" t="s">
        <v>11576</v>
      </c>
      <c r="H7558" t="s">
        <v>1011</v>
      </c>
      <c r="I7558" t="s">
        <v>10554</v>
      </c>
      <c r="J7558">
        <v>10129</v>
      </c>
      <c r="K7558">
        <v>114040</v>
      </c>
      <c r="L7558" t="s">
        <v>27</v>
      </c>
      <c r="M7558" t="s">
        <v>179</v>
      </c>
      <c r="N7558" t="s">
        <v>11267</v>
      </c>
      <c r="O7558" s="129"/>
    </row>
    <row r="7559" spans="1:15">
      <c r="A7559" t="s">
        <v>11577</v>
      </c>
      <c r="B7559" t="s">
        <v>317</v>
      </c>
      <c r="C7559" t="s">
        <v>11578</v>
      </c>
      <c r="D7559" t="s">
        <v>318</v>
      </c>
      <c r="E7559">
        <v>13649.09</v>
      </c>
      <c r="F7559" t="s">
        <v>1170</v>
      </c>
      <c r="G7559" t="s">
        <v>11579</v>
      </c>
      <c r="H7559" t="s">
        <v>1002</v>
      </c>
      <c r="I7559" t="s">
        <v>10554</v>
      </c>
      <c r="J7559">
        <v>10129</v>
      </c>
      <c r="K7559">
        <v>114040</v>
      </c>
      <c r="L7559" t="s">
        <v>27</v>
      </c>
      <c r="M7559" t="s">
        <v>179</v>
      </c>
      <c r="N7559" t="s">
        <v>11268</v>
      </c>
      <c r="O7559" s="129"/>
    </row>
    <row r="7560" spans="1:15">
      <c r="A7560" t="s">
        <v>11580</v>
      </c>
      <c r="B7560" t="s">
        <v>317</v>
      </c>
      <c r="C7560" t="s">
        <v>11581</v>
      </c>
      <c r="D7560" t="s">
        <v>318</v>
      </c>
      <c r="E7560">
        <v>14364.22</v>
      </c>
      <c r="F7560" t="s">
        <v>1170</v>
      </c>
      <c r="G7560" t="s">
        <v>11582</v>
      </c>
      <c r="H7560" t="s">
        <v>996</v>
      </c>
      <c r="I7560" t="s">
        <v>10554</v>
      </c>
      <c r="J7560">
        <v>10129</v>
      </c>
      <c r="K7560">
        <v>114040</v>
      </c>
      <c r="L7560" t="s">
        <v>27</v>
      </c>
      <c r="M7560" t="s">
        <v>179</v>
      </c>
      <c r="N7560" t="s">
        <v>11269</v>
      </c>
      <c r="O7560" s="129"/>
    </row>
    <row r="7561" spans="1:15">
      <c r="A7561" t="s">
        <v>1155</v>
      </c>
      <c r="B7561" t="s">
        <v>317</v>
      </c>
      <c r="C7561" t="s">
        <v>11586</v>
      </c>
      <c r="D7561" t="s">
        <v>318</v>
      </c>
      <c r="E7561">
        <v>13620.48</v>
      </c>
      <c r="F7561" t="s">
        <v>1170</v>
      </c>
      <c r="G7561" t="s">
        <v>11587</v>
      </c>
      <c r="H7561" t="s">
        <v>1008</v>
      </c>
      <c r="I7561" t="s">
        <v>10554</v>
      </c>
      <c r="J7561">
        <v>10129</v>
      </c>
      <c r="K7561">
        <v>114040</v>
      </c>
      <c r="L7561" t="s">
        <v>27</v>
      </c>
      <c r="M7561" t="s">
        <v>179</v>
      </c>
      <c r="N7561" t="s">
        <v>11270</v>
      </c>
      <c r="O7561" s="129"/>
    </row>
    <row r="7562" spans="1:15">
      <c r="A7562" t="s">
        <v>11583</v>
      </c>
      <c r="B7562" t="s">
        <v>317</v>
      </c>
      <c r="C7562" t="s">
        <v>11584</v>
      </c>
      <c r="D7562" t="s">
        <v>318</v>
      </c>
      <c r="E7562">
        <v>16442.52</v>
      </c>
      <c r="F7562" t="s">
        <v>1170</v>
      </c>
      <c r="G7562" t="s">
        <v>11585</v>
      </c>
      <c r="H7562" t="s">
        <v>1004</v>
      </c>
      <c r="I7562" t="s">
        <v>10554</v>
      </c>
      <c r="J7562">
        <v>10129</v>
      </c>
      <c r="K7562">
        <v>114040</v>
      </c>
      <c r="L7562" t="s">
        <v>27</v>
      </c>
      <c r="M7562" t="s">
        <v>179</v>
      </c>
      <c r="N7562" t="s">
        <v>11271</v>
      </c>
      <c r="O7562" s="129"/>
    </row>
    <row r="7563" spans="1:15">
      <c r="A7563" t="s">
        <v>11588</v>
      </c>
      <c r="B7563" t="s">
        <v>317</v>
      </c>
      <c r="C7563" t="s">
        <v>11589</v>
      </c>
      <c r="D7563" t="s">
        <v>318</v>
      </c>
      <c r="E7563">
        <v>15142.89</v>
      </c>
      <c r="F7563" t="s">
        <v>1170</v>
      </c>
      <c r="G7563" t="s">
        <v>11590</v>
      </c>
      <c r="H7563" t="s">
        <v>1016</v>
      </c>
      <c r="I7563" t="s">
        <v>10554</v>
      </c>
      <c r="J7563">
        <v>10129</v>
      </c>
      <c r="K7563">
        <v>114040</v>
      </c>
      <c r="L7563" t="s">
        <v>27</v>
      </c>
      <c r="M7563" t="s">
        <v>179</v>
      </c>
      <c r="N7563" t="s">
        <v>11272</v>
      </c>
      <c r="O7563" s="129"/>
    </row>
    <row r="7564" spans="1:15">
      <c r="A7564" t="s">
        <v>1161</v>
      </c>
      <c r="B7564" t="s">
        <v>317</v>
      </c>
      <c r="C7564" t="s">
        <v>11591</v>
      </c>
      <c r="D7564" t="s">
        <v>318</v>
      </c>
      <c r="E7564">
        <v>15197.29</v>
      </c>
      <c r="F7564" t="s">
        <v>1170</v>
      </c>
      <c r="G7564" t="s">
        <v>11592</v>
      </c>
      <c r="H7564" t="s">
        <v>1007</v>
      </c>
      <c r="I7564" t="s">
        <v>10554</v>
      </c>
      <c r="J7564">
        <v>10129</v>
      </c>
      <c r="K7564">
        <v>114040</v>
      </c>
      <c r="L7564" t="s">
        <v>27</v>
      </c>
      <c r="M7564" t="s">
        <v>179</v>
      </c>
      <c r="N7564" t="s">
        <v>11273</v>
      </c>
      <c r="O7564" s="129"/>
    </row>
    <row r="7565" spans="1:15">
      <c r="A7565" t="s">
        <v>1160</v>
      </c>
      <c r="B7565" t="s">
        <v>317</v>
      </c>
      <c r="C7565" t="s">
        <v>11593</v>
      </c>
      <c r="D7565" t="s">
        <v>318</v>
      </c>
      <c r="E7565">
        <v>15362.99</v>
      </c>
      <c r="F7565" t="s">
        <v>1170</v>
      </c>
      <c r="G7565" t="s">
        <v>11594</v>
      </c>
      <c r="H7565" t="s">
        <v>1013</v>
      </c>
      <c r="I7565" t="s">
        <v>10554</v>
      </c>
      <c r="J7565">
        <v>10129</v>
      </c>
      <c r="K7565">
        <v>114040</v>
      </c>
      <c r="L7565" t="s">
        <v>27</v>
      </c>
      <c r="M7565" t="s">
        <v>179</v>
      </c>
      <c r="N7565" t="s">
        <v>11274</v>
      </c>
      <c r="O7565" s="129"/>
    </row>
    <row r="7566" spans="1:15">
      <c r="A7566" t="s">
        <v>316</v>
      </c>
      <c r="B7566" t="s">
        <v>317</v>
      </c>
      <c r="C7566" t="s">
        <v>11569</v>
      </c>
      <c r="D7566" t="s">
        <v>318</v>
      </c>
      <c r="E7566">
        <v>4530.5200000000004</v>
      </c>
      <c r="F7566" t="s">
        <v>1170</v>
      </c>
      <c r="G7566" t="s">
        <v>11570</v>
      </c>
      <c r="H7566" t="s">
        <v>1014</v>
      </c>
      <c r="I7566" t="s">
        <v>10553</v>
      </c>
      <c r="J7566">
        <v>10129</v>
      </c>
      <c r="K7566">
        <v>114060</v>
      </c>
      <c r="L7566" t="s">
        <v>31</v>
      </c>
      <c r="M7566" t="s">
        <v>179</v>
      </c>
      <c r="N7566" t="s">
        <v>11264</v>
      </c>
      <c r="O7566" s="129"/>
    </row>
    <row r="7567" spans="1:15">
      <c r="A7567" t="s">
        <v>320</v>
      </c>
      <c r="B7567" t="s">
        <v>317</v>
      </c>
      <c r="C7567" t="s">
        <v>11571</v>
      </c>
      <c r="D7567" t="s">
        <v>318</v>
      </c>
      <c r="E7567">
        <v>4398.37</v>
      </c>
      <c r="F7567" t="s">
        <v>1170</v>
      </c>
      <c r="G7567" t="s">
        <v>11572</v>
      </c>
      <c r="H7567" t="s">
        <v>1008</v>
      </c>
      <c r="I7567" t="s">
        <v>10553</v>
      </c>
      <c r="J7567">
        <v>10129</v>
      </c>
      <c r="K7567">
        <v>114060</v>
      </c>
      <c r="L7567" t="s">
        <v>31</v>
      </c>
      <c r="M7567" t="s">
        <v>179</v>
      </c>
      <c r="N7567" t="s">
        <v>11265</v>
      </c>
      <c r="O7567" s="129"/>
    </row>
    <row r="7568" spans="1:15">
      <c r="A7568" t="s">
        <v>321</v>
      </c>
      <c r="B7568" t="s">
        <v>317</v>
      </c>
      <c r="C7568" t="s">
        <v>11573</v>
      </c>
      <c r="D7568" t="s">
        <v>318</v>
      </c>
      <c r="E7568">
        <v>4331.1099999999997</v>
      </c>
      <c r="F7568" t="s">
        <v>1170</v>
      </c>
      <c r="G7568" t="s">
        <v>11574</v>
      </c>
      <c r="H7568" t="s">
        <v>1009</v>
      </c>
      <c r="I7568" t="s">
        <v>10553</v>
      </c>
      <c r="J7568">
        <v>10129</v>
      </c>
      <c r="K7568">
        <v>114060</v>
      </c>
      <c r="L7568" t="s">
        <v>31</v>
      </c>
      <c r="M7568" t="s">
        <v>179</v>
      </c>
      <c r="N7568" t="s">
        <v>11266</v>
      </c>
      <c r="O7568" s="129"/>
    </row>
    <row r="7569" spans="1:15">
      <c r="A7569" t="s">
        <v>1115</v>
      </c>
      <c r="B7569" t="s">
        <v>317</v>
      </c>
      <c r="C7569" t="s">
        <v>11575</v>
      </c>
      <c r="D7569" t="s">
        <v>318</v>
      </c>
      <c r="E7569">
        <v>4444.99</v>
      </c>
      <c r="F7569" t="s">
        <v>1170</v>
      </c>
      <c r="G7569" t="s">
        <v>11576</v>
      </c>
      <c r="H7569" t="s">
        <v>1012</v>
      </c>
      <c r="I7569" t="s">
        <v>10553</v>
      </c>
      <c r="J7569">
        <v>10129</v>
      </c>
      <c r="K7569">
        <v>114060</v>
      </c>
      <c r="L7569" t="s">
        <v>31</v>
      </c>
      <c r="M7569" t="s">
        <v>179</v>
      </c>
      <c r="N7569" t="s">
        <v>11267</v>
      </c>
      <c r="O7569" s="129"/>
    </row>
    <row r="7570" spans="1:15">
      <c r="A7570" t="s">
        <v>11577</v>
      </c>
      <c r="B7570" t="s">
        <v>317</v>
      </c>
      <c r="C7570" t="s">
        <v>11578</v>
      </c>
      <c r="D7570" t="s">
        <v>318</v>
      </c>
      <c r="E7570">
        <v>4419.08</v>
      </c>
      <c r="F7570" t="s">
        <v>1170</v>
      </c>
      <c r="G7570" t="s">
        <v>11579</v>
      </c>
      <c r="H7570" t="s">
        <v>1003</v>
      </c>
      <c r="I7570" t="s">
        <v>10553</v>
      </c>
      <c r="J7570">
        <v>10129</v>
      </c>
      <c r="K7570">
        <v>114060</v>
      </c>
      <c r="L7570" t="s">
        <v>31</v>
      </c>
      <c r="M7570" t="s">
        <v>179</v>
      </c>
      <c r="N7570" t="s">
        <v>11268</v>
      </c>
      <c r="O7570" s="129"/>
    </row>
    <row r="7571" spans="1:15">
      <c r="A7571" t="s">
        <v>11580</v>
      </c>
      <c r="B7571" t="s">
        <v>317</v>
      </c>
      <c r="C7571" t="s">
        <v>11581</v>
      </c>
      <c r="D7571" t="s">
        <v>318</v>
      </c>
      <c r="E7571">
        <v>4945.79</v>
      </c>
      <c r="F7571" t="s">
        <v>1170</v>
      </c>
      <c r="G7571" t="s">
        <v>11582</v>
      </c>
      <c r="H7571" t="s">
        <v>997</v>
      </c>
      <c r="I7571" t="s">
        <v>10553</v>
      </c>
      <c r="J7571">
        <v>10129</v>
      </c>
      <c r="K7571">
        <v>114060</v>
      </c>
      <c r="L7571" t="s">
        <v>31</v>
      </c>
      <c r="M7571" t="s">
        <v>179</v>
      </c>
      <c r="N7571" t="s">
        <v>11269</v>
      </c>
      <c r="O7571" s="129"/>
    </row>
    <row r="7572" spans="1:15">
      <c r="A7572" t="s">
        <v>1155</v>
      </c>
      <c r="B7572" t="s">
        <v>317</v>
      </c>
      <c r="C7572" t="s">
        <v>11586</v>
      </c>
      <c r="D7572" t="s">
        <v>318</v>
      </c>
      <c r="E7572">
        <v>5128.37</v>
      </c>
      <c r="F7572" t="s">
        <v>1170</v>
      </c>
      <c r="G7572" t="s">
        <v>11587</v>
      </c>
      <c r="H7572" t="s">
        <v>1009</v>
      </c>
      <c r="I7572" t="s">
        <v>10553</v>
      </c>
      <c r="J7572">
        <v>10129</v>
      </c>
      <c r="K7572">
        <v>114060</v>
      </c>
      <c r="L7572" t="s">
        <v>31</v>
      </c>
      <c r="M7572" t="s">
        <v>179</v>
      </c>
      <c r="N7572" t="s">
        <v>11270</v>
      </c>
      <c r="O7572" s="129"/>
    </row>
    <row r="7573" spans="1:15">
      <c r="A7573" t="s">
        <v>11583</v>
      </c>
      <c r="B7573" t="s">
        <v>317</v>
      </c>
      <c r="C7573" t="s">
        <v>11584</v>
      </c>
      <c r="D7573" t="s">
        <v>318</v>
      </c>
      <c r="E7573">
        <v>4878.22</v>
      </c>
      <c r="F7573" t="s">
        <v>1170</v>
      </c>
      <c r="G7573" t="s">
        <v>11585</v>
      </c>
      <c r="H7573" t="s">
        <v>1005</v>
      </c>
      <c r="I7573" t="s">
        <v>10553</v>
      </c>
      <c r="J7573">
        <v>10129</v>
      </c>
      <c r="K7573">
        <v>114060</v>
      </c>
      <c r="L7573" t="s">
        <v>31</v>
      </c>
      <c r="M7573" t="s">
        <v>179</v>
      </c>
      <c r="N7573" t="s">
        <v>11271</v>
      </c>
      <c r="O7573" s="129"/>
    </row>
    <row r="7574" spans="1:15">
      <c r="A7574" t="s">
        <v>11588</v>
      </c>
      <c r="B7574" t="s">
        <v>317</v>
      </c>
      <c r="C7574" t="s">
        <v>11589</v>
      </c>
      <c r="D7574" t="s">
        <v>318</v>
      </c>
      <c r="E7574">
        <v>7429.72</v>
      </c>
      <c r="F7574" t="s">
        <v>1170</v>
      </c>
      <c r="G7574" t="s">
        <v>11590</v>
      </c>
      <c r="H7574" t="s">
        <v>1017</v>
      </c>
      <c r="I7574" t="s">
        <v>10553</v>
      </c>
      <c r="J7574">
        <v>10129</v>
      </c>
      <c r="K7574">
        <v>114060</v>
      </c>
      <c r="L7574" t="s">
        <v>31</v>
      </c>
      <c r="M7574" t="s">
        <v>179</v>
      </c>
      <c r="N7574" t="s">
        <v>11272</v>
      </c>
      <c r="O7574" s="129"/>
    </row>
    <row r="7575" spans="1:15">
      <c r="A7575" t="s">
        <v>1161</v>
      </c>
      <c r="B7575" t="s">
        <v>317</v>
      </c>
      <c r="C7575" t="s">
        <v>11591</v>
      </c>
      <c r="D7575" t="s">
        <v>318</v>
      </c>
      <c r="E7575">
        <v>4762.71</v>
      </c>
      <c r="F7575" t="s">
        <v>1170</v>
      </c>
      <c r="G7575" t="s">
        <v>11592</v>
      </c>
      <c r="H7575" t="s">
        <v>1008</v>
      </c>
      <c r="I7575" t="s">
        <v>10553</v>
      </c>
      <c r="J7575">
        <v>10129</v>
      </c>
      <c r="K7575">
        <v>114060</v>
      </c>
      <c r="L7575" t="s">
        <v>31</v>
      </c>
      <c r="M7575" t="s">
        <v>179</v>
      </c>
      <c r="N7575" t="s">
        <v>11273</v>
      </c>
      <c r="O7575" s="129"/>
    </row>
    <row r="7576" spans="1:15">
      <c r="A7576" t="s">
        <v>1160</v>
      </c>
      <c r="B7576" t="s">
        <v>317</v>
      </c>
      <c r="C7576" t="s">
        <v>11593</v>
      </c>
      <c r="D7576" t="s">
        <v>318</v>
      </c>
      <c r="E7576">
        <v>4660</v>
      </c>
      <c r="F7576" t="s">
        <v>1170</v>
      </c>
      <c r="G7576" t="s">
        <v>11594</v>
      </c>
      <c r="H7576" t="s">
        <v>1014</v>
      </c>
      <c r="I7576" t="s">
        <v>10553</v>
      </c>
      <c r="J7576">
        <v>10129</v>
      </c>
      <c r="K7576">
        <v>114060</v>
      </c>
      <c r="L7576" t="s">
        <v>31</v>
      </c>
      <c r="M7576" t="s">
        <v>179</v>
      </c>
      <c r="N7576" t="s">
        <v>11274</v>
      </c>
      <c r="O7576" s="129"/>
    </row>
    <row r="7577" spans="1:15">
      <c r="A7577" t="s">
        <v>316</v>
      </c>
      <c r="B7577" t="s">
        <v>317</v>
      </c>
      <c r="C7577" t="s">
        <v>11569</v>
      </c>
      <c r="D7577" t="s">
        <v>318</v>
      </c>
      <c r="E7577">
        <v>4230.6499999999996</v>
      </c>
      <c r="F7577" t="s">
        <v>1170</v>
      </c>
      <c r="G7577" t="s">
        <v>11570</v>
      </c>
      <c r="H7577" t="s">
        <v>1015</v>
      </c>
      <c r="I7577" t="s">
        <v>10552</v>
      </c>
      <c r="J7577">
        <v>10132</v>
      </c>
      <c r="K7577">
        <v>111100</v>
      </c>
      <c r="L7577" t="s">
        <v>35</v>
      </c>
      <c r="M7577" t="s">
        <v>129</v>
      </c>
      <c r="N7577" t="s">
        <v>11264</v>
      </c>
      <c r="O7577" s="129"/>
    </row>
    <row r="7578" spans="1:15">
      <c r="A7578" t="s">
        <v>320</v>
      </c>
      <c r="B7578" t="s">
        <v>317</v>
      </c>
      <c r="C7578" t="s">
        <v>11571</v>
      </c>
      <c r="D7578" t="s">
        <v>318</v>
      </c>
      <c r="E7578">
        <v>4170.9799999999996</v>
      </c>
      <c r="F7578" t="s">
        <v>1170</v>
      </c>
      <c r="G7578" t="s">
        <v>11572</v>
      </c>
      <c r="H7578" t="s">
        <v>1009</v>
      </c>
      <c r="I7578" t="s">
        <v>10552</v>
      </c>
      <c r="J7578">
        <v>10132</v>
      </c>
      <c r="K7578">
        <v>111100</v>
      </c>
      <c r="L7578" t="s">
        <v>35</v>
      </c>
      <c r="M7578" t="s">
        <v>129</v>
      </c>
      <c r="N7578" t="s">
        <v>11265</v>
      </c>
      <c r="O7578" s="129"/>
    </row>
    <row r="7579" spans="1:15">
      <c r="A7579" t="s">
        <v>321</v>
      </c>
      <c r="B7579" t="s">
        <v>317</v>
      </c>
      <c r="C7579" t="s">
        <v>11573</v>
      </c>
      <c r="D7579" t="s">
        <v>318</v>
      </c>
      <c r="E7579">
        <v>4170.97</v>
      </c>
      <c r="F7579" t="s">
        <v>1170</v>
      </c>
      <c r="G7579" t="s">
        <v>11574</v>
      </c>
      <c r="H7579" t="s">
        <v>1010</v>
      </c>
      <c r="I7579" t="s">
        <v>10552</v>
      </c>
      <c r="J7579">
        <v>10132</v>
      </c>
      <c r="K7579">
        <v>111100</v>
      </c>
      <c r="L7579" t="s">
        <v>35</v>
      </c>
      <c r="M7579" t="s">
        <v>129</v>
      </c>
      <c r="N7579" t="s">
        <v>11266</v>
      </c>
      <c r="O7579" s="129"/>
    </row>
    <row r="7580" spans="1:15">
      <c r="A7580" t="s">
        <v>1115</v>
      </c>
      <c r="B7580" t="s">
        <v>317</v>
      </c>
      <c r="C7580" t="s">
        <v>11575</v>
      </c>
      <c r="D7580" t="s">
        <v>318</v>
      </c>
      <c r="E7580">
        <v>4246.26</v>
      </c>
      <c r="F7580" t="s">
        <v>1170</v>
      </c>
      <c r="G7580" t="s">
        <v>11576</v>
      </c>
      <c r="H7580" t="s">
        <v>1013</v>
      </c>
      <c r="I7580" t="s">
        <v>10552</v>
      </c>
      <c r="J7580">
        <v>10132</v>
      </c>
      <c r="K7580">
        <v>111100</v>
      </c>
      <c r="L7580" t="s">
        <v>35</v>
      </c>
      <c r="M7580" t="s">
        <v>129</v>
      </c>
      <c r="N7580" t="s">
        <v>11267</v>
      </c>
      <c r="O7580" s="129"/>
    </row>
    <row r="7581" spans="1:15">
      <c r="A7581" t="s">
        <v>11577</v>
      </c>
      <c r="B7581" t="s">
        <v>317</v>
      </c>
      <c r="C7581" t="s">
        <v>11578</v>
      </c>
      <c r="D7581" t="s">
        <v>318</v>
      </c>
      <c r="E7581">
        <v>4189.79</v>
      </c>
      <c r="F7581" t="s">
        <v>1170</v>
      </c>
      <c r="G7581" t="s">
        <v>11579</v>
      </c>
      <c r="H7581" t="s">
        <v>1004</v>
      </c>
      <c r="I7581" t="s">
        <v>10552</v>
      </c>
      <c r="J7581">
        <v>10132</v>
      </c>
      <c r="K7581">
        <v>111100</v>
      </c>
      <c r="L7581" t="s">
        <v>35</v>
      </c>
      <c r="M7581" t="s">
        <v>129</v>
      </c>
      <c r="N7581" t="s">
        <v>11268</v>
      </c>
      <c r="O7581" s="129"/>
    </row>
    <row r="7582" spans="1:15">
      <c r="A7582" t="s">
        <v>11580</v>
      </c>
      <c r="B7582" t="s">
        <v>317</v>
      </c>
      <c r="C7582" t="s">
        <v>11581</v>
      </c>
      <c r="D7582" t="s">
        <v>318</v>
      </c>
      <c r="E7582">
        <v>4581.07</v>
      </c>
      <c r="F7582" t="s">
        <v>1170</v>
      </c>
      <c r="G7582" t="s">
        <v>11582</v>
      </c>
      <c r="H7582" t="s">
        <v>998</v>
      </c>
      <c r="I7582" t="s">
        <v>10552</v>
      </c>
      <c r="J7582">
        <v>10132</v>
      </c>
      <c r="K7582">
        <v>111100</v>
      </c>
      <c r="L7582" t="s">
        <v>35</v>
      </c>
      <c r="M7582" t="s">
        <v>129</v>
      </c>
      <c r="N7582" t="s">
        <v>11269</v>
      </c>
      <c r="O7582" s="129"/>
    </row>
    <row r="7583" spans="1:15">
      <c r="A7583" t="s">
        <v>11583</v>
      </c>
      <c r="B7583" t="s">
        <v>317</v>
      </c>
      <c r="C7583" t="s">
        <v>11584</v>
      </c>
      <c r="D7583" t="s">
        <v>318</v>
      </c>
      <c r="E7583">
        <v>4581.07</v>
      </c>
      <c r="F7583" t="s">
        <v>1170</v>
      </c>
      <c r="G7583" t="s">
        <v>11585</v>
      </c>
      <c r="H7583" t="s">
        <v>1006</v>
      </c>
      <c r="I7583" t="s">
        <v>10552</v>
      </c>
      <c r="J7583">
        <v>10132</v>
      </c>
      <c r="K7583">
        <v>111100</v>
      </c>
      <c r="L7583" t="s">
        <v>35</v>
      </c>
      <c r="M7583" t="s">
        <v>129</v>
      </c>
      <c r="N7583" t="s">
        <v>11271</v>
      </c>
      <c r="O7583" s="129"/>
    </row>
    <row r="7584" spans="1:15">
      <c r="A7584" t="s">
        <v>1155</v>
      </c>
      <c r="B7584" t="s">
        <v>317</v>
      </c>
      <c r="C7584" t="s">
        <v>11586</v>
      </c>
      <c r="D7584" t="s">
        <v>318</v>
      </c>
      <c r="E7584">
        <v>4581.07</v>
      </c>
      <c r="F7584" t="s">
        <v>1170</v>
      </c>
      <c r="G7584" t="s">
        <v>11587</v>
      </c>
      <c r="H7584" t="s">
        <v>1010</v>
      </c>
      <c r="I7584" t="s">
        <v>10552</v>
      </c>
      <c r="J7584">
        <v>10132</v>
      </c>
      <c r="K7584">
        <v>111100</v>
      </c>
      <c r="L7584" t="s">
        <v>35</v>
      </c>
      <c r="M7584" t="s">
        <v>129</v>
      </c>
      <c r="N7584" t="s">
        <v>11270</v>
      </c>
      <c r="O7584" s="129"/>
    </row>
    <row r="7585" spans="1:15">
      <c r="A7585" t="s">
        <v>11588</v>
      </c>
      <c r="B7585" t="s">
        <v>317</v>
      </c>
      <c r="C7585" t="s">
        <v>11589</v>
      </c>
      <c r="D7585" t="s">
        <v>318</v>
      </c>
      <c r="E7585">
        <v>6867.63</v>
      </c>
      <c r="F7585" t="s">
        <v>1170</v>
      </c>
      <c r="G7585" t="s">
        <v>11590</v>
      </c>
      <c r="H7585" t="s">
        <v>1018</v>
      </c>
      <c r="I7585" t="s">
        <v>10552</v>
      </c>
      <c r="J7585">
        <v>10132</v>
      </c>
      <c r="K7585">
        <v>111100</v>
      </c>
      <c r="L7585" t="s">
        <v>35</v>
      </c>
      <c r="M7585" t="s">
        <v>129</v>
      </c>
      <c r="N7585" t="s">
        <v>11272</v>
      </c>
      <c r="O7585" s="129"/>
    </row>
    <row r="7586" spans="1:15">
      <c r="A7586" t="s">
        <v>1161</v>
      </c>
      <c r="B7586" t="s">
        <v>317</v>
      </c>
      <c r="C7586" t="s">
        <v>11591</v>
      </c>
      <c r="D7586" t="s">
        <v>318</v>
      </c>
      <c r="E7586">
        <v>4845.26</v>
      </c>
      <c r="F7586" t="s">
        <v>1170</v>
      </c>
      <c r="G7586" t="s">
        <v>11592</v>
      </c>
      <c r="H7586" t="s">
        <v>1009</v>
      </c>
      <c r="I7586" t="s">
        <v>10552</v>
      </c>
      <c r="J7586">
        <v>10132</v>
      </c>
      <c r="K7586">
        <v>111100</v>
      </c>
      <c r="L7586" t="s">
        <v>35</v>
      </c>
      <c r="M7586" t="s">
        <v>129</v>
      </c>
      <c r="N7586" t="s">
        <v>11273</v>
      </c>
      <c r="O7586" s="129"/>
    </row>
    <row r="7587" spans="1:15">
      <c r="A7587" t="s">
        <v>1160</v>
      </c>
      <c r="B7587" t="s">
        <v>317</v>
      </c>
      <c r="C7587" t="s">
        <v>11593</v>
      </c>
      <c r="D7587" t="s">
        <v>318</v>
      </c>
      <c r="E7587">
        <v>4845.26</v>
      </c>
      <c r="F7587" t="s">
        <v>1170</v>
      </c>
      <c r="G7587" t="s">
        <v>11594</v>
      </c>
      <c r="H7587" t="s">
        <v>1015</v>
      </c>
      <c r="I7587" t="s">
        <v>10552</v>
      </c>
      <c r="J7587">
        <v>10132</v>
      </c>
      <c r="K7587">
        <v>111100</v>
      </c>
      <c r="L7587" t="s">
        <v>35</v>
      </c>
      <c r="M7587" t="s">
        <v>129</v>
      </c>
      <c r="N7587" t="s">
        <v>11274</v>
      </c>
      <c r="O7587" s="129"/>
    </row>
    <row r="7588" spans="1:15">
      <c r="A7588" t="s">
        <v>316</v>
      </c>
      <c r="B7588" t="s">
        <v>317</v>
      </c>
      <c r="C7588" t="s">
        <v>11569</v>
      </c>
      <c r="D7588" t="s">
        <v>318</v>
      </c>
      <c r="E7588">
        <v>2315.0300000000002</v>
      </c>
      <c r="F7588" t="s">
        <v>1170</v>
      </c>
      <c r="G7588" t="s">
        <v>11570</v>
      </c>
      <c r="H7588" t="s">
        <v>1016</v>
      </c>
      <c r="I7588" t="s">
        <v>10551</v>
      </c>
      <c r="J7588">
        <v>10132</v>
      </c>
      <c r="K7588">
        <v>111200</v>
      </c>
      <c r="L7588" t="s">
        <v>33</v>
      </c>
      <c r="M7588" t="s">
        <v>129</v>
      </c>
      <c r="N7588" t="s">
        <v>11264</v>
      </c>
      <c r="O7588" s="129"/>
    </row>
    <row r="7589" spans="1:15">
      <c r="A7589" t="s">
        <v>320</v>
      </c>
      <c r="B7589" t="s">
        <v>317</v>
      </c>
      <c r="C7589" t="s">
        <v>11571</v>
      </c>
      <c r="D7589" t="s">
        <v>318</v>
      </c>
      <c r="E7589">
        <v>2315.0300000000002</v>
      </c>
      <c r="F7589" t="s">
        <v>1170</v>
      </c>
      <c r="G7589" t="s">
        <v>11572</v>
      </c>
      <c r="H7589" t="s">
        <v>1010</v>
      </c>
      <c r="I7589" t="s">
        <v>10551</v>
      </c>
      <c r="J7589">
        <v>10132</v>
      </c>
      <c r="K7589">
        <v>111200</v>
      </c>
      <c r="L7589" t="s">
        <v>33</v>
      </c>
      <c r="M7589" t="s">
        <v>129</v>
      </c>
      <c r="N7589" t="s">
        <v>11265</v>
      </c>
      <c r="O7589" s="129"/>
    </row>
    <row r="7590" spans="1:15">
      <c r="A7590" t="s">
        <v>321</v>
      </c>
      <c r="B7590" t="s">
        <v>317</v>
      </c>
      <c r="C7590" t="s">
        <v>11573</v>
      </c>
      <c r="D7590" t="s">
        <v>318</v>
      </c>
      <c r="E7590">
        <v>2315.0300000000002</v>
      </c>
      <c r="F7590" t="s">
        <v>1170</v>
      </c>
      <c r="G7590" t="s">
        <v>11574</v>
      </c>
      <c r="H7590" t="s">
        <v>1011</v>
      </c>
      <c r="I7590" t="s">
        <v>10551</v>
      </c>
      <c r="J7590">
        <v>10132</v>
      </c>
      <c r="K7590">
        <v>111200</v>
      </c>
      <c r="L7590" t="s">
        <v>33</v>
      </c>
      <c r="M7590" t="s">
        <v>129</v>
      </c>
      <c r="N7590" t="s">
        <v>11266</v>
      </c>
      <c r="O7590" s="129"/>
    </row>
    <row r="7591" spans="1:15">
      <c r="A7591" t="s">
        <v>1115</v>
      </c>
      <c r="B7591" t="s">
        <v>317</v>
      </c>
      <c r="C7591" t="s">
        <v>11575</v>
      </c>
      <c r="D7591" t="s">
        <v>318</v>
      </c>
      <c r="E7591">
        <v>2315.0300000000002</v>
      </c>
      <c r="F7591" t="s">
        <v>1170</v>
      </c>
      <c r="G7591" t="s">
        <v>11576</v>
      </c>
      <c r="H7591" t="s">
        <v>1014</v>
      </c>
      <c r="I7591" t="s">
        <v>10551</v>
      </c>
      <c r="J7591">
        <v>10132</v>
      </c>
      <c r="K7591">
        <v>111200</v>
      </c>
      <c r="L7591" t="s">
        <v>33</v>
      </c>
      <c r="M7591" t="s">
        <v>129</v>
      </c>
      <c r="N7591" t="s">
        <v>11267</v>
      </c>
      <c r="O7591" s="129"/>
    </row>
    <row r="7592" spans="1:15">
      <c r="A7592" t="s">
        <v>11577</v>
      </c>
      <c r="B7592" t="s">
        <v>317</v>
      </c>
      <c r="C7592" t="s">
        <v>11578</v>
      </c>
      <c r="D7592" t="s">
        <v>318</v>
      </c>
      <c r="E7592">
        <v>2315.0300000000002</v>
      </c>
      <c r="F7592" t="s">
        <v>1170</v>
      </c>
      <c r="G7592" t="s">
        <v>11579</v>
      </c>
      <c r="H7592" t="s">
        <v>1005</v>
      </c>
      <c r="I7592" t="s">
        <v>10551</v>
      </c>
      <c r="J7592">
        <v>10132</v>
      </c>
      <c r="K7592">
        <v>111200</v>
      </c>
      <c r="L7592" t="s">
        <v>33</v>
      </c>
      <c r="M7592" t="s">
        <v>129</v>
      </c>
      <c r="N7592" t="s">
        <v>11268</v>
      </c>
      <c r="O7592" s="129"/>
    </row>
    <row r="7593" spans="1:15">
      <c r="A7593" t="s">
        <v>11580</v>
      </c>
      <c r="B7593" t="s">
        <v>317</v>
      </c>
      <c r="C7593" t="s">
        <v>11581</v>
      </c>
      <c r="D7593" t="s">
        <v>318</v>
      </c>
      <c r="E7593">
        <v>2315.0300000000002</v>
      </c>
      <c r="F7593" t="s">
        <v>1170</v>
      </c>
      <c r="G7593" t="s">
        <v>11582</v>
      </c>
      <c r="H7593" t="s">
        <v>999</v>
      </c>
      <c r="I7593" t="s">
        <v>10551</v>
      </c>
      <c r="J7593">
        <v>10132</v>
      </c>
      <c r="K7593">
        <v>111200</v>
      </c>
      <c r="L7593" t="s">
        <v>33</v>
      </c>
      <c r="M7593" t="s">
        <v>129</v>
      </c>
      <c r="N7593" t="s">
        <v>11269</v>
      </c>
      <c r="O7593" s="129"/>
    </row>
    <row r="7594" spans="1:15">
      <c r="A7594" t="s">
        <v>11583</v>
      </c>
      <c r="B7594" t="s">
        <v>317</v>
      </c>
      <c r="C7594" t="s">
        <v>11584</v>
      </c>
      <c r="D7594" t="s">
        <v>318</v>
      </c>
      <c r="E7594">
        <v>2315.0300000000002</v>
      </c>
      <c r="F7594" t="s">
        <v>1170</v>
      </c>
      <c r="G7594" t="s">
        <v>11585</v>
      </c>
      <c r="H7594" t="s">
        <v>1007</v>
      </c>
      <c r="I7594" t="s">
        <v>10551</v>
      </c>
      <c r="J7594">
        <v>10132</v>
      </c>
      <c r="K7594">
        <v>111200</v>
      </c>
      <c r="L7594" t="s">
        <v>33</v>
      </c>
      <c r="M7594" t="s">
        <v>129</v>
      </c>
      <c r="N7594" t="s">
        <v>11271</v>
      </c>
      <c r="O7594" s="129"/>
    </row>
    <row r="7595" spans="1:15">
      <c r="A7595" t="s">
        <v>1155</v>
      </c>
      <c r="B7595" t="s">
        <v>317</v>
      </c>
      <c r="C7595" t="s">
        <v>11586</v>
      </c>
      <c r="D7595" t="s">
        <v>318</v>
      </c>
      <c r="E7595">
        <v>2900.92</v>
      </c>
      <c r="F7595" t="s">
        <v>1170</v>
      </c>
      <c r="G7595" t="s">
        <v>11587</v>
      </c>
      <c r="H7595" t="s">
        <v>1011</v>
      </c>
      <c r="I7595" t="s">
        <v>10551</v>
      </c>
      <c r="J7595">
        <v>10132</v>
      </c>
      <c r="K7595">
        <v>111200</v>
      </c>
      <c r="L7595" t="s">
        <v>33</v>
      </c>
      <c r="M7595" t="s">
        <v>129</v>
      </c>
      <c r="N7595" t="s">
        <v>11270</v>
      </c>
      <c r="O7595" s="129"/>
    </row>
    <row r="7596" spans="1:15">
      <c r="A7596" t="s">
        <v>11588</v>
      </c>
      <c r="B7596" t="s">
        <v>317</v>
      </c>
      <c r="C7596" t="s">
        <v>11589</v>
      </c>
      <c r="D7596" t="s">
        <v>318</v>
      </c>
      <c r="E7596">
        <v>4058.01</v>
      </c>
      <c r="F7596" t="s">
        <v>1170</v>
      </c>
      <c r="G7596" t="s">
        <v>11590</v>
      </c>
      <c r="H7596" t="s">
        <v>1019</v>
      </c>
      <c r="I7596" t="s">
        <v>10551</v>
      </c>
      <c r="J7596">
        <v>10132</v>
      </c>
      <c r="K7596">
        <v>111200</v>
      </c>
      <c r="L7596" t="s">
        <v>33</v>
      </c>
      <c r="M7596" t="s">
        <v>129</v>
      </c>
      <c r="N7596" t="s">
        <v>11272</v>
      </c>
      <c r="O7596" s="129"/>
    </row>
    <row r="7597" spans="1:15">
      <c r="A7597" t="s">
        <v>1161</v>
      </c>
      <c r="B7597" t="s">
        <v>317</v>
      </c>
      <c r="C7597" t="s">
        <v>11591</v>
      </c>
      <c r="D7597" t="s">
        <v>318</v>
      </c>
      <c r="E7597">
        <v>2503.39</v>
      </c>
      <c r="F7597" t="s">
        <v>1170</v>
      </c>
      <c r="G7597" t="s">
        <v>11592</v>
      </c>
      <c r="H7597" t="s">
        <v>1010</v>
      </c>
      <c r="I7597" t="s">
        <v>10551</v>
      </c>
      <c r="J7597">
        <v>10132</v>
      </c>
      <c r="K7597">
        <v>111200</v>
      </c>
      <c r="L7597" t="s">
        <v>33</v>
      </c>
      <c r="M7597" t="s">
        <v>129</v>
      </c>
      <c r="N7597" t="s">
        <v>11273</v>
      </c>
      <c r="O7597" s="129"/>
    </row>
    <row r="7598" spans="1:15">
      <c r="A7598" t="s">
        <v>1160</v>
      </c>
      <c r="B7598" t="s">
        <v>317</v>
      </c>
      <c r="C7598" t="s">
        <v>11593</v>
      </c>
      <c r="D7598" t="s">
        <v>318</v>
      </c>
      <c r="E7598">
        <v>2503.39</v>
      </c>
      <c r="F7598" t="s">
        <v>1170</v>
      </c>
      <c r="G7598" t="s">
        <v>11594</v>
      </c>
      <c r="H7598" t="s">
        <v>1016</v>
      </c>
      <c r="I7598" t="s">
        <v>10551</v>
      </c>
      <c r="J7598">
        <v>10132</v>
      </c>
      <c r="K7598">
        <v>111200</v>
      </c>
      <c r="L7598" t="s">
        <v>33</v>
      </c>
      <c r="M7598" t="s">
        <v>129</v>
      </c>
      <c r="N7598" t="s">
        <v>11274</v>
      </c>
      <c r="O7598" s="129"/>
    </row>
    <row r="7599" spans="1:15">
      <c r="A7599" t="s">
        <v>316</v>
      </c>
      <c r="B7599" t="s">
        <v>317</v>
      </c>
      <c r="C7599" t="s">
        <v>11569</v>
      </c>
      <c r="D7599" t="s">
        <v>318</v>
      </c>
      <c r="E7599">
        <v>13038.51</v>
      </c>
      <c r="F7599" t="s">
        <v>1170</v>
      </c>
      <c r="G7599" t="s">
        <v>11570</v>
      </c>
      <c r="H7599" t="s">
        <v>1017</v>
      </c>
      <c r="I7599" t="s">
        <v>10550</v>
      </c>
      <c r="J7599">
        <v>10132</v>
      </c>
      <c r="K7599">
        <v>111400</v>
      </c>
      <c r="L7599" t="s">
        <v>27</v>
      </c>
      <c r="M7599" t="s">
        <v>129</v>
      </c>
      <c r="N7599" t="s">
        <v>11264</v>
      </c>
      <c r="O7599" s="129"/>
    </row>
    <row r="7600" spans="1:15">
      <c r="A7600" t="s">
        <v>320</v>
      </c>
      <c r="B7600" t="s">
        <v>317</v>
      </c>
      <c r="C7600" t="s">
        <v>11571</v>
      </c>
      <c r="D7600" t="s">
        <v>318</v>
      </c>
      <c r="E7600">
        <v>13199.83</v>
      </c>
      <c r="F7600" t="s">
        <v>1170</v>
      </c>
      <c r="G7600" t="s">
        <v>11572</v>
      </c>
      <c r="H7600" t="s">
        <v>1011</v>
      </c>
      <c r="I7600" t="s">
        <v>10550</v>
      </c>
      <c r="J7600">
        <v>10132</v>
      </c>
      <c r="K7600">
        <v>111400</v>
      </c>
      <c r="L7600" t="s">
        <v>27</v>
      </c>
      <c r="M7600" t="s">
        <v>129</v>
      </c>
      <c r="N7600" t="s">
        <v>11265</v>
      </c>
      <c r="O7600" s="129"/>
    </row>
    <row r="7601" spans="1:15">
      <c r="A7601" t="s">
        <v>321</v>
      </c>
      <c r="B7601" t="s">
        <v>317</v>
      </c>
      <c r="C7601" t="s">
        <v>11573</v>
      </c>
      <c r="D7601" t="s">
        <v>318</v>
      </c>
      <c r="E7601">
        <v>13579.67</v>
      </c>
      <c r="F7601" t="s">
        <v>1170</v>
      </c>
      <c r="G7601" t="s">
        <v>11574</v>
      </c>
      <c r="H7601" t="s">
        <v>1012</v>
      </c>
      <c r="I7601" t="s">
        <v>10550</v>
      </c>
      <c r="J7601">
        <v>10132</v>
      </c>
      <c r="K7601">
        <v>111400</v>
      </c>
      <c r="L7601" t="s">
        <v>27</v>
      </c>
      <c r="M7601" t="s">
        <v>129</v>
      </c>
      <c r="N7601" t="s">
        <v>11266</v>
      </c>
      <c r="O7601" s="129"/>
    </row>
    <row r="7602" spans="1:15">
      <c r="A7602" t="s">
        <v>1115</v>
      </c>
      <c r="B7602" t="s">
        <v>317</v>
      </c>
      <c r="C7602" t="s">
        <v>11575</v>
      </c>
      <c r="D7602" t="s">
        <v>318</v>
      </c>
      <c r="E7602">
        <v>13573.42</v>
      </c>
      <c r="F7602" t="s">
        <v>1170</v>
      </c>
      <c r="G7602" t="s">
        <v>11576</v>
      </c>
      <c r="H7602" t="s">
        <v>1015</v>
      </c>
      <c r="I7602" t="s">
        <v>10550</v>
      </c>
      <c r="J7602">
        <v>10132</v>
      </c>
      <c r="K7602">
        <v>111400</v>
      </c>
      <c r="L7602" t="s">
        <v>27</v>
      </c>
      <c r="M7602" t="s">
        <v>129</v>
      </c>
      <c r="N7602" t="s">
        <v>11267</v>
      </c>
      <c r="O7602" s="129"/>
    </row>
    <row r="7603" spans="1:15">
      <c r="A7603" t="s">
        <v>11577</v>
      </c>
      <c r="B7603" t="s">
        <v>317</v>
      </c>
      <c r="C7603" t="s">
        <v>11578</v>
      </c>
      <c r="D7603" t="s">
        <v>318</v>
      </c>
      <c r="E7603">
        <v>13084.32</v>
      </c>
      <c r="F7603" t="s">
        <v>1170</v>
      </c>
      <c r="G7603" t="s">
        <v>11579</v>
      </c>
      <c r="H7603" t="s">
        <v>1006</v>
      </c>
      <c r="I7603" t="s">
        <v>10550</v>
      </c>
      <c r="J7603">
        <v>10132</v>
      </c>
      <c r="K7603">
        <v>111400</v>
      </c>
      <c r="L7603" t="s">
        <v>27</v>
      </c>
      <c r="M7603" t="s">
        <v>129</v>
      </c>
      <c r="N7603" t="s">
        <v>11268</v>
      </c>
      <c r="O7603" s="129"/>
    </row>
    <row r="7604" spans="1:15">
      <c r="A7604" t="s">
        <v>11580</v>
      </c>
      <c r="B7604" t="s">
        <v>317</v>
      </c>
      <c r="C7604" t="s">
        <v>11581</v>
      </c>
      <c r="D7604" t="s">
        <v>318</v>
      </c>
      <c r="E7604">
        <v>12529.31</v>
      </c>
      <c r="F7604" t="s">
        <v>1170</v>
      </c>
      <c r="G7604" t="s">
        <v>11582</v>
      </c>
      <c r="H7604" t="s">
        <v>1000</v>
      </c>
      <c r="I7604" t="s">
        <v>10550</v>
      </c>
      <c r="J7604">
        <v>10132</v>
      </c>
      <c r="K7604">
        <v>111400</v>
      </c>
      <c r="L7604" t="s">
        <v>27</v>
      </c>
      <c r="M7604" t="s">
        <v>129</v>
      </c>
      <c r="N7604" t="s">
        <v>11269</v>
      </c>
      <c r="O7604" s="129"/>
    </row>
    <row r="7605" spans="1:15">
      <c r="A7605" t="s">
        <v>1155</v>
      </c>
      <c r="B7605" t="s">
        <v>317</v>
      </c>
      <c r="C7605" t="s">
        <v>11586</v>
      </c>
      <c r="D7605" t="s">
        <v>318</v>
      </c>
      <c r="E7605">
        <v>13453.64</v>
      </c>
      <c r="F7605" t="s">
        <v>1170</v>
      </c>
      <c r="G7605" t="s">
        <v>11587</v>
      </c>
      <c r="H7605" t="s">
        <v>1012</v>
      </c>
      <c r="I7605" t="s">
        <v>10550</v>
      </c>
      <c r="J7605">
        <v>10132</v>
      </c>
      <c r="K7605">
        <v>111400</v>
      </c>
      <c r="L7605" t="s">
        <v>27</v>
      </c>
      <c r="M7605" t="s">
        <v>129</v>
      </c>
      <c r="N7605" t="s">
        <v>11270</v>
      </c>
      <c r="O7605" s="129"/>
    </row>
    <row r="7606" spans="1:15">
      <c r="A7606" t="s">
        <v>11583</v>
      </c>
      <c r="B7606" t="s">
        <v>317</v>
      </c>
      <c r="C7606" t="s">
        <v>11584</v>
      </c>
      <c r="D7606" t="s">
        <v>318</v>
      </c>
      <c r="E7606">
        <v>16710.259999999998</v>
      </c>
      <c r="F7606" t="s">
        <v>1170</v>
      </c>
      <c r="G7606" t="s">
        <v>11585</v>
      </c>
      <c r="H7606" t="s">
        <v>1008</v>
      </c>
      <c r="I7606" t="s">
        <v>10550</v>
      </c>
      <c r="J7606">
        <v>10132</v>
      </c>
      <c r="K7606">
        <v>111400</v>
      </c>
      <c r="L7606" t="s">
        <v>27</v>
      </c>
      <c r="M7606" t="s">
        <v>129</v>
      </c>
      <c r="N7606" t="s">
        <v>11271</v>
      </c>
      <c r="O7606" s="129"/>
    </row>
    <row r="7607" spans="1:15">
      <c r="A7607" t="s">
        <v>11588</v>
      </c>
      <c r="B7607" t="s">
        <v>317</v>
      </c>
      <c r="C7607" t="s">
        <v>11589</v>
      </c>
      <c r="D7607" t="s">
        <v>318</v>
      </c>
      <c r="E7607">
        <v>14328.28</v>
      </c>
      <c r="F7607" t="s">
        <v>1170</v>
      </c>
      <c r="G7607" t="s">
        <v>11590</v>
      </c>
      <c r="H7607" t="s">
        <v>1020</v>
      </c>
      <c r="I7607" t="s">
        <v>10550</v>
      </c>
      <c r="J7607">
        <v>10132</v>
      </c>
      <c r="K7607">
        <v>111400</v>
      </c>
      <c r="L7607" t="s">
        <v>27</v>
      </c>
      <c r="M7607" t="s">
        <v>129</v>
      </c>
      <c r="N7607" t="s">
        <v>11272</v>
      </c>
      <c r="O7607" s="129"/>
    </row>
    <row r="7608" spans="1:15">
      <c r="A7608" t="s">
        <v>1161</v>
      </c>
      <c r="B7608" t="s">
        <v>317</v>
      </c>
      <c r="C7608" t="s">
        <v>11591</v>
      </c>
      <c r="D7608" t="s">
        <v>318</v>
      </c>
      <c r="E7608">
        <v>13932.64</v>
      </c>
      <c r="F7608" t="s">
        <v>1170</v>
      </c>
      <c r="G7608" t="s">
        <v>11592</v>
      </c>
      <c r="H7608" t="s">
        <v>1011</v>
      </c>
      <c r="I7608" t="s">
        <v>10550</v>
      </c>
      <c r="J7608">
        <v>10132</v>
      </c>
      <c r="K7608">
        <v>111400</v>
      </c>
      <c r="L7608" t="s">
        <v>27</v>
      </c>
      <c r="M7608" t="s">
        <v>129</v>
      </c>
      <c r="N7608" t="s">
        <v>11273</v>
      </c>
      <c r="O7608" s="129"/>
    </row>
    <row r="7609" spans="1:15">
      <c r="A7609" t="s">
        <v>1160</v>
      </c>
      <c r="B7609" t="s">
        <v>317</v>
      </c>
      <c r="C7609" t="s">
        <v>11593</v>
      </c>
      <c r="D7609" t="s">
        <v>318</v>
      </c>
      <c r="E7609">
        <v>14064.52</v>
      </c>
      <c r="F7609" t="s">
        <v>1170</v>
      </c>
      <c r="G7609" t="s">
        <v>11594</v>
      </c>
      <c r="H7609" t="s">
        <v>1017</v>
      </c>
      <c r="I7609" t="s">
        <v>10550</v>
      </c>
      <c r="J7609">
        <v>10132</v>
      </c>
      <c r="K7609">
        <v>111400</v>
      </c>
      <c r="L7609" t="s">
        <v>27</v>
      </c>
      <c r="M7609" t="s">
        <v>129</v>
      </c>
      <c r="N7609" t="s">
        <v>11274</v>
      </c>
      <c r="O7609" s="129"/>
    </row>
    <row r="7610" spans="1:15">
      <c r="A7610" t="s">
        <v>316</v>
      </c>
      <c r="B7610" t="s">
        <v>317</v>
      </c>
      <c r="C7610" t="s">
        <v>11569</v>
      </c>
      <c r="D7610" t="s">
        <v>318</v>
      </c>
      <c r="E7610">
        <v>18772.32</v>
      </c>
      <c r="F7610" t="s">
        <v>1170</v>
      </c>
      <c r="G7610" t="s">
        <v>11570</v>
      </c>
      <c r="H7610" t="s">
        <v>1018</v>
      </c>
      <c r="I7610" t="s">
        <v>10549</v>
      </c>
      <c r="J7610">
        <v>10132</v>
      </c>
      <c r="K7610">
        <v>111600</v>
      </c>
      <c r="L7610" t="s">
        <v>31</v>
      </c>
      <c r="M7610" t="s">
        <v>129</v>
      </c>
      <c r="N7610" t="s">
        <v>11264</v>
      </c>
      <c r="O7610" s="129"/>
    </row>
    <row r="7611" spans="1:15">
      <c r="A7611" t="s">
        <v>320</v>
      </c>
      <c r="B7611" t="s">
        <v>317</v>
      </c>
      <c r="C7611" t="s">
        <v>11571</v>
      </c>
      <c r="D7611" t="s">
        <v>318</v>
      </c>
      <c r="E7611">
        <v>20432.05</v>
      </c>
      <c r="F7611" t="s">
        <v>1170</v>
      </c>
      <c r="G7611" t="s">
        <v>11572</v>
      </c>
      <c r="H7611" t="s">
        <v>1012</v>
      </c>
      <c r="I7611" t="s">
        <v>10549</v>
      </c>
      <c r="J7611">
        <v>10132</v>
      </c>
      <c r="K7611">
        <v>111600</v>
      </c>
      <c r="L7611" t="s">
        <v>31</v>
      </c>
      <c r="M7611" t="s">
        <v>129</v>
      </c>
      <c r="N7611" t="s">
        <v>11265</v>
      </c>
      <c r="O7611" s="129"/>
    </row>
    <row r="7612" spans="1:15">
      <c r="A7612" t="s">
        <v>321</v>
      </c>
      <c r="B7612" t="s">
        <v>317</v>
      </c>
      <c r="C7612" t="s">
        <v>11573</v>
      </c>
      <c r="D7612" t="s">
        <v>318</v>
      </c>
      <c r="E7612">
        <v>19439.48</v>
      </c>
      <c r="F7612" t="s">
        <v>1170</v>
      </c>
      <c r="G7612" t="s">
        <v>11574</v>
      </c>
      <c r="H7612" t="s">
        <v>1013</v>
      </c>
      <c r="I7612" t="s">
        <v>10549</v>
      </c>
      <c r="J7612">
        <v>10132</v>
      </c>
      <c r="K7612">
        <v>111600</v>
      </c>
      <c r="L7612" t="s">
        <v>31</v>
      </c>
      <c r="M7612" t="s">
        <v>129</v>
      </c>
      <c r="N7612" t="s">
        <v>11266</v>
      </c>
      <c r="O7612" s="129"/>
    </row>
    <row r="7613" spans="1:15">
      <c r="A7613" t="s">
        <v>1115</v>
      </c>
      <c r="B7613" t="s">
        <v>317</v>
      </c>
      <c r="C7613" t="s">
        <v>11575</v>
      </c>
      <c r="D7613" t="s">
        <v>318</v>
      </c>
      <c r="E7613">
        <v>20100.72</v>
      </c>
      <c r="F7613" t="s">
        <v>1170</v>
      </c>
      <c r="G7613" t="s">
        <v>11576</v>
      </c>
      <c r="H7613" t="s">
        <v>1016</v>
      </c>
      <c r="I7613" t="s">
        <v>10549</v>
      </c>
      <c r="J7613">
        <v>10132</v>
      </c>
      <c r="K7613">
        <v>111600</v>
      </c>
      <c r="L7613" t="s">
        <v>31</v>
      </c>
      <c r="M7613" t="s">
        <v>129</v>
      </c>
      <c r="N7613" t="s">
        <v>11267</v>
      </c>
      <c r="O7613" s="129"/>
    </row>
    <row r="7614" spans="1:15">
      <c r="A7614" t="s">
        <v>11577</v>
      </c>
      <c r="B7614" t="s">
        <v>317</v>
      </c>
      <c r="C7614" t="s">
        <v>11578</v>
      </c>
      <c r="D7614" t="s">
        <v>318</v>
      </c>
      <c r="E7614">
        <v>19166.439999999999</v>
      </c>
      <c r="F7614" t="s">
        <v>1170</v>
      </c>
      <c r="G7614" t="s">
        <v>11579</v>
      </c>
      <c r="H7614" t="s">
        <v>1007</v>
      </c>
      <c r="I7614" t="s">
        <v>10549</v>
      </c>
      <c r="J7614">
        <v>10132</v>
      </c>
      <c r="K7614">
        <v>111600</v>
      </c>
      <c r="L7614" t="s">
        <v>31</v>
      </c>
      <c r="M7614" t="s">
        <v>129</v>
      </c>
      <c r="N7614" t="s">
        <v>11268</v>
      </c>
      <c r="O7614" s="129"/>
    </row>
    <row r="7615" spans="1:15">
      <c r="A7615" t="s">
        <v>11580</v>
      </c>
      <c r="B7615" t="s">
        <v>317</v>
      </c>
      <c r="C7615" t="s">
        <v>11581</v>
      </c>
      <c r="D7615" t="s">
        <v>318</v>
      </c>
      <c r="E7615">
        <v>18520.689999999999</v>
      </c>
      <c r="F7615" t="s">
        <v>1170</v>
      </c>
      <c r="G7615" t="s">
        <v>11582</v>
      </c>
      <c r="H7615" t="s">
        <v>1001</v>
      </c>
      <c r="I7615" t="s">
        <v>10549</v>
      </c>
      <c r="J7615">
        <v>10132</v>
      </c>
      <c r="K7615">
        <v>111600</v>
      </c>
      <c r="L7615" t="s">
        <v>31</v>
      </c>
      <c r="M7615" t="s">
        <v>129</v>
      </c>
      <c r="N7615" t="s">
        <v>11269</v>
      </c>
      <c r="O7615" s="129"/>
    </row>
    <row r="7616" spans="1:15">
      <c r="A7616" t="s">
        <v>11583</v>
      </c>
      <c r="B7616" t="s">
        <v>317</v>
      </c>
      <c r="C7616" t="s">
        <v>11584</v>
      </c>
      <c r="D7616" t="s">
        <v>318</v>
      </c>
      <c r="E7616">
        <v>19323.22</v>
      </c>
      <c r="F7616" t="s">
        <v>1170</v>
      </c>
      <c r="G7616" t="s">
        <v>11585</v>
      </c>
      <c r="H7616" t="s">
        <v>1009</v>
      </c>
      <c r="I7616" t="s">
        <v>10549</v>
      </c>
      <c r="J7616">
        <v>10132</v>
      </c>
      <c r="K7616">
        <v>111600</v>
      </c>
      <c r="L7616" t="s">
        <v>31</v>
      </c>
      <c r="M7616" t="s">
        <v>129</v>
      </c>
      <c r="N7616" t="s">
        <v>11271</v>
      </c>
      <c r="O7616" s="129"/>
    </row>
    <row r="7617" spans="1:15">
      <c r="A7617" t="s">
        <v>1155</v>
      </c>
      <c r="B7617" t="s">
        <v>317</v>
      </c>
      <c r="C7617" t="s">
        <v>11586</v>
      </c>
      <c r="D7617" t="s">
        <v>318</v>
      </c>
      <c r="E7617">
        <v>21127.43</v>
      </c>
      <c r="F7617" t="s">
        <v>1170</v>
      </c>
      <c r="G7617" t="s">
        <v>11587</v>
      </c>
      <c r="H7617" t="s">
        <v>1013</v>
      </c>
      <c r="I7617" t="s">
        <v>10549</v>
      </c>
      <c r="J7617">
        <v>10132</v>
      </c>
      <c r="K7617">
        <v>111600</v>
      </c>
      <c r="L7617" t="s">
        <v>31</v>
      </c>
      <c r="M7617" t="s">
        <v>129</v>
      </c>
      <c r="N7617" t="s">
        <v>11270</v>
      </c>
      <c r="O7617" s="129"/>
    </row>
    <row r="7618" spans="1:15">
      <c r="A7618" t="s">
        <v>11588</v>
      </c>
      <c r="B7618" t="s">
        <v>317</v>
      </c>
      <c r="C7618" t="s">
        <v>11589</v>
      </c>
      <c r="D7618" t="s">
        <v>318</v>
      </c>
      <c r="E7618">
        <v>31786.01</v>
      </c>
      <c r="F7618" t="s">
        <v>1170</v>
      </c>
      <c r="G7618" t="s">
        <v>11590</v>
      </c>
      <c r="H7618" t="s">
        <v>1021</v>
      </c>
      <c r="I7618" t="s">
        <v>10549</v>
      </c>
      <c r="J7618">
        <v>10132</v>
      </c>
      <c r="K7618">
        <v>111600</v>
      </c>
      <c r="L7618" t="s">
        <v>31</v>
      </c>
      <c r="M7618" t="s">
        <v>129</v>
      </c>
      <c r="N7618" t="s">
        <v>11272</v>
      </c>
      <c r="O7618" s="129"/>
    </row>
    <row r="7619" spans="1:15">
      <c r="A7619" t="s">
        <v>1161</v>
      </c>
      <c r="B7619" t="s">
        <v>317</v>
      </c>
      <c r="C7619" t="s">
        <v>11591</v>
      </c>
      <c r="D7619" t="s">
        <v>318</v>
      </c>
      <c r="E7619">
        <v>20264.59</v>
      </c>
      <c r="F7619" t="s">
        <v>1170</v>
      </c>
      <c r="G7619" t="s">
        <v>11592</v>
      </c>
      <c r="H7619" t="s">
        <v>1012</v>
      </c>
      <c r="I7619" t="s">
        <v>10549</v>
      </c>
      <c r="J7619">
        <v>10132</v>
      </c>
      <c r="K7619">
        <v>111600</v>
      </c>
      <c r="L7619" t="s">
        <v>31</v>
      </c>
      <c r="M7619" t="s">
        <v>129</v>
      </c>
      <c r="N7619" t="s">
        <v>11273</v>
      </c>
      <c r="O7619" s="129"/>
    </row>
    <row r="7620" spans="1:15">
      <c r="A7620" t="s">
        <v>1160</v>
      </c>
      <c r="B7620" t="s">
        <v>317</v>
      </c>
      <c r="C7620" t="s">
        <v>11593</v>
      </c>
      <c r="D7620" t="s">
        <v>318</v>
      </c>
      <c r="E7620">
        <v>20811.48</v>
      </c>
      <c r="F7620" t="s">
        <v>1170</v>
      </c>
      <c r="G7620" t="s">
        <v>11594</v>
      </c>
      <c r="H7620" t="s">
        <v>1018</v>
      </c>
      <c r="I7620" t="s">
        <v>10549</v>
      </c>
      <c r="J7620">
        <v>10132</v>
      </c>
      <c r="K7620">
        <v>111600</v>
      </c>
      <c r="L7620" t="s">
        <v>31</v>
      </c>
      <c r="M7620" t="s">
        <v>129</v>
      </c>
      <c r="N7620" t="s">
        <v>11274</v>
      </c>
      <c r="O7620" s="129"/>
    </row>
    <row r="7621" spans="1:15">
      <c r="A7621" t="s">
        <v>316</v>
      </c>
      <c r="B7621" t="s">
        <v>317</v>
      </c>
      <c r="C7621" t="s">
        <v>11569</v>
      </c>
      <c r="D7621" t="s">
        <v>318</v>
      </c>
      <c r="E7621">
        <v>2765.76</v>
      </c>
      <c r="F7621" t="s">
        <v>1170</v>
      </c>
      <c r="G7621" t="s">
        <v>11570</v>
      </c>
      <c r="H7621" t="s">
        <v>1019</v>
      </c>
      <c r="I7621" t="s">
        <v>10548</v>
      </c>
      <c r="J7621">
        <v>10132</v>
      </c>
      <c r="K7621">
        <v>111700</v>
      </c>
      <c r="L7621" t="s">
        <v>39</v>
      </c>
      <c r="M7621" t="s">
        <v>129</v>
      </c>
      <c r="N7621" t="s">
        <v>11264</v>
      </c>
      <c r="O7621" s="129"/>
    </row>
    <row r="7622" spans="1:15">
      <c r="A7622" t="s">
        <v>320</v>
      </c>
      <c r="B7622" t="s">
        <v>317</v>
      </c>
      <c r="C7622" t="s">
        <v>11571</v>
      </c>
      <c r="D7622" t="s">
        <v>318</v>
      </c>
      <c r="E7622">
        <v>2342.83</v>
      </c>
      <c r="F7622" t="s">
        <v>1170</v>
      </c>
      <c r="G7622" t="s">
        <v>11572</v>
      </c>
      <c r="H7622" t="s">
        <v>1013</v>
      </c>
      <c r="I7622" t="s">
        <v>10548</v>
      </c>
      <c r="J7622">
        <v>10132</v>
      </c>
      <c r="K7622">
        <v>111700</v>
      </c>
      <c r="L7622" t="s">
        <v>39</v>
      </c>
      <c r="M7622" t="s">
        <v>129</v>
      </c>
      <c r="N7622" t="s">
        <v>11265</v>
      </c>
      <c r="O7622" s="129"/>
    </row>
    <row r="7623" spans="1:15">
      <c r="A7623" t="s">
        <v>321</v>
      </c>
      <c r="B7623" t="s">
        <v>317</v>
      </c>
      <c r="C7623" t="s">
        <v>11573</v>
      </c>
      <c r="D7623" t="s">
        <v>318</v>
      </c>
      <c r="E7623">
        <v>2170.2199999999998</v>
      </c>
      <c r="F7623" t="s">
        <v>1170</v>
      </c>
      <c r="G7623" t="s">
        <v>11574</v>
      </c>
      <c r="H7623" t="s">
        <v>1014</v>
      </c>
      <c r="I7623" t="s">
        <v>10548</v>
      </c>
      <c r="J7623">
        <v>10132</v>
      </c>
      <c r="K7623">
        <v>111700</v>
      </c>
      <c r="L7623" t="s">
        <v>39</v>
      </c>
      <c r="M7623" t="s">
        <v>129</v>
      </c>
      <c r="N7623" t="s">
        <v>11266</v>
      </c>
      <c r="O7623" s="129"/>
    </row>
    <row r="7624" spans="1:15">
      <c r="A7624" t="s">
        <v>1115</v>
      </c>
      <c r="B7624" t="s">
        <v>317</v>
      </c>
      <c r="C7624" t="s">
        <v>11575</v>
      </c>
      <c r="D7624" t="s">
        <v>318</v>
      </c>
      <c r="E7624">
        <v>2552.21</v>
      </c>
      <c r="F7624" t="s">
        <v>1170</v>
      </c>
      <c r="G7624" t="s">
        <v>11576</v>
      </c>
      <c r="H7624" t="s">
        <v>1017</v>
      </c>
      <c r="I7624" t="s">
        <v>10548</v>
      </c>
      <c r="J7624">
        <v>10132</v>
      </c>
      <c r="K7624">
        <v>111700</v>
      </c>
      <c r="L7624" t="s">
        <v>39</v>
      </c>
      <c r="M7624" t="s">
        <v>129</v>
      </c>
      <c r="N7624" t="s">
        <v>11267</v>
      </c>
      <c r="O7624" s="129"/>
    </row>
    <row r="7625" spans="1:15">
      <c r="A7625" t="s">
        <v>11577</v>
      </c>
      <c r="B7625" t="s">
        <v>317</v>
      </c>
      <c r="C7625" t="s">
        <v>11578</v>
      </c>
      <c r="D7625" t="s">
        <v>318</v>
      </c>
      <c r="E7625">
        <v>2130.31</v>
      </c>
      <c r="F7625" t="s">
        <v>1170</v>
      </c>
      <c r="G7625" t="s">
        <v>11579</v>
      </c>
      <c r="H7625" t="s">
        <v>1008</v>
      </c>
      <c r="I7625" t="s">
        <v>10548</v>
      </c>
      <c r="J7625">
        <v>10132</v>
      </c>
      <c r="K7625">
        <v>111700</v>
      </c>
      <c r="L7625" t="s">
        <v>39</v>
      </c>
      <c r="M7625" t="s">
        <v>129</v>
      </c>
      <c r="N7625" t="s">
        <v>11268</v>
      </c>
      <c r="O7625" s="129"/>
    </row>
    <row r="7626" spans="1:15">
      <c r="A7626" t="s">
        <v>11580</v>
      </c>
      <c r="B7626" t="s">
        <v>317</v>
      </c>
      <c r="C7626" t="s">
        <v>11581</v>
      </c>
      <c r="D7626" t="s">
        <v>318</v>
      </c>
      <c r="E7626">
        <v>1889.88</v>
      </c>
      <c r="F7626" t="s">
        <v>1170</v>
      </c>
      <c r="G7626" t="s">
        <v>11582</v>
      </c>
      <c r="H7626" t="s">
        <v>1002</v>
      </c>
      <c r="I7626" t="s">
        <v>10548</v>
      </c>
      <c r="J7626">
        <v>10132</v>
      </c>
      <c r="K7626">
        <v>111700</v>
      </c>
      <c r="L7626" t="s">
        <v>39</v>
      </c>
      <c r="M7626" t="s">
        <v>129</v>
      </c>
      <c r="N7626" t="s">
        <v>11269</v>
      </c>
      <c r="O7626" s="129"/>
    </row>
    <row r="7627" spans="1:15">
      <c r="A7627" t="s">
        <v>11583</v>
      </c>
      <c r="B7627" t="s">
        <v>317</v>
      </c>
      <c r="C7627" t="s">
        <v>11584</v>
      </c>
      <c r="D7627" t="s">
        <v>318</v>
      </c>
      <c r="E7627">
        <v>2793.64</v>
      </c>
      <c r="F7627" t="s">
        <v>1170</v>
      </c>
      <c r="G7627" t="s">
        <v>11585</v>
      </c>
      <c r="H7627" t="s">
        <v>1010</v>
      </c>
      <c r="I7627" t="s">
        <v>10548</v>
      </c>
      <c r="J7627">
        <v>10132</v>
      </c>
      <c r="K7627">
        <v>111700</v>
      </c>
      <c r="L7627" t="s">
        <v>39</v>
      </c>
      <c r="M7627" t="s">
        <v>129</v>
      </c>
      <c r="N7627" t="s">
        <v>11271</v>
      </c>
      <c r="O7627" s="129"/>
    </row>
    <row r="7628" spans="1:15">
      <c r="A7628" t="s">
        <v>1155</v>
      </c>
      <c r="B7628" t="s">
        <v>317</v>
      </c>
      <c r="C7628" t="s">
        <v>11586</v>
      </c>
      <c r="D7628" t="s">
        <v>318</v>
      </c>
      <c r="E7628">
        <v>2924.01</v>
      </c>
      <c r="F7628" t="s">
        <v>1170</v>
      </c>
      <c r="G7628" t="s">
        <v>11587</v>
      </c>
      <c r="H7628" t="s">
        <v>1014</v>
      </c>
      <c r="I7628" t="s">
        <v>10548</v>
      </c>
      <c r="J7628">
        <v>10132</v>
      </c>
      <c r="K7628">
        <v>111700</v>
      </c>
      <c r="L7628" t="s">
        <v>39</v>
      </c>
      <c r="M7628" t="s">
        <v>129</v>
      </c>
      <c r="N7628" t="s">
        <v>11270</v>
      </c>
      <c r="O7628" s="129"/>
    </row>
    <row r="7629" spans="1:15">
      <c r="A7629" t="s">
        <v>11588</v>
      </c>
      <c r="B7629" t="s">
        <v>317</v>
      </c>
      <c r="C7629" t="s">
        <v>11589</v>
      </c>
      <c r="D7629" t="s">
        <v>318</v>
      </c>
      <c r="E7629">
        <v>5288.63</v>
      </c>
      <c r="F7629" t="s">
        <v>1170</v>
      </c>
      <c r="G7629" t="s">
        <v>11590</v>
      </c>
      <c r="H7629" t="s">
        <v>1022</v>
      </c>
      <c r="I7629" t="s">
        <v>10548</v>
      </c>
      <c r="J7629">
        <v>10132</v>
      </c>
      <c r="K7629">
        <v>111700</v>
      </c>
      <c r="L7629" t="s">
        <v>39</v>
      </c>
      <c r="M7629" t="s">
        <v>129</v>
      </c>
      <c r="N7629" t="s">
        <v>11272</v>
      </c>
      <c r="O7629" s="129"/>
    </row>
    <row r="7630" spans="1:15">
      <c r="A7630" t="s">
        <v>1161</v>
      </c>
      <c r="B7630" t="s">
        <v>317</v>
      </c>
      <c r="C7630" t="s">
        <v>11591</v>
      </c>
      <c r="D7630" t="s">
        <v>318</v>
      </c>
      <c r="E7630">
        <v>2954.43</v>
      </c>
      <c r="F7630" t="s">
        <v>1170</v>
      </c>
      <c r="G7630" t="s">
        <v>11592</v>
      </c>
      <c r="H7630" t="s">
        <v>1013</v>
      </c>
      <c r="I7630" t="s">
        <v>10548</v>
      </c>
      <c r="J7630">
        <v>10132</v>
      </c>
      <c r="K7630">
        <v>111700</v>
      </c>
      <c r="L7630" t="s">
        <v>39</v>
      </c>
      <c r="M7630" t="s">
        <v>129</v>
      </c>
      <c r="N7630" t="s">
        <v>11273</v>
      </c>
      <c r="O7630" s="129"/>
    </row>
    <row r="7631" spans="1:15">
      <c r="A7631" t="s">
        <v>1160</v>
      </c>
      <c r="B7631" t="s">
        <v>317</v>
      </c>
      <c r="C7631" t="s">
        <v>11593</v>
      </c>
      <c r="D7631" t="s">
        <v>318</v>
      </c>
      <c r="E7631">
        <v>3782.84</v>
      </c>
      <c r="F7631" t="s">
        <v>1170</v>
      </c>
      <c r="G7631" t="s">
        <v>11594</v>
      </c>
      <c r="H7631" t="s">
        <v>1019</v>
      </c>
      <c r="I7631" t="s">
        <v>10548</v>
      </c>
      <c r="J7631">
        <v>10132</v>
      </c>
      <c r="K7631">
        <v>111700</v>
      </c>
      <c r="L7631" t="s">
        <v>39</v>
      </c>
      <c r="M7631" t="s">
        <v>129</v>
      </c>
      <c r="N7631" t="s">
        <v>11274</v>
      </c>
      <c r="O7631" s="129"/>
    </row>
    <row r="7632" spans="1:15">
      <c r="A7632" t="s">
        <v>316</v>
      </c>
      <c r="B7632" t="s">
        <v>317</v>
      </c>
      <c r="C7632" t="s">
        <v>11569</v>
      </c>
      <c r="D7632" t="s">
        <v>318</v>
      </c>
      <c r="E7632">
        <v>87.5</v>
      </c>
      <c r="F7632" t="s">
        <v>1170</v>
      </c>
      <c r="G7632" t="s">
        <v>11570</v>
      </c>
      <c r="H7632" t="s">
        <v>1020</v>
      </c>
      <c r="I7632" t="s">
        <v>10547</v>
      </c>
      <c r="J7632">
        <v>10132</v>
      </c>
      <c r="K7632">
        <v>113000</v>
      </c>
      <c r="L7632" t="s">
        <v>39</v>
      </c>
      <c r="M7632" t="s">
        <v>129</v>
      </c>
      <c r="N7632" t="s">
        <v>11264</v>
      </c>
      <c r="O7632" s="129"/>
    </row>
    <row r="7633" spans="1:15">
      <c r="A7633" t="s">
        <v>320</v>
      </c>
      <c r="B7633" t="s">
        <v>317</v>
      </c>
      <c r="C7633" t="s">
        <v>11571</v>
      </c>
      <c r="D7633" t="s">
        <v>318</v>
      </c>
      <c r="E7633">
        <v>55.04</v>
      </c>
      <c r="F7633" t="s">
        <v>1170</v>
      </c>
      <c r="G7633" t="s">
        <v>11572</v>
      </c>
      <c r="H7633" t="s">
        <v>1014</v>
      </c>
      <c r="I7633" t="s">
        <v>10547</v>
      </c>
      <c r="J7633">
        <v>10132</v>
      </c>
      <c r="K7633">
        <v>113000</v>
      </c>
      <c r="L7633" t="s">
        <v>39</v>
      </c>
      <c r="M7633" t="s">
        <v>129</v>
      </c>
      <c r="N7633" t="s">
        <v>11265</v>
      </c>
      <c r="O7633" s="129"/>
    </row>
    <row r="7634" spans="1:15">
      <c r="A7634" t="s">
        <v>321</v>
      </c>
      <c r="B7634" t="s">
        <v>317</v>
      </c>
      <c r="C7634" t="s">
        <v>11573</v>
      </c>
      <c r="D7634" t="s">
        <v>318</v>
      </c>
      <c r="E7634">
        <v>48.01</v>
      </c>
      <c r="F7634" t="s">
        <v>1170</v>
      </c>
      <c r="G7634" t="s">
        <v>11574</v>
      </c>
      <c r="H7634" t="s">
        <v>1015</v>
      </c>
      <c r="I7634" t="s">
        <v>10547</v>
      </c>
      <c r="J7634">
        <v>10132</v>
      </c>
      <c r="K7634">
        <v>113000</v>
      </c>
      <c r="L7634" t="s">
        <v>39</v>
      </c>
      <c r="M7634" t="s">
        <v>129</v>
      </c>
      <c r="N7634" t="s">
        <v>11266</v>
      </c>
      <c r="O7634" s="129"/>
    </row>
    <row r="7635" spans="1:15">
      <c r="A7635" t="s">
        <v>1115</v>
      </c>
      <c r="B7635" t="s">
        <v>317</v>
      </c>
      <c r="C7635" t="s">
        <v>11575</v>
      </c>
      <c r="D7635" t="s">
        <v>318</v>
      </c>
      <c r="E7635">
        <v>52.68</v>
      </c>
      <c r="F7635" t="s">
        <v>1170</v>
      </c>
      <c r="G7635" t="s">
        <v>11576</v>
      </c>
      <c r="H7635" t="s">
        <v>1018</v>
      </c>
      <c r="I7635" t="s">
        <v>10547</v>
      </c>
      <c r="J7635">
        <v>10132</v>
      </c>
      <c r="K7635">
        <v>113000</v>
      </c>
      <c r="L7635" t="s">
        <v>39</v>
      </c>
      <c r="M7635" t="s">
        <v>129</v>
      </c>
      <c r="N7635" t="s">
        <v>11267</v>
      </c>
      <c r="O7635" s="129"/>
    </row>
    <row r="7636" spans="1:15">
      <c r="A7636" t="s">
        <v>11577</v>
      </c>
      <c r="B7636" t="s">
        <v>317</v>
      </c>
      <c r="C7636" t="s">
        <v>11578</v>
      </c>
      <c r="D7636" t="s">
        <v>318</v>
      </c>
      <c r="E7636">
        <v>44.85</v>
      </c>
      <c r="F7636" t="s">
        <v>1170</v>
      </c>
      <c r="G7636" t="s">
        <v>11579</v>
      </c>
      <c r="H7636" t="s">
        <v>1009</v>
      </c>
      <c r="I7636" t="s">
        <v>10547</v>
      </c>
      <c r="J7636">
        <v>10132</v>
      </c>
      <c r="K7636">
        <v>113000</v>
      </c>
      <c r="L7636" t="s">
        <v>39</v>
      </c>
      <c r="M7636" t="s">
        <v>129</v>
      </c>
      <c r="N7636" t="s">
        <v>11268</v>
      </c>
      <c r="O7636" s="129"/>
    </row>
    <row r="7637" spans="1:15">
      <c r="A7637" t="s">
        <v>11580</v>
      </c>
      <c r="B7637" t="s">
        <v>317</v>
      </c>
      <c r="C7637" t="s">
        <v>11581</v>
      </c>
      <c r="D7637" t="s">
        <v>318</v>
      </c>
      <c r="E7637">
        <v>43.67</v>
      </c>
      <c r="F7637" t="s">
        <v>1170</v>
      </c>
      <c r="G7637" t="s">
        <v>11582</v>
      </c>
      <c r="H7637" t="s">
        <v>1003</v>
      </c>
      <c r="I7637" t="s">
        <v>10547</v>
      </c>
      <c r="J7637">
        <v>10132</v>
      </c>
      <c r="K7637">
        <v>113000</v>
      </c>
      <c r="L7637" t="s">
        <v>39</v>
      </c>
      <c r="M7637" t="s">
        <v>129</v>
      </c>
      <c r="N7637" t="s">
        <v>11269</v>
      </c>
      <c r="O7637" s="129"/>
    </row>
    <row r="7638" spans="1:15">
      <c r="A7638" t="s">
        <v>1155</v>
      </c>
      <c r="B7638" t="s">
        <v>317</v>
      </c>
      <c r="C7638" t="s">
        <v>11586</v>
      </c>
      <c r="D7638" t="s">
        <v>318</v>
      </c>
      <c r="E7638">
        <v>88.79</v>
      </c>
      <c r="F7638" t="s">
        <v>1170</v>
      </c>
      <c r="G7638" t="s">
        <v>11587</v>
      </c>
      <c r="H7638" t="s">
        <v>1015</v>
      </c>
      <c r="I7638" t="s">
        <v>10547</v>
      </c>
      <c r="J7638">
        <v>10132</v>
      </c>
      <c r="K7638">
        <v>113000</v>
      </c>
      <c r="L7638" t="s">
        <v>39</v>
      </c>
      <c r="M7638" t="s">
        <v>129</v>
      </c>
      <c r="N7638" t="s">
        <v>11270</v>
      </c>
      <c r="O7638" s="129"/>
    </row>
    <row r="7639" spans="1:15">
      <c r="A7639" t="s">
        <v>11583</v>
      </c>
      <c r="B7639" t="s">
        <v>317</v>
      </c>
      <c r="C7639" t="s">
        <v>11584</v>
      </c>
      <c r="D7639" t="s">
        <v>318</v>
      </c>
      <c r="E7639">
        <v>85.52</v>
      </c>
      <c r="F7639" t="s">
        <v>1170</v>
      </c>
      <c r="G7639" t="s">
        <v>11585</v>
      </c>
      <c r="H7639" t="s">
        <v>1011</v>
      </c>
      <c r="I7639" t="s">
        <v>10547</v>
      </c>
      <c r="J7639">
        <v>10132</v>
      </c>
      <c r="K7639">
        <v>113000</v>
      </c>
      <c r="L7639" t="s">
        <v>39</v>
      </c>
      <c r="M7639" t="s">
        <v>129</v>
      </c>
      <c r="N7639" t="s">
        <v>11271</v>
      </c>
      <c r="O7639" s="129"/>
    </row>
    <row r="7640" spans="1:15">
      <c r="A7640" t="s">
        <v>11588</v>
      </c>
      <c r="B7640" t="s">
        <v>317</v>
      </c>
      <c r="C7640" t="s">
        <v>11589</v>
      </c>
      <c r="D7640" t="s">
        <v>318</v>
      </c>
      <c r="E7640">
        <v>391.39</v>
      </c>
      <c r="F7640" t="s">
        <v>1170</v>
      </c>
      <c r="G7640" t="s">
        <v>11590</v>
      </c>
      <c r="H7640" t="s">
        <v>1023</v>
      </c>
      <c r="I7640" t="s">
        <v>10547</v>
      </c>
      <c r="J7640">
        <v>10132</v>
      </c>
      <c r="K7640">
        <v>113000</v>
      </c>
      <c r="L7640" t="s">
        <v>39</v>
      </c>
      <c r="M7640" t="s">
        <v>129</v>
      </c>
      <c r="N7640" t="s">
        <v>11272</v>
      </c>
      <c r="O7640" s="129"/>
    </row>
    <row r="7641" spans="1:15">
      <c r="A7641" t="s">
        <v>1161</v>
      </c>
      <c r="B7641" t="s">
        <v>317</v>
      </c>
      <c r="C7641" t="s">
        <v>11591</v>
      </c>
      <c r="D7641" t="s">
        <v>318</v>
      </c>
      <c r="E7641">
        <v>98.89</v>
      </c>
      <c r="F7641" t="s">
        <v>1170</v>
      </c>
      <c r="G7641" t="s">
        <v>11592</v>
      </c>
      <c r="H7641" t="s">
        <v>1014</v>
      </c>
      <c r="I7641" t="s">
        <v>10547</v>
      </c>
      <c r="J7641">
        <v>10132</v>
      </c>
      <c r="K7641">
        <v>113000</v>
      </c>
      <c r="L7641" t="s">
        <v>39</v>
      </c>
      <c r="M7641" t="s">
        <v>129</v>
      </c>
      <c r="N7641" t="s">
        <v>11273</v>
      </c>
      <c r="O7641" s="129"/>
    </row>
    <row r="7642" spans="1:15">
      <c r="A7642" t="s">
        <v>1160</v>
      </c>
      <c r="B7642" t="s">
        <v>317</v>
      </c>
      <c r="C7642" t="s">
        <v>11593</v>
      </c>
      <c r="D7642" t="s">
        <v>318</v>
      </c>
      <c r="E7642">
        <v>197.82</v>
      </c>
      <c r="F7642" t="s">
        <v>1170</v>
      </c>
      <c r="G7642" t="s">
        <v>11594</v>
      </c>
      <c r="H7642" t="s">
        <v>1020</v>
      </c>
      <c r="I7642" t="s">
        <v>10547</v>
      </c>
      <c r="J7642">
        <v>10132</v>
      </c>
      <c r="K7642">
        <v>113000</v>
      </c>
      <c r="L7642" t="s">
        <v>39</v>
      </c>
      <c r="M7642" t="s">
        <v>129</v>
      </c>
      <c r="N7642" t="s">
        <v>11274</v>
      </c>
      <c r="O7642" s="129"/>
    </row>
    <row r="7643" spans="1:15">
      <c r="A7643" t="s">
        <v>316</v>
      </c>
      <c r="B7643" t="s">
        <v>317</v>
      </c>
      <c r="C7643" t="s">
        <v>11569</v>
      </c>
      <c r="D7643" t="s">
        <v>318</v>
      </c>
      <c r="E7643">
        <v>371.71</v>
      </c>
      <c r="F7643" t="s">
        <v>1170</v>
      </c>
      <c r="G7643" t="s">
        <v>11570</v>
      </c>
      <c r="H7643" t="s">
        <v>1021</v>
      </c>
      <c r="I7643" t="s">
        <v>10546</v>
      </c>
      <c r="J7643">
        <v>10132</v>
      </c>
      <c r="K7643">
        <v>113010</v>
      </c>
      <c r="L7643" t="s">
        <v>35</v>
      </c>
      <c r="M7643" t="s">
        <v>129</v>
      </c>
      <c r="N7643" t="s">
        <v>11264</v>
      </c>
      <c r="O7643" s="129"/>
    </row>
    <row r="7644" spans="1:15">
      <c r="A7644" t="s">
        <v>320</v>
      </c>
      <c r="B7644" t="s">
        <v>317</v>
      </c>
      <c r="C7644" t="s">
        <v>11571</v>
      </c>
      <c r="D7644" t="s">
        <v>318</v>
      </c>
      <c r="E7644">
        <v>363.52</v>
      </c>
      <c r="F7644" t="s">
        <v>1170</v>
      </c>
      <c r="G7644" t="s">
        <v>11572</v>
      </c>
      <c r="H7644" t="s">
        <v>1015</v>
      </c>
      <c r="I7644" t="s">
        <v>10546</v>
      </c>
      <c r="J7644">
        <v>10132</v>
      </c>
      <c r="K7644">
        <v>113010</v>
      </c>
      <c r="L7644" t="s">
        <v>35</v>
      </c>
      <c r="M7644" t="s">
        <v>129</v>
      </c>
      <c r="N7644" t="s">
        <v>11265</v>
      </c>
      <c r="O7644" s="129"/>
    </row>
    <row r="7645" spans="1:15">
      <c r="A7645" t="s">
        <v>321</v>
      </c>
      <c r="B7645" t="s">
        <v>317</v>
      </c>
      <c r="C7645" t="s">
        <v>11573</v>
      </c>
      <c r="D7645" t="s">
        <v>318</v>
      </c>
      <c r="E7645">
        <v>363.52</v>
      </c>
      <c r="F7645" t="s">
        <v>1170</v>
      </c>
      <c r="G7645" t="s">
        <v>11574</v>
      </c>
      <c r="H7645" t="s">
        <v>1016</v>
      </c>
      <c r="I7645" t="s">
        <v>10546</v>
      </c>
      <c r="J7645">
        <v>10132</v>
      </c>
      <c r="K7645">
        <v>113010</v>
      </c>
      <c r="L7645" t="s">
        <v>35</v>
      </c>
      <c r="M7645" t="s">
        <v>129</v>
      </c>
      <c r="N7645" t="s">
        <v>11266</v>
      </c>
      <c r="O7645" s="129"/>
    </row>
    <row r="7646" spans="1:15">
      <c r="A7646" t="s">
        <v>1115</v>
      </c>
      <c r="B7646" t="s">
        <v>317</v>
      </c>
      <c r="C7646" t="s">
        <v>11575</v>
      </c>
      <c r="D7646" t="s">
        <v>318</v>
      </c>
      <c r="E7646">
        <v>373.85</v>
      </c>
      <c r="F7646" t="s">
        <v>1170</v>
      </c>
      <c r="G7646" t="s">
        <v>11576</v>
      </c>
      <c r="H7646" t="s">
        <v>1019</v>
      </c>
      <c r="I7646" t="s">
        <v>10546</v>
      </c>
      <c r="J7646">
        <v>10132</v>
      </c>
      <c r="K7646">
        <v>113010</v>
      </c>
      <c r="L7646" t="s">
        <v>35</v>
      </c>
      <c r="M7646" t="s">
        <v>129</v>
      </c>
      <c r="N7646" t="s">
        <v>11267</v>
      </c>
      <c r="O7646" s="129"/>
    </row>
    <row r="7647" spans="1:15">
      <c r="A7647" t="s">
        <v>11577</v>
      </c>
      <c r="B7647" t="s">
        <v>317</v>
      </c>
      <c r="C7647" t="s">
        <v>11578</v>
      </c>
      <c r="D7647" t="s">
        <v>318</v>
      </c>
      <c r="E7647">
        <v>366.11</v>
      </c>
      <c r="F7647" t="s">
        <v>1170</v>
      </c>
      <c r="G7647" t="s">
        <v>11579</v>
      </c>
      <c r="H7647" t="s">
        <v>1010</v>
      </c>
      <c r="I7647" t="s">
        <v>10546</v>
      </c>
      <c r="J7647">
        <v>10132</v>
      </c>
      <c r="K7647">
        <v>113010</v>
      </c>
      <c r="L7647" t="s">
        <v>35</v>
      </c>
      <c r="M7647" t="s">
        <v>129</v>
      </c>
      <c r="N7647" t="s">
        <v>11268</v>
      </c>
      <c r="O7647" s="129"/>
    </row>
    <row r="7648" spans="1:15">
      <c r="A7648" t="s">
        <v>11580</v>
      </c>
      <c r="B7648" t="s">
        <v>317</v>
      </c>
      <c r="C7648" t="s">
        <v>11581</v>
      </c>
      <c r="D7648" t="s">
        <v>318</v>
      </c>
      <c r="E7648">
        <v>419.84</v>
      </c>
      <c r="F7648" t="s">
        <v>1170</v>
      </c>
      <c r="G7648" t="s">
        <v>11582</v>
      </c>
      <c r="H7648" t="s">
        <v>1004</v>
      </c>
      <c r="I7648" t="s">
        <v>10546</v>
      </c>
      <c r="J7648">
        <v>10132</v>
      </c>
      <c r="K7648">
        <v>113010</v>
      </c>
      <c r="L7648" t="s">
        <v>35</v>
      </c>
      <c r="M7648" t="s">
        <v>129</v>
      </c>
      <c r="N7648" t="s">
        <v>11269</v>
      </c>
      <c r="O7648" s="129"/>
    </row>
    <row r="7649" spans="1:15">
      <c r="A7649" t="s">
        <v>1155</v>
      </c>
      <c r="B7649" t="s">
        <v>317</v>
      </c>
      <c r="C7649" t="s">
        <v>11586</v>
      </c>
      <c r="D7649" t="s">
        <v>318</v>
      </c>
      <c r="E7649">
        <v>419.84</v>
      </c>
      <c r="F7649" t="s">
        <v>1170</v>
      </c>
      <c r="G7649" t="s">
        <v>11587</v>
      </c>
      <c r="H7649" t="s">
        <v>1016</v>
      </c>
      <c r="I7649" t="s">
        <v>10546</v>
      </c>
      <c r="J7649">
        <v>10132</v>
      </c>
      <c r="K7649">
        <v>113010</v>
      </c>
      <c r="L7649" t="s">
        <v>35</v>
      </c>
      <c r="M7649" t="s">
        <v>129</v>
      </c>
      <c r="N7649" t="s">
        <v>11270</v>
      </c>
      <c r="O7649" s="129"/>
    </row>
    <row r="7650" spans="1:15">
      <c r="A7650" t="s">
        <v>11583</v>
      </c>
      <c r="B7650" t="s">
        <v>317</v>
      </c>
      <c r="C7650" t="s">
        <v>11584</v>
      </c>
      <c r="D7650" t="s">
        <v>318</v>
      </c>
      <c r="E7650">
        <v>419.84</v>
      </c>
      <c r="F7650" t="s">
        <v>1170</v>
      </c>
      <c r="G7650" t="s">
        <v>11585</v>
      </c>
      <c r="H7650" t="s">
        <v>1012</v>
      </c>
      <c r="I7650" t="s">
        <v>10546</v>
      </c>
      <c r="J7650">
        <v>10132</v>
      </c>
      <c r="K7650">
        <v>113010</v>
      </c>
      <c r="L7650" t="s">
        <v>35</v>
      </c>
      <c r="M7650" t="s">
        <v>129</v>
      </c>
      <c r="N7650" t="s">
        <v>11271</v>
      </c>
      <c r="O7650" s="129"/>
    </row>
    <row r="7651" spans="1:15">
      <c r="A7651" t="s">
        <v>11588</v>
      </c>
      <c r="B7651" t="s">
        <v>317</v>
      </c>
      <c r="C7651" t="s">
        <v>11589</v>
      </c>
      <c r="D7651" t="s">
        <v>318</v>
      </c>
      <c r="E7651">
        <v>733.81</v>
      </c>
      <c r="F7651" t="s">
        <v>1170</v>
      </c>
      <c r="G7651" t="s">
        <v>11590</v>
      </c>
      <c r="H7651" t="s">
        <v>1024</v>
      </c>
      <c r="I7651" t="s">
        <v>10546</v>
      </c>
      <c r="J7651">
        <v>10132</v>
      </c>
      <c r="K7651">
        <v>113010</v>
      </c>
      <c r="L7651" t="s">
        <v>35</v>
      </c>
      <c r="M7651" t="s">
        <v>129</v>
      </c>
      <c r="N7651" t="s">
        <v>11272</v>
      </c>
      <c r="O7651" s="129"/>
    </row>
    <row r="7652" spans="1:15">
      <c r="A7652" t="s">
        <v>1161</v>
      </c>
      <c r="B7652" t="s">
        <v>317</v>
      </c>
      <c r="C7652" t="s">
        <v>11591</v>
      </c>
      <c r="D7652" t="s">
        <v>318</v>
      </c>
      <c r="E7652">
        <v>456.11</v>
      </c>
      <c r="F7652" t="s">
        <v>1170</v>
      </c>
      <c r="G7652" t="s">
        <v>11592</v>
      </c>
      <c r="H7652" t="s">
        <v>1015</v>
      </c>
      <c r="I7652" t="s">
        <v>10546</v>
      </c>
      <c r="J7652">
        <v>10132</v>
      </c>
      <c r="K7652">
        <v>113010</v>
      </c>
      <c r="L7652" t="s">
        <v>35</v>
      </c>
      <c r="M7652" t="s">
        <v>129</v>
      </c>
      <c r="N7652" t="s">
        <v>11273</v>
      </c>
      <c r="O7652" s="129"/>
    </row>
    <row r="7653" spans="1:15">
      <c r="A7653" t="s">
        <v>1160</v>
      </c>
      <c r="B7653" t="s">
        <v>317</v>
      </c>
      <c r="C7653" t="s">
        <v>11593</v>
      </c>
      <c r="D7653" t="s">
        <v>318</v>
      </c>
      <c r="E7653">
        <v>456.11</v>
      </c>
      <c r="F7653" t="s">
        <v>1170</v>
      </c>
      <c r="G7653" t="s">
        <v>11594</v>
      </c>
      <c r="H7653" t="s">
        <v>1021</v>
      </c>
      <c r="I7653" t="s">
        <v>10546</v>
      </c>
      <c r="J7653">
        <v>10132</v>
      </c>
      <c r="K7653">
        <v>113010</v>
      </c>
      <c r="L7653" t="s">
        <v>35</v>
      </c>
      <c r="M7653" t="s">
        <v>129</v>
      </c>
      <c r="N7653" t="s">
        <v>11274</v>
      </c>
      <c r="O7653" s="129"/>
    </row>
    <row r="7654" spans="1:15">
      <c r="A7654" t="s">
        <v>316</v>
      </c>
      <c r="B7654" t="s">
        <v>317</v>
      </c>
      <c r="C7654" t="s">
        <v>11569</v>
      </c>
      <c r="D7654" t="s">
        <v>318</v>
      </c>
      <c r="E7654">
        <v>213.28</v>
      </c>
      <c r="F7654" t="s">
        <v>1170</v>
      </c>
      <c r="G7654" t="s">
        <v>11570</v>
      </c>
      <c r="H7654" t="s">
        <v>1022</v>
      </c>
      <c r="I7654" t="s">
        <v>10545</v>
      </c>
      <c r="J7654">
        <v>10132</v>
      </c>
      <c r="K7654">
        <v>113020</v>
      </c>
      <c r="L7654" t="s">
        <v>33</v>
      </c>
      <c r="M7654" t="s">
        <v>129</v>
      </c>
      <c r="N7654" t="s">
        <v>11264</v>
      </c>
      <c r="O7654" s="129"/>
    </row>
    <row r="7655" spans="1:15">
      <c r="A7655" t="s">
        <v>320</v>
      </c>
      <c r="B7655" t="s">
        <v>317</v>
      </c>
      <c r="C7655" t="s">
        <v>11571</v>
      </c>
      <c r="D7655" t="s">
        <v>318</v>
      </c>
      <c r="E7655">
        <v>213.28</v>
      </c>
      <c r="F7655" t="s">
        <v>1170</v>
      </c>
      <c r="G7655" t="s">
        <v>11572</v>
      </c>
      <c r="H7655" t="s">
        <v>1016</v>
      </c>
      <c r="I7655" t="s">
        <v>10545</v>
      </c>
      <c r="J7655">
        <v>10132</v>
      </c>
      <c r="K7655">
        <v>113020</v>
      </c>
      <c r="L7655" t="s">
        <v>33</v>
      </c>
      <c r="M7655" t="s">
        <v>129</v>
      </c>
      <c r="N7655" t="s">
        <v>11265</v>
      </c>
      <c r="O7655" s="129"/>
    </row>
    <row r="7656" spans="1:15">
      <c r="A7656" t="s">
        <v>321</v>
      </c>
      <c r="B7656" t="s">
        <v>317</v>
      </c>
      <c r="C7656" t="s">
        <v>11573</v>
      </c>
      <c r="D7656" t="s">
        <v>318</v>
      </c>
      <c r="E7656">
        <v>213.28</v>
      </c>
      <c r="F7656" t="s">
        <v>1170</v>
      </c>
      <c r="G7656" t="s">
        <v>11574</v>
      </c>
      <c r="H7656" t="s">
        <v>1017</v>
      </c>
      <c r="I7656" t="s">
        <v>10545</v>
      </c>
      <c r="J7656">
        <v>10132</v>
      </c>
      <c r="K7656">
        <v>113020</v>
      </c>
      <c r="L7656" t="s">
        <v>33</v>
      </c>
      <c r="M7656" t="s">
        <v>129</v>
      </c>
      <c r="N7656" t="s">
        <v>11266</v>
      </c>
      <c r="O7656" s="129"/>
    </row>
    <row r="7657" spans="1:15">
      <c r="A7657" t="s">
        <v>1115</v>
      </c>
      <c r="B7657" t="s">
        <v>317</v>
      </c>
      <c r="C7657" t="s">
        <v>11575</v>
      </c>
      <c r="D7657" t="s">
        <v>318</v>
      </c>
      <c r="E7657">
        <v>213.28</v>
      </c>
      <c r="F7657" t="s">
        <v>1170</v>
      </c>
      <c r="G7657" t="s">
        <v>11576</v>
      </c>
      <c r="H7657" t="s">
        <v>1020</v>
      </c>
      <c r="I7657" t="s">
        <v>10545</v>
      </c>
      <c r="J7657">
        <v>10132</v>
      </c>
      <c r="K7657">
        <v>113020</v>
      </c>
      <c r="L7657" t="s">
        <v>33</v>
      </c>
      <c r="M7657" t="s">
        <v>129</v>
      </c>
      <c r="N7657" t="s">
        <v>11267</v>
      </c>
      <c r="O7657" s="129"/>
    </row>
    <row r="7658" spans="1:15">
      <c r="A7658" t="s">
        <v>11577</v>
      </c>
      <c r="B7658" t="s">
        <v>317</v>
      </c>
      <c r="C7658" t="s">
        <v>11578</v>
      </c>
      <c r="D7658" t="s">
        <v>318</v>
      </c>
      <c r="E7658">
        <v>213.28</v>
      </c>
      <c r="F7658" t="s">
        <v>1170</v>
      </c>
      <c r="G7658" t="s">
        <v>11579</v>
      </c>
      <c r="H7658" t="s">
        <v>1011</v>
      </c>
      <c r="I7658" t="s">
        <v>10545</v>
      </c>
      <c r="J7658">
        <v>10132</v>
      </c>
      <c r="K7658">
        <v>113020</v>
      </c>
      <c r="L7658" t="s">
        <v>33</v>
      </c>
      <c r="M7658" t="s">
        <v>129</v>
      </c>
      <c r="N7658" t="s">
        <v>11268</v>
      </c>
      <c r="O7658" s="129"/>
    </row>
    <row r="7659" spans="1:15">
      <c r="A7659" t="s">
        <v>11580</v>
      </c>
      <c r="B7659" t="s">
        <v>317</v>
      </c>
      <c r="C7659" t="s">
        <v>11581</v>
      </c>
      <c r="D7659" t="s">
        <v>318</v>
      </c>
      <c r="E7659">
        <v>213.28</v>
      </c>
      <c r="F7659" t="s">
        <v>1170</v>
      </c>
      <c r="G7659" t="s">
        <v>11582</v>
      </c>
      <c r="H7659" t="s">
        <v>1005</v>
      </c>
      <c r="I7659" t="s">
        <v>10545</v>
      </c>
      <c r="J7659">
        <v>10132</v>
      </c>
      <c r="K7659">
        <v>113020</v>
      </c>
      <c r="L7659" t="s">
        <v>33</v>
      </c>
      <c r="M7659" t="s">
        <v>129</v>
      </c>
      <c r="N7659" t="s">
        <v>11269</v>
      </c>
      <c r="O7659" s="129"/>
    </row>
    <row r="7660" spans="1:15">
      <c r="A7660" t="s">
        <v>1155</v>
      </c>
      <c r="B7660" t="s">
        <v>317</v>
      </c>
      <c r="C7660" t="s">
        <v>11586</v>
      </c>
      <c r="D7660" t="s">
        <v>318</v>
      </c>
      <c r="E7660">
        <v>293.73</v>
      </c>
      <c r="F7660" t="s">
        <v>1170</v>
      </c>
      <c r="G7660" t="s">
        <v>11587</v>
      </c>
      <c r="H7660" t="s">
        <v>1017</v>
      </c>
      <c r="I7660" t="s">
        <v>10545</v>
      </c>
      <c r="J7660">
        <v>10132</v>
      </c>
      <c r="K7660">
        <v>113020</v>
      </c>
      <c r="L7660" t="s">
        <v>33</v>
      </c>
      <c r="M7660" t="s">
        <v>129</v>
      </c>
      <c r="N7660" t="s">
        <v>11270</v>
      </c>
      <c r="O7660" s="129"/>
    </row>
    <row r="7661" spans="1:15">
      <c r="A7661" t="s">
        <v>11583</v>
      </c>
      <c r="B7661" t="s">
        <v>317</v>
      </c>
      <c r="C7661" t="s">
        <v>11584</v>
      </c>
      <c r="D7661" t="s">
        <v>318</v>
      </c>
      <c r="E7661">
        <v>213.28</v>
      </c>
      <c r="F7661" t="s">
        <v>1170</v>
      </c>
      <c r="G7661" t="s">
        <v>11585</v>
      </c>
      <c r="H7661" t="s">
        <v>1013</v>
      </c>
      <c r="I7661" t="s">
        <v>10545</v>
      </c>
      <c r="J7661">
        <v>10132</v>
      </c>
      <c r="K7661">
        <v>113020</v>
      </c>
      <c r="L7661" t="s">
        <v>33</v>
      </c>
      <c r="M7661" t="s">
        <v>129</v>
      </c>
      <c r="N7661" t="s">
        <v>11271</v>
      </c>
      <c r="O7661" s="129"/>
    </row>
    <row r="7662" spans="1:15">
      <c r="A7662" t="s">
        <v>11588</v>
      </c>
      <c r="B7662" t="s">
        <v>317</v>
      </c>
      <c r="C7662" t="s">
        <v>11589</v>
      </c>
      <c r="D7662" t="s">
        <v>318</v>
      </c>
      <c r="E7662">
        <v>452.61</v>
      </c>
      <c r="F7662" t="s">
        <v>1170</v>
      </c>
      <c r="G7662" t="s">
        <v>11590</v>
      </c>
      <c r="H7662" t="s">
        <v>1025</v>
      </c>
      <c r="I7662" t="s">
        <v>10545</v>
      </c>
      <c r="J7662">
        <v>10132</v>
      </c>
      <c r="K7662">
        <v>113020</v>
      </c>
      <c r="L7662" t="s">
        <v>33</v>
      </c>
      <c r="M7662" t="s">
        <v>129</v>
      </c>
      <c r="N7662" t="s">
        <v>11272</v>
      </c>
      <c r="O7662" s="129"/>
    </row>
    <row r="7663" spans="1:15">
      <c r="A7663" t="s">
        <v>1161</v>
      </c>
      <c r="B7663" t="s">
        <v>317</v>
      </c>
      <c r="C7663" t="s">
        <v>11591</v>
      </c>
      <c r="D7663" t="s">
        <v>318</v>
      </c>
      <c r="E7663">
        <v>239.14</v>
      </c>
      <c r="F7663" t="s">
        <v>1170</v>
      </c>
      <c r="G7663" t="s">
        <v>11592</v>
      </c>
      <c r="H7663" t="s">
        <v>1016</v>
      </c>
      <c r="I7663" t="s">
        <v>10545</v>
      </c>
      <c r="J7663">
        <v>10132</v>
      </c>
      <c r="K7663">
        <v>113020</v>
      </c>
      <c r="L7663" t="s">
        <v>33</v>
      </c>
      <c r="M7663" t="s">
        <v>129</v>
      </c>
      <c r="N7663" t="s">
        <v>11273</v>
      </c>
      <c r="O7663" s="129"/>
    </row>
    <row r="7664" spans="1:15">
      <c r="A7664" t="s">
        <v>1160</v>
      </c>
      <c r="B7664" t="s">
        <v>317</v>
      </c>
      <c r="C7664" t="s">
        <v>11593</v>
      </c>
      <c r="D7664" t="s">
        <v>318</v>
      </c>
      <c r="E7664">
        <v>239.14</v>
      </c>
      <c r="F7664" t="s">
        <v>1170</v>
      </c>
      <c r="G7664" t="s">
        <v>11594</v>
      </c>
      <c r="H7664" t="s">
        <v>1022</v>
      </c>
      <c r="I7664" t="s">
        <v>10545</v>
      </c>
      <c r="J7664">
        <v>10132</v>
      </c>
      <c r="K7664">
        <v>113020</v>
      </c>
      <c r="L7664" t="s">
        <v>33</v>
      </c>
      <c r="M7664" t="s">
        <v>129</v>
      </c>
      <c r="N7664" t="s">
        <v>11274</v>
      </c>
      <c r="O7664" s="129"/>
    </row>
    <row r="7665" spans="1:15">
      <c r="A7665" t="s">
        <v>316</v>
      </c>
      <c r="B7665" t="s">
        <v>317</v>
      </c>
      <c r="C7665" t="s">
        <v>11569</v>
      </c>
      <c r="D7665" t="s">
        <v>318</v>
      </c>
      <c r="E7665">
        <v>1374.51</v>
      </c>
      <c r="F7665" t="s">
        <v>1170</v>
      </c>
      <c r="G7665" t="s">
        <v>11570</v>
      </c>
      <c r="H7665" t="s">
        <v>1023</v>
      </c>
      <c r="I7665" t="s">
        <v>10544</v>
      </c>
      <c r="J7665">
        <v>10132</v>
      </c>
      <c r="K7665">
        <v>113040</v>
      </c>
      <c r="L7665" t="s">
        <v>27</v>
      </c>
      <c r="M7665" t="s">
        <v>129</v>
      </c>
      <c r="N7665" t="s">
        <v>11264</v>
      </c>
      <c r="O7665" s="129"/>
    </row>
    <row r="7666" spans="1:15">
      <c r="A7666" t="s">
        <v>320</v>
      </c>
      <c r="B7666" t="s">
        <v>317</v>
      </c>
      <c r="C7666" t="s">
        <v>11571</v>
      </c>
      <c r="D7666" t="s">
        <v>318</v>
      </c>
      <c r="E7666">
        <v>1447.69</v>
      </c>
      <c r="F7666" t="s">
        <v>1170</v>
      </c>
      <c r="G7666" t="s">
        <v>11572</v>
      </c>
      <c r="H7666" t="s">
        <v>1017</v>
      </c>
      <c r="I7666" t="s">
        <v>10544</v>
      </c>
      <c r="J7666">
        <v>10132</v>
      </c>
      <c r="K7666">
        <v>113040</v>
      </c>
      <c r="L7666" t="s">
        <v>27</v>
      </c>
      <c r="M7666" t="s">
        <v>129</v>
      </c>
      <c r="N7666" t="s">
        <v>11265</v>
      </c>
      <c r="O7666" s="129"/>
    </row>
    <row r="7667" spans="1:15">
      <c r="A7667" t="s">
        <v>321</v>
      </c>
      <c r="B7667" t="s">
        <v>317</v>
      </c>
      <c r="C7667" t="s">
        <v>11573</v>
      </c>
      <c r="D7667" t="s">
        <v>318</v>
      </c>
      <c r="E7667">
        <v>1446.25</v>
      </c>
      <c r="F7667" t="s">
        <v>1170</v>
      </c>
      <c r="G7667" t="s">
        <v>11574</v>
      </c>
      <c r="H7667" t="s">
        <v>1018</v>
      </c>
      <c r="I7667" t="s">
        <v>10544</v>
      </c>
      <c r="J7667">
        <v>10132</v>
      </c>
      <c r="K7667">
        <v>113040</v>
      </c>
      <c r="L7667" t="s">
        <v>27</v>
      </c>
      <c r="M7667" t="s">
        <v>129</v>
      </c>
      <c r="N7667" t="s">
        <v>11266</v>
      </c>
      <c r="O7667" s="129"/>
    </row>
    <row r="7668" spans="1:15">
      <c r="A7668" t="s">
        <v>1115</v>
      </c>
      <c r="B7668" t="s">
        <v>317</v>
      </c>
      <c r="C7668" t="s">
        <v>11575</v>
      </c>
      <c r="D7668" t="s">
        <v>318</v>
      </c>
      <c r="E7668">
        <v>1464.97</v>
      </c>
      <c r="F7668" t="s">
        <v>1170</v>
      </c>
      <c r="G7668" t="s">
        <v>11576</v>
      </c>
      <c r="H7668" t="s">
        <v>1021</v>
      </c>
      <c r="I7668" t="s">
        <v>10544</v>
      </c>
      <c r="J7668">
        <v>10132</v>
      </c>
      <c r="K7668">
        <v>113040</v>
      </c>
      <c r="L7668" t="s">
        <v>27</v>
      </c>
      <c r="M7668" t="s">
        <v>129</v>
      </c>
      <c r="N7668" t="s">
        <v>11267</v>
      </c>
      <c r="O7668" s="129"/>
    </row>
    <row r="7669" spans="1:15">
      <c r="A7669" t="s">
        <v>11577</v>
      </c>
      <c r="B7669" t="s">
        <v>317</v>
      </c>
      <c r="C7669" t="s">
        <v>11578</v>
      </c>
      <c r="D7669" t="s">
        <v>318</v>
      </c>
      <c r="E7669">
        <v>1414.82</v>
      </c>
      <c r="F7669" t="s">
        <v>1170</v>
      </c>
      <c r="G7669" t="s">
        <v>11579</v>
      </c>
      <c r="H7669" t="s">
        <v>1012</v>
      </c>
      <c r="I7669" t="s">
        <v>10544</v>
      </c>
      <c r="J7669">
        <v>10132</v>
      </c>
      <c r="K7669">
        <v>113040</v>
      </c>
      <c r="L7669" t="s">
        <v>27</v>
      </c>
      <c r="M7669" t="s">
        <v>129</v>
      </c>
      <c r="N7669" t="s">
        <v>11268</v>
      </c>
      <c r="O7669" s="129"/>
    </row>
    <row r="7670" spans="1:15">
      <c r="A7670" t="s">
        <v>11580</v>
      </c>
      <c r="B7670" t="s">
        <v>317</v>
      </c>
      <c r="C7670" t="s">
        <v>11581</v>
      </c>
      <c r="D7670" t="s">
        <v>318</v>
      </c>
      <c r="E7670">
        <v>1406.62</v>
      </c>
      <c r="F7670" t="s">
        <v>1170</v>
      </c>
      <c r="G7670" t="s">
        <v>11582</v>
      </c>
      <c r="H7670" t="s">
        <v>1006</v>
      </c>
      <c r="I7670" t="s">
        <v>10544</v>
      </c>
      <c r="J7670">
        <v>10132</v>
      </c>
      <c r="K7670">
        <v>113040</v>
      </c>
      <c r="L7670" t="s">
        <v>27</v>
      </c>
      <c r="M7670" t="s">
        <v>129</v>
      </c>
      <c r="N7670" t="s">
        <v>11269</v>
      </c>
      <c r="O7670" s="129"/>
    </row>
    <row r="7671" spans="1:15">
      <c r="A7671" t="s">
        <v>1155</v>
      </c>
      <c r="B7671" t="s">
        <v>317</v>
      </c>
      <c r="C7671" t="s">
        <v>11586</v>
      </c>
      <c r="D7671" t="s">
        <v>318</v>
      </c>
      <c r="E7671">
        <v>1465.53</v>
      </c>
      <c r="F7671" t="s">
        <v>1170</v>
      </c>
      <c r="G7671" t="s">
        <v>11587</v>
      </c>
      <c r="H7671" t="s">
        <v>1018</v>
      </c>
      <c r="I7671" t="s">
        <v>10544</v>
      </c>
      <c r="J7671">
        <v>10132</v>
      </c>
      <c r="K7671">
        <v>113040</v>
      </c>
      <c r="L7671" t="s">
        <v>27</v>
      </c>
      <c r="M7671" t="s">
        <v>129</v>
      </c>
      <c r="N7671" t="s">
        <v>11270</v>
      </c>
      <c r="O7671" s="129"/>
    </row>
    <row r="7672" spans="1:15">
      <c r="A7672" t="s">
        <v>11583</v>
      </c>
      <c r="B7672" t="s">
        <v>317</v>
      </c>
      <c r="C7672" t="s">
        <v>11584</v>
      </c>
      <c r="D7672" t="s">
        <v>318</v>
      </c>
      <c r="E7672">
        <v>1876.12</v>
      </c>
      <c r="F7672" t="s">
        <v>1170</v>
      </c>
      <c r="G7672" t="s">
        <v>11585</v>
      </c>
      <c r="H7672" t="s">
        <v>1014</v>
      </c>
      <c r="I7672" t="s">
        <v>10544</v>
      </c>
      <c r="J7672">
        <v>10132</v>
      </c>
      <c r="K7672">
        <v>113040</v>
      </c>
      <c r="L7672" t="s">
        <v>27</v>
      </c>
      <c r="M7672" t="s">
        <v>129</v>
      </c>
      <c r="N7672" t="s">
        <v>11271</v>
      </c>
      <c r="O7672" s="129"/>
    </row>
    <row r="7673" spans="1:15">
      <c r="A7673" t="s">
        <v>11588</v>
      </c>
      <c r="B7673" t="s">
        <v>317</v>
      </c>
      <c r="C7673" t="s">
        <v>11589</v>
      </c>
      <c r="D7673" t="s">
        <v>318</v>
      </c>
      <c r="E7673">
        <v>1581.22</v>
      </c>
      <c r="F7673" t="s">
        <v>1170</v>
      </c>
      <c r="G7673" t="s">
        <v>11590</v>
      </c>
      <c r="H7673" t="s">
        <v>1026</v>
      </c>
      <c r="I7673" t="s">
        <v>10544</v>
      </c>
      <c r="J7673">
        <v>10132</v>
      </c>
      <c r="K7673">
        <v>113040</v>
      </c>
      <c r="L7673" t="s">
        <v>27</v>
      </c>
      <c r="M7673" t="s">
        <v>129</v>
      </c>
      <c r="N7673" t="s">
        <v>11272</v>
      </c>
      <c r="O7673" s="129"/>
    </row>
    <row r="7674" spans="1:15">
      <c r="A7674" t="s">
        <v>1161</v>
      </c>
      <c r="B7674" t="s">
        <v>317</v>
      </c>
      <c r="C7674" t="s">
        <v>11591</v>
      </c>
      <c r="D7674" t="s">
        <v>318</v>
      </c>
      <c r="E7674">
        <v>1581.22</v>
      </c>
      <c r="F7674" t="s">
        <v>1170</v>
      </c>
      <c r="G7674" t="s">
        <v>11592</v>
      </c>
      <c r="H7674" t="s">
        <v>1017</v>
      </c>
      <c r="I7674" t="s">
        <v>10544</v>
      </c>
      <c r="J7674">
        <v>10132</v>
      </c>
      <c r="K7674">
        <v>113040</v>
      </c>
      <c r="L7674" t="s">
        <v>27</v>
      </c>
      <c r="M7674" t="s">
        <v>129</v>
      </c>
      <c r="N7674" t="s">
        <v>11273</v>
      </c>
      <c r="O7674" s="129"/>
    </row>
    <row r="7675" spans="1:15">
      <c r="A7675" t="s">
        <v>1160</v>
      </c>
      <c r="B7675" t="s">
        <v>317</v>
      </c>
      <c r="C7675" t="s">
        <v>11593</v>
      </c>
      <c r="D7675" t="s">
        <v>318</v>
      </c>
      <c r="E7675">
        <v>1581.22</v>
      </c>
      <c r="F7675" t="s">
        <v>1170</v>
      </c>
      <c r="G7675" t="s">
        <v>11594</v>
      </c>
      <c r="H7675" t="s">
        <v>1023</v>
      </c>
      <c r="I7675" t="s">
        <v>10544</v>
      </c>
      <c r="J7675">
        <v>10132</v>
      </c>
      <c r="K7675">
        <v>113040</v>
      </c>
      <c r="L7675" t="s">
        <v>27</v>
      </c>
      <c r="M7675" t="s">
        <v>129</v>
      </c>
      <c r="N7675" t="s">
        <v>11274</v>
      </c>
      <c r="O7675" s="129"/>
    </row>
    <row r="7676" spans="1:15">
      <c r="A7676" t="s">
        <v>316</v>
      </c>
      <c r="B7676" t="s">
        <v>317</v>
      </c>
      <c r="C7676" t="s">
        <v>11569</v>
      </c>
      <c r="D7676" t="s">
        <v>318</v>
      </c>
      <c r="E7676">
        <v>1421.37</v>
      </c>
      <c r="F7676" t="s">
        <v>1170</v>
      </c>
      <c r="G7676" t="s">
        <v>11570</v>
      </c>
      <c r="H7676" t="s">
        <v>1024</v>
      </c>
      <c r="I7676" t="s">
        <v>10543</v>
      </c>
      <c r="J7676">
        <v>10132</v>
      </c>
      <c r="K7676">
        <v>113060</v>
      </c>
      <c r="L7676" t="s">
        <v>31</v>
      </c>
      <c r="M7676" t="s">
        <v>129</v>
      </c>
      <c r="N7676" t="s">
        <v>11264</v>
      </c>
      <c r="O7676" s="129"/>
    </row>
    <row r="7677" spans="1:15">
      <c r="A7677" t="s">
        <v>320</v>
      </c>
      <c r="B7677" t="s">
        <v>317</v>
      </c>
      <c r="C7677" t="s">
        <v>11571</v>
      </c>
      <c r="D7677" t="s">
        <v>318</v>
      </c>
      <c r="E7677">
        <v>1594.23</v>
      </c>
      <c r="F7677" t="s">
        <v>1170</v>
      </c>
      <c r="G7677" t="s">
        <v>11572</v>
      </c>
      <c r="H7677" t="s">
        <v>1018</v>
      </c>
      <c r="I7677" t="s">
        <v>10543</v>
      </c>
      <c r="J7677">
        <v>10132</v>
      </c>
      <c r="K7677">
        <v>113060</v>
      </c>
      <c r="L7677" t="s">
        <v>31</v>
      </c>
      <c r="M7677" t="s">
        <v>129</v>
      </c>
      <c r="N7677" t="s">
        <v>11265</v>
      </c>
      <c r="O7677" s="129"/>
    </row>
    <row r="7678" spans="1:15">
      <c r="A7678" t="s">
        <v>321</v>
      </c>
      <c r="B7678" t="s">
        <v>317</v>
      </c>
      <c r="C7678" t="s">
        <v>11573</v>
      </c>
      <c r="D7678" t="s">
        <v>318</v>
      </c>
      <c r="E7678">
        <v>1447.9</v>
      </c>
      <c r="F7678" t="s">
        <v>1170</v>
      </c>
      <c r="G7678" t="s">
        <v>11574</v>
      </c>
      <c r="H7678" t="s">
        <v>1019</v>
      </c>
      <c r="I7678" t="s">
        <v>10543</v>
      </c>
      <c r="J7678">
        <v>10132</v>
      </c>
      <c r="K7678">
        <v>113060</v>
      </c>
      <c r="L7678" t="s">
        <v>31</v>
      </c>
      <c r="M7678" t="s">
        <v>129</v>
      </c>
      <c r="N7678" t="s">
        <v>11266</v>
      </c>
      <c r="O7678" s="129"/>
    </row>
    <row r="7679" spans="1:15">
      <c r="A7679" t="s">
        <v>1115</v>
      </c>
      <c r="B7679" t="s">
        <v>317</v>
      </c>
      <c r="C7679" t="s">
        <v>11575</v>
      </c>
      <c r="D7679" t="s">
        <v>318</v>
      </c>
      <c r="E7679">
        <v>1585.07</v>
      </c>
      <c r="F7679" t="s">
        <v>1170</v>
      </c>
      <c r="G7679" t="s">
        <v>11576</v>
      </c>
      <c r="H7679" t="s">
        <v>1022</v>
      </c>
      <c r="I7679" t="s">
        <v>10543</v>
      </c>
      <c r="J7679">
        <v>10132</v>
      </c>
      <c r="K7679">
        <v>113060</v>
      </c>
      <c r="L7679" t="s">
        <v>31</v>
      </c>
      <c r="M7679" t="s">
        <v>129</v>
      </c>
      <c r="N7679" t="s">
        <v>11267</v>
      </c>
      <c r="O7679" s="129"/>
    </row>
    <row r="7680" spans="1:15">
      <c r="A7680" t="s">
        <v>11577</v>
      </c>
      <c r="B7680" t="s">
        <v>317</v>
      </c>
      <c r="C7680" t="s">
        <v>11578</v>
      </c>
      <c r="D7680" t="s">
        <v>318</v>
      </c>
      <c r="E7680">
        <v>1437.64</v>
      </c>
      <c r="F7680" t="s">
        <v>1170</v>
      </c>
      <c r="G7680" t="s">
        <v>11579</v>
      </c>
      <c r="H7680" t="s">
        <v>1013</v>
      </c>
      <c r="I7680" t="s">
        <v>10543</v>
      </c>
      <c r="J7680">
        <v>10132</v>
      </c>
      <c r="K7680">
        <v>113060</v>
      </c>
      <c r="L7680" t="s">
        <v>31</v>
      </c>
      <c r="M7680" t="s">
        <v>129</v>
      </c>
      <c r="N7680" t="s">
        <v>11268</v>
      </c>
      <c r="O7680" s="129"/>
    </row>
    <row r="7681" spans="1:15">
      <c r="A7681" t="s">
        <v>11580</v>
      </c>
      <c r="B7681" t="s">
        <v>317</v>
      </c>
      <c r="C7681" t="s">
        <v>11581</v>
      </c>
      <c r="D7681" t="s">
        <v>318</v>
      </c>
      <c r="E7681">
        <v>1402.45</v>
      </c>
      <c r="F7681" t="s">
        <v>1170</v>
      </c>
      <c r="G7681" t="s">
        <v>11582</v>
      </c>
      <c r="H7681" t="s">
        <v>1007</v>
      </c>
      <c r="I7681" t="s">
        <v>10543</v>
      </c>
      <c r="J7681">
        <v>10132</v>
      </c>
      <c r="K7681">
        <v>113060</v>
      </c>
      <c r="L7681" t="s">
        <v>31</v>
      </c>
      <c r="M7681" t="s">
        <v>129</v>
      </c>
      <c r="N7681" t="s">
        <v>11269</v>
      </c>
      <c r="O7681" s="129"/>
    </row>
    <row r="7682" spans="1:15">
      <c r="A7682" t="s">
        <v>11583</v>
      </c>
      <c r="B7682" t="s">
        <v>317</v>
      </c>
      <c r="C7682" t="s">
        <v>11584</v>
      </c>
      <c r="D7682" t="s">
        <v>318</v>
      </c>
      <c r="E7682">
        <v>1459.07</v>
      </c>
      <c r="F7682" t="s">
        <v>1170</v>
      </c>
      <c r="G7682" t="s">
        <v>11585</v>
      </c>
      <c r="H7682" t="s">
        <v>1015</v>
      </c>
      <c r="I7682" t="s">
        <v>10543</v>
      </c>
      <c r="J7682">
        <v>10132</v>
      </c>
      <c r="K7682">
        <v>113060</v>
      </c>
      <c r="L7682" t="s">
        <v>31</v>
      </c>
      <c r="M7682" t="s">
        <v>129</v>
      </c>
      <c r="N7682" t="s">
        <v>11271</v>
      </c>
      <c r="O7682" s="129"/>
    </row>
    <row r="7683" spans="1:15">
      <c r="A7683" t="s">
        <v>1155</v>
      </c>
      <c r="B7683" t="s">
        <v>317</v>
      </c>
      <c r="C7683" t="s">
        <v>11586</v>
      </c>
      <c r="D7683" t="s">
        <v>318</v>
      </c>
      <c r="E7683">
        <v>1717.18</v>
      </c>
      <c r="F7683" t="s">
        <v>1170</v>
      </c>
      <c r="G7683" t="s">
        <v>11587</v>
      </c>
      <c r="H7683" t="s">
        <v>1019</v>
      </c>
      <c r="I7683" t="s">
        <v>10543</v>
      </c>
      <c r="J7683">
        <v>10132</v>
      </c>
      <c r="K7683">
        <v>113060</v>
      </c>
      <c r="L7683" t="s">
        <v>31</v>
      </c>
      <c r="M7683" t="s">
        <v>129</v>
      </c>
      <c r="N7683" t="s">
        <v>11270</v>
      </c>
      <c r="O7683" s="129"/>
    </row>
    <row r="7684" spans="1:15">
      <c r="A7684" t="s">
        <v>11588</v>
      </c>
      <c r="B7684" t="s">
        <v>317</v>
      </c>
      <c r="C7684" t="s">
        <v>11589</v>
      </c>
      <c r="D7684" t="s">
        <v>318</v>
      </c>
      <c r="E7684">
        <v>2904.64</v>
      </c>
      <c r="F7684" t="s">
        <v>1170</v>
      </c>
      <c r="G7684" t="s">
        <v>11590</v>
      </c>
      <c r="H7684" t="s">
        <v>1027</v>
      </c>
      <c r="I7684" t="s">
        <v>10543</v>
      </c>
      <c r="J7684">
        <v>10132</v>
      </c>
      <c r="K7684">
        <v>113060</v>
      </c>
      <c r="L7684" t="s">
        <v>31</v>
      </c>
      <c r="M7684" t="s">
        <v>129</v>
      </c>
      <c r="N7684" t="s">
        <v>11272</v>
      </c>
      <c r="O7684" s="129"/>
    </row>
    <row r="7685" spans="1:15">
      <c r="A7685" t="s">
        <v>1161</v>
      </c>
      <c r="B7685" t="s">
        <v>317</v>
      </c>
      <c r="C7685" t="s">
        <v>11591</v>
      </c>
      <c r="D7685" t="s">
        <v>318</v>
      </c>
      <c r="E7685">
        <v>1580.51</v>
      </c>
      <c r="F7685" t="s">
        <v>1170</v>
      </c>
      <c r="G7685" t="s">
        <v>11592</v>
      </c>
      <c r="H7685" t="s">
        <v>1018</v>
      </c>
      <c r="I7685" t="s">
        <v>10543</v>
      </c>
      <c r="J7685">
        <v>10132</v>
      </c>
      <c r="K7685">
        <v>113060</v>
      </c>
      <c r="L7685" t="s">
        <v>31</v>
      </c>
      <c r="M7685" t="s">
        <v>129</v>
      </c>
      <c r="N7685" t="s">
        <v>11273</v>
      </c>
      <c r="O7685" s="129"/>
    </row>
    <row r="7686" spans="1:15">
      <c r="A7686" t="s">
        <v>1160</v>
      </c>
      <c r="B7686" t="s">
        <v>317</v>
      </c>
      <c r="C7686" t="s">
        <v>11593</v>
      </c>
      <c r="D7686" t="s">
        <v>318</v>
      </c>
      <c r="E7686">
        <v>1611.51</v>
      </c>
      <c r="F7686" t="s">
        <v>1170</v>
      </c>
      <c r="G7686" t="s">
        <v>11594</v>
      </c>
      <c r="H7686" t="s">
        <v>1024</v>
      </c>
      <c r="I7686" t="s">
        <v>10543</v>
      </c>
      <c r="J7686">
        <v>10132</v>
      </c>
      <c r="K7686">
        <v>113060</v>
      </c>
      <c r="L7686" t="s">
        <v>31</v>
      </c>
      <c r="M7686" t="s">
        <v>129</v>
      </c>
      <c r="N7686" t="s">
        <v>11274</v>
      </c>
      <c r="O7686" s="129"/>
    </row>
    <row r="7687" spans="1:15">
      <c r="A7687" t="s">
        <v>316</v>
      </c>
      <c r="B7687" t="s">
        <v>317</v>
      </c>
      <c r="C7687" t="s">
        <v>11569</v>
      </c>
      <c r="D7687" t="s">
        <v>318</v>
      </c>
      <c r="E7687">
        <v>643.5</v>
      </c>
      <c r="F7687" t="s">
        <v>1170</v>
      </c>
      <c r="G7687" t="s">
        <v>11570</v>
      </c>
      <c r="H7687" t="s">
        <v>1025</v>
      </c>
      <c r="I7687" t="s">
        <v>10542</v>
      </c>
      <c r="J7687">
        <v>10132</v>
      </c>
      <c r="K7687">
        <v>114000</v>
      </c>
      <c r="L7687" t="s">
        <v>39</v>
      </c>
      <c r="M7687" t="s">
        <v>129</v>
      </c>
      <c r="N7687" t="s">
        <v>11264</v>
      </c>
      <c r="O7687" s="129"/>
    </row>
    <row r="7688" spans="1:15">
      <c r="A7688" t="s">
        <v>320</v>
      </c>
      <c r="B7688" t="s">
        <v>317</v>
      </c>
      <c r="C7688" t="s">
        <v>11571</v>
      </c>
      <c r="D7688" t="s">
        <v>318</v>
      </c>
      <c r="E7688">
        <v>523.99</v>
      </c>
      <c r="F7688" t="s">
        <v>1170</v>
      </c>
      <c r="G7688" t="s">
        <v>11572</v>
      </c>
      <c r="H7688" t="s">
        <v>1019</v>
      </c>
      <c r="I7688" t="s">
        <v>10542</v>
      </c>
      <c r="J7688">
        <v>10132</v>
      </c>
      <c r="K7688">
        <v>114000</v>
      </c>
      <c r="L7688" t="s">
        <v>39</v>
      </c>
      <c r="M7688" t="s">
        <v>129</v>
      </c>
      <c r="N7688" t="s">
        <v>11265</v>
      </c>
      <c r="O7688" s="129"/>
    </row>
    <row r="7689" spans="1:15">
      <c r="A7689" t="s">
        <v>321</v>
      </c>
      <c r="B7689" t="s">
        <v>317</v>
      </c>
      <c r="C7689" t="s">
        <v>11573</v>
      </c>
      <c r="D7689" t="s">
        <v>318</v>
      </c>
      <c r="E7689">
        <v>475.21</v>
      </c>
      <c r="F7689" t="s">
        <v>1170</v>
      </c>
      <c r="G7689" t="s">
        <v>11574</v>
      </c>
      <c r="H7689" t="s">
        <v>1020</v>
      </c>
      <c r="I7689" t="s">
        <v>10542</v>
      </c>
      <c r="J7689">
        <v>10132</v>
      </c>
      <c r="K7689">
        <v>114000</v>
      </c>
      <c r="L7689" t="s">
        <v>39</v>
      </c>
      <c r="M7689" t="s">
        <v>129</v>
      </c>
      <c r="N7689" t="s">
        <v>11266</v>
      </c>
      <c r="O7689" s="129"/>
    </row>
    <row r="7690" spans="1:15">
      <c r="A7690" t="s">
        <v>1115</v>
      </c>
      <c r="B7690" t="s">
        <v>317</v>
      </c>
      <c r="C7690" t="s">
        <v>11575</v>
      </c>
      <c r="D7690" t="s">
        <v>318</v>
      </c>
      <c r="E7690">
        <v>580.66</v>
      </c>
      <c r="F7690" t="s">
        <v>1170</v>
      </c>
      <c r="G7690" t="s">
        <v>11576</v>
      </c>
      <c r="H7690" t="s">
        <v>1023</v>
      </c>
      <c r="I7690" t="s">
        <v>10542</v>
      </c>
      <c r="J7690">
        <v>10132</v>
      </c>
      <c r="K7690">
        <v>114000</v>
      </c>
      <c r="L7690" t="s">
        <v>39</v>
      </c>
      <c r="M7690" t="s">
        <v>129</v>
      </c>
      <c r="N7690" t="s">
        <v>11267</v>
      </c>
      <c r="O7690" s="129"/>
    </row>
    <row r="7691" spans="1:15">
      <c r="A7691" t="s">
        <v>11577</v>
      </c>
      <c r="B7691" t="s">
        <v>317</v>
      </c>
      <c r="C7691" t="s">
        <v>11578</v>
      </c>
      <c r="D7691" t="s">
        <v>318</v>
      </c>
      <c r="E7691">
        <v>463.31</v>
      </c>
      <c r="F7691" t="s">
        <v>1170</v>
      </c>
      <c r="G7691" t="s">
        <v>11579</v>
      </c>
      <c r="H7691" t="s">
        <v>1014</v>
      </c>
      <c r="I7691" t="s">
        <v>10542</v>
      </c>
      <c r="J7691">
        <v>10132</v>
      </c>
      <c r="K7691">
        <v>114000</v>
      </c>
      <c r="L7691" t="s">
        <v>39</v>
      </c>
      <c r="M7691" t="s">
        <v>129</v>
      </c>
      <c r="N7691" t="s">
        <v>11268</v>
      </c>
      <c r="O7691" s="129"/>
    </row>
    <row r="7692" spans="1:15">
      <c r="A7692" t="s">
        <v>11580</v>
      </c>
      <c r="B7692" t="s">
        <v>317</v>
      </c>
      <c r="C7692" t="s">
        <v>11581</v>
      </c>
      <c r="D7692" t="s">
        <v>318</v>
      </c>
      <c r="E7692">
        <v>395.37</v>
      </c>
      <c r="F7692" t="s">
        <v>1170</v>
      </c>
      <c r="G7692" t="s">
        <v>11582</v>
      </c>
      <c r="H7692" t="s">
        <v>1008</v>
      </c>
      <c r="I7692" t="s">
        <v>10542</v>
      </c>
      <c r="J7692">
        <v>10132</v>
      </c>
      <c r="K7692">
        <v>114000</v>
      </c>
      <c r="L7692" t="s">
        <v>39</v>
      </c>
      <c r="M7692" t="s">
        <v>129</v>
      </c>
      <c r="N7692" t="s">
        <v>11269</v>
      </c>
      <c r="O7692" s="129"/>
    </row>
    <row r="7693" spans="1:15">
      <c r="A7693" t="s">
        <v>11583</v>
      </c>
      <c r="B7693" t="s">
        <v>317</v>
      </c>
      <c r="C7693" t="s">
        <v>11584</v>
      </c>
      <c r="D7693" t="s">
        <v>318</v>
      </c>
      <c r="E7693">
        <v>650.75</v>
      </c>
      <c r="F7693" t="s">
        <v>1170</v>
      </c>
      <c r="G7693" t="s">
        <v>11585</v>
      </c>
      <c r="H7693" t="s">
        <v>1016</v>
      </c>
      <c r="I7693" t="s">
        <v>10542</v>
      </c>
      <c r="J7693">
        <v>10132</v>
      </c>
      <c r="K7693">
        <v>114000</v>
      </c>
      <c r="L7693" t="s">
        <v>39</v>
      </c>
      <c r="M7693" t="s">
        <v>129</v>
      </c>
      <c r="N7693" t="s">
        <v>11271</v>
      </c>
      <c r="O7693" s="129"/>
    </row>
    <row r="7694" spans="1:15">
      <c r="A7694" t="s">
        <v>1155</v>
      </c>
      <c r="B7694" t="s">
        <v>317</v>
      </c>
      <c r="C7694" t="s">
        <v>11586</v>
      </c>
      <c r="D7694" t="s">
        <v>318</v>
      </c>
      <c r="E7694">
        <v>653.12</v>
      </c>
      <c r="F7694" t="s">
        <v>1170</v>
      </c>
      <c r="G7694" t="s">
        <v>11587</v>
      </c>
      <c r="H7694" t="s">
        <v>1020</v>
      </c>
      <c r="I7694" t="s">
        <v>10542</v>
      </c>
      <c r="J7694">
        <v>10132</v>
      </c>
      <c r="K7694">
        <v>114000</v>
      </c>
      <c r="L7694" t="s">
        <v>39</v>
      </c>
      <c r="M7694" t="s">
        <v>129</v>
      </c>
      <c r="N7694" t="s">
        <v>11270</v>
      </c>
      <c r="O7694" s="129"/>
    </row>
    <row r="7695" spans="1:15">
      <c r="A7695" t="s">
        <v>11588</v>
      </c>
      <c r="B7695" t="s">
        <v>317</v>
      </c>
      <c r="C7695" t="s">
        <v>11589</v>
      </c>
      <c r="D7695" t="s">
        <v>318</v>
      </c>
      <c r="E7695">
        <v>1494.5</v>
      </c>
      <c r="F7695" t="s">
        <v>1170</v>
      </c>
      <c r="G7695" t="s">
        <v>11590</v>
      </c>
      <c r="H7695" t="s">
        <v>1028</v>
      </c>
      <c r="I7695" t="s">
        <v>10542</v>
      </c>
      <c r="J7695">
        <v>10132</v>
      </c>
      <c r="K7695">
        <v>114000</v>
      </c>
      <c r="L7695" t="s">
        <v>39</v>
      </c>
      <c r="M7695" t="s">
        <v>129</v>
      </c>
      <c r="N7695" t="s">
        <v>11272</v>
      </c>
      <c r="O7695" s="129"/>
    </row>
    <row r="7696" spans="1:15">
      <c r="A7696" t="s">
        <v>1161</v>
      </c>
      <c r="B7696" t="s">
        <v>317</v>
      </c>
      <c r="C7696" t="s">
        <v>11591</v>
      </c>
      <c r="D7696" t="s">
        <v>318</v>
      </c>
      <c r="E7696">
        <v>834.88</v>
      </c>
      <c r="F7696" t="s">
        <v>1170</v>
      </c>
      <c r="G7696" t="s">
        <v>11592</v>
      </c>
      <c r="H7696" t="s">
        <v>1019</v>
      </c>
      <c r="I7696" t="s">
        <v>10542</v>
      </c>
      <c r="J7696">
        <v>10132</v>
      </c>
      <c r="K7696">
        <v>114000</v>
      </c>
      <c r="L7696" t="s">
        <v>39</v>
      </c>
      <c r="M7696" t="s">
        <v>129</v>
      </c>
      <c r="N7696" t="s">
        <v>11273</v>
      </c>
      <c r="O7696" s="129"/>
    </row>
    <row r="7697" spans="1:15">
      <c r="A7697" t="s">
        <v>1160</v>
      </c>
      <c r="B7697" t="s">
        <v>317</v>
      </c>
      <c r="C7697" t="s">
        <v>11593</v>
      </c>
      <c r="D7697" t="s">
        <v>318</v>
      </c>
      <c r="E7697">
        <v>1068.98</v>
      </c>
      <c r="F7697" t="s">
        <v>1170</v>
      </c>
      <c r="G7697" t="s">
        <v>11594</v>
      </c>
      <c r="H7697" t="s">
        <v>1025</v>
      </c>
      <c r="I7697" t="s">
        <v>10542</v>
      </c>
      <c r="J7697">
        <v>10132</v>
      </c>
      <c r="K7697">
        <v>114000</v>
      </c>
      <c r="L7697" t="s">
        <v>39</v>
      </c>
      <c r="M7697" t="s">
        <v>129</v>
      </c>
      <c r="N7697" t="s">
        <v>11274</v>
      </c>
      <c r="O7697" s="129"/>
    </row>
    <row r="7698" spans="1:15">
      <c r="A7698" t="s">
        <v>316</v>
      </c>
      <c r="B7698" t="s">
        <v>317</v>
      </c>
      <c r="C7698" t="s">
        <v>11569</v>
      </c>
      <c r="D7698" t="s">
        <v>318</v>
      </c>
      <c r="E7698">
        <v>1195.53</v>
      </c>
      <c r="F7698" t="s">
        <v>1170</v>
      </c>
      <c r="G7698" t="s">
        <v>11570</v>
      </c>
      <c r="H7698" t="s">
        <v>1026</v>
      </c>
      <c r="I7698" t="s">
        <v>10541</v>
      </c>
      <c r="J7698">
        <v>10132</v>
      </c>
      <c r="K7698">
        <v>114010</v>
      </c>
      <c r="L7698" t="s">
        <v>35</v>
      </c>
      <c r="M7698" t="s">
        <v>129</v>
      </c>
      <c r="N7698" t="s">
        <v>11264</v>
      </c>
      <c r="O7698" s="129"/>
    </row>
    <row r="7699" spans="1:15">
      <c r="A7699" t="s">
        <v>320</v>
      </c>
      <c r="B7699" t="s">
        <v>317</v>
      </c>
      <c r="C7699" t="s">
        <v>11571</v>
      </c>
      <c r="D7699" t="s">
        <v>318</v>
      </c>
      <c r="E7699">
        <v>1178.6600000000001</v>
      </c>
      <c r="F7699" t="s">
        <v>1170</v>
      </c>
      <c r="G7699" t="s">
        <v>11572</v>
      </c>
      <c r="H7699" t="s">
        <v>1020</v>
      </c>
      <c r="I7699" t="s">
        <v>10541</v>
      </c>
      <c r="J7699">
        <v>10132</v>
      </c>
      <c r="K7699">
        <v>114010</v>
      </c>
      <c r="L7699" t="s">
        <v>35</v>
      </c>
      <c r="M7699" t="s">
        <v>129</v>
      </c>
      <c r="N7699" t="s">
        <v>11265</v>
      </c>
      <c r="O7699" s="129"/>
    </row>
    <row r="7700" spans="1:15">
      <c r="A7700" t="s">
        <v>321</v>
      </c>
      <c r="B7700" t="s">
        <v>317</v>
      </c>
      <c r="C7700" t="s">
        <v>11573</v>
      </c>
      <c r="D7700" t="s">
        <v>318</v>
      </c>
      <c r="E7700">
        <v>1178.6600000000001</v>
      </c>
      <c r="F7700" t="s">
        <v>1170</v>
      </c>
      <c r="G7700" t="s">
        <v>11574</v>
      </c>
      <c r="H7700" t="s">
        <v>1021</v>
      </c>
      <c r="I7700" t="s">
        <v>10541</v>
      </c>
      <c r="J7700">
        <v>10132</v>
      </c>
      <c r="K7700">
        <v>114010</v>
      </c>
      <c r="L7700" t="s">
        <v>35</v>
      </c>
      <c r="M7700" t="s">
        <v>129</v>
      </c>
      <c r="N7700" t="s">
        <v>11266</v>
      </c>
      <c r="O7700" s="129"/>
    </row>
    <row r="7701" spans="1:15">
      <c r="A7701" t="s">
        <v>1115</v>
      </c>
      <c r="B7701" t="s">
        <v>317</v>
      </c>
      <c r="C7701" t="s">
        <v>11575</v>
      </c>
      <c r="D7701" t="s">
        <v>318</v>
      </c>
      <c r="E7701">
        <v>1199.94</v>
      </c>
      <c r="F7701" t="s">
        <v>1170</v>
      </c>
      <c r="G7701" t="s">
        <v>11576</v>
      </c>
      <c r="H7701" t="s">
        <v>1024</v>
      </c>
      <c r="I7701" t="s">
        <v>10541</v>
      </c>
      <c r="J7701">
        <v>10132</v>
      </c>
      <c r="K7701">
        <v>114010</v>
      </c>
      <c r="L7701" t="s">
        <v>35</v>
      </c>
      <c r="M7701" t="s">
        <v>129</v>
      </c>
      <c r="N7701" t="s">
        <v>11267</v>
      </c>
      <c r="O7701" s="129"/>
    </row>
    <row r="7702" spans="1:15">
      <c r="A7702" t="s">
        <v>11577</v>
      </c>
      <c r="B7702" t="s">
        <v>317</v>
      </c>
      <c r="C7702" t="s">
        <v>11578</v>
      </c>
      <c r="D7702" t="s">
        <v>318</v>
      </c>
      <c r="E7702">
        <v>1183.98</v>
      </c>
      <c r="F7702" t="s">
        <v>1170</v>
      </c>
      <c r="G7702" t="s">
        <v>11579</v>
      </c>
      <c r="H7702" t="s">
        <v>1015</v>
      </c>
      <c r="I7702" t="s">
        <v>10541</v>
      </c>
      <c r="J7702">
        <v>10132</v>
      </c>
      <c r="K7702">
        <v>114010</v>
      </c>
      <c r="L7702" t="s">
        <v>35</v>
      </c>
      <c r="M7702" t="s">
        <v>129</v>
      </c>
      <c r="N7702" t="s">
        <v>11268</v>
      </c>
      <c r="O7702" s="129"/>
    </row>
    <row r="7703" spans="1:15">
      <c r="A7703" t="s">
        <v>11580</v>
      </c>
      <c r="B7703" t="s">
        <v>317</v>
      </c>
      <c r="C7703" t="s">
        <v>11581</v>
      </c>
      <c r="D7703" t="s">
        <v>318</v>
      </c>
      <c r="E7703">
        <v>1294.55</v>
      </c>
      <c r="F7703" t="s">
        <v>1170</v>
      </c>
      <c r="G7703" t="s">
        <v>11582</v>
      </c>
      <c r="H7703" t="s">
        <v>1009</v>
      </c>
      <c r="I7703" t="s">
        <v>10541</v>
      </c>
      <c r="J7703">
        <v>10132</v>
      </c>
      <c r="K7703">
        <v>114010</v>
      </c>
      <c r="L7703" t="s">
        <v>35</v>
      </c>
      <c r="M7703" t="s">
        <v>129</v>
      </c>
      <c r="N7703" t="s">
        <v>11269</v>
      </c>
      <c r="O7703" s="129"/>
    </row>
    <row r="7704" spans="1:15">
      <c r="A7704" t="s">
        <v>11583</v>
      </c>
      <c r="B7704" t="s">
        <v>317</v>
      </c>
      <c r="C7704" t="s">
        <v>11584</v>
      </c>
      <c r="D7704" t="s">
        <v>318</v>
      </c>
      <c r="E7704">
        <v>1294.55</v>
      </c>
      <c r="F7704" t="s">
        <v>1170</v>
      </c>
      <c r="G7704" t="s">
        <v>11585</v>
      </c>
      <c r="H7704" t="s">
        <v>1017</v>
      </c>
      <c r="I7704" t="s">
        <v>10541</v>
      </c>
      <c r="J7704">
        <v>10132</v>
      </c>
      <c r="K7704">
        <v>114010</v>
      </c>
      <c r="L7704" t="s">
        <v>35</v>
      </c>
      <c r="M7704" t="s">
        <v>129</v>
      </c>
      <c r="N7704" t="s">
        <v>11271</v>
      </c>
      <c r="O7704" s="129"/>
    </row>
    <row r="7705" spans="1:15">
      <c r="A7705" t="s">
        <v>1155</v>
      </c>
      <c r="B7705" t="s">
        <v>317</v>
      </c>
      <c r="C7705" t="s">
        <v>11586</v>
      </c>
      <c r="D7705" t="s">
        <v>318</v>
      </c>
      <c r="E7705">
        <v>1294.55</v>
      </c>
      <c r="F7705" t="s">
        <v>1170</v>
      </c>
      <c r="G7705" t="s">
        <v>11587</v>
      </c>
      <c r="H7705" t="s">
        <v>1021</v>
      </c>
      <c r="I7705" t="s">
        <v>10541</v>
      </c>
      <c r="J7705">
        <v>10132</v>
      </c>
      <c r="K7705">
        <v>114010</v>
      </c>
      <c r="L7705" t="s">
        <v>35</v>
      </c>
      <c r="M7705" t="s">
        <v>129</v>
      </c>
      <c r="N7705" t="s">
        <v>11270</v>
      </c>
      <c r="O7705" s="129"/>
    </row>
    <row r="7706" spans="1:15">
      <c r="A7706" t="s">
        <v>11588</v>
      </c>
      <c r="B7706" t="s">
        <v>317</v>
      </c>
      <c r="C7706" t="s">
        <v>11589</v>
      </c>
      <c r="D7706" t="s">
        <v>318</v>
      </c>
      <c r="E7706">
        <v>1940.7</v>
      </c>
      <c r="F7706" t="s">
        <v>1170</v>
      </c>
      <c r="G7706" t="s">
        <v>11590</v>
      </c>
      <c r="H7706" t="s">
        <v>1029</v>
      </c>
      <c r="I7706" t="s">
        <v>10541</v>
      </c>
      <c r="J7706">
        <v>10132</v>
      </c>
      <c r="K7706">
        <v>114010</v>
      </c>
      <c r="L7706" t="s">
        <v>35</v>
      </c>
      <c r="M7706" t="s">
        <v>129</v>
      </c>
      <c r="N7706" t="s">
        <v>11272</v>
      </c>
      <c r="O7706" s="129"/>
    </row>
    <row r="7707" spans="1:15">
      <c r="A7707" t="s">
        <v>1161</v>
      </c>
      <c r="B7707" t="s">
        <v>317</v>
      </c>
      <c r="C7707" t="s">
        <v>11591</v>
      </c>
      <c r="D7707" t="s">
        <v>318</v>
      </c>
      <c r="E7707">
        <v>1369.21</v>
      </c>
      <c r="F7707" t="s">
        <v>1170</v>
      </c>
      <c r="G7707" t="s">
        <v>11592</v>
      </c>
      <c r="H7707" t="s">
        <v>1020</v>
      </c>
      <c r="I7707" t="s">
        <v>10541</v>
      </c>
      <c r="J7707">
        <v>10132</v>
      </c>
      <c r="K7707">
        <v>114010</v>
      </c>
      <c r="L7707" t="s">
        <v>35</v>
      </c>
      <c r="M7707" t="s">
        <v>129</v>
      </c>
      <c r="N7707" t="s">
        <v>11273</v>
      </c>
      <c r="O7707" s="129"/>
    </row>
    <row r="7708" spans="1:15">
      <c r="A7708" t="s">
        <v>1160</v>
      </c>
      <c r="B7708" t="s">
        <v>317</v>
      </c>
      <c r="C7708" t="s">
        <v>11593</v>
      </c>
      <c r="D7708" t="s">
        <v>318</v>
      </c>
      <c r="E7708">
        <v>1369.21</v>
      </c>
      <c r="F7708" t="s">
        <v>1170</v>
      </c>
      <c r="G7708" t="s">
        <v>11594</v>
      </c>
      <c r="H7708" t="s">
        <v>1026</v>
      </c>
      <c r="I7708" t="s">
        <v>10541</v>
      </c>
      <c r="J7708">
        <v>10132</v>
      </c>
      <c r="K7708">
        <v>114010</v>
      </c>
      <c r="L7708" t="s">
        <v>35</v>
      </c>
      <c r="M7708" t="s">
        <v>129</v>
      </c>
      <c r="N7708" t="s">
        <v>11274</v>
      </c>
      <c r="O7708" s="129"/>
    </row>
    <row r="7709" spans="1:15">
      <c r="A7709" t="s">
        <v>316</v>
      </c>
      <c r="B7709" t="s">
        <v>317</v>
      </c>
      <c r="C7709" t="s">
        <v>11569</v>
      </c>
      <c r="D7709" t="s">
        <v>318</v>
      </c>
      <c r="E7709">
        <v>654.20000000000005</v>
      </c>
      <c r="F7709" t="s">
        <v>1170</v>
      </c>
      <c r="G7709" t="s">
        <v>11570</v>
      </c>
      <c r="H7709" t="s">
        <v>1027</v>
      </c>
      <c r="I7709" t="s">
        <v>10540</v>
      </c>
      <c r="J7709">
        <v>10132</v>
      </c>
      <c r="K7709">
        <v>114020</v>
      </c>
      <c r="L7709" t="s">
        <v>33</v>
      </c>
      <c r="M7709" t="s">
        <v>129</v>
      </c>
      <c r="N7709" t="s">
        <v>11264</v>
      </c>
      <c r="O7709" s="129"/>
    </row>
    <row r="7710" spans="1:15">
      <c r="A7710" t="s">
        <v>320</v>
      </c>
      <c r="B7710" t="s">
        <v>317</v>
      </c>
      <c r="C7710" t="s">
        <v>11571</v>
      </c>
      <c r="D7710" t="s">
        <v>318</v>
      </c>
      <c r="E7710">
        <v>654.20000000000005</v>
      </c>
      <c r="F7710" t="s">
        <v>1170</v>
      </c>
      <c r="G7710" t="s">
        <v>11572</v>
      </c>
      <c r="H7710" t="s">
        <v>1021</v>
      </c>
      <c r="I7710" t="s">
        <v>10540</v>
      </c>
      <c r="J7710">
        <v>10132</v>
      </c>
      <c r="K7710">
        <v>114020</v>
      </c>
      <c r="L7710" t="s">
        <v>33</v>
      </c>
      <c r="M7710" t="s">
        <v>129</v>
      </c>
      <c r="N7710" t="s">
        <v>11265</v>
      </c>
      <c r="O7710" s="129"/>
    </row>
    <row r="7711" spans="1:15">
      <c r="A7711" t="s">
        <v>321</v>
      </c>
      <c r="B7711" t="s">
        <v>317</v>
      </c>
      <c r="C7711" t="s">
        <v>11573</v>
      </c>
      <c r="D7711" t="s">
        <v>318</v>
      </c>
      <c r="E7711">
        <v>654.20000000000005</v>
      </c>
      <c r="F7711" t="s">
        <v>1170</v>
      </c>
      <c r="G7711" t="s">
        <v>11574</v>
      </c>
      <c r="H7711" t="s">
        <v>1022</v>
      </c>
      <c r="I7711" t="s">
        <v>10540</v>
      </c>
      <c r="J7711">
        <v>10132</v>
      </c>
      <c r="K7711">
        <v>114020</v>
      </c>
      <c r="L7711" t="s">
        <v>33</v>
      </c>
      <c r="M7711" t="s">
        <v>129</v>
      </c>
      <c r="N7711" t="s">
        <v>11266</v>
      </c>
      <c r="O7711" s="129"/>
    </row>
    <row r="7712" spans="1:15">
      <c r="A7712" t="s">
        <v>1115</v>
      </c>
      <c r="B7712" t="s">
        <v>317</v>
      </c>
      <c r="C7712" t="s">
        <v>11575</v>
      </c>
      <c r="D7712" t="s">
        <v>318</v>
      </c>
      <c r="E7712">
        <v>654.20000000000005</v>
      </c>
      <c r="F7712" t="s">
        <v>1170</v>
      </c>
      <c r="G7712" t="s">
        <v>11576</v>
      </c>
      <c r="H7712" t="s">
        <v>1025</v>
      </c>
      <c r="I7712" t="s">
        <v>10540</v>
      </c>
      <c r="J7712">
        <v>10132</v>
      </c>
      <c r="K7712">
        <v>114020</v>
      </c>
      <c r="L7712" t="s">
        <v>33</v>
      </c>
      <c r="M7712" t="s">
        <v>129</v>
      </c>
      <c r="N7712" t="s">
        <v>11267</v>
      </c>
      <c r="O7712" s="129"/>
    </row>
    <row r="7713" spans="1:15">
      <c r="A7713" t="s">
        <v>11577</v>
      </c>
      <c r="B7713" t="s">
        <v>317</v>
      </c>
      <c r="C7713" t="s">
        <v>11578</v>
      </c>
      <c r="D7713" t="s">
        <v>318</v>
      </c>
      <c r="E7713">
        <v>654.20000000000005</v>
      </c>
      <c r="F7713" t="s">
        <v>1170</v>
      </c>
      <c r="G7713" t="s">
        <v>11579</v>
      </c>
      <c r="H7713" t="s">
        <v>1016</v>
      </c>
      <c r="I7713" t="s">
        <v>10540</v>
      </c>
      <c r="J7713">
        <v>10132</v>
      </c>
      <c r="K7713">
        <v>114020</v>
      </c>
      <c r="L7713" t="s">
        <v>33</v>
      </c>
      <c r="M7713" t="s">
        <v>129</v>
      </c>
      <c r="N7713" t="s">
        <v>11268</v>
      </c>
      <c r="O7713" s="129"/>
    </row>
    <row r="7714" spans="1:15">
      <c r="A7714" t="s">
        <v>11580</v>
      </c>
      <c r="B7714" t="s">
        <v>317</v>
      </c>
      <c r="C7714" t="s">
        <v>11581</v>
      </c>
      <c r="D7714" t="s">
        <v>318</v>
      </c>
      <c r="E7714">
        <v>654.20000000000005</v>
      </c>
      <c r="F7714" t="s">
        <v>1170</v>
      </c>
      <c r="G7714" t="s">
        <v>11582</v>
      </c>
      <c r="H7714" t="s">
        <v>1010</v>
      </c>
      <c r="I7714" t="s">
        <v>10540</v>
      </c>
      <c r="J7714">
        <v>10132</v>
      </c>
      <c r="K7714">
        <v>114020</v>
      </c>
      <c r="L7714" t="s">
        <v>33</v>
      </c>
      <c r="M7714" t="s">
        <v>129</v>
      </c>
      <c r="N7714" t="s">
        <v>11269</v>
      </c>
      <c r="O7714" s="129"/>
    </row>
    <row r="7715" spans="1:15">
      <c r="A7715" t="s">
        <v>11583</v>
      </c>
      <c r="B7715" t="s">
        <v>317</v>
      </c>
      <c r="C7715" t="s">
        <v>11584</v>
      </c>
      <c r="D7715" t="s">
        <v>318</v>
      </c>
      <c r="E7715">
        <v>654.20000000000005</v>
      </c>
      <c r="F7715" t="s">
        <v>1170</v>
      </c>
      <c r="G7715" t="s">
        <v>11585</v>
      </c>
      <c r="H7715" t="s">
        <v>1018</v>
      </c>
      <c r="I7715" t="s">
        <v>10540</v>
      </c>
      <c r="J7715">
        <v>10132</v>
      </c>
      <c r="K7715">
        <v>114020</v>
      </c>
      <c r="L7715" t="s">
        <v>33</v>
      </c>
      <c r="M7715" t="s">
        <v>129</v>
      </c>
      <c r="N7715" t="s">
        <v>11271</v>
      </c>
      <c r="O7715" s="129"/>
    </row>
    <row r="7716" spans="1:15">
      <c r="A7716" t="s">
        <v>1155</v>
      </c>
      <c r="B7716" t="s">
        <v>317</v>
      </c>
      <c r="C7716" t="s">
        <v>11586</v>
      </c>
      <c r="D7716" t="s">
        <v>318</v>
      </c>
      <c r="E7716">
        <v>819.76</v>
      </c>
      <c r="F7716" t="s">
        <v>1170</v>
      </c>
      <c r="G7716" t="s">
        <v>11587</v>
      </c>
      <c r="H7716" t="s">
        <v>1022</v>
      </c>
      <c r="I7716" t="s">
        <v>10540</v>
      </c>
      <c r="J7716">
        <v>10132</v>
      </c>
      <c r="K7716">
        <v>114020</v>
      </c>
      <c r="L7716" t="s">
        <v>33</v>
      </c>
      <c r="M7716" t="s">
        <v>129</v>
      </c>
      <c r="N7716" t="s">
        <v>11270</v>
      </c>
      <c r="O7716" s="129"/>
    </row>
    <row r="7717" spans="1:15">
      <c r="A7717" t="s">
        <v>11588</v>
      </c>
      <c r="B7717" t="s">
        <v>317</v>
      </c>
      <c r="C7717" t="s">
        <v>11589</v>
      </c>
      <c r="D7717" t="s">
        <v>318</v>
      </c>
      <c r="E7717">
        <v>1146.74</v>
      </c>
      <c r="F7717" t="s">
        <v>1170</v>
      </c>
      <c r="G7717" t="s">
        <v>11590</v>
      </c>
      <c r="H7717" t="s">
        <v>1030</v>
      </c>
      <c r="I7717" t="s">
        <v>10540</v>
      </c>
      <c r="J7717">
        <v>10132</v>
      </c>
      <c r="K7717">
        <v>114020</v>
      </c>
      <c r="L7717" t="s">
        <v>33</v>
      </c>
      <c r="M7717" t="s">
        <v>129</v>
      </c>
      <c r="N7717" t="s">
        <v>11272</v>
      </c>
      <c r="O7717" s="129"/>
    </row>
    <row r="7718" spans="1:15">
      <c r="A7718" t="s">
        <v>1161</v>
      </c>
      <c r="B7718" t="s">
        <v>317</v>
      </c>
      <c r="C7718" t="s">
        <v>11591</v>
      </c>
      <c r="D7718" t="s">
        <v>318</v>
      </c>
      <c r="E7718">
        <v>707.43</v>
      </c>
      <c r="F7718" t="s">
        <v>1170</v>
      </c>
      <c r="G7718" t="s">
        <v>11592</v>
      </c>
      <c r="H7718" t="s">
        <v>1021</v>
      </c>
      <c r="I7718" t="s">
        <v>10540</v>
      </c>
      <c r="J7718">
        <v>10132</v>
      </c>
      <c r="K7718">
        <v>114020</v>
      </c>
      <c r="L7718" t="s">
        <v>33</v>
      </c>
      <c r="M7718" t="s">
        <v>129</v>
      </c>
      <c r="N7718" t="s">
        <v>11273</v>
      </c>
      <c r="O7718" s="129"/>
    </row>
    <row r="7719" spans="1:15">
      <c r="A7719" t="s">
        <v>1160</v>
      </c>
      <c r="B7719" t="s">
        <v>317</v>
      </c>
      <c r="C7719" t="s">
        <v>11593</v>
      </c>
      <c r="D7719" t="s">
        <v>318</v>
      </c>
      <c r="E7719">
        <v>707.43</v>
      </c>
      <c r="F7719" t="s">
        <v>1170</v>
      </c>
      <c r="G7719" t="s">
        <v>11594</v>
      </c>
      <c r="H7719" t="s">
        <v>1027</v>
      </c>
      <c r="I7719" t="s">
        <v>10540</v>
      </c>
      <c r="J7719">
        <v>10132</v>
      </c>
      <c r="K7719">
        <v>114020</v>
      </c>
      <c r="L7719" t="s">
        <v>33</v>
      </c>
      <c r="M7719" t="s">
        <v>129</v>
      </c>
      <c r="N7719" t="s">
        <v>11274</v>
      </c>
      <c r="O7719" s="129"/>
    </row>
    <row r="7720" spans="1:15">
      <c r="A7720" t="s">
        <v>316</v>
      </c>
      <c r="B7720" t="s">
        <v>317</v>
      </c>
      <c r="C7720" t="s">
        <v>11569</v>
      </c>
      <c r="D7720" t="s">
        <v>318</v>
      </c>
      <c r="E7720">
        <v>3072.15</v>
      </c>
      <c r="F7720" t="s">
        <v>1170</v>
      </c>
      <c r="G7720" t="s">
        <v>11570</v>
      </c>
      <c r="H7720" t="s">
        <v>1028</v>
      </c>
      <c r="I7720" t="s">
        <v>10539</v>
      </c>
      <c r="J7720">
        <v>10132</v>
      </c>
      <c r="K7720">
        <v>114040</v>
      </c>
      <c r="L7720" t="s">
        <v>27</v>
      </c>
      <c r="M7720" t="s">
        <v>129</v>
      </c>
      <c r="N7720" t="s">
        <v>11264</v>
      </c>
      <c r="O7720" s="129"/>
    </row>
    <row r="7721" spans="1:15">
      <c r="A7721" t="s">
        <v>320</v>
      </c>
      <c r="B7721" t="s">
        <v>317</v>
      </c>
      <c r="C7721" t="s">
        <v>11571</v>
      </c>
      <c r="D7721" t="s">
        <v>318</v>
      </c>
      <c r="E7721">
        <v>3110.16</v>
      </c>
      <c r="F7721" t="s">
        <v>1170</v>
      </c>
      <c r="G7721" t="s">
        <v>11572</v>
      </c>
      <c r="H7721" t="s">
        <v>1022</v>
      </c>
      <c r="I7721" t="s">
        <v>10539</v>
      </c>
      <c r="J7721">
        <v>10132</v>
      </c>
      <c r="K7721">
        <v>114040</v>
      </c>
      <c r="L7721" t="s">
        <v>27</v>
      </c>
      <c r="M7721" t="s">
        <v>129</v>
      </c>
      <c r="N7721" t="s">
        <v>11265</v>
      </c>
      <c r="O7721" s="129"/>
    </row>
    <row r="7722" spans="1:15">
      <c r="A7722" t="s">
        <v>321</v>
      </c>
      <c r="B7722" t="s">
        <v>317</v>
      </c>
      <c r="C7722" t="s">
        <v>11573</v>
      </c>
      <c r="D7722" t="s">
        <v>318</v>
      </c>
      <c r="E7722">
        <v>3199.67</v>
      </c>
      <c r="F7722" t="s">
        <v>1170</v>
      </c>
      <c r="G7722" t="s">
        <v>11574</v>
      </c>
      <c r="H7722" t="s">
        <v>1023</v>
      </c>
      <c r="I7722" t="s">
        <v>10539</v>
      </c>
      <c r="J7722">
        <v>10132</v>
      </c>
      <c r="K7722">
        <v>114040</v>
      </c>
      <c r="L7722" t="s">
        <v>27</v>
      </c>
      <c r="M7722" t="s">
        <v>129</v>
      </c>
      <c r="N7722" t="s">
        <v>11266</v>
      </c>
      <c r="O7722" s="129"/>
    </row>
    <row r="7723" spans="1:15">
      <c r="A7723" t="s">
        <v>1115</v>
      </c>
      <c r="B7723" t="s">
        <v>317</v>
      </c>
      <c r="C7723" t="s">
        <v>11575</v>
      </c>
      <c r="D7723" t="s">
        <v>318</v>
      </c>
      <c r="E7723">
        <v>3198.19</v>
      </c>
      <c r="F7723" t="s">
        <v>1170</v>
      </c>
      <c r="G7723" t="s">
        <v>11576</v>
      </c>
      <c r="H7723" t="s">
        <v>1026</v>
      </c>
      <c r="I7723" t="s">
        <v>10539</v>
      </c>
      <c r="J7723">
        <v>10132</v>
      </c>
      <c r="K7723">
        <v>114040</v>
      </c>
      <c r="L7723" t="s">
        <v>27</v>
      </c>
      <c r="M7723" t="s">
        <v>129</v>
      </c>
      <c r="N7723" t="s">
        <v>11267</v>
      </c>
      <c r="O7723" s="129"/>
    </row>
    <row r="7724" spans="1:15">
      <c r="A7724" t="s">
        <v>11577</v>
      </c>
      <c r="B7724" t="s">
        <v>317</v>
      </c>
      <c r="C7724" t="s">
        <v>11578</v>
      </c>
      <c r="D7724" t="s">
        <v>318</v>
      </c>
      <c r="E7724">
        <v>3082.95</v>
      </c>
      <c r="F7724" t="s">
        <v>1170</v>
      </c>
      <c r="G7724" t="s">
        <v>11579</v>
      </c>
      <c r="H7724" t="s">
        <v>1017</v>
      </c>
      <c r="I7724" t="s">
        <v>10539</v>
      </c>
      <c r="J7724">
        <v>10132</v>
      </c>
      <c r="K7724">
        <v>114040</v>
      </c>
      <c r="L7724" t="s">
        <v>27</v>
      </c>
      <c r="M7724" t="s">
        <v>129</v>
      </c>
      <c r="N7724" t="s">
        <v>11268</v>
      </c>
      <c r="O7724" s="129"/>
    </row>
    <row r="7725" spans="1:15">
      <c r="A7725" t="s">
        <v>11580</v>
      </c>
      <c r="B7725" t="s">
        <v>317</v>
      </c>
      <c r="C7725" t="s">
        <v>11581</v>
      </c>
      <c r="D7725" t="s">
        <v>318</v>
      </c>
      <c r="E7725">
        <v>2952.18</v>
      </c>
      <c r="F7725" t="s">
        <v>1170</v>
      </c>
      <c r="G7725" t="s">
        <v>11582</v>
      </c>
      <c r="H7725" t="s">
        <v>1011</v>
      </c>
      <c r="I7725" t="s">
        <v>10539</v>
      </c>
      <c r="J7725">
        <v>10132</v>
      </c>
      <c r="K7725">
        <v>114040</v>
      </c>
      <c r="L7725" t="s">
        <v>27</v>
      </c>
      <c r="M7725" t="s">
        <v>129</v>
      </c>
      <c r="N7725" t="s">
        <v>11269</v>
      </c>
      <c r="O7725" s="129"/>
    </row>
    <row r="7726" spans="1:15">
      <c r="A7726" t="s">
        <v>11583</v>
      </c>
      <c r="B7726" t="s">
        <v>317</v>
      </c>
      <c r="C7726" t="s">
        <v>11584</v>
      </c>
      <c r="D7726" t="s">
        <v>318</v>
      </c>
      <c r="E7726">
        <v>3937.31</v>
      </c>
      <c r="F7726" t="s">
        <v>1170</v>
      </c>
      <c r="G7726" t="s">
        <v>11585</v>
      </c>
      <c r="H7726" t="s">
        <v>1019</v>
      </c>
      <c r="I7726" t="s">
        <v>10539</v>
      </c>
      <c r="J7726">
        <v>10132</v>
      </c>
      <c r="K7726">
        <v>114040</v>
      </c>
      <c r="L7726" t="s">
        <v>27</v>
      </c>
      <c r="M7726" t="s">
        <v>129</v>
      </c>
      <c r="N7726" t="s">
        <v>11271</v>
      </c>
      <c r="O7726" s="129"/>
    </row>
    <row r="7727" spans="1:15">
      <c r="A7727" t="s">
        <v>1155</v>
      </c>
      <c r="B7727" t="s">
        <v>317</v>
      </c>
      <c r="C7727" t="s">
        <v>11586</v>
      </c>
      <c r="D7727" t="s">
        <v>318</v>
      </c>
      <c r="E7727">
        <v>3169.97</v>
      </c>
      <c r="F7727" t="s">
        <v>1170</v>
      </c>
      <c r="G7727" t="s">
        <v>11587</v>
      </c>
      <c r="H7727" t="s">
        <v>1023</v>
      </c>
      <c r="I7727" t="s">
        <v>10539</v>
      </c>
      <c r="J7727">
        <v>10132</v>
      </c>
      <c r="K7727">
        <v>114040</v>
      </c>
      <c r="L7727" t="s">
        <v>27</v>
      </c>
      <c r="M7727" t="s">
        <v>129</v>
      </c>
      <c r="N7727" t="s">
        <v>11270</v>
      </c>
      <c r="O7727" s="129"/>
    </row>
    <row r="7728" spans="1:15">
      <c r="A7728" t="s">
        <v>11588</v>
      </c>
      <c r="B7728" t="s">
        <v>317</v>
      </c>
      <c r="C7728" t="s">
        <v>11589</v>
      </c>
      <c r="D7728" t="s">
        <v>318</v>
      </c>
      <c r="E7728">
        <v>3376.05</v>
      </c>
      <c r="F7728" t="s">
        <v>1170</v>
      </c>
      <c r="G7728" t="s">
        <v>11590</v>
      </c>
      <c r="H7728" t="s">
        <v>1031</v>
      </c>
      <c r="I7728" t="s">
        <v>10539</v>
      </c>
      <c r="J7728">
        <v>10132</v>
      </c>
      <c r="K7728">
        <v>114040</v>
      </c>
      <c r="L7728" t="s">
        <v>27</v>
      </c>
      <c r="M7728" t="s">
        <v>129</v>
      </c>
      <c r="N7728" t="s">
        <v>11272</v>
      </c>
      <c r="O7728" s="129"/>
    </row>
    <row r="7729" spans="1:15">
      <c r="A7729" t="s">
        <v>1161</v>
      </c>
      <c r="B7729" t="s">
        <v>317</v>
      </c>
      <c r="C7729" t="s">
        <v>11591</v>
      </c>
      <c r="D7729" t="s">
        <v>318</v>
      </c>
      <c r="E7729">
        <v>3282.83</v>
      </c>
      <c r="F7729" t="s">
        <v>1170</v>
      </c>
      <c r="G7729" t="s">
        <v>11592</v>
      </c>
      <c r="H7729" t="s">
        <v>1022</v>
      </c>
      <c r="I7729" t="s">
        <v>10539</v>
      </c>
      <c r="J7729">
        <v>10132</v>
      </c>
      <c r="K7729">
        <v>114040</v>
      </c>
      <c r="L7729" t="s">
        <v>27</v>
      </c>
      <c r="M7729" t="s">
        <v>129</v>
      </c>
      <c r="N7729" t="s">
        <v>11273</v>
      </c>
      <c r="O7729" s="129"/>
    </row>
    <row r="7730" spans="1:15">
      <c r="A7730" t="s">
        <v>1160</v>
      </c>
      <c r="B7730" t="s">
        <v>317</v>
      </c>
      <c r="C7730" t="s">
        <v>11593</v>
      </c>
      <c r="D7730" t="s">
        <v>318</v>
      </c>
      <c r="E7730">
        <v>3313.9</v>
      </c>
      <c r="F7730" t="s">
        <v>1170</v>
      </c>
      <c r="G7730" t="s">
        <v>11594</v>
      </c>
      <c r="H7730" t="s">
        <v>1028</v>
      </c>
      <c r="I7730" t="s">
        <v>10539</v>
      </c>
      <c r="J7730">
        <v>10132</v>
      </c>
      <c r="K7730">
        <v>114040</v>
      </c>
      <c r="L7730" t="s">
        <v>27</v>
      </c>
      <c r="M7730" t="s">
        <v>129</v>
      </c>
      <c r="N7730" t="s">
        <v>11274</v>
      </c>
      <c r="O7730" s="129"/>
    </row>
    <row r="7731" spans="1:15">
      <c r="A7731" t="s">
        <v>316</v>
      </c>
      <c r="B7731" t="s">
        <v>317</v>
      </c>
      <c r="C7731" t="s">
        <v>11569</v>
      </c>
      <c r="D7731" t="s">
        <v>318</v>
      </c>
      <c r="E7731">
        <v>5197.1899999999996</v>
      </c>
      <c r="F7731" t="s">
        <v>1170</v>
      </c>
      <c r="G7731" t="s">
        <v>11570</v>
      </c>
      <c r="H7731" t="s">
        <v>1029</v>
      </c>
      <c r="I7731" t="s">
        <v>10538</v>
      </c>
      <c r="J7731">
        <v>10132</v>
      </c>
      <c r="K7731">
        <v>114060</v>
      </c>
      <c r="L7731" t="s">
        <v>31</v>
      </c>
      <c r="M7731" t="s">
        <v>129</v>
      </c>
      <c r="N7731" t="s">
        <v>11264</v>
      </c>
      <c r="O7731" s="129"/>
    </row>
    <row r="7732" spans="1:15">
      <c r="A7732" t="s">
        <v>320</v>
      </c>
      <c r="B7732" t="s">
        <v>317</v>
      </c>
      <c r="C7732" t="s">
        <v>11571</v>
      </c>
      <c r="D7732" t="s">
        <v>318</v>
      </c>
      <c r="E7732">
        <v>5560.25</v>
      </c>
      <c r="F7732" t="s">
        <v>1170</v>
      </c>
      <c r="G7732" t="s">
        <v>11572</v>
      </c>
      <c r="H7732" t="s">
        <v>1023</v>
      </c>
      <c r="I7732" t="s">
        <v>10538</v>
      </c>
      <c r="J7732">
        <v>10132</v>
      </c>
      <c r="K7732">
        <v>114060</v>
      </c>
      <c r="L7732" t="s">
        <v>31</v>
      </c>
      <c r="M7732" t="s">
        <v>129</v>
      </c>
      <c r="N7732" t="s">
        <v>11265</v>
      </c>
      <c r="O7732" s="129"/>
    </row>
    <row r="7733" spans="1:15">
      <c r="A7733" t="s">
        <v>321</v>
      </c>
      <c r="B7733" t="s">
        <v>317</v>
      </c>
      <c r="C7733" t="s">
        <v>11573</v>
      </c>
      <c r="D7733" t="s">
        <v>318</v>
      </c>
      <c r="E7733">
        <v>5297.97</v>
      </c>
      <c r="F7733" t="s">
        <v>1170</v>
      </c>
      <c r="G7733" t="s">
        <v>11574</v>
      </c>
      <c r="H7733" t="s">
        <v>1024</v>
      </c>
      <c r="I7733" t="s">
        <v>10538</v>
      </c>
      <c r="J7733">
        <v>10132</v>
      </c>
      <c r="K7733">
        <v>114060</v>
      </c>
      <c r="L7733" t="s">
        <v>31</v>
      </c>
      <c r="M7733" t="s">
        <v>129</v>
      </c>
      <c r="N7733" t="s">
        <v>11266</v>
      </c>
      <c r="O7733" s="129"/>
    </row>
    <row r="7734" spans="1:15">
      <c r="A7734" t="s">
        <v>1115</v>
      </c>
      <c r="B7734" t="s">
        <v>317</v>
      </c>
      <c r="C7734" t="s">
        <v>11575</v>
      </c>
      <c r="D7734" t="s">
        <v>318</v>
      </c>
      <c r="E7734">
        <v>5626.39</v>
      </c>
      <c r="F7734" t="s">
        <v>1170</v>
      </c>
      <c r="G7734" t="s">
        <v>11576</v>
      </c>
      <c r="H7734" t="s">
        <v>1027</v>
      </c>
      <c r="I7734" t="s">
        <v>10538</v>
      </c>
      <c r="J7734">
        <v>10132</v>
      </c>
      <c r="K7734">
        <v>114060</v>
      </c>
      <c r="L7734" t="s">
        <v>31</v>
      </c>
      <c r="M7734" t="s">
        <v>129</v>
      </c>
      <c r="N7734" t="s">
        <v>11267</v>
      </c>
      <c r="O7734" s="129"/>
    </row>
    <row r="7735" spans="1:15">
      <c r="A7735" t="s">
        <v>11577</v>
      </c>
      <c r="B7735" t="s">
        <v>317</v>
      </c>
      <c r="C7735" t="s">
        <v>11578</v>
      </c>
      <c r="D7735" t="s">
        <v>318</v>
      </c>
      <c r="E7735">
        <v>5308.58</v>
      </c>
      <c r="F7735" t="s">
        <v>1170</v>
      </c>
      <c r="G7735" t="s">
        <v>11579</v>
      </c>
      <c r="H7735" t="s">
        <v>1018</v>
      </c>
      <c r="I7735" t="s">
        <v>10538</v>
      </c>
      <c r="J7735">
        <v>10132</v>
      </c>
      <c r="K7735">
        <v>114060</v>
      </c>
      <c r="L7735" t="s">
        <v>31</v>
      </c>
      <c r="M7735" t="s">
        <v>129</v>
      </c>
      <c r="N7735" t="s">
        <v>11268</v>
      </c>
      <c r="O7735" s="129"/>
    </row>
    <row r="7736" spans="1:15">
      <c r="A7736" t="s">
        <v>11580</v>
      </c>
      <c r="B7736" t="s">
        <v>317</v>
      </c>
      <c r="C7736" t="s">
        <v>11581</v>
      </c>
      <c r="D7736" t="s">
        <v>318</v>
      </c>
      <c r="E7736">
        <v>5233.7299999999996</v>
      </c>
      <c r="F7736" t="s">
        <v>1170</v>
      </c>
      <c r="G7736" t="s">
        <v>11582</v>
      </c>
      <c r="H7736" t="s">
        <v>1012</v>
      </c>
      <c r="I7736" t="s">
        <v>10538</v>
      </c>
      <c r="J7736">
        <v>10132</v>
      </c>
      <c r="K7736">
        <v>114060</v>
      </c>
      <c r="L7736" t="s">
        <v>31</v>
      </c>
      <c r="M7736" t="s">
        <v>129</v>
      </c>
      <c r="N7736" t="s">
        <v>11269</v>
      </c>
      <c r="O7736" s="129"/>
    </row>
    <row r="7737" spans="1:15">
      <c r="A7737" t="s">
        <v>11583</v>
      </c>
      <c r="B7737" t="s">
        <v>317</v>
      </c>
      <c r="C7737" t="s">
        <v>11584</v>
      </c>
      <c r="D7737" t="s">
        <v>318</v>
      </c>
      <c r="E7737">
        <v>5379.79</v>
      </c>
      <c r="F7737" t="s">
        <v>1170</v>
      </c>
      <c r="G7737" t="s">
        <v>11585</v>
      </c>
      <c r="H7737" t="s">
        <v>1020</v>
      </c>
      <c r="I7737" t="s">
        <v>10538</v>
      </c>
      <c r="J7737">
        <v>10132</v>
      </c>
      <c r="K7737">
        <v>114060</v>
      </c>
      <c r="L7737" t="s">
        <v>31</v>
      </c>
      <c r="M7737" t="s">
        <v>129</v>
      </c>
      <c r="N7737" t="s">
        <v>11271</v>
      </c>
      <c r="O7737" s="129"/>
    </row>
    <row r="7738" spans="1:15">
      <c r="A7738" t="s">
        <v>1155</v>
      </c>
      <c r="B7738" t="s">
        <v>317</v>
      </c>
      <c r="C7738" t="s">
        <v>11586</v>
      </c>
      <c r="D7738" t="s">
        <v>318</v>
      </c>
      <c r="E7738">
        <v>5970.34</v>
      </c>
      <c r="F7738" t="s">
        <v>1170</v>
      </c>
      <c r="G7738" t="s">
        <v>11587</v>
      </c>
      <c r="H7738" t="s">
        <v>1024</v>
      </c>
      <c r="I7738" t="s">
        <v>10538</v>
      </c>
      <c r="J7738">
        <v>10132</v>
      </c>
      <c r="K7738">
        <v>114060</v>
      </c>
      <c r="L7738" t="s">
        <v>31</v>
      </c>
      <c r="M7738" t="s">
        <v>129</v>
      </c>
      <c r="N7738" t="s">
        <v>11270</v>
      </c>
      <c r="O7738" s="129"/>
    </row>
    <row r="7739" spans="1:15">
      <c r="A7739" t="s">
        <v>11588</v>
      </c>
      <c r="B7739" t="s">
        <v>317</v>
      </c>
      <c r="C7739" t="s">
        <v>11589</v>
      </c>
      <c r="D7739" t="s">
        <v>318</v>
      </c>
      <c r="E7739">
        <v>8853.77</v>
      </c>
      <c r="F7739" t="s">
        <v>1170</v>
      </c>
      <c r="G7739" t="s">
        <v>11590</v>
      </c>
      <c r="H7739" t="s">
        <v>1032</v>
      </c>
      <c r="I7739" t="s">
        <v>10538</v>
      </c>
      <c r="J7739">
        <v>10132</v>
      </c>
      <c r="K7739">
        <v>114060</v>
      </c>
      <c r="L7739" t="s">
        <v>31</v>
      </c>
      <c r="M7739" t="s">
        <v>129</v>
      </c>
      <c r="N7739" t="s">
        <v>11272</v>
      </c>
      <c r="O7739" s="129"/>
    </row>
    <row r="7740" spans="1:15">
      <c r="A7740" t="s">
        <v>1161</v>
      </c>
      <c r="B7740" t="s">
        <v>317</v>
      </c>
      <c r="C7740" t="s">
        <v>11591</v>
      </c>
      <c r="D7740" t="s">
        <v>318</v>
      </c>
      <c r="E7740">
        <v>5668.33</v>
      </c>
      <c r="F7740" t="s">
        <v>1170</v>
      </c>
      <c r="G7740" t="s">
        <v>11592</v>
      </c>
      <c r="H7740" t="s">
        <v>1023</v>
      </c>
      <c r="I7740" t="s">
        <v>10538</v>
      </c>
      <c r="J7740">
        <v>10132</v>
      </c>
      <c r="K7740">
        <v>114060</v>
      </c>
      <c r="L7740" t="s">
        <v>31</v>
      </c>
      <c r="M7740" t="s">
        <v>129</v>
      </c>
      <c r="N7740" t="s">
        <v>11273</v>
      </c>
      <c r="O7740" s="129"/>
    </row>
    <row r="7741" spans="1:15">
      <c r="A7741" t="s">
        <v>1160</v>
      </c>
      <c r="B7741" t="s">
        <v>317</v>
      </c>
      <c r="C7741" t="s">
        <v>11593</v>
      </c>
      <c r="D7741" t="s">
        <v>318</v>
      </c>
      <c r="E7741">
        <v>5735.59</v>
      </c>
      <c r="F7741" t="s">
        <v>1170</v>
      </c>
      <c r="G7741" t="s">
        <v>11594</v>
      </c>
      <c r="H7741" t="s">
        <v>1029</v>
      </c>
      <c r="I7741" t="s">
        <v>10538</v>
      </c>
      <c r="J7741">
        <v>10132</v>
      </c>
      <c r="K7741">
        <v>114060</v>
      </c>
      <c r="L7741" t="s">
        <v>31</v>
      </c>
      <c r="M7741" t="s">
        <v>129</v>
      </c>
      <c r="N7741" t="s">
        <v>11274</v>
      </c>
      <c r="O7741" s="129"/>
    </row>
    <row r="7742" spans="1:15">
      <c r="A7742" t="s">
        <v>316</v>
      </c>
      <c r="B7742" t="s">
        <v>317</v>
      </c>
      <c r="C7742" t="s">
        <v>11569</v>
      </c>
      <c r="D7742" t="s">
        <v>318</v>
      </c>
      <c r="E7742">
        <v>9328.7199999999993</v>
      </c>
      <c r="F7742" t="s">
        <v>1170</v>
      </c>
      <c r="G7742" t="s">
        <v>11570</v>
      </c>
      <c r="H7742" t="s">
        <v>1030</v>
      </c>
      <c r="I7742" t="s">
        <v>10537</v>
      </c>
      <c r="J7742">
        <v>10135</v>
      </c>
      <c r="K7742">
        <v>111100</v>
      </c>
      <c r="L7742" t="s">
        <v>35</v>
      </c>
      <c r="M7742" t="s">
        <v>127</v>
      </c>
      <c r="N7742" t="s">
        <v>11264</v>
      </c>
      <c r="O7742" s="129"/>
    </row>
    <row r="7743" spans="1:15">
      <c r="A7743" t="s">
        <v>320</v>
      </c>
      <c r="B7743" t="s">
        <v>317</v>
      </c>
      <c r="C7743" t="s">
        <v>11571</v>
      </c>
      <c r="D7743" t="s">
        <v>318</v>
      </c>
      <c r="E7743">
        <v>9221.7900000000009</v>
      </c>
      <c r="F7743" t="s">
        <v>1170</v>
      </c>
      <c r="G7743" t="s">
        <v>11572</v>
      </c>
      <c r="H7743" t="s">
        <v>1024</v>
      </c>
      <c r="I7743" t="s">
        <v>10537</v>
      </c>
      <c r="J7743">
        <v>10135</v>
      </c>
      <c r="K7743">
        <v>111100</v>
      </c>
      <c r="L7743" t="s">
        <v>35</v>
      </c>
      <c r="M7743" t="s">
        <v>127</v>
      </c>
      <c r="N7743" t="s">
        <v>11265</v>
      </c>
      <c r="O7743" s="129"/>
    </row>
    <row r="7744" spans="1:15">
      <c r="A7744" t="s">
        <v>321</v>
      </c>
      <c r="B7744" t="s">
        <v>317</v>
      </c>
      <c r="C7744" t="s">
        <v>11573</v>
      </c>
      <c r="D7744" t="s">
        <v>318</v>
      </c>
      <c r="E7744">
        <v>9328.7199999999993</v>
      </c>
      <c r="F7744" t="s">
        <v>1170</v>
      </c>
      <c r="G7744" t="s">
        <v>11574</v>
      </c>
      <c r="H7744" t="s">
        <v>1025</v>
      </c>
      <c r="I7744" t="s">
        <v>10537</v>
      </c>
      <c r="J7744">
        <v>10135</v>
      </c>
      <c r="K7744">
        <v>111100</v>
      </c>
      <c r="L7744" t="s">
        <v>35</v>
      </c>
      <c r="M7744" t="s">
        <v>127</v>
      </c>
      <c r="N7744" t="s">
        <v>11266</v>
      </c>
      <c r="O7744" s="129"/>
    </row>
    <row r="7745" spans="1:15">
      <c r="A7745" t="s">
        <v>1115</v>
      </c>
      <c r="B7745" t="s">
        <v>317</v>
      </c>
      <c r="C7745" t="s">
        <v>11575</v>
      </c>
      <c r="D7745" t="s">
        <v>318</v>
      </c>
      <c r="E7745">
        <v>9433.92</v>
      </c>
      <c r="F7745" t="s">
        <v>1170</v>
      </c>
      <c r="G7745" t="s">
        <v>11576</v>
      </c>
      <c r="H7745" t="s">
        <v>1028</v>
      </c>
      <c r="I7745" t="s">
        <v>10537</v>
      </c>
      <c r="J7745">
        <v>10135</v>
      </c>
      <c r="K7745">
        <v>111100</v>
      </c>
      <c r="L7745" t="s">
        <v>35</v>
      </c>
      <c r="M7745" t="s">
        <v>127</v>
      </c>
      <c r="N7745" t="s">
        <v>11267</v>
      </c>
      <c r="O7745" s="129"/>
    </row>
    <row r="7746" spans="1:15">
      <c r="A7746" t="s">
        <v>11577</v>
      </c>
      <c r="B7746" t="s">
        <v>317</v>
      </c>
      <c r="C7746" t="s">
        <v>11578</v>
      </c>
      <c r="D7746" t="s">
        <v>318</v>
      </c>
      <c r="E7746">
        <v>9355.0300000000007</v>
      </c>
      <c r="F7746" t="s">
        <v>1170</v>
      </c>
      <c r="G7746" t="s">
        <v>11579</v>
      </c>
      <c r="H7746" t="s">
        <v>1019</v>
      </c>
      <c r="I7746" t="s">
        <v>10537</v>
      </c>
      <c r="J7746">
        <v>10135</v>
      </c>
      <c r="K7746">
        <v>111100</v>
      </c>
      <c r="L7746" t="s">
        <v>35</v>
      </c>
      <c r="M7746" t="s">
        <v>127</v>
      </c>
      <c r="N7746" t="s">
        <v>11268</v>
      </c>
      <c r="O7746" s="129"/>
    </row>
    <row r="7747" spans="1:15">
      <c r="A7747" t="s">
        <v>11580</v>
      </c>
      <c r="B7747" t="s">
        <v>317</v>
      </c>
      <c r="C7747" t="s">
        <v>11581</v>
      </c>
      <c r="D7747" t="s">
        <v>318</v>
      </c>
      <c r="E7747">
        <v>8079.33</v>
      </c>
      <c r="F7747" t="s">
        <v>1170</v>
      </c>
      <c r="G7747" t="s">
        <v>11582</v>
      </c>
      <c r="H7747" t="s">
        <v>1013</v>
      </c>
      <c r="I7747" t="s">
        <v>10537</v>
      </c>
      <c r="J7747">
        <v>10135</v>
      </c>
      <c r="K7747">
        <v>111100</v>
      </c>
      <c r="L7747" t="s">
        <v>35</v>
      </c>
      <c r="M7747" t="s">
        <v>127</v>
      </c>
      <c r="N7747" t="s">
        <v>11269</v>
      </c>
      <c r="O7747" s="129"/>
    </row>
    <row r="7748" spans="1:15">
      <c r="A7748" t="s">
        <v>1155</v>
      </c>
      <c r="B7748" t="s">
        <v>317</v>
      </c>
      <c r="C7748" t="s">
        <v>11586</v>
      </c>
      <c r="D7748" t="s">
        <v>318</v>
      </c>
      <c r="E7748">
        <v>7058.17</v>
      </c>
      <c r="F7748" t="s">
        <v>1170</v>
      </c>
      <c r="G7748" t="s">
        <v>11587</v>
      </c>
      <c r="H7748" t="s">
        <v>1025</v>
      </c>
      <c r="I7748" t="s">
        <v>10537</v>
      </c>
      <c r="J7748">
        <v>10135</v>
      </c>
      <c r="K7748">
        <v>111100</v>
      </c>
      <c r="L7748" t="s">
        <v>35</v>
      </c>
      <c r="M7748" t="s">
        <v>127</v>
      </c>
      <c r="N7748" t="s">
        <v>11270</v>
      </c>
      <c r="O7748" s="129"/>
    </row>
    <row r="7749" spans="1:15">
      <c r="A7749" t="s">
        <v>11583</v>
      </c>
      <c r="B7749" t="s">
        <v>317</v>
      </c>
      <c r="C7749" t="s">
        <v>11584</v>
      </c>
      <c r="D7749" t="s">
        <v>318</v>
      </c>
      <c r="E7749">
        <v>8518.26</v>
      </c>
      <c r="F7749" t="s">
        <v>1170</v>
      </c>
      <c r="G7749" t="s">
        <v>11585</v>
      </c>
      <c r="H7749" t="s">
        <v>1021</v>
      </c>
      <c r="I7749" t="s">
        <v>10537</v>
      </c>
      <c r="J7749">
        <v>10135</v>
      </c>
      <c r="K7749">
        <v>111100</v>
      </c>
      <c r="L7749" t="s">
        <v>35</v>
      </c>
      <c r="M7749" t="s">
        <v>127</v>
      </c>
      <c r="N7749" t="s">
        <v>11271</v>
      </c>
      <c r="O7749" s="129"/>
    </row>
    <row r="7750" spans="1:15">
      <c r="A7750" t="s">
        <v>11588</v>
      </c>
      <c r="B7750" t="s">
        <v>317</v>
      </c>
      <c r="C7750" t="s">
        <v>11589</v>
      </c>
      <c r="D7750" t="s">
        <v>318</v>
      </c>
      <c r="E7750">
        <v>13789.6</v>
      </c>
      <c r="F7750" t="s">
        <v>1170</v>
      </c>
      <c r="G7750" t="s">
        <v>11590</v>
      </c>
      <c r="H7750" t="s">
        <v>1033</v>
      </c>
      <c r="I7750" t="s">
        <v>10537</v>
      </c>
      <c r="J7750">
        <v>10135</v>
      </c>
      <c r="K7750">
        <v>111100</v>
      </c>
      <c r="L7750" t="s">
        <v>35</v>
      </c>
      <c r="M7750" t="s">
        <v>127</v>
      </c>
      <c r="N7750" t="s">
        <v>11272</v>
      </c>
      <c r="O7750" s="129"/>
    </row>
    <row r="7751" spans="1:15">
      <c r="A7751" t="s">
        <v>1161</v>
      </c>
      <c r="B7751" t="s">
        <v>317</v>
      </c>
      <c r="C7751" t="s">
        <v>11591</v>
      </c>
      <c r="D7751" t="s">
        <v>318</v>
      </c>
      <c r="E7751">
        <v>8712.61</v>
      </c>
      <c r="F7751" t="s">
        <v>1170</v>
      </c>
      <c r="G7751" t="s">
        <v>11592</v>
      </c>
      <c r="H7751" t="s">
        <v>1024</v>
      </c>
      <c r="I7751" t="s">
        <v>10537</v>
      </c>
      <c r="J7751">
        <v>10135</v>
      </c>
      <c r="K7751">
        <v>111100</v>
      </c>
      <c r="L7751" t="s">
        <v>35</v>
      </c>
      <c r="M7751" t="s">
        <v>127</v>
      </c>
      <c r="N7751" t="s">
        <v>11273</v>
      </c>
      <c r="O7751" s="129"/>
    </row>
    <row r="7752" spans="1:15">
      <c r="A7752" t="s">
        <v>1160</v>
      </c>
      <c r="B7752" t="s">
        <v>317</v>
      </c>
      <c r="C7752" t="s">
        <v>11593</v>
      </c>
      <c r="D7752" t="s">
        <v>318</v>
      </c>
      <c r="E7752">
        <v>8639.11</v>
      </c>
      <c r="F7752" t="s">
        <v>1170</v>
      </c>
      <c r="G7752" t="s">
        <v>11594</v>
      </c>
      <c r="H7752" t="s">
        <v>1030</v>
      </c>
      <c r="I7752" t="s">
        <v>10537</v>
      </c>
      <c r="J7752">
        <v>10135</v>
      </c>
      <c r="K7752">
        <v>111100</v>
      </c>
      <c r="L7752" t="s">
        <v>35</v>
      </c>
      <c r="M7752" t="s">
        <v>127</v>
      </c>
      <c r="N7752" t="s">
        <v>11274</v>
      </c>
      <c r="O7752" s="129"/>
    </row>
    <row r="7753" spans="1:15">
      <c r="A7753" t="s">
        <v>316</v>
      </c>
      <c r="B7753" t="s">
        <v>317</v>
      </c>
      <c r="C7753" t="s">
        <v>11569</v>
      </c>
      <c r="D7753" t="s">
        <v>318</v>
      </c>
      <c r="E7753">
        <v>3851.32</v>
      </c>
      <c r="F7753" t="s">
        <v>1170</v>
      </c>
      <c r="G7753" t="s">
        <v>11570</v>
      </c>
      <c r="H7753" t="s">
        <v>1031</v>
      </c>
      <c r="I7753" t="s">
        <v>10536</v>
      </c>
      <c r="J7753">
        <v>10135</v>
      </c>
      <c r="K7753">
        <v>111200</v>
      </c>
      <c r="L7753" t="s">
        <v>33</v>
      </c>
      <c r="M7753" t="s">
        <v>127</v>
      </c>
      <c r="N7753" t="s">
        <v>11264</v>
      </c>
      <c r="O7753" s="129"/>
    </row>
    <row r="7754" spans="1:15">
      <c r="A7754" t="s">
        <v>320</v>
      </c>
      <c r="B7754" t="s">
        <v>317</v>
      </c>
      <c r="C7754" t="s">
        <v>11571</v>
      </c>
      <c r="D7754" t="s">
        <v>318</v>
      </c>
      <c r="E7754">
        <v>4084.24</v>
      </c>
      <c r="F7754" t="s">
        <v>1170</v>
      </c>
      <c r="G7754" t="s">
        <v>11572</v>
      </c>
      <c r="H7754" t="s">
        <v>1025</v>
      </c>
      <c r="I7754" t="s">
        <v>10536</v>
      </c>
      <c r="J7754">
        <v>10135</v>
      </c>
      <c r="K7754">
        <v>111200</v>
      </c>
      <c r="L7754" t="s">
        <v>33</v>
      </c>
      <c r="M7754" t="s">
        <v>127</v>
      </c>
      <c r="N7754" t="s">
        <v>11265</v>
      </c>
      <c r="O7754" s="129"/>
    </row>
    <row r="7755" spans="1:15">
      <c r="A7755" t="s">
        <v>321</v>
      </c>
      <c r="B7755" t="s">
        <v>317</v>
      </c>
      <c r="C7755" t="s">
        <v>11573</v>
      </c>
      <c r="D7755" t="s">
        <v>318</v>
      </c>
      <c r="E7755">
        <v>3949.99</v>
      </c>
      <c r="F7755" t="s">
        <v>1170</v>
      </c>
      <c r="G7755" t="s">
        <v>11574</v>
      </c>
      <c r="H7755" t="s">
        <v>1026</v>
      </c>
      <c r="I7755" t="s">
        <v>10536</v>
      </c>
      <c r="J7755">
        <v>10135</v>
      </c>
      <c r="K7755">
        <v>111200</v>
      </c>
      <c r="L7755" t="s">
        <v>33</v>
      </c>
      <c r="M7755" t="s">
        <v>127</v>
      </c>
      <c r="N7755" t="s">
        <v>11266</v>
      </c>
      <c r="O7755" s="129"/>
    </row>
    <row r="7756" spans="1:15">
      <c r="A7756" t="s">
        <v>1115</v>
      </c>
      <c r="B7756" t="s">
        <v>317</v>
      </c>
      <c r="C7756" t="s">
        <v>11575</v>
      </c>
      <c r="D7756" t="s">
        <v>318</v>
      </c>
      <c r="E7756">
        <v>3964.26</v>
      </c>
      <c r="F7756" t="s">
        <v>1170</v>
      </c>
      <c r="G7756" t="s">
        <v>11576</v>
      </c>
      <c r="H7756" t="s">
        <v>1029</v>
      </c>
      <c r="I7756" t="s">
        <v>10536</v>
      </c>
      <c r="J7756">
        <v>10135</v>
      </c>
      <c r="K7756">
        <v>111200</v>
      </c>
      <c r="L7756" t="s">
        <v>33</v>
      </c>
      <c r="M7756" t="s">
        <v>127</v>
      </c>
      <c r="N7756" t="s">
        <v>11267</v>
      </c>
      <c r="O7756" s="129"/>
    </row>
    <row r="7757" spans="1:15">
      <c r="A7757" t="s">
        <v>11577</v>
      </c>
      <c r="B7757" t="s">
        <v>317</v>
      </c>
      <c r="C7757" t="s">
        <v>11578</v>
      </c>
      <c r="D7757" t="s">
        <v>318</v>
      </c>
      <c r="E7757">
        <v>3953.56</v>
      </c>
      <c r="F7757" t="s">
        <v>1170</v>
      </c>
      <c r="G7757" t="s">
        <v>11579</v>
      </c>
      <c r="H7757" t="s">
        <v>1020</v>
      </c>
      <c r="I7757" t="s">
        <v>10536</v>
      </c>
      <c r="J7757">
        <v>10135</v>
      </c>
      <c r="K7757">
        <v>111200</v>
      </c>
      <c r="L7757" t="s">
        <v>33</v>
      </c>
      <c r="M7757" t="s">
        <v>127</v>
      </c>
      <c r="N7757" t="s">
        <v>11268</v>
      </c>
      <c r="O7757" s="129"/>
    </row>
    <row r="7758" spans="1:15">
      <c r="A7758" t="s">
        <v>11580</v>
      </c>
      <c r="B7758" t="s">
        <v>317</v>
      </c>
      <c r="C7758" t="s">
        <v>11581</v>
      </c>
      <c r="D7758" t="s">
        <v>318</v>
      </c>
      <c r="E7758">
        <v>3953.56</v>
      </c>
      <c r="F7758" t="s">
        <v>1170</v>
      </c>
      <c r="G7758" t="s">
        <v>11582</v>
      </c>
      <c r="H7758" t="s">
        <v>1014</v>
      </c>
      <c r="I7758" t="s">
        <v>10536</v>
      </c>
      <c r="J7758">
        <v>10135</v>
      </c>
      <c r="K7758">
        <v>111200</v>
      </c>
      <c r="L7758" t="s">
        <v>33</v>
      </c>
      <c r="M7758" t="s">
        <v>127</v>
      </c>
      <c r="N7758" t="s">
        <v>11269</v>
      </c>
      <c r="O7758" s="129"/>
    </row>
    <row r="7759" spans="1:15">
      <c r="A7759" t="s">
        <v>11583</v>
      </c>
      <c r="B7759" t="s">
        <v>317</v>
      </c>
      <c r="C7759" t="s">
        <v>11584</v>
      </c>
      <c r="D7759" t="s">
        <v>318</v>
      </c>
      <c r="E7759">
        <v>3159.72</v>
      </c>
      <c r="F7759" t="s">
        <v>1170</v>
      </c>
      <c r="G7759" t="s">
        <v>11585</v>
      </c>
      <c r="H7759" t="s">
        <v>1022</v>
      </c>
      <c r="I7759" t="s">
        <v>10536</v>
      </c>
      <c r="J7759">
        <v>10135</v>
      </c>
      <c r="K7759">
        <v>111200</v>
      </c>
      <c r="L7759" t="s">
        <v>33</v>
      </c>
      <c r="M7759" t="s">
        <v>127</v>
      </c>
      <c r="N7759" t="s">
        <v>11271</v>
      </c>
      <c r="O7759" s="129"/>
    </row>
    <row r="7760" spans="1:15">
      <c r="A7760" t="s">
        <v>1155</v>
      </c>
      <c r="B7760" t="s">
        <v>317</v>
      </c>
      <c r="C7760" t="s">
        <v>11586</v>
      </c>
      <c r="D7760" t="s">
        <v>318</v>
      </c>
      <c r="E7760">
        <v>3849.09</v>
      </c>
      <c r="F7760" t="s">
        <v>1170</v>
      </c>
      <c r="G7760" t="s">
        <v>11587</v>
      </c>
      <c r="H7760" t="s">
        <v>1026</v>
      </c>
      <c r="I7760" t="s">
        <v>10536</v>
      </c>
      <c r="J7760">
        <v>10135</v>
      </c>
      <c r="K7760">
        <v>111200</v>
      </c>
      <c r="L7760" t="s">
        <v>33</v>
      </c>
      <c r="M7760" t="s">
        <v>127</v>
      </c>
      <c r="N7760" t="s">
        <v>11270</v>
      </c>
      <c r="O7760" s="129"/>
    </row>
    <row r="7761" spans="1:15">
      <c r="A7761" t="s">
        <v>11588</v>
      </c>
      <c r="B7761" t="s">
        <v>317</v>
      </c>
      <c r="C7761" t="s">
        <v>11589</v>
      </c>
      <c r="D7761" t="s">
        <v>318</v>
      </c>
      <c r="E7761">
        <v>5991.04</v>
      </c>
      <c r="F7761" t="s">
        <v>1170</v>
      </c>
      <c r="G7761" t="s">
        <v>11590</v>
      </c>
      <c r="H7761" t="s">
        <v>1034</v>
      </c>
      <c r="I7761" t="s">
        <v>10536</v>
      </c>
      <c r="J7761">
        <v>10135</v>
      </c>
      <c r="K7761">
        <v>111200</v>
      </c>
      <c r="L7761" t="s">
        <v>33</v>
      </c>
      <c r="M7761" t="s">
        <v>127</v>
      </c>
      <c r="N7761" t="s">
        <v>11272</v>
      </c>
      <c r="O7761" s="129"/>
    </row>
    <row r="7762" spans="1:15">
      <c r="A7762" t="s">
        <v>1161</v>
      </c>
      <c r="B7762" t="s">
        <v>317</v>
      </c>
      <c r="C7762" t="s">
        <v>11591</v>
      </c>
      <c r="D7762" t="s">
        <v>318</v>
      </c>
      <c r="E7762">
        <v>4154.54</v>
      </c>
      <c r="F7762" t="s">
        <v>1170</v>
      </c>
      <c r="G7762" t="s">
        <v>11592</v>
      </c>
      <c r="H7762" t="s">
        <v>1025</v>
      </c>
      <c r="I7762" t="s">
        <v>10536</v>
      </c>
      <c r="J7762">
        <v>10135</v>
      </c>
      <c r="K7762">
        <v>111200</v>
      </c>
      <c r="L7762" t="s">
        <v>33</v>
      </c>
      <c r="M7762" t="s">
        <v>127</v>
      </c>
      <c r="N7762" t="s">
        <v>11273</v>
      </c>
      <c r="O7762" s="129"/>
    </row>
    <row r="7763" spans="1:15">
      <c r="A7763" t="s">
        <v>1160</v>
      </c>
      <c r="B7763" t="s">
        <v>317</v>
      </c>
      <c r="C7763" t="s">
        <v>11593</v>
      </c>
      <c r="D7763" t="s">
        <v>318</v>
      </c>
      <c r="E7763">
        <v>4154.54</v>
      </c>
      <c r="F7763" t="s">
        <v>1170</v>
      </c>
      <c r="G7763" t="s">
        <v>11594</v>
      </c>
      <c r="H7763" t="s">
        <v>1031</v>
      </c>
      <c r="I7763" t="s">
        <v>10536</v>
      </c>
      <c r="J7763">
        <v>10135</v>
      </c>
      <c r="K7763">
        <v>111200</v>
      </c>
      <c r="L7763" t="s">
        <v>33</v>
      </c>
      <c r="M7763" t="s">
        <v>127</v>
      </c>
      <c r="N7763" t="s">
        <v>11274</v>
      </c>
      <c r="O7763" s="129"/>
    </row>
    <row r="7764" spans="1:15">
      <c r="A7764" t="s">
        <v>316</v>
      </c>
      <c r="B7764" t="s">
        <v>317</v>
      </c>
      <c r="C7764" t="s">
        <v>11569</v>
      </c>
      <c r="D7764" t="s">
        <v>318</v>
      </c>
      <c r="E7764">
        <v>28266.35</v>
      </c>
      <c r="F7764" t="s">
        <v>1170</v>
      </c>
      <c r="G7764" t="s">
        <v>11570</v>
      </c>
      <c r="H7764" t="s">
        <v>1032</v>
      </c>
      <c r="I7764" t="s">
        <v>10535</v>
      </c>
      <c r="J7764">
        <v>10135</v>
      </c>
      <c r="K7764">
        <v>111400</v>
      </c>
      <c r="L7764" t="s">
        <v>27</v>
      </c>
      <c r="M7764" t="s">
        <v>127</v>
      </c>
      <c r="N7764" t="s">
        <v>11264</v>
      </c>
      <c r="O7764" s="129"/>
    </row>
    <row r="7765" spans="1:15">
      <c r="A7765" t="s">
        <v>320</v>
      </c>
      <c r="B7765" t="s">
        <v>317</v>
      </c>
      <c r="C7765" t="s">
        <v>11571</v>
      </c>
      <c r="D7765" t="s">
        <v>318</v>
      </c>
      <c r="E7765">
        <v>28433.62</v>
      </c>
      <c r="F7765" t="s">
        <v>1170</v>
      </c>
      <c r="G7765" t="s">
        <v>11572</v>
      </c>
      <c r="H7765" t="s">
        <v>1026</v>
      </c>
      <c r="I7765" t="s">
        <v>10535</v>
      </c>
      <c r="J7765">
        <v>10135</v>
      </c>
      <c r="K7765">
        <v>111400</v>
      </c>
      <c r="L7765" t="s">
        <v>27</v>
      </c>
      <c r="M7765" t="s">
        <v>127</v>
      </c>
      <c r="N7765" t="s">
        <v>11265</v>
      </c>
      <c r="O7765" s="129"/>
    </row>
    <row r="7766" spans="1:15">
      <c r="A7766" t="s">
        <v>321</v>
      </c>
      <c r="B7766" t="s">
        <v>317</v>
      </c>
      <c r="C7766" t="s">
        <v>11573</v>
      </c>
      <c r="D7766" t="s">
        <v>318</v>
      </c>
      <c r="E7766">
        <v>29087.79</v>
      </c>
      <c r="F7766" t="s">
        <v>1170</v>
      </c>
      <c r="G7766" t="s">
        <v>11574</v>
      </c>
      <c r="H7766" t="s">
        <v>1027</v>
      </c>
      <c r="I7766" t="s">
        <v>10535</v>
      </c>
      <c r="J7766">
        <v>10135</v>
      </c>
      <c r="K7766">
        <v>111400</v>
      </c>
      <c r="L7766" t="s">
        <v>27</v>
      </c>
      <c r="M7766" t="s">
        <v>127</v>
      </c>
      <c r="N7766" t="s">
        <v>11266</v>
      </c>
      <c r="O7766" s="129"/>
    </row>
    <row r="7767" spans="1:15">
      <c r="A7767" t="s">
        <v>1115</v>
      </c>
      <c r="B7767" t="s">
        <v>317</v>
      </c>
      <c r="C7767" t="s">
        <v>11575</v>
      </c>
      <c r="D7767" t="s">
        <v>318</v>
      </c>
      <c r="E7767">
        <v>29879.35</v>
      </c>
      <c r="F7767" t="s">
        <v>1170</v>
      </c>
      <c r="G7767" t="s">
        <v>11576</v>
      </c>
      <c r="H7767" t="s">
        <v>1030</v>
      </c>
      <c r="I7767" t="s">
        <v>10535</v>
      </c>
      <c r="J7767">
        <v>10135</v>
      </c>
      <c r="K7767">
        <v>111400</v>
      </c>
      <c r="L7767" t="s">
        <v>27</v>
      </c>
      <c r="M7767" t="s">
        <v>127</v>
      </c>
      <c r="N7767" t="s">
        <v>11267</v>
      </c>
      <c r="O7767" s="129"/>
    </row>
    <row r="7768" spans="1:15">
      <c r="A7768" t="s">
        <v>11577</v>
      </c>
      <c r="B7768" t="s">
        <v>317</v>
      </c>
      <c r="C7768" t="s">
        <v>11578</v>
      </c>
      <c r="D7768" t="s">
        <v>318</v>
      </c>
      <c r="E7768">
        <v>30725.62</v>
      </c>
      <c r="F7768" t="s">
        <v>1170</v>
      </c>
      <c r="G7768" t="s">
        <v>11579</v>
      </c>
      <c r="H7768" t="s">
        <v>1021</v>
      </c>
      <c r="I7768" t="s">
        <v>10535</v>
      </c>
      <c r="J7768">
        <v>10135</v>
      </c>
      <c r="K7768">
        <v>111400</v>
      </c>
      <c r="L7768" t="s">
        <v>27</v>
      </c>
      <c r="M7768" t="s">
        <v>127</v>
      </c>
      <c r="N7768" t="s">
        <v>11268</v>
      </c>
      <c r="O7768" s="129"/>
    </row>
    <row r="7769" spans="1:15">
      <c r="A7769" t="s">
        <v>11580</v>
      </c>
      <c r="B7769" t="s">
        <v>317</v>
      </c>
      <c r="C7769" t="s">
        <v>11581</v>
      </c>
      <c r="D7769" t="s">
        <v>318</v>
      </c>
      <c r="E7769">
        <v>26686.15</v>
      </c>
      <c r="F7769" t="s">
        <v>1170</v>
      </c>
      <c r="G7769" t="s">
        <v>11582</v>
      </c>
      <c r="H7769" t="s">
        <v>1015</v>
      </c>
      <c r="I7769" t="s">
        <v>10535</v>
      </c>
      <c r="J7769">
        <v>10135</v>
      </c>
      <c r="K7769">
        <v>111400</v>
      </c>
      <c r="L7769" t="s">
        <v>27</v>
      </c>
      <c r="M7769" t="s">
        <v>127</v>
      </c>
      <c r="N7769" t="s">
        <v>11269</v>
      </c>
      <c r="O7769" s="129"/>
    </row>
    <row r="7770" spans="1:15">
      <c r="A7770" t="s">
        <v>11583</v>
      </c>
      <c r="B7770" t="s">
        <v>317</v>
      </c>
      <c r="C7770" t="s">
        <v>11584</v>
      </c>
      <c r="D7770" t="s">
        <v>318</v>
      </c>
      <c r="E7770">
        <v>27549.01</v>
      </c>
      <c r="F7770" t="s">
        <v>1170</v>
      </c>
      <c r="G7770" t="s">
        <v>11585</v>
      </c>
      <c r="H7770" t="s">
        <v>1023</v>
      </c>
      <c r="I7770" t="s">
        <v>10535</v>
      </c>
      <c r="J7770">
        <v>10135</v>
      </c>
      <c r="K7770">
        <v>111400</v>
      </c>
      <c r="L7770" t="s">
        <v>27</v>
      </c>
      <c r="M7770" t="s">
        <v>127</v>
      </c>
      <c r="N7770" t="s">
        <v>11271</v>
      </c>
      <c r="O7770" s="129"/>
    </row>
    <row r="7771" spans="1:15">
      <c r="A7771" t="s">
        <v>1155</v>
      </c>
      <c r="B7771" t="s">
        <v>317</v>
      </c>
      <c r="C7771" t="s">
        <v>11586</v>
      </c>
      <c r="D7771" t="s">
        <v>318</v>
      </c>
      <c r="E7771">
        <v>28613.37</v>
      </c>
      <c r="F7771" t="s">
        <v>1170</v>
      </c>
      <c r="G7771" t="s">
        <v>11587</v>
      </c>
      <c r="H7771" t="s">
        <v>1027</v>
      </c>
      <c r="I7771" t="s">
        <v>10535</v>
      </c>
      <c r="J7771">
        <v>10135</v>
      </c>
      <c r="K7771">
        <v>111400</v>
      </c>
      <c r="L7771" t="s">
        <v>27</v>
      </c>
      <c r="M7771" t="s">
        <v>127</v>
      </c>
      <c r="N7771" t="s">
        <v>11270</v>
      </c>
      <c r="O7771" s="129"/>
    </row>
    <row r="7772" spans="1:15">
      <c r="A7772" t="s">
        <v>11588</v>
      </c>
      <c r="B7772" t="s">
        <v>317</v>
      </c>
      <c r="C7772" t="s">
        <v>11589</v>
      </c>
      <c r="D7772" t="s">
        <v>318</v>
      </c>
      <c r="E7772">
        <v>33946.400000000001</v>
      </c>
      <c r="F7772" t="s">
        <v>1170</v>
      </c>
      <c r="G7772" t="s">
        <v>11590</v>
      </c>
      <c r="H7772" t="s">
        <v>1035</v>
      </c>
      <c r="I7772" t="s">
        <v>10535</v>
      </c>
      <c r="J7772">
        <v>10135</v>
      </c>
      <c r="K7772">
        <v>111400</v>
      </c>
      <c r="L7772" t="s">
        <v>27</v>
      </c>
      <c r="M7772" t="s">
        <v>127</v>
      </c>
      <c r="N7772" t="s">
        <v>11272</v>
      </c>
      <c r="O7772" s="129"/>
    </row>
    <row r="7773" spans="1:15">
      <c r="A7773" t="s">
        <v>1161</v>
      </c>
      <c r="B7773" t="s">
        <v>317</v>
      </c>
      <c r="C7773" t="s">
        <v>11591</v>
      </c>
      <c r="D7773" t="s">
        <v>318</v>
      </c>
      <c r="E7773">
        <v>28763.4</v>
      </c>
      <c r="F7773" t="s">
        <v>1170</v>
      </c>
      <c r="G7773" t="s">
        <v>11592</v>
      </c>
      <c r="H7773" t="s">
        <v>1026</v>
      </c>
      <c r="I7773" t="s">
        <v>10535</v>
      </c>
      <c r="J7773">
        <v>10135</v>
      </c>
      <c r="K7773">
        <v>111400</v>
      </c>
      <c r="L7773" t="s">
        <v>27</v>
      </c>
      <c r="M7773" t="s">
        <v>127</v>
      </c>
      <c r="N7773" t="s">
        <v>11273</v>
      </c>
      <c r="O7773" s="129"/>
    </row>
    <row r="7774" spans="1:15">
      <c r="A7774" t="s">
        <v>1160</v>
      </c>
      <c r="B7774" t="s">
        <v>317</v>
      </c>
      <c r="C7774" t="s">
        <v>11593</v>
      </c>
      <c r="D7774" t="s">
        <v>318</v>
      </c>
      <c r="E7774">
        <v>28413.52</v>
      </c>
      <c r="F7774" t="s">
        <v>1170</v>
      </c>
      <c r="G7774" t="s">
        <v>11594</v>
      </c>
      <c r="H7774" t="s">
        <v>1032</v>
      </c>
      <c r="I7774" t="s">
        <v>10535</v>
      </c>
      <c r="J7774">
        <v>10135</v>
      </c>
      <c r="K7774">
        <v>111400</v>
      </c>
      <c r="L7774" t="s">
        <v>27</v>
      </c>
      <c r="M7774" t="s">
        <v>127</v>
      </c>
      <c r="N7774" t="s">
        <v>11274</v>
      </c>
      <c r="O7774" s="129"/>
    </row>
    <row r="7775" spans="1:15">
      <c r="A7775" t="s">
        <v>316</v>
      </c>
      <c r="B7775" t="s">
        <v>317</v>
      </c>
      <c r="C7775" t="s">
        <v>11569</v>
      </c>
      <c r="D7775" t="s">
        <v>318</v>
      </c>
      <c r="E7775">
        <v>108737.06</v>
      </c>
      <c r="F7775" t="s">
        <v>1170</v>
      </c>
      <c r="G7775" t="s">
        <v>11570</v>
      </c>
      <c r="H7775" t="s">
        <v>1033</v>
      </c>
      <c r="I7775" t="s">
        <v>10534</v>
      </c>
      <c r="J7775">
        <v>10135</v>
      </c>
      <c r="K7775">
        <v>111600</v>
      </c>
      <c r="L7775" t="s">
        <v>31</v>
      </c>
      <c r="M7775" t="s">
        <v>127</v>
      </c>
      <c r="N7775" t="s">
        <v>11264</v>
      </c>
      <c r="O7775" s="129"/>
    </row>
    <row r="7776" spans="1:15">
      <c r="A7776" t="s">
        <v>320</v>
      </c>
      <c r="B7776" t="s">
        <v>317</v>
      </c>
      <c r="C7776" t="s">
        <v>11571</v>
      </c>
      <c r="D7776" t="s">
        <v>318</v>
      </c>
      <c r="E7776">
        <v>103609.47</v>
      </c>
      <c r="F7776" t="s">
        <v>1170</v>
      </c>
      <c r="G7776" t="s">
        <v>11572</v>
      </c>
      <c r="H7776" t="s">
        <v>1027</v>
      </c>
      <c r="I7776" t="s">
        <v>10534</v>
      </c>
      <c r="J7776">
        <v>10135</v>
      </c>
      <c r="K7776">
        <v>111600</v>
      </c>
      <c r="L7776" t="s">
        <v>31</v>
      </c>
      <c r="M7776" t="s">
        <v>127</v>
      </c>
      <c r="N7776" t="s">
        <v>11265</v>
      </c>
      <c r="O7776" s="129"/>
    </row>
    <row r="7777" spans="1:15">
      <c r="A7777" t="s">
        <v>321</v>
      </c>
      <c r="B7777" t="s">
        <v>317</v>
      </c>
      <c r="C7777" t="s">
        <v>11573</v>
      </c>
      <c r="D7777" t="s">
        <v>318</v>
      </c>
      <c r="E7777">
        <v>104119.37</v>
      </c>
      <c r="F7777" t="s">
        <v>1170</v>
      </c>
      <c r="G7777" t="s">
        <v>11574</v>
      </c>
      <c r="H7777" t="s">
        <v>1028</v>
      </c>
      <c r="I7777" t="s">
        <v>10534</v>
      </c>
      <c r="J7777">
        <v>10135</v>
      </c>
      <c r="K7777">
        <v>111600</v>
      </c>
      <c r="L7777" t="s">
        <v>31</v>
      </c>
      <c r="M7777" t="s">
        <v>127</v>
      </c>
      <c r="N7777" t="s">
        <v>11266</v>
      </c>
      <c r="O7777" s="129"/>
    </row>
    <row r="7778" spans="1:15">
      <c r="A7778" t="s">
        <v>1115</v>
      </c>
      <c r="B7778" t="s">
        <v>317</v>
      </c>
      <c r="C7778" t="s">
        <v>11575</v>
      </c>
      <c r="D7778" t="s">
        <v>318</v>
      </c>
      <c r="E7778">
        <v>103792.98</v>
      </c>
      <c r="F7778" t="s">
        <v>1170</v>
      </c>
      <c r="G7778" t="s">
        <v>11576</v>
      </c>
      <c r="H7778" t="s">
        <v>1031</v>
      </c>
      <c r="I7778" t="s">
        <v>10534</v>
      </c>
      <c r="J7778">
        <v>10135</v>
      </c>
      <c r="K7778">
        <v>111600</v>
      </c>
      <c r="L7778" t="s">
        <v>31</v>
      </c>
      <c r="M7778" t="s">
        <v>127</v>
      </c>
      <c r="N7778" t="s">
        <v>11267</v>
      </c>
      <c r="O7778" s="129"/>
    </row>
    <row r="7779" spans="1:15">
      <c r="A7779" t="s">
        <v>11577</v>
      </c>
      <c r="B7779" t="s">
        <v>317</v>
      </c>
      <c r="C7779" t="s">
        <v>11578</v>
      </c>
      <c r="D7779" t="s">
        <v>318</v>
      </c>
      <c r="E7779">
        <v>99017.919999999998</v>
      </c>
      <c r="F7779" t="s">
        <v>1170</v>
      </c>
      <c r="G7779" t="s">
        <v>11579</v>
      </c>
      <c r="H7779" t="s">
        <v>1022</v>
      </c>
      <c r="I7779" t="s">
        <v>10534</v>
      </c>
      <c r="J7779">
        <v>10135</v>
      </c>
      <c r="K7779">
        <v>111600</v>
      </c>
      <c r="L7779" t="s">
        <v>31</v>
      </c>
      <c r="M7779" t="s">
        <v>127</v>
      </c>
      <c r="N7779" t="s">
        <v>11268</v>
      </c>
      <c r="O7779" s="129"/>
    </row>
    <row r="7780" spans="1:15">
      <c r="A7780" t="s">
        <v>11580</v>
      </c>
      <c r="B7780" t="s">
        <v>317</v>
      </c>
      <c r="C7780" t="s">
        <v>11581</v>
      </c>
      <c r="D7780" t="s">
        <v>318</v>
      </c>
      <c r="E7780">
        <v>91150.24</v>
      </c>
      <c r="F7780" t="s">
        <v>1170</v>
      </c>
      <c r="G7780" t="s">
        <v>11582</v>
      </c>
      <c r="H7780" t="s">
        <v>1016</v>
      </c>
      <c r="I7780" t="s">
        <v>10534</v>
      </c>
      <c r="J7780">
        <v>10135</v>
      </c>
      <c r="K7780">
        <v>111600</v>
      </c>
      <c r="L7780" t="s">
        <v>31</v>
      </c>
      <c r="M7780" t="s">
        <v>127</v>
      </c>
      <c r="N7780" t="s">
        <v>11269</v>
      </c>
      <c r="O7780" s="129"/>
    </row>
    <row r="7781" spans="1:15">
      <c r="A7781" t="s">
        <v>11583</v>
      </c>
      <c r="B7781" t="s">
        <v>317</v>
      </c>
      <c r="C7781" t="s">
        <v>11584</v>
      </c>
      <c r="D7781" t="s">
        <v>318</v>
      </c>
      <c r="E7781">
        <v>95003.21</v>
      </c>
      <c r="F7781" t="s">
        <v>1170</v>
      </c>
      <c r="G7781" t="s">
        <v>11585</v>
      </c>
      <c r="H7781" t="s">
        <v>1024</v>
      </c>
      <c r="I7781" t="s">
        <v>10534</v>
      </c>
      <c r="J7781">
        <v>10135</v>
      </c>
      <c r="K7781">
        <v>111600</v>
      </c>
      <c r="L7781" t="s">
        <v>31</v>
      </c>
      <c r="M7781" t="s">
        <v>127</v>
      </c>
      <c r="N7781" t="s">
        <v>11271</v>
      </c>
      <c r="O7781" s="129"/>
    </row>
    <row r="7782" spans="1:15">
      <c r="A7782" t="s">
        <v>1155</v>
      </c>
      <c r="B7782" t="s">
        <v>317</v>
      </c>
      <c r="C7782" t="s">
        <v>11586</v>
      </c>
      <c r="D7782" t="s">
        <v>318</v>
      </c>
      <c r="E7782">
        <v>94154.34</v>
      </c>
      <c r="F7782" t="s">
        <v>1170</v>
      </c>
      <c r="G7782" t="s">
        <v>11587</v>
      </c>
      <c r="H7782" t="s">
        <v>1028</v>
      </c>
      <c r="I7782" t="s">
        <v>10534</v>
      </c>
      <c r="J7782">
        <v>10135</v>
      </c>
      <c r="K7782">
        <v>111600</v>
      </c>
      <c r="L7782" t="s">
        <v>31</v>
      </c>
      <c r="M7782" t="s">
        <v>127</v>
      </c>
      <c r="N7782" t="s">
        <v>11270</v>
      </c>
      <c r="O7782" s="129"/>
    </row>
    <row r="7783" spans="1:15">
      <c r="A7783" t="s">
        <v>11588</v>
      </c>
      <c r="B7783" t="s">
        <v>317</v>
      </c>
      <c r="C7783" t="s">
        <v>11589</v>
      </c>
      <c r="D7783" t="s">
        <v>318</v>
      </c>
      <c r="E7783">
        <v>152712.03</v>
      </c>
      <c r="F7783" t="s">
        <v>1170</v>
      </c>
      <c r="G7783" t="s">
        <v>11590</v>
      </c>
      <c r="H7783" t="s">
        <v>1036</v>
      </c>
      <c r="I7783" t="s">
        <v>10534</v>
      </c>
      <c r="J7783">
        <v>10135</v>
      </c>
      <c r="K7783">
        <v>111600</v>
      </c>
      <c r="L7783" t="s">
        <v>31</v>
      </c>
      <c r="M7783" t="s">
        <v>127</v>
      </c>
      <c r="N7783" t="s">
        <v>11272</v>
      </c>
      <c r="O7783" s="129"/>
    </row>
    <row r="7784" spans="1:15">
      <c r="A7784" t="s">
        <v>1161</v>
      </c>
      <c r="B7784" t="s">
        <v>317</v>
      </c>
      <c r="C7784" t="s">
        <v>11591</v>
      </c>
      <c r="D7784" t="s">
        <v>318</v>
      </c>
      <c r="E7784">
        <v>100350.53</v>
      </c>
      <c r="F7784" t="s">
        <v>1170</v>
      </c>
      <c r="G7784" t="s">
        <v>11592</v>
      </c>
      <c r="H7784" t="s">
        <v>1027</v>
      </c>
      <c r="I7784" t="s">
        <v>10534</v>
      </c>
      <c r="J7784">
        <v>10135</v>
      </c>
      <c r="K7784">
        <v>111600</v>
      </c>
      <c r="L7784" t="s">
        <v>31</v>
      </c>
      <c r="M7784" t="s">
        <v>127</v>
      </c>
      <c r="N7784" t="s">
        <v>11273</v>
      </c>
      <c r="O7784" s="129"/>
    </row>
    <row r="7785" spans="1:15">
      <c r="A7785" t="s">
        <v>1160</v>
      </c>
      <c r="B7785" t="s">
        <v>317</v>
      </c>
      <c r="C7785" t="s">
        <v>11593</v>
      </c>
      <c r="D7785" t="s">
        <v>318</v>
      </c>
      <c r="E7785">
        <v>102567.44</v>
      </c>
      <c r="F7785" t="s">
        <v>1170</v>
      </c>
      <c r="G7785" t="s">
        <v>11594</v>
      </c>
      <c r="H7785" t="s">
        <v>1033</v>
      </c>
      <c r="I7785" t="s">
        <v>10534</v>
      </c>
      <c r="J7785">
        <v>10135</v>
      </c>
      <c r="K7785">
        <v>111600</v>
      </c>
      <c r="L7785" t="s">
        <v>31</v>
      </c>
      <c r="M7785" t="s">
        <v>127</v>
      </c>
      <c r="N7785" t="s">
        <v>11274</v>
      </c>
      <c r="O7785" s="129"/>
    </row>
    <row r="7786" spans="1:15">
      <c r="A7786" t="s">
        <v>316</v>
      </c>
      <c r="B7786" t="s">
        <v>317</v>
      </c>
      <c r="C7786" t="s">
        <v>11569</v>
      </c>
      <c r="D7786" t="s">
        <v>318</v>
      </c>
      <c r="E7786">
        <v>5714</v>
      </c>
      <c r="F7786" t="s">
        <v>1170</v>
      </c>
      <c r="G7786" t="s">
        <v>11570</v>
      </c>
      <c r="H7786" t="s">
        <v>1034</v>
      </c>
      <c r="I7786" t="s">
        <v>10533</v>
      </c>
      <c r="J7786">
        <v>10135</v>
      </c>
      <c r="K7786">
        <v>111700</v>
      </c>
      <c r="L7786" t="s">
        <v>39</v>
      </c>
      <c r="M7786" t="s">
        <v>127</v>
      </c>
      <c r="N7786" t="s">
        <v>11264</v>
      </c>
      <c r="O7786" s="129"/>
    </row>
    <row r="7787" spans="1:15">
      <c r="A7787" t="s">
        <v>320</v>
      </c>
      <c r="B7787" t="s">
        <v>317</v>
      </c>
      <c r="C7787" t="s">
        <v>11571</v>
      </c>
      <c r="D7787" t="s">
        <v>318</v>
      </c>
      <c r="E7787">
        <v>4525.79</v>
      </c>
      <c r="F7787" t="s">
        <v>1170</v>
      </c>
      <c r="G7787" t="s">
        <v>11572</v>
      </c>
      <c r="H7787" t="s">
        <v>1028</v>
      </c>
      <c r="I7787" t="s">
        <v>10533</v>
      </c>
      <c r="J7787">
        <v>10135</v>
      </c>
      <c r="K7787">
        <v>111700</v>
      </c>
      <c r="L7787" t="s">
        <v>39</v>
      </c>
      <c r="M7787" t="s">
        <v>127</v>
      </c>
      <c r="N7787" t="s">
        <v>11265</v>
      </c>
      <c r="O7787" s="129"/>
    </row>
    <row r="7788" spans="1:15">
      <c r="A7788" t="s">
        <v>321</v>
      </c>
      <c r="B7788" t="s">
        <v>317</v>
      </c>
      <c r="C7788" t="s">
        <v>11573</v>
      </c>
      <c r="D7788" t="s">
        <v>318</v>
      </c>
      <c r="E7788">
        <v>6858.56</v>
      </c>
      <c r="F7788" t="s">
        <v>1170</v>
      </c>
      <c r="G7788" t="s">
        <v>11574</v>
      </c>
      <c r="H7788" t="s">
        <v>1029</v>
      </c>
      <c r="I7788" t="s">
        <v>10533</v>
      </c>
      <c r="J7788">
        <v>10135</v>
      </c>
      <c r="K7788">
        <v>111700</v>
      </c>
      <c r="L7788" t="s">
        <v>39</v>
      </c>
      <c r="M7788" t="s">
        <v>127</v>
      </c>
      <c r="N7788" t="s">
        <v>11266</v>
      </c>
      <c r="O7788" s="129"/>
    </row>
    <row r="7789" spans="1:15">
      <c r="A7789" t="s">
        <v>1115</v>
      </c>
      <c r="B7789" t="s">
        <v>317</v>
      </c>
      <c r="C7789" t="s">
        <v>11575</v>
      </c>
      <c r="D7789" t="s">
        <v>318</v>
      </c>
      <c r="E7789">
        <v>6309.35</v>
      </c>
      <c r="F7789" t="s">
        <v>1170</v>
      </c>
      <c r="G7789" t="s">
        <v>11576</v>
      </c>
      <c r="H7789" t="s">
        <v>1032</v>
      </c>
      <c r="I7789" t="s">
        <v>10533</v>
      </c>
      <c r="J7789">
        <v>10135</v>
      </c>
      <c r="K7789">
        <v>111700</v>
      </c>
      <c r="L7789" t="s">
        <v>39</v>
      </c>
      <c r="M7789" t="s">
        <v>127</v>
      </c>
      <c r="N7789" t="s">
        <v>11267</v>
      </c>
      <c r="O7789" s="129"/>
    </row>
    <row r="7790" spans="1:15">
      <c r="A7790" t="s">
        <v>11577</v>
      </c>
      <c r="B7790" t="s">
        <v>317</v>
      </c>
      <c r="C7790" t="s">
        <v>11578</v>
      </c>
      <c r="D7790" t="s">
        <v>318</v>
      </c>
      <c r="E7790">
        <v>4378.88</v>
      </c>
      <c r="F7790" t="s">
        <v>1170</v>
      </c>
      <c r="G7790" t="s">
        <v>11579</v>
      </c>
      <c r="H7790" t="s">
        <v>1023</v>
      </c>
      <c r="I7790" t="s">
        <v>10533</v>
      </c>
      <c r="J7790">
        <v>10135</v>
      </c>
      <c r="K7790">
        <v>111700</v>
      </c>
      <c r="L7790" t="s">
        <v>39</v>
      </c>
      <c r="M7790" t="s">
        <v>127</v>
      </c>
      <c r="N7790" t="s">
        <v>11268</v>
      </c>
      <c r="O7790" s="129"/>
    </row>
    <row r="7791" spans="1:15">
      <c r="A7791" t="s">
        <v>11580</v>
      </c>
      <c r="B7791" t="s">
        <v>317</v>
      </c>
      <c r="C7791" t="s">
        <v>11581</v>
      </c>
      <c r="D7791" t="s">
        <v>318</v>
      </c>
      <c r="E7791">
        <v>2854.96</v>
      </c>
      <c r="F7791" t="s">
        <v>1170</v>
      </c>
      <c r="G7791" t="s">
        <v>11582</v>
      </c>
      <c r="H7791" t="s">
        <v>1017</v>
      </c>
      <c r="I7791" t="s">
        <v>10533</v>
      </c>
      <c r="J7791">
        <v>10135</v>
      </c>
      <c r="K7791">
        <v>111700</v>
      </c>
      <c r="L7791" t="s">
        <v>39</v>
      </c>
      <c r="M7791" t="s">
        <v>127</v>
      </c>
      <c r="N7791" t="s">
        <v>11269</v>
      </c>
      <c r="O7791" s="129"/>
    </row>
    <row r="7792" spans="1:15">
      <c r="A7792" t="s">
        <v>1155</v>
      </c>
      <c r="B7792" t="s">
        <v>317</v>
      </c>
      <c r="C7792" t="s">
        <v>11586</v>
      </c>
      <c r="D7792" t="s">
        <v>318</v>
      </c>
      <c r="E7792">
        <v>4305.84</v>
      </c>
      <c r="F7792" t="s">
        <v>1170</v>
      </c>
      <c r="G7792" t="s">
        <v>11587</v>
      </c>
      <c r="H7792" t="s">
        <v>1029</v>
      </c>
      <c r="I7792" t="s">
        <v>10533</v>
      </c>
      <c r="J7792">
        <v>10135</v>
      </c>
      <c r="K7792">
        <v>111700</v>
      </c>
      <c r="L7792" t="s">
        <v>39</v>
      </c>
      <c r="M7792" t="s">
        <v>127</v>
      </c>
      <c r="N7792" t="s">
        <v>11270</v>
      </c>
      <c r="O7792" s="129"/>
    </row>
    <row r="7793" spans="1:15">
      <c r="A7793" t="s">
        <v>11583</v>
      </c>
      <c r="B7793" t="s">
        <v>317</v>
      </c>
      <c r="C7793" t="s">
        <v>11584</v>
      </c>
      <c r="D7793" t="s">
        <v>318</v>
      </c>
      <c r="E7793">
        <v>2914.72</v>
      </c>
      <c r="F7793" t="s">
        <v>1170</v>
      </c>
      <c r="G7793" t="s">
        <v>11585</v>
      </c>
      <c r="H7793" t="s">
        <v>1025</v>
      </c>
      <c r="I7793" t="s">
        <v>10533</v>
      </c>
      <c r="J7793">
        <v>10135</v>
      </c>
      <c r="K7793">
        <v>111700</v>
      </c>
      <c r="L7793" t="s">
        <v>39</v>
      </c>
      <c r="M7793" t="s">
        <v>127</v>
      </c>
      <c r="N7793" t="s">
        <v>11271</v>
      </c>
      <c r="O7793" s="129"/>
    </row>
    <row r="7794" spans="1:15">
      <c r="A7794" t="s">
        <v>11588</v>
      </c>
      <c r="B7794" t="s">
        <v>317</v>
      </c>
      <c r="C7794" t="s">
        <v>11589</v>
      </c>
      <c r="D7794" t="s">
        <v>318</v>
      </c>
      <c r="E7794">
        <v>6828.1</v>
      </c>
      <c r="F7794" t="s">
        <v>1170</v>
      </c>
      <c r="G7794" t="s">
        <v>11590</v>
      </c>
      <c r="H7794" t="s">
        <v>1037</v>
      </c>
      <c r="I7794" t="s">
        <v>10533</v>
      </c>
      <c r="J7794">
        <v>10135</v>
      </c>
      <c r="K7794">
        <v>111700</v>
      </c>
      <c r="L7794" t="s">
        <v>39</v>
      </c>
      <c r="M7794" t="s">
        <v>127</v>
      </c>
      <c r="N7794" t="s">
        <v>11272</v>
      </c>
      <c r="O7794" s="129"/>
    </row>
    <row r="7795" spans="1:15">
      <c r="A7795" t="s">
        <v>1161</v>
      </c>
      <c r="B7795" t="s">
        <v>317</v>
      </c>
      <c r="C7795" t="s">
        <v>11591</v>
      </c>
      <c r="D7795" t="s">
        <v>318</v>
      </c>
      <c r="E7795">
        <v>4273.12</v>
      </c>
      <c r="F7795" t="s">
        <v>1170</v>
      </c>
      <c r="G7795" t="s">
        <v>11592</v>
      </c>
      <c r="H7795" t="s">
        <v>1028</v>
      </c>
      <c r="I7795" t="s">
        <v>10533</v>
      </c>
      <c r="J7795">
        <v>10135</v>
      </c>
      <c r="K7795">
        <v>111700</v>
      </c>
      <c r="L7795" t="s">
        <v>39</v>
      </c>
      <c r="M7795" t="s">
        <v>127</v>
      </c>
      <c r="N7795" t="s">
        <v>11273</v>
      </c>
      <c r="O7795" s="129"/>
    </row>
    <row r="7796" spans="1:15">
      <c r="A7796" t="s">
        <v>1160</v>
      </c>
      <c r="B7796" t="s">
        <v>317</v>
      </c>
      <c r="C7796" t="s">
        <v>11593</v>
      </c>
      <c r="D7796" t="s">
        <v>318</v>
      </c>
      <c r="E7796">
        <v>5145.09</v>
      </c>
      <c r="F7796" t="s">
        <v>1170</v>
      </c>
      <c r="G7796" t="s">
        <v>11594</v>
      </c>
      <c r="H7796" t="s">
        <v>1034</v>
      </c>
      <c r="I7796" t="s">
        <v>10533</v>
      </c>
      <c r="J7796">
        <v>10135</v>
      </c>
      <c r="K7796">
        <v>111700</v>
      </c>
      <c r="L7796" t="s">
        <v>39</v>
      </c>
      <c r="M7796" t="s">
        <v>127</v>
      </c>
      <c r="N7796" t="s">
        <v>11274</v>
      </c>
      <c r="O7796" s="129"/>
    </row>
    <row r="7797" spans="1:15">
      <c r="A7797" t="s">
        <v>316</v>
      </c>
      <c r="B7797" t="s">
        <v>317</v>
      </c>
      <c r="C7797" t="s">
        <v>11569</v>
      </c>
      <c r="D7797" t="s">
        <v>318</v>
      </c>
      <c r="E7797">
        <v>261.58999999999997</v>
      </c>
      <c r="F7797" t="s">
        <v>1170</v>
      </c>
      <c r="G7797" t="s">
        <v>11570</v>
      </c>
      <c r="H7797" t="s">
        <v>1035</v>
      </c>
      <c r="I7797" t="s">
        <v>10532</v>
      </c>
      <c r="J7797">
        <v>10135</v>
      </c>
      <c r="K7797">
        <v>113000</v>
      </c>
      <c r="L7797" t="s">
        <v>39</v>
      </c>
      <c r="M7797" t="s">
        <v>127</v>
      </c>
      <c r="N7797" t="s">
        <v>11264</v>
      </c>
      <c r="O7797" s="129"/>
    </row>
    <row r="7798" spans="1:15">
      <c r="A7798" t="s">
        <v>320</v>
      </c>
      <c r="B7798" t="s">
        <v>317</v>
      </c>
      <c r="C7798" t="s">
        <v>11571</v>
      </c>
      <c r="D7798" t="s">
        <v>318</v>
      </c>
      <c r="E7798">
        <v>137.37</v>
      </c>
      <c r="F7798" t="s">
        <v>1170</v>
      </c>
      <c r="G7798" t="s">
        <v>11572</v>
      </c>
      <c r="H7798" t="s">
        <v>1029</v>
      </c>
      <c r="I7798" t="s">
        <v>10532</v>
      </c>
      <c r="J7798">
        <v>10135</v>
      </c>
      <c r="K7798">
        <v>113000</v>
      </c>
      <c r="L7798" t="s">
        <v>39</v>
      </c>
      <c r="M7798" t="s">
        <v>127</v>
      </c>
      <c r="N7798" t="s">
        <v>11265</v>
      </c>
      <c r="O7798" s="129"/>
    </row>
    <row r="7799" spans="1:15">
      <c r="A7799" t="s">
        <v>321</v>
      </c>
      <c r="B7799" t="s">
        <v>317</v>
      </c>
      <c r="C7799" t="s">
        <v>11573</v>
      </c>
      <c r="D7799" t="s">
        <v>318</v>
      </c>
      <c r="E7799">
        <v>285.29000000000002</v>
      </c>
      <c r="F7799" t="s">
        <v>1170</v>
      </c>
      <c r="G7799" t="s">
        <v>11574</v>
      </c>
      <c r="H7799" t="s">
        <v>1030</v>
      </c>
      <c r="I7799" t="s">
        <v>10532</v>
      </c>
      <c r="J7799">
        <v>10135</v>
      </c>
      <c r="K7799">
        <v>113000</v>
      </c>
      <c r="L7799" t="s">
        <v>39</v>
      </c>
      <c r="M7799" t="s">
        <v>127</v>
      </c>
      <c r="N7799" t="s">
        <v>11266</v>
      </c>
      <c r="O7799" s="129"/>
    </row>
    <row r="7800" spans="1:15">
      <c r="A7800" t="s">
        <v>1115</v>
      </c>
      <c r="B7800" t="s">
        <v>317</v>
      </c>
      <c r="C7800" t="s">
        <v>11575</v>
      </c>
      <c r="D7800" t="s">
        <v>318</v>
      </c>
      <c r="E7800">
        <v>212.34</v>
      </c>
      <c r="F7800" t="s">
        <v>1170</v>
      </c>
      <c r="G7800" t="s">
        <v>11576</v>
      </c>
      <c r="H7800" t="s">
        <v>1033</v>
      </c>
      <c r="I7800" t="s">
        <v>10532</v>
      </c>
      <c r="J7800">
        <v>10135</v>
      </c>
      <c r="K7800">
        <v>113000</v>
      </c>
      <c r="L7800" t="s">
        <v>39</v>
      </c>
      <c r="M7800" t="s">
        <v>127</v>
      </c>
      <c r="N7800" t="s">
        <v>11267</v>
      </c>
      <c r="O7800" s="129"/>
    </row>
    <row r="7801" spans="1:15">
      <c r="A7801" t="s">
        <v>11577</v>
      </c>
      <c r="B7801" t="s">
        <v>317</v>
      </c>
      <c r="C7801" t="s">
        <v>11578</v>
      </c>
      <c r="D7801" t="s">
        <v>318</v>
      </c>
      <c r="E7801">
        <v>148.08000000000001</v>
      </c>
      <c r="F7801" t="s">
        <v>1170</v>
      </c>
      <c r="G7801" t="s">
        <v>11579</v>
      </c>
      <c r="H7801" t="s">
        <v>1024</v>
      </c>
      <c r="I7801" t="s">
        <v>10532</v>
      </c>
      <c r="J7801">
        <v>10135</v>
      </c>
      <c r="K7801">
        <v>113000</v>
      </c>
      <c r="L7801" t="s">
        <v>39</v>
      </c>
      <c r="M7801" t="s">
        <v>127</v>
      </c>
      <c r="N7801" t="s">
        <v>11268</v>
      </c>
      <c r="O7801" s="129"/>
    </row>
    <row r="7802" spans="1:15">
      <c r="A7802" t="s">
        <v>11580</v>
      </c>
      <c r="B7802" t="s">
        <v>317</v>
      </c>
      <c r="C7802" t="s">
        <v>11581</v>
      </c>
      <c r="D7802" t="s">
        <v>318</v>
      </c>
      <c r="E7802">
        <v>8.65</v>
      </c>
      <c r="F7802" t="s">
        <v>1170</v>
      </c>
      <c r="G7802" t="s">
        <v>11582</v>
      </c>
      <c r="H7802" t="s">
        <v>1018</v>
      </c>
      <c r="I7802" t="s">
        <v>10532</v>
      </c>
      <c r="J7802">
        <v>10135</v>
      </c>
      <c r="K7802">
        <v>113000</v>
      </c>
      <c r="L7802" t="s">
        <v>39</v>
      </c>
      <c r="M7802" t="s">
        <v>127</v>
      </c>
      <c r="N7802" t="s">
        <v>11269</v>
      </c>
      <c r="O7802" s="129"/>
    </row>
    <row r="7803" spans="1:15">
      <c r="A7803" t="s">
        <v>1155</v>
      </c>
      <c r="B7803" t="s">
        <v>317</v>
      </c>
      <c r="C7803" t="s">
        <v>11586</v>
      </c>
      <c r="D7803" t="s">
        <v>318</v>
      </c>
      <c r="E7803">
        <v>111.81</v>
      </c>
      <c r="F7803" t="s">
        <v>1170</v>
      </c>
      <c r="G7803" t="s">
        <v>11587</v>
      </c>
      <c r="H7803" t="s">
        <v>1030</v>
      </c>
      <c r="I7803" t="s">
        <v>10532</v>
      </c>
      <c r="J7803">
        <v>10135</v>
      </c>
      <c r="K7803">
        <v>113000</v>
      </c>
      <c r="L7803" t="s">
        <v>39</v>
      </c>
      <c r="M7803" t="s">
        <v>127</v>
      </c>
      <c r="N7803" t="s">
        <v>11270</v>
      </c>
      <c r="O7803" s="129"/>
    </row>
    <row r="7804" spans="1:15">
      <c r="A7804" t="s">
        <v>11583</v>
      </c>
      <c r="B7804" t="s">
        <v>317</v>
      </c>
      <c r="C7804" t="s">
        <v>11584</v>
      </c>
      <c r="D7804" t="s">
        <v>318</v>
      </c>
      <c r="E7804">
        <v>19.989999999999998</v>
      </c>
      <c r="F7804" t="s">
        <v>1170</v>
      </c>
      <c r="G7804" t="s">
        <v>11585</v>
      </c>
      <c r="H7804" t="s">
        <v>1026</v>
      </c>
      <c r="I7804" t="s">
        <v>10532</v>
      </c>
      <c r="J7804">
        <v>10135</v>
      </c>
      <c r="K7804">
        <v>113000</v>
      </c>
      <c r="L7804" t="s">
        <v>39</v>
      </c>
      <c r="M7804" t="s">
        <v>127</v>
      </c>
      <c r="N7804" t="s">
        <v>11271</v>
      </c>
      <c r="O7804" s="129"/>
    </row>
    <row r="7805" spans="1:15">
      <c r="A7805" t="s">
        <v>11588</v>
      </c>
      <c r="B7805" t="s">
        <v>317</v>
      </c>
      <c r="C7805" t="s">
        <v>11589</v>
      </c>
      <c r="D7805" t="s">
        <v>318</v>
      </c>
      <c r="E7805">
        <v>414.56</v>
      </c>
      <c r="F7805" t="s">
        <v>1170</v>
      </c>
      <c r="G7805" t="s">
        <v>11590</v>
      </c>
      <c r="H7805" t="s">
        <v>1038</v>
      </c>
      <c r="I7805" t="s">
        <v>10532</v>
      </c>
      <c r="J7805">
        <v>10135</v>
      </c>
      <c r="K7805">
        <v>113000</v>
      </c>
      <c r="L7805" t="s">
        <v>39</v>
      </c>
      <c r="M7805" t="s">
        <v>127</v>
      </c>
      <c r="N7805" t="s">
        <v>11272</v>
      </c>
      <c r="O7805" s="129"/>
    </row>
    <row r="7806" spans="1:15">
      <c r="A7806" t="s">
        <v>1161</v>
      </c>
      <c r="B7806" t="s">
        <v>317</v>
      </c>
      <c r="C7806" t="s">
        <v>11591</v>
      </c>
      <c r="D7806" t="s">
        <v>318</v>
      </c>
      <c r="E7806">
        <v>121.05</v>
      </c>
      <c r="F7806" t="s">
        <v>1170</v>
      </c>
      <c r="G7806" t="s">
        <v>11592</v>
      </c>
      <c r="H7806" t="s">
        <v>1029</v>
      </c>
      <c r="I7806" t="s">
        <v>10532</v>
      </c>
      <c r="J7806">
        <v>10135</v>
      </c>
      <c r="K7806">
        <v>113000</v>
      </c>
      <c r="L7806" t="s">
        <v>39</v>
      </c>
      <c r="M7806" t="s">
        <v>127</v>
      </c>
      <c r="N7806" t="s">
        <v>11273</v>
      </c>
      <c r="O7806" s="129"/>
    </row>
    <row r="7807" spans="1:15">
      <c r="A7807" t="s">
        <v>1160</v>
      </c>
      <c r="B7807" t="s">
        <v>317</v>
      </c>
      <c r="C7807" t="s">
        <v>11593</v>
      </c>
      <c r="D7807" t="s">
        <v>318</v>
      </c>
      <c r="E7807">
        <v>183.46</v>
      </c>
      <c r="F7807" t="s">
        <v>1170</v>
      </c>
      <c r="G7807" t="s">
        <v>11594</v>
      </c>
      <c r="H7807" t="s">
        <v>1035</v>
      </c>
      <c r="I7807" t="s">
        <v>10532</v>
      </c>
      <c r="J7807">
        <v>10135</v>
      </c>
      <c r="K7807">
        <v>113000</v>
      </c>
      <c r="L7807" t="s">
        <v>39</v>
      </c>
      <c r="M7807" t="s">
        <v>127</v>
      </c>
      <c r="N7807" t="s">
        <v>11274</v>
      </c>
      <c r="O7807" s="129"/>
    </row>
    <row r="7808" spans="1:15">
      <c r="A7808" t="s">
        <v>316</v>
      </c>
      <c r="B7808" t="s">
        <v>317</v>
      </c>
      <c r="C7808" t="s">
        <v>11569</v>
      </c>
      <c r="D7808" t="s">
        <v>318</v>
      </c>
      <c r="E7808">
        <v>757.93</v>
      </c>
      <c r="F7808" t="s">
        <v>1170</v>
      </c>
      <c r="G7808" t="s">
        <v>11570</v>
      </c>
      <c r="H7808" t="s">
        <v>1036</v>
      </c>
      <c r="I7808" t="s">
        <v>10531</v>
      </c>
      <c r="J7808">
        <v>10135</v>
      </c>
      <c r="K7808">
        <v>113010</v>
      </c>
      <c r="L7808" t="s">
        <v>35</v>
      </c>
      <c r="M7808" t="s">
        <v>127</v>
      </c>
      <c r="N7808" t="s">
        <v>11264</v>
      </c>
      <c r="O7808" s="129"/>
    </row>
    <row r="7809" spans="1:15">
      <c r="A7809" t="s">
        <v>320</v>
      </c>
      <c r="B7809" t="s">
        <v>317</v>
      </c>
      <c r="C7809" t="s">
        <v>11571</v>
      </c>
      <c r="D7809" t="s">
        <v>318</v>
      </c>
      <c r="E7809">
        <v>743.25</v>
      </c>
      <c r="F7809" t="s">
        <v>1170</v>
      </c>
      <c r="G7809" t="s">
        <v>11572</v>
      </c>
      <c r="H7809" t="s">
        <v>1030</v>
      </c>
      <c r="I7809" t="s">
        <v>10531</v>
      </c>
      <c r="J7809">
        <v>10135</v>
      </c>
      <c r="K7809">
        <v>113010</v>
      </c>
      <c r="L7809" t="s">
        <v>35</v>
      </c>
      <c r="M7809" t="s">
        <v>127</v>
      </c>
      <c r="N7809" t="s">
        <v>11265</v>
      </c>
      <c r="O7809" s="129"/>
    </row>
    <row r="7810" spans="1:15">
      <c r="A7810" t="s">
        <v>321</v>
      </c>
      <c r="B7810" t="s">
        <v>317</v>
      </c>
      <c r="C7810" t="s">
        <v>11573</v>
      </c>
      <c r="D7810" t="s">
        <v>318</v>
      </c>
      <c r="E7810">
        <v>757.93</v>
      </c>
      <c r="F7810" t="s">
        <v>1170</v>
      </c>
      <c r="G7810" t="s">
        <v>11574</v>
      </c>
      <c r="H7810" t="s">
        <v>1031</v>
      </c>
      <c r="I7810" t="s">
        <v>10531</v>
      </c>
      <c r="J7810">
        <v>10135</v>
      </c>
      <c r="K7810">
        <v>113010</v>
      </c>
      <c r="L7810" t="s">
        <v>35</v>
      </c>
      <c r="M7810" t="s">
        <v>127</v>
      </c>
      <c r="N7810" t="s">
        <v>11266</v>
      </c>
      <c r="O7810" s="129"/>
    </row>
    <row r="7811" spans="1:15">
      <c r="A7811" t="s">
        <v>1115</v>
      </c>
      <c r="B7811" t="s">
        <v>317</v>
      </c>
      <c r="C7811" t="s">
        <v>11575</v>
      </c>
      <c r="D7811" t="s">
        <v>318</v>
      </c>
      <c r="E7811">
        <v>772.38</v>
      </c>
      <c r="F7811" t="s">
        <v>1170</v>
      </c>
      <c r="G7811" t="s">
        <v>11576</v>
      </c>
      <c r="H7811" t="s">
        <v>1034</v>
      </c>
      <c r="I7811" t="s">
        <v>10531</v>
      </c>
      <c r="J7811">
        <v>10135</v>
      </c>
      <c r="K7811">
        <v>113010</v>
      </c>
      <c r="L7811" t="s">
        <v>35</v>
      </c>
      <c r="M7811" t="s">
        <v>127</v>
      </c>
      <c r="N7811" t="s">
        <v>11267</v>
      </c>
      <c r="O7811" s="129"/>
    </row>
    <row r="7812" spans="1:15">
      <c r="A7812" t="s">
        <v>11577</v>
      </c>
      <c r="B7812" t="s">
        <v>317</v>
      </c>
      <c r="C7812" t="s">
        <v>11578</v>
      </c>
      <c r="D7812" t="s">
        <v>318</v>
      </c>
      <c r="E7812">
        <v>761.55</v>
      </c>
      <c r="F7812" t="s">
        <v>1170</v>
      </c>
      <c r="G7812" t="s">
        <v>11579</v>
      </c>
      <c r="H7812" t="s">
        <v>1025</v>
      </c>
      <c r="I7812" t="s">
        <v>10531</v>
      </c>
      <c r="J7812">
        <v>10135</v>
      </c>
      <c r="K7812">
        <v>113010</v>
      </c>
      <c r="L7812" t="s">
        <v>35</v>
      </c>
      <c r="M7812" t="s">
        <v>127</v>
      </c>
      <c r="N7812" t="s">
        <v>11268</v>
      </c>
      <c r="O7812" s="129"/>
    </row>
    <row r="7813" spans="1:15">
      <c r="A7813" t="s">
        <v>11580</v>
      </c>
      <c r="B7813" t="s">
        <v>317</v>
      </c>
      <c r="C7813" t="s">
        <v>11581</v>
      </c>
      <c r="D7813" t="s">
        <v>318</v>
      </c>
      <c r="E7813">
        <v>690.98</v>
      </c>
      <c r="F7813" t="s">
        <v>1170</v>
      </c>
      <c r="G7813" t="s">
        <v>11582</v>
      </c>
      <c r="H7813" t="s">
        <v>1019</v>
      </c>
      <c r="I7813" t="s">
        <v>10531</v>
      </c>
      <c r="J7813">
        <v>10135</v>
      </c>
      <c r="K7813">
        <v>113010</v>
      </c>
      <c r="L7813" t="s">
        <v>35</v>
      </c>
      <c r="M7813" t="s">
        <v>127</v>
      </c>
      <c r="N7813" t="s">
        <v>11269</v>
      </c>
      <c r="O7813" s="129"/>
    </row>
    <row r="7814" spans="1:15">
      <c r="A7814" t="s">
        <v>11583</v>
      </c>
      <c r="B7814" t="s">
        <v>317</v>
      </c>
      <c r="C7814" t="s">
        <v>11584</v>
      </c>
      <c r="D7814" t="s">
        <v>318</v>
      </c>
      <c r="E7814">
        <v>676.7</v>
      </c>
      <c r="F7814" t="s">
        <v>1170</v>
      </c>
      <c r="G7814" t="s">
        <v>11585</v>
      </c>
      <c r="H7814" t="s">
        <v>1027</v>
      </c>
      <c r="I7814" t="s">
        <v>10531</v>
      </c>
      <c r="J7814">
        <v>10135</v>
      </c>
      <c r="K7814">
        <v>113010</v>
      </c>
      <c r="L7814" t="s">
        <v>35</v>
      </c>
      <c r="M7814" t="s">
        <v>127</v>
      </c>
      <c r="N7814" t="s">
        <v>11271</v>
      </c>
      <c r="O7814" s="129"/>
    </row>
    <row r="7815" spans="1:15">
      <c r="A7815" t="s">
        <v>1155</v>
      </c>
      <c r="B7815" t="s">
        <v>317</v>
      </c>
      <c r="C7815" t="s">
        <v>11586</v>
      </c>
      <c r="D7815" t="s">
        <v>318</v>
      </c>
      <c r="E7815">
        <v>627.23</v>
      </c>
      <c r="F7815" t="s">
        <v>1170</v>
      </c>
      <c r="G7815" t="s">
        <v>11587</v>
      </c>
      <c r="H7815" t="s">
        <v>1031</v>
      </c>
      <c r="I7815" t="s">
        <v>10531</v>
      </c>
      <c r="J7815">
        <v>10135</v>
      </c>
      <c r="K7815">
        <v>113010</v>
      </c>
      <c r="L7815" t="s">
        <v>35</v>
      </c>
      <c r="M7815" t="s">
        <v>127</v>
      </c>
      <c r="N7815" t="s">
        <v>11270</v>
      </c>
      <c r="O7815" s="129"/>
    </row>
    <row r="7816" spans="1:15">
      <c r="A7816" t="s">
        <v>11588</v>
      </c>
      <c r="B7816" t="s">
        <v>317</v>
      </c>
      <c r="C7816" t="s">
        <v>11589</v>
      </c>
      <c r="D7816" t="s">
        <v>318</v>
      </c>
      <c r="E7816">
        <v>1475.07</v>
      </c>
      <c r="F7816" t="s">
        <v>1170</v>
      </c>
      <c r="G7816" t="s">
        <v>11590</v>
      </c>
      <c r="H7816" t="s">
        <v>1039</v>
      </c>
      <c r="I7816" t="s">
        <v>10531</v>
      </c>
      <c r="J7816">
        <v>10135</v>
      </c>
      <c r="K7816">
        <v>113010</v>
      </c>
      <c r="L7816" t="s">
        <v>35</v>
      </c>
      <c r="M7816" t="s">
        <v>127</v>
      </c>
      <c r="N7816" t="s">
        <v>11272</v>
      </c>
      <c r="O7816" s="129"/>
    </row>
    <row r="7817" spans="1:15">
      <c r="A7817" t="s">
        <v>1161</v>
      </c>
      <c r="B7817" t="s">
        <v>317</v>
      </c>
      <c r="C7817" t="s">
        <v>11591</v>
      </c>
      <c r="D7817" t="s">
        <v>318</v>
      </c>
      <c r="E7817">
        <v>777.94</v>
      </c>
      <c r="F7817" t="s">
        <v>1170</v>
      </c>
      <c r="G7817" t="s">
        <v>11592</v>
      </c>
      <c r="H7817" t="s">
        <v>1030</v>
      </c>
      <c r="I7817" t="s">
        <v>10531</v>
      </c>
      <c r="J7817">
        <v>10135</v>
      </c>
      <c r="K7817">
        <v>113010</v>
      </c>
      <c r="L7817" t="s">
        <v>35</v>
      </c>
      <c r="M7817" t="s">
        <v>127</v>
      </c>
      <c r="N7817" t="s">
        <v>11273</v>
      </c>
      <c r="O7817" s="129"/>
    </row>
    <row r="7818" spans="1:15">
      <c r="A7818" t="s">
        <v>1160</v>
      </c>
      <c r="B7818" t="s">
        <v>317</v>
      </c>
      <c r="C7818" t="s">
        <v>11593</v>
      </c>
      <c r="D7818" t="s">
        <v>318</v>
      </c>
      <c r="E7818">
        <v>767.84</v>
      </c>
      <c r="F7818" t="s">
        <v>1170</v>
      </c>
      <c r="G7818" t="s">
        <v>11594</v>
      </c>
      <c r="H7818" t="s">
        <v>1036</v>
      </c>
      <c r="I7818" t="s">
        <v>10531</v>
      </c>
      <c r="J7818">
        <v>10135</v>
      </c>
      <c r="K7818">
        <v>113010</v>
      </c>
      <c r="L7818" t="s">
        <v>35</v>
      </c>
      <c r="M7818" t="s">
        <v>127</v>
      </c>
      <c r="N7818" t="s">
        <v>11274</v>
      </c>
      <c r="O7818" s="129"/>
    </row>
    <row r="7819" spans="1:15">
      <c r="A7819" t="s">
        <v>316</v>
      </c>
      <c r="B7819" t="s">
        <v>317</v>
      </c>
      <c r="C7819" t="s">
        <v>11569</v>
      </c>
      <c r="D7819" t="s">
        <v>318</v>
      </c>
      <c r="E7819">
        <v>224.66</v>
      </c>
      <c r="F7819" t="s">
        <v>1170</v>
      </c>
      <c r="G7819" t="s">
        <v>11570</v>
      </c>
      <c r="H7819" t="s">
        <v>1037</v>
      </c>
      <c r="I7819" t="s">
        <v>10530</v>
      </c>
      <c r="J7819">
        <v>10135</v>
      </c>
      <c r="K7819">
        <v>113020</v>
      </c>
      <c r="L7819" t="s">
        <v>33</v>
      </c>
      <c r="M7819" t="s">
        <v>127</v>
      </c>
      <c r="N7819" t="s">
        <v>11264</v>
      </c>
      <c r="O7819" s="129"/>
    </row>
    <row r="7820" spans="1:15">
      <c r="A7820" t="s">
        <v>320</v>
      </c>
      <c r="B7820" t="s">
        <v>317</v>
      </c>
      <c r="C7820" t="s">
        <v>11571</v>
      </c>
      <c r="D7820" t="s">
        <v>318</v>
      </c>
      <c r="E7820">
        <v>247</v>
      </c>
      <c r="F7820" t="s">
        <v>1170</v>
      </c>
      <c r="G7820" t="s">
        <v>11572</v>
      </c>
      <c r="H7820" t="s">
        <v>1031</v>
      </c>
      <c r="I7820" t="s">
        <v>10530</v>
      </c>
      <c r="J7820">
        <v>10135</v>
      </c>
      <c r="K7820">
        <v>113020</v>
      </c>
      <c r="L7820" t="s">
        <v>33</v>
      </c>
      <c r="M7820" t="s">
        <v>127</v>
      </c>
      <c r="N7820" t="s">
        <v>11265</v>
      </c>
      <c r="O7820" s="129"/>
    </row>
    <row r="7821" spans="1:15">
      <c r="A7821" t="s">
        <v>321</v>
      </c>
      <c r="B7821" t="s">
        <v>317</v>
      </c>
      <c r="C7821" t="s">
        <v>11573</v>
      </c>
      <c r="D7821" t="s">
        <v>318</v>
      </c>
      <c r="E7821">
        <v>228.57</v>
      </c>
      <c r="F7821" t="s">
        <v>1170</v>
      </c>
      <c r="G7821" t="s">
        <v>11574</v>
      </c>
      <c r="H7821" t="s">
        <v>1032</v>
      </c>
      <c r="I7821" t="s">
        <v>10530</v>
      </c>
      <c r="J7821">
        <v>10135</v>
      </c>
      <c r="K7821">
        <v>113020</v>
      </c>
      <c r="L7821" t="s">
        <v>33</v>
      </c>
      <c r="M7821" t="s">
        <v>127</v>
      </c>
      <c r="N7821" t="s">
        <v>11266</v>
      </c>
      <c r="O7821" s="129"/>
    </row>
    <row r="7822" spans="1:15">
      <c r="A7822" t="s">
        <v>1115</v>
      </c>
      <c r="B7822" t="s">
        <v>317</v>
      </c>
      <c r="C7822" t="s">
        <v>11575</v>
      </c>
      <c r="D7822" t="s">
        <v>318</v>
      </c>
      <c r="E7822">
        <v>230.53</v>
      </c>
      <c r="F7822" t="s">
        <v>1170</v>
      </c>
      <c r="G7822" t="s">
        <v>11576</v>
      </c>
      <c r="H7822" t="s">
        <v>1035</v>
      </c>
      <c r="I7822" t="s">
        <v>10530</v>
      </c>
      <c r="J7822">
        <v>10135</v>
      </c>
      <c r="K7822">
        <v>113020</v>
      </c>
      <c r="L7822" t="s">
        <v>33</v>
      </c>
      <c r="M7822" t="s">
        <v>127</v>
      </c>
      <c r="N7822" t="s">
        <v>11267</v>
      </c>
      <c r="O7822" s="129"/>
    </row>
    <row r="7823" spans="1:15">
      <c r="A7823" t="s">
        <v>11577</v>
      </c>
      <c r="B7823" t="s">
        <v>317</v>
      </c>
      <c r="C7823" t="s">
        <v>11578</v>
      </c>
      <c r="D7823" t="s">
        <v>318</v>
      </c>
      <c r="E7823">
        <v>229.06</v>
      </c>
      <c r="F7823" t="s">
        <v>1170</v>
      </c>
      <c r="G7823" t="s">
        <v>11579</v>
      </c>
      <c r="H7823" t="s">
        <v>1026</v>
      </c>
      <c r="I7823" t="s">
        <v>10530</v>
      </c>
      <c r="J7823">
        <v>10135</v>
      </c>
      <c r="K7823">
        <v>113020</v>
      </c>
      <c r="L7823" t="s">
        <v>33</v>
      </c>
      <c r="M7823" t="s">
        <v>127</v>
      </c>
      <c r="N7823" t="s">
        <v>11268</v>
      </c>
      <c r="O7823" s="129"/>
    </row>
    <row r="7824" spans="1:15">
      <c r="A7824" t="s">
        <v>11580</v>
      </c>
      <c r="B7824" t="s">
        <v>317</v>
      </c>
      <c r="C7824" t="s">
        <v>11581</v>
      </c>
      <c r="D7824" t="s">
        <v>318</v>
      </c>
      <c r="E7824">
        <v>229.06</v>
      </c>
      <c r="F7824" t="s">
        <v>1170</v>
      </c>
      <c r="G7824" t="s">
        <v>11582</v>
      </c>
      <c r="H7824" t="s">
        <v>1020</v>
      </c>
      <c r="I7824" t="s">
        <v>10530</v>
      </c>
      <c r="J7824">
        <v>10135</v>
      </c>
      <c r="K7824">
        <v>113020</v>
      </c>
      <c r="L7824" t="s">
        <v>33</v>
      </c>
      <c r="M7824" t="s">
        <v>127</v>
      </c>
      <c r="N7824" t="s">
        <v>11269</v>
      </c>
      <c r="O7824" s="129"/>
    </row>
    <row r="7825" spans="1:15">
      <c r="A7825" t="s">
        <v>1155</v>
      </c>
      <c r="B7825" t="s">
        <v>317</v>
      </c>
      <c r="C7825" t="s">
        <v>11586</v>
      </c>
      <c r="D7825" t="s">
        <v>318</v>
      </c>
      <c r="E7825">
        <v>221.01</v>
      </c>
      <c r="F7825" t="s">
        <v>1170</v>
      </c>
      <c r="G7825" t="s">
        <v>11587</v>
      </c>
      <c r="H7825" t="s">
        <v>1032</v>
      </c>
      <c r="I7825" t="s">
        <v>10530</v>
      </c>
      <c r="J7825">
        <v>10135</v>
      </c>
      <c r="K7825">
        <v>113020</v>
      </c>
      <c r="L7825" t="s">
        <v>33</v>
      </c>
      <c r="M7825" t="s">
        <v>127</v>
      </c>
      <c r="N7825" t="s">
        <v>11270</v>
      </c>
      <c r="O7825" s="129"/>
    </row>
    <row r="7826" spans="1:15">
      <c r="A7826" t="s">
        <v>11583</v>
      </c>
      <c r="B7826" t="s">
        <v>317</v>
      </c>
      <c r="C7826" t="s">
        <v>11584</v>
      </c>
      <c r="D7826" t="s">
        <v>318</v>
      </c>
      <c r="E7826">
        <v>224.66</v>
      </c>
      <c r="F7826" t="s">
        <v>1170</v>
      </c>
      <c r="G7826" t="s">
        <v>11585</v>
      </c>
      <c r="H7826" t="s">
        <v>1028</v>
      </c>
      <c r="I7826" t="s">
        <v>10530</v>
      </c>
      <c r="J7826">
        <v>10135</v>
      </c>
      <c r="K7826">
        <v>113020</v>
      </c>
      <c r="L7826" t="s">
        <v>33</v>
      </c>
      <c r="M7826" t="s">
        <v>127</v>
      </c>
      <c r="N7826" t="s">
        <v>11271</v>
      </c>
      <c r="O7826" s="129"/>
    </row>
    <row r="7827" spans="1:15">
      <c r="A7827" t="s">
        <v>11588</v>
      </c>
      <c r="B7827" t="s">
        <v>317</v>
      </c>
      <c r="C7827" t="s">
        <v>11589</v>
      </c>
      <c r="D7827" t="s">
        <v>318</v>
      </c>
      <c r="E7827">
        <v>613.44000000000005</v>
      </c>
      <c r="F7827" t="s">
        <v>1170</v>
      </c>
      <c r="G7827" t="s">
        <v>11590</v>
      </c>
      <c r="H7827" t="s">
        <v>1040</v>
      </c>
      <c r="I7827" t="s">
        <v>10530</v>
      </c>
      <c r="J7827">
        <v>10135</v>
      </c>
      <c r="K7827">
        <v>113020</v>
      </c>
      <c r="L7827" t="s">
        <v>33</v>
      </c>
      <c r="M7827" t="s">
        <v>127</v>
      </c>
      <c r="N7827" t="s">
        <v>11272</v>
      </c>
      <c r="O7827" s="129"/>
    </row>
    <row r="7828" spans="1:15">
      <c r="A7828" t="s">
        <v>1161</v>
      </c>
      <c r="B7828" t="s">
        <v>317</v>
      </c>
      <c r="C7828" t="s">
        <v>11591</v>
      </c>
      <c r="D7828" t="s">
        <v>318</v>
      </c>
      <c r="E7828">
        <v>256.66000000000003</v>
      </c>
      <c r="F7828" t="s">
        <v>1170</v>
      </c>
      <c r="G7828" t="s">
        <v>11592</v>
      </c>
      <c r="H7828" t="s">
        <v>1031</v>
      </c>
      <c r="I7828" t="s">
        <v>10530</v>
      </c>
      <c r="J7828">
        <v>10135</v>
      </c>
      <c r="K7828">
        <v>113020</v>
      </c>
      <c r="L7828" t="s">
        <v>33</v>
      </c>
      <c r="M7828" t="s">
        <v>127</v>
      </c>
      <c r="N7828" t="s">
        <v>11273</v>
      </c>
      <c r="O7828" s="129"/>
    </row>
    <row r="7829" spans="1:15">
      <c r="A7829" t="s">
        <v>1160</v>
      </c>
      <c r="B7829" t="s">
        <v>317</v>
      </c>
      <c r="C7829" t="s">
        <v>11593</v>
      </c>
      <c r="D7829" t="s">
        <v>318</v>
      </c>
      <c r="E7829">
        <v>256.66000000000003</v>
      </c>
      <c r="F7829" t="s">
        <v>1170</v>
      </c>
      <c r="G7829" t="s">
        <v>11594</v>
      </c>
      <c r="H7829" t="s">
        <v>1037</v>
      </c>
      <c r="I7829" t="s">
        <v>10530</v>
      </c>
      <c r="J7829">
        <v>10135</v>
      </c>
      <c r="K7829">
        <v>113020</v>
      </c>
      <c r="L7829" t="s">
        <v>33</v>
      </c>
      <c r="M7829" t="s">
        <v>127</v>
      </c>
      <c r="N7829" t="s">
        <v>11274</v>
      </c>
      <c r="O7829" s="129"/>
    </row>
    <row r="7830" spans="1:15">
      <c r="A7830" t="s">
        <v>316</v>
      </c>
      <c r="B7830" t="s">
        <v>317</v>
      </c>
      <c r="C7830" t="s">
        <v>11569</v>
      </c>
      <c r="D7830" t="s">
        <v>318</v>
      </c>
      <c r="E7830">
        <v>2932.03</v>
      </c>
      <c r="F7830" t="s">
        <v>1170</v>
      </c>
      <c r="G7830" t="s">
        <v>11570</v>
      </c>
      <c r="H7830" t="s">
        <v>1038</v>
      </c>
      <c r="I7830" t="s">
        <v>10529</v>
      </c>
      <c r="J7830">
        <v>10135</v>
      </c>
      <c r="K7830">
        <v>113040</v>
      </c>
      <c r="L7830" t="s">
        <v>27</v>
      </c>
      <c r="M7830" t="s">
        <v>127</v>
      </c>
      <c r="N7830" t="s">
        <v>11264</v>
      </c>
      <c r="O7830" s="129"/>
    </row>
    <row r="7831" spans="1:15">
      <c r="A7831" t="s">
        <v>320</v>
      </c>
      <c r="B7831" t="s">
        <v>317</v>
      </c>
      <c r="C7831" t="s">
        <v>11571</v>
      </c>
      <c r="D7831" t="s">
        <v>318</v>
      </c>
      <c r="E7831">
        <v>2967.21</v>
      </c>
      <c r="F7831" t="s">
        <v>1170</v>
      </c>
      <c r="G7831" t="s">
        <v>11572</v>
      </c>
      <c r="H7831" t="s">
        <v>1032</v>
      </c>
      <c r="I7831" t="s">
        <v>10529</v>
      </c>
      <c r="J7831">
        <v>10135</v>
      </c>
      <c r="K7831">
        <v>113040</v>
      </c>
      <c r="L7831" t="s">
        <v>27</v>
      </c>
      <c r="M7831" t="s">
        <v>127</v>
      </c>
      <c r="N7831" t="s">
        <v>11265</v>
      </c>
      <c r="O7831" s="129"/>
    </row>
    <row r="7832" spans="1:15">
      <c r="A7832" t="s">
        <v>321</v>
      </c>
      <c r="B7832" t="s">
        <v>317</v>
      </c>
      <c r="C7832" t="s">
        <v>11573</v>
      </c>
      <c r="D7832" t="s">
        <v>318</v>
      </c>
      <c r="E7832">
        <v>3044.64</v>
      </c>
      <c r="F7832" t="s">
        <v>1170</v>
      </c>
      <c r="G7832" t="s">
        <v>11574</v>
      </c>
      <c r="H7832" t="s">
        <v>1033</v>
      </c>
      <c r="I7832" t="s">
        <v>10529</v>
      </c>
      <c r="J7832">
        <v>10135</v>
      </c>
      <c r="K7832">
        <v>113040</v>
      </c>
      <c r="L7832" t="s">
        <v>27</v>
      </c>
      <c r="M7832" t="s">
        <v>127</v>
      </c>
      <c r="N7832" t="s">
        <v>11266</v>
      </c>
      <c r="O7832" s="129"/>
    </row>
    <row r="7833" spans="1:15">
      <c r="A7833" t="s">
        <v>1115</v>
      </c>
      <c r="B7833" t="s">
        <v>317</v>
      </c>
      <c r="C7833" t="s">
        <v>11575</v>
      </c>
      <c r="D7833" t="s">
        <v>318</v>
      </c>
      <c r="E7833">
        <v>3100.36</v>
      </c>
      <c r="F7833" t="s">
        <v>1170</v>
      </c>
      <c r="G7833" t="s">
        <v>11576</v>
      </c>
      <c r="H7833" t="s">
        <v>1036</v>
      </c>
      <c r="I7833" t="s">
        <v>10529</v>
      </c>
      <c r="J7833">
        <v>10135</v>
      </c>
      <c r="K7833">
        <v>113040</v>
      </c>
      <c r="L7833" t="s">
        <v>27</v>
      </c>
      <c r="M7833" t="s">
        <v>127</v>
      </c>
      <c r="N7833" t="s">
        <v>11267</v>
      </c>
      <c r="O7833" s="129"/>
    </row>
    <row r="7834" spans="1:15">
      <c r="A7834" t="s">
        <v>11577</v>
      </c>
      <c r="B7834" t="s">
        <v>317</v>
      </c>
      <c r="C7834" t="s">
        <v>11578</v>
      </c>
      <c r="D7834" t="s">
        <v>318</v>
      </c>
      <c r="E7834">
        <v>3172.98</v>
      </c>
      <c r="F7834" t="s">
        <v>1170</v>
      </c>
      <c r="G7834" t="s">
        <v>11579</v>
      </c>
      <c r="H7834" t="s">
        <v>1027</v>
      </c>
      <c r="I7834" t="s">
        <v>10529</v>
      </c>
      <c r="J7834">
        <v>10135</v>
      </c>
      <c r="K7834">
        <v>113040</v>
      </c>
      <c r="L7834" t="s">
        <v>27</v>
      </c>
      <c r="M7834" t="s">
        <v>127</v>
      </c>
      <c r="N7834" t="s">
        <v>11268</v>
      </c>
      <c r="O7834" s="129"/>
    </row>
    <row r="7835" spans="1:15">
      <c r="A7835" t="s">
        <v>11580</v>
      </c>
      <c r="B7835" t="s">
        <v>317</v>
      </c>
      <c r="C7835" t="s">
        <v>11581</v>
      </c>
      <c r="D7835" t="s">
        <v>318</v>
      </c>
      <c r="E7835">
        <v>2932.14</v>
      </c>
      <c r="F7835" t="s">
        <v>1170</v>
      </c>
      <c r="G7835" t="s">
        <v>11582</v>
      </c>
      <c r="H7835" t="s">
        <v>1021</v>
      </c>
      <c r="I7835" t="s">
        <v>10529</v>
      </c>
      <c r="J7835">
        <v>10135</v>
      </c>
      <c r="K7835">
        <v>113040</v>
      </c>
      <c r="L7835" t="s">
        <v>27</v>
      </c>
      <c r="M7835" t="s">
        <v>127</v>
      </c>
      <c r="N7835" t="s">
        <v>11269</v>
      </c>
      <c r="O7835" s="129"/>
    </row>
    <row r="7836" spans="1:15">
      <c r="A7836" t="s">
        <v>1155</v>
      </c>
      <c r="B7836" t="s">
        <v>317</v>
      </c>
      <c r="C7836" t="s">
        <v>11586</v>
      </c>
      <c r="D7836" t="s">
        <v>318</v>
      </c>
      <c r="E7836">
        <v>2957.67</v>
      </c>
      <c r="F7836" t="s">
        <v>1170</v>
      </c>
      <c r="G7836" t="s">
        <v>11587</v>
      </c>
      <c r="H7836" t="s">
        <v>1033</v>
      </c>
      <c r="I7836" t="s">
        <v>10529</v>
      </c>
      <c r="J7836">
        <v>10135</v>
      </c>
      <c r="K7836">
        <v>113040</v>
      </c>
      <c r="L7836" t="s">
        <v>27</v>
      </c>
      <c r="M7836" t="s">
        <v>127</v>
      </c>
      <c r="N7836" t="s">
        <v>11270</v>
      </c>
      <c r="O7836" s="129"/>
    </row>
    <row r="7837" spans="1:15">
      <c r="A7837" t="s">
        <v>11583</v>
      </c>
      <c r="B7837" t="s">
        <v>317</v>
      </c>
      <c r="C7837" t="s">
        <v>11584</v>
      </c>
      <c r="D7837" t="s">
        <v>318</v>
      </c>
      <c r="E7837">
        <v>3050.62</v>
      </c>
      <c r="F7837" t="s">
        <v>1170</v>
      </c>
      <c r="G7837" t="s">
        <v>11585</v>
      </c>
      <c r="H7837" t="s">
        <v>1029</v>
      </c>
      <c r="I7837" t="s">
        <v>10529</v>
      </c>
      <c r="J7837">
        <v>10135</v>
      </c>
      <c r="K7837">
        <v>113040</v>
      </c>
      <c r="L7837" t="s">
        <v>27</v>
      </c>
      <c r="M7837" t="s">
        <v>127</v>
      </c>
      <c r="N7837" t="s">
        <v>11271</v>
      </c>
      <c r="O7837" s="129"/>
    </row>
    <row r="7838" spans="1:15">
      <c r="A7838" t="s">
        <v>11588</v>
      </c>
      <c r="B7838" t="s">
        <v>317</v>
      </c>
      <c r="C7838" t="s">
        <v>11589</v>
      </c>
      <c r="D7838" t="s">
        <v>318</v>
      </c>
      <c r="E7838">
        <v>3929.07</v>
      </c>
      <c r="F7838" t="s">
        <v>1170</v>
      </c>
      <c r="G7838" t="s">
        <v>11590</v>
      </c>
      <c r="H7838" t="s">
        <v>1041</v>
      </c>
      <c r="I7838" t="s">
        <v>10529</v>
      </c>
      <c r="J7838">
        <v>10135</v>
      </c>
      <c r="K7838">
        <v>113040</v>
      </c>
      <c r="L7838" t="s">
        <v>27</v>
      </c>
      <c r="M7838" t="s">
        <v>127</v>
      </c>
      <c r="N7838" t="s">
        <v>11272</v>
      </c>
      <c r="O7838" s="129"/>
    </row>
    <row r="7839" spans="1:15">
      <c r="A7839" t="s">
        <v>1161</v>
      </c>
      <c r="B7839" t="s">
        <v>317</v>
      </c>
      <c r="C7839" t="s">
        <v>11591</v>
      </c>
      <c r="D7839" t="s">
        <v>318</v>
      </c>
      <c r="E7839">
        <v>3217.38</v>
      </c>
      <c r="F7839" t="s">
        <v>1170</v>
      </c>
      <c r="G7839" t="s">
        <v>11592</v>
      </c>
      <c r="H7839" t="s">
        <v>1032</v>
      </c>
      <c r="I7839" t="s">
        <v>10529</v>
      </c>
      <c r="J7839">
        <v>10135</v>
      </c>
      <c r="K7839">
        <v>113040</v>
      </c>
      <c r="L7839" t="s">
        <v>27</v>
      </c>
      <c r="M7839" t="s">
        <v>127</v>
      </c>
      <c r="N7839" t="s">
        <v>11273</v>
      </c>
      <c r="O7839" s="129"/>
    </row>
    <row r="7840" spans="1:15">
      <c r="A7840" t="s">
        <v>1160</v>
      </c>
      <c r="B7840" t="s">
        <v>317</v>
      </c>
      <c r="C7840" t="s">
        <v>11593</v>
      </c>
      <c r="D7840" t="s">
        <v>318</v>
      </c>
      <c r="E7840">
        <v>3196.8</v>
      </c>
      <c r="F7840" t="s">
        <v>1170</v>
      </c>
      <c r="G7840" t="s">
        <v>11594</v>
      </c>
      <c r="H7840" t="s">
        <v>1038</v>
      </c>
      <c r="I7840" t="s">
        <v>10529</v>
      </c>
      <c r="J7840">
        <v>10135</v>
      </c>
      <c r="K7840">
        <v>113040</v>
      </c>
      <c r="L7840" t="s">
        <v>27</v>
      </c>
      <c r="M7840" t="s">
        <v>127</v>
      </c>
      <c r="N7840" t="s">
        <v>11274</v>
      </c>
      <c r="O7840" s="129"/>
    </row>
    <row r="7841" spans="1:15">
      <c r="A7841" t="s">
        <v>316</v>
      </c>
      <c r="B7841" t="s">
        <v>317</v>
      </c>
      <c r="C7841" t="s">
        <v>11569</v>
      </c>
      <c r="D7841" t="s">
        <v>318</v>
      </c>
      <c r="E7841">
        <v>8278.24</v>
      </c>
      <c r="F7841" t="s">
        <v>1170</v>
      </c>
      <c r="G7841" t="s">
        <v>11570</v>
      </c>
      <c r="H7841" t="s">
        <v>1039</v>
      </c>
      <c r="I7841" t="s">
        <v>10528</v>
      </c>
      <c r="J7841">
        <v>10135</v>
      </c>
      <c r="K7841">
        <v>113060</v>
      </c>
      <c r="L7841" t="s">
        <v>31</v>
      </c>
      <c r="M7841" t="s">
        <v>127</v>
      </c>
      <c r="N7841" t="s">
        <v>11264</v>
      </c>
      <c r="O7841" s="129"/>
    </row>
    <row r="7842" spans="1:15">
      <c r="A7842" t="s">
        <v>320</v>
      </c>
      <c r="B7842" t="s">
        <v>317</v>
      </c>
      <c r="C7842" t="s">
        <v>11571</v>
      </c>
      <c r="D7842" t="s">
        <v>318</v>
      </c>
      <c r="E7842">
        <v>7876.48</v>
      </c>
      <c r="F7842" t="s">
        <v>1170</v>
      </c>
      <c r="G7842" t="s">
        <v>11572</v>
      </c>
      <c r="H7842" t="s">
        <v>1033</v>
      </c>
      <c r="I7842" t="s">
        <v>10528</v>
      </c>
      <c r="J7842">
        <v>10135</v>
      </c>
      <c r="K7842">
        <v>113060</v>
      </c>
      <c r="L7842" t="s">
        <v>31</v>
      </c>
      <c r="M7842" t="s">
        <v>127</v>
      </c>
      <c r="N7842" t="s">
        <v>11265</v>
      </c>
      <c r="O7842" s="129"/>
    </row>
    <row r="7843" spans="1:15">
      <c r="A7843" t="s">
        <v>321</v>
      </c>
      <c r="B7843" t="s">
        <v>317</v>
      </c>
      <c r="C7843" t="s">
        <v>11573</v>
      </c>
      <c r="D7843" t="s">
        <v>318</v>
      </c>
      <c r="E7843">
        <v>7888.88</v>
      </c>
      <c r="F7843" t="s">
        <v>1170</v>
      </c>
      <c r="G7843" t="s">
        <v>11574</v>
      </c>
      <c r="H7843" t="s">
        <v>1034</v>
      </c>
      <c r="I7843" t="s">
        <v>10528</v>
      </c>
      <c r="J7843">
        <v>10135</v>
      </c>
      <c r="K7843">
        <v>113060</v>
      </c>
      <c r="L7843" t="s">
        <v>31</v>
      </c>
      <c r="M7843" t="s">
        <v>127</v>
      </c>
      <c r="N7843" t="s">
        <v>11266</v>
      </c>
      <c r="O7843" s="129"/>
    </row>
    <row r="7844" spans="1:15">
      <c r="A7844" t="s">
        <v>1115</v>
      </c>
      <c r="B7844" t="s">
        <v>317</v>
      </c>
      <c r="C7844" t="s">
        <v>11575</v>
      </c>
      <c r="D7844" t="s">
        <v>318</v>
      </c>
      <c r="E7844">
        <v>8141.22</v>
      </c>
      <c r="F7844" t="s">
        <v>1170</v>
      </c>
      <c r="G7844" t="s">
        <v>11576</v>
      </c>
      <c r="H7844" t="s">
        <v>1037</v>
      </c>
      <c r="I7844" t="s">
        <v>10528</v>
      </c>
      <c r="J7844">
        <v>10135</v>
      </c>
      <c r="K7844">
        <v>113060</v>
      </c>
      <c r="L7844" t="s">
        <v>31</v>
      </c>
      <c r="M7844" t="s">
        <v>127</v>
      </c>
      <c r="N7844" t="s">
        <v>11267</v>
      </c>
      <c r="O7844" s="129"/>
    </row>
    <row r="7845" spans="1:15">
      <c r="A7845" t="s">
        <v>11577</v>
      </c>
      <c r="B7845" t="s">
        <v>317</v>
      </c>
      <c r="C7845" t="s">
        <v>11578</v>
      </c>
      <c r="D7845" t="s">
        <v>318</v>
      </c>
      <c r="E7845">
        <v>7816.74</v>
      </c>
      <c r="F7845" t="s">
        <v>1170</v>
      </c>
      <c r="G7845" t="s">
        <v>11579</v>
      </c>
      <c r="H7845" t="s">
        <v>1028</v>
      </c>
      <c r="I7845" t="s">
        <v>10528</v>
      </c>
      <c r="J7845">
        <v>10135</v>
      </c>
      <c r="K7845">
        <v>113060</v>
      </c>
      <c r="L7845" t="s">
        <v>31</v>
      </c>
      <c r="M7845" t="s">
        <v>127</v>
      </c>
      <c r="N7845" t="s">
        <v>11268</v>
      </c>
      <c r="O7845" s="129"/>
    </row>
    <row r="7846" spans="1:15">
      <c r="A7846" t="s">
        <v>11580</v>
      </c>
      <c r="B7846" t="s">
        <v>317</v>
      </c>
      <c r="C7846" t="s">
        <v>11581</v>
      </c>
      <c r="D7846" t="s">
        <v>318</v>
      </c>
      <c r="E7846">
        <v>7022.06</v>
      </c>
      <c r="F7846" t="s">
        <v>1170</v>
      </c>
      <c r="G7846" t="s">
        <v>11582</v>
      </c>
      <c r="H7846" t="s">
        <v>1022</v>
      </c>
      <c r="I7846" t="s">
        <v>10528</v>
      </c>
      <c r="J7846">
        <v>10135</v>
      </c>
      <c r="K7846">
        <v>113060</v>
      </c>
      <c r="L7846" t="s">
        <v>31</v>
      </c>
      <c r="M7846" t="s">
        <v>127</v>
      </c>
      <c r="N7846" t="s">
        <v>11269</v>
      </c>
      <c r="O7846" s="129"/>
    </row>
    <row r="7847" spans="1:15">
      <c r="A7847" t="s">
        <v>1155</v>
      </c>
      <c r="B7847" t="s">
        <v>317</v>
      </c>
      <c r="C7847" t="s">
        <v>11586</v>
      </c>
      <c r="D7847" t="s">
        <v>318</v>
      </c>
      <c r="E7847">
        <v>7292.48</v>
      </c>
      <c r="F7847" t="s">
        <v>1170</v>
      </c>
      <c r="G7847" t="s">
        <v>11587</v>
      </c>
      <c r="H7847" t="s">
        <v>1034</v>
      </c>
      <c r="I7847" t="s">
        <v>10528</v>
      </c>
      <c r="J7847">
        <v>10135</v>
      </c>
      <c r="K7847">
        <v>113060</v>
      </c>
      <c r="L7847" t="s">
        <v>31</v>
      </c>
      <c r="M7847" t="s">
        <v>127</v>
      </c>
      <c r="N7847" t="s">
        <v>11270</v>
      </c>
      <c r="O7847" s="129"/>
    </row>
    <row r="7848" spans="1:15">
      <c r="A7848" t="s">
        <v>11583</v>
      </c>
      <c r="B7848" t="s">
        <v>317</v>
      </c>
      <c r="C7848" t="s">
        <v>11584</v>
      </c>
      <c r="D7848" t="s">
        <v>318</v>
      </c>
      <c r="E7848">
        <v>7190.52</v>
      </c>
      <c r="F7848" t="s">
        <v>1170</v>
      </c>
      <c r="G7848" t="s">
        <v>11585</v>
      </c>
      <c r="H7848" t="s">
        <v>1030</v>
      </c>
      <c r="I7848" t="s">
        <v>10528</v>
      </c>
      <c r="J7848">
        <v>10135</v>
      </c>
      <c r="K7848">
        <v>113060</v>
      </c>
      <c r="L7848" t="s">
        <v>31</v>
      </c>
      <c r="M7848" t="s">
        <v>127</v>
      </c>
      <c r="N7848" t="s">
        <v>11271</v>
      </c>
      <c r="O7848" s="129"/>
    </row>
    <row r="7849" spans="1:15">
      <c r="A7849" t="s">
        <v>11588</v>
      </c>
      <c r="B7849" t="s">
        <v>317</v>
      </c>
      <c r="C7849" t="s">
        <v>11589</v>
      </c>
      <c r="D7849" t="s">
        <v>318</v>
      </c>
      <c r="E7849">
        <v>15167.76</v>
      </c>
      <c r="F7849" t="s">
        <v>1170</v>
      </c>
      <c r="G7849" t="s">
        <v>11590</v>
      </c>
      <c r="H7849" t="s">
        <v>1042</v>
      </c>
      <c r="I7849" t="s">
        <v>10528</v>
      </c>
      <c r="J7849">
        <v>10135</v>
      </c>
      <c r="K7849">
        <v>113060</v>
      </c>
      <c r="L7849" t="s">
        <v>31</v>
      </c>
      <c r="M7849" t="s">
        <v>127</v>
      </c>
      <c r="N7849" t="s">
        <v>11272</v>
      </c>
      <c r="O7849" s="129"/>
    </row>
    <row r="7850" spans="1:15">
      <c r="A7850" t="s">
        <v>1161</v>
      </c>
      <c r="B7850" t="s">
        <v>317</v>
      </c>
      <c r="C7850" t="s">
        <v>11591</v>
      </c>
      <c r="D7850" t="s">
        <v>318</v>
      </c>
      <c r="E7850">
        <v>8060.59</v>
      </c>
      <c r="F7850" t="s">
        <v>1170</v>
      </c>
      <c r="G7850" t="s">
        <v>11592</v>
      </c>
      <c r="H7850" t="s">
        <v>1033</v>
      </c>
      <c r="I7850" t="s">
        <v>10528</v>
      </c>
      <c r="J7850">
        <v>10135</v>
      </c>
      <c r="K7850">
        <v>113060</v>
      </c>
      <c r="L7850" t="s">
        <v>31</v>
      </c>
      <c r="M7850" t="s">
        <v>127</v>
      </c>
      <c r="N7850" t="s">
        <v>11273</v>
      </c>
      <c r="O7850" s="129"/>
    </row>
    <row r="7851" spans="1:15">
      <c r="A7851" t="s">
        <v>1160</v>
      </c>
      <c r="B7851" t="s">
        <v>317</v>
      </c>
      <c r="C7851" t="s">
        <v>11593</v>
      </c>
      <c r="D7851" t="s">
        <v>318</v>
      </c>
      <c r="E7851">
        <v>8405.84</v>
      </c>
      <c r="F7851" t="s">
        <v>1170</v>
      </c>
      <c r="G7851" t="s">
        <v>11594</v>
      </c>
      <c r="H7851" t="s">
        <v>1039</v>
      </c>
      <c r="I7851" t="s">
        <v>10528</v>
      </c>
      <c r="J7851">
        <v>10135</v>
      </c>
      <c r="K7851">
        <v>113060</v>
      </c>
      <c r="L7851" t="s">
        <v>31</v>
      </c>
      <c r="M7851" t="s">
        <v>127</v>
      </c>
      <c r="N7851" t="s">
        <v>11274</v>
      </c>
      <c r="O7851" s="129"/>
    </row>
    <row r="7852" spans="1:15">
      <c r="A7852" t="s">
        <v>316</v>
      </c>
      <c r="B7852" t="s">
        <v>317</v>
      </c>
      <c r="C7852" t="s">
        <v>11569</v>
      </c>
      <c r="D7852" t="s">
        <v>318</v>
      </c>
      <c r="E7852">
        <v>1614.7</v>
      </c>
      <c r="F7852" t="s">
        <v>1170</v>
      </c>
      <c r="G7852" t="s">
        <v>11570</v>
      </c>
      <c r="H7852" t="s">
        <v>1040</v>
      </c>
      <c r="I7852" t="s">
        <v>10527</v>
      </c>
      <c r="J7852">
        <v>10135</v>
      </c>
      <c r="K7852">
        <v>114000</v>
      </c>
      <c r="L7852" t="s">
        <v>39</v>
      </c>
      <c r="M7852" t="s">
        <v>127</v>
      </c>
      <c r="N7852" t="s">
        <v>11264</v>
      </c>
      <c r="O7852" s="129"/>
    </row>
    <row r="7853" spans="1:15">
      <c r="A7853" t="s">
        <v>320</v>
      </c>
      <c r="B7853" t="s">
        <v>317</v>
      </c>
      <c r="C7853" t="s">
        <v>11571</v>
      </c>
      <c r="D7853" t="s">
        <v>318</v>
      </c>
      <c r="E7853">
        <v>1214.08</v>
      </c>
      <c r="F7853" t="s">
        <v>1170</v>
      </c>
      <c r="G7853" t="s">
        <v>11572</v>
      </c>
      <c r="H7853" t="s">
        <v>1034</v>
      </c>
      <c r="I7853" t="s">
        <v>10527</v>
      </c>
      <c r="J7853">
        <v>10135</v>
      </c>
      <c r="K7853">
        <v>114000</v>
      </c>
      <c r="L7853" t="s">
        <v>39</v>
      </c>
      <c r="M7853" t="s">
        <v>127</v>
      </c>
      <c r="N7853" t="s">
        <v>11265</v>
      </c>
      <c r="O7853" s="129"/>
    </row>
    <row r="7854" spans="1:15">
      <c r="A7854" t="s">
        <v>321</v>
      </c>
      <c r="B7854" t="s">
        <v>317</v>
      </c>
      <c r="C7854" t="s">
        <v>11573</v>
      </c>
      <c r="D7854" t="s">
        <v>318</v>
      </c>
      <c r="E7854">
        <v>1663.49</v>
      </c>
      <c r="F7854" t="s">
        <v>1170</v>
      </c>
      <c r="G7854" t="s">
        <v>11574</v>
      </c>
      <c r="H7854" t="s">
        <v>1035</v>
      </c>
      <c r="I7854" t="s">
        <v>10527</v>
      </c>
      <c r="J7854">
        <v>10135</v>
      </c>
      <c r="K7854">
        <v>114000</v>
      </c>
      <c r="L7854" t="s">
        <v>39</v>
      </c>
      <c r="M7854" t="s">
        <v>127</v>
      </c>
      <c r="N7854" t="s">
        <v>11266</v>
      </c>
      <c r="O7854" s="129"/>
    </row>
    <row r="7855" spans="1:15">
      <c r="A7855" t="s">
        <v>1115</v>
      </c>
      <c r="B7855" t="s">
        <v>317</v>
      </c>
      <c r="C7855" t="s">
        <v>11575</v>
      </c>
      <c r="D7855" t="s">
        <v>318</v>
      </c>
      <c r="E7855">
        <v>1443.44</v>
      </c>
      <c r="F7855" t="s">
        <v>1170</v>
      </c>
      <c r="G7855" t="s">
        <v>11576</v>
      </c>
      <c r="H7855" t="s">
        <v>1038</v>
      </c>
      <c r="I7855" t="s">
        <v>10527</v>
      </c>
      <c r="J7855">
        <v>10135</v>
      </c>
      <c r="K7855">
        <v>114000</v>
      </c>
      <c r="L7855" t="s">
        <v>39</v>
      </c>
      <c r="M7855" t="s">
        <v>127</v>
      </c>
      <c r="N7855" t="s">
        <v>11267</v>
      </c>
      <c r="O7855" s="129"/>
    </row>
    <row r="7856" spans="1:15">
      <c r="A7856" t="s">
        <v>11577</v>
      </c>
      <c r="B7856" t="s">
        <v>317</v>
      </c>
      <c r="C7856" t="s">
        <v>11578</v>
      </c>
      <c r="D7856" t="s">
        <v>318</v>
      </c>
      <c r="E7856">
        <v>1237.43</v>
      </c>
      <c r="F7856" t="s">
        <v>1170</v>
      </c>
      <c r="G7856" t="s">
        <v>11579</v>
      </c>
      <c r="H7856" t="s">
        <v>1029</v>
      </c>
      <c r="I7856" t="s">
        <v>10527</v>
      </c>
      <c r="J7856">
        <v>10135</v>
      </c>
      <c r="K7856">
        <v>114000</v>
      </c>
      <c r="L7856" t="s">
        <v>39</v>
      </c>
      <c r="M7856" t="s">
        <v>127</v>
      </c>
      <c r="N7856" t="s">
        <v>11268</v>
      </c>
      <c r="O7856" s="129"/>
    </row>
    <row r="7857" spans="1:15">
      <c r="A7857" t="s">
        <v>11580</v>
      </c>
      <c r="B7857" t="s">
        <v>317</v>
      </c>
      <c r="C7857" t="s">
        <v>11581</v>
      </c>
      <c r="D7857" t="s">
        <v>318</v>
      </c>
      <c r="E7857">
        <v>806.79</v>
      </c>
      <c r="F7857" t="s">
        <v>1170</v>
      </c>
      <c r="G7857" t="s">
        <v>11582</v>
      </c>
      <c r="H7857" t="s">
        <v>1023</v>
      </c>
      <c r="I7857" t="s">
        <v>10527</v>
      </c>
      <c r="J7857">
        <v>10135</v>
      </c>
      <c r="K7857">
        <v>114000</v>
      </c>
      <c r="L7857" t="s">
        <v>39</v>
      </c>
      <c r="M7857" t="s">
        <v>127</v>
      </c>
      <c r="N7857" t="s">
        <v>11269</v>
      </c>
      <c r="O7857" s="129"/>
    </row>
    <row r="7858" spans="1:15">
      <c r="A7858" t="s">
        <v>11583</v>
      </c>
      <c r="B7858" t="s">
        <v>317</v>
      </c>
      <c r="C7858" t="s">
        <v>11584</v>
      </c>
      <c r="D7858" t="s">
        <v>318</v>
      </c>
      <c r="E7858">
        <v>823.67</v>
      </c>
      <c r="F7858" t="s">
        <v>1170</v>
      </c>
      <c r="G7858" t="s">
        <v>11585</v>
      </c>
      <c r="H7858" t="s">
        <v>1031</v>
      </c>
      <c r="I7858" t="s">
        <v>10527</v>
      </c>
      <c r="J7858">
        <v>10135</v>
      </c>
      <c r="K7858">
        <v>114000</v>
      </c>
      <c r="L7858" t="s">
        <v>39</v>
      </c>
      <c r="M7858" t="s">
        <v>127</v>
      </c>
      <c r="N7858" t="s">
        <v>11271</v>
      </c>
      <c r="O7858" s="129"/>
    </row>
    <row r="7859" spans="1:15">
      <c r="A7859" t="s">
        <v>1155</v>
      </c>
      <c r="B7859" t="s">
        <v>317</v>
      </c>
      <c r="C7859" t="s">
        <v>11586</v>
      </c>
      <c r="D7859" t="s">
        <v>318</v>
      </c>
      <c r="E7859">
        <v>1216.77</v>
      </c>
      <c r="F7859" t="s">
        <v>1170</v>
      </c>
      <c r="G7859" t="s">
        <v>11587</v>
      </c>
      <c r="H7859" t="s">
        <v>1035</v>
      </c>
      <c r="I7859" t="s">
        <v>10527</v>
      </c>
      <c r="J7859">
        <v>10135</v>
      </c>
      <c r="K7859">
        <v>114000</v>
      </c>
      <c r="L7859" t="s">
        <v>39</v>
      </c>
      <c r="M7859" t="s">
        <v>127</v>
      </c>
      <c r="N7859" t="s">
        <v>11270</v>
      </c>
      <c r="O7859" s="129"/>
    </row>
    <row r="7860" spans="1:15">
      <c r="A7860" t="s">
        <v>11588</v>
      </c>
      <c r="B7860" t="s">
        <v>317</v>
      </c>
      <c r="C7860" t="s">
        <v>11589</v>
      </c>
      <c r="D7860" t="s">
        <v>318</v>
      </c>
      <c r="E7860">
        <v>1929.52</v>
      </c>
      <c r="F7860" t="s">
        <v>1170</v>
      </c>
      <c r="G7860" t="s">
        <v>11590</v>
      </c>
      <c r="H7860" t="s">
        <v>1043</v>
      </c>
      <c r="I7860" t="s">
        <v>10527</v>
      </c>
      <c r="J7860">
        <v>10135</v>
      </c>
      <c r="K7860">
        <v>114000</v>
      </c>
      <c r="L7860" t="s">
        <v>39</v>
      </c>
      <c r="M7860" t="s">
        <v>127</v>
      </c>
      <c r="N7860" t="s">
        <v>11272</v>
      </c>
      <c r="O7860" s="129"/>
    </row>
    <row r="7861" spans="1:15">
      <c r="A7861" t="s">
        <v>1161</v>
      </c>
      <c r="B7861" t="s">
        <v>317</v>
      </c>
      <c r="C7861" t="s">
        <v>11591</v>
      </c>
      <c r="D7861" t="s">
        <v>318</v>
      </c>
      <c r="E7861">
        <v>1207.54</v>
      </c>
      <c r="F7861" t="s">
        <v>1170</v>
      </c>
      <c r="G7861" t="s">
        <v>11592</v>
      </c>
      <c r="H7861" t="s">
        <v>1034</v>
      </c>
      <c r="I7861" t="s">
        <v>10527</v>
      </c>
      <c r="J7861">
        <v>10135</v>
      </c>
      <c r="K7861">
        <v>114000</v>
      </c>
      <c r="L7861" t="s">
        <v>39</v>
      </c>
      <c r="M7861" t="s">
        <v>127</v>
      </c>
      <c r="N7861" t="s">
        <v>11273</v>
      </c>
      <c r="O7861" s="129"/>
    </row>
    <row r="7862" spans="1:15">
      <c r="A7862" t="s">
        <v>1160</v>
      </c>
      <c r="B7862" t="s">
        <v>317</v>
      </c>
      <c r="C7862" t="s">
        <v>11593</v>
      </c>
      <c r="D7862" t="s">
        <v>318</v>
      </c>
      <c r="E7862">
        <v>1453.93</v>
      </c>
      <c r="F7862" t="s">
        <v>1170</v>
      </c>
      <c r="G7862" t="s">
        <v>11594</v>
      </c>
      <c r="H7862" t="s">
        <v>1040</v>
      </c>
      <c r="I7862" t="s">
        <v>10527</v>
      </c>
      <c r="J7862">
        <v>10135</v>
      </c>
      <c r="K7862">
        <v>114000</v>
      </c>
      <c r="L7862" t="s">
        <v>39</v>
      </c>
      <c r="M7862" t="s">
        <v>127</v>
      </c>
      <c r="N7862" t="s">
        <v>11274</v>
      </c>
      <c r="O7862" s="129"/>
    </row>
    <row r="7863" spans="1:15">
      <c r="A7863" t="s">
        <v>316</v>
      </c>
      <c r="B7863" t="s">
        <v>317</v>
      </c>
      <c r="C7863" t="s">
        <v>11569</v>
      </c>
      <c r="D7863" t="s">
        <v>318</v>
      </c>
      <c r="E7863">
        <v>2291.25</v>
      </c>
      <c r="F7863" t="s">
        <v>1170</v>
      </c>
      <c r="G7863" t="s">
        <v>11570</v>
      </c>
      <c r="H7863" t="s">
        <v>1041</v>
      </c>
      <c r="I7863" t="s">
        <v>10526</v>
      </c>
      <c r="J7863">
        <v>10135</v>
      </c>
      <c r="K7863">
        <v>114010</v>
      </c>
      <c r="L7863" t="s">
        <v>35</v>
      </c>
      <c r="M7863" t="s">
        <v>127</v>
      </c>
      <c r="N7863" t="s">
        <v>11264</v>
      </c>
      <c r="O7863" s="129"/>
    </row>
    <row r="7864" spans="1:15">
      <c r="A7864" t="s">
        <v>320</v>
      </c>
      <c r="B7864" t="s">
        <v>317</v>
      </c>
      <c r="C7864" t="s">
        <v>11571</v>
      </c>
      <c r="D7864" t="s">
        <v>318</v>
      </c>
      <c r="E7864">
        <v>2291.25</v>
      </c>
      <c r="F7864" t="s">
        <v>1170</v>
      </c>
      <c r="G7864" t="s">
        <v>11572</v>
      </c>
      <c r="H7864" t="s">
        <v>1035</v>
      </c>
      <c r="I7864" t="s">
        <v>10526</v>
      </c>
      <c r="J7864">
        <v>10135</v>
      </c>
      <c r="K7864">
        <v>114010</v>
      </c>
      <c r="L7864" t="s">
        <v>35</v>
      </c>
      <c r="M7864" t="s">
        <v>127</v>
      </c>
      <c r="N7864" t="s">
        <v>11265</v>
      </c>
      <c r="O7864" s="129"/>
    </row>
    <row r="7865" spans="1:15">
      <c r="A7865" t="s">
        <v>321</v>
      </c>
      <c r="B7865" t="s">
        <v>317</v>
      </c>
      <c r="C7865" t="s">
        <v>11573</v>
      </c>
      <c r="D7865" t="s">
        <v>318</v>
      </c>
      <c r="E7865">
        <v>2291.25</v>
      </c>
      <c r="F7865" t="s">
        <v>1170</v>
      </c>
      <c r="G7865" t="s">
        <v>11574</v>
      </c>
      <c r="H7865" t="s">
        <v>1036</v>
      </c>
      <c r="I7865" t="s">
        <v>10526</v>
      </c>
      <c r="J7865">
        <v>10135</v>
      </c>
      <c r="K7865">
        <v>114010</v>
      </c>
      <c r="L7865" t="s">
        <v>35</v>
      </c>
      <c r="M7865" t="s">
        <v>127</v>
      </c>
      <c r="N7865" t="s">
        <v>11266</v>
      </c>
      <c r="O7865" s="129"/>
    </row>
    <row r="7866" spans="1:15">
      <c r="A7866" t="s">
        <v>1115</v>
      </c>
      <c r="B7866" t="s">
        <v>317</v>
      </c>
      <c r="C7866" t="s">
        <v>11575</v>
      </c>
      <c r="D7866" t="s">
        <v>318</v>
      </c>
      <c r="E7866">
        <v>2314.8000000000002</v>
      </c>
      <c r="F7866" t="s">
        <v>1170</v>
      </c>
      <c r="G7866" t="s">
        <v>11576</v>
      </c>
      <c r="H7866" t="s">
        <v>1039</v>
      </c>
      <c r="I7866" t="s">
        <v>10526</v>
      </c>
      <c r="J7866">
        <v>10135</v>
      </c>
      <c r="K7866">
        <v>114010</v>
      </c>
      <c r="L7866" t="s">
        <v>35</v>
      </c>
      <c r="M7866" t="s">
        <v>127</v>
      </c>
      <c r="N7866" t="s">
        <v>11267</v>
      </c>
      <c r="O7866" s="129"/>
    </row>
    <row r="7867" spans="1:15">
      <c r="A7867" t="s">
        <v>11577</v>
      </c>
      <c r="B7867" t="s">
        <v>317</v>
      </c>
      <c r="C7867" t="s">
        <v>11578</v>
      </c>
      <c r="D7867" t="s">
        <v>318</v>
      </c>
      <c r="E7867">
        <v>2297.14</v>
      </c>
      <c r="F7867" t="s">
        <v>1170</v>
      </c>
      <c r="G7867" t="s">
        <v>11579</v>
      </c>
      <c r="H7867" t="s">
        <v>1030</v>
      </c>
      <c r="I7867" t="s">
        <v>10526</v>
      </c>
      <c r="J7867">
        <v>10135</v>
      </c>
      <c r="K7867">
        <v>114010</v>
      </c>
      <c r="L7867" t="s">
        <v>35</v>
      </c>
      <c r="M7867" t="s">
        <v>127</v>
      </c>
      <c r="N7867" t="s">
        <v>11268</v>
      </c>
      <c r="O7867" s="129"/>
    </row>
    <row r="7868" spans="1:15">
      <c r="A7868" t="s">
        <v>11580</v>
      </c>
      <c r="B7868" t="s">
        <v>317</v>
      </c>
      <c r="C7868" t="s">
        <v>11581</v>
      </c>
      <c r="D7868" t="s">
        <v>318</v>
      </c>
      <c r="E7868">
        <v>1936.64</v>
      </c>
      <c r="F7868" t="s">
        <v>1170</v>
      </c>
      <c r="G7868" t="s">
        <v>11582</v>
      </c>
      <c r="H7868" t="s">
        <v>1024</v>
      </c>
      <c r="I7868" t="s">
        <v>10526</v>
      </c>
      <c r="J7868">
        <v>10135</v>
      </c>
      <c r="K7868">
        <v>114010</v>
      </c>
      <c r="L7868" t="s">
        <v>35</v>
      </c>
      <c r="M7868" t="s">
        <v>127</v>
      </c>
      <c r="N7868" t="s">
        <v>11269</v>
      </c>
      <c r="O7868" s="129"/>
    </row>
    <row r="7869" spans="1:15">
      <c r="A7869" t="s">
        <v>1155</v>
      </c>
      <c r="B7869" t="s">
        <v>317</v>
      </c>
      <c r="C7869" t="s">
        <v>11586</v>
      </c>
      <c r="D7869" t="s">
        <v>318</v>
      </c>
      <c r="E7869">
        <v>1936.64</v>
      </c>
      <c r="F7869" t="s">
        <v>1170</v>
      </c>
      <c r="G7869" t="s">
        <v>11587</v>
      </c>
      <c r="H7869" t="s">
        <v>1036</v>
      </c>
      <c r="I7869" t="s">
        <v>10526</v>
      </c>
      <c r="J7869">
        <v>10135</v>
      </c>
      <c r="K7869">
        <v>114010</v>
      </c>
      <c r="L7869" t="s">
        <v>35</v>
      </c>
      <c r="M7869" t="s">
        <v>127</v>
      </c>
      <c r="N7869" t="s">
        <v>11270</v>
      </c>
      <c r="O7869" s="129"/>
    </row>
    <row r="7870" spans="1:15">
      <c r="A7870" t="s">
        <v>11583</v>
      </c>
      <c r="B7870" t="s">
        <v>317</v>
      </c>
      <c r="C7870" t="s">
        <v>11584</v>
      </c>
      <c r="D7870" t="s">
        <v>318</v>
      </c>
      <c r="E7870">
        <v>2407.15</v>
      </c>
      <c r="F7870" t="s">
        <v>1170</v>
      </c>
      <c r="G7870" t="s">
        <v>11585</v>
      </c>
      <c r="H7870" t="s">
        <v>1032</v>
      </c>
      <c r="I7870" t="s">
        <v>10526</v>
      </c>
      <c r="J7870">
        <v>10135</v>
      </c>
      <c r="K7870">
        <v>114010</v>
      </c>
      <c r="L7870" t="s">
        <v>35</v>
      </c>
      <c r="M7870" t="s">
        <v>127</v>
      </c>
      <c r="N7870" t="s">
        <v>11271</v>
      </c>
      <c r="O7870" s="129"/>
    </row>
    <row r="7871" spans="1:15">
      <c r="A7871" t="s">
        <v>11588</v>
      </c>
      <c r="B7871" t="s">
        <v>317</v>
      </c>
      <c r="C7871" t="s">
        <v>11589</v>
      </c>
      <c r="D7871" t="s">
        <v>318</v>
      </c>
      <c r="E7871">
        <v>3896.75</v>
      </c>
      <c r="F7871" t="s">
        <v>1170</v>
      </c>
      <c r="G7871" t="s">
        <v>11590</v>
      </c>
      <c r="H7871" t="s">
        <v>1044</v>
      </c>
      <c r="I7871" t="s">
        <v>10526</v>
      </c>
      <c r="J7871">
        <v>10135</v>
      </c>
      <c r="K7871">
        <v>114010</v>
      </c>
      <c r="L7871" t="s">
        <v>35</v>
      </c>
      <c r="M7871" t="s">
        <v>127</v>
      </c>
      <c r="N7871" t="s">
        <v>11272</v>
      </c>
      <c r="O7871" s="129"/>
    </row>
    <row r="7872" spans="1:15">
      <c r="A7872" t="s">
        <v>1161</v>
      </c>
      <c r="B7872" t="s">
        <v>317</v>
      </c>
      <c r="C7872" t="s">
        <v>11591</v>
      </c>
      <c r="D7872" t="s">
        <v>318</v>
      </c>
      <c r="E7872">
        <v>2462.08</v>
      </c>
      <c r="F7872" t="s">
        <v>1170</v>
      </c>
      <c r="G7872" t="s">
        <v>11592</v>
      </c>
      <c r="H7872" t="s">
        <v>1035</v>
      </c>
      <c r="I7872" t="s">
        <v>10526</v>
      </c>
      <c r="J7872">
        <v>10135</v>
      </c>
      <c r="K7872">
        <v>114010</v>
      </c>
      <c r="L7872" t="s">
        <v>35</v>
      </c>
      <c r="M7872" t="s">
        <v>127</v>
      </c>
      <c r="N7872" t="s">
        <v>11273</v>
      </c>
      <c r="O7872" s="129"/>
    </row>
    <row r="7873" spans="1:15">
      <c r="A7873" t="s">
        <v>1160</v>
      </c>
      <c r="B7873" t="s">
        <v>317</v>
      </c>
      <c r="C7873" t="s">
        <v>11593</v>
      </c>
      <c r="D7873" t="s">
        <v>318</v>
      </c>
      <c r="E7873">
        <v>2441.31</v>
      </c>
      <c r="F7873" t="s">
        <v>1170</v>
      </c>
      <c r="G7873" t="s">
        <v>11594</v>
      </c>
      <c r="H7873" t="s">
        <v>1041</v>
      </c>
      <c r="I7873" t="s">
        <v>10526</v>
      </c>
      <c r="J7873">
        <v>10135</v>
      </c>
      <c r="K7873">
        <v>114010</v>
      </c>
      <c r="L7873" t="s">
        <v>35</v>
      </c>
      <c r="M7873" t="s">
        <v>127</v>
      </c>
      <c r="N7873" t="s">
        <v>11274</v>
      </c>
      <c r="O7873" s="129"/>
    </row>
    <row r="7874" spans="1:15">
      <c r="A7874" t="s">
        <v>316</v>
      </c>
      <c r="B7874" t="s">
        <v>317</v>
      </c>
      <c r="C7874" t="s">
        <v>11569</v>
      </c>
      <c r="D7874" t="s">
        <v>318</v>
      </c>
      <c r="E7874">
        <v>843.74</v>
      </c>
      <c r="F7874" t="s">
        <v>1170</v>
      </c>
      <c r="G7874" t="s">
        <v>11570</v>
      </c>
      <c r="H7874" t="s">
        <v>1042</v>
      </c>
      <c r="I7874" t="s">
        <v>10525</v>
      </c>
      <c r="J7874">
        <v>10135</v>
      </c>
      <c r="K7874">
        <v>114020</v>
      </c>
      <c r="L7874" t="s">
        <v>33</v>
      </c>
      <c r="M7874" t="s">
        <v>127</v>
      </c>
      <c r="N7874" t="s">
        <v>11264</v>
      </c>
      <c r="O7874" s="129"/>
    </row>
    <row r="7875" spans="1:15">
      <c r="A7875" t="s">
        <v>320</v>
      </c>
      <c r="B7875" t="s">
        <v>317</v>
      </c>
      <c r="C7875" t="s">
        <v>11571</v>
      </c>
      <c r="D7875" t="s">
        <v>318</v>
      </c>
      <c r="E7875">
        <v>909.56</v>
      </c>
      <c r="F7875" t="s">
        <v>1170</v>
      </c>
      <c r="G7875" t="s">
        <v>11572</v>
      </c>
      <c r="H7875" t="s">
        <v>1036</v>
      </c>
      <c r="I7875" t="s">
        <v>10525</v>
      </c>
      <c r="J7875">
        <v>10135</v>
      </c>
      <c r="K7875">
        <v>114020</v>
      </c>
      <c r="L7875" t="s">
        <v>33</v>
      </c>
      <c r="M7875" t="s">
        <v>127</v>
      </c>
      <c r="N7875" t="s">
        <v>11265</v>
      </c>
      <c r="O7875" s="129"/>
    </row>
    <row r="7876" spans="1:15">
      <c r="A7876" t="s">
        <v>321</v>
      </c>
      <c r="B7876" t="s">
        <v>317</v>
      </c>
      <c r="C7876" t="s">
        <v>11573</v>
      </c>
      <c r="D7876" t="s">
        <v>318</v>
      </c>
      <c r="E7876">
        <v>871.62</v>
      </c>
      <c r="F7876" t="s">
        <v>1170</v>
      </c>
      <c r="G7876" t="s">
        <v>11574</v>
      </c>
      <c r="H7876" t="s">
        <v>1037</v>
      </c>
      <c r="I7876" t="s">
        <v>10525</v>
      </c>
      <c r="J7876">
        <v>10135</v>
      </c>
      <c r="K7876">
        <v>114020</v>
      </c>
      <c r="L7876" t="s">
        <v>33</v>
      </c>
      <c r="M7876" t="s">
        <v>127</v>
      </c>
      <c r="N7876" t="s">
        <v>11266</v>
      </c>
      <c r="O7876" s="129"/>
    </row>
    <row r="7877" spans="1:15">
      <c r="A7877" t="s">
        <v>1115</v>
      </c>
      <c r="B7877" t="s">
        <v>317</v>
      </c>
      <c r="C7877" t="s">
        <v>11575</v>
      </c>
      <c r="D7877" t="s">
        <v>318</v>
      </c>
      <c r="E7877">
        <v>875.65</v>
      </c>
      <c r="F7877" t="s">
        <v>1170</v>
      </c>
      <c r="G7877" t="s">
        <v>11576</v>
      </c>
      <c r="H7877" t="s">
        <v>1040</v>
      </c>
      <c r="I7877" t="s">
        <v>10525</v>
      </c>
      <c r="J7877">
        <v>10135</v>
      </c>
      <c r="K7877">
        <v>114020</v>
      </c>
      <c r="L7877" t="s">
        <v>33</v>
      </c>
      <c r="M7877" t="s">
        <v>127</v>
      </c>
      <c r="N7877" t="s">
        <v>11267</v>
      </c>
      <c r="O7877" s="129"/>
    </row>
    <row r="7878" spans="1:15">
      <c r="A7878" t="s">
        <v>11577</v>
      </c>
      <c r="B7878" t="s">
        <v>317</v>
      </c>
      <c r="C7878" t="s">
        <v>11578</v>
      </c>
      <c r="D7878" t="s">
        <v>318</v>
      </c>
      <c r="E7878">
        <v>872.63</v>
      </c>
      <c r="F7878" t="s">
        <v>1170</v>
      </c>
      <c r="G7878" t="s">
        <v>11579</v>
      </c>
      <c r="H7878" t="s">
        <v>1031</v>
      </c>
      <c r="I7878" t="s">
        <v>10525</v>
      </c>
      <c r="J7878">
        <v>10135</v>
      </c>
      <c r="K7878">
        <v>114020</v>
      </c>
      <c r="L7878" t="s">
        <v>33</v>
      </c>
      <c r="M7878" t="s">
        <v>127</v>
      </c>
      <c r="N7878" t="s">
        <v>11268</v>
      </c>
      <c r="O7878" s="129"/>
    </row>
    <row r="7879" spans="1:15">
      <c r="A7879" t="s">
        <v>11580</v>
      </c>
      <c r="B7879" t="s">
        <v>317</v>
      </c>
      <c r="C7879" t="s">
        <v>11581</v>
      </c>
      <c r="D7879" t="s">
        <v>318</v>
      </c>
      <c r="E7879">
        <v>872.63</v>
      </c>
      <c r="F7879" t="s">
        <v>1170</v>
      </c>
      <c r="G7879" t="s">
        <v>11582</v>
      </c>
      <c r="H7879" t="s">
        <v>1025</v>
      </c>
      <c r="I7879" t="s">
        <v>10525</v>
      </c>
      <c r="J7879">
        <v>10135</v>
      </c>
      <c r="K7879">
        <v>114020</v>
      </c>
      <c r="L7879" t="s">
        <v>33</v>
      </c>
      <c r="M7879" t="s">
        <v>127</v>
      </c>
      <c r="N7879" t="s">
        <v>11269</v>
      </c>
      <c r="O7879" s="129"/>
    </row>
    <row r="7880" spans="1:15">
      <c r="A7880" t="s">
        <v>1155</v>
      </c>
      <c r="B7880" t="s">
        <v>317</v>
      </c>
      <c r="C7880" t="s">
        <v>11586</v>
      </c>
      <c r="D7880" t="s">
        <v>318</v>
      </c>
      <c r="E7880">
        <v>850.62</v>
      </c>
      <c r="F7880" t="s">
        <v>1170</v>
      </c>
      <c r="G7880" t="s">
        <v>11587</v>
      </c>
      <c r="H7880" t="s">
        <v>1037</v>
      </c>
      <c r="I7880" t="s">
        <v>10525</v>
      </c>
      <c r="J7880">
        <v>10135</v>
      </c>
      <c r="K7880">
        <v>114020</v>
      </c>
      <c r="L7880" t="s">
        <v>33</v>
      </c>
      <c r="M7880" t="s">
        <v>127</v>
      </c>
      <c r="N7880" t="s">
        <v>11270</v>
      </c>
      <c r="O7880" s="129"/>
    </row>
    <row r="7881" spans="1:15">
      <c r="A7881" t="s">
        <v>11583</v>
      </c>
      <c r="B7881" t="s">
        <v>317</v>
      </c>
      <c r="C7881" t="s">
        <v>11584</v>
      </c>
      <c r="D7881" t="s">
        <v>318</v>
      </c>
      <c r="E7881">
        <v>648.29999999999995</v>
      </c>
      <c r="F7881" t="s">
        <v>1170</v>
      </c>
      <c r="G7881" t="s">
        <v>11585</v>
      </c>
      <c r="H7881" t="s">
        <v>1033</v>
      </c>
      <c r="I7881" t="s">
        <v>10525</v>
      </c>
      <c r="J7881">
        <v>10135</v>
      </c>
      <c r="K7881">
        <v>114020</v>
      </c>
      <c r="L7881" t="s">
        <v>33</v>
      </c>
      <c r="M7881" t="s">
        <v>127</v>
      </c>
      <c r="N7881" t="s">
        <v>11271</v>
      </c>
      <c r="O7881" s="129"/>
    </row>
    <row r="7882" spans="1:15">
      <c r="A7882" t="s">
        <v>11588</v>
      </c>
      <c r="B7882" t="s">
        <v>317</v>
      </c>
      <c r="C7882" t="s">
        <v>11589</v>
      </c>
      <c r="D7882" t="s">
        <v>318</v>
      </c>
      <c r="E7882">
        <v>1251.52</v>
      </c>
      <c r="F7882" t="s">
        <v>1170</v>
      </c>
      <c r="G7882" t="s">
        <v>11590</v>
      </c>
      <c r="H7882" t="s">
        <v>1045</v>
      </c>
      <c r="I7882" t="s">
        <v>10525</v>
      </c>
      <c r="J7882">
        <v>10135</v>
      </c>
      <c r="K7882">
        <v>114020</v>
      </c>
      <c r="L7882" t="s">
        <v>33</v>
      </c>
      <c r="M7882" t="s">
        <v>127</v>
      </c>
      <c r="N7882" t="s">
        <v>11272</v>
      </c>
      <c r="O7882" s="129"/>
    </row>
    <row r="7883" spans="1:15">
      <c r="A7883" t="s">
        <v>1161</v>
      </c>
      <c r="B7883" t="s">
        <v>317</v>
      </c>
      <c r="C7883" t="s">
        <v>11591</v>
      </c>
      <c r="D7883" t="s">
        <v>318</v>
      </c>
      <c r="E7883">
        <v>939.58</v>
      </c>
      <c r="F7883" t="s">
        <v>1170</v>
      </c>
      <c r="G7883" t="s">
        <v>11592</v>
      </c>
      <c r="H7883" t="s">
        <v>1036</v>
      </c>
      <c r="I7883" t="s">
        <v>10525</v>
      </c>
      <c r="J7883">
        <v>10135</v>
      </c>
      <c r="K7883">
        <v>114020</v>
      </c>
      <c r="L7883" t="s">
        <v>33</v>
      </c>
      <c r="M7883" t="s">
        <v>127</v>
      </c>
      <c r="N7883" t="s">
        <v>11273</v>
      </c>
      <c r="O7883" s="129"/>
    </row>
    <row r="7884" spans="1:15">
      <c r="A7884" t="s">
        <v>1160</v>
      </c>
      <c r="B7884" t="s">
        <v>317</v>
      </c>
      <c r="C7884" t="s">
        <v>11593</v>
      </c>
      <c r="D7884" t="s">
        <v>318</v>
      </c>
      <c r="E7884">
        <v>939.58</v>
      </c>
      <c r="F7884" t="s">
        <v>1170</v>
      </c>
      <c r="G7884" t="s">
        <v>11594</v>
      </c>
      <c r="H7884" t="s">
        <v>1042</v>
      </c>
      <c r="I7884" t="s">
        <v>10525</v>
      </c>
      <c r="J7884">
        <v>10135</v>
      </c>
      <c r="K7884">
        <v>114020</v>
      </c>
      <c r="L7884" t="s">
        <v>33</v>
      </c>
      <c r="M7884" t="s">
        <v>127</v>
      </c>
      <c r="N7884" t="s">
        <v>11274</v>
      </c>
      <c r="O7884" s="129"/>
    </row>
    <row r="7885" spans="1:15">
      <c r="A7885" t="s">
        <v>316</v>
      </c>
      <c r="B7885" t="s">
        <v>317</v>
      </c>
      <c r="C7885" t="s">
        <v>11569</v>
      </c>
      <c r="D7885" t="s">
        <v>318</v>
      </c>
      <c r="E7885">
        <v>5535.69</v>
      </c>
      <c r="F7885" t="s">
        <v>1170</v>
      </c>
      <c r="G7885" t="s">
        <v>11570</v>
      </c>
      <c r="H7885" t="s">
        <v>1043</v>
      </c>
      <c r="I7885" t="s">
        <v>10524</v>
      </c>
      <c r="J7885">
        <v>10135</v>
      </c>
      <c r="K7885">
        <v>114040</v>
      </c>
      <c r="L7885" t="s">
        <v>27</v>
      </c>
      <c r="M7885" t="s">
        <v>127</v>
      </c>
      <c r="N7885" t="s">
        <v>11264</v>
      </c>
      <c r="O7885" s="129"/>
    </row>
    <row r="7886" spans="1:15">
      <c r="A7886" t="s">
        <v>320</v>
      </c>
      <c r="B7886" t="s">
        <v>317</v>
      </c>
      <c r="C7886" t="s">
        <v>11571</v>
      </c>
      <c r="D7886" t="s">
        <v>318</v>
      </c>
      <c r="E7886">
        <v>5615.93</v>
      </c>
      <c r="F7886" t="s">
        <v>1170</v>
      </c>
      <c r="G7886" t="s">
        <v>11572</v>
      </c>
      <c r="H7886" t="s">
        <v>1037</v>
      </c>
      <c r="I7886" t="s">
        <v>10524</v>
      </c>
      <c r="J7886">
        <v>10135</v>
      </c>
      <c r="K7886">
        <v>114040</v>
      </c>
      <c r="L7886" t="s">
        <v>27</v>
      </c>
      <c r="M7886" t="s">
        <v>127</v>
      </c>
      <c r="N7886" t="s">
        <v>11265</v>
      </c>
      <c r="O7886" s="129"/>
    </row>
    <row r="7887" spans="1:15">
      <c r="A7887" t="s">
        <v>321</v>
      </c>
      <c r="B7887" t="s">
        <v>317</v>
      </c>
      <c r="C7887" t="s">
        <v>11573</v>
      </c>
      <c r="D7887" t="s">
        <v>318</v>
      </c>
      <c r="E7887">
        <v>5700.19</v>
      </c>
      <c r="F7887" t="s">
        <v>1170</v>
      </c>
      <c r="G7887" t="s">
        <v>11574</v>
      </c>
      <c r="H7887" t="s">
        <v>1038</v>
      </c>
      <c r="I7887" t="s">
        <v>10524</v>
      </c>
      <c r="J7887">
        <v>10135</v>
      </c>
      <c r="K7887">
        <v>114040</v>
      </c>
      <c r="L7887" t="s">
        <v>27</v>
      </c>
      <c r="M7887" t="s">
        <v>127</v>
      </c>
      <c r="N7887" t="s">
        <v>11266</v>
      </c>
      <c r="O7887" s="129"/>
    </row>
    <row r="7888" spans="1:15">
      <c r="A7888" t="s">
        <v>1115</v>
      </c>
      <c r="B7888" t="s">
        <v>317</v>
      </c>
      <c r="C7888" t="s">
        <v>11575</v>
      </c>
      <c r="D7888" t="s">
        <v>318</v>
      </c>
      <c r="E7888">
        <v>5811.92</v>
      </c>
      <c r="F7888" t="s">
        <v>1170</v>
      </c>
      <c r="G7888" t="s">
        <v>11576</v>
      </c>
      <c r="H7888" t="s">
        <v>1041</v>
      </c>
      <c r="I7888" t="s">
        <v>10524</v>
      </c>
      <c r="J7888">
        <v>10135</v>
      </c>
      <c r="K7888">
        <v>114040</v>
      </c>
      <c r="L7888" t="s">
        <v>27</v>
      </c>
      <c r="M7888" t="s">
        <v>127</v>
      </c>
      <c r="N7888" t="s">
        <v>11267</v>
      </c>
      <c r="O7888" s="129"/>
    </row>
    <row r="7889" spans="1:15">
      <c r="A7889" t="s">
        <v>11577</v>
      </c>
      <c r="B7889" t="s">
        <v>317</v>
      </c>
      <c r="C7889" t="s">
        <v>11578</v>
      </c>
      <c r="D7889" t="s">
        <v>318</v>
      </c>
      <c r="E7889">
        <v>5936.55</v>
      </c>
      <c r="F7889" t="s">
        <v>1170</v>
      </c>
      <c r="G7889" t="s">
        <v>11579</v>
      </c>
      <c r="H7889" t="s">
        <v>1032</v>
      </c>
      <c r="I7889" t="s">
        <v>10524</v>
      </c>
      <c r="J7889">
        <v>10135</v>
      </c>
      <c r="K7889">
        <v>114040</v>
      </c>
      <c r="L7889" t="s">
        <v>27</v>
      </c>
      <c r="M7889" t="s">
        <v>127</v>
      </c>
      <c r="N7889" t="s">
        <v>11268</v>
      </c>
      <c r="O7889" s="129"/>
    </row>
    <row r="7890" spans="1:15">
      <c r="A7890" t="s">
        <v>11580</v>
      </c>
      <c r="B7890" t="s">
        <v>317</v>
      </c>
      <c r="C7890" t="s">
        <v>11581</v>
      </c>
      <c r="D7890" t="s">
        <v>318</v>
      </c>
      <c r="E7890">
        <v>5299.98</v>
      </c>
      <c r="F7890" t="s">
        <v>1170</v>
      </c>
      <c r="G7890" t="s">
        <v>11582</v>
      </c>
      <c r="H7890" t="s">
        <v>1026</v>
      </c>
      <c r="I7890" t="s">
        <v>10524</v>
      </c>
      <c r="J7890">
        <v>10135</v>
      </c>
      <c r="K7890">
        <v>114040</v>
      </c>
      <c r="L7890" t="s">
        <v>27</v>
      </c>
      <c r="M7890" t="s">
        <v>127</v>
      </c>
      <c r="N7890" t="s">
        <v>11269</v>
      </c>
      <c r="O7890" s="129"/>
    </row>
    <row r="7891" spans="1:15">
      <c r="A7891" t="s">
        <v>11583</v>
      </c>
      <c r="B7891" t="s">
        <v>317</v>
      </c>
      <c r="C7891" t="s">
        <v>11584</v>
      </c>
      <c r="D7891" t="s">
        <v>318</v>
      </c>
      <c r="E7891">
        <v>8466.85</v>
      </c>
      <c r="F7891" t="s">
        <v>1170</v>
      </c>
      <c r="G7891" t="s">
        <v>11585</v>
      </c>
      <c r="H7891" t="s">
        <v>1034</v>
      </c>
      <c r="I7891" t="s">
        <v>10524</v>
      </c>
      <c r="J7891">
        <v>10135</v>
      </c>
      <c r="K7891">
        <v>114040</v>
      </c>
      <c r="L7891" t="s">
        <v>27</v>
      </c>
      <c r="M7891" t="s">
        <v>127</v>
      </c>
      <c r="N7891" t="s">
        <v>11271</v>
      </c>
      <c r="O7891" s="129"/>
    </row>
    <row r="7892" spans="1:15">
      <c r="A7892" t="s">
        <v>1155</v>
      </c>
      <c r="B7892" t="s">
        <v>317</v>
      </c>
      <c r="C7892" t="s">
        <v>11586</v>
      </c>
      <c r="D7892" t="s">
        <v>318</v>
      </c>
      <c r="E7892">
        <v>5343.8</v>
      </c>
      <c r="F7892" t="s">
        <v>1170</v>
      </c>
      <c r="G7892" t="s">
        <v>11587</v>
      </c>
      <c r="H7892" t="s">
        <v>1038</v>
      </c>
      <c r="I7892" t="s">
        <v>10524</v>
      </c>
      <c r="J7892">
        <v>10135</v>
      </c>
      <c r="K7892">
        <v>114040</v>
      </c>
      <c r="L7892" t="s">
        <v>27</v>
      </c>
      <c r="M7892" t="s">
        <v>127</v>
      </c>
      <c r="N7892" t="s">
        <v>11270</v>
      </c>
      <c r="O7892" s="129"/>
    </row>
    <row r="7893" spans="1:15">
      <c r="A7893" t="s">
        <v>11588</v>
      </c>
      <c r="B7893" t="s">
        <v>317</v>
      </c>
      <c r="C7893" t="s">
        <v>11589</v>
      </c>
      <c r="D7893" t="s">
        <v>318</v>
      </c>
      <c r="E7893">
        <v>3790.28</v>
      </c>
      <c r="F7893" t="s">
        <v>1170</v>
      </c>
      <c r="G7893" t="s">
        <v>11590</v>
      </c>
      <c r="H7893" t="s">
        <v>1046</v>
      </c>
      <c r="I7893" t="s">
        <v>10524</v>
      </c>
      <c r="J7893">
        <v>10135</v>
      </c>
      <c r="K7893">
        <v>114040</v>
      </c>
      <c r="L7893" t="s">
        <v>27</v>
      </c>
      <c r="M7893" t="s">
        <v>127</v>
      </c>
      <c r="N7893" t="s">
        <v>11272</v>
      </c>
      <c r="O7893" s="129"/>
    </row>
    <row r="7894" spans="1:15">
      <c r="A7894" t="s">
        <v>1161</v>
      </c>
      <c r="B7894" t="s">
        <v>317</v>
      </c>
      <c r="C7894" t="s">
        <v>11591</v>
      </c>
      <c r="D7894" t="s">
        <v>318</v>
      </c>
      <c r="E7894">
        <v>5725.22</v>
      </c>
      <c r="F7894" t="s">
        <v>1170</v>
      </c>
      <c r="G7894" t="s">
        <v>11592</v>
      </c>
      <c r="H7894" t="s">
        <v>1037</v>
      </c>
      <c r="I7894" t="s">
        <v>10524</v>
      </c>
      <c r="J7894">
        <v>10135</v>
      </c>
      <c r="K7894">
        <v>114040</v>
      </c>
      <c r="L7894" t="s">
        <v>27</v>
      </c>
      <c r="M7894" t="s">
        <v>127</v>
      </c>
      <c r="N7894" t="s">
        <v>11273</v>
      </c>
      <c r="O7894" s="129"/>
    </row>
    <row r="7895" spans="1:15">
      <c r="A7895" t="s">
        <v>1160</v>
      </c>
      <c r="B7895" t="s">
        <v>317</v>
      </c>
      <c r="C7895" t="s">
        <v>11593</v>
      </c>
      <c r="D7895" t="s">
        <v>318</v>
      </c>
      <c r="E7895">
        <v>5725.22</v>
      </c>
      <c r="F7895" t="s">
        <v>1170</v>
      </c>
      <c r="G7895" t="s">
        <v>11594</v>
      </c>
      <c r="H7895" t="s">
        <v>1043</v>
      </c>
      <c r="I7895" t="s">
        <v>10524</v>
      </c>
      <c r="J7895">
        <v>10135</v>
      </c>
      <c r="K7895">
        <v>114040</v>
      </c>
      <c r="L7895" t="s">
        <v>27</v>
      </c>
      <c r="M7895" t="s">
        <v>127</v>
      </c>
      <c r="N7895" t="s">
        <v>11274</v>
      </c>
      <c r="O7895" s="129"/>
    </row>
    <row r="7896" spans="1:15">
      <c r="A7896" t="s">
        <v>316</v>
      </c>
      <c r="B7896" t="s">
        <v>317</v>
      </c>
      <c r="C7896" t="s">
        <v>11569</v>
      </c>
      <c r="D7896" t="s">
        <v>318</v>
      </c>
      <c r="E7896">
        <v>27907.34</v>
      </c>
      <c r="F7896" t="s">
        <v>1170</v>
      </c>
      <c r="G7896" t="s">
        <v>11570</v>
      </c>
      <c r="H7896" t="s">
        <v>1044</v>
      </c>
      <c r="I7896" t="s">
        <v>10523</v>
      </c>
      <c r="J7896">
        <v>10135</v>
      </c>
      <c r="K7896">
        <v>114060</v>
      </c>
      <c r="L7896" t="s">
        <v>31</v>
      </c>
      <c r="M7896" t="s">
        <v>127</v>
      </c>
      <c r="N7896" t="s">
        <v>11264</v>
      </c>
      <c r="O7896" s="129"/>
    </row>
    <row r="7897" spans="1:15">
      <c r="A7897" t="s">
        <v>320</v>
      </c>
      <c r="B7897" t="s">
        <v>317</v>
      </c>
      <c r="C7897" t="s">
        <v>11571</v>
      </c>
      <c r="D7897" t="s">
        <v>318</v>
      </c>
      <c r="E7897">
        <v>26664.07</v>
      </c>
      <c r="F7897" t="s">
        <v>1170</v>
      </c>
      <c r="G7897" t="s">
        <v>11572</v>
      </c>
      <c r="H7897" t="s">
        <v>1038</v>
      </c>
      <c r="I7897" t="s">
        <v>10523</v>
      </c>
      <c r="J7897">
        <v>10135</v>
      </c>
      <c r="K7897">
        <v>114060</v>
      </c>
      <c r="L7897" t="s">
        <v>31</v>
      </c>
      <c r="M7897" t="s">
        <v>127</v>
      </c>
      <c r="N7897" t="s">
        <v>11265</v>
      </c>
      <c r="O7897" s="129"/>
    </row>
    <row r="7898" spans="1:15">
      <c r="A7898" t="s">
        <v>321</v>
      </c>
      <c r="B7898" t="s">
        <v>317</v>
      </c>
      <c r="C7898" t="s">
        <v>11573</v>
      </c>
      <c r="D7898" t="s">
        <v>318</v>
      </c>
      <c r="E7898">
        <v>26819.96</v>
      </c>
      <c r="F7898" t="s">
        <v>1170</v>
      </c>
      <c r="G7898" t="s">
        <v>11574</v>
      </c>
      <c r="H7898" t="s">
        <v>1039</v>
      </c>
      <c r="I7898" t="s">
        <v>10523</v>
      </c>
      <c r="J7898">
        <v>10135</v>
      </c>
      <c r="K7898">
        <v>114060</v>
      </c>
      <c r="L7898" t="s">
        <v>31</v>
      </c>
      <c r="M7898" t="s">
        <v>127</v>
      </c>
      <c r="N7898" t="s">
        <v>11266</v>
      </c>
      <c r="O7898" s="129"/>
    </row>
    <row r="7899" spans="1:15">
      <c r="A7899" t="s">
        <v>1115</v>
      </c>
      <c r="B7899" t="s">
        <v>317</v>
      </c>
      <c r="C7899" t="s">
        <v>11575</v>
      </c>
      <c r="D7899" t="s">
        <v>318</v>
      </c>
      <c r="E7899">
        <v>25605.75</v>
      </c>
      <c r="F7899" t="s">
        <v>1170</v>
      </c>
      <c r="G7899" t="s">
        <v>11576</v>
      </c>
      <c r="H7899" t="s">
        <v>1042</v>
      </c>
      <c r="I7899" t="s">
        <v>10523</v>
      </c>
      <c r="J7899">
        <v>10135</v>
      </c>
      <c r="K7899">
        <v>114060</v>
      </c>
      <c r="L7899" t="s">
        <v>31</v>
      </c>
      <c r="M7899" t="s">
        <v>127</v>
      </c>
      <c r="N7899" t="s">
        <v>11267</v>
      </c>
      <c r="O7899" s="129"/>
    </row>
    <row r="7900" spans="1:15">
      <c r="A7900" t="s">
        <v>11577</v>
      </c>
      <c r="B7900" t="s">
        <v>317</v>
      </c>
      <c r="C7900" t="s">
        <v>11578</v>
      </c>
      <c r="D7900" t="s">
        <v>318</v>
      </c>
      <c r="E7900">
        <v>25727.43</v>
      </c>
      <c r="F7900" t="s">
        <v>1170</v>
      </c>
      <c r="G7900" t="s">
        <v>11579</v>
      </c>
      <c r="H7900" t="s">
        <v>1033</v>
      </c>
      <c r="I7900" t="s">
        <v>10523</v>
      </c>
      <c r="J7900">
        <v>10135</v>
      </c>
      <c r="K7900">
        <v>114060</v>
      </c>
      <c r="L7900" t="s">
        <v>31</v>
      </c>
      <c r="M7900" t="s">
        <v>127</v>
      </c>
      <c r="N7900" t="s">
        <v>11268</v>
      </c>
      <c r="O7900" s="129"/>
    </row>
    <row r="7901" spans="1:15">
      <c r="A7901" t="s">
        <v>11580</v>
      </c>
      <c r="B7901" t="s">
        <v>317</v>
      </c>
      <c r="C7901" t="s">
        <v>11581</v>
      </c>
      <c r="D7901" t="s">
        <v>318</v>
      </c>
      <c r="E7901">
        <v>24159.119999999999</v>
      </c>
      <c r="F7901" t="s">
        <v>1170</v>
      </c>
      <c r="G7901" t="s">
        <v>11582</v>
      </c>
      <c r="H7901" t="s">
        <v>1027</v>
      </c>
      <c r="I7901" t="s">
        <v>10523</v>
      </c>
      <c r="J7901">
        <v>10135</v>
      </c>
      <c r="K7901">
        <v>114060</v>
      </c>
      <c r="L7901" t="s">
        <v>31</v>
      </c>
      <c r="M7901" t="s">
        <v>127</v>
      </c>
      <c r="N7901" t="s">
        <v>11269</v>
      </c>
      <c r="O7901" s="129"/>
    </row>
    <row r="7902" spans="1:15">
      <c r="A7902" t="s">
        <v>1155</v>
      </c>
      <c r="B7902" t="s">
        <v>317</v>
      </c>
      <c r="C7902" t="s">
        <v>11586</v>
      </c>
      <c r="D7902" t="s">
        <v>318</v>
      </c>
      <c r="E7902">
        <v>24965.23</v>
      </c>
      <c r="F7902" t="s">
        <v>1170</v>
      </c>
      <c r="G7902" t="s">
        <v>11587</v>
      </c>
      <c r="H7902" t="s">
        <v>1039</v>
      </c>
      <c r="I7902" t="s">
        <v>10523</v>
      </c>
      <c r="J7902">
        <v>10135</v>
      </c>
      <c r="K7902">
        <v>114060</v>
      </c>
      <c r="L7902" t="s">
        <v>31</v>
      </c>
      <c r="M7902" t="s">
        <v>127</v>
      </c>
      <c r="N7902" t="s">
        <v>11270</v>
      </c>
      <c r="O7902" s="129"/>
    </row>
    <row r="7903" spans="1:15">
      <c r="A7903" t="s">
        <v>11583</v>
      </c>
      <c r="B7903" t="s">
        <v>317</v>
      </c>
      <c r="C7903" t="s">
        <v>11584</v>
      </c>
      <c r="D7903" t="s">
        <v>318</v>
      </c>
      <c r="E7903">
        <v>25297.46</v>
      </c>
      <c r="F7903" t="s">
        <v>1170</v>
      </c>
      <c r="G7903" t="s">
        <v>11585</v>
      </c>
      <c r="H7903" t="s">
        <v>1035</v>
      </c>
      <c r="I7903" t="s">
        <v>10523</v>
      </c>
      <c r="J7903">
        <v>10135</v>
      </c>
      <c r="K7903">
        <v>114060</v>
      </c>
      <c r="L7903" t="s">
        <v>31</v>
      </c>
      <c r="M7903" t="s">
        <v>127</v>
      </c>
      <c r="N7903" t="s">
        <v>11271</v>
      </c>
      <c r="O7903" s="129"/>
    </row>
    <row r="7904" spans="1:15">
      <c r="A7904" t="s">
        <v>11588</v>
      </c>
      <c r="B7904" t="s">
        <v>317</v>
      </c>
      <c r="C7904" t="s">
        <v>11589</v>
      </c>
      <c r="D7904" t="s">
        <v>318</v>
      </c>
      <c r="E7904">
        <v>40793.339999999997</v>
      </c>
      <c r="F7904" t="s">
        <v>1170</v>
      </c>
      <c r="G7904" t="s">
        <v>11590</v>
      </c>
      <c r="H7904" t="s">
        <v>1047</v>
      </c>
      <c r="I7904" t="s">
        <v>10523</v>
      </c>
      <c r="J7904">
        <v>10135</v>
      </c>
      <c r="K7904">
        <v>114060</v>
      </c>
      <c r="L7904" t="s">
        <v>31</v>
      </c>
      <c r="M7904" t="s">
        <v>127</v>
      </c>
      <c r="N7904" t="s">
        <v>11272</v>
      </c>
      <c r="O7904" s="129"/>
    </row>
    <row r="7905" spans="1:15">
      <c r="A7905" t="s">
        <v>1161</v>
      </c>
      <c r="B7905" t="s">
        <v>317</v>
      </c>
      <c r="C7905" t="s">
        <v>11591</v>
      </c>
      <c r="D7905" t="s">
        <v>318</v>
      </c>
      <c r="E7905">
        <v>26881.5</v>
      </c>
      <c r="F7905" t="s">
        <v>1170</v>
      </c>
      <c r="G7905" t="s">
        <v>11592</v>
      </c>
      <c r="H7905" t="s">
        <v>1038</v>
      </c>
      <c r="I7905" t="s">
        <v>10523</v>
      </c>
      <c r="J7905">
        <v>10135</v>
      </c>
      <c r="K7905">
        <v>114060</v>
      </c>
      <c r="L7905" t="s">
        <v>31</v>
      </c>
      <c r="M7905" t="s">
        <v>127</v>
      </c>
      <c r="N7905" t="s">
        <v>11273</v>
      </c>
      <c r="O7905" s="129"/>
    </row>
    <row r="7906" spans="1:15">
      <c r="A7906" t="s">
        <v>1160</v>
      </c>
      <c r="B7906" t="s">
        <v>317</v>
      </c>
      <c r="C7906" t="s">
        <v>11593</v>
      </c>
      <c r="D7906" t="s">
        <v>318</v>
      </c>
      <c r="E7906">
        <v>27168.29</v>
      </c>
      <c r="F7906" t="s">
        <v>1170</v>
      </c>
      <c r="G7906" t="s">
        <v>11594</v>
      </c>
      <c r="H7906" t="s">
        <v>1044</v>
      </c>
      <c r="I7906" t="s">
        <v>10523</v>
      </c>
      <c r="J7906">
        <v>10135</v>
      </c>
      <c r="K7906">
        <v>114060</v>
      </c>
      <c r="L7906" t="s">
        <v>31</v>
      </c>
      <c r="M7906" t="s">
        <v>127</v>
      </c>
      <c r="N7906" t="s">
        <v>11274</v>
      </c>
      <c r="O7906" s="129"/>
    </row>
    <row r="7907" spans="1:15">
      <c r="A7907" t="s">
        <v>316</v>
      </c>
      <c r="B7907" t="s">
        <v>317</v>
      </c>
      <c r="C7907" t="s">
        <v>11569</v>
      </c>
      <c r="D7907" t="s">
        <v>318</v>
      </c>
      <c r="E7907">
        <v>10291.33</v>
      </c>
      <c r="F7907" t="s">
        <v>1170</v>
      </c>
      <c r="G7907" t="s">
        <v>11570</v>
      </c>
      <c r="H7907" t="s">
        <v>1045</v>
      </c>
      <c r="I7907" t="s">
        <v>10522</v>
      </c>
      <c r="J7907">
        <v>10157</v>
      </c>
      <c r="K7907">
        <v>111100</v>
      </c>
      <c r="L7907" t="s">
        <v>35</v>
      </c>
      <c r="M7907" t="s">
        <v>211</v>
      </c>
      <c r="N7907" t="s">
        <v>11264</v>
      </c>
      <c r="O7907" s="129"/>
    </row>
    <row r="7908" spans="1:15">
      <c r="A7908" t="s">
        <v>320</v>
      </c>
      <c r="B7908" t="s">
        <v>317</v>
      </c>
      <c r="C7908" t="s">
        <v>11571</v>
      </c>
      <c r="D7908" t="s">
        <v>318</v>
      </c>
      <c r="E7908">
        <v>7671.25</v>
      </c>
      <c r="F7908" t="s">
        <v>1170</v>
      </c>
      <c r="G7908" t="s">
        <v>11572</v>
      </c>
      <c r="H7908" t="s">
        <v>1039</v>
      </c>
      <c r="I7908" t="s">
        <v>10522</v>
      </c>
      <c r="J7908">
        <v>10157</v>
      </c>
      <c r="K7908">
        <v>111100</v>
      </c>
      <c r="L7908" t="s">
        <v>35</v>
      </c>
      <c r="M7908" t="s">
        <v>211</v>
      </c>
      <c r="N7908" t="s">
        <v>11265</v>
      </c>
      <c r="O7908" s="129"/>
    </row>
    <row r="7909" spans="1:15">
      <c r="A7909" t="s">
        <v>321</v>
      </c>
      <c r="B7909" t="s">
        <v>317</v>
      </c>
      <c r="C7909" t="s">
        <v>11573</v>
      </c>
      <c r="D7909" t="s">
        <v>318</v>
      </c>
      <c r="E7909">
        <v>7165.47</v>
      </c>
      <c r="F7909" t="s">
        <v>1170</v>
      </c>
      <c r="G7909" t="s">
        <v>11574</v>
      </c>
      <c r="H7909" t="s">
        <v>1040</v>
      </c>
      <c r="I7909" t="s">
        <v>10522</v>
      </c>
      <c r="J7909">
        <v>10157</v>
      </c>
      <c r="K7909">
        <v>111100</v>
      </c>
      <c r="L7909" t="s">
        <v>35</v>
      </c>
      <c r="M7909" t="s">
        <v>211</v>
      </c>
      <c r="N7909" t="s">
        <v>11266</v>
      </c>
      <c r="O7909" s="129"/>
    </row>
    <row r="7910" spans="1:15">
      <c r="A7910" t="s">
        <v>1115</v>
      </c>
      <c r="B7910" t="s">
        <v>317</v>
      </c>
      <c r="C7910" t="s">
        <v>11575</v>
      </c>
      <c r="D7910" t="s">
        <v>318</v>
      </c>
      <c r="E7910">
        <v>7307</v>
      </c>
      <c r="F7910" t="s">
        <v>1170</v>
      </c>
      <c r="G7910" t="s">
        <v>11576</v>
      </c>
      <c r="H7910" t="s">
        <v>1043</v>
      </c>
      <c r="I7910" t="s">
        <v>10522</v>
      </c>
      <c r="J7910">
        <v>10157</v>
      </c>
      <c r="K7910">
        <v>111100</v>
      </c>
      <c r="L7910" t="s">
        <v>35</v>
      </c>
      <c r="M7910" t="s">
        <v>211</v>
      </c>
      <c r="N7910" t="s">
        <v>11267</v>
      </c>
      <c r="O7910" s="129"/>
    </row>
    <row r="7911" spans="1:15">
      <c r="A7911" t="s">
        <v>11577</v>
      </c>
      <c r="B7911" t="s">
        <v>317</v>
      </c>
      <c r="C7911" t="s">
        <v>11578</v>
      </c>
      <c r="D7911" t="s">
        <v>318</v>
      </c>
      <c r="E7911">
        <v>14502.84</v>
      </c>
      <c r="F7911" t="s">
        <v>1170</v>
      </c>
      <c r="G7911" t="s">
        <v>11579</v>
      </c>
      <c r="H7911" t="s">
        <v>1034</v>
      </c>
      <c r="I7911" t="s">
        <v>10522</v>
      </c>
      <c r="J7911">
        <v>10157</v>
      </c>
      <c r="K7911">
        <v>111100</v>
      </c>
      <c r="L7911" t="s">
        <v>35</v>
      </c>
      <c r="M7911" t="s">
        <v>211</v>
      </c>
      <c r="N7911" t="s">
        <v>11268</v>
      </c>
      <c r="O7911" s="129"/>
    </row>
    <row r="7912" spans="1:15">
      <c r="A7912" t="s">
        <v>11580</v>
      </c>
      <c r="B7912" t="s">
        <v>317</v>
      </c>
      <c r="C7912" t="s">
        <v>11581</v>
      </c>
      <c r="D7912" t="s">
        <v>318</v>
      </c>
      <c r="E7912">
        <v>8771.25</v>
      </c>
      <c r="F7912" t="s">
        <v>1170</v>
      </c>
      <c r="G7912" t="s">
        <v>11582</v>
      </c>
      <c r="H7912" t="s">
        <v>1028</v>
      </c>
      <c r="I7912" t="s">
        <v>10522</v>
      </c>
      <c r="J7912">
        <v>10157</v>
      </c>
      <c r="K7912">
        <v>111100</v>
      </c>
      <c r="L7912" t="s">
        <v>35</v>
      </c>
      <c r="M7912" t="s">
        <v>211</v>
      </c>
      <c r="N7912" t="s">
        <v>11269</v>
      </c>
      <c r="O7912" s="129"/>
    </row>
    <row r="7913" spans="1:15">
      <c r="A7913" t="s">
        <v>1155</v>
      </c>
      <c r="B7913" t="s">
        <v>317</v>
      </c>
      <c r="C7913" t="s">
        <v>11586</v>
      </c>
      <c r="D7913" t="s">
        <v>318</v>
      </c>
      <c r="E7913">
        <v>8743.36</v>
      </c>
      <c r="F7913" t="s">
        <v>1170</v>
      </c>
      <c r="G7913" t="s">
        <v>11587</v>
      </c>
      <c r="H7913" t="s">
        <v>1040</v>
      </c>
      <c r="I7913" t="s">
        <v>10522</v>
      </c>
      <c r="J7913">
        <v>10157</v>
      </c>
      <c r="K7913">
        <v>111100</v>
      </c>
      <c r="L7913" t="s">
        <v>35</v>
      </c>
      <c r="M7913" t="s">
        <v>211</v>
      </c>
      <c r="N7913" t="s">
        <v>11270</v>
      </c>
      <c r="O7913" s="129"/>
    </row>
    <row r="7914" spans="1:15">
      <c r="A7914" t="s">
        <v>11583</v>
      </c>
      <c r="B7914" t="s">
        <v>317</v>
      </c>
      <c r="C7914" t="s">
        <v>11584</v>
      </c>
      <c r="D7914" t="s">
        <v>318</v>
      </c>
      <c r="E7914">
        <v>8743.36</v>
      </c>
      <c r="F7914" t="s">
        <v>1170</v>
      </c>
      <c r="G7914" t="s">
        <v>11585</v>
      </c>
      <c r="H7914" t="s">
        <v>1036</v>
      </c>
      <c r="I7914" t="s">
        <v>10522</v>
      </c>
      <c r="J7914">
        <v>10157</v>
      </c>
      <c r="K7914">
        <v>111100</v>
      </c>
      <c r="L7914" t="s">
        <v>35</v>
      </c>
      <c r="M7914" t="s">
        <v>211</v>
      </c>
      <c r="N7914" t="s">
        <v>11271</v>
      </c>
      <c r="O7914" s="129"/>
    </row>
    <row r="7915" spans="1:15">
      <c r="A7915" t="s">
        <v>11588</v>
      </c>
      <c r="B7915" t="s">
        <v>317</v>
      </c>
      <c r="C7915" t="s">
        <v>11589</v>
      </c>
      <c r="D7915" t="s">
        <v>318</v>
      </c>
      <c r="E7915">
        <v>13238.08</v>
      </c>
      <c r="F7915" t="s">
        <v>1170</v>
      </c>
      <c r="G7915" t="s">
        <v>11590</v>
      </c>
      <c r="H7915" t="s">
        <v>1048</v>
      </c>
      <c r="I7915" t="s">
        <v>10522</v>
      </c>
      <c r="J7915">
        <v>10157</v>
      </c>
      <c r="K7915">
        <v>111100</v>
      </c>
      <c r="L7915" t="s">
        <v>35</v>
      </c>
      <c r="M7915" t="s">
        <v>211</v>
      </c>
      <c r="N7915" t="s">
        <v>11272</v>
      </c>
      <c r="O7915" s="129"/>
    </row>
    <row r="7916" spans="1:15">
      <c r="A7916" t="s">
        <v>1161</v>
      </c>
      <c r="B7916" t="s">
        <v>317</v>
      </c>
      <c r="C7916" t="s">
        <v>11591</v>
      </c>
      <c r="D7916" t="s">
        <v>318</v>
      </c>
      <c r="E7916">
        <v>9252.4500000000007</v>
      </c>
      <c r="F7916" t="s">
        <v>1170</v>
      </c>
      <c r="G7916" t="s">
        <v>11592</v>
      </c>
      <c r="H7916" t="s">
        <v>1039</v>
      </c>
      <c r="I7916" t="s">
        <v>10522</v>
      </c>
      <c r="J7916">
        <v>10157</v>
      </c>
      <c r="K7916">
        <v>111100</v>
      </c>
      <c r="L7916" t="s">
        <v>35</v>
      </c>
      <c r="M7916" t="s">
        <v>211</v>
      </c>
      <c r="N7916" t="s">
        <v>11273</v>
      </c>
      <c r="O7916" s="129"/>
    </row>
    <row r="7917" spans="1:15">
      <c r="A7917" t="s">
        <v>1160</v>
      </c>
      <c r="B7917" t="s">
        <v>317</v>
      </c>
      <c r="C7917" t="s">
        <v>11593</v>
      </c>
      <c r="D7917" t="s">
        <v>318</v>
      </c>
      <c r="E7917">
        <v>9252.4500000000007</v>
      </c>
      <c r="F7917" t="s">
        <v>1170</v>
      </c>
      <c r="G7917" t="s">
        <v>11594</v>
      </c>
      <c r="H7917" t="s">
        <v>1045</v>
      </c>
      <c r="I7917" t="s">
        <v>10522</v>
      </c>
      <c r="J7917">
        <v>10157</v>
      </c>
      <c r="K7917">
        <v>111100</v>
      </c>
      <c r="L7917" t="s">
        <v>35</v>
      </c>
      <c r="M7917" t="s">
        <v>211</v>
      </c>
      <c r="N7917" t="s">
        <v>11274</v>
      </c>
      <c r="O7917" s="129"/>
    </row>
    <row r="7918" spans="1:15">
      <c r="A7918" t="s">
        <v>316</v>
      </c>
      <c r="B7918" t="s">
        <v>317</v>
      </c>
      <c r="C7918" t="s">
        <v>11569</v>
      </c>
      <c r="D7918" t="s">
        <v>318</v>
      </c>
      <c r="E7918">
        <v>2035.88</v>
      </c>
      <c r="F7918" t="s">
        <v>1170</v>
      </c>
      <c r="G7918" t="s">
        <v>11570</v>
      </c>
      <c r="H7918" t="s">
        <v>1046</v>
      </c>
      <c r="I7918" t="s">
        <v>10521</v>
      </c>
      <c r="J7918">
        <v>10157</v>
      </c>
      <c r="K7918">
        <v>111200</v>
      </c>
      <c r="L7918" t="s">
        <v>33</v>
      </c>
      <c r="M7918" t="s">
        <v>211</v>
      </c>
      <c r="N7918" t="s">
        <v>11264</v>
      </c>
      <c r="O7918" s="129"/>
    </row>
    <row r="7919" spans="1:15">
      <c r="A7919" t="s">
        <v>320</v>
      </c>
      <c r="B7919" t="s">
        <v>317</v>
      </c>
      <c r="C7919" t="s">
        <v>11571</v>
      </c>
      <c r="D7919" t="s">
        <v>318</v>
      </c>
      <c r="E7919">
        <v>2105.61</v>
      </c>
      <c r="F7919" t="s">
        <v>1170</v>
      </c>
      <c r="G7919" t="s">
        <v>11572</v>
      </c>
      <c r="H7919" t="s">
        <v>1040</v>
      </c>
      <c r="I7919" t="s">
        <v>10521</v>
      </c>
      <c r="J7919">
        <v>10157</v>
      </c>
      <c r="K7919">
        <v>111200</v>
      </c>
      <c r="L7919" t="s">
        <v>33</v>
      </c>
      <c r="M7919" t="s">
        <v>211</v>
      </c>
      <c r="N7919" t="s">
        <v>11265</v>
      </c>
      <c r="O7919" s="129"/>
    </row>
    <row r="7920" spans="1:15">
      <c r="A7920" t="s">
        <v>321</v>
      </c>
      <c r="B7920" t="s">
        <v>317</v>
      </c>
      <c r="C7920" t="s">
        <v>11573</v>
      </c>
      <c r="D7920" t="s">
        <v>318</v>
      </c>
      <c r="E7920">
        <v>3478.39</v>
      </c>
      <c r="F7920" t="s">
        <v>1170</v>
      </c>
      <c r="G7920" t="s">
        <v>11574</v>
      </c>
      <c r="H7920" t="s">
        <v>1041</v>
      </c>
      <c r="I7920" t="s">
        <v>10521</v>
      </c>
      <c r="J7920">
        <v>10157</v>
      </c>
      <c r="K7920">
        <v>111200</v>
      </c>
      <c r="L7920" t="s">
        <v>33</v>
      </c>
      <c r="M7920" t="s">
        <v>211</v>
      </c>
      <c r="N7920" t="s">
        <v>11266</v>
      </c>
      <c r="O7920" s="129"/>
    </row>
    <row r="7921" spans="1:15">
      <c r="A7921" t="s">
        <v>1115</v>
      </c>
      <c r="B7921" t="s">
        <v>317</v>
      </c>
      <c r="C7921" t="s">
        <v>11575</v>
      </c>
      <c r="D7921" t="s">
        <v>318</v>
      </c>
      <c r="E7921">
        <v>3170.16</v>
      </c>
      <c r="F7921" t="s">
        <v>1170</v>
      </c>
      <c r="G7921" t="s">
        <v>11576</v>
      </c>
      <c r="H7921" t="s">
        <v>1044</v>
      </c>
      <c r="I7921" t="s">
        <v>10521</v>
      </c>
      <c r="J7921">
        <v>10157</v>
      </c>
      <c r="K7921">
        <v>111200</v>
      </c>
      <c r="L7921" t="s">
        <v>33</v>
      </c>
      <c r="M7921" t="s">
        <v>211</v>
      </c>
      <c r="N7921" t="s">
        <v>11267</v>
      </c>
      <c r="O7921" s="129"/>
    </row>
    <row r="7922" spans="1:15">
      <c r="A7922" t="s">
        <v>11577</v>
      </c>
      <c r="B7922" t="s">
        <v>317</v>
      </c>
      <c r="C7922" t="s">
        <v>11578</v>
      </c>
      <c r="D7922" t="s">
        <v>318</v>
      </c>
      <c r="E7922">
        <v>3131.34</v>
      </c>
      <c r="F7922" t="s">
        <v>1170</v>
      </c>
      <c r="G7922" t="s">
        <v>11579</v>
      </c>
      <c r="H7922" t="s">
        <v>1035</v>
      </c>
      <c r="I7922" t="s">
        <v>10521</v>
      </c>
      <c r="J7922">
        <v>10157</v>
      </c>
      <c r="K7922">
        <v>111200</v>
      </c>
      <c r="L7922" t="s">
        <v>33</v>
      </c>
      <c r="M7922" t="s">
        <v>211</v>
      </c>
      <c r="N7922" t="s">
        <v>11268</v>
      </c>
      <c r="O7922" s="129"/>
    </row>
    <row r="7923" spans="1:15">
      <c r="A7923" t="s">
        <v>11580</v>
      </c>
      <c r="B7923" t="s">
        <v>317</v>
      </c>
      <c r="C7923" t="s">
        <v>11581</v>
      </c>
      <c r="D7923" t="s">
        <v>318</v>
      </c>
      <c r="E7923">
        <v>3354.47</v>
      </c>
      <c r="F7923" t="s">
        <v>1170</v>
      </c>
      <c r="G7923" t="s">
        <v>11582</v>
      </c>
      <c r="H7923" t="s">
        <v>1029</v>
      </c>
      <c r="I7923" t="s">
        <v>10521</v>
      </c>
      <c r="J7923">
        <v>10157</v>
      </c>
      <c r="K7923">
        <v>111200</v>
      </c>
      <c r="L7923" t="s">
        <v>33</v>
      </c>
      <c r="M7923" t="s">
        <v>211</v>
      </c>
      <c r="N7923" t="s">
        <v>11269</v>
      </c>
      <c r="O7923" s="129"/>
    </row>
    <row r="7924" spans="1:15">
      <c r="A7924" t="s">
        <v>1155</v>
      </c>
      <c r="B7924" t="s">
        <v>317</v>
      </c>
      <c r="C7924" t="s">
        <v>11586</v>
      </c>
      <c r="D7924" t="s">
        <v>318</v>
      </c>
      <c r="E7924">
        <v>3772.83</v>
      </c>
      <c r="F7924" t="s">
        <v>1170</v>
      </c>
      <c r="G7924" t="s">
        <v>11587</v>
      </c>
      <c r="H7924" t="s">
        <v>1041</v>
      </c>
      <c r="I7924" t="s">
        <v>10521</v>
      </c>
      <c r="J7924">
        <v>10157</v>
      </c>
      <c r="K7924">
        <v>111200</v>
      </c>
      <c r="L7924" t="s">
        <v>33</v>
      </c>
      <c r="M7924" t="s">
        <v>211</v>
      </c>
      <c r="N7924" t="s">
        <v>11270</v>
      </c>
      <c r="O7924" s="129"/>
    </row>
    <row r="7925" spans="1:15">
      <c r="A7925" t="s">
        <v>11583</v>
      </c>
      <c r="B7925" t="s">
        <v>317</v>
      </c>
      <c r="C7925" t="s">
        <v>11584</v>
      </c>
      <c r="D7925" t="s">
        <v>318</v>
      </c>
      <c r="E7925">
        <v>3131.34</v>
      </c>
      <c r="F7925" t="s">
        <v>1170</v>
      </c>
      <c r="G7925" t="s">
        <v>11585</v>
      </c>
      <c r="H7925" t="s">
        <v>1037</v>
      </c>
      <c r="I7925" t="s">
        <v>10521</v>
      </c>
      <c r="J7925">
        <v>10157</v>
      </c>
      <c r="K7925">
        <v>111200</v>
      </c>
      <c r="L7925" t="s">
        <v>33</v>
      </c>
      <c r="M7925" t="s">
        <v>211</v>
      </c>
      <c r="N7925" t="s">
        <v>11271</v>
      </c>
      <c r="O7925" s="129"/>
    </row>
    <row r="7926" spans="1:15">
      <c r="A7926" t="s">
        <v>11588</v>
      </c>
      <c r="B7926" t="s">
        <v>317</v>
      </c>
      <c r="C7926" t="s">
        <v>11589</v>
      </c>
      <c r="D7926" t="s">
        <v>318</v>
      </c>
      <c r="E7926">
        <v>5798.65</v>
      </c>
      <c r="F7926" t="s">
        <v>1170</v>
      </c>
      <c r="G7926" t="s">
        <v>11590</v>
      </c>
      <c r="H7926" t="s">
        <v>1049</v>
      </c>
      <c r="I7926" t="s">
        <v>10521</v>
      </c>
      <c r="J7926">
        <v>10157</v>
      </c>
      <c r="K7926">
        <v>111200</v>
      </c>
      <c r="L7926" t="s">
        <v>33</v>
      </c>
      <c r="M7926" t="s">
        <v>211</v>
      </c>
      <c r="N7926" t="s">
        <v>11272</v>
      </c>
      <c r="O7926" s="129"/>
    </row>
    <row r="7927" spans="1:15">
      <c r="A7927" t="s">
        <v>1161</v>
      </c>
      <c r="B7927" t="s">
        <v>317</v>
      </c>
      <c r="C7927" t="s">
        <v>11591</v>
      </c>
      <c r="D7927" t="s">
        <v>318</v>
      </c>
      <c r="E7927">
        <v>3430.94</v>
      </c>
      <c r="F7927" t="s">
        <v>1170</v>
      </c>
      <c r="G7927" t="s">
        <v>11592</v>
      </c>
      <c r="H7927" t="s">
        <v>1040</v>
      </c>
      <c r="I7927" t="s">
        <v>10521</v>
      </c>
      <c r="J7927">
        <v>10157</v>
      </c>
      <c r="K7927">
        <v>111200</v>
      </c>
      <c r="L7927" t="s">
        <v>33</v>
      </c>
      <c r="M7927" t="s">
        <v>211</v>
      </c>
      <c r="N7927" t="s">
        <v>11273</v>
      </c>
      <c r="O7927" s="129"/>
    </row>
    <row r="7928" spans="1:15">
      <c r="A7928" t="s">
        <v>1160</v>
      </c>
      <c r="B7928" t="s">
        <v>317</v>
      </c>
      <c r="C7928" t="s">
        <v>11593</v>
      </c>
      <c r="D7928" t="s">
        <v>318</v>
      </c>
      <c r="E7928">
        <v>3444.18</v>
      </c>
      <c r="F7928" t="s">
        <v>1170</v>
      </c>
      <c r="G7928" t="s">
        <v>11594</v>
      </c>
      <c r="H7928" t="s">
        <v>1046</v>
      </c>
      <c r="I7928" t="s">
        <v>10521</v>
      </c>
      <c r="J7928">
        <v>10157</v>
      </c>
      <c r="K7928">
        <v>111200</v>
      </c>
      <c r="L7928" t="s">
        <v>33</v>
      </c>
      <c r="M7928" t="s">
        <v>211</v>
      </c>
      <c r="N7928" t="s">
        <v>11274</v>
      </c>
      <c r="O7928" s="129"/>
    </row>
    <row r="7929" spans="1:15">
      <c r="A7929" t="s">
        <v>316</v>
      </c>
      <c r="B7929" t="s">
        <v>317</v>
      </c>
      <c r="C7929" t="s">
        <v>11569</v>
      </c>
      <c r="D7929" t="s">
        <v>318</v>
      </c>
      <c r="E7929">
        <v>72022.649999999994</v>
      </c>
      <c r="F7929" t="s">
        <v>1170</v>
      </c>
      <c r="G7929" t="s">
        <v>11570</v>
      </c>
      <c r="H7929" t="s">
        <v>1047</v>
      </c>
      <c r="I7929" t="s">
        <v>10520</v>
      </c>
      <c r="J7929">
        <v>10157</v>
      </c>
      <c r="K7929">
        <v>111400</v>
      </c>
      <c r="L7929" t="s">
        <v>27</v>
      </c>
      <c r="M7929" t="s">
        <v>211</v>
      </c>
      <c r="N7929" t="s">
        <v>11264</v>
      </c>
      <c r="O7929" s="129"/>
    </row>
    <row r="7930" spans="1:15">
      <c r="A7930" t="s">
        <v>320</v>
      </c>
      <c r="B7930" t="s">
        <v>317</v>
      </c>
      <c r="C7930" t="s">
        <v>11571</v>
      </c>
      <c r="D7930" t="s">
        <v>318</v>
      </c>
      <c r="E7930">
        <v>93043.46</v>
      </c>
      <c r="F7930" t="s">
        <v>1170</v>
      </c>
      <c r="G7930" t="s">
        <v>11572</v>
      </c>
      <c r="H7930" t="s">
        <v>1041</v>
      </c>
      <c r="I7930" t="s">
        <v>10520</v>
      </c>
      <c r="J7930">
        <v>10157</v>
      </c>
      <c r="K7930">
        <v>111400</v>
      </c>
      <c r="L7930" t="s">
        <v>27</v>
      </c>
      <c r="M7930" t="s">
        <v>211</v>
      </c>
      <c r="N7930" t="s">
        <v>11265</v>
      </c>
      <c r="O7930" s="129"/>
    </row>
    <row r="7931" spans="1:15">
      <c r="A7931" t="s">
        <v>321</v>
      </c>
      <c r="B7931" t="s">
        <v>317</v>
      </c>
      <c r="C7931" t="s">
        <v>11573</v>
      </c>
      <c r="D7931" t="s">
        <v>318</v>
      </c>
      <c r="E7931">
        <v>77394.92</v>
      </c>
      <c r="F7931" t="s">
        <v>1170</v>
      </c>
      <c r="G7931" t="s">
        <v>11574</v>
      </c>
      <c r="H7931" t="s">
        <v>1042</v>
      </c>
      <c r="I7931" t="s">
        <v>10520</v>
      </c>
      <c r="J7931">
        <v>10157</v>
      </c>
      <c r="K7931">
        <v>111400</v>
      </c>
      <c r="L7931" t="s">
        <v>27</v>
      </c>
      <c r="M7931" t="s">
        <v>211</v>
      </c>
      <c r="N7931" t="s">
        <v>11266</v>
      </c>
      <c r="O7931" s="129"/>
    </row>
    <row r="7932" spans="1:15">
      <c r="A7932" t="s">
        <v>1115</v>
      </c>
      <c r="B7932" t="s">
        <v>317</v>
      </c>
      <c r="C7932" t="s">
        <v>11575</v>
      </c>
      <c r="D7932" t="s">
        <v>318</v>
      </c>
      <c r="E7932">
        <v>88403</v>
      </c>
      <c r="F7932" t="s">
        <v>1170</v>
      </c>
      <c r="G7932" t="s">
        <v>11576</v>
      </c>
      <c r="H7932" t="s">
        <v>1045</v>
      </c>
      <c r="I7932" t="s">
        <v>10520</v>
      </c>
      <c r="J7932">
        <v>10157</v>
      </c>
      <c r="K7932">
        <v>111400</v>
      </c>
      <c r="L7932" t="s">
        <v>27</v>
      </c>
      <c r="M7932" t="s">
        <v>211</v>
      </c>
      <c r="N7932" t="s">
        <v>11267</v>
      </c>
      <c r="O7932" s="129"/>
    </row>
    <row r="7933" spans="1:15">
      <c r="A7933" t="s">
        <v>11577</v>
      </c>
      <c r="B7933" t="s">
        <v>317</v>
      </c>
      <c r="C7933" t="s">
        <v>11578</v>
      </c>
      <c r="D7933" t="s">
        <v>318</v>
      </c>
      <c r="E7933">
        <v>85686.97</v>
      </c>
      <c r="F7933" t="s">
        <v>1170</v>
      </c>
      <c r="G7933" t="s">
        <v>11579</v>
      </c>
      <c r="H7933" t="s">
        <v>1036</v>
      </c>
      <c r="I7933" t="s">
        <v>10520</v>
      </c>
      <c r="J7933">
        <v>10157</v>
      </c>
      <c r="K7933">
        <v>111400</v>
      </c>
      <c r="L7933" t="s">
        <v>27</v>
      </c>
      <c r="M7933" t="s">
        <v>211</v>
      </c>
      <c r="N7933" t="s">
        <v>11268</v>
      </c>
      <c r="O7933" s="129"/>
    </row>
    <row r="7934" spans="1:15">
      <c r="A7934" t="s">
        <v>11580</v>
      </c>
      <c r="B7934" t="s">
        <v>317</v>
      </c>
      <c r="C7934" t="s">
        <v>11581</v>
      </c>
      <c r="D7934" t="s">
        <v>318</v>
      </c>
      <c r="E7934">
        <v>78335.98</v>
      </c>
      <c r="F7934" t="s">
        <v>1170</v>
      </c>
      <c r="G7934" t="s">
        <v>11582</v>
      </c>
      <c r="H7934" t="s">
        <v>1030</v>
      </c>
      <c r="I7934" t="s">
        <v>10520</v>
      </c>
      <c r="J7934">
        <v>10157</v>
      </c>
      <c r="K7934">
        <v>111400</v>
      </c>
      <c r="L7934" t="s">
        <v>27</v>
      </c>
      <c r="M7934" t="s">
        <v>211</v>
      </c>
      <c r="N7934" t="s">
        <v>11269</v>
      </c>
      <c r="O7934" s="129"/>
    </row>
    <row r="7935" spans="1:15">
      <c r="A7935" t="s">
        <v>1155</v>
      </c>
      <c r="B7935" t="s">
        <v>317</v>
      </c>
      <c r="C7935" t="s">
        <v>11586</v>
      </c>
      <c r="D7935" t="s">
        <v>318</v>
      </c>
      <c r="E7935">
        <v>86388.32</v>
      </c>
      <c r="F7935" t="s">
        <v>1170</v>
      </c>
      <c r="G7935" t="s">
        <v>11587</v>
      </c>
      <c r="H7935" t="s">
        <v>1042</v>
      </c>
      <c r="I7935" t="s">
        <v>10520</v>
      </c>
      <c r="J7935">
        <v>10157</v>
      </c>
      <c r="K7935">
        <v>111400</v>
      </c>
      <c r="L7935" t="s">
        <v>27</v>
      </c>
      <c r="M7935" t="s">
        <v>211</v>
      </c>
      <c r="N7935" t="s">
        <v>11270</v>
      </c>
      <c r="O7935" s="129"/>
    </row>
    <row r="7936" spans="1:15">
      <c r="A7936" t="s">
        <v>11583</v>
      </c>
      <c r="B7936" t="s">
        <v>317</v>
      </c>
      <c r="C7936" t="s">
        <v>11584</v>
      </c>
      <c r="D7936" t="s">
        <v>318</v>
      </c>
      <c r="E7936">
        <v>89053.36</v>
      </c>
      <c r="F7936" t="s">
        <v>1170</v>
      </c>
      <c r="G7936" t="s">
        <v>11585</v>
      </c>
      <c r="H7936" t="s">
        <v>1038</v>
      </c>
      <c r="I7936" t="s">
        <v>10520</v>
      </c>
      <c r="J7936">
        <v>10157</v>
      </c>
      <c r="K7936">
        <v>111400</v>
      </c>
      <c r="L7936" t="s">
        <v>27</v>
      </c>
      <c r="M7936" t="s">
        <v>211</v>
      </c>
      <c r="N7936" t="s">
        <v>11271</v>
      </c>
      <c r="O7936" s="129"/>
    </row>
    <row r="7937" spans="1:15">
      <c r="A7937" t="s">
        <v>11588</v>
      </c>
      <c r="B7937" t="s">
        <v>317</v>
      </c>
      <c r="C7937" t="s">
        <v>11589</v>
      </c>
      <c r="D7937" t="s">
        <v>318</v>
      </c>
      <c r="E7937">
        <v>109647.45</v>
      </c>
      <c r="F7937" t="s">
        <v>1170</v>
      </c>
      <c r="G7937" t="s">
        <v>11590</v>
      </c>
      <c r="H7937" t="s">
        <v>1050</v>
      </c>
      <c r="I7937" t="s">
        <v>10520</v>
      </c>
      <c r="J7937">
        <v>10157</v>
      </c>
      <c r="K7937">
        <v>111400</v>
      </c>
      <c r="L7937" t="s">
        <v>27</v>
      </c>
      <c r="M7937" t="s">
        <v>211</v>
      </c>
      <c r="N7937" t="s">
        <v>11272</v>
      </c>
      <c r="O7937" s="129"/>
    </row>
    <row r="7938" spans="1:15">
      <c r="A7938" t="s">
        <v>1161</v>
      </c>
      <c r="B7938" t="s">
        <v>317</v>
      </c>
      <c r="C7938" t="s">
        <v>11591</v>
      </c>
      <c r="D7938" t="s">
        <v>318</v>
      </c>
      <c r="E7938">
        <v>83279.73</v>
      </c>
      <c r="F7938" t="s">
        <v>1170</v>
      </c>
      <c r="G7938" t="s">
        <v>11592</v>
      </c>
      <c r="H7938" t="s">
        <v>1041</v>
      </c>
      <c r="I7938" t="s">
        <v>10520</v>
      </c>
      <c r="J7938">
        <v>10157</v>
      </c>
      <c r="K7938">
        <v>111400</v>
      </c>
      <c r="L7938" t="s">
        <v>27</v>
      </c>
      <c r="M7938" t="s">
        <v>211</v>
      </c>
      <c r="N7938" t="s">
        <v>11273</v>
      </c>
      <c r="O7938" s="129"/>
    </row>
    <row r="7939" spans="1:15">
      <c r="A7939" t="s">
        <v>1160</v>
      </c>
      <c r="B7939" t="s">
        <v>317</v>
      </c>
      <c r="C7939" t="s">
        <v>11593</v>
      </c>
      <c r="D7939" t="s">
        <v>318</v>
      </c>
      <c r="E7939">
        <v>83019.539999999994</v>
      </c>
      <c r="F7939" t="s">
        <v>1170</v>
      </c>
      <c r="G7939" t="s">
        <v>11594</v>
      </c>
      <c r="H7939" t="s">
        <v>1047</v>
      </c>
      <c r="I7939" t="s">
        <v>10520</v>
      </c>
      <c r="J7939">
        <v>10157</v>
      </c>
      <c r="K7939">
        <v>111400</v>
      </c>
      <c r="L7939" t="s">
        <v>27</v>
      </c>
      <c r="M7939" t="s">
        <v>211</v>
      </c>
      <c r="N7939" t="s">
        <v>11274</v>
      </c>
      <c r="O7939" s="129"/>
    </row>
    <row r="7940" spans="1:15">
      <c r="A7940" t="s">
        <v>316</v>
      </c>
      <c r="B7940" t="s">
        <v>317</v>
      </c>
      <c r="C7940" t="s">
        <v>11569</v>
      </c>
      <c r="D7940" t="s">
        <v>318</v>
      </c>
      <c r="E7940">
        <v>69379.710000000006</v>
      </c>
      <c r="F7940" t="s">
        <v>1170</v>
      </c>
      <c r="G7940" t="s">
        <v>11570</v>
      </c>
      <c r="H7940" t="s">
        <v>1048</v>
      </c>
      <c r="I7940" t="s">
        <v>10519</v>
      </c>
      <c r="J7940">
        <v>10157</v>
      </c>
      <c r="K7940">
        <v>111600</v>
      </c>
      <c r="L7940" t="s">
        <v>31</v>
      </c>
      <c r="M7940" t="s">
        <v>211</v>
      </c>
      <c r="N7940" t="s">
        <v>11264</v>
      </c>
      <c r="O7940" s="129"/>
    </row>
    <row r="7941" spans="1:15">
      <c r="A7941" t="s">
        <v>320</v>
      </c>
      <c r="B7941" t="s">
        <v>317</v>
      </c>
      <c r="C7941" t="s">
        <v>11571</v>
      </c>
      <c r="D7941" t="s">
        <v>318</v>
      </c>
      <c r="E7941">
        <v>53690.080000000002</v>
      </c>
      <c r="F7941" t="s">
        <v>1170</v>
      </c>
      <c r="G7941" t="s">
        <v>11572</v>
      </c>
      <c r="H7941" t="s">
        <v>1042</v>
      </c>
      <c r="I7941" t="s">
        <v>10519</v>
      </c>
      <c r="J7941">
        <v>10157</v>
      </c>
      <c r="K7941">
        <v>111600</v>
      </c>
      <c r="L7941" t="s">
        <v>31</v>
      </c>
      <c r="M7941" t="s">
        <v>211</v>
      </c>
      <c r="N7941" t="s">
        <v>11265</v>
      </c>
      <c r="O7941" s="129"/>
    </row>
    <row r="7942" spans="1:15">
      <c r="A7942" t="s">
        <v>321</v>
      </c>
      <c r="B7942" t="s">
        <v>317</v>
      </c>
      <c r="C7942" t="s">
        <v>11573</v>
      </c>
      <c r="D7942" t="s">
        <v>318</v>
      </c>
      <c r="E7942">
        <v>65783.520000000004</v>
      </c>
      <c r="F7942" t="s">
        <v>1170</v>
      </c>
      <c r="G7942" t="s">
        <v>11574</v>
      </c>
      <c r="H7942" t="s">
        <v>1043</v>
      </c>
      <c r="I7942" t="s">
        <v>10519</v>
      </c>
      <c r="J7942">
        <v>10157</v>
      </c>
      <c r="K7942">
        <v>111600</v>
      </c>
      <c r="L7942" t="s">
        <v>31</v>
      </c>
      <c r="M7942" t="s">
        <v>211</v>
      </c>
      <c r="N7942" t="s">
        <v>11266</v>
      </c>
      <c r="O7942" s="129"/>
    </row>
    <row r="7943" spans="1:15">
      <c r="A7943" t="s">
        <v>1115</v>
      </c>
      <c r="B7943" t="s">
        <v>317</v>
      </c>
      <c r="C7943" t="s">
        <v>11575</v>
      </c>
      <c r="D7943" t="s">
        <v>318</v>
      </c>
      <c r="E7943">
        <v>65981.070000000007</v>
      </c>
      <c r="F7943" t="s">
        <v>1170</v>
      </c>
      <c r="G7943" t="s">
        <v>11576</v>
      </c>
      <c r="H7943" t="s">
        <v>1046</v>
      </c>
      <c r="I7943" t="s">
        <v>10519</v>
      </c>
      <c r="J7943">
        <v>10157</v>
      </c>
      <c r="K7943">
        <v>111600</v>
      </c>
      <c r="L7943" t="s">
        <v>31</v>
      </c>
      <c r="M7943" t="s">
        <v>211</v>
      </c>
      <c r="N7943" t="s">
        <v>11267</v>
      </c>
      <c r="O7943" s="129"/>
    </row>
    <row r="7944" spans="1:15">
      <c r="A7944" t="s">
        <v>11577</v>
      </c>
      <c r="B7944" t="s">
        <v>317</v>
      </c>
      <c r="C7944" t="s">
        <v>11578</v>
      </c>
      <c r="D7944" t="s">
        <v>318</v>
      </c>
      <c r="E7944">
        <v>77950.45</v>
      </c>
      <c r="F7944" t="s">
        <v>1170</v>
      </c>
      <c r="G7944" t="s">
        <v>11579</v>
      </c>
      <c r="H7944" t="s">
        <v>1037</v>
      </c>
      <c r="I7944" t="s">
        <v>10519</v>
      </c>
      <c r="J7944">
        <v>10157</v>
      </c>
      <c r="K7944">
        <v>111600</v>
      </c>
      <c r="L7944" t="s">
        <v>31</v>
      </c>
      <c r="M7944" t="s">
        <v>211</v>
      </c>
      <c r="N7944" t="s">
        <v>11268</v>
      </c>
      <c r="O7944" s="129"/>
    </row>
    <row r="7945" spans="1:15">
      <c r="A7945" t="s">
        <v>11580</v>
      </c>
      <c r="B7945" t="s">
        <v>317</v>
      </c>
      <c r="C7945" t="s">
        <v>11581</v>
      </c>
      <c r="D7945" t="s">
        <v>318</v>
      </c>
      <c r="E7945">
        <v>77231.78</v>
      </c>
      <c r="F7945" t="s">
        <v>1170</v>
      </c>
      <c r="G7945" t="s">
        <v>11582</v>
      </c>
      <c r="H7945" t="s">
        <v>1031</v>
      </c>
      <c r="I7945" t="s">
        <v>10519</v>
      </c>
      <c r="J7945">
        <v>10157</v>
      </c>
      <c r="K7945">
        <v>111600</v>
      </c>
      <c r="L7945" t="s">
        <v>31</v>
      </c>
      <c r="M7945" t="s">
        <v>211</v>
      </c>
      <c r="N7945" t="s">
        <v>11269</v>
      </c>
      <c r="O7945" s="129"/>
    </row>
    <row r="7946" spans="1:15">
      <c r="A7946" t="s">
        <v>1155</v>
      </c>
      <c r="B7946" t="s">
        <v>317</v>
      </c>
      <c r="C7946" t="s">
        <v>11586</v>
      </c>
      <c r="D7946" t="s">
        <v>318</v>
      </c>
      <c r="E7946">
        <v>77347.600000000006</v>
      </c>
      <c r="F7946" t="s">
        <v>1170</v>
      </c>
      <c r="G7946" t="s">
        <v>11587</v>
      </c>
      <c r="H7946" t="s">
        <v>1043</v>
      </c>
      <c r="I7946" t="s">
        <v>10519</v>
      </c>
      <c r="J7946">
        <v>10157</v>
      </c>
      <c r="K7946">
        <v>111600</v>
      </c>
      <c r="L7946" t="s">
        <v>31</v>
      </c>
      <c r="M7946" t="s">
        <v>211</v>
      </c>
      <c r="N7946" t="s">
        <v>11270</v>
      </c>
      <c r="O7946" s="129"/>
    </row>
    <row r="7947" spans="1:15">
      <c r="A7947" t="s">
        <v>11583</v>
      </c>
      <c r="B7947" t="s">
        <v>317</v>
      </c>
      <c r="C7947" t="s">
        <v>11584</v>
      </c>
      <c r="D7947" t="s">
        <v>318</v>
      </c>
      <c r="E7947">
        <v>74525.240000000005</v>
      </c>
      <c r="F7947" t="s">
        <v>1170</v>
      </c>
      <c r="G7947" t="s">
        <v>11585</v>
      </c>
      <c r="H7947" t="s">
        <v>1039</v>
      </c>
      <c r="I7947" t="s">
        <v>10519</v>
      </c>
      <c r="J7947">
        <v>10157</v>
      </c>
      <c r="K7947">
        <v>111600</v>
      </c>
      <c r="L7947" t="s">
        <v>31</v>
      </c>
      <c r="M7947" t="s">
        <v>211</v>
      </c>
      <c r="N7947" t="s">
        <v>11271</v>
      </c>
      <c r="O7947" s="129"/>
    </row>
    <row r="7948" spans="1:15">
      <c r="A7948" t="s">
        <v>11588</v>
      </c>
      <c r="B7948" t="s">
        <v>317</v>
      </c>
      <c r="C7948" t="s">
        <v>11589</v>
      </c>
      <c r="D7948" t="s">
        <v>318</v>
      </c>
      <c r="E7948">
        <v>127936.44</v>
      </c>
      <c r="F7948" t="s">
        <v>1170</v>
      </c>
      <c r="G7948" t="s">
        <v>11590</v>
      </c>
      <c r="H7948" t="s">
        <v>1051</v>
      </c>
      <c r="I7948" t="s">
        <v>10519</v>
      </c>
      <c r="J7948">
        <v>10157</v>
      </c>
      <c r="K7948">
        <v>111600</v>
      </c>
      <c r="L7948" t="s">
        <v>31</v>
      </c>
      <c r="M7948" t="s">
        <v>211</v>
      </c>
      <c r="N7948" t="s">
        <v>11272</v>
      </c>
      <c r="O7948" s="129"/>
    </row>
    <row r="7949" spans="1:15">
      <c r="A7949" t="s">
        <v>1161</v>
      </c>
      <c r="B7949" t="s">
        <v>317</v>
      </c>
      <c r="C7949" t="s">
        <v>11591</v>
      </c>
      <c r="D7949" t="s">
        <v>318</v>
      </c>
      <c r="E7949">
        <v>82643.38</v>
      </c>
      <c r="F7949" t="s">
        <v>1170</v>
      </c>
      <c r="G7949" t="s">
        <v>11592</v>
      </c>
      <c r="H7949" t="s">
        <v>1042</v>
      </c>
      <c r="I7949" t="s">
        <v>10519</v>
      </c>
      <c r="J7949">
        <v>10157</v>
      </c>
      <c r="K7949">
        <v>111600</v>
      </c>
      <c r="L7949" t="s">
        <v>31</v>
      </c>
      <c r="M7949" t="s">
        <v>211</v>
      </c>
      <c r="N7949" t="s">
        <v>11273</v>
      </c>
      <c r="O7949" s="129"/>
    </row>
    <row r="7950" spans="1:15">
      <c r="A7950" t="s">
        <v>1160</v>
      </c>
      <c r="B7950" t="s">
        <v>317</v>
      </c>
      <c r="C7950" t="s">
        <v>11593</v>
      </c>
      <c r="D7950" t="s">
        <v>318</v>
      </c>
      <c r="E7950">
        <v>78052.960000000006</v>
      </c>
      <c r="F7950" t="s">
        <v>1170</v>
      </c>
      <c r="G7950" t="s">
        <v>11594</v>
      </c>
      <c r="H7950" t="s">
        <v>1048</v>
      </c>
      <c r="I7950" t="s">
        <v>10519</v>
      </c>
      <c r="J7950">
        <v>10157</v>
      </c>
      <c r="K7950">
        <v>111600</v>
      </c>
      <c r="L7950" t="s">
        <v>31</v>
      </c>
      <c r="M7950" t="s">
        <v>211</v>
      </c>
      <c r="N7950" t="s">
        <v>11274</v>
      </c>
      <c r="O7950" s="129"/>
    </row>
    <row r="7951" spans="1:15">
      <c r="A7951" t="s">
        <v>316</v>
      </c>
      <c r="B7951" t="s">
        <v>317</v>
      </c>
      <c r="C7951" t="s">
        <v>11569</v>
      </c>
      <c r="D7951" t="s">
        <v>318</v>
      </c>
      <c r="E7951">
        <v>1571.04</v>
      </c>
      <c r="F7951" t="s">
        <v>1170</v>
      </c>
      <c r="G7951" t="s">
        <v>11570</v>
      </c>
      <c r="H7951" t="s">
        <v>1049</v>
      </c>
      <c r="I7951" t="s">
        <v>10518</v>
      </c>
      <c r="J7951">
        <v>10157</v>
      </c>
      <c r="K7951">
        <v>111700</v>
      </c>
      <c r="L7951" t="s">
        <v>39</v>
      </c>
      <c r="M7951" t="s">
        <v>211</v>
      </c>
      <c r="N7951" t="s">
        <v>11264</v>
      </c>
      <c r="O7951" s="129"/>
    </row>
    <row r="7952" spans="1:15">
      <c r="A7952" t="s">
        <v>320</v>
      </c>
      <c r="B7952" t="s">
        <v>317</v>
      </c>
      <c r="C7952" t="s">
        <v>11571</v>
      </c>
      <c r="D7952" t="s">
        <v>318</v>
      </c>
      <c r="E7952">
        <v>1571.04</v>
      </c>
      <c r="F7952" t="s">
        <v>1170</v>
      </c>
      <c r="G7952" t="s">
        <v>11572</v>
      </c>
      <c r="H7952" t="s">
        <v>1043</v>
      </c>
      <c r="I7952" t="s">
        <v>10518</v>
      </c>
      <c r="J7952">
        <v>10157</v>
      </c>
      <c r="K7952">
        <v>111700</v>
      </c>
      <c r="L7952" t="s">
        <v>39</v>
      </c>
      <c r="M7952" t="s">
        <v>211</v>
      </c>
      <c r="N7952" t="s">
        <v>11265</v>
      </c>
      <c r="O7952" s="129"/>
    </row>
    <row r="7953" spans="1:15">
      <c r="A7953" t="s">
        <v>321</v>
      </c>
      <c r="B7953" t="s">
        <v>317</v>
      </c>
      <c r="C7953" t="s">
        <v>11573</v>
      </c>
      <c r="D7953" t="s">
        <v>318</v>
      </c>
      <c r="E7953">
        <v>1571.04</v>
      </c>
      <c r="F7953" t="s">
        <v>1170</v>
      </c>
      <c r="G7953" t="s">
        <v>11574</v>
      </c>
      <c r="H7953" t="s">
        <v>1044</v>
      </c>
      <c r="I7953" t="s">
        <v>10518</v>
      </c>
      <c r="J7953">
        <v>10157</v>
      </c>
      <c r="K7953">
        <v>111700</v>
      </c>
      <c r="L7953" t="s">
        <v>39</v>
      </c>
      <c r="M7953" t="s">
        <v>211</v>
      </c>
      <c r="N7953" t="s">
        <v>11266</v>
      </c>
      <c r="O7953" s="129"/>
    </row>
    <row r="7954" spans="1:15">
      <c r="A7954" t="s">
        <v>1115</v>
      </c>
      <c r="B7954" t="s">
        <v>317</v>
      </c>
      <c r="C7954" t="s">
        <v>11575</v>
      </c>
      <c r="D7954" t="s">
        <v>318</v>
      </c>
      <c r="E7954">
        <v>1542.59</v>
      </c>
      <c r="F7954" t="s">
        <v>1170</v>
      </c>
      <c r="G7954" t="s">
        <v>11576</v>
      </c>
      <c r="H7954" t="s">
        <v>1047</v>
      </c>
      <c r="I7954" t="s">
        <v>10518</v>
      </c>
      <c r="J7954">
        <v>10157</v>
      </c>
      <c r="K7954">
        <v>111700</v>
      </c>
      <c r="L7954" t="s">
        <v>39</v>
      </c>
      <c r="M7954" t="s">
        <v>211</v>
      </c>
      <c r="N7954" t="s">
        <v>11267</v>
      </c>
      <c r="O7954" s="129"/>
    </row>
    <row r="7955" spans="1:15">
      <c r="A7955" t="s">
        <v>11577</v>
      </c>
      <c r="B7955" t="s">
        <v>317</v>
      </c>
      <c r="C7955" t="s">
        <v>11578</v>
      </c>
      <c r="D7955" t="s">
        <v>318</v>
      </c>
      <c r="E7955">
        <v>1983.5</v>
      </c>
      <c r="F7955" t="s">
        <v>1170</v>
      </c>
      <c r="G7955" t="s">
        <v>11579</v>
      </c>
      <c r="H7955" t="s">
        <v>1038</v>
      </c>
      <c r="I7955" t="s">
        <v>10518</v>
      </c>
      <c r="J7955">
        <v>10157</v>
      </c>
      <c r="K7955">
        <v>111700</v>
      </c>
      <c r="L7955" t="s">
        <v>39</v>
      </c>
      <c r="M7955" t="s">
        <v>211</v>
      </c>
      <c r="N7955" t="s">
        <v>11268</v>
      </c>
      <c r="O7955" s="129"/>
    </row>
    <row r="7956" spans="1:15">
      <c r="A7956" t="s">
        <v>11580</v>
      </c>
      <c r="B7956" t="s">
        <v>317</v>
      </c>
      <c r="C7956" t="s">
        <v>11581</v>
      </c>
      <c r="D7956" t="s">
        <v>318</v>
      </c>
      <c r="E7956">
        <v>1570.21</v>
      </c>
      <c r="F7956" t="s">
        <v>1170</v>
      </c>
      <c r="G7956" t="s">
        <v>11582</v>
      </c>
      <c r="H7956" t="s">
        <v>1032</v>
      </c>
      <c r="I7956" t="s">
        <v>10518</v>
      </c>
      <c r="J7956">
        <v>10157</v>
      </c>
      <c r="K7956">
        <v>111700</v>
      </c>
      <c r="L7956" t="s">
        <v>39</v>
      </c>
      <c r="M7956" t="s">
        <v>211</v>
      </c>
      <c r="N7956" t="s">
        <v>11269</v>
      </c>
      <c r="O7956" s="129"/>
    </row>
    <row r="7957" spans="1:15">
      <c r="A7957" t="s">
        <v>1155</v>
      </c>
      <c r="B7957" t="s">
        <v>317</v>
      </c>
      <c r="C7957" t="s">
        <v>11586</v>
      </c>
      <c r="D7957" t="s">
        <v>318</v>
      </c>
      <c r="E7957">
        <v>1545.09</v>
      </c>
      <c r="F7957" t="s">
        <v>1170</v>
      </c>
      <c r="G7957" t="s">
        <v>11587</v>
      </c>
      <c r="H7957" t="s">
        <v>1044</v>
      </c>
      <c r="I7957" t="s">
        <v>10518</v>
      </c>
      <c r="J7957">
        <v>10157</v>
      </c>
      <c r="K7957">
        <v>111700</v>
      </c>
      <c r="L7957" t="s">
        <v>39</v>
      </c>
      <c r="M7957" t="s">
        <v>211</v>
      </c>
      <c r="N7957" t="s">
        <v>11270</v>
      </c>
      <c r="O7957" s="129"/>
    </row>
    <row r="7958" spans="1:15">
      <c r="A7958" t="s">
        <v>11583</v>
      </c>
      <c r="B7958" t="s">
        <v>317</v>
      </c>
      <c r="C7958" t="s">
        <v>11584</v>
      </c>
      <c r="D7958" t="s">
        <v>318</v>
      </c>
      <c r="E7958">
        <v>1570.21</v>
      </c>
      <c r="F7958" t="s">
        <v>1170</v>
      </c>
      <c r="G7958" t="s">
        <v>11585</v>
      </c>
      <c r="H7958" t="s">
        <v>1040</v>
      </c>
      <c r="I7958" t="s">
        <v>10518</v>
      </c>
      <c r="J7958">
        <v>10157</v>
      </c>
      <c r="K7958">
        <v>111700</v>
      </c>
      <c r="L7958" t="s">
        <v>39</v>
      </c>
      <c r="M7958" t="s">
        <v>211</v>
      </c>
      <c r="N7958" t="s">
        <v>11271</v>
      </c>
      <c r="O7958" s="129"/>
    </row>
    <row r="7959" spans="1:15">
      <c r="A7959" t="s">
        <v>11588</v>
      </c>
      <c r="B7959" t="s">
        <v>317</v>
      </c>
      <c r="C7959" t="s">
        <v>11589</v>
      </c>
      <c r="D7959" t="s">
        <v>318</v>
      </c>
      <c r="E7959">
        <v>2939.62</v>
      </c>
      <c r="F7959" t="s">
        <v>1170</v>
      </c>
      <c r="G7959" t="s">
        <v>11590</v>
      </c>
      <c r="H7959" t="s">
        <v>1052</v>
      </c>
      <c r="I7959" t="s">
        <v>10518</v>
      </c>
      <c r="J7959">
        <v>10157</v>
      </c>
      <c r="K7959">
        <v>111700</v>
      </c>
      <c r="L7959" t="s">
        <v>39</v>
      </c>
      <c r="M7959" t="s">
        <v>211</v>
      </c>
      <c r="N7959" t="s">
        <v>11272</v>
      </c>
      <c r="O7959" s="129"/>
    </row>
    <row r="7960" spans="1:15">
      <c r="A7960" t="s">
        <v>1161</v>
      </c>
      <c r="B7960" t="s">
        <v>317</v>
      </c>
      <c r="C7960" t="s">
        <v>11591</v>
      </c>
      <c r="D7960" t="s">
        <v>318</v>
      </c>
      <c r="E7960">
        <v>1205.3800000000001</v>
      </c>
      <c r="F7960" t="s">
        <v>1170</v>
      </c>
      <c r="G7960" t="s">
        <v>11592</v>
      </c>
      <c r="H7960" t="s">
        <v>1043</v>
      </c>
      <c r="I7960" t="s">
        <v>10518</v>
      </c>
      <c r="J7960">
        <v>10157</v>
      </c>
      <c r="K7960">
        <v>111700</v>
      </c>
      <c r="L7960" t="s">
        <v>39</v>
      </c>
      <c r="M7960" t="s">
        <v>211</v>
      </c>
      <c r="N7960" t="s">
        <v>11273</v>
      </c>
      <c r="O7960" s="129"/>
    </row>
    <row r="7961" spans="1:15">
      <c r="A7961" t="s">
        <v>1160</v>
      </c>
      <c r="B7961" t="s">
        <v>317</v>
      </c>
      <c r="C7961" t="s">
        <v>11593</v>
      </c>
      <c r="D7961" t="s">
        <v>318</v>
      </c>
      <c r="E7961">
        <v>1205.3800000000001</v>
      </c>
      <c r="F7961" t="s">
        <v>1170</v>
      </c>
      <c r="G7961" t="s">
        <v>11594</v>
      </c>
      <c r="H7961" t="s">
        <v>1049</v>
      </c>
      <c r="I7961" t="s">
        <v>10518</v>
      </c>
      <c r="J7961">
        <v>10157</v>
      </c>
      <c r="K7961">
        <v>111700</v>
      </c>
      <c r="L7961" t="s">
        <v>39</v>
      </c>
      <c r="M7961" t="s">
        <v>211</v>
      </c>
      <c r="N7961" t="s">
        <v>11274</v>
      </c>
      <c r="O7961" s="129"/>
    </row>
    <row r="7962" spans="1:15">
      <c r="A7962" t="s">
        <v>11577</v>
      </c>
      <c r="B7962" t="s">
        <v>317</v>
      </c>
      <c r="C7962" t="s">
        <v>11578</v>
      </c>
      <c r="D7962" t="s">
        <v>318</v>
      </c>
      <c r="E7962">
        <v>36.56</v>
      </c>
      <c r="F7962" t="s">
        <v>1170</v>
      </c>
      <c r="G7962" t="s">
        <v>11579</v>
      </c>
      <c r="H7962" t="s">
        <v>1039</v>
      </c>
      <c r="I7962" t="s">
        <v>10517</v>
      </c>
      <c r="J7962">
        <v>10157</v>
      </c>
      <c r="K7962">
        <v>113000</v>
      </c>
      <c r="L7962" t="s">
        <v>39</v>
      </c>
      <c r="M7962" t="s">
        <v>211</v>
      </c>
      <c r="N7962" t="s">
        <v>11268</v>
      </c>
      <c r="O7962" s="129"/>
    </row>
    <row r="7963" spans="1:15">
      <c r="A7963" t="s">
        <v>11588</v>
      </c>
      <c r="B7963" t="s">
        <v>317</v>
      </c>
      <c r="C7963" t="s">
        <v>11589</v>
      </c>
      <c r="D7963" t="s">
        <v>318</v>
      </c>
      <c r="E7963">
        <v>89.83</v>
      </c>
      <c r="F7963" t="s">
        <v>1170</v>
      </c>
      <c r="G7963" t="s">
        <v>11590</v>
      </c>
      <c r="H7963" t="s">
        <v>1053</v>
      </c>
      <c r="I7963" t="s">
        <v>10517</v>
      </c>
      <c r="J7963">
        <v>10157</v>
      </c>
      <c r="K7963">
        <v>113000</v>
      </c>
      <c r="L7963" t="s">
        <v>39</v>
      </c>
      <c r="M7963" t="s">
        <v>211</v>
      </c>
      <c r="N7963" t="s">
        <v>11272</v>
      </c>
      <c r="O7963" s="129"/>
    </row>
    <row r="7964" spans="1:15">
      <c r="A7964" t="s">
        <v>316</v>
      </c>
      <c r="B7964" t="s">
        <v>317</v>
      </c>
      <c r="C7964" t="s">
        <v>11569</v>
      </c>
      <c r="D7964" t="s">
        <v>318</v>
      </c>
      <c r="E7964">
        <v>904.5</v>
      </c>
      <c r="F7964" t="s">
        <v>1170</v>
      </c>
      <c r="G7964" t="s">
        <v>11570</v>
      </c>
      <c r="H7964" t="s">
        <v>1050</v>
      </c>
      <c r="I7964" t="s">
        <v>10516</v>
      </c>
      <c r="J7964">
        <v>10157</v>
      </c>
      <c r="K7964">
        <v>113010</v>
      </c>
      <c r="L7964" t="s">
        <v>35</v>
      </c>
      <c r="M7964" t="s">
        <v>211</v>
      </c>
      <c r="N7964" t="s">
        <v>11264</v>
      </c>
      <c r="O7964" s="129"/>
    </row>
    <row r="7965" spans="1:15">
      <c r="A7965" t="s">
        <v>320</v>
      </c>
      <c r="B7965" t="s">
        <v>317</v>
      </c>
      <c r="C7965" t="s">
        <v>11571</v>
      </c>
      <c r="D7965" t="s">
        <v>318</v>
      </c>
      <c r="E7965">
        <v>670.1</v>
      </c>
      <c r="F7965" t="s">
        <v>1170</v>
      </c>
      <c r="G7965" t="s">
        <v>11572</v>
      </c>
      <c r="H7965" t="s">
        <v>1044</v>
      </c>
      <c r="I7965" t="s">
        <v>10516</v>
      </c>
      <c r="J7965">
        <v>10157</v>
      </c>
      <c r="K7965">
        <v>113010</v>
      </c>
      <c r="L7965" t="s">
        <v>35</v>
      </c>
      <c r="M7965" t="s">
        <v>211</v>
      </c>
      <c r="N7965" t="s">
        <v>11265</v>
      </c>
      <c r="O7965" s="129"/>
    </row>
    <row r="7966" spans="1:15">
      <c r="A7966" t="s">
        <v>321</v>
      </c>
      <c r="B7966" t="s">
        <v>317</v>
      </c>
      <c r="C7966" t="s">
        <v>11573</v>
      </c>
      <c r="D7966" t="s">
        <v>318</v>
      </c>
      <c r="E7966">
        <v>670.1</v>
      </c>
      <c r="F7966" t="s">
        <v>1170</v>
      </c>
      <c r="G7966" t="s">
        <v>11574</v>
      </c>
      <c r="H7966" t="s">
        <v>1045</v>
      </c>
      <c r="I7966" t="s">
        <v>10516</v>
      </c>
      <c r="J7966">
        <v>10157</v>
      </c>
      <c r="K7966">
        <v>113010</v>
      </c>
      <c r="L7966" t="s">
        <v>35</v>
      </c>
      <c r="M7966" t="s">
        <v>211</v>
      </c>
      <c r="N7966" t="s">
        <v>11266</v>
      </c>
      <c r="O7966" s="129"/>
    </row>
    <row r="7967" spans="1:15">
      <c r="A7967" t="s">
        <v>1115</v>
      </c>
      <c r="B7967" t="s">
        <v>317</v>
      </c>
      <c r="C7967" t="s">
        <v>11575</v>
      </c>
      <c r="D7967" t="s">
        <v>318</v>
      </c>
      <c r="E7967">
        <v>689.54</v>
      </c>
      <c r="F7967" t="s">
        <v>1170</v>
      </c>
      <c r="G7967" t="s">
        <v>11576</v>
      </c>
      <c r="H7967" t="s">
        <v>1048</v>
      </c>
      <c r="I7967" t="s">
        <v>10516</v>
      </c>
      <c r="J7967">
        <v>10157</v>
      </c>
      <c r="K7967">
        <v>113010</v>
      </c>
      <c r="L7967" t="s">
        <v>35</v>
      </c>
      <c r="M7967" t="s">
        <v>211</v>
      </c>
      <c r="N7967" t="s">
        <v>11267</v>
      </c>
      <c r="O7967" s="129"/>
    </row>
    <row r="7968" spans="1:15">
      <c r="A7968" t="s">
        <v>11577</v>
      </c>
      <c r="B7968" t="s">
        <v>317</v>
      </c>
      <c r="C7968" t="s">
        <v>11578</v>
      </c>
      <c r="D7968" t="s">
        <v>318</v>
      </c>
      <c r="E7968">
        <v>1573.02</v>
      </c>
      <c r="F7968" t="s">
        <v>1170</v>
      </c>
      <c r="G7968" t="s">
        <v>11579</v>
      </c>
      <c r="H7968" t="s">
        <v>1040</v>
      </c>
      <c r="I7968" t="s">
        <v>10516</v>
      </c>
      <c r="J7968">
        <v>10157</v>
      </c>
      <c r="K7968">
        <v>113010</v>
      </c>
      <c r="L7968" t="s">
        <v>35</v>
      </c>
      <c r="M7968" t="s">
        <v>211</v>
      </c>
      <c r="N7968" t="s">
        <v>11268</v>
      </c>
      <c r="O7968" s="129"/>
    </row>
    <row r="7969" spans="1:15">
      <c r="A7969" t="s">
        <v>11580</v>
      </c>
      <c r="B7969" t="s">
        <v>317</v>
      </c>
      <c r="C7969" t="s">
        <v>11581</v>
      </c>
      <c r="D7969" t="s">
        <v>318</v>
      </c>
      <c r="E7969">
        <v>785.99</v>
      </c>
      <c r="F7969" t="s">
        <v>1170</v>
      </c>
      <c r="G7969" t="s">
        <v>11582</v>
      </c>
      <c r="H7969" t="s">
        <v>1033</v>
      </c>
      <c r="I7969" t="s">
        <v>10516</v>
      </c>
      <c r="J7969">
        <v>10157</v>
      </c>
      <c r="K7969">
        <v>113010</v>
      </c>
      <c r="L7969" t="s">
        <v>35</v>
      </c>
      <c r="M7969" t="s">
        <v>211</v>
      </c>
      <c r="N7969" t="s">
        <v>11269</v>
      </c>
      <c r="O7969" s="129"/>
    </row>
    <row r="7970" spans="1:15">
      <c r="A7970" t="s">
        <v>1155</v>
      </c>
      <c r="B7970" t="s">
        <v>317</v>
      </c>
      <c r="C7970" t="s">
        <v>11586</v>
      </c>
      <c r="D7970" t="s">
        <v>318</v>
      </c>
      <c r="E7970">
        <v>782.16</v>
      </c>
      <c r="F7970" t="s">
        <v>1170</v>
      </c>
      <c r="G7970" t="s">
        <v>11587</v>
      </c>
      <c r="H7970" t="s">
        <v>1045</v>
      </c>
      <c r="I7970" t="s">
        <v>10516</v>
      </c>
      <c r="J7970">
        <v>10157</v>
      </c>
      <c r="K7970">
        <v>113010</v>
      </c>
      <c r="L7970" t="s">
        <v>35</v>
      </c>
      <c r="M7970" t="s">
        <v>211</v>
      </c>
      <c r="N7970" t="s">
        <v>11270</v>
      </c>
      <c r="O7970" s="129"/>
    </row>
    <row r="7971" spans="1:15">
      <c r="A7971" t="s">
        <v>11583</v>
      </c>
      <c r="B7971" t="s">
        <v>317</v>
      </c>
      <c r="C7971" t="s">
        <v>11584</v>
      </c>
      <c r="D7971" t="s">
        <v>318</v>
      </c>
      <c r="E7971">
        <v>782.16</v>
      </c>
      <c r="F7971" t="s">
        <v>1170</v>
      </c>
      <c r="G7971" t="s">
        <v>11585</v>
      </c>
      <c r="H7971" t="s">
        <v>1041</v>
      </c>
      <c r="I7971" t="s">
        <v>10516</v>
      </c>
      <c r="J7971">
        <v>10157</v>
      </c>
      <c r="K7971">
        <v>113010</v>
      </c>
      <c r="L7971" t="s">
        <v>35</v>
      </c>
      <c r="M7971" t="s">
        <v>211</v>
      </c>
      <c r="N7971" t="s">
        <v>11271</v>
      </c>
      <c r="O7971" s="129"/>
    </row>
    <row r="7972" spans="1:15">
      <c r="A7972" t="s">
        <v>11588</v>
      </c>
      <c r="B7972" t="s">
        <v>317</v>
      </c>
      <c r="C7972" t="s">
        <v>11589</v>
      </c>
      <c r="D7972" t="s">
        <v>318</v>
      </c>
      <c r="E7972">
        <v>1399.35</v>
      </c>
      <c r="F7972" t="s">
        <v>1170</v>
      </c>
      <c r="G7972" t="s">
        <v>11590</v>
      </c>
      <c r="H7972" t="s">
        <v>1054</v>
      </c>
      <c r="I7972" t="s">
        <v>10516</v>
      </c>
      <c r="J7972">
        <v>10157</v>
      </c>
      <c r="K7972">
        <v>113010</v>
      </c>
      <c r="L7972" t="s">
        <v>35</v>
      </c>
      <c r="M7972" t="s">
        <v>211</v>
      </c>
      <c r="N7972" t="s">
        <v>11272</v>
      </c>
      <c r="O7972" s="129"/>
    </row>
    <row r="7973" spans="1:15">
      <c r="A7973" t="s">
        <v>1161</v>
      </c>
      <c r="B7973" t="s">
        <v>317</v>
      </c>
      <c r="C7973" t="s">
        <v>11591</v>
      </c>
      <c r="D7973" t="s">
        <v>318</v>
      </c>
      <c r="E7973">
        <v>852.06</v>
      </c>
      <c r="F7973" t="s">
        <v>1170</v>
      </c>
      <c r="G7973" t="s">
        <v>11592</v>
      </c>
      <c r="H7973" t="s">
        <v>1044</v>
      </c>
      <c r="I7973" t="s">
        <v>10516</v>
      </c>
      <c r="J7973">
        <v>10157</v>
      </c>
      <c r="K7973">
        <v>113010</v>
      </c>
      <c r="L7973" t="s">
        <v>35</v>
      </c>
      <c r="M7973" t="s">
        <v>211</v>
      </c>
      <c r="N7973" t="s">
        <v>11273</v>
      </c>
      <c r="O7973" s="129"/>
    </row>
    <row r="7974" spans="1:15">
      <c r="A7974" t="s">
        <v>1160</v>
      </c>
      <c r="B7974" t="s">
        <v>317</v>
      </c>
      <c r="C7974" t="s">
        <v>11593</v>
      </c>
      <c r="D7974" t="s">
        <v>318</v>
      </c>
      <c r="E7974">
        <v>852.06</v>
      </c>
      <c r="F7974" t="s">
        <v>1170</v>
      </c>
      <c r="G7974" t="s">
        <v>11594</v>
      </c>
      <c r="H7974" t="s">
        <v>1050</v>
      </c>
      <c r="I7974" t="s">
        <v>10516</v>
      </c>
      <c r="J7974">
        <v>10157</v>
      </c>
      <c r="K7974">
        <v>113010</v>
      </c>
      <c r="L7974" t="s">
        <v>35</v>
      </c>
      <c r="M7974" t="s">
        <v>211</v>
      </c>
      <c r="N7974" t="s">
        <v>11274</v>
      </c>
      <c r="O7974" s="129"/>
    </row>
    <row r="7975" spans="1:15">
      <c r="A7975" t="s">
        <v>316</v>
      </c>
      <c r="B7975" t="s">
        <v>317</v>
      </c>
      <c r="C7975" t="s">
        <v>11569</v>
      </c>
      <c r="D7975" t="s">
        <v>318</v>
      </c>
      <c r="E7975">
        <v>122.52</v>
      </c>
      <c r="F7975" t="s">
        <v>1170</v>
      </c>
      <c r="G7975" t="s">
        <v>11570</v>
      </c>
      <c r="H7975" t="s">
        <v>1051</v>
      </c>
      <c r="I7975" t="s">
        <v>10515</v>
      </c>
      <c r="J7975">
        <v>10157</v>
      </c>
      <c r="K7975">
        <v>113020</v>
      </c>
      <c r="L7975" t="s">
        <v>33</v>
      </c>
      <c r="M7975" t="s">
        <v>211</v>
      </c>
      <c r="N7975" t="s">
        <v>11264</v>
      </c>
      <c r="O7975" s="129"/>
    </row>
    <row r="7976" spans="1:15">
      <c r="A7976" t="s">
        <v>320</v>
      </c>
      <c r="B7976" t="s">
        <v>317</v>
      </c>
      <c r="C7976" t="s">
        <v>11571</v>
      </c>
      <c r="D7976" t="s">
        <v>318</v>
      </c>
      <c r="E7976">
        <v>132.1</v>
      </c>
      <c r="F7976" t="s">
        <v>1170</v>
      </c>
      <c r="G7976" t="s">
        <v>11572</v>
      </c>
      <c r="H7976" t="s">
        <v>1045</v>
      </c>
      <c r="I7976" t="s">
        <v>10515</v>
      </c>
      <c r="J7976">
        <v>10157</v>
      </c>
      <c r="K7976">
        <v>113020</v>
      </c>
      <c r="L7976" t="s">
        <v>33</v>
      </c>
      <c r="M7976" t="s">
        <v>211</v>
      </c>
      <c r="N7976" t="s">
        <v>11265</v>
      </c>
      <c r="O7976" s="129"/>
    </row>
    <row r="7977" spans="1:15">
      <c r="A7977" t="s">
        <v>321</v>
      </c>
      <c r="B7977" t="s">
        <v>317</v>
      </c>
      <c r="C7977" t="s">
        <v>11573</v>
      </c>
      <c r="D7977" t="s">
        <v>318</v>
      </c>
      <c r="E7977">
        <v>219.98</v>
      </c>
      <c r="F7977" t="s">
        <v>1170</v>
      </c>
      <c r="G7977" t="s">
        <v>11574</v>
      </c>
      <c r="H7977" t="s">
        <v>1046</v>
      </c>
      <c r="I7977" t="s">
        <v>10515</v>
      </c>
      <c r="J7977">
        <v>10157</v>
      </c>
      <c r="K7977">
        <v>113020</v>
      </c>
      <c r="L7977" t="s">
        <v>33</v>
      </c>
      <c r="M7977" t="s">
        <v>211</v>
      </c>
      <c r="N7977" t="s">
        <v>11266</v>
      </c>
      <c r="O7977" s="129"/>
    </row>
    <row r="7978" spans="1:15">
      <c r="A7978" t="s">
        <v>1115</v>
      </c>
      <c r="B7978" t="s">
        <v>317</v>
      </c>
      <c r="C7978" t="s">
        <v>11575</v>
      </c>
      <c r="D7978" t="s">
        <v>318</v>
      </c>
      <c r="E7978">
        <v>225.39</v>
      </c>
      <c r="F7978" t="s">
        <v>1170</v>
      </c>
      <c r="G7978" t="s">
        <v>11576</v>
      </c>
      <c r="H7978" t="s">
        <v>1049</v>
      </c>
      <c r="I7978" t="s">
        <v>10515</v>
      </c>
      <c r="J7978">
        <v>10157</v>
      </c>
      <c r="K7978">
        <v>113020</v>
      </c>
      <c r="L7978" t="s">
        <v>33</v>
      </c>
      <c r="M7978" t="s">
        <v>211</v>
      </c>
      <c r="N7978" t="s">
        <v>11267</v>
      </c>
      <c r="O7978" s="129"/>
    </row>
    <row r="7979" spans="1:15">
      <c r="A7979" t="s">
        <v>11577</v>
      </c>
      <c r="B7979" t="s">
        <v>317</v>
      </c>
      <c r="C7979" t="s">
        <v>11578</v>
      </c>
      <c r="D7979" t="s">
        <v>318</v>
      </c>
      <c r="E7979">
        <v>220.64</v>
      </c>
      <c r="F7979" t="s">
        <v>1170</v>
      </c>
      <c r="G7979" t="s">
        <v>11579</v>
      </c>
      <c r="H7979" t="s">
        <v>1041</v>
      </c>
      <c r="I7979" t="s">
        <v>10515</v>
      </c>
      <c r="J7979">
        <v>10157</v>
      </c>
      <c r="K7979">
        <v>113020</v>
      </c>
      <c r="L7979" t="s">
        <v>33</v>
      </c>
      <c r="M7979" t="s">
        <v>211</v>
      </c>
      <c r="N7979" t="s">
        <v>11268</v>
      </c>
      <c r="O7979" s="129"/>
    </row>
    <row r="7980" spans="1:15">
      <c r="A7980" t="s">
        <v>11580</v>
      </c>
      <c r="B7980" t="s">
        <v>317</v>
      </c>
      <c r="C7980" t="s">
        <v>11581</v>
      </c>
      <c r="D7980" t="s">
        <v>318</v>
      </c>
      <c r="E7980">
        <v>251.28</v>
      </c>
      <c r="F7980" t="s">
        <v>1170</v>
      </c>
      <c r="G7980" t="s">
        <v>11582</v>
      </c>
      <c r="H7980" t="s">
        <v>1034</v>
      </c>
      <c r="I7980" t="s">
        <v>10515</v>
      </c>
      <c r="J7980">
        <v>10157</v>
      </c>
      <c r="K7980">
        <v>113020</v>
      </c>
      <c r="L7980" t="s">
        <v>33</v>
      </c>
      <c r="M7980" t="s">
        <v>211</v>
      </c>
      <c r="N7980" t="s">
        <v>11269</v>
      </c>
      <c r="O7980" s="129"/>
    </row>
    <row r="7981" spans="1:15">
      <c r="A7981" t="s">
        <v>1155</v>
      </c>
      <c r="B7981" t="s">
        <v>317</v>
      </c>
      <c r="C7981" t="s">
        <v>11586</v>
      </c>
      <c r="D7981" t="s">
        <v>318</v>
      </c>
      <c r="E7981">
        <v>314.23</v>
      </c>
      <c r="F7981" t="s">
        <v>1170</v>
      </c>
      <c r="G7981" t="s">
        <v>11587</v>
      </c>
      <c r="H7981" t="s">
        <v>1046</v>
      </c>
      <c r="I7981" t="s">
        <v>10515</v>
      </c>
      <c r="J7981">
        <v>10157</v>
      </c>
      <c r="K7981">
        <v>113020</v>
      </c>
      <c r="L7981" t="s">
        <v>33</v>
      </c>
      <c r="M7981" t="s">
        <v>211</v>
      </c>
      <c r="N7981" t="s">
        <v>11270</v>
      </c>
      <c r="O7981" s="129"/>
    </row>
    <row r="7982" spans="1:15">
      <c r="A7982" t="s">
        <v>11583</v>
      </c>
      <c r="B7982" t="s">
        <v>317</v>
      </c>
      <c r="C7982" t="s">
        <v>11584</v>
      </c>
      <c r="D7982" t="s">
        <v>318</v>
      </c>
      <c r="E7982">
        <v>226.8</v>
      </c>
      <c r="F7982" t="s">
        <v>1170</v>
      </c>
      <c r="G7982" t="s">
        <v>11585</v>
      </c>
      <c r="H7982" t="s">
        <v>1042</v>
      </c>
      <c r="I7982" t="s">
        <v>10515</v>
      </c>
      <c r="J7982">
        <v>10157</v>
      </c>
      <c r="K7982">
        <v>113020</v>
      </c>
      <c r="L7982" t="s">
        <v>33</v>
      </c>
      <c r="M7982" t="s">
        <v>211</v>
      </c>
      <c r="N7982" t="s">
        <v>11271</v>
      </c>
      <c r="O7982" s="129"/>
    </row>
    <row r="7983" spans="1:15">
      <c r="A7983" t="s">
        <v>11588</v>
      </c>
      <c r="B7983" t="s">
        <v>317</v>
      </c>
      <c r="C7983" t="s">
        <v>11589</v>
      </c>
      <c r="D7983" t="s">
        <v>318</v>
      </c>
      <c r="E7983">
        <v>590.95000000000005</v>
      </c>
      <c r="F7983" t="s">
        <v>1170</v>
      </c>
      <c r="G7983" t="s">
        <v>11590</v>
      </c>
      <c r="H7983" t="s">
        <v>1055</v>
      </c>
      <c r="I7983" t="s">
        <v>10515</v>
      </c>
      <c r="J7983">
        <v>10157</v>
      </c>
      <c r="K7983">
        <v>113020</v>
      </c>
      <c r="L7983" t="s">
        <v>33</v>
      </c>
      <c r="M7983" t="s">
        <v>211</v>
      </c>
      <c r="N7983" t="s">
        <v>11272</v>
      </c>
      <c r="O7983" s="129"/>
    </row>
    <row r="7984" spans="1:15">
      <c r="A7984" t="s">
        <v>1161</v>
      </c>
      <c r="B7984" t="s">
        <v>317</v>
      </c>
      <c r="C7984" t="s">
        <v>11591</v>
      </c>
      <c r="D7984" t="s">
        <v>318</v>
      </c>
      <c r="E7984">
        <v>264.10000000000002</v>
      </c>
      <c r="F7984" t="s">
        <v>1170</v>
      </c>
      <c r="G7984" t="s">
        <v>11592</v>
      </c>
      <c r="H7984" t="s">
        <v>1045</v>
      </c>
      <c r="I7984" t="s">
        <v>10515</v>
      </c>
      <c r="J7984">
        <v>10157</v>
      </c>
      <c r="K7984">
        <v>113020</v>
      </c>
      <c r="L7984" t="s">
        <v>33</v>
      </c>
      <c r="M7984" t="s">
        <v>211</v>
      </c>
      <c r="N7984" t="s">
        <v>11273</v>
      </c>
      <c r="O7984" s="129"/>
    </row>
    <row r="7985" spans="1:15">
      <c r="A7985" t="s">
        <v>1160</v>
      </c>
      <c r="B7985" t="s">
        <v>317</v>
      </c>
      <c r="C7985" t="s">
        <v>11593</v>
      </c>
      <c r="D7985" t="s">
        <v>318</v>
      </c>
      <c r="E7985">
        <v>267.06</v>
      </c>
      <c r="F7985" t="s">
        <v>1170</v>
      </c>
      <c r="G7985" t="s">
        <v>11594</v>
      </c>
      <c r="H7985" t="s">
        <v>1051</v>
      </c>
      <c r="I7985" t="s">
        <v>10515</v>
      </c>
      <c r="J7985">
        <v>10157</v>
      </c>
      <c r="K7985">
        <v>113020</v>
      </c>
      <c r="L7985" t="s">
        <v>33</v>
      </c>
      <c r="M7985" t="s">
        <v>211</v>
      </c>
      <c r="N7985" t="s">
        <v>11274</v>
      </c>
      <c r="O7985" s="129"/>
    </row>
    <row r="7986" spans="1:15">
      <c r="A7986" t="s">
        <v>316</v>
      </c>
      <c r="B7986" t="s">
        <v>317</v>
      </c>
      <c r="C7986" t="s">
        <v>11569</v>
      </c>
      <c r="D7986" t="s">
        <v>318</v>
      </c>
      <c r="E7986">
        <v>7880.23</v>
      </c>
      <c r="F7986" t="s">
        <v>1170</v>
      </c>
      <c r="G7986" t="s">
        <v>11570</v>
      </c>
      <c r="H7986" t="s">
        <v>1052</v>
      </c>
      <c r="I7986" t="s">
        <v>10514</v>
      </c>
      <c r="J7986">
        <v>10157</v>
      </c>
      <c r="K7986">
        <v>113040</v>
      </c>
      <c r="L7986" t="s">
        <v>27</v>
      </c>
      <c r="M7986" t="s">
        <v>211</v>
      </c>
      <c r="N7986" t="s">
        <v>11264</v>
      </c>
      <c r="O7986" s="129"/>
    </row>
    <row r="7987" spans="1:15">
      <c r="A7987" t="s">
        <v>320</v>
      </c>
      <c r="B7987" t="s">
        <v>317</v>
      </c>
      <c r="C7987" t="s">
        <v>11571</v>
      </c>
      <c r="D7987" t="s">
        <v>318</v>
      </c>
      <c r="E7987">
        <v>10238.26</v>
      </c>
      <c r="F7987" t="s">
        <v>1170</v>
      </c>
      <c r="G7987" t="s">
        <v>11572</v>
      </c>
      <c r="H7987" t="s">
        <v>1046</v>
      </c>
      <c r="I7987" t="s">
        <v>10514</v>
      </c>
      <c r="J7987">
        <v>10157</v>
      </c>
      <c r="K7987">
        <v>113040</v>
      </c>
      <c r="L7987" t="s">
        <v>27</v>
      </c>
      <c r="M7987" t="s">
        <v>211</v>
      </c>
      <c r="N7987" t="s">
        <v>11265</v>
      </c>
      <c r="O7987" s="129"/>
    </row>
    <row r="7988" spans="1:15">
      <c r="A7988" t="s">
        <v>321</v>
      </c>
      <c r="B7988" t="s">
        <v>317</v>
      </c>
      <c r="C7988" t="s">
        <v>11573</v>
      </c>
      <c r="D7988" t="s">
        <v>318</v>
      </c>
      <c r="E7988">
        <v>8526.5300000000007</v>
      </c>
      <c r="F7988" t="s">
        <v>1170</v>
      </c>
      <c r="G7988" t="s">
        <v>11574</v>
      </c>
      <c r="H7988" t="s">
        <v>1047</v>
      </c>
      <c r="I7988" t="s">
        <v>10514</v>
      </c>
      <c r="J7988">
        <v>10157</v>
      </c>
      <c r="K7988">
        <v>113040</v>
      </c>
      <c r="L7988" t="s">
        <v>27</v>
      </c>
      <c r="M7988" t="s">
        <v>211</v>
      </c>
      <c r="N7988" t="s">
        <v>11266</v>
      </c>
      <c r="O7988" s="129"/>
    </row>
    <row r="7989" spans="1:15">
      <c r="A7989" t="s">
        <v>1115</v>
      </c>
      <c r="B7989" t="s">
        <v>317</v>
      </c>
      <c r="C7989" t="s">
        <v>11575</v>
      </c>
      <c r="D7989" t="s">
        <v>318</v>
      </c>
      <c r="E7989">
        <v>9933.49</v>
      </c>
      <c r="F7989" t="s">
        <v>1170</v>
      </c>
      <c r="G7989" t="s">
        <v>11576</v>
      </c>
      <c r="H7989" t="s">
        <v>1050</v>
      </c>
      <c r="I7989" t="s">
        <v>10514</v>
      </c>
      <c r="J7989">
        <v>10157</v>
      </c>
      <c r="K7989">
        <v>113040</v>
      </c>
      <c r="L7989" t="s">
        <v>27</v>
      </c>
      <c r="M7989" t="s">
        <v>211</v>
      </c>
      <c r="N7989" t="s">
        <v>11267</v>
      </c>
      <c r="O7989" s="129"/>
    </row>
    <row r="7990" spans="1:15">
      <c r="A7990" t="s">
        <v>11577</v>
      </c>
      <c r="B7990" t="s">
        <v>317</v>
      </c>
      <c r="C7990" t="s">
        <v>11578</v>
      </c>
      <c r="D7990" t="s">
        <v>318</v>
      </c>
      <c r="E7990">
        <v>9420.41</v>
      </c>
      <c r="F7990" t="s">
        <v>1170</v>
      </c>
      <c r="G7990" t="s">
        <v>11579</v>
      </c>
      <c r="H7990" t="s">
        <v>1042</v>
      </c>
      <c r="I7990" t="s">
        <v>10514</v>
      </c>
      <c r="J7990">
        <v>10157</v>
      </c>
      <c r="K7990">
        <v>113040</v>
      </c>
      <c r="L7990" t="s">
        <v>27</v>
      </c>
      <c r="M7990" t="s">
        <v>211</v>
      </c>
      <c r="N7990" t="s">
        <v>11268</v>
      </c>
      <c r="O7990" s="129"/>
    </row>
    <row r="7991" spans="1:15">
      <c r="A7991" t="s">
        <v>11580</v>
      </c>
      <c r="B7991" t="s">
        <v>317</v>
      </c>
      <c r="C7991" t="s">
        <v>11581</v>
      </c>
      <c r="D7991" t="s">
        <v>318</v>
      </c>
      <c r="E7991">
        <v>8753.4599999999991</v>
      </c>
      <c r="F7991" t="s">
        <v>1170</v>
      </c>
      <c r="G7991" t="s">
        <v>11582</v>
      </c>
      <c r="H7991" t="s">
        <v>1035</v>
      </c>
      <c r="I7991" t="s">
        <v>10514</v>
      </c>
      <c r="J7991">
        <v>10157</v>
      </c>
      <c r="K7991">
        <v>113040</v>
      </c>
      <c r="L7991" t="s">
        <v>27</v>
      </c>
      <c r="M7991" t="s">
        <v>211</v>
      </c>
      <c r="N7991" t="s">
        <v>11269</v>
      </c>
      <c r="O7991" s="129"/>
    </row>
    <row r="7992" spans="1:15">
      <c r="A7992" t="s">
        <v>11583</v>
      </c>
      <c r="B7992" t="s">
        <v>317</v>
      </c>
      <c r="C7992" t="s">
        <v>11584</v>
      </c>
      <c r="D7992" t="s">
        <v>318</v>
      </c>
      <c r="E7992">
        <v>9826</v>
      </c>
      <c r="F7992" t="s">
        <v>1170</v>
      </c>
      <c r="G7992" t="s">
        <v>11585</v>
      </c>
      <c r="H7992" t="s">
        <v>1043</v>
      </c>
      <c r="I7992" t="s">
        <v>10514</v>
      </c>
      <c r="J7992">
        <v>10157</v>
      </c>
      <c r="K7992">
        <v>113040</v>
      </c>
      <c r="L7992" t="s">
        <v>27</v>
      </c>
      <c r="M7992" t="s">
        <v>211</v>
      </c>
      <c r="N7992" t="s">
        <v>11271</v>
      </c>
      <c r="O7992" s="129"/>
    </row>
    <row r="7993" spans="1:15">
      <c r="A7993" t="s">
        <v>1155</v>
      </c>
      <c r="B7993" t="s">
        <v>317</v>
      </c>
      <c r="C7993" t="s">
        <v>11586</v>
      </c>
      <c r="D7993" t="s">
        <v>318</v>
      </c>
      <c r="E7993">
        <v>9481.4699999999993</v>
      </c>
      <c r="F7993" t="s">
        <v>1170</v>
      </c>
      <c r="G7993" t="s">
        <v>11587</v>
      </c>
      <c r="H7993" t="s">
        <v>1047</v>
      </c>
      <c r="I7993" t="s">
        <v>10514</v>
      </c>
      <c r="J7993">
        <v>10157</v>
      </c>
      <c r="K7993">
        <v>113040</v>
      </c>
      <c r="L7993" t="s">
        <v>27</v>
      </c>
      <c r="M7993" t="s">
        <v>211</v>
      </c>
      <c r="N7993" t="s">
        <v>11270</v>
      </c>
      <c r="O7993" s="129"/>
    </row>
    <row r="7994" spans="1:15">
      <c r="A7994" t="s">
        <v>11588</v>
      </c>
      <c r="B7994" t="s">
        <v>317</v>
      </c>
      <c r="C7994" t="s">
        <v>11589</v>
      </c>
      <c r="D7994" t="s">
        <v>318</v>
      </c>
      <c r="E7994">
        <v>12632.05</v>
      </c>
      <c r="F7994" t="s">
        <v>1170</v>
      </c>
      <c r="G7994" t="s">
        <v>11590</v>
      </c>
      <c r="H7994" t="s">
        <v>1056</v>
      </c>
      <c r="I7994" t="s">
        <v>10514</v>
      </c>
      <c r="J7994">
        <v>10157</v>
      </c>
      <c r="K7994">
        <v>113040</v>
      </c>
      <c r="L7994" t="s">
        <v>27</v>
      </c>
      <c r="M7994" t="s">
        <v>211</v>
      </c>
      <c r="N7994" t="s">
        <v>11272</v>
      </c>
      <c r="O7994" s="129"/>
    </row>
    <row r="7995" spans="1:15">
      <c r="A7995" t="s">
        <v>1161</v>
      </c>
      <c r="B7995" t="s">
        <v>317</v>
      </c>
      <c r="C7995" t="s">
        <v>11591</v>
      </c>
      <c r="D7995" t="s">
        <v>318</v>
      </c>
      <c r="E7995">
        <v>9242.3799999999992</v>
      </c>
      <c r="F7995" t="s">
        <v>1170</v>
      </c>
      <c r="G7995" t="s">
        <v>11592</v>
      </c>
      <c r="H7995" t="s">
        <v>1046</v>
      </c>
      <c r="I7995" t="s">
        <v>10514</v>
      </c>
      <c r="J7995">
        <v>10157</v>
      </c>
      <c r="K7995">
        <v>113040</v>
      </c>
      <c r="L7995" t="s">
        <v>27</v>
      </c>
      <c r="M7995" t="s">
        <v>211</v>
      </c>
      <c r="N7995" t="s">
        <v>11273</v>
      </c>
      <c r="O7995" s="129"/>
    </row>
    <row r="7996" spans="1:15">
      <c r="A7996" t="s">
        <v>1160</v>
      </c>
      <c r="B7996" t="s">
        <v>317</v>
      </c>
      <c r="C7996" t="s">
        <v>11593</v>
      </c>
      <c r="D7996" t="s">
        <v>318</v>
      </c>
      <c r="E7996">
        <v>9298.86</v>
      </c>
      <c r="F7996" t="s">
        <v>1170</v>
      </c>
      <c r="G7996" t="s">
        <v>11594</v>
      </c>
      <c r="H7996" t="s">
        <v>1052</v>
      </c>
      <c r="I7996" t="s">
        <v>10514</v>
      </c>
      <c r="J7996">
        <v>10157</v>
      </c>
      <c r="K7996">
        <v>113040</v>
      </c>
      <c r="L7996" t="s">
        <v>27</v>
      </c>
      <c r="M7996" t="s">
        <v>211</v>
      </c>
      <c r="N7996" t="s">
        <v>11274</v>
      </c>
      <c r="O7996" s="129"/>
    </row>
    <row r="7997" spans="1:15">
      <c r="A7997" t="s">
        <v>316</v>
      </c>
      <c r="B7997" t="s">
        <v>317</v>
      </c>
      <c r="C7997" t="s">
        <v>11569</v>
      </c>
      <c r="D7997" t="s">
        <v>318</v>
      </c>
      <c r="E7997">
        <v>4933.28</v>
      </c>
      <c r="F7997" t="s">
        <v>1170</v>
      </c>
      <c r="G7997" t="s">
        <v>11570</v>
      </c>
      <c r="H7997" t="s">
        <v>1053</v>
      </c>
      <c r="I7997" t="s">
        <v>10513</v>
      </c>
      <c r="J7997">
        <v>10157</v>
      </c>
      <c r="K7997">
        <v>113060</v>
      </c>
      <c r="L7997" t="s">
        <v>31</v>
      </c>
      <c r="M7997" t="s">
        <v>211</v>
      </c>
      <c r="N7997" t="s">
        <v>11264</v>
      </c>
      <c r="O7997" s="129"/>
    </row>
    <row r="7998" spans="1:15">
      <c r="A7998" t="s">
        <v>320</v>
      </c>
      <c r="B7998" t="s">
        <v>317</v>
      </c>
      <c r="C7998" t="s">
        <v>11571</v>
      </c>
      <c r="D7998" t="s">
        <v>318</v>
      </c>
      <c r="E7998">
        <v>3274.85</v>
      </c>
      <c r="F7998" t="s">
        <v>1170</v>
      </c>
      <c r="G7998" t="s">
        <v>11572</v>
      </c>
      <c r="H7998" t="s">
        <v>1047</v>
      </c>
      <c r="I7998" t="s">
        <v>10513</v>
      </c>
      <c r="J7998">
        <v>10157</v>
      </c>
      <c r="K7998">
        <v>113060</v>
      </c>
      <c r="L7998" t="s">
        <v>31</v>
      </c>
      <c r="M7998" t="s">
        <v>211</v>
      </c>
      <c r="N7998" t="s">
        <v>11265</v>
      </c>
      <c r="O7998" s="129"/>
    </row>
    <row r="7999" spans="1:15">
      <c r="A7999" t="s">
        <v>321</v>
      </c>
      <c r="B7999" t="s">
        <v>317</v>
      </c>
      <c r="C7999" t="s">
        <v>11573</v>
      </c>
      <c r="D7999" t="s">
        <v>318</v>
      </c>
      <c r="E7999">
        <v>4558.47</v>
      </c>
      <c r="F7999" t="s">
        <v>1170</v>
      </c>
      <c r="G7999" t="s">
        <v>11574</v>
      </c>
      <c r="H7999" t="s">
        <v>1048</v>
      </c>
      <c r="I7999" t="s">
        <v>10513</v>
      </c>
      <c r="J7999">
        <v>10157</v>
      </c>
      <c r="K7999">
        <v>113060</v>
      </c>
      <c r="L7999" t="s">
        <v>31</v>
      </c>
      <c r="M7999" t="s">
        <v>211</v>
      </c>
      <c r="N7999" t="s">
        <v>11266</v>
      </c>
      <c r="O7999" s="129"/>
    </row>
    <row r="8000" spans="1:15">
      <c r="A8000" t="s">
        <v>1115</v>
      </c>
      <c r="B8000" t="s">
        <v>317</v>
      </c>
      <c r="C8000" t="s">
        <v>11575</v>
      </c>
      <c r="D8000" t="s">
        <v>318</v>
      </c>
      <c r="E8000">
        <v>4709.79</v>
      </c>
      <c r="F8000" t="s">
        <v>1170</v>
      </c>
      <c r="G8000" t="s">
        <v>11576</v>
      </c>
      <c r="H8000" t="s">
        <v>1051</v>
      </c>
      <c r="I8000" t="s">
        <v>10513</v>
      </c>
      <c r="J8000">
        <v>10157</v>
      </c>
      <c r="K8000">
        <v>113060</v>
      </c>
      <c r="L8000" t="s">
        <v>31</v>
      </c>
      <c r="M8000" t="s">
        <v>211</v>
      </c>
      <c r="N8000" t="s">
        <v>11267</v>
      </c>
      <c r="O8000" s="129"/>
    </row>
    <row r="8001" spans="1:15">
      <c r="A8001" t="s">
        <v>11577</v>
      </c>
      <c r="B8001" t="s">
        <v>317</v>
      </c>
      <c r="C8001" t="s">
        <v>11578</v>
      </c>
      <c r="D8001" t="s">
        <v>318</v>
      </c>
      <c r="E8001">
        <v>6076.29</v>
      </c>
      <c r="F8001" t="s">
        <v>1170</v>
      </c>
      <c r="G8001" t="s">
        <v>11579</v>
      </c>
      <c r="H8001" t="s">
        <v>1043</v>
      </c>
      <c r="I8001" t="s">
        <v>10513</v>
      </c>
      <c r="J8001">
        <v>10157</v>
      </c>
      <c r="K8001">
        <v>113060</v>
      </c>
      <c r="L8001" t="s">
        <v>31</v>
      </c>
      <c r="M8001" t="s">
        <v>211</v>
      </c>
      <c r="N8001" t="s">
        <v>11268</v>
      </c>
      <c r="O8001" s="129"/>
    </row>
    <row r="8002" spans="1:15">
      <c r="A8002" t="s">
        <v>11580</v>
      </c>
      <c r="B8002" t="s">
        <v>317</v>
      </c>
      <c r="C8002" t="s">
        <v>11581</v>
      </c>
      <c r="D8002" t="s">
        <v>318</v>
      </c>
      <c r="E8002">
        <v>5501.25</v>
      </c>
      <c r="F8002" t="s">
        <v>1170</v>
      </c>
      <c r="G8002" t="s">
        <v>11582</v>
      </c>
      <c r="H8002" t="s">
        <v>1036</v>
      </c>
      <c r="I8002" t="s">
        <v>10513</v>
      </c>
      <c r="J8002">
        <v>10157</v>
      </c>
      <c r="K8002">
        <v>113060</v>
      </c>
      <c r="L8002" t="s">
        <v>31</v>
      </c>
      <c r="M8002" t="s">
        <v>211</v>
      </c>
      <c r="N8002" t="s">
        <v>11269</v>
      </c>
      <c r="O8002" s="129"/>
    </row>
    <row r="8003" spans="1:15">
      <c r="A8003" t="s">
        <v>11583</v>
      </c>
      <c r="B8003" t="s">
        <v>317</v>
      </c>
      <c r="C8003" t="s">
        <v>11584</v>
      </c>
      <c r="D8003" t="s">
        <v>318</v>
      </c>
      <c r="E8003">
        <v>5252.5</v>
      </c>
      <c r="F8003" t="s">
        <v>1170</v>
      </c>
      <c r="G8003" t="s">
        <v>11585</v>
      </c>
      <c r="H8003" t="s">
        <v>1044</v>
      </c>
      <c r="I8003" t="s">
        <v>10513</v>
      </c>
      <c r="J8003">
        <v>10157</v>
      </c>
      <c r="K8003">
        <v>113060</v>
      </c>
      <c r="L8003" t="s">
        <v>31</v>
      </c>
      <c r="M8003" t="s">
        <v>211</v>
      </c>
      <c r="N8003" t="s">
        <v>11271</v>
      </c>
      <c r="O8003" s="129"/>
    </row>
    <row r="8004" spans="1:15">
      <c r="A8004" t="s">
        <v>1155</v>
      </c>
      <c r="B8004" t="s">
        <v>317</v>
      </c>
      <c r="C8004" t="s">
        <v>11586</v>
      </c>
      <c r="D8004" t="s">
        <v>318</v>
      </c>
      <c r="E8004">
        <v>5515.55</v>
      </c>
      <c r="F8004" t="s">
        <v>1170</v>
      </c>
      <c r="G8004" t="s">
        <v>11587</v>
      </c>
      <c r="H8004" t="s">
        <v>1048</v>
      </c>
      <c r="I8004" t="s">
        <v>10513</v>
      </c>
      <c r="J8004">
        <v>10157</v>
      </c>
      <c r="K8004">
        <v>113060</v>
      </c>
      <c r="L8004" t="s">
        <v>31</v>
      </c>
      <c r="M8004" t="s">
        <v>211</v>
      </c>
      <c r="N8004" t="s">
        <v>11270</v>
      </c>
      <c r="O8004" s="129"/>
    </row>
    <row r="8005" spans="1:15">
      <c r="A8005" t="s">
        <v>11588</v>
      </c>
      <c r="B8005" t="s">
        <v>317</v>
      </c>
      <c r="C8005" t="s">
        <v>11589</v>
      </c>
      <c r="D8005" t="s">
        <v>318</v>
      </c>
      <c r="E8005">
        <v>11866.73</v>
      </c>
      <c r="F8005" t="s">
        <v>1170</v>
      </c>
      <c r="G8005" t="s">
        <v>11590</v>
      </c>
      <c r="H8005" t="s">
        <v>1057</v>
      </c>
      <c r="I8005" t="s">
        <v>10513</v>
      </c>
      <c r="J8005">
        <v>10157</v>
      </c>
      <c r="K8005">
        <v>113060</v>
      </c>
      <c r="L8005" t="s">
        <v>31</v>
      </c>
      <c r="M8005" t="s">
        <v>211</v>
      </c>
      <c r="N8005" t="s">
        <v>11272</v>
      </c>
      <c r="O8005" s="129"/>
    </row>
    <row r="8006" spans="1:15">
      <c r="A8006" t="s">
        <v>1161</v>
      </c>
      <c r="B8006" t="s">
        <v>317</v>
      </c>
      <c r="C8006" t="s">
        <v>11591</v>
      </c>
      <c r="D8006" t="s">
        <v>318</v>
      </c>
      <c r="E8006">
        <v>6222.75</v>
      </c>
      <c r="F8006" t="s">
        <v>1170</v>
      </c>
      <c r="G8006" t="s">
        <v>11592</v>
      </c>
      <c r="H8006" t="s">
        <v>1047</v>
      </c>
      <c r="I8006" t="s">
        <v>10513</v>
      </c>
      <c r="J8006">
        <v>10157</v>
      </c>
      <c r="K8006">
        <v>113060</v>
      </c>
      <c r="L8006" t="s">
        <v>31</v>
      </c>
      <c r="M8006" t="s">
        <v>211</v>
      </c>
      <c r="N8006" t="s">
        <v>11273</v>
      </c>
      <c r="O8006" s="129"/>
    </row>
    <row r="8007" spans="1:15">
      <c r="A8007" t="s">
        <v>1160</v>
      </c>
      <c r="B8007" t="s">
        <v>317</v>
      </c>
      <c r="C8007" t="s">
        <v>11593</v>
      </c>
      <c r="D8007" t="s">
        <v>318</v>
      </c>
      <c r="E8007">
        <v>5845.71</v>
      </c>
      <c r="F8007" t="s">
        <v>1170</v>
      </c>
      <c r="G8007" t="s">
        <v>11594</v>
      </c>
      <c r="H8007" t="s">
        <v>1053</v>
      </c>
      <c r="I8007" t="s">
        <v>10513</v>
      </c>
      <c r="J8007">
        <v>10157</v>
      </c>
      <c r="K8007">
        <v>113060</v>
      </c>
      <c r="L8007" t="s">
        <v>31</v>
      </c>
      <c r="M8007" t="s">
        <v>211</v>
      </c>
      <c r="N8007" t="s">
        <v>11274</v>
      </c>
      <c r="O8007" s="129"/>
    </row>
    <row r="8008" spans="1:15">
      <c r="A8008" t="s">
        <v>316</v>
      </c>
      <c r="B8008" t="s">
        <v>317</v>
      </c>
      <c r="C8008" t="s">
        <v>11569</v>
      </c>
      <c r="D8008" t="s">
        <v>318</v>
      </c>
      <c r="E8008">
        <v>443.96</v>
      </c>
      <c r="F8008" t="s">
        <v>1170</v>
      </c>
      <c r="G8008" t="s">
        <v>11570</v>
      </c>
      <c r="H8008" t="s">
        <v>1054</v>
      </c>
      <c r="I8008" t="s">
        <v>10512</v>
      </c>
      <c r="J8008">
        <v>10157</v>
      </c>
      <c r="K8008">
        <v>114000</v>
      </c>
      <c r="L8008" t="s">
        <v>39</v>
      </c>
      <c r="M8008" t="s">
        <v>211</v>
      </c>
      <c r="N8008" t="s">
        <v>11264</v>
      </c>
      <c r="O8008" s="129"/>
    </row>
    <row r="8009" spans="1:15">
      <c r="A8009" t="s">
        <v>320</v>
      </c>
      <c r="B8009" t="s">
        <v>317</v>
      </c>
      <c r="C8009" t="s">
        <v>11571</v>
      </c>
      <c r="D8009" t="s">
        <v>318</v>
      </c>
      <c r="E8009">
        <v>443.96</v>
      </c>
      <c r="F8009" t="s">
        <v>1170</v>
      </c>
      <c r="G8009" t="s">
        <v>11572</v>
      </c>
      <c r="H8009" t="s">
        <v>1048</v>
      </c>
      <c r="I8009" t="s">
        <v>10512</v>
      </c>
      <c r="J8009">
        <v>10157</v>
      </c>
      <c r="K8009">
        <v>114000</v>
      </c>
      <c r="L8009" t="s">
        <v>39</v>
      </c>
      <c r="M8009" t="s">
        <v>211</v>
      </c>
      <c r="N8009" t="s">
        <v>11265</v>
      </c>
      <c r="O8009" s="129"/>
    </row>
    <row r="8010" spans="1:15">
      <c r="A8010" t="s">
        <v>321</v>
      </c>
      <c r="B8010" t="s">
        <v>317</v>
      </c>
      <c r="C8010" t="s">
        <v>11573</v>
      </c>
      <c r="D8010" t="s">
        <v>318</v>
      </c>
      <c r="E8010">
        <v>443.96</v>
      </c>
      <c r="F8010" t="s">
        <v>1170</v>
      </c>
      <c r="G8010" t="s">
        <v>11574</v>
      </c>
      <c r="H8010" t="s">
        <v>1049</v>
      </c>
      <c r="I8010" t="s">
        <v>10512</v>
      </c>
      <c r="J8010">
        <v>10157</v>
      </c>
      <c r="K8010">
        <v>114000</v>
      </c>
      <c r="L8010" t="s">
        <v>39</v>
      </c>
      <c r="M8010" t="s">
        <v>211</v>
      </c>
      <c r="N8010" t="s">
        <v>11266</v>
      </c>
      <c r="O8010" s="129"/>
    </row>
    <row r="8011" spans="1:15">
      <c r="A8011" t="s">
        <v>1115</v>
      </c>
      <c r="B8011" t="s">
        <v>317</v>
      </c>
      <c r="C8011" t="s">
        <v>11575</v>
      </c>
      <c r="D8011" t="s">
        <v>318</v>
      </c>
      <c r="E8011">
        <v>435.91</v>
      </c>
      <c r="F8011" t="s">
        <v>1170</v>
      </c>
      <c r="G8011" t="s">
        <v>11576</v>
      </c>
      <c r="H8011" t="s">
        <v>1052</v>
      </c>
      <c r="I8011" t="s">
        <v>10512</v>
      </c>
      <c r="J8011">
        <v>10157</v>
      </c>
      <c r="K8011">
        <v>114000</v>
      </c>
      <c r="L8011" t="s">
        <v>39</v>
      </c>
      <c r="M8011" t="s">
        <v>211</v>
      </c>
      <c r="N8011" t="s">
        <v>11267</v>
      </c>
      <c r="O8011" s="129"/>
    </row>
    <row r="8012" spans="1:15">
      <c r="A8012" t="s">
        <v>11577</v>
      </c>
      <c r="B8012" t="s">
        <v>317</v>
      </c>
      <c r="C8012" t="s">
        <v>11578</v>
      </c>
      <c r="D8012" t="s">
        <v>318</v>
      </c>
      <c r="E8012">
        <v>560.51</v>
      </c>
      <c r="F8012" t="s">
        <v>1170</v>
      </c>
      <c r="G8012" t="s">
        <v>11579</v>
      </c>
      <c r="H8012" t="s">
        <v>1044</v>
      </c>
      <c r="I8012" t="s">
        <v>10512</v>
      </c>
      <c r="J8012">
        <v>10157</v>
      </c>
      <c r="K8012">
        <v>114000</v>
      </c>
      <c r="L8012" t="s">
        <v>39</v>
      </c>
      <c r="M8012" t="s">
        <v>211</v>
      </c>
      <c r="N8012" t="s">
        <v>11268</v>
      </c>
      <c r="O8012" s="129"/>
    </row>
    <row r="8013" spans="1:15">
      <c r="A8013" t="s">
        <v>11580</v>
      </c>
      <c r="B8013" t="s">
        <v>317</v>
      </c>
      <c r="C8013" t="s">
        <v>11581</v>
      </c>
      <c r="D8013" t="s">
        <v>318</v>
      </c>
      <c r="E8013">
        <v>443.72</v>
      </c>
      <c r="F8013" t="s">
        <v>1170</v>
      </c>
      <c r="G8013" t="s">
        <v>11582</v>
      </c>
      <c r="H8013" t="s">
        <v>1037</v>
      </c>
      <c r="I8013" t="s">
        <v>10512</v>
      </c>
      <c r="J8013">
        <v>10157</v>
      </c>
      <c r="K8013">
        <v>114000</v>
      </c>
      <c r="L8013" t="s">
        <v>39</v>
      </c>
      <c r="M8013" t="s">
        <v>211</v>
      </c>
      <c r="N8013" t="s">
        <v>11269</v>
      </c>
      <c r="O8013" s="129"/>
    </row>
    <row r="8014" spans="1:15">
      <c r="A8014" t="s">
        <v>1155</v>
      </c>
      <c r="B8014" t="s">
        <v>317</v>
      </c>
      <c r="C8014" t="s">
        <v>11586</v>
      </c>
      <c r="D8014" t="s">
        <v>318</v>
      </c>
      <c r="E8014">
        <v>436.62</v>
      </c>
      <c r="F8014" t="s">
        <v>1170</v>
      </c>
      <c r="G8014" t="s">
        <v>11587</v>
      </c>
      <c r="H8014" t="s">
        <v>1049</v>
      </c>
      <c r="I8014" t="s">
        <v>10512</v>
      </c>
      <c r="J8014">
        <v>10157</v>
      </c>
      <c r="K8014">
        <v>114000</v>
      </c>
      <c r="L8014" t="s">
        <v>39</v>
      </c>
      <c r="M8014" t="s">
        <v>211</v>
      </c>
      <c r="N8014" t="s">
        <v>11270</v>
      </c>
      <c r="O8014" s="129"/>
    </row>
    <row r="8015" spans="1:15">
      <c r="A8015" t="s">
        <v>11583</v>
      </c>
      <c r="B8015" t="s">
        <v>317</v>
      </c>
      <c r="C8015" t="s">
        <v>11584</v>
      </c>
      <c r="D8015" t="s">
        <v>318</v>
      </c>
      <c r="E8015">
        <v>443.72</v>
      </c>
      <c r="F8015" t="s">
        <v>1170</v>
      </c>
      <c r="G8015" t="s">
        <v>11585</v>
      </c>
      <c r="H8015" t="s">
        <v>1045</v>
      </c>
      <c r="I8015" t="s">
        <v>10512</v>
      </c>
      <c r="J8015">
        <v>10157</v>
      </c>
      <c r="K8015">
        <v>114000</v>
      </c>
      <c r="L8015" t="s">
        <v>39</v>
      </c>
      <c r="M8015" t="s">
        <v>211</v>
      </c>
      <c r="N8015" t="s">
        <v>11271</v>
      </c>
      <c r="O8015" s="129"/>
    </row>
    <row r="8016" spans="1:15">
      <c r="A8016" t="s">
        <v>11588</v>
      </c>
      <c r="B8016" t="s">
        <v>317</v>
      </c>
      <c r="C8016" t="s">
        <v>11589</v>
      </c>
      <c r="D8016" t="s">
        <v>318</v>
      </c>
      <c r="E8016">
        <v>830.69</v>
      </c>
      <c r="F8016" t="s">
        <v>1170</v>
      </c>
      <c r="G8016" t="s">
        <v>11590</v>
      </c>
      <c r="H8016" t="s">
        <v>1058</v>
      </c>
      <c r="I8016" t="s">
        <v>10512</v>
      </c>
      <c r="J8016">
        <v>10157</v>
      </c>
      <c r="K8016">
        <v>114000</v>
      </c>
      <c r="L8016" t="s">
        <v>39</v>
      </c>
      <c r="M8016" t="s">
        <v>211</v>
      </c>
      <c r="N8016" t="s">
        <v>11272</v>
      </c>
      <c r="O8016" s="129"/>
    </row>
    <row r="8017" spans="1:15">
      <c r="A8017" t="s">
        <v>1161</v>
      </c>
      <c r="B8017" t="s">
        <v>317</v>
      </c>
      <c r="C8017" t="s">
        <v>11591</v>
      </c>
      <c r="D8017" t="s">
        <v>318</v>
      </c>
      <c r="E8017">
        <v>340.63</v>
      </c>
      <c r="F8017" t="s">
        <v>1170</v>
      </c>
      <c r="G8017" t="s">
        <v>11592</v>
      </c>
      <c r="H8017" t="s">
        <v>1048</v>
      </c>
      <c r="I8017" t="s">
        <v>10512</v>
      </c>
      <c r="J8017">
        <v>10157</v>
      </c>
      <c r="K8017">
        <v>114000</v>
      </c>
      <c r="L8017" t="s">
        <v>39</v>
      </c>
      <c r="M8017" t="s">
        <v>211</v>
      </c>
      <c r="N8017" t="s">
        <v>11273</v>
      </c>
      <c r="O8017" s="129"/>
    </row>
    <row r="8018" spans="1:15">
      <c r="A8018" t="s">
        <v>1160</v>
      </c>
      <c r="B8018" t="s">
        <v>317</v>
      </c>
      <c r="C8018" t="s">
        <v>11593</v>
      </c>
      <c r="D8018" t="s">
        <v>318</v>
      </c>
      <c r="E8018">
        <v>340.63</v>
      </c>
      <c r="F8018" t="s">
        <v>1170</v>
      </c>
      <c r="G8018" t="s">
        <v>11594</v>
      </c>
      <c r="H8018" t="s">
        <v>1054</v>
      </c>
      <c r="I8018" t="s">
        <v>10512</v>
      </c>
      <c r="J8018">
        <v>10157</v>
      </c>
      <c r="K8018">
        <v>114000</v>
      </c>
      <c r="L8018" t="s">
        <v>39</v>
      </c>
      <c r="M8018" t="s">
        <v>211</v>
      </c>
      <c r="N8018" t="s">
        <v>11274</v>
      </c>
      <c r="O8018" s="129"/>
    </row>
    <row r="8019" spans="1:15">
      <c r="A8019" t="s">
        <v>316</v>
      </c>
      <c r="B8019" t="s">
        <v>317</v>
      </c>
      <c r="C8019" t="s">
        <v>11569</v>
      </c>
      <c r="D8019" t="s">
        <v>318</v>
      </c>
      <c r="E8019">
        <v>1623.43</v>
      </c>
      <c r="F8019" t="s">
        <v>1170</v>
      </c>
      <c r="G8019" t="s">
        <v>11570</v>
      </c>
      <c r="H8019" t="s">
        <v>1055</v>
      </c>
      <c r="I8019" t="s">
        <v>10511</v>
      </c>
      <c r="J8019">
        <v>10157</v>
      </c>
      <c r="K8019">
        <v>114010</v>
      </c>
      <c r="L8019" t="s">
        <v>35</v>
      </c>
      <c r="M8019" t="s">
        <v>211</v>
      </c>
      <c r="N8019" t="s">
        <v>11264</v>
      </c>
      <c r="O8019" s="129"/>
    </row>
    <row r="8020" spans="1:15">
      <c r="A8020" t="s">
        <v>320</v>
      </c>
      <c r="B8020" t="s">
        <v>317</v>
      </c>
      <c r="C8020" t="s">
        <v>11571</v>
      </c>
      <c r="D8020" t="s">
        <v>318</v>
      </c>
      <c r="E8020">
        <v>2984.99</v>
      </c>
      <c r="F8020" t="s">
        <v>1170</v>
      </c>
      <c r="G8020" t="s">
        <v>11572</v>
      </c>
      <c r="H8020" t="s">
        <v>1049</v>
      </c>
      <c r="I8020" t="s">
        <v>10511</v>
      </c>
      <c r="J8020">
        <v>10157</v>
      </c>
      <c r="K8020">
        <v>114010</v>
      </c>
      <c r="L8020" t="s">
        <v>35</v>
      </c>
      <c r="M8020" t="s">
        <v>211</v>
      </c>
      <c r="N8020" t="s">
        <v>11265</v>
      </c>
      <c r="O8020" s="129"/>
    </row>
    <row r="8021" spans="1:15">
      <c r="A8021" t="s">
        <v>321</v>
      </c>
      <c r="B8021" t="s">
        <v>317</v>
      </c>
      <c r="C8021" t="s">
        <v>11573</v>
      </c>
      <c r="D8021" t="s">
        <v>318</v>
      </c>
      <c r="E8021">
        <v>646.34</v>
      </c>
      <c r="F8021" t="s">
        <v>1170</v>
      </c>
      <c r="G8021" t="s">
        <v>11574</v>
      </c>
      <c r="H8021" t="s">
        <v>1050</v>
      </c>
      <c r="I8021" t="s">
        <v>10511</v>
      </c>
      <c r="J8021">
        <v>10157</v>
      </c>
      <c r="K8021">
        <v>114010</v>
      </c>
      <c r="L8021" t="s">
        <v>35</v>
      </c>
      <c r="M8021" t="s">
        <v>211</v>
      </c>
      <c r="N8021" t="s">
        <v>11266</v>
      </c>
      <c r="O8021" s="129"/>
    </row>
    <row r="8022" spans="1:15">
      <c r="A8022" t="s">
        <v>1115</v>
      </c>
      <c r="B8022" t="s">
        <v>317</v>
      </c>
      <c r="C8022" t="s">
        <v>11575</v>
      </c>
      <c r="D8022" t="s">
        <v>318</v>
      </c>
      <c r="E8022">
        <v>1389.73</v>
      </c>
      <c r="F8022" t="s">
        <v>1170</v>
      </c>
      <c r="G8022" t="s">
        <v>11576</v>
      </c>
      <c r="H8022" t="s">
        <v>1053</v>
      </c>
      <c r="I8022" t="s">
        <v>10511</v>
      </c>
      <c r="J8022">
        <v>10157</v>
      </c>
      <c r="K8022">
        <v>114010</v>
      </c>
      <c r="L8022" t="s">
        <v>35</v>
      </c>
      <c r="M8022" t="s">
        <v>211</v>
      </c>
      <c r="N8022" t="s">
        <v>11267</v>
      </c>
      <c r="O8022" s="129"/>
    </row>
    <row r="8023" spans="1:15">
      <c r="A8023" t="s">
        <v>11577</v>
      </c>
      <c r="B8023" t="s">
        <v>317</v>
      </c>
      <c r="C8023" t="s">
        <v>11578</v>
      </c>
      <c r="D8023" t="s">
        <v>318</v>
      </c>
      <c r="E8023">
        <v>2711.08</v>
      </c>
      <c r="F8023" t="s">
        <v>1170</v>
      </c>
      <c r="G8023" t="s">
        <v>11579</v>
      </c>
      <c r="H8023" t="s">
        <v>1045</v>
      </c>
      <c r="I8023" t="s">
        <v>10511</v>
      </c>
      <c r="J8023">
        <v>10157</v>
      </c>
      <c r="K8023">
        <v>114010</v>
      </c>
      <c r="L8023" t="s">
        <v>35</v>
      </c>
      <c r="M8023" t="s">
        <v>211</v>
      </c>
      <c r="N8023" t="s">
        <v>11268</v>
      </c>
      <c r="O8023" s="129"/>
    </row>
    <row r="8024" spans="1:15">
      <c r="A8024" t="s">
        <v>11580</v>
      </c>
      <c r="B8024" t="s">
        <v>317</v>
      </c>
      <c r="C8024" t="s">
        <v>11581</v>
      </c>
      <c r="D8024" t="s">
        <v>318</v>
      </c>
      <c r="E8024">
        <v>1091.4000000000001</v>
      </c>
      <c r="F8024" t="s">
        <v>1170</v>
      </c>
      <c r="G8024" t="s">
        <v>11582</v>
      </c>
      <c r="H8024" t="s">
        <v>1038</v>
      </c>
      <c r="I8024" t="s">
        <v>10511</v>
      </c>
      <c r="J8024">
        <v>10157</v>
      </c>
      <c r="K8024">
        <v>114010</v>
      </c>
      <c r="L8024" t="s">
        <v>35</v>
      </c>
      <c r="M8024" t="s">
        <v>211</v>
      </c>
      <c r="N8024" t="s">
        <v>11269</v>
      </c>
      <c r="O8024" s="129"/>
    </row>
    <row r="8025" spans="1:15">
      <c r="A8025" t="s">
        <v>11583</v>
      </c>
      <c r="B8025" t="s">
        <v>317</v>
      </c>
      <c r="C8025" t="s">
        <v>11584</v>
      </c>
      <c r="D8025" t="s">
        <v>318</v>
      </c>
      <c r="E8025">
        <v>1083.51</v>
      </c>
      <c r="F8025" t="s">
        <v>1170</v>
      </c>
      <c r="G8025" t="s">
        <v>11585</v>
      </c>
      <c r="H8025" t="s">
        <v>1046</v>
      </c>
      <c r="I8025" t="s">
        <v>10511</v>
      </c>
      <c r="J8025">
        <v>10157</v>
      </c>
      <c r="K8025">
        <v>114010</v>
      </c>
      <c r="L8025" t="s">
        <v>35</v>
      </c>
      <c r="M8025" t="s">
        <v>211</v>
      </c>
      <c r="N8025" t="s">
        <v>11271</v>
      </c>
      <c r="O8025" s="129"/>
    </row>
    <row r="8026" spans="1:15">
      <c r="A8026" t="s">
        <v>1155</v>
      </c>
      <c r="B8026" t="s">
        <v>317</v>
      </c>
      <c r="C8026" t="s">
        <v>11586</v>
      </c>
      <c r="D8026" t="s">
        <v>318</v>
      </c>
      <c r="E8026">
        <v>1083.51</v>
      </c>
      <c r="F8026" t="s">
        <v>1170</v>
      </c>
      <c r="G8026" t="s">
        <v>11587</v>
      </c>
      <c r="H8026" t="s">
        <v>1050</v>
      </c>
      <c r="I8026" t="s">
        <v>10511</v>
      </c>
      <c r="J8026">
        <v>10157</v>
      </c>
      <c r="K8026">
        <v>114010</v>
      </c>
      <c r="L8026" t="s">
        <v>35</v>
      </c>
      <c r="M8026" t="s">
        <v>211</v>
      </c>
      <c r="N8026" t="s">
        <v>11270</v>
      </c>
      <c r="O8026" s="129"/>
    </row>
    <row r="8027" spans="1:15">
      <c r="A8027" t="s">
        <v>11588</v>
      </c>
      <c r="B8027" t="s">
        <v>317</v>
      </c>
      <c r="C8027" t="s">
        <v>11589</v>
      </c>
      <c r="D8027" t="s">
        <v>318</v>
      </c>
      <c r="E8027">
        <v>2044.98</v>
      </c>
      <c r="F8027" t="s">
        <v>1170</v>
      </c>
      <c r="G8027" t="s">
        <v>11590</v>
      </c>
      <c r="H8027" t="s">
        <v>1059</v>
      </c>
      <c r="I8027" t="s">
        <v>10511</v>
      </c>
      <c r="J8027">
        <v>10157</v>
      </c>
      <c r="K8027">
        <v>114010</v>
      </c>
      <c r="L8027" t="s">
        <v>35</v>
      </c>
      <c r="M8027" t="s">
        <v>211</v>
      </c>
      <c r="N8027" t="s">
        <v>11272</v>
      </c>
      <c r="O8027" s="129"/>
    </row>
    <row r="8028" spans="1:15">
      <c r="A8028" t="s">
        <v>1161</v>
      </c>
      <c r="B8028" t="s">
        <v>317</v>
      </c>
      <c r="C8028" t="s">
        <v>11591</v>
      </c>
      <c r="D8028" t="s">
        <v>318</v>
      </c>
      <c r="E8028">
        <v>1167.48</v>
      </c>
      <c r="F8028" t="s">
        <v>1170</v>
      </c>
      <c r="G8028" t="s">
        <v>11592</v>
      </c>
      <c r="H8028" t="s">
        <v>1049</v>
      </c>
      <c r="I8028" t="s">
        <v>10511</v>
      </c>
      <c r="J8028">
        <v>10157</v>
      </c>
      <c r="K8028">
        <v>114010</v>
      </c>
      <c r="L8028" t="s">
        <v>35</v>
      </c>
      <c r="M8028" t="s">
        <v>211</v>
      </c>
      <c r="N8028" t="s">
        <v>11273</v>
      </c>
      <c r="O8028" s="129"/>
    </row>
    <row r="8029" spans="1:15">
      <c r="A8029" t="s">
        <v>1160</v>
      </c>
      <c r="B8029" t="s">
        <v>317</v>
      </c>
      <c r="C8029" t="s">
        <v>11593</v>
      </c>
      <c r="D8029" t="s">
        <v>318</v>
      </c>
      <c r="E8029">
        <v>1167.48</v>
      </c>
      <c r="F8029" t="s">
        <v>1170</v>
      </c>
      <c r="G8029" t="s">
        <v>11594</v>
      </c>
      <c r="H8029" t="s">
        <v>1055</v>
      </c>
      <c r="I8029" t="s">
        <v>10511</v>
      </c>
      <c r="J8029">
        <v>10157</v>
      </c>
      <c r="K8029">
        <v>114010</v>
      </c>
      <c r="L8029" t="s">
        <v>35</v>
      </c>
      <c r="M8029" t="s">
        <v>211</v>
      </c>
      <c r="N8029" t="s">
        <v>11274</v>
      </c>
      <c r="O8029" s="129"/>
    </row>
    <row r="8030" spans="1:15">
      <c r="A8030" t="s">
        <v>316</v>
      </c>
      <c r="B8030" t="s">
        <v>317</v>
      </c>
      <c r="C8030" t="s">
        <v>11569</v>
      </c>
      <c r="D8030" t="s">
        <v>318</v>
      </c>
      <c r="E8030">
        <v>575.30999999999995</v>
      </c>
      <c r="F8030" t="s">
        <v>1170</v>
      </c>
      <c r="G8030" t="s">
        <v>11570</v>
      </c>
      <c r="H8030" t="s">
        <v>1056</v>
      </c>
      <c r="I8030" t="s">
        <v>10510</v>
      </c>
      <c r="J8030">
        <v>10157</v>
      </c>
      <c r="K8030">
        <v>114020</v>
      </c>
      <c r="L8030" t="s">
        <v>33</v>
      </c>
      <c r="M8030" t="s">
        <v>211</v>
      </c>
      <c r="N8030" t="s">
        <v>11264</v>
      </c>
      <c r="O8030" s="129"/>
    </row>
    <row r="8031" spans="1:15">
      <c r="A8031" t="s">
        <v>320</v>
      </c>
      <c r="B8031" t="s">
        <v>317</v>
      </c>
      <c r="C8031" t="s">
        <v>11571</v>
      </c>
      <c r="D8031" t="s">
        <v>318</v>
      </c>
      <c r="E8031">
        <v>595.02</v>
      </c>
      <c r="F8031" t="s">
        <v>1170</v>
      </c>
      <c r="G8031" t="s">
        <v>11572</v>
      </c>
      <c r="H8031" t="s">
        <v>1050</v>
      </c>
      <c r="I8031" t="s">
        <v>10510</v>
      </c>
      <c r="J8031">
        <v>10157</v>
      </c>
      <c r="K8031">
        <v>114020</v>
      </c>
      <c r="L8031" t="s">
        <v>33</v>
      </c>
      <c r="M8031" t="s">
        <v>211</v>
      </c>
      <c r="N8031" t="s">
        <v>11265</v>
      </c>
      <c r="O8031" s="129"/>
    </row>
    <row r="8032" spans="1:15">
      <c r="A8032" t="s">
        <v>321</v>
      </c>
      <c r="B8032" t="s">
        <v>317</v>
      </c>
      <c r="C8032" t="s">
        <v>11573</v>
      </c>
      <c r="D8032" t="s">
        <v>318</v>
      </c>
      <c r="E8032">
        <v>982.94</v>
      </c>
      <c r="F8032" t="s">
        <v>1170</v>
      </c>
      <c r="G8032" t="s">
        <v>11574</v>
      </c>
      <c r="H8032" t="s">
        <v>1051</v>
      </c>
      <c r="I8032" t="s">
        <v>10510</v>
      </c>
      <c r="J8032">
        <v>10157</v>
      </c>
      <c r="K8032">
        <v>114020</v>
      </c>
      <c r="L8032" t="s">
        <v>33</v>
      </c>
      <c r="M8032" t="s">
        <v>211</v>
      </c>
      <c r="N8032" t="s">
        <v>11266</v>
      </c>
      <c r="O8032" s="129"/>
    </row>
    <row r="8033" spans="1:15">
      <c r="A8033" t="s">
        <v>1115</v>
      </c>
      <c r="B8033" t="s">
        <v>317</v>
      </c>
      <c r="C8033" t="s">
        <v>11575</v>
      </c>
      <c r="D8033" t="s">
        <v>318</v>
      </c>
      <c r="E8033">
        <v>895.85</v>
      </c>
      <c r="F8033" t="s">
        <v>1170</v>
      </c>
      <c r="G8033" t="s">
        <v>11576</v>
      </c>
      <c r="H8033" t="s">
        <v>1054</v>
      </c>
      <c r="I8033" t="s">
        <v>10510</v>
      </c>
      <c r="J8033">
        <v>10157</v>
      </c>
      <c r="K8033">
        <v>114020</v>
      </c>
      <c r="L8033" t="s">
        <v>33</v>
      </c>
      <c r="M8033" t="s">
        <v>211</v>
      </c>
      <c r="N8033" t="s">
        <v>11267</v>
      </c>
      <c r="O8033" s="129"/>
    </row>
    <row r="8034" spans="1:15">
      <c r="A8034" t="s">
        <v>11577</v>
      </c>
      <c r="B8034" t="s">
        <v>317</v>
      </c>
      <c r="C8034" t="s">
        <v>11578</v>
      </c>
      <c r="D8034" t="s">
        <v>318</v>
      </c>
      <c r="E8034">
        <v>884.88</v>
      </c>
      <c r="F8034" t="s">
        <v>1170</v>
      </c>
      <c r="G8034" t="s">
        <v>11579</v>
      </c>
      <c r="H8034" t="s">
        <v>1046</v>
      </c>
      <c r="I8034" t="s">
        <v>10510</v>
      </c>
      <c r="J8034">
        <v>10157</v>
      </c>
      <c r="K8034">
        <v>114020</v>
      </c>
      <c r="L8034" t="s">
        <v>33</v>
      </c>
      <c r="M8034" t="s">
        <v>211</v>
      </c>
      <c r="N8034" t="s">
        <v>11268</v>
      </c>
      <c r="O8034" s="129"/>
    </row>
    <row r="8035" spans="1:15">
      <c r="A8035" t="s">
        <v>11580</v>
      </c>
      <c r="B8035" t="s">
        <v>317</v>
      </c>
      <c r="C8035" t="s">
        <v>11581</v>
      </c>
      <c r="D8035" t="s">
        <v>318</v>
      </c>
      <c r="E8035">
        <v>947.93</v>
      </c>
      <c r="F8035" t="s">
        <v>1170</v>
      </c>
      <c r="G8035" t="s">
        <v>11582</v>
      </c>
      <c r="H8035" t="s">
        <v>1039</v>
      </c>
      <c r="I8035" t="s">
        <v>10510</v>
      </c>
      <c r="J8035">
        <v>10157</v>
      </c>
      <c r="K8035">
        <v>114020</v>
      </c>
      <c r="L8035" t="s">
        <v>33</v>
      </c>
      <c r="M8035" t="s">
        <v>211</v>
      </c>
      <c r="N8035" t="s">
        <v>11269</v>
      </c>
      <c r="O8035" s="129"/>
    </row>
    <row r="8036" spans="1:15">
      <c r="A8036" t="s">
        <v>1155</v>
      </c>
      <c r="B8036" t="s">
        <v>317</v>
      </c>
      <c r="C8036" t="s">
        <v>11586</v>
      </c>
      <c r="D8036" t="s">
        <v>318</v>
      </c>
      <c r="E8036">
        <v>1066.1500000000001</v>
      </c>
      <c r="F8036" t="s">
        <v>1170</v>
      </c>
      <c r="G8036" t="s">
        <v>11587</v>
      </c>
      <c r="H8036" t="s">
        <v>1051</v>
      </c>
      <c r="I8036" t="s">
        <v>10510</v>
      </c>
      <c r="J8036">
        <v>10157</v>
      </c>
      <c r="K8036">
        <v>114020</v>
      </c>
      <c r="L8036" t="s">
        <v>33</v>
      </c>
      <c r="M8036" t="s">
        <v>211</v>
      </c>
      <c r="N8036" t="s">
        <v>11270</v>
      </c>
      <c r="O8036" s="129"/>
    </row>
    <row r="8037" spans="1:15">
      <c r="A8037" t="s">
        <v>11583</v>
      </c>
      <c r="B8037" t="s">
        <v>317</v>
      </c>
      <c r="C8037" t="s">
        <v>11584</v>
      </c>
      <c r="D8037" t="s">
        <v>318</v>
      </c>
      <c r="E8037">
        <v>884.88</v>
      </c>
      <c r="F8037" t="s">
        <v>1170</v>
      </c>
      <c r="G8037" t="s">
        <v>11585</v>
      </c>
      <c r="H8037" t="s">
        <v>1047</v>
      </c>
      <c r="I8037" t="s">
        <v>10510</v>
      </c>
      <c r="J8037">
        <v>10157</v>
      </c>
      <c r="K8037">
        <v>114020</v>
      </c>
      <c r="L8037" t="s">
        <v>33</v>
      </c>
      <c r="M8037" t="s">
        <v>211</v>
      </c>
      <c r="N8037" t="s">
        <v>11271</v>
      </c>
      <c r="O8037" s="129"/>
    </row>
    <row r="8038" spans="1:15">
      <c r="A8038" t="s">
        <v>11588</v>
      </c>
      <c r="B8038" t="s">
        <v>317</v>
      </c>
      <c r="C8038" t="s">
        <v>11589</v>
      </c>
      <c r="D8038" t="s">
        <v>318</v>
      </c>
      <c r="E8038">
        <v>1638.62</v>
      </c>
      <c r="F8038" t="s">
        <v>1170</v>
      </c>
      <c r="G8038" t="s">
        <v>11590</v>
      </c>
      <c r="H8038" t="s">
        <v>1060</v>
      </c>
      <c r="I8038" t="s">
        <v>10510</v>
      </c>
      <c r="J8038">
        <v>10157</v>
      </c>
      <c r="K8038">
        <v>114020</v>
      </c>
      <c r="L8038" t="s">
        <v>33</v>
      </c>
      <c r="M8038" t="s">
        <v>211</v>
      </c>
      <c r="N8038" t="s">
        <v>11272</v>
      </c>
      <c r="O8038" s="129"/>
    </row>
    <row r="8039" spans="1:15">
      <c r="A8039" t="s">
        <v>1161</v>
      </c>
      <c r="B8039" t="s">
        <v>317</v>
      </c>
      <c r="C8039" t="s">
        <v>11591</v>
      </c>
      <c r="D8039" t="s">
        <v>318</v>
      </c>
      <c r="E8039">
        <v>969.54</v>
      </c>
      <c r="F8039" t="s">
        <v>1170</v>
      </c>
      <c r="G8039" t="s">
        <v>11592</v>
      </c>
      <c r="H8039" t="s">
        <v>1050</v>
      </c>
      <c r="I8039" t="s">
        <v>10510</v>
      </c>
      <c r="J8039">
        <v>10157</v>
      </c>
      <c r="K8039">
        <v>114020</v>
      </c>
      <c r="L8039" t="s">
        <v>33</v>
      </c>
      <c r="M8039" t="s">
        <v>211</v>
      </c>
      <c r="N8039" t="s">
        <v>11273</v>
      </c>
      <c r="O8039" s="129"/>
    </row>
    <row r="8040" spans="1:15">
      <c r="A8040" t="s">
        <v>1160</v>
      </c>
      <c r="B8040" t="s">
        <v>317</v>
      </c>
      <c r="C8040" t="s">
        <v>11593</v>
      </c>
      <c r="D8040" t="s">
        <v>318</v>
      </c>
      <c r="E8040">
        <v>973.28</v>
      </c>
      <c r="F8040" t="s">
        <v>1170</v>
      </c>
      <c r="G8040" t="s">
        <v>11594</v>
      </c>
      <c r="H8040" t="s">
        <v>1056</v>
      </c>
      <c r="I8040" t="s">
        <v>10510</v>
      </c>
      <c r="J8040">
        <v>10157</v>
      </c>
      <c r="K8040">
        <v>114020</v>
      </c>
      <c r="L8040" t="s">
        <v>33</v>
      </c>
      <c r="M8040" t="s">
        <v>211</v>
      </c>
      <c r="N8040" t="s">
        <v>11274</v>
      </c>
      <c r="O8040" s="129"/>
    </row>
    <row r="8041" spans="1:15">
      <c r="A8041" t="s">
        <v>316</v>
      </c>
      <c r="B8041" t="s">
        <v>317</v>
      </c>
      <c r="C8041" t="s">
        <v>11569</v>
      </c>
      <c r="D8041" t="s">
        <v>318</v>
      </c>
      <c r="E8041">
        <v>15851.86</v>
      </c>
      <c r="F8041" t="s">
        <v>1170</v>
      </c>
      <c r="G8041" t="s">
        <v>11570</v>
      </c>
      <c r="H8041" t="s">
        <v>1057</v>
      </c>
      <c r="I8041" t="s">
        <v>10509</v>
      </c>
      <c r="J8041">
        <v>10157</v>
      </c>
      <c r="K8041">
        <v>114040</v>
      </c>
      <c r="L8041" t="s">
        <v>27</v>
      </c>
      <c r="M8041" t="s">
        <v>211</v>
      </c>
      <c r="N8041" t="s">
        <v>11264</v>
      </c>
      <c r="O8041" s="129"/>
    </row>
    <row r="8042" spans="1:15">
      <c r="A8042" t="s">
        <v>320</v>
      </c>
      <c r="B8042" t="s">
        <v>317</v>
      </c>
      <c r="C8042" t="s">
        <v>11571</v>
      </c>
      <c r="D8042" t="s">
        <v>318</v>
      </c>
      <c r="E8042">
        <v>20690.91</v>
      </c>
      <c r="F8042" t="s">
        <v>1170</v>
      </c>
      <c r="G8042" t="s">
        <v>11572</v>
      </c>
      <c r="H8042" t="s">
        <v>1051</v>
      </c>
      <c r="I8042" t="s">
        <v>10509</v>
      </c>
      <c r="J8042">
        <v>10157</v>
      </c>
      <c r="K8042">
        <v>114040</v>
      </c>
      <c r="L8042" t="s">
        <v>27</v>
      </c>
      <c r="M8042" t="s">
        <v>211</v>
      </c>
      <c r="N8042" t="s">
        <v>11265</v>
      </c>
      <c r="O8042" s="129"/>
    </row>
    <row r="8043" spans="1:15">
      <c r="A8043" t="s">
        <v>321</v>
      </c>
      <c r="B8043" t="s">
        <v>317</v>
      </c>
      <c r="C8043" t="s">
        <v>11573</v>
      </c>
      <c r="D8043" t="s">
        <v>318</v>
      </c>
      <c r="E8043">
        <v>17039.830000000002</v>
      </c>
      <c r="F8043" t="s">
        <v>1170</v>
      </c>
      <c r="G8043" t="s">
        <v>11574</v>
      </c>
      <c r="H8043" t="s">
        <v>1052</v>
      </c>
      <c r="I8043" t="s">
        <v>10509</v>
      </c>
      <c r="J8043">
        <v>10157</v>
      </c>
      <c r="K8043">
        <v>114040</v>
      </c>
      <c r="L8043" t="s">
        <v>27</v>
      </c>
      <c r="M8043" t="s">
        <v>211</v>
      </c>
      <c r="N8043" t="s">
        <v>11266</v>
      </c>
      <c r="O8043" s="129"/>
    </row>
    <row r="8044" spans="1:15">
      <c r="A8044" t="s">
        <v>1115</v>
      </c>
      <c r="B8044" t="s">
        <v>317</v>
      </c>
      <c r="C8044" t="s">
        <v>11575</v>
      </c>
      <c r="D8044" t="s">
        <v>318</v>
      </c>
      <c r="E8044">
        <v>19657.240000000002</v>
      </c>
      <c r="F8044" t="s">
        <v>1170</v>
      </c>
      <c r="G8044" t="s">
        <v>11576</v>
      </c>
      <c r="H8044" t="s">
        <v>1055</v>
      </c>
      <c r="I8044" t="s">
        <v>10509</v>
      </c>
      <c r="J8044">
        <v>10157</v>
      </c>
      <c r="K8044">
        <v>114040</v>
      </c>
      <c r="L8044" t="s">
        <v>27</v>
      </c>
      <c r="M8044" t="s">
        <v>211</v>
      </c>
      <c r="N8044" t="s">
        <v>11267</v>
      </c>
      <c r="O8044" s="129"/>
    </row>
    <row r="8045" spans="1:15">
      <c r="A8045" t="s">
        <v>11577</v>
      </c>
      <c r="B8045" t="s">
        <v>317</v>
      </c>
      <c r="C8045" t="s">
        <v>11578</v>
      </c>
      <c r="D8045" t="s">
        <v>318</v>
      </c>
      <c r="E8045">
        <v>18694.79</v>
      </c>
      <c r="F8045" t="s">
        <v>1170</v>
      </c>
      <c r="G8045" t="s">
        <v>11579</v>
      </c>
      <c r="H8045" t="s">
        <v>1047</v>
      </c>
      <c r="I8045" t="s">
        <v>10509</v>
      </c>
      <c r="J8045">
        <v>10157</v>
      </c>
      <c r="K8045">
        <v>114040</v>
      </c>
      <c r="L8045" t="s">
        <v>27</v>
      </c>
      <c r="M8045" t="s">
        <v>211</v>
      </c>
      <c r="N8045" t="s">
        <v>11268</v>
      </c>
      <c r="O8045" s="129"/>
    </row>
    <row r="8046" spans="1:15">
      <c r="A8046" t="s">
        <v>11580</v>
      </c>
      <c r="B8046" t="s">
        <v>317</v>
      </c>
      <c r="C8046" t="s">
        <v>11581</v>
      </c>
      <c r="D8046" t="s">
        <v>318</v>
      </c>
      <c r="E8046">
        <v>18388.849999999999</v>
      </c>
      <c r="F8046" t="s">
        <v>1170</v>
      </c>
      <c r="G8046" t="s">
        <v>11582</v>
      </c>
      <c r="H8046" t="s">
        <v>1040</v>
      </c>
      <c r="I8046" t="s">
        <v>10509</v>
      </c>
      <c r="J8046">
        <v>10157</v>
      </c>
      <c r="K8046">
        <v>114040</v>
      </c>
      <c r="L8046" t="s">
        <v>27</v>
      </c>
      <c r="M8046" t="s">
        <v>211</v>
      </c>
      <c r="N8046" t="s">
        <v>11269</v>
      </c>
      <c r="O8046" s="129"/>
    </row>
    <row r="8047" spans="1:15">
      <c r="A8047" t="s">
        <v>11583</v>
      </c>
      <c r="B8047" t="s">
        <v>317</v>
      </c>
      <c r="C8047" t="s">
        <v>11584</v>
      </c>
      <c r="D8047" t="s">
        <v>318</v>
      </c>
      <c r="E8047">
        <v>20028.04</v>
      </c>
      <c r="F8047" t="s">
        <v>1170</v>
      </c>
      <c r="G8047" t="s">
        <v>11585</v>
      </c>
      <c r="H8047" t="s">
        <v>1048</v>
      </c>
      <c r="I8047" t="s">
        <v>10509</v>
      </c>
      <c r="J8047">
        <v>10157</v>
      </c>
      <c r="K8047">
        <v>114040</v>
      </c>
      <c r="L8047" t="s">
        <v>27</v>
      </c>
      <c r="M8047" t="s">
        <v>211</v>
      </c>
      <c r="N8047" t="s">
        <v>11271</v>
      </c>
      <c r="O8047" s="129"/>
    </row>
    <row r="8048" spans="1:15">
      <c r="A8048" t="s">
        <v>1155</v>
      </c>
      <c r="B8048" t="s">
        <v>317</v>
      </c>
      <c r="C8048" t="s">
        <v>11586</v>
      </c>
      <c r="D8048" t="s">
        <v>318</v>
      </c>
      <c r="E8048">
        <v>20077.53</v>
      </c>
      <c r="F8048" t="s">
        <v>1170</v>
      </c>
      <c r="G8048" t="s">
        <v>11587</v>
      </c>
      <c r="H8048" t="s">
        <v>1052</v>
      </c>
      <c r="I8048" t="s">
        <v>10509</v>
      </c>
      <c r="J8048">
        <v>10157</v>
      </c>
      <c r="K8048">
        <v>114040</v>
      </c>
      <c r="L8048" t="s">
        <v>27</v>
      </c>
      <c r="M8048" t="s">
        <v>211</v>
      </c>
      <c r="N8048" t="s">
        <v>11270</v>
      </c>
      <c r="O8048" s="129"/>
    </row>
    <row r="8049" spans="1:15">
      <c r="A8049" t="s">
        <v>11588</v>
      </c>
      <c r="B8049" t="s">
        <v>317</v>
      </c>
      <c r="C8049" t="s">
        <v>11589</v>
      </c>
      <c r="D8049" t="s">
        <v>318</v>
      </c>
      <c r="E8049">
        <v>24717</v>
      </c>
      <c r="F8049" t="s">
        <v>1170</v>
      </c>
      <c r="G8049" t="s">
        <v>11590</v>
      </c>
      <c r="H8049" t="s">
        <v>1061</v>
      </c>
      <c r="I8049" t="s">
        <v>10509</v>
      </c>
      <c r="J8049">
        <v>10157</v>
      </c>
      <c r="K8049">
        <v>114040</v>
      </c>
      <c r="L8049" t="s">
        <v>27</v>
      </c>
      <c r="M8049" t="s">
        <v>211</v>
      </c>
      <c r="N8049" t="s">
        <v>11272</v>
      </c>
      <c r="O8049" s="129"/>
    </row>
    <row r="8050" spans="1:15">
      <c r="A8050" t="s">
        <v>1161</v>
      </c>
      <c r="B8050" t="s">
        <v>317</v>
      </c>
      <c r="C8050" t="s">
        <v>11591</v>
      </c>
      <c r="D8050" t="s">
        <v>318</v>
      </c>
      <c r="E8050">
        <v>19382.8</v>
      </c>
      <c r="F8050" t="s">
        <v>1170</v>
      </c>
      <c r="G8050" t="s">
        <v>11592</v>
      </c>
      <c r="H8050" t="s">
        <v>1051</v>
      </c>
      <c r="I8050" t="s">
        <v>10509</v>
      </c>
      <c r="J8050">
        <v>10157</v>
      </c>
      <c r="K8050">
        <v>114040</v>
      </c>
      <c r="L8050" t="s">
        <v>27</v>
      </c>
      <c r="M8050" t="s">
        <v>211</v>
      </c>
      <c r="N8050" t="s">
        <v>11273</v>
      </c>
      <c r="O8050" s="129"/>
    </row>
    <row r="8051" spans="1:15">
      <c r="A8051" t="s">
        <v>1160</v>
      </c>
      <c r="B8051" t="s">
        <v>317</v>
      </c>
      <c r="C8051" t="s">
        <v>11593</v>
      </c>
      <c r="D8051" t="s">
        <v>318</v>
      </c>
      <c r="E8051">
        <v>19547.419999999998</v>
      </c>
      <c r="F8051" t="s">
        <v>1170</v>
      </c>
      <c r="G8051" t="s">
        <v>11594</v>
      </c>
      <c r="H8051" t="s">
        <v>1057</v>
      </c>
      <c r="I8051" t="s">
        <v>10509</v>
      </c>
      <c r="J8051">
        <v>10157</v>
      </c>
      <c r="K8051">
        <v>114040</v>
      </c>
      <c r="L8051" t="s">
        <v>27</v>
      </c>
      <c r="M8051" t="s">
        <v>211</v>
      </c>
      <c r="N8051" t="s">
        <v>11274</v>
      </c>
      <c r="O8051" s="129"/>
    </row>
    <row r="8052" spans="1:15">
      <c r="A8052" t="s">
        <v>316</v>
      </c>
      <c r="B8052" t="s">
        <v>317</v>
      </c>
      <c r="C8052" t="s">
        <v>11569</v>
      </c>
      <c r="D8052" t="s">
        <v>318</v>
      </c>
      <c r="E8052">
        <v>18623.41</v>
      </c>
      <c r="F8052" t="s">
        <v>1170</v>
      </c>
      <c r="G8052" t="s">
        <v>11570</v>
      </c>
      <c r="H8052" t="s">
        <v>1058</v>
      </c>
      <c r="I8052" t="s">
        <v>10508</v>
      </c>
      <c r="J8052">
        <v>10157</v>
      </c>
      <c r="K8052">
        <v>114060</v>
      </c>
      <c r="L8052" t="s">
        <v>31</v>
      </c>
      <c r="M8052" t="s">
        <v>211</v>
      </c>
      <c r="N8052" t="s">
        <v>11264</v>
      </c>
      <c r="O8052" s="129"/>
    </row>
    <row r="8053" spans="1:15">
      <c r="A8053" t="s">
        <v>320</v>
      </c>
      <c r="B8053" t="s">
        <v>317</v>
      </c>
      <c r="C8053" t="s">
        <v>11571</v>
      </c>
      <c r="D8053" t="s">
        <v>318</v>
      </c>
      <c r="E8053">
        <v>13401.6</v>
      </c>
      <c r="F8053" t="s">
        <v>1170</v>
      </c>
      <c r="G8053" t="s">
        <v>11572</v>
      </c>
      <c r="H8053" t="s">
        <v>1052</v>
      </c>
      <c r="I8053" t="s">
        <v>10508</v>
      </c>
      <c r="J8053">
        <v>10157</v>
      </c>
      <c r="K8053">
        <v>114060</v>
      </c>
      <c r="L8053" t="s">
        <v>31</v>
      </c>
      <c r="M8053" t="s">
        <v>211</v>
      </c>
      <c r="N8053" t="s">
        <v>11265</v>
      </c>
      <c r="O8053" s="129"/>
    </row>
    <row r="8054" spans="1:15">
      <c r="A8054" t="s">
        <v>321</v>
      </c>
      <c r="B8054" t="s">
        <v>317</v>
      </c>
      <c r="C8054" t="s">
        <v>11573</v>
      </c>
      <c r="D8054" t="s">
        <v>318</v>
      </c>
      <c r="E8054">
        <v>17199.689999999999</v>
      </c>
      <c r="F8054" t="s">
        <v>1170</v>
      </c>
      <c r="G8054" t="s">
        <v>11574</v>
      </c>
      <c r="H8054" t="s">
        <v>1053</v>
      </c>
      <c r="I8054" t="s">
        <v>10508</v>
      </c>
      <c r="J8054">
        <v>10157</v>
      </c>
      <c r="K8054">
        <v>114060</v>
      </c>
      <c r="L8054" t="s">
        <v>31</v>
      </c>
      <c r="M8054" t="s">
        <v>211</v>
      </c>
      <c r="N8054" t="s">
        <v>11266</v>
      </c>
      <c r="O8054" s="129"/>
    </row>
    <row r="8055" spans="1:15">
      <c r="A8055" t="s">
        <v>1115</v>
      </c>
      <c r="B8055" t="s">
        <v>317</v>
      </c>
      <c r="C8055" t="s">
        <v>11575</v>
      </c>
      <c r="D8055" t="s">
        <v>318</v>
      </c>
      <c r="E8055">
        <v>17090.580000000002</v>
      </c>
      <c r="F8055" t="s">
        <v>1170</v>
      </c>
      <c r="G8055" t="s">
        <v>11576</v>
      </c>
      <c r="H8055" t="s">
        <v>1056</v>
      </c>
      <c r="I8055" t="s">
        <v>10508</v>
      </c>
      <c r="J8055">
        <v>10157</v>
      </c>
      <c r="K8055">
        <v>114060</v>
      </c>
      <c r="L8055" t="s">
        <v>31</v>
      </c>
      <c r="M8055" t="s">
        <v>211</v>
      </c>
      <c r="N8055" t="s">
        <v>11267</v>
      </c>
      <c r="O8055" s="129"/>
    </row>
    <row r="8056" spans="1:15">
      <c r="A8056" t="s">
        <v>11577</v>
      </c>
      <c r="B8056" t="s">
        <v>317</v>
      </c>
      <c r="C8056" t="s">
        <v>11578</v>
      </c>
      <c r="D8056" t="s">
        <v>318</v>
      </c>
      <c r="E8056">
        <v>19617.349999999999</v>
      </c>
      <c r="F8056" t="s">
        <v>1170</v>
      </c>
      <c r="G8056" t="s">
        <v>11579</v>
      </c>
      <c r="H8056" t="s">
        <v>1048</v>
      </c>
      <c r="I8056" t="s">
        <v>10508</v>
      </c>
      <c r="J8056">
        <v>10157</v>
      </c>
      <c r="K8056">
        <v>114060</v>
      </c>
      <c r="L8056" t="s">
        <v>31</v>
      </c>
      <c r="M8056" t="s">
        <v>211</v>
      </c>
      <c r="N8056" t="s">
        <v>11268</v>
      </c>
      <c r="O8056" s="129"/>
    </row>
    <row r="8057" spans="1:15">
      <c r="A8057" t="s">
        <v>11580</v>
      </c>
      <c r="B8057" t="s">
        <v>317</v>
      </c>
      <c r="C8057" t="s">
        <v>11581</v>
      </c>
      <c r="D8057" t="s">
        <v>318</v>
      </c>
      <c r="E8057">
        <v>20290.55</v>
      </c>
      <c r="F8057" t="s">
        <v>1170</v>
      </c>
      <c r="G8057" t="s">
        <v>11582</v>
      </c>
      <c r="H8057" t="s">
        <v>1041</v>
      </c>
      <c r="I8057" t="s">
        <v>10508</v>
      </c>
      <c r="J8057">
        <v>10157</v>
      </c>
      <c r="K8057">
        <v>114060</v>
      </c>
      <c r="L8057" t="s">
        <v>31</v>
      </c>
      <c r="M8057" t="s">
        <v>211</v>
      </c>
      <c r="N8057" t="s">
        <v>11269</v>
      </c>
      <c r="O8057" s="129"/>
    </row>
    <row r="8058" spans="1:15">
      <c r="A8058" t="s">
        <v>11583</v>
      </c>
      <c r="B8058" t="s">
        <v>317</v>
      </c>
      <c r="C8058" t="s">
        <v>11584</v>
      </c>
      <c r="D8058" t="s">
        <v>318</v>
      </c>
      <c r="E8058">
        <v>19565.43</v>
      </c>
      <c r="F8058" t="s">
        <v>1170</v>
      </c>
      <c r="G8058" t="s">
        <v>11585</v>
      </c>
      <c r="H8058" t="s">
        <v>1049</v>
      </c>
      <c r="I8058" t="s">
        <v>10508</v>
      </c>
      <c r="J8058">
        <v>10157</v>
      </c>
      <c r="K8058">
        <v>114060</v>
      </c>
      <c r="L8058" t="s">
        <v>31</v>
      </c>
      <c r="M8058" t="s">
        <v>211</v>
      </c>
      <c r="N8058" t="s">
        <v>11271</v>
      </c>
      <c r="O8058" s="129"/>
    </row>
    <row r="8059" spans="1:15">
      <c r="A8059" t="s">
        <v>1155</v>
      </c>
      <c r="B8059" t="s">
        <v>317</v>
      </c>
      <c r="C8059" t="s">
        <v>11586</v>
      </c>
      <c r="D8059" t="s">
        <v>318</v>
      </c>
      <c r="E8059">
        <v>20323.29</v>
      </c>
      <c r="F8059" t="s">
        <v>1170</v>
      </c>
      <c r="G8059" t="s">
        <v>11587</v>
      </c>
      <c r="H8059" t="s">
        <v>1053</v>
      </c>
      <c r="I8059" t="s">
        <v>10508</v>
      </c>
      <c r="J8059">
        <v>10157</v>
      </c>
      <c r="K8059">
        <v>114060</v>
      </c>
      <c r="L8059" t="s">
        <v>31</v>
      </c>
      <c r="M8059" t="s">
        <v>211</v>
      </c>
      <c r="N8059" t="s">
        <v>11270</v>
      </c>
      <c r="O8059" s="129"/>
    </row>
    <row r="8060" spans="1:15">
      <c r="A8060" t="s">
        <v>11588</v>
      </c>
      <c r="B8060" t="s">
        <v>317</v>
      </c>
      <c r="C8060" t="s">
        <v>11589</v>
      </c>
      <c r="D8060" t="s">
        <v>318</v>
      </c>
      <c r="E8060">
        <v>32488.05</v>
      </c>
      <c r="F8060" t="s">
        <v>1170</v>
      </c>
      <c r="G8060" t="s">
        <v>11590</v>
      </c>
      <c r="H8060" t="s">
        <v>1062</v>
      </c>
      <c r="I8060" t="s">
        <v>10508</v>
      </c>
      <c r="J8060">
        <v>10157</v>
      </c>
      <c r="K8060">
        <v>114060</v>
      </c>
      <c r="L8060" t="s">
        <v>31</v>
      </c>
      <c r="M8060" t="s">
        <v>211</v>
      </c>
      <c r="N8060" t="s">
        <v>11272</v>
      </c>
      <c r="O8060" s="129"/>
    </row>
    <row r="8061" spans="1:15">
      <c r="A8061" t="s">
        <v>1161</v>
      </c>
      <c r="B8061" t="s">
        <v>317</v>
      </c>
      <c r="C8061" t="s">
        <v>11591</v>
      </c>
      <c r="D8061" t="s">
        <v>318</v>
      </c>
      <c r="E8061">
        <v>21962.09</v>
      </c>
      <c r="F8061" t="s">
        <v>1170</v>
      </c>
      <c r="G8061" t="s">
        <v>11592</v>
      </c>
      <c r="H8061" t="s">
        <v>1052</v>
      </c>
      <c r="I8061" t="s">
        <v>10508</v>
      </c>
      <c r="J8061">
        <v>10157</v>
      </c>
      <c r="K8061">
        <v>114060</v>
      </c>
      <c r="L8061" t="s">
        <v>31</v>
      </c>
      <c r="M8061" t="s">
        <v>211</v>
      </c>
      <c r="N8061" t="s">
        <v>11273</v>
      </c>
      <c r="O8061" s="129"/>
    </row>
    <row r="8062" spans="1:15">
      <c r="A8062" t="s">
        <v>1160</v>
      </c>
      <c r="B8062" t="s">
        <v>317</v>
      </c>
      <c r="C8062" t="s">
        <v>11593</v>
      </c>
      <c r="D8062" t="s">
        <v>318</v>
      </c>
      <c r="E8062">
        <v>20931.259999999998</v>
      </c>
      <c r="F8062" t="s">
        <v>1170</v>
      </c>
      <c r="G8062" t="s">
        <v>11594</v>
      </c>
      <c r="H8062" t="s">
        <v>1058</v>
      </c>
      <c r="I8062" t="s">
        <v>10508</v>
      </c>
      <c r="J8062">
        <v>10157</v>
      </c>
      <c r="K8062">
        <v>114060</v>
      </c>
      <c r="L8062" t="s">
        <v>31</v>
      </c>
      <c r="M8062" t="s">
        <v>211</v>
      </c>
      <c r="N8062" t="s">
        <v>11274</v>
      </c>
      <c r="O8062" s="129"/>
    </row>
    <row r="8063" spans="1:15">
      <c r="A8063" t="s">
        <v>1155</v>
      </c>
      <c r="B8063" t="s">
        <v>317</v>
      </c>
      <c r="C8063" t="s">
        <v>11586</v>
      </c>
      <c r="D8063" t="s">
        <v>318</v>
      </c>
      <c r="E8063">
        <v>1622.57</v>
      </c>
      <c r="F8063" t="s">
        <v>1170</v>
      </c>
      <c r="G8063" t="s">
        <v>11587</v>
      </c>
      <c r="H8063" t="s">
        <v>1054</v>
      </c>
      <c r="I8063" t="s">
        <v>11619</v>
      </c>
      <c r="J8063">
        <v>10185</v>
      </c>
      <c r="K8063">
        <v>111100</v>
      </c>
      <c r="L8063" t="s">
        <v>35</v>
      </c>
      <c r="M8063" t="s">
        <v>200</v>
      </c>
      <c r="N8063" t="s">
        <v>11270</v>
      </c>
      <c r="O8063" s="129"/>
    </row>
    <row r="8064" spans="1:15">
      <c r="A8064" t="s">
        <v>11583</v>
      </c>
      <c r="B8064" t="s">
        <v>317</v>
      </c>
      <c r="C8064" t="s">
        <v>11584</v>
      </c>
      <c r="D8064" t="s">
        <v>318</v>
      </c>
      <c r="E8064">
        <v>1676.66</v>
      </c>
      <c r="F8064" t="s">
        <v>1170</v>
      </c>
      <c r="G8064" t="s">
        <v>11585</v>
      </c>
      <c r="H8064" t="s">
        <v>1050</v>
      </c>
      <c r="I8064" t="s">
        <v>11619</v>
      </c>
      <c r="J8064">
        <v>10185</v>
      </c>
      <c r="K8064">
        <v>111100</v>
      </c>
      <c r="L8064" t="s">
        <v>35</v>
      </c>
      <c r="M8064" t="s">
        <v>200</v>
      </c>
      <c r="N8064" t="s">
        <v>11271</v>
      </c>
      <c r="O8064" s="129"/>
    </row>
    <row r="8065" spans="1:15">
      <c r="A8065" t="s">
        <v>11588</v>
      </c>
      <c r="B8065" t="s">
        <v>317</v>
      </c>
      <c r="C8065" t="s">
        <v>11589</v>
      </c>
      <c r="D8065" t="s">
        <v>318</v>
      </c>
      <c r="E8065">
        <v>2116</v>
      </c>
      <c r="F8065" t="s">
        <v>1170</v>
      </c>
      <c r="G8065" t="s">
        <v>11590</v>
      </c>
      <c r="H8065" t="s">
        <v>1063</v>
      </c>
      <c r="I8065" t="s">
        <v>11619</v>
      </c>
      <c r="J8065">
        <v>10185</v>
      </c>
      <c r="K8065">
        <v>111100</v>
      </c>
      <c r="L8065" t="s">
        <v>35</v>
      </c>
      <c r="M8065" t="s">
        <v>200</v>
      </c>
      <c r="N8065" t="s">
        <v>11272</v>
      </c>
      <c r="O8065" s="129"/>
    </row>
    <row r="8066" spans="1:15">
      <c r="A8066" t="s">
        <v>1161</v>
      </c>
      <c r="B8066" t="s">
        <v>317</v>
      </c>
      <c r="C8066" t="s">
        <v>11591</v>
      </c>
      <c r="D8066" t="s">
        <v>318</v>
      </c>
      <c r="E8066">
        <v>1824.7</v>
      </c>
      <c r="F8066" t="s">
        <v>1170</v>
      </c>
      <c r="G8066" t="s">
        <v>11592</v>
      </c>
      <c r="H8066" t="s">
        <v>1053</v>
      </c>
      <c r="I8066" t="s">
        <v>11619</v>
      </c>
      <c r="J8066">
        <v>10185</v>
      </c>
      <c r="K8066">
        <v>111100</v>
      </c>
      <c r="L8066" t="s">
        <v>35</v>
      </c>
      <c r="M8066" t="s">
        <v>200</v>
      </c>
      <c r="N8066" t="s">
        <v>11273</v>
      </c>
      <c r="O8066" s="129"/>
    </row>
    <row r="8067" spans="1:15">
      <c r="A8067" t="s">
        <v>1160</v>
      </c>
      <c r="B8067" t="s">
        <v>317</v>
      </c>
      <c r="C8067" t="s">
        <v>11593</v>
      </c>
      <c r="D8067" t="s">
        <v>318</v>
      </c>
      <c r="E8067">
        <v>1824.7</v>
      </c>
      <c r="F8067" t="s">
        <v>1170</v>
      </c>
      <c r="G8067" t="s">
        <v>11594</v>
      </c>
      <c r="H8067" t="s">
        <v>1059</v>
      </c>
      <c r="I8067" t="s">
        <v>11619</v>
      </c>
      <c r="J8067">
        <v>10185</v>
      </c>
      <c r="K8067">
        <v>111100</v>
      </c>
      <c r="L8067" t="s">
        <v>35</v>
      </c>
      <c r="M8067" t="s">
        <v>200</v>
      </c>
      <c r="N8067" t="s">
        <v>11274</v>
      </c>
      <c r="O8067" s="129"/>
    </row>
    <row r="8068" spans="1:15">
      <c r="A8068" t="s">
        <v>316</v>
      </c>
      <c r="B8068" t="s">
        <v>317</v>
      </c>
      <c r="C8068" t="s">
        <v>11569</v>
      </c>
      <c r="D8068" t="s">
        <v>318</v>
      </c>
      <c r="E8068">
        <v>31936.080000000002</v>
      </c>
      <c r="F8068" t="s">
        <v>1170</v>
      </c>
      <c r="G8068" t="s">
        <v>11570</v>
      </c>
      <c r="H8068" t="s">
        <v>1059</v>
      </c>
      <c r="I8068" t="s">
        <v>10507</v>
      </c>
      <c r="J8068">
        <v>10185</v>
      </c>
      <c r="K8068">
        <v>111400</v>
      </c>
      <c r="L8068" t="s">
        <v>27</v>
      </c>
      <c r="M8068" t="s">
        <v>200</v>
      </c>
      <c r="N8068" t="s">
        <v>11264</v>
      </c>
      <c r="O8068" s="129"/>
    </row>
    <row r="8069" spans="1:15">
      <c r="A8069" t="s">
        <v>320</v>
      </c>
      <c r="B8069" t="s">
        <v>317</v>
      </c>
      <c r="C8069" t="s">
        <v>11571</v>
      </c>
      <c r="D8069" t="s">
        <v>318</v>
      </c>
      <c r="E8069">
        <v>34798.629999999997</v>
      </c>
      <c r="F8069" t="s">
        <v>1170</v>
      </c>
      <c r="G8069" t="s">
        <v>11572</v>
      </c>
      <c r="H8069" t="s">
        <v>1053</v>
      </c>
      <c r="I8069" t="s">
        <v>10507</v>
      </c>
      <c r="J8069">
        <v>10185</v>
      </c>
      <c r="K8069">
        <v>111400</v>
      </c>
      <c r="L8069" t="s">
        <v>27</v>
      </c>
      <c r="M8069" t="s">
        <v>200</v>
      </c>
      <c r="N8069" t="s">
        <v>11265</v>
      </c>
      <c r="O8069" s="129"/>
    </row>
    <row r="8070" spans="1:15">
      <c r="A8070" t="s">
        <v>321</v>
      </c>
      <c r="B8070" t="s">
        <v>317</v>
      </c>
      <c r="C8070" t="s">
        <v>11573</v>
      </c>
      <c r="D8070" t="s">
        <v>318</v>
      </c>
      <c r="E8070">
        <v>35296.44</v>
      </c>
      <c r="F8070" t="s">
        <v>1170</v>
      </c>
      <c r="G8070" t="s">
        <v>11574</v>
      </c>
      <c r="H8070" t="s">
        <v>1054</v>
      </c>
      <c r="I8070" t="s">
        <v>10507</v>
      </c>
      <c r="J8070">
        <v>10185</v>
      </c>
      <c r="K8070">
        <v>111400</v>
      </c>
      <c r="L8070" t="s">
        <v>27</v>
      </c>
      <c r="M8070" t="s">
        <v>200</v>
      </c>
      <c r="N8070" t="s">
        <v>11266</v>
      </c>
      <c r="O8070" s="129"/>
    </row>
    <row r="8071" spans="1:15">
      <c r="A8071" t="s">
        <v>1115</v>
      </c>
      <c r="B8071" t="s">
        <v>317</v>
      </c>
      <c r="C8071" t="s">
        <v>11575</v>
      </c>
      <c r="D8071" t="s">
        <v>318</v>
      </c>
      <c r="E8071">
        <v>32791.230000000003</v>
      </c>
      <c r="F8071" t="s">
        <v>1170</v>
      </c>
      <c r="G8071" t="s">
        <v>11576</v>
      </c>
      <c r="H8071" t="s">
        <v>1057</v>
      </c>
      <c r="I8071" t="s">
        <v>10507</v>
      </c>
      <c r="J8071">
        <v>10185</v>
      </c>
      <c r="K8071">
        <v>111400</v>
      </c>
      <c r="L8071" t="s">
        <v>27</v>
      </c>
      <c r="M8071" t="s">
        <v>200</v>
      </c>
      <c r="N8071" t="s">
        <v>11267</v>
      </c>
      <c r="O8071" s="129"/>
    </row>
    <row r="8072" spans="1:15">
      <c r="A8072" t="s">
        <v>11577</v>
      </c>
      <c r="B8072" t="s">
        <v>317</v>
      </c>
      <c r="C8072" t="s">
        <v>11578</v>
      </c>
      <c r="D8072" t="s">
        <v>318</v>
      </c>
      <c r="E8072">
        <v>33183.19</v>
      </c>
      <c r="F8072" t="s">
        <v>1170</v>
      </c>
      <c r="G8072" t="s">
        <v>11579</v>
      </c>
      <c r="H8072" t="s">
        <v>1049</v>
      </c>
      <c r="I8072" t="s">
        <v>10507</v>
      </c>
      <c r="J8072">
        <v>10185</v>
      </c>
      <c r="K8072">
        <v>111400</v>
      </c>
      <c r="L8072" t="s">
        <v>27</v>
      </c>
      <c r="M8072" t="s">
        <v>200</v>
      </c>
      <c r="N8072" t="s">
        <v>11268</v>
      </c>
      <c r="O8072" s="129"/>
    </row>
    <row r="8073" spans="1:15">
      <c r="A8073" t="s">
        <v>11580</v>
      </c>
      <c r="B8073" t="s">
        <v>317</v>
      </c>
      <c r="C8073" t="s">
        <v>11581</v>
      </c>
      <c r="D8073" t="s">
        <v>318</v>
      </c>
      <c r="E8073">
        <v>28706.31</v>
      </c>
      <c r="F8073" t="s">
        <v>1170</v>
      </c>
      <c r="G8073" t="s">
        <v>11582</v>
      </c>
      <c r="H8073" t="s">
        <v>1042</v>
      </c>
      <c r="I8073" t="s">
        <v>10507</v>
      </c>
      <c r="J8073">
        <v>10185</v>
      </c>
      <c r="K8073">
        <v>111400</v>
      </c>
      <c r="L8073" t="s">
        <v>27</v>
      </c>
      <c r="M8073" t="s">
        <v>200</v>
      </c>
      <c r="N8073" t="s">
        <v>11269</v>
      </c>
      <c r="O8073" s="129"/>
    </row>
    <row r="8074" spans="1:15">
      <c r="A8074" t="s">
        <v>1155</v>
      </c>
      <c r="B8074" t="s">
        <v>317</v>
      </c>
      <c r="C8074" t="s">
        <v>11586</v>
      </c>
      <c r="D8074" t="s">
        <v>318</v>
      </c>
      <c r="E8074">
        <v>28510.16</v>
      </c>
      <c r="F8074" t="s">
        <v>1170</v>
      </c>
      <c r="G8074" t="s">
        <v>11587</v>
      </c>
      <c r="H8074" t="s">
        <v>1055</v>
      </c>
      <c r="I8074" t="s">
        <v>10507</v>
      </c>
      <c r="J8074">
        <v>10185</v>
      </c>
      <c r="K8074">
        <v>111400</v>
      </c>
      <c r="L8074" t="s">
        <v>27</v>
      </c>
      <c r="M8074" t="s">
        <v>200</v>
      </c>
      <c r="N8074" t="s">
        <v>11270</v>
      </c>
      <c r="O8074" s="129"/>
    </row>
    <row r="8075" spans="1:15">
      <c r="A8075" t="s">
        <v>11583</v>
      </c>
      <c r="B8075" t="s">
        <v>317</v>
      </c>
      <c r="C8075" t="s">
        <v>11584</v>
      </c>
      <c r="D8075" t="s">
        <v>318</v>
      </c>
      <c r="E8075">
        <v>34290.9</v>
      </c>
      <c r="F8075" t="s">
        <v>1170</v>
      </c>
      <c r="G8075" t="s">
        <v>11585</v>
      </c>
      <c r="H8075" t="s">
        <v>1051</v>
      </c>
      <c r="I8075" t="s">
        <v>10507</v>
      </c>
      <c r="J8075">
        <v>10185</v>
      </c>
      <c r="K8075">
        <v>111400</v>
      </c>
      <c r="L8075" t="s">
        <v>27</v>
      </c>
      <c r="M8075" t="s">
        <v>200</v>
      </c>
      <c r="N8075" t="s">
        <v>11271</v>
      </c>
      <c r="O8075" s="129"/>
    </row>
    <row r="8076" spans="1:15">
      <c r="A8076" t="s">
        <v>11588</v>
      </c>
      <c r="B8076" t="s">
        <v>317</v>
      </c>
      <c r="C8076" t="s">
        <v>11589</v>
      </c>
      <c r="D8076" t="s">
        <v>318</v>
      </c>
      <c r="E8076">
        <v>30392.53</v>
      </c>
      <c r="F8076" t="s">
        <v>1170</v>
      </c>
      <c r="G8076" t="s">
        <v>11590</v>
      </c>
      <c r="H8076" t="s">
        <v>1064</v>
      </c>
      <c r="I8076" t="s">
        <v>10507</v>
      </c>
      <c r="J8076">
        <v>10185</v>
      </c>
      <c r="K8076">
        <v>111400</v>
      </c>
      <c r="L8076" t="s">
        <v>27</v>
      </c>
      <c r="M8076" t="s">
        <v>200</v>
      </c>
      <c r="N8076" t="s">
        <v>11272</v>
      </c>
      <c r="O8076" s="129"/>
    </row>
    <row r="8077" spans="1:15">
      <c r="A8077" t="s">
        <v>1161</v>
      </c>
      <c r="B8077" t="s">
        <v>317</v>
      </c>
      <c r="C8077" t="s">
        <v>11591</v>
      </c>
      <c r="D8077" t="s">
        <v>318</v>
      </c>
      <c r="E8077">
        <v>38612.49</v>
      </c>
      <c r="F8077" t="s">
        <v>1170</v>
      </c>
      <c r="G8077" t="s">
        <v>11592</v>
      </c>
      <c r="H8077" t="s">
        <v>1054</v>
      </c>
      <c r="I8077" t="s">
        <v>10507</v>
      </c>
      <c r="J8077">
        <v>10185</v>
      </c>
      <c r="K8077">
        <v>111400</v>
      </c>
      <c r="L8077" t="s">
        <v>27</v>
      </c>
      <c r="M8077" t="s">
        <v>200</v>
      </c>
      <c r="N8077" t="s">
        <v>11273</v>
      </c>
      <c r="O8077" s="129"/>
    </row>
    <row r="8078" spans="1:15">
      <c r="A8078" t="s">
        <v>1160</v>
      </c>
      <c r="B8078" t="s">
        <v>317</v>
      </c>
      <c r="C8078" t="s">
        <v>11593</v>
      </c>
      <c r="D8078" t="s">
        <v>318</v>
      </c>
      <c r="E8078">
        <v>31628.34</v>
      </c>
      <c r="F8078" t="s">
        <v>1170</v>
      </c>
      <c r="G8078" t="s">
        <v>11594</v>
      </c>
      <c r="H8078" t="s">
        <v>1060</v>
      </c>
      <c r="I8078" t="s">
        <v>10507</v>
      </c>
      <c r="J8078">
        <v>10185</v>
      </c>
      <c r="K8078">
        <v>111400</v>
      </c>
      <c r="L8078" t="s">
        <v>27</v>
      </c>
      <c r="M8078" t="s">
        <v>200</v>
      </c>
      <c r="N8078" t="s">
        <v>11274</v>
      </c>
      <c r="O8078" s="129"/>
    </row>
    <row r="8079" spans="1:15">
      <c r="A8079" t="s">
        <v>316</v>
      </c>
      <c r="B8079" t="s">
        <v>317</v>
      </c>
      <c r="C8079" t="s">
        <v>11569</v>
      </c>
      <c r="D8079" t="s">
        <v>318</v>
      </c>
      <c r="E8079">
        <v>4358.38</v>
      </c>
      <c r="F8079" t="s">
        <v>1170</v>
      </c>
      <c r="G8079" t="s">
        <v>11570</v>
      </c>
      <c r="H8079" t="s">
        <v>1060</v>
      </c>
      <c r="I8079" t="s">
        <v>10506</v>
      </c>
      <c r="J8079">
        <v>10185</v>
      </c>
      <c r="K8079">
        <v>111600</v>
      </c>
      <c r="L8079" t="s">
        <v>31</v>
      </c>
      <c r="M8079" t="s">
        <v>200</v>
      </c>
      <c r="N8079" t="s">
        <v>11264</v>
      </c>
      <c r="O8079" s="129"/>
    </row>
    <row r="8080" spans="1:15">
      <c r="A8080" t="s">
        <v>320</v>
      </c>
      <c r="B8080" t="s">
        <v>317</v>
      </c>
      <c r="C8080" t="s">
        <v>11571</v>
      </c>
      <c r="D8080" t="s">
        <v>318</v>
      </c>
      <c r="E8080">
        <v>3545.29</v>
      </c>
      <c r="F8080" t="s">
        <v>1170</v>
      </c>
      <c r="G8080" t="s">
        <v>11572</v>
      </c>
      <c r="H8080" t="s">
        <v>1054</v>
      </c>
      <c r="I8080" t="s">
        <v>10506</v>
      </c>
      <c r="J8080">
        <v>10185</v>
      </c>
      <c r="K8080">
        <v>111600</v>
      </c>
      <c r="L8080" t="s">
        <v>31</v>
      </c>
      <c r="M8080" t="s">
        <v>200</v>
      </c>
      <c r="N8080" t="s">
        <v>11265</v>
      </c>
      <c r="O8080" s="129"/>
    </row>
    <row r="8081" spans="1:15">
      <c r="A8081" t="s">
        <v>321</v>
      </c>
      <c r="B8081" t="s">
        <v>317</v>
      </c>
      <c r="C8081" t="s">
        <v>11573</v>
      </c>
      <c r="D8081" t="s">
        <v>318</v>
      </c>
      <c r="E8081">
        <v>3393.22</v>
      </c>
      <c r="F8081" t="s">
        <v>1170</v>
      </c>
      <c r="G8081" t="s">
        <v>11574</v>
      </c>
      <c r="H8081" t="s">
        <v>1055</v>
      </c>
      <c r="I8081" t="s">
        <v>10506</v>
      </c>
      <c r="J8081">
        <v>10185</v>
      </c>
      <c r="K8081">
        <v>111600</v>
      </c>
      <c r="L8081" t="s">
        <v>31</v>
      </c>
      <c r="M8081" t="s">
        <v>200</v>
      </c>
      <c r="N8081" t="s">
        <v>11266</v>
      </c>
      <c r="O8081" s="129"/>
    </row>
    <row r="8082" spans="1:15">
      <c r="A8082" t="s">
        <v>1115</v>
      </c>
      <c r="B8082" t="s">
        <v>317</v>
      </c>
      <c r="C8082" t="s">
        <v>11575</v>
      </c>
      <c r="D8082" t="s">
        <v>318</v>
      </c>
      <c r="E8082">
        <v>3002.51</v>
      </c>
      <c r="F8082" t="s">
        <v>1170</v>
      </c>
      <c r="G8082" t="s">
        <v>11576</v>
      </c>
      <c r="H8082" t="s">
        <v>1058</v>
      </c>
      <c r="I8082" t="s">
        <v>10506</v>
      </c>
      <c r="J8082">
        <v>10185</v>
      </c>
      <c r="K8082">
        <v>111600</v>
      </c>
      <c r="L8082" t="s">
        <v>31</v>
      </c>
      <c r="M8082" t="s">
        <v>200</v>
      </c>
      <c r="N8082" t="s">
        <v>11267</v>
      </c>
      <c r="O8082" s="129"/>
    </row>
    <row r="8083" spans="1:15">
      <c r="A8083" t="s">
        <v>11577</v>
      </c>
      <c r="B8083" t="s">
        <v>317</v>
      </c>
      <c r="C8083" t="s">
        <v>11578</v>
      </c>
      <c r="D8083" t="s">
        <v>318</v>
      </c>
      <c r="E8083">
        <v>22327.74</v>
      </c>
      <c r="F8083" t="s">
        <v>1170</v>
      </c>
      <c r="G8083" t="s">
        <v>11579</v>
      </c>
      <c r="H8083" t="s">
        <v>1050</v>
      </c>
      <c r="I8083" t="s">
        <v>10506</v>
      </c>
      <c r="J8083">
        <v>10185</v>
      </c>
      <c r="K8083">
        <v>111600</v>
      </c>
      <c r="L8083" t="s">
        <v>31</v>
      </c>
      <c r="M8083" t="s">
        <v>200</v>
      </c>
      <c r="N8083" t="s">
        <v>11268</v>
      </c>
      <c r="O8083" s="129"/>
    </row>
    <row r="8084" spans="1:15">
      <c r="A8084" t="s">
        <v>11580</v>
      </c>
      <c r="B8084" t="s">
        <v>317</v>
      </c>
      <c r="C8084" t="s">
        <v>11581</v>
      </c>
      <c r="D8084" t="s">
        <v>318</v>
      </c>
      <c r="E8084">
        <v>2326.8000000000002</v>
      </c>
      <c r="F8084" t="s">
        <v>1170</v>
      </c>
      <c r="G8084" t="s">
        <v>11582</v>
      </c>
      <c r="H8084" t="s">
        <v>1043</v>
      </c>
      <c r="I8084" t="s">
        <v>10506</v>
      </c>
      <c r="J8084">
        <v>10185</v>
      </c>
      <c r="K8084">
        <v>111600</v>
      </c>
      <c r="L8084" t="s">
        <v>31</v>
      </c>
      <c r="M8084" t="s">
        <v>200</v>
      </c>
      <c r="N8084" t="s">
        <v>11269</v>
      </c>
      <c r="O8084" s="129"/>
    </row>
    <row r="8085" spans="1:15">
      <c r="A8085" t="s">
        <v>11583</v>
      </c>
      <c r="B8085" t="s">
        <v>317</v>
      </c>
      <c r="C8085" t="s">
        <v>11584</v>
      </c>
      <c r="D8085" t="s">
        <v>318</v>
      </c>
      <c r="E8085">
        <v>2664.66</v>
      </c>
      <c r="F8085" t="s">
        <v>1170</v>
      </c>
      <c r="G8085" t="s">
        <v>11585</v>
      </c>
      <c r="H8085" t="s">
        <v>1052</v>
      </c>
      <c r="I8085" t="s">
        <v>10506</v>
      </c>
      <c r="J8085">
        <v>10185</v>
      </c>
      <c r="K8085">
        <v>111600</v>
      </c>
      <c r="L8085" t="s">
        <v>31</v>
      </c>
      <c r="M8085" t="s">
        <v>200</v>
      </c>
      <c r="N8085" t="s">
        <v>11271</v>
      </c>
      <c r="O8085" s="129"/>
    </row>
    <row r="8086" spans="1:15">
      <c r="A8086" t="s">
        <v>1155</v>
      </c>
      <c r="B8086" t="s">
        <v>317</v>
      </c>
      <c r="C8086" t="s">
        <v>11586</v>
      </c>
      <c r="D8086" t="s">
        <v>318</v>
      </c>
      <c r="E8086">
        <v>3509.29</v>
      </c>
      <c r="F8086" t="s">
        <v>1170</v>
      </c>
      <c r="G8086" t="s">
        <v>11587</v>
      </c>
      <c r="H8086" t="s">
        <v>1056</v>
      </c>
      <c r="I8086" t="s">
        <v>10506</v>
      </c>
      <c r="J8086">
        <v>10185</v>
      </c>
      <c r="K8086">
        <v>111600</v>
      </c>
      <c r="L8086" t="s">
        <v>31</v>
      </c>
      <c r="M8086" t="s">
        <v>200</v>
      </c>
      <c r="N8086" t="s">
        <v>11270</v>
      </c>
      <c r="O8086" s="129"/>
    </row>
    <row r="8087" spans="1:15">
      <c r="A8087" t="s">
        <v>11588</v>
      </c>
      <c r="B8087" t="s">
        <v>317</v>
      </c>
      <c r="C8087" t="s">
        <v>11589</v>
      </c>
      <c r="D8087" t="s">
        <v>318</v>
      </c>
      <c r="E8087">
        <v>5761.51</v>
      </c>
      <c r="F8087" t="s">
        <v>1170</v>
      </c>
      <c r="G8087" t="s">
        <v>11590</v>
      </c>
      <c r="H8087" t="s">
        <v>1065</v>
      </c>
      <c r="I8087" t="s">
        <v>10506</v>
      </c>
      <c r="J8087">
        <v>10185</v>
      </c>
      <c r="K8087">
        <v>111600</v>
      </c>
      <c r="L8087" t="s">
        <v>31</v>
      </c>
      <c r="M8087" t="s">
        <v>200</v>
      </c>
      <c r="N8087" t="s">
        <v>11272</v>
      </c>
      <c r="O8087" s="129"/>
    </row>
    <row r="8088" spans="1:15">
      <c r="A8088" t="s">
        <v>1161</v>
      </c>
      <c r="B8088" t="s">
        <v>317</v>
      </c>
      <c r="C8088" t="s">
        <v>11591</v>
      </c>
      <c r="D8088" t="s">
        <v>318</v>
      </c>
      <c r="E8088">
        <v>3292.56</v>
      </c>
      <c r="F8088" t="s">
        <v>1170</v>
      </c>
      <c r="G8088" t="s">
        <v>11592</v>
      </c>
      <c r="H8088" t="s">
        <v>1055</v>
      </c>
      <c r="I8088" t="s">
        <v>10506</v>
      </c>
      <c r="J8088">
        <v>10185</v>
      </c>
      <c r="K8088">
        <v>111600</v>
      </c>
      <c r="L8088" t="s">
        <v>31</v>
      </c>
      <c r="M8088" t="s">
        <v>200</v>
      </c>
      <c r="N8088" t="s">
        <v>11273</v>
      </c>
      <c r="O8088" s="129"/>
    </row>
    <row r="8089" spans="1:15">
      <c r="A8089" t="s">
        <v>1160</v>
      </c>
      <c r="B8089" t="s">
        <v>317</v>
      </c>
      <c r="C8089" t="s">
        <v>11593</v>
      </c>
      <c r="D8089" t="s">
        <v>318</v>
      </c>
      <c r="E8089">
        <v>3292.56</v>
      </c>
      <c r="F8089" t="s">
        <v>1170</v>
      </c>
      <c r="G8089" t="s">
        <v>11594</v>
      </c>
      <c r="H8089" t="s">
        <v>1061</v>
      </c>
      <c r="I8089" t="s">
        <v>10506</v>
      </c>
      <c r="J8089">
        <v>10185</v>
      </c>
      <c r="K8089">
        <v>111600</v>
      </c>
      <c r="L8089" t="s">
        <v>31</v>
      </c>
      <c r="M8089" t="s">
        <v>200</v>
      </c>
      <c r="N8089" t="s">
        <v>11274</v>
      </c>
      <c r="O8089" s="129"/>
    </row>
    <row r="8090" spans="1:15">
      <c r="A8090" t="s">
        <v>11583</v>
      </c>
      <c r="B8090" t="s">
        <v>317</v>
      </c>
      <c r="C8090" t="s">
        <v>11584</v>
      </c>
      <c r="D8090" t="s">
        <v>318</v>
      </c>
      <c r="E8090">
        <v>125.62</v>
      </c>
      <c r="F8090" t="s">
        <v>1170</v>
      </c>
      <c r="G8090" t="s">
        <v>11585</v>
      </c>
      <c r="H8090" t="s">
        <v>1053</v>
      </c>
      <c r="I8090" t="s">
        <v>11620</v>
      </c>
      <c r="J8090">
        <v>10185</v>
      </c>
      <c r="K8090">
        <v>113010</v>
      </c>
      <c r="L8090" t="s">
        <v>35</v>
      </c>
      <c r="M8090" t="s">
        <v>200</v>
      </c>
      <c r="N8090" t="s">
        <v>11271</v>
      </c>
      <c r="O8090" s="129"/>
    </row>
    <row r="8091" spans="1:15">
      <c r="A8091" t="s">
        <v>1155</v>
      </c>
      <c r="B8091" t="s">
        <v>317</v>
      </c>
      <c r="C8091" t="s">
        <v>11586</v>
      </c>
      <c r="D8091" t="s">
        <v>318</v>
      </c>
      <c r="E8091">
        <v>118.2</v>
      </c>
      <c r="F8091" t="s">
        <v>1170</v>
      </c>
      <c r="G8091" t="s">
        <v>11587</v>
      </c>
      <c r="H8091" t="s">
        <v>1057</v>
      </c>
      <c r="I8091" t="s">
        <v>11620</v>
      </c>
      <c r="J8091">
        <v>10185</v>
      </c>
      <c r="K8091">
        <v>113010</v>
      </c>
      <c r="L8091" t="s">
        <v>35</v>
      </c>
      <c r="M8091" t="s">
        <v>200</v>
      </c>
      <c r="N8091" t="s">
        <v>11270</v>
      </c>
      <c r="O8091" s="129"/>
    </row>
    <row r="8092" spans="1:15">
      <c r="A8092" t="s">
        <v>11588</v>
      </c>
      <c r="B8092" t="s">
        <v>317</v>
      </c>
      <c r="C8092" t="s">
        <v>11589</v>
      </c>
      <c r="D8092" t="s">
        <v>318</v>
      </c>
      <c r="E8092">
        <v>185.95</v>
      </c>
      <c r="F8092" t="s">
        <v>1170</v>
      </c>
      <c r="G8092" t="s">
        <v>11590</v>
      </c>
      <c r="H8092" t="s">
        <v>1066</v>
      </c>
      <c r="I8092" t="s">
        <v>11620</v>
      </c>
      <c r="J8092">
        <v>10185</v>
      </c>
      <c r="K8092">
        <v>113010</v>
      </c>
      <c r="L8092" t="s">
        <v>35</v>
      </c>
      <c r="M8092" t="s">
        <v>200</v>
      </c>
      <c r="N8092" t="s">
        <v>11272</v>
      </c>
      <c r="O8092" s="129"/>
    </row>
    <row r="8093" spans="1:15">
      <c r="A8093" t="s">
        <v>1161</v>
      </c>
      <c r="B8093" t="s">
        <v>317</v>
      </c>
      <c r="C8093" t="s">
        <v>11591</v>
      </c>
      <c r="D8093" t="s">
        <v>318</v>
      </c>
      <c r="E8093">
        <v>145.94999999999999</v>
      </c>
      <c r="F8093" t="s">
        <v>1170</v>
      </c>
      <c r="G8093" t="s">
        <v>11592</v>
      </c>
      <c r="H8093" t="s">
        <v>1056</v>
      </c>
      <c r="I8093" t="s">
        <v>11620</v>
      </c>
      <c r="J8093">
        <v>10185</v>
      </c>
      <c r="K8093">
        <v>113010</v>
      </c>
      <c r="L8093" t="s">
        <v>35</v>
      </c>
      <c r="M8093" t="s">
        <v>200</v>
      </c>
      <c r="N8093" t="s">
        <v>11273</v>
      </c>
      <c r="O8093" s="129"/>
    </row>
    <row r="8094" spans="1:15">
      <c r="A8094" t="s">
        <v>1160</v>
      </c>
      <c r="B8094" t="s">
        <v>317</v>
      </c>
      <c r="C8094" t="s">
        <v>11593</v>
      </c>
      <c r="D8094" t="s">
        <v>318</v>
      </c>
      <c r="E8094">
        <v>145.94999999999999</v>
      </c>
      <c r="F8094" t="s">
        <v>1170</v>
      </c>
      <c r="G8094" t="s">
        <v>11594</v>
      </c>
      <c r="H8094" t="s">
        <v>1062</v>
      </c>
      <c r="I8094" t="s">
        <v>11620</v>
      </c>
      <c r="J8094">
        <v>10185</v>
      </c>
      <c r="K8094">
        <v>113010</v>
      </c>
      <c r="L8094" t="s">
        <v>35</v>
      </c>
      <c r="M8094" t="s">
        <v>200</v>
      </c>
      <c r="N8094" t="s">
        <v>11274</v>
      </c>
      <c r="O8094" s="129"/>
    </row>
    <row r="8095" spans="1:15">
      <c r="A8095" t="s">
        <v>316</v>
      </c>
      <c r="B8095" t="s">
        <v>317</v>
      </c>
      <c r="C8095" t="s">
        <v>11569</v>
      </c>
      <c r="D8095" t="s">
        <v>318</v>
      </c>
      <c r="E8095">
        <v>3362.15</v>
      </c>
      <c r="F8095" t="s">
        <v>1170</v>
      </c>
      <c r="G8095" t="s">
        <v>11570</v>
      </c>
      <c r="H8095" t="s">
        <v>1061</v>
      </c>
      <c r="I8095" t="s">
        <v>10505</v>
      </c>
      <c r="J8095">
        <v>10185</v>
      </c>
      <c r="K8095">
        <v>113040</v>
      </c>
      <c r="L8095" t="s">
        <v>27</v>
      </c>
      <c r="M8095" t="s">
        <v>200</v>
      </c>
      <c r="N8095" t="s">
        <v>11264</v>
      </c>
      <c r="O8095" s="129"/>
    </row>
    <row r="8096" spans="1:15">
      <c r="A8096" t="s">
        <v>320</v>
      </c>
      <c r="B8096" t="s">
        <v>317</v>
      </c>
      <c r="C8096" t="s">
        <v>11571</v>
      </c>
      <c r="D8096" t="s">
        <v>318</v>
      </c>
      <c r="E8096">
        <v>3729.56</v>
      </c>
      <c r="F8096" t="s">
        <v>1170</v>
      </c>
      <c r="G8096" t="s">
        <v>11572</v>
      </c>
      <c r="H8096" t="s">
        <v>1055</v>
      </c>
      <c r="I8096" t="s">
        <v>10505</v>
      </c>
      <c r="J8096">
        <v>10185</v>
      </c>
      <c r="K8096">
        <v>113040</v>
      </c>
      <c r="L8096" t="s">
        <v>27</v>
      </c>
      <c r="M8096" t="s">
        <v>200</v>
      </c>
      <c r="N8096" t="s">
        <v>11265</v>
      </c>
      <c r="O8096" s="129"/>
    </row>
    <row r="8097" spans="1:15">
      <c r="A8097" t="s">
        <v>321</v>
      </c>
      <c r="B8097" t="s">
        <v>317</v>
      </c>
      <c r="C8097" t="s">
        <v>11573</v>
      </c>
      <c r="D8097" t="s">
        <v>318</v>
      </c>
      <c r="E8097">
        <v>3800.62</v>
      </c>
      <c r="F8097" t="s">
        <v>1170</v>
      </c>
      <c r="G8097" t="s">
        <v>11574</v>
      </c>
      <c r="H8097" t="s">
        <v>1056</v>
      </c>
      <c r="I8097" t="s">
        <v>10505</v>
      </c>
      <c r="J8097">
        <v>10185</v>
      </c>
      <c r="K8097">
        <v>113040</v>
      </c>
      <c r="L8097" t="s">
        <v>27</v>
      </c>
      <c r="M8097" t="s">
        <v>200</v>
      </c>
      <c r="N8097" t="s">
        <v>11266</v>
      </c>
      <c r="O8097" s="129"/>
    </row>
    <row r="8098" spans="1:15">
      <c r="A8098" t="s">
        <v>1115</v>
      </c>
      <c r="B8098" t="s">
        <v>317</v>
      </c>
      <c r="C8098" t="s">
        <v>11575</v>
      </c>
      <c r="D8098" t="s">
        <v>318</v>
      </c>
      <c r="E8098">
        <v>3474.09</v>
      </c>
      <c r="F8098" t="s">
        <v>1170</v>
      </c>
      <c r="G8098" t="s">
        <v>11576</v>
      </c>
      <c r="H8098" t="s">
        <v>1059</v>
      </c>
      <c r="I8098" t="s">
        <v>10505</v>
      </c>
      <c r="J8098">
        <v>10185</v>
      </c>
      <c r="K8098">
        <v>113040</v>
      </c>
      <c r="L8098" t="s">
        <v>27</v>
      </c>
      <c r="M8098" t="s">
        <v>200</v>
      </c>
      <c r="N8098" t="s">
        <v>11267</v>
      </c>
      <c r="O8098" s="129"/>
    </row>
    <row r="8099" spans="1:15">
      <c r="A8099" t="s">
        <v>11577</v>
      </c>
      <c r="B8099" t="s">
        <v>317</v>
      </c>
      <c r="C8099" t="s">
        <v>11578</v>
      </c>
      <c r="D8099" t="s">
        <v>318</v>
      </c>
      <c r="E8099">
        <v>3604.87</v>
      </c>
      <c r="F8099" t="s">
        <v>1170</v>
      </c>
      <c r="G8099" t="s">
        <v>11579</v>
      </c>
      <c r="H8099" t="s">
        <v>1051</v>
      </c>
      <c r="I8099" t="s">
        <v>10505</v>
      </c>
      <c r="J8099">
        <v>10185</v>
      </c>
      <c r="K8099">
        <v>113040</v>
      </c>
      <c r="L8099" t="s">
        <v>27</v>
      </c>
      <c r="M8099" t="s">
        <v>200</v>
      </c>
      <c r="N8099" t="s">
        <v>11268</v>
      </c>
      <c r="O8099" s="129"/>
    </row>
    <row r="8100" spans="1:15">
      <c r="A8100" t="s">
        <v>11580</v>
      </c>
      <c r="B8100" t="s">
        <v>317</v>
      </c>
      <c r="C8100" t="s">
        <v>11581</v>
      </c>
      <c r="D8100" t="s">
        <v>318</v>
      </c>
      <c r="E8100">
        <v>3020.55</v>
      </c>
      <c r="F8100" t="s">
        <v>1170</v>
      </c>
      <c r="G8100" t="s">
        <v>11582</v>
      </c>
      <c r="H8100" t="s">
        <v>1044</v>
      </c>
      <c r="I8100" t="s">
        <v>10505</v>
      </c>
      <c r="J8100">
        <v>10185</v>
      </c>
      <c r="K8100">
        <v>113040</v>
      </c>
      <c r="L8100" t="s">
        <v>27</v>
      </c>
      <c r="M8100" t="s">
        <v>200</v>
      </c>
      <c r="N8100" t="s">
        <v>11269</v>
      </c>
      <c r="O8100" s="129"/>
    </row>
    <row r="8101" spans="1:15">
      <c r="A8101" t="s">
        <v>11583</v>
      </c>
      <c r="B8101" t="s">
        <v>317</v>
      </c>
      <c r="C8101" t="s">
        <v>11584</v>
      </c>
      <c r="D8101" t="s">
        <v>318</v>
      </c>
      <c r="E8101">
        <v>3770.94</v>
      </c>
      <c r="F8101" t="s">
        <v>1170</v>
      </c>
      <c r="G8101" t="s">
        <v>11585</v>
      </c>
      <c r="H8101" t="s">
        <v>1054</v>
      </c>
      <c r="I8101" t="s">
        <v>10505</v>
      </c>
      <c r="J8101">
        <v>10185</v>
      </c>
      <c r="K8101">
        <v>113040</v>
      </c>
      <c r="L8101" t="s">
        <v>27</v>
      </c>
      <c r="M8101" t="s">
        <v>200</v>
      </c>
      <c r="N8101" t="s">
        <v>11271</v>
      </c>
      <c r="O8101" s="129"/>
    </row>
    <row r="8102" spans="1:15">
      <c r="A8102" t="s">
        <v>1155</v>
      </c>
      <c r="B8102" t="s">
        <v>317</v>
      </c>
      <c r="C8102" t="s">
        <v>11586</v>
      </c>
      <c r="D8102" t="s">
        <v>318</v>
      </c>
      <c r="E8102">
        <v>2991.02</v>
      </c>
      <c r="F8102" t="s">
        <v>1170</v>
      </c>
      <c r="G8102" t="s">
        <v>11587</v>
      </c>
      <c r="H8102" t="s">
        <v>1058</v>
      </c>
      <c r="I8102" t="s">
        <v>10505</v>
      </c>
      <c r="J8102">
        <v>10185</v>
      </c>
      <c r="K8102">
        <v>113040</v>
      </c>
      <c r="L8102" t="s">
        <v>27</v>
      </c>
      <c r="M8102" t="s">
        <v>200</v>
      </c>
      <c r="N8102" t="s">
        <v>11270</v>
      </c>
      <c r="O8102" s="129"/>
    </row>
    <row r="8103" spans="1:15">
      <c r="A8103" t="s">
        <v>11588</v>
      </c>
      <c r="B8103" t="s">
        <v>317</v>
      </c>
      <c r="C8103" t="s">
        <v>11589</v>
      </c>
      <c r="D8103" t="s">
        <v>318</v>
      </c>
      <c r="E8103">
        <v>3246.6</v>
      </c>
      <c r="F8103" t="s">
        <v>1170</v>
      </c>
      <c r="G8103" t="s">
        <v>11590</v>
      </c>
      <c r="H8103" t="s">
        <v>1067</v>
      </c>
      <c r="I8103" t="s">
        <v>10505</v>
      </c>
      <c r="J8103">
        <v>10185</v>
      </c>
      <c r="K8103">
        <v>113040</v>
      </c>
      <c r="L8103" t="s">
        <v>27</v>
      </c>
      <c r="M8103" t="s">
        <v>200</v>
      </c>
      <c r="N8103" t="s">
        <v>11272</v>
      </c>
      <c r="O8103" s="129"/>
    </row>
    <row r="8104" spans="1:15">
      <c r="A8104" t="s">
        <v>1161</v>
      </c>
      <c r="B8104" t="s">
        <v>317</v>
      </c>
      <c r="C8104" t="s">
        <v>11591</v>
      </c>
      <c r="D8104" t="s">
        <v>318</v>
      </c>
      <c r="E8104">
        <v>4375.32</v>
      </c>
      <c r="F8104" t="s">
        <v>1170</v>
      </c>
      <c r="G8104" t="s">
        <v>11592</v>
      </c>
      <c r="H8104" t="s">
        <v>1057</v>
      </c>
      <c r="I8104" t="s">
        <v>10505</v>
      </c>
      <c r="J8104">
        <v>10185</v>
      </c>
      <c r="K8104">
        <v>113040</v>
      </c>
      <c r="L8104" t="s">
        <v>27</v>
      </c>
      <c r="M8104" t="s">
        <v>200</v>
      </c>
      <c r="N8104" t="s">
        <v>11273</v>
      </c>
      <c r="O8104" s="129"/>
    </row>
    <row r="8105" spans="1:15">
      <c r="A8105" t="s">
        <v>1160</v>
      </c>
      <c r="B8105" t="s">
        <v>317</v>
      </c>
      <c r="C8105" t="s">
        <v>11593</v>
      </c>
      <c r="D8105" t="s">
        <v>318</v>
      </c>
      <c r="E8105">
        <v>3409.32</v>
      </c>
      <c r="F8105" t="s">
        <v>1170</v>
      </c>
      <c r="G8105" t="s">
        <v>11594</v>
      </c>
      <c r="H8105" t="s">
        <v>1063</v>
      </c>
      <c r="I8105" t="s">
        <v>10505</v>
      </c>
      <c r="J8105">
        <v>10185</v>
      </c>
      <c r="K8105">
        <v>113040</v>
      </c>
      <c r="L8105" t="s">
        <v>27</v>
      </c>
      <c r="M8105" t="s">
        <v>200</v>
      </c>
      <c r="N8105" t="s">
        <v>11274</v>
      </c>
      <c r="O8105" s="129"/>
    </row>
    <row r="8106" spans="1:15">
      <c r="A8106" t="s">
        <v>316</v>
      </c>
      <c r="B8106" t="s">
        <v>317</v>
      </c>
      <c r="C8106" t="s">
        <v>11569</v>
      </c>
      <c r="D8106" t="s">
        <v>318</v>
      </c>
      <c r="E8106">
        <v>284.66000000000003</v>
      </c>
      <c r="F8106" t="s">
        <v>1170</v>
      </c>
      <c r="G8106" t="s">
        <v>11570</v>
      </c>
      <c r="H8106" t="s">
        <v>1062</v>
      </c>
      <c r="I8106" t="s">
        <v>10504</v>
      </c>
      <c r="J8106">
        <v>10185</v>
      </c>
      <c r="K8106">
        <v>113060</v>
      </c>
      <c r="L8106" t="s">
        <v>31</v>
      </c>
      <c r="M8106" t="s">
        <v>200</v>
      </c>
      <c r="N8106" t="s">
        <v>11264</v>
      </c>
      <c r="O8106" s="129"/>
    </row>
    <row r="8107" spans="1:15">
      <c r="A8107" t="s">
        <v>320</v>
      </c>
      <c r="B8107" t="s">
        <v>317</v>
      </c>
      <c r="C8107" t="s">
        <v>11571</v>
      </c>
      <c r="D8107" t="s">
        <v>318</v>
      </c>
      <c r="E8107">
        <v>231.22</v>
      </c>
      <c r="F8107" t="s">
        <v>1170</v>
      </c>
      <c r="G8107" t="s">
        <v>11572</v>
      </c>
      <c r="H8107" t="s">
        <v>1056</v>
      </c>
      <c r="I8107" t="s">
        <v>10504</v>
      </c>
      <c r="J8107">
        <v>10185</v>
      </c>
      <c r="K8107">
        <v>113060</v>
      </c>
      <c r="L8107" t="s">
        <v>31</v>
      </c>
      <c r="M8107" t="s">
        <v>200</v>
      </c>
      <c r="N8107" t="s">
        <v>11265</v>
      </c>
      <c r="O8107" s="129"/>
    </row>
    <row r="8108" spans="1:15">
      <c r="A8108" t="s">
        <v>321</v>
      </c>
      <c r="B8108" t="s">
        <v>317</v>
      </c>
      <c r="C8108" t="s">
        <v>11573</v>
      </c>
      <c r="D8108" t="s">
        <v>318</v>
      </c>
      <c r="E8108">
        <v>268.55</v>
      </c>
      <c r="F8108" t="s">
        <v>1170</v>
      </c>
      <c r="G8108" t="s">
        <v>11574</v>
      </c>
      <c r="H8108" t="s">
        <v>1057</v>
      </c>
      <c r="I8108" t="s">
        <v>10504</v>
      </c>
      <c r="J8108">
        <v>10185</v>
      </c>
      <c r="K8108">
        <v>113060</v>
      </c>
      <c r="L8108" t="s">
        <v>31</v>
      </c>
      <c r="M8108" t="s">
        <v>200</v>
      </c>
      <c r="N8108" t="s">
        <v>11266</v>
      </c>
      <c r="O8108" s="129"/>
    </row>
    <row r="8109" spans="1:15">
      <c r="A8109" t="s">
        <v>1115</v>
      </c>
      <c r="B8109" t="s">
        <v>317</v>
      </c>
      <c r="C8109" t="s">
        <v>11575</v>
      </c>
      <c r="D8109" t="s">
        <v>318</v>
      </c>
      <c r="E8109">
        <v>214.9</v>
      </c>
      <c r="F8109" t="s">
        <v>1170</v>
      </c>
      <c r="G8109" t="s">
        <v>11576</v>
      </c>
      <c r="H8109" t="s">
        <v>1060</v>
      </c>
      <c r="I8109" t="s">
        <v>10504</v>
      </c>
      <c r="J8109">
        <v>10185</v>
      </c>
      <c r="K8109">
        <v>113060</v>
      </c>
      <c r="L8109" t="s">
        <v>31</v>
      </c>
      <c r="M8109" t="s">
        <v>200</v>
      </c>
      <c r="N8109" t="s">
        <v>11267</v>
      </c>
      <c r="O8109" s="129"/>
    </row>
    <row r="8110" spans="1:15">
      <c r="A8110" t="s">
        <v>11577</v>
      </c>
      <c r="B8110" t="s">
        <v>317</v>
      </c>
      <c r="C8110" t="s">
        <v>11578</v>
      </c>
      <c r="D8110" t="s">
        <v>318</v>
      </c>
      <c r="E8110">
        <v>1447.78</v>
      </c>
      <c r="F8110" t="s">
        <v>1170</v>
      </c>
      <c r="G8110" t="s">
        <v>11579</v>
      </c>
      <c r="H8110" t="s">
        <v>1052</v>
      </c>
      <c r="I8110" t="s">
        <v>10504</v>
      </c>
      <c r="J8110">
        <v>10185</v>
      </c>
      <c r="K8110">
        <v>113060</v>
      </c>
      <c r="L8110" t="s">
        <v>31</v>
      </c>
      <c r="M8110" t="s">
        <v>200</v>
      </c>
      <c r="N8110" t="s">
        <v>11268</v>
      </c>
      <c r="O8110" s="129"/>
    </row>
    <row r="8111" spans="1:15">
      <c r="A8111" t="s">
        <v>11580</v>
      </c>
      <c r="B8111" t="s">
        <v>317</v>
      </c>
      <c r="C8111" t="s">
        <v>11581</v>
      </c>
      <c r="D8111" t="s">
        <v>318</v>
      </c>
      <c r="E8111">
        <v>214.9</v>
      </c>
      <c r="F8111" t="s">
        <v>1170</v>
      </c>
      <c r="G8111" t="s">
        <v>11582</v>
      </c>
      <c r="H8111" t="s">
        <v>1045</v>
      </c>
      <c r="I8111" t="s">
        <v>10504</v>
      </c>
      <c r="J8111">
        <v>10185</v>
      </c>
      <c r="K8111">
        <v>113060</v>
      </c>
      <c r="L8111" t="s">
        <v>31</v>
      </c>
      <c r="M8111" t="s">
        <v>200</v>
      </c>
      <c r="N8111" t="s">
        <v>11269</v>
      </c>
      <c r="O8111" s="129"/>
    </row>
    <row r="8112" spans="1:15">
      <c r="A8112" t="s">
        <v>1155</v>
      </c>
      <c r="B8112" t="s">
        <v>317</v>
      </c>
      <c r="C8112" t="s">
        <v>11586</v>
      </c>
      <c r="D8112" t="s">
        <v>318</v>
      </c>
      <c r="E8112">
        <v>272.67</v>
      </c>
      <c r="F8112" t="s">
        <v>1170</v>
      </c>
      <c r="G8112" t="s">
        <v>11587</v>
      </c>
      <c r="H8112" t="s">
        <v>1059</v>
      </c>
      <c r="I8112" t="s">
        <v>10504</v>
      </c>
      <c r="J8112">
        <v>10185</v>
      </c>
      <c r="K8112">
        <v>113060</v>
      </c>
      <c r="L8112" t="s">
        <v>31</v>
      </c>
      <c r="M8112" t="s">
        <v>200</v>
      </c>
      <c r="N8112" t="s">
        <v>11270</v>
      </c>
      <c r="O8112" s="129"/>
    </row>
    <row r="8113" spans="1:15">
      <c r="A8113" t="s">
        <v>11583</v>
      </c>
      <c r="B8113" t="s">
        <v>317</v>
      </c>
      <c r="C8113" t="s">
        <v>11584</v>
      </c>
      <c r="D8113" t="s">
        <v>318</v>
      </c>
      <c r="E8113">
        <v>214.9</v>
      </c>
      <c r="F8113" t="s">
        <v>1170</v>
      </c>
      <c r="G8113" t="s">
        <v>11585</v>
      </c>
      <c r="H8113" t="s">
        <v>1055</v>
      </c>
      <c r="I8113" t="s">
        <v>10504</v>
      </c>
      <c r="J8113">
        <v>10185</v>
      </c>
      <c r="K8113">
        <v>113060</v>
      </c>
      <c r="L8113" t="s">
        <v>31</v>
      </c>
      <c r="M8113" t="s">
        <v>200</v>
      </c>
      <c r="N8113" t="s">
        <v>11271</v>
      </c>
      <c r="O8113" s="129"/>
    </row>
    <row r="8114" spans="1:15">
      <c r="A8114" t="s">
        <v>11588</v>
      </c>
      <c r="B8114" t="s">
        <v>317</v>
      </c>
      <c r="C8114" t="s">
        <v>11589</v>
      </c>
      <c r="D8114" t="s">
        <v>318</v>
      </c>
      <c r="E8114">
        <v>561.67999999999995</v>
      </c>
      <c r="F8114" t="s">
        <v>1170</v>
      </c>
      <c r="G8114" t="s">
        <v>11590</v>
      </c>
      <c r="H8114" t="s">
        <v>1068</v>
      </c>
      <c r="I8114" t="s">
        <v>10504</v>
      </c>
      <c r="J8114">
        <v>10185</v>
      </c>
      <c r="K8114">
        <v>113060</v>
      </c>
      <c r="L8114" t="s">
        <v>31</v>
      </c>
      <c r="M8114" t="s">
        <v>200</v>
      </c>
      <c r="N8114" t="s">
        <v>11272</v>
      </c>
      <c r="O8114" s="129"/>
    </row>
    <row r="8115" spans="1:15">
      <c r="A8115" t="s">
        <v>1161</v>
      </c>
      <c r="B8115" t="s">
        <v>317</v>
      </c>
      <c r="C8115" t="s">
        <v>11591</v>
      </c>
      <c r="D8115" t="s">
        <v>318</v>
      </c>
      <c r="E8115">
        <v>277.92</v>
      </c>
      <c r="F8115" t="s">
        <v>1170</v>
      </c>
      <c r="G8115" t="s">
        <v>11592</v>
      </c>
      <c r="H8115" t="s">
        <v>1058</v>
      </c>
      <c r="I8115" t="s">
        <v>10504</v>
      </c>
      <c r="J8115">
        <v>10185</v>
      </c>
      <c r="K8115">
        <v>113060</v>
      </c>
      <c r="L8115" t="s">
        <v>31</v>
      </c>
      <c r="M8115" t="s">
        <v>200</v>
      </c>
      <c r="N8115" t="s">
        <v>11273</v>
      </c>
      <c r="O8115" s="129"/>
    </row>
    <row r="8116" spans="1:15">
      <c r="A8116" t="s">
        <v>1160</v>
      </c>
      <c r="B8116" t="s">
        <v>317</v>
      </c>
      <c r="C8116" t="s">
        <v>11593</v>
      </c>
      <c r="D8116" t="s">
        <v>318</v>
      </c>
      <c r="E8116">
        <v>277.92</v>
      </c>
      <c r="F8116" t="s">
        <v>1170</v>
      </c>
      <c r="G8116" t="s">
        <v>11594</v>
      </c>
      <c r="H8116" t="s">
        <v>1064</v>
      </c>
      <c r="I8116" t="s">
        <v>10504</v>
      </c>
      <c r="J8116">
        <v>10185</v>
      </c>
      <c r="K8116">
        <v>113060</v>
      </c>
      <c r="L8116" t="s">
        <v>31</v>
      </c>
      <c r="M8116" t="s">
        <v>200</v>
      </c>
      <c r="N8116" t="s">
        <v>11274</v>
      </c>
      <c r="O8116" s="129"/>
    </row>
    <row r="8117" spans="1:15">
      <c r="A8117" t="s">
        <v>11583</v>
      </c>
      <c r="B8117" t="s">
        <v>317</v>
      </c>
      <c r="C8117" t="s">
        <v>11584</v>
      </c>
      <c r="D8117" t="s">
        <v>318</v>
      </c>
      <c r="E8117">
        <v>473.8</v>
      </c>
      <c r="F8117" t="s">
        <v>1170</v>
      </c>
      <c r="G8117" t="s">
        <v>11585</v>
      </c>
      <c r="H8117" t="s">
        <v>1056</v>
      </c>
      <c r="I8117" t="s">
        <v>11621</v>
      </c>
      <c r="J8117">
        <v>10185</v>
      </c>
      <c r="K8117">
        <v>114010</v>
      </c>
      <c r="L8117" t="s">
        <v>35</v>
      </c>
      <c r="M8117" t="s">
        <v>200</v>
      </c>
      <c r="N8117" t="s">
        <v>11271</v>
      </c>
      <c r="O8117" s="129"/>
    </row>
    <row r="8118" spans="1:15">
      <c r="A8118" t="s">
        <v>1155</v>
      </c>
      <c r="B8118" t="s">
        <v>317</v>
      </c>
      <c r="C8118" t="s">
        <v>11586</v>
      </c>
      <c r="D8118" t="s">
        <v>318</v>
      </c>
      <c r="E8118">
        <v>458.52</v>
      </c>
      <c r="F8118" t="s">
        <v>1170</v>
      </c>
      <c r="G8118" t="s">
        <v>11587</v>
      </c>
      <c r="H8118" t="s">
        <v>1060</v>
      </c>
      <c r="I8118" t="s">
        <v>11621</v>
      </c>
      <c r="J8118">
        <v>10185</v>
      </c>
      <c r="K8118">
        <v>114010</v>
      </c>
      <c r="L8118" t="s">
        <v>35</v>
      </c>
      <c r="M8118" t="s">
        <v>200</v>
      </c>
      <c r="N8118" t="s">
        <v>11270</v>
      </c>
      <c r="O8118" s="129"/>
    </row>
    <row r="8119" spans="1:15">
      <c r="A8119" t="s">
        <v>11588</v>
      </c>
      <c r="B8119" t="s">
        <v>317</v>
      </c>
      <c r="C8119" t="s">
        <v>11589</v>
      </c>
      <c r="D8119" t="s">
        <v>318</v>
      </c>
      <c r="E8119">
        <v>597.95000000000005</v>
      </c>
      <c r="F8119" t="s">
        <v>1170</v>
      </c>
      <c r="G8119" t="s">
        <v>11590</v>
      </c>
      <c r="H8119" t="s">
        <v>1069</v>
      </c>
      <c r="I8119" t="s">
        <v>11621</v>
      </c>
      <c r="J8119">
        <v>10185</v>
      </c>
      <c r="K8119">
        <v>114010</v>
      </c>
      <c r="L8119" t="s">
        <v>35</v>
      </c>
      <c r="M8119" t="s">
        <v>200</v>
      </c>
      <c r="N8119" t="s">
        <v>11272</v>
      </c>
      <c r="O8119" s="129"/>
    </row>
    <row r="8120" spans="1:15">
      <c r="A8120" t="s">
        <v>1161</v>
      </c>
      <c r="B8120" t="s">
        <v>317</v>
      </c>
      <c r="C8120" t="s">
        <v>11591</v>
      </c>
      <c r="D8120" t="s">
        <v>318</v>
      </c>
      <c r="E8120">
        <v>515.64</v>
      </c>
      <c r="F8120" t="s">
        <v>1170</v>
      </c>
      <c r="G8120" t="s">
        <v>11592</v>
      </c>
      <c r="H8120" t="s">
        <v>1059</v>
      </c>
      <c r="I8120" t="s">
        <v>11621</v>
      </c>
      <c r="J8120">
        <v>10185</v>
      </c>
      <c r="K8120">
        <v>114010</v>
      </c>
      <c r="L8120" t="s">
        <v>35</v>
      </c>
      <c r="M8120" t="s">
        <v>200</v>
      </c>
      <c r="N8120" t="s">
        <v>11273</v>
      </c>
      <c r="O8120" s="129"/>
    </row>
    <row r="8121" spans="1:15">
      <c r="A8121" t="s">
        <v>1160</v>
      </c>
      <c r="B8121" t="s">
        <v>317</v>
      </c>
      <c r="C8121" t="s">
        <v>11593</v>
      </c>
      <c r="D8121" t="s">
        <v>318</v>
      </c>
      <c r="E8121">
        <v>515.64</v>
      </c>
      <c r="F8121" t="s">
        <v>1170</v>
      </c>
      <c r="G8121" t="s">
        <v>11594</v>
      </c>
      <c r="H8121" t="s">
        <v>1065</v>
      </c>
      <c r="I8121" t="s">
        <v>11621</v>
      </c>
      <c r="J8121">
        <v>10185</v>
      </c>
      <c r="K8121">
        <v>114010</v>
      </c>
      <c r="L8121" t="s">
        <v>35</v>
      </c>
      <c r="M8121" t="s">
        <v>200</v>
      </c>
      <c r="N8121" t="s">
        <v>11274</v>
      </c>
      <c r="O8121" s="129"/>
    </row>
    <row r="8122" spans="1:15">
      <c r="A8122" t="s">
        <v>316</v>
      </c>
      <c r="B8122" t="s">
        <v>317</v>
      </c>
      <c r="C8122" t="s">
        <v>11569</v>
      </c>
      <c r="D8122" t="s">
        <v>318</v>
      </c>
      <c r="E8122">
        <v>7524.85</v>
      </c>
      <c r="F8122" t="s">
        <v>1170</v>
      </c>
      <c r="G8122" t="s">
        <v>11570</v>
      </c>
      <c r="H8122" t="s">
        <v>1063</v>
      </c>
      <c r="I8122" t="s">
        <v>10503</v>
      </c>
      <c r="J8122">
        <v>10185</v>
      </c>
      <c r="K8122">
        <v>114040</v>
      </c>
      <c r="L8122" t="s">
        <v>27</v>
      </c>
      <c r="M8122" t="s">
        <v>200</v>
      </c>
      <c r="N8122" t="s">
        <v>11264</v>
      </c>
      <c r="O8122" s="129"/>
    </row>
    <row r="8123" spans="1:15">
      <c r="A8123" t="s">
        <v>320</v>
      </c>
      <c r="B8123" t="s">
        <v>317</v>
      </c>
      <c r="C8123" t="s">
        <v>11571</v>
      </c>
      <c r="D8123" t="s">
        <v>318</v>
      </c>
      <c r="E8123">
        <v>8194.66</v>
      </c>
      <c r="F8123" t="s">
        <v>1170</v>
      </c>
      <c r="G8123" t="s">
        <v>11572</v>
      </c>
      <c r="H8123" t="s">
        <v>1057</v>
      </c>
      <c r="I8123" t="s">
        <v>10503</v>
      </c>
      <c r="J8123">
        <v>10185</v>
      </c>
      <c r="K8123">
        <v>114040</v>
      </c>
      <c r="L8123" t="s">
        <v>27</v>
      </c>
      <c r="M8123" t="s">
        <v>200</v>
      </c>
      <c r="N8123" t="s">
        <v>11265</v>
      </c>
      <c r="O8123" s="129"/>
    </row>
    <row r="8124" spans="1:15">
      <c r="A8124" t="s">
        <v>321</v>
      </c>
      <c r="B8124" t="s">
        <v>317</v>
      </c>
      <c r="C8124" t="s">
        <v>11573</v>
      </c>
      <c r="D8124" t="s">
        <v>318</v>
      </c>
      <c r="E8124">
        <v>8316.6200000000008</v>
      </c>
      <c r="F8124" t="s">
        <v>1170</v>
      </c>
      <c r="G8124" t="s">
        <v>11574</v>
      </c>
      <c r="H8124" t="s">
        <v>1058</v>
      </c>
      <c r="I8124" t="s">
        <v>10503</v>
      </c>
      <c r="J8124">
        <v>10185</v>
      </c>
      <c r="K8124">
        <v>114040</v>
      </c>
      <c r="L8124" t="s">
        <v>27</v>
      </c>
      <c r="M8124" t="s">
        <v>200</v>
      </c>
      <c r="N8124" t="s">
        <v>11266</v>
      </c>
      <c r="O8124" s="129"/>
    </row>
    <row r="8125" spans="1:15">
      <c r="A8125" t="s">
        <v>1115</v>
      </c>
      <c r="B8125" t="s">
        <v>317</v>
      </c>
      <c r="C8125" t="s">
        <v>11575</v>
      </c>
      <c r="D8125" t="s">
        <v>318</v>
      </c>
      <c r="E8125">
        <v>7756.3</v>
      </c>
      <c r="F8125" t="s">
        <v>1170</v>
      </c>
      <c r="G8125" t="s">
        <v>11576</v>
      </c>
      <c r="H8125" t="s">
        <v>1061</v>
      </c>
      <c r="I8125" t="s">
        <v>10503</v>
      </c>
      <c r="J8125">
        <v>10185</v>
      </c>
      <c r="K8125">
        <v>114040</v>
      </c>
      <c r="L8125" t="s">
        <v>27</v>
      </c>
      <c r="M8125" t="s">
        <v>200</v>
      </c>
      <c r="N8125" t="s">
        <v>11267</v>
      </c>
      <c r="O8125" s="129"/>
    </row>
    <row r="8126" spans="1:15">
      <c r="A8126" t="s">
        <v>11577</v>
      </c>
      <c r="B8126" t="s">
        <v>317</v>
      </c>
      <c r="C8126" t="s">
        <v>11578</v>
      </c>
      <c r="D8126" t="s">
        <v>318</v>
      </c>
      <c r="E8126">
        <v>7818.69</v>
      </c>
      <c r="F8126" t="s">
        <v>1170</v>
      </c>
      <c r="G8126" t="s">
        <v>11579</v>
      </c>
      <c r="H8126" t="s">
        <v>1053</v>
      </c>
      <c r="I8126" t="s">
        <v>10503</v>
      </c>
      <c r="J8126">
        <v>10185</v>
      </c>
      <c r="K8126">
        <v>114040</v>
      </c>
      <c r="L8126" t="s">
        <v>27</v>
      </c>
      <c r="M8126" t="s">
        <v>200</v>
      </c>
      <c r="N8126" t="s">
        <v>11268</v>
      </c>
      <c r="O8126" s="129"/>
    </row>
    <row r="8127" spans="1:15">
      <c r="A8127" t="s">
        <v>11580</v>
      </c>
      <c r="B8127" t="s">
        <v>317</v>
      </c>
      <c r="C8127" t="s">
        <v>11581</v>
      </c>
      <c r="D8127" t="s">
        <v>318</v>
      </c>
      <c r="E8127">
        <v>6763.83</v>
      </c>
      <c r="F8127" t="s">
        <v>1170</v>
      </c>
      <c r="G8127" t="s">
        <v>11582</v>
      </c>
      <c r="H8127" t="s">
        <v>1046</v>
      </c>
      <c r="I8127" t="s">
        <v>10503</v>
      </c>
      <c r="J8127">
        <v>10185</v>
      </c>
      <c r="K8127">
        <v>114040</v>
      </c>
      <c r="L8127" t="s">
        <v>27</v>
      </c>
      <c r="M8127" t="s">
        <v>200</v>
      </c>
      <c r="N8127" t="s">
        <v>11269</v>
      </c>
      <c r="O8127" s="129"/>
    </row>
    <row r="8128" spans="1:15">
      <c r="A8128" t="s">
        <v>11583</v>
      </c>
      <c r="B8128" t="s">
        <v>317</v>
      </c>
      <c r="C8128" t="s">
        <v>11584</v>
      </c>
      <c r="D8128" t="s">
        <v>318</v>
      </c>
      <c r="E8128">
        <v>8079.68</v>
      </c>
      <c r="F8128" t="s">
        <v>1170</v>
      </c>
      <c r="G8128" t="s">
        <v>11585</v>
      </c>
      <c r="H8128" t="s">
        <v>1057</v>
      </c>
      <c r="I8128" t="s">
        <v>10503</v>
      </c>
      <c r="J8128">
        <v>10185</v>
      </c>
      <c r="K8128">
        <v>114040</v>
      </c>
      <c r="L8128" t="s">
        <v>27</v>
      </c>
      <c r="M8128" t="s">
        <v>200</v>
      </c>
      <c r="N8128" t="s">
        <v>11271</v>
      </c>
      <c r="O8128" s="129"/>
    </row>
    <row r="8129" spans="1:15">
      <c r="A8129" t="s">
        <v>1155</v>
      </c>
      <c r="B8129" t="s">
        <v>317</v>
      </c>
      <c r="C8129" t="s">
        <v>11586</v>
      </c>
      <c r="D8129" t="s">
        <v>318</v>
      </c>
      <c r="E8129">
        <v>6713.16</v>
      </c>
      <c r="F8129" t="s">
        <v>1170</v>
      </c>
      <c r="G8129" t="s">
        <v>11587</v>
      </c>
      <c r="H8129" t="s">
        <v>1061</v>
      </c>
      <c r="I8129" t="s">
        <v>10503</v>
      </c>
      <c r="J8129">
        <v>10185</v>
      </c>
      <c r="K8129">
        <v>114040</v>
      </c>
      <c r="L8129" t="s">
        <v>27</v>
      </c>
      <c r="M8129" t="s">
        <v>200</v>
      </c>
      <c r="N8129" t="s">
        <v>11270</v>
      </c>
      <c r="O8129" s="129"/>
    </row>
    <row r="8130" spans="1:15">
      <c r="A8130" t="s">
        <v>11588</v>
      </c>
      <c r="B8130" t="s">
        <v>317</v>
      </c>
      <c r="C8130" t="s">
        <v>11589</v>
      </c>
      <c r="D8130" t="s">
        <v>318</v>
      </c>
      <c r="E8130">
        <v>7161.15</v>
      </c>
      <c r="F8130" t="s">
        <v>1170</v>
      </c>
      <c r="G8130" t="s">
        <v>11590</v>
      </c>
      <c r="H8130" t="s">
        <v>1070</v>
      </c>
      <c r="I8130" t="s">
        <v>10503</v>
      </c>
      <c r="J8130">
        <v>10185</v>
      </c>
      <c r="K8130">
        <v>114040</v>
      </c>
      <c r="L8130" t="s">
        <v>27</v>
      </c>
      <c r="M8130" t="s">
        <v>200</v>
      </c>
      <c r="N8130" t="s">
        <v>11272</v>
      </c>
      <c r="O8130" s="129"/>
    </row>
    <row r="8131" spans="1:15">
      <c r="A8131" t="s">
        <v>1161</v>
      </c>
      <c r="B8131" t="s">
        <v>317</v>
      </c>
      <c r="C8131" t="s">
        <v>11591</v>
      </c>
      <c r="D8131" t="s">
        <v>318</v>
      </c>
      <c r="E8131">
        <v>9097.9500000000007</v>
      </c>
      <c r="F8131" t="s">
        <v>1170</v>
      </c>
      <c r="G8131" t="s">
        <v>11592</v>
      </c>
      <c r="H8131" t="s">
        <v>1060</v>
      </c>
      <c r="I8131" t="s">
        <v>10503</v>
      </c>
      <c r="J8131">
        <v>10185</v>
      </c>
      <c r="K8131">
        <v>114040</v>
      </c>
      <c r="L8131" t="s">
        <v>27</v>
      </c>
      <c r="M8131" t="s">
        <v>200</v>
      </c>
      <c r="N8131" t="s">
        <v>11273</v>
      </c>
      <c r="O8131" s="129"/>
    </row>
    <row r="8132" spans="1:15">
      <c r="A8132" t="s">
        <v>1160</v>
      </c>
      <c r="B8132" t="s">
        <v>317</v>
      </c>
      <c r="C8132" t="s">
        <v>11593</v>
      </c>
      <c r="D8132" t="s">
        <v>318</v>
      </c>
      <c r="E8132">
        <v>7440.35</v>
      </c>
      <c r="F8132" t="s">
        <v>1170</v>
      </c>
      <c r="G8132" t="s">
        <v>11594</v>
      </c>
      <c r="H8132" t="s">
        <v>1066</v>
      </c>
      <c r="I8132" t="s">
        <v>10503</v>
      </c>
      <c r="J8132">
        <v>10185</v>
      </c>
      <c r="K8132">
        <v>114040</v>
      </c>
      <c r="L8132" t="s">
        <v>27</v>
      </c>
      <c r="M8132" t="s">
        <v>200</v>
      </c>
      <c r="N8132" t="s">
        <v>11274</v>
      </c>
      <c r="O8132" s="129"/>
    </row>
    <row r="8133" spans="1:15">
      <c r="A8133" t="s">
        <v>316</v>
      </c>
      <c r="B8133" t="s">
        <v>317</v>
      </c>
      <c r="C8133" t="s">
        <v>11569</v>
      </c>
      <c r="D8133" t="s">
        <v>318</v>
      </c>
      <c r="E8133">
        <v>1522.16</v>
      </c>
      <c r="F8133" t="s">
        <v>1170</v>
      </c>
      <c r="G8133" t="s">
        <v>11570</v>
      </c>
      <c r="H8133" t="s">
        <v>1064</v>
      </c>
      <c r="I8133" t="s">
        <v>10502</v>
      </c>
      <c r="J8133">
        <v>10185</v>
      </c>
      <c r="K8133">
        <v>114060</v>
      </c>
      <c r="L8133" t="s">
        <v>31</v>
      </c>
      <c r="M8133" t="s">
        <v>200</v>
      </c>
      <c r="N8133" t="s">
        <v>11264</v>
      </c>
      <c r="O8133" s="129"/>
    </row>
    <row r="8134" spans="1:15">
      <c r="A8134" t="s">
        <v>320</v>
      </c>
      <c r="B8134" t="s">
        <v>317</v>
      </c>
      <c r="C8134" t="s">
        <v>11571</v>
      </c>
      <c r="D8134" t="s">
        <v>318</v>
      </c>
      <c r="E8134">
        <v>1378.96</v>
      </c>
      <c r="F8134" t="s">
        <v>1170</v>
      </c>
      <c r="G8134" t="s">
        <v>11572</v>
      </c>
      <c r="H8134" t="s">
        <v>1058</v>
      </c>
      <c r="I8134" t="s">
        <v>10502</v>
      </c>
      <c r="J8134">
        <v>10185</v>
      </c>
      <c r="K8134">
        <v>114060</v>
      </c>
      <c r="L8134" t="s">
        <v>31</v>
      </c>
      <c r="M8134" t="s">
        <v>200</v>
      </c>
      <c r="N8134" t="s">
        <v>11265</v>
      </c>
      <c r="O8134" s="129"/>
    </row>
    <row r="8135" spans="1:15">
      <c r="A8135" t="s">
        <v>321</v>
      </c>
      <c r="B8135" t="s">
        <v>317</v>
      </c>
      <c r="C8135" t="s">
        <v>11573</v>
      </c>
      <c r="D8135" t="s">
        <v>318</v>
      </c>
      <c r="E8135">
        <v>1584.84</v>
      </c>
      <c r="F8135" t="s">
        <v>1170</v>
      </c>
      <c r="G8135" t="s">
        <v>11574</v>
      </c>
      <c r="H8135" t="s">
        <v>1059</v>
      </c>
      <c r="I8135" t="s">
        <v>10502</v>
      </c>
      <c r="J8135">
        <v>10185</v>
      </c>
      <c r="K8135">
        <v>114060</v>
      </c>
      <c r="L8135" t="s">
        <v>31</v>
      </c>
      <c r="M8135" t="s">
        <v>200</v>
      </c>
      <c r="N8135" t="s">
        <v>11266</v>
      </c>
      <c r="O8135" s="129"/>
    </row>
    <row r="8136" spans="1:15">
      <c r="A8136" t="s">
        <v>1115</v>
      </c>
      <c r="B8136" t="s">
        <v>317</v>
      </c>
      <c r="C8136" t="s">
        <v>11575</v>
      </c>
      <c r="D8136" t="s">
        <v>318</v>
      </c>
      <c r="E8136">
        <v>1474.43</v>
      </c>
      <c r="F8136" t="s">
        <v>1170</v>
      </c>
      <c r="G8136" t="s">
        <v>11576</v>
      </c>
      <c r="H8136" t="s">
        <v>1062</v>
      </c>
      <c r="I8136" t="s">
        <v>10502</v>
      </c>
      <c r="J8136">
        <v>10185</v>
      </c>
      <c r="K8136">
        <v>114060</v>
      </c>
      <c r="L8136" t="s">
        <v>31</v>
      </c>
      <c r="M8136" t="s">
        <v>200</v>
      </c>
      <c r="N8136" t="s">
        <v>11267</v>
      </c>
      <c r="O8136" s="129"/>
    </row>
    <row r="8137" spans="1:15">
      <c r="A8137" t="s">
        <v>11577</v>
      </c>
      <c r="B8137" t="s">
        <v>317</v>
      </c>
      <c r="C8137" t="s">
        <v>11578</v>
      </c>
      <c r="D8137" t="s">
        <v>318</v>
      </c>
      <c r="E8137">
        <v>657.52</v>
      </c>
      <c r="F8137" t="s">
        <v>1170</v>
      </c>
      <c r="G8137" t="s">
        <v>11579</v>
      </c>
      <c r="H8137" t="s">
        <v>1054</v>
      </c>
      <c r="I8137" t="s">
        <v>10502</v>
      </c>
      <c r="J8137">
        <v>10185</v>
      </c>
      <c r="K8137">
        <v>114060</v>
      </c>
      <c r="L8137" t="s">
        <v>31</v>
      </c>
      <c r="M8137" t="s">
        <v>200</v>
      </c>
      <c r="N8137" t="s">
        <v>11268</v>
      </c>
      <c r="O8137" s="129"/>
    </row>
    <row r="8138" spans="1:15">
      <c r="A8138" t="s">
        <v>11580</v>
      </c>
      <c r="B8138" t="s">
        <v>317</v>
      </c>
      <c r="C8138" t="s">
        <v>11581</v>
      </c>
      <c r="D8138" t="s">
        <v>318</v>
      </c>
      <c r="E8138">
        <v>657.52</v>
      </c>
      <c r="F8138" t="s">
        <v>1170</v>
      </c>
      <c r="G8138" t="s">
        <v>11582</v>
      </c>
      <c r="H8138" t="s">
        <v>1047</v>
      </c>
      <c r="I8138" t="s">
        <v>10502</v>
      </c>
      <c r="J8138">
        <v>10185</v>
      </c>
      <c r="K8138">
        <v>114060</v>
      </c>
      <c r="L8138" t="s">
        <v>31</v>
      </c>
      <c r="M8138" t="s">
        <v>200</v>
      </c>
      <c r="N8138" t="s">
        <v>11269</v>
      </c>
      <c r="O8138" s="129"/>
    </row>
    <row r="8139" spans="1:15">
      <c r="A8139" t="s">
        <v>11583</v>
      </c>
      <c r="B8139" t="s">
        <v>317</v>
      </c>
      <c r="C8139" t="s">
        <v>11584</v>
      </c>
      <c r="D8139" t="s">
        <v>318</v>
      </c>
      <c r="E8139">
        <v>753</v>
      </c>
      <c r="F8139" t="s">
        <v>1170</v>
      </c>
      <c r="G8139" t="s">
        <v>11585</v>
      </c>
      <c r="H8139" t="s">
        <v>1058</v>
      </c>
      <c r="I8139" t="s">
        <v>10502</v>
      </c>
      <c r="J8139">
        <v>10185</v>
      </c>
      <c r="K8139">
        <v>114060</v>
      </c>
      <c r="L8139" t="s">
        <v>31</v>
      </c>
      <c r="M8139" t="s">
        <v>200</v>
      </c>
      <c r="N8139" t="s">
        <v>11271</v>
      </c>
      <c r="O8139" s="129"/>
    </row>
    <row r="8140" spans="1:15">
      <c r="A8140" t="s">
        <v>1155</v>
      </c>
      <c r="B8140" t="s">
        <v>317</v>
      </c>
      <c r="C8140" t="s">
        <v>11586</v>
      </c>
      <c r="D8140" t="s">
        <v>318</v>
      </c>
      <c r="E8140">
        <v>991.68</v>
      </c>
      <c r="F8140" t="s">
        <v>1170</v>
      </c>
      <c r="G8140" t="s">
        <v>11587</v>
      </c>
      <c r="H8140" t="s">
        <v>1062</v>
      </c>
      <c r="I8140" t="s">
        <v>10502</v>
      </c>
      <c r="J8140">
        <v>10185</v>
      </c>
      <c r="K8140">
        <v>114060</v>
      </c>
      <c r="L8140" t="s">
        <v>31</v>
      </c>
      <c r="M8140" t="s">
        <v>200</v>
      </c>
      <c r="N8140" t="s">
        <v>11270</v>
      </c>
      <c r="O8140" s="129"/>
    </row>
    <row r="8141" spans="1:15">
      <c r="A8141" t="s">
        <v>11588</v>
      </c>
      <c r="B8141" t="s">
        <v>317</v>
      </c>
      <c r="C8141" t="s">
        <v>11589</v>
      </c>
      <c r="D8141" t="s">
        <v>318</v>
      </c>
      <c r="E8141">
        <v>1628.34</v>
      </c>
      <c r="F8141" t="s">
        <v>1170</v>
      </c>
      <c r="G8141" t="s">
        <v>11590</v>
      </c>
      <c r="H8141" t="s">
        <v>1071</v>
      </c>
      <c r="I8141" t="s">
        <v>10502</v>
      </c>
      <c r="J8141">
        <v>10185</v>
      </c>
      <c r="K8141">
        <v>114060</v>
      </c>
      <c r="L8141" t="s">
        <v>31</v>
      </c>
      <c r="M8141" t="s">
        <v>200</v>
      </c>
      <c r="N8141" t="s">
        <v>11272</v>
      </c>
      <c r="O8141" s="129"/>
    </row>
    <row r="8142" spans="1:15">
      <c r="A8142" t="s">
        <v>1161</v>
      </c>
      <c r="B8142" t="s">
        <v>317</v>
      </c>
      <c r="C8142" t="s">
        <v>11591</v>
      </c>
      <c r="D8142" t="s">
        <v>318</v>
      </c>
      <c r="E8142">
        <v>930.44</v>
      </c>
      <c r="F8142" t="s">
        <v>1170</v>
      </c>
      <c r="G8142" t="s">
        <v>11592</v>
      </c>
      <c r="H8142" t="s">
        <v>1061</v>
      </c>
      <c r="I8142" t="s">
        <v>10502</v>
      </c>
      <c r="J8142">
        <v>10185</v>
      </c>
      <c r="K8142">
        <v>114060</v>
      </c>
      <c r="L8142" t="s">
        <v>31</v>
      </c>
      <c r="M8142" t="s">
        <v>200</v>
      </c>
      <c r="N8142" t="s">
        <v>11273</v>
      </c>
      <c r="O8142" s="129"/>
    </row>
    <row r="8143" spans="1:15">
      <c r="A8143" t="s">
        <v>1160</v>
      </c>
      <c r="B8143" t="s">
        <v>317</v>
      </c>
      <c r="C8143" t="s">
        <v>11593</v>
      </c>
      <c r="D8143" t="s">
        <v>318</v>
      </c>
      <c r="E8143">
        <v>930.44</v>
      </c>
      <c r="F8143" t="s">
        <v>1170</v>
      </c>
      <c r="G8143" t="s">
        <v>11594</v>
      </c>
      <c r="H8143" t="s">
        <v>1067</v>
      </c>
      <c r="I8143" t="s">
        <v>10502</v>
      </c>
      <c r="J8143">
        <v>10185</v>
      </c>
      <c r="K8143">
        <v>114060</v>
      </c>
      <c r="L8143" t="s">
        <v>31</v>
      </c>
      <c r="M8143" t="s">
        <v>200</v>
      </c>
      <c r="N8143" t="s">
        <v>11274</v>
      </c>
      <c r="O8143" s="129"/>
    </row>
    <row r="8144" spans="1:15">
      <c r="A8144" t="s">
        <v>316</v>
      </c>
      <c r="B8144" t="s">
        <v>317</v>
      </c>
      <c r="C8144" t="s">
        <v>11569</v>
      </c>
      <c r="D8144" t="s">
        <v>318</v>
      </c>
      <c r="E8144">
        <v>9486.25</v>
      </c>
      <c r="F8144" t="s">
        <v>1170</v>
      </c>
      <c r="G8144" t="s">
        <v>11570</v>
      </c>
      <c r="H8144" t="s">
        <v>1065</v>
      </c>
      <c r="I8144" t="s">
        <v>10501</v>
      </c>
      <c r="J8144">
        <v>11094</v>
      </c>
      <c r="K8144">
        <v>111100</v>
      </c>
      <c r="L8144" t="s">
        <v>35</v>
      </c>
      <c r="M8144" t="s">
        <v>130</v>
      </c>
      <c r="N8144" t="s">
        <v>11264</v>
      </c>
      <c r="O8144" s="129"/>
    </row>
    <row r="8145" spans="1:15">
      <c r="A8145" t="s">
        <v>320</v>
      </c>
      <c r="B8145" t="s">
        <v>317</v>
      </c>
      <c r="C8145" t="s">
        <v>11571</v>
      </c>
      <c r="D8145" t="s">
        <v>318</v>
      </c>
      <c r="E8145">
        <v>9504.36</v>
      </c>
      <c r="F8145" t="s">
        <v>1170</v>
      </c>
      <c r="G8145" t="s">
        <v>11572</v>
      </c>
      <c r="H8145" t="s">
        <v>1059</v>
      </c>
      <c r="I8145" t="s">
        <v>10501</v>
      </c>
      <c r="J8145">
        <v>11094</v>
      </c>
      <c r="K8145">
        <v>111100</v>
      </c>
      <c r="L8145" t="s">
        <v>35</v>
      </c>
      <c r="M8145" t="s">
        <v>130</v>
      </c>
      <c r="N8145" t="s">
        <v>11265</v>
      </c>
      <c r="O8145" s="129"/>
    </row>
    <row r="8146" spans="1:15">
      <c r="A8146" t="s">
        <v>321</v>
      </c>
      <c r="B8146" t="s">
        <v>317</v>
      </c>
      <c r="C8146" t="s">
        <v>11573</v>
      </c>
      <c r="D8146" t="s">
        <v>318</v>
      </c>
      <c r="E8146">
        <v>9497.68</v>
      </c>
      <c r="F8146" t="s">
        <v>1170</v>
      </c>
      <c r="G8146" t="s">
        <v>11574</v>
      </c>
      <c r="H8146" t="s">
        <v>1060</v>
      </c>
      <c r="I8146" t="s">
        <v>10501</v>
      </c>
      <c r="J8146">
        <v>11094</v>
      </c>
      <c r="K8146">
        <v>111100</v>
      </c>
      <c r="L8146" t="s">
        <v>35</v>
      </c>
      <c r="M8146" t="s">
        <v>130</v>
      </c>
      <c r="N8146" t="s">
        <v>11266</v>
      </c>
      <c r="O8146" s="129"/>
    </row>
    <row r="8147" spans="1:15">
      <c r="A8147" t="s">
        <v>1115</v>
      </c>
      <c r="B8147" t="s">
        <v>317</v>
      </c>
      <c r="C8147" t="s">
        <v>11575</v>
      </c>
      <c r="D8147" t="s">
        <v>318</v>
      </c>
      <c r="E8147">
        <v>10038.120000000001</v>
      </c>
      <c r="F8147" t="s">
        <v>1170</v>
      </c>
      <c r="G8147" t="s">
        <v>11576</v>
      </c>
      <c r="H8147" t="s">
        <v>1063</v>
      </c>
      <c r="I8147" t="s">
        <v>10501</v>
      </c>
      <c r="J8147">
        <v>11094</v>
      </c>
      <c r="K8147">
        <v>111100</v>
      </c>
      <c r="L8147" t="s">
        <v>35</v>
      </c>
      <c r="M8147" t="s">
        <v>130</v>
      </c>
      <c r="N8147" t="s">
        <v>11267</v>
      </c>
      <c r="O8147" s="129"/>
    </row>
    <row r="8148" spans="1:15">
      <c r="A8148" t="s">
        <v>11577</v>
      </c>
      <c r="B8148" t="s">
        <v>317</v>
      </c>
      <c r="C8148" t="s">
        <v>11578</v>
      </c>
      <c r="D8148" t="s">
        <v>318</v>
      </c>
      <c r="E8148">
        <v>9632.7900000000009</v>
      </c>
      <c r="F8148" t="s">
        <v>1170</v>
      </c>
      <c r="G8148" t="s">
        <v>11579</v>
      </c>
      <c r="H8148" t="s">
        <v>1055</v>
      </c>
      <c r="I8148" t="s">
        <v>10501</v>
      </c>
      <c r="J8148">
        <v>11094</v>
      </c>
      <c r="K8148">
        <v>111100</v>
      </c>
      <c r="L8148" t="s">
        <v>35</v>
      </c>
      <c r="M8148" t="s">
        <v>130</v>
      </c>
      <c r="N8148" t="s">
        <v>11268</v>
      </c>
      <c r="O8148" s="129"/>
    </row>
    <row r="8149" spans="1:15">
      <c r="A8149" t="s">
        <v>11580</v>
      </c>
      <c r="B8149" t="s">
        <v>317</v>
      </c>
      <c r="C8149" t="s">
        <v>11581</v>
      </c>
      <c r="D8149" t="s">
        <v>318</v>
      </c>
      <c r="E8149">
        <v>8907.9599999999991</v>
      </c>
      <c r="F8149" t="s">
        <v>1170</v>
      </c>
      <c r="G8149" t="s">
        <v>11582</v>
      </c>
      <c r="H8149" t="s">
        <v>1048</v>
      </c>
      <c r="I8149" t="s">
        <v>10501</v>
      </c>
      <c r="J8149">
        <v>11094</v>
      </c>
      <c r="K8149">
        <v>111100</v>
      </c>
      <c r="L8149" t="s">
        <v>35</v>
      </c>
      <c r="M8149" t="s">
        <v>130</v>
      </c>
      <c r="N8149" t="s">
        <v>11269</v>
      </c>
      <c r="O8149" s="129"/>
    </row>
    <row r="8150" spans="1:15">
      <c r="A8150" t="s">
        <v>11583</v>
      </c>
      <c r="B8150" t="s">
        <v>317</v>
      </c>
      <c r="C8150" t="s">
        <v>11584</v>
      </c>
      <c r="D8150" t="s">
        <v>318</v>
      </c>
      <c r="E8150">
        <v>8583.06</v>
      </c>
      <c r="F8150" t="s">
        <v>1170</v>
      </c>
      <c r="G8150" t="s">
        <v>11585</v>
      </c>
      <c r="H8150" t="s">
        <v>1059</v>
      </c>
      <c r="I8150" t="s">
        <v>10501</v>
      </c>
      <c r="J8150">
        <v>11094</v>
      </c>
      <c r="K8150">
        <v>111100</v>
      </c>
      <c r="L8150" t="s">
        <v>35</v>
      </c>
      <c r="M8150" t="s">
        <v>130</v>
      </c>
      <c r="N8150" t="s">
        <v>11271</v>
      </c>
      <c r="O8150" s="129"/>
    </row>
    <row r="8151" spans="1:15">
      <c r="A8151" t="s">
        <v>1155</v>
      </c>
      <c r="B8151" t="s">
        <v>317</v>
      </c>
      <c r="C8151" t="s">
        <v>11586</v>
      </c>
      <c r="D8151" t="s">
        <v>318</v>
      </c>
      <c r="E8151">
        <v>8345.91</v>
      </c>
      <c r="F8151" t="s">
        <v>1170</v>
      </c>
      <c r="G8151" t="s">
        <v>11587</v>
      </c>
      <c r="H8151" t="s">
        <v>1063</v>
      </c>
      <c r="I8151" t="s">
        <v>10501</v>
      </c>
      <c r="J8151">
        <v>11094</v>
      </c>
      <c r="K8151">
        <v>111100</v>
      </c>
      <c r="L8151" t="s">
        <v>35</v>
      </c>
      <c r="M8151" t="s">
        <v>130</v>
      </c>
      <c r="N8151" t="s">
        <v>11270</v>
      </c>
      <c r="O8151" s="129"/>
    </row>
    <row r="8152" spans="1:15">
      <c r="A8152" t="s">
        <v>11588</v>
      </c>
      <c r="B8152" t="s">
        <v>317</v>
      </c>
      <c r="C8152" t="s">
        <v>11589</v>
      </c>
      <c r="D8152" t="s">
        <v>318</v>
      </c>
      <c r="E8152">
        <v>13338.09</v>
      </c>
      <c r="F8152" t="s">
        <v>1170</v>
      </c>
      <c r="G8152" t="s">
        <v>11590</v>
      </c>
      <c r="H8152" t="s">
        <v>1072</v>
      </c>
      <c r="I8152" t="s">
        <v>10501</v>
      </c>
      <c r="J8152">
        <v>11094</v>
      </c>
      <c r="K8152">
        <v>111100</v>
      </c>
      <c r="L8152" t="s">
        <v>35</v>
      </c>
      <c r="M8152" t="s">
        <v>130</v>
      </c>
      <c r="N8152" t="s">
        <v>11272</v>
      </c>
      <c r="O8152" s="129"/>
    </row>
    <row r="8153" spans="1:15">
      <c r="A8153" t="s">
        <v>1161</v>
      </c>
      <c r="B8153" t="s">
        <v>317</v>
      </c>
      <c r="C8153" t="s">
        <v>11591</v>
      </c>
      <c r="D8153" t="s">
        <v>318</v>
      </c>
      <c r="E8153">
        <v>8897.83</v>
      </c>
      <c r="F8153" t="s">
        <v>1170</v>
      </c>
      <c r="G8153" t="s">
        <v>11592</v>
      </c>
      <c r="H8153" t="s">
        <v>1062</v>
      </c>
      <c r="I8153" t="s">
        <v>10501</v>
      </c>
      <c r="J8153">
        <v>11094</v>
      </c>
      <c r="K8153">
        <v>111100</v>
      </c>
      <c r="L8153" t="s">
        <v>35</v>
      </c>
      <c r="M8153" t="s">
        <v>130</v>
      </c>
      <c r="N8153" t="s">
        <v>11273</v>
      </c>
      <c r="O8153" s="129"/>
    </row>
    <row r="8154" spans="1:15">
      <c r="A8154" t="s">
        <v>1160</v>
      </c>
      <c r="B8154" t="s">
        <v>317</v>
      </c>
      <c r="C8154" t="s">
        <v>11593</v>
      </c>
      <c r="D8154" t="s">
        <v>318</v>
      </c>
      <c r="E8154">
        <v>8897.83</v>
      </c>
      <c r="F8154" t="s">
        <v>1170</v>
      </c>
      <c r="G8154" t="s">
        <v>11594</v>
      </c>
      <c r="H8154" t="s">
        <v>1068</v>
      </c>
      <c r="I8154" t="s">
        <v>10501</v>
      </c>
      <c r="J8154">
        <v>11094</v>
      </c>
      <c r="K8154">
        <v>111100</v>
      </c>
      <c r="L8154" t="s">
        <v>35</v>
      </c>
      <c r="M8154" t="s">
        <v>130</v>
      </c>
      <c r="N8154" t="s">
        <v>11274</v>
      </c>
      <c r="O8154" s="129"/>
    </row>
    <row r="8155" spans="1:15">
      <c r="A8155" t="s">
        <v>316</v>
      </c>
      <c r="B8155" t="s">
        <v>317</v>
      </c>
      <c r="C8155" t="s">
        <v>11569</v>
      </c>
      <c r="D8155" t="s">
        <v>318</v>
      </c>
      <c r="E8155">
        <v>2135.75</v>
      </c>
      <c r="F8155" t="s">
        <v>1170</v>
      </c>
      <c r="G8155" t="s">
        <v>11570</v>
      </c>
      <c r="H8155" t="s">
        <v>1066</v>
      </c>
      <c r="I8155" t="s">
        <v>10500</v>
      </c>
      <c r="J8155">
        <v>11094</v>
      </c>
      <c r="K8155">
        <v>111200</v>
      </c>
      <c r="L8155" t="s">
        <v>33</v>
      </c>
      <c r="M8155" t="s">
        <v>130</v>
      </c>
      <c r="N8155" t="s">
        <v>11264</v>
      </c>
      <c r="O8155" s="129"/>
    </row>
    <row r="8156" spans="1:15">
      <c r="A8156" t="s">
        <v>320</v>
      </c>
      <c r="B8156" t="s">
        <v>317</v>
      </c>
      <c r="C8156" t="s">
        <v>11571</v>
      </c>
      <c r="D8156" t="s">
        <v>318</v>
      </c>
      <c r="E8156">
        <v>2135.75</v>
      </c>
      <c r="F8156" t="s">
        <v>1170</v>
      </c>
      <c r="G8156" t="s">
        <v>11572</v>
      </c>
      <c r="H8156" t="s">
        <v>1060</v>
      </c>
      <c r="I8156" t="s">
        <v>10500</v>
      </c>
      <c r="J8156">
        <v>11094</v>
      </c>
      <c r="K8156">
        <v>111200</v>
      </c>
      <c r="L8156" t="s">
        <v>33</v>
      </c>
      <c r="M8156" t="s">
        <v>130</v>
      </c>
      <c r="N8156" t="s">
        <v>11265</v>
      </c>
      <c r="O8156" s="129"/>
    </row>
    <row r="8157" spans="1:15">
      <c r="A8157" t="s">
        <v>321</v>
      </c>
      <c r="B8157" t="s">
        <v>317</v>
      </c>
      <c r="C8157" t="s">
        <v>11573</v>
      </c>
      <c r="D8157" t="s">
        <v>318</v>
      </c>
      <c r="E8157">
        <v>2135.75</v>
      </c>
      <c r="F8157" t="s">
        <v>1170</v>
      </c>
      <c r="G8157" t="s">
        <v>11574</v>
      </c>
      <c r="H8157" t="s">
        <v>1061</v>
      </c>
      <c r="I8157" t="s">
        <v>10500</v>
      </c>
      <c r="J8157">
        <v>11094</v>
      </c>
      <c r="K8157">
        <v>111200</v>
      </c>
      <c r="L8157" t="s">
        <v>33</v>
      </c>
      <c r="M8157" t="s">
        <v>130</v>
      </c>
      <c r="N8157" t="s">
        <v>11266</v>
      </c>
      <c r="O8157" s="129"/>
    </row>
    <row r="8158" spans="1:15">
      <c r="A8158" t="s">
        <v>1115</v>
      </c>
      <c r="B8158" t="s">
        <v>317</v>
      </c>
      <c r="C8158" t="s">
        <v>11575</v>
      </c>
      <c r="D8158" t="s">
        <v>318</v>
      </c>
      <c r="E8158">
        <v>2135.75</v>
      </c>
      <c r="F8158" t="s">
        <v>1170</v>
      </c>
      <c r="G8158" t="s">
        <v>11576</v>
      </c>
      <c r="H8158" t="s">
        <v>1064</v>
      </c>
      <c r="I8158" t="s">
        <v>10500</v>
      </c>
      <c r="J8158">
        <v>11094</v>
      </c>
      <c r="K8158">
        <v>111200</v>
      </c>
      <c r="L8158" t="s">
        <v>33</v>
      </c>
      <c r="M8158" t="s">
        <v>130</v>
      </c>
      <c r="N8158" t="s">
        <v>11267</v>
      </c>
      <c r="O8158" s="129"/>
    </row>
    <row r="8159" spans="1:15">
      <c r="A8159" t="s">
        <v>11577</v>
      </c>
      <c r="B8159" t="s">
        <v>317</v>
      </c>
      <c r="C8159" t="s">
        <v>11578</v>
      </c>
      <c r="D8159" t="s">
        <v>318</v>
      </c>
      <c r="E8159">
        <v>2135.75</v>
      </c>
      <c r="F8159" t="s">
        <v>1170</v>
      </c>
      <c r="G8159" t="s">
        <v>11579</v>
      </c>
      <c r="H8159" t="s">
        <v>1056</v>
      </c>
      <c r="I8159" t="s">
        <v>10500</v>
      </c>
      <c r="J8159">
        <v>11094</v>
      </c>
      <c r="K8159">
        <v>111200</v>
      </c>
      <c r="L8159" t="s">
        <v>33</v>
      </c>
      <c r="M8159" t="s">
        <v>130</v>
      </c>
      <c r="N8159" t="s">
        <v>11268</v>
      </c>
      <c r="O8159" s="129"/>
    </row>
    <row r="8160" spans="1:15">
      <c r="A8160" t="s">
        <v>11580</v>
      </c>
      <c r="B8160" t="s">
        <v>317</v>
      </c>
      <c r="C8160" t="s">
        <v>11581</v>
      </c>
      <c r="D8160" t="s">
        <v>318</v>
      </c>
      <c r="E8160">
        <v>2135.75</v>
      </c>
      <c r="F8160" t="s">
        <v>1170</v>
      </c>
      <c r="G8160" t="s">
        <v>11582</v>
      </c>
      <c r="H8160" t="s">
        <v>1049</v>
      </c>
      <c r="I8160" t="s">
        <v>10500</v>
      </c>
      <c r="J8160">
        <v>11094</v>
      </c>
      <c r="K8160">
        <v>111200</v>
      </c>
      <c r="L8160" t="s">
        <v>33</v>
      </c>
      <c r="M8160" t="s">
        <v>130</v>
      </c>
      <c r="N8160" t="s">
        <v>11269</v>
      </c>
      <c r="O8160" s="129"/>
    </row>
    <row r="8161" spans="1:15">
      <c r="A8161" t="s">
        <v>11583</v>
      </c>
      <c r="B8161" t="s">
        <v>317</v>
      </c>
      <c r="C8161" t="s">
        <v>11584</v>
      </c>
      <c r="D8161" t="s">
        <v>318</v>
      </c>
      <c r="E8161">
        <v>2135.75</v>
      </c>
      <c r="F8161" t="s">
        <v>1170</v>
      </c>
      <c r="G8161" t="s">
        <v>11585</v>
      </c>
      <c r="H8161" t="s">
        <v>1060</v>
      </c>
      <c r="I8161" t="s">
        <v>10500</v>
      </c>
      <c r="J8161">
        <v>11094</v>
      </c>
      <c r="K8161">
        <v>111200</v>
      </c>
      <c r="L8161" t="s">
        <v>33</v>
      </c>
      <c r="M8161" t="s">
        <v>130</v>
      </c>
      <c r="N8161" t="s">
        <v>11271</v>
      </c>
      <c r="O8161" s="129"/>
    </row>
    <row r="8162" spans="1:15">
      <c r="A8162" t="s">
        <v>1155</v>
      </c>
      <c r="B8162" t="s">
        <v>317</v>
      </c>
      <c r="C8162" t="s">
        <v>11586</v>
      </c>
      <c r="D8162" t="s">
        <v>318</v>
      </c>
      <c r="E8162">
        <v>2135.75</v>
      </c>
      <c r="F8162" t="s">
        <v>1170</v>
      </c>
      <c r="G8162" t="s">
        <v>11587</v>
      </c>
      <c r="H8162" t="s">
        <v>1064</v>
      </c>
      <c r="I8162" t="s">
        <v>10500</v>
      </c>
      <c r="J8162">
        <v>11094</v>
      </c>
      <c r="K8162">
        <v>111200</v>
      </c>
      <c r="L8162" t="s">
        <v>33</v>
      </c>
      <c r="M8162" t="s">
        <v>130</v>
      </c>
      <c r="N8162" t="s">
        <v>11270</v>
      </c>
      <c r="O8162" s="129"/>
    </row>
    <row r="8163" spans="1:15">
      <c r="A8163" t="s">
        <v>11588</v>
      </c>
      <c r="B8163" t="s">
        <v>317</v>
      </c>
      <c r="C8163" t="s">
        <v>11589</v>
      </c>
      <c r="D8163" t="s">
        <v>318</v>
      </c>
      <c r="E8163">
        <v>3805.25</v>
      </c>
      <c r="F8163" t="s">
        <v>1170</v>
      </c>
      <c r="G8163" t="s">
        <v>11590</v>
      </c>
      <c r="H8163" t="s">
        <v>1073</v>
      </c>
      <c r="I8163" t="s">
        <v>10500</v>
      </c>
      <c r="J8163">
        <v>11094</v>
      </c>
      <c r="K8163">
        <v>111200</v>
      </c>
      <c r="L8163" t="s">
        <v>33</v>
      </c>
      <c r="M8163" t="s">
        <v>130</v>
      </c>
      <c r="N8163" t="s">
        <v>11272</v>
      </c>
      <c r="O8163" s="129"/>
    </row>
    <row r="8164" spans="1:15">
      <c r="A8164" t="s">
        <v>1161</v>
      </c>
      <c r="B8164" t="s">
        <v>317</v>
      </c>
      <c r="C8164" t="s">
        <v>11591</v>
      </c>
      <c r="D8164" t="s">
        <v>318</v>
      </c>
      <c r="E8164">
        <v>2321.25</v>
      </c>
      <c r="F8164" t="s">
        <v>1170</v>
      </c>
      <c r="G8164" t="s">
        <v>11592</v>
      </c>
      <c r="H8164" t="s">
        <v>1063</v>
      </c>
      <c r="I8164" t="s">
        <v>10500</v>
      </c>
      <c r="J8164">
        <v>11094</v>
      </c>
      <c r="K8164">
        <v>111200</v>
      </c>
      <c r="L8164" t="s">
        <v>33</v>
      </c>
      <c r="M8164" t="s">
        <v>130</v>
      </c>
      <c r="N8164" t="s">
        <v>11273</v>
      </c>
      <c r="O8164" s="129"/>
    </row>
    <row r="8165" spans="1:15">
      <c r="A8165" t="s">
        <v>1160</v>
      </c>
      <c r="B8165" t="s">
        <v>317</v>
      </c>
      <c r="C8165" t="s">
        <v>11593</v>
      </c>
      <c r="D8165" t="s">
        <v>318</v>
      </c>
      <c r="E8165">
        <v>2321.25</v>
      </c>
      <c r="F8165" t="s">
        <v>1170</v>
      </c>
      <c r="G8165" t="s">
        <v>11594</v>
      </c>
      <c r="H8165" t="s">
        <v>1069</v>
      </c>
      <c r="I8165" t="s">
        <v>10500</v>
      </c>
      <c r="J8165">
        <v>11094</v>
      </c>
      <c r="K8165">
        <v>111200</v>
      </c>
      <c r="L8165" t="s">
        <v>33</v>
      </c>
      <c r="M8165" t="s">
        <v>130</v>
      </c>
      <c r="N8165" t="s">
        <v>11274</v>
      </c>
      <c r="O8165" s="129"/>
    </row>
    <row r="8166" spans="1:15">
      <c r="A8166" t="s">
        <v>316</v>
      </c>
      <c r="B8166" t="s">
        <v>317</v>
      </c>
      <c r="C8166" t="s">
        <v>11569</v>
      </c>
      <c r="D8166" t="s">
        <v>318</v>
      </c>
      <c r="E8166">
        <v>73971.850000000006</v>
      </c>
      <c r="F8166" t="s">
        <v>1170</v>
      </c>
      <c r="G8166" t="s">
        <v>11570</v>
      </c>
      <c r="H8166" t="s">
        <v>1067</v>
      </c>
      <c r="I8166" t="s">
        <v>10499</v>
      </c>
      <c r="J8166">
        <v>11094</v>
      </c>
      <c r="K8166">
        <v>111400</v>
      </c>
      <c r="L8166" t="s">
        <v>27</v>
      </c>
      <c r="M8166" t="s">
        <v>130</v>
      </c>
      <c r="N8166" t="s">
        <v>11264</v>
      </c>
      <c r="O8166" s="129"/>
    </row>
    <row r="8167" spans="1:15">
      <c r="A8167" t="s">
        <v>320</v>
      </c>
      <c r="B8167" t="s">
        <v>317</v>
      </c>
      <c r="C8167" t="s">
        <v>11571</v>
      </c>
      <c r="D8167" t="s">
        <v>318</v>
      </c>
      <c r="E8167">
        <v>73860.59</v>
      </c>
      <c r="F8167" t="s">
        <v>1170</v>
      </c>
      <c r="G8167" t="s">
        <v>11572</v>
      </c>
      <c r="H8167" t="s">
        <v>1061</v>
      </c>
      <c r="I8167" t="s">
        <v>10499</v>
      </c>
      <c r="J8167">
        <v>11094</v>
      </c>
      <c r="K8167">
        <v>111400</v>
      </c>
      <c r="L8167" t="s">
        <v>27</v>
      </c>
      <c r="M8167" t="s">
        <v>130</v>
      </c>
      <c r="N8167" t="s">
        <v>11265</v>
      </c>
      <c r="O8167" s="129"/>
    </row>
    <row r="8168" spans="1:15">
      <c r="A8168" t="s">
        <v>321</v>
      </c>
      <c r="B8168" t="s">
        <v>317</v>
      </c>
      <c r="C8168" t="s">
        <v>11573</v>
      </c>
      <c r="D8168" t="s">
        <v>318</v>
      </c>
      <c r="E8168">
        <v>73971.850000000006</v>
      </c>
      <c r="F8168" t="s">
        <v>1170</v>
      </c>
      <c r="G8168" t="s">
        <v>11574</v>
      </c>
      <c r="H8168" t="s">
        <v>1062</v>
      </c>
      <c r="I8168" t="s">
        <v>10499</v>
      </c>
      <c r="J8168">
        <v>11094</v>
      </c>
      <c r="K8168">
        <v>111400</v>
      </c>
      <c r="L8168" t="s">
        <v>27</v>
      </c>
      <c r="M8168" t="s">
        <v>130</v>
      </c>
      <c r="N8168" t="s">
        <v>11266</v>
      </c>
      <c r="O8168" s="129"/>
    </row>
    <row r="8169" spans="1:15">
      <c r="A8169" t="s">
        <v>1115</v>
      </c>
      <c r="B8169" t="s">
        <v>317</v>
      </c>
      <c r="C8169" t="s">
        <v>11575</v>
      </c>
      <c r="D8169" t="s">
        <v>318</v>
      </c>
      <c r="E8169">
        <v>74875.86</v>
      </c>
      <c r="F8169" t="s">
        <v>1170</v>
      </c>
      <c r="G8169" t="s">
        <v>11576</v>
      </c>
      <c r="H8169" t="s">
        <v>1065</v>
      </c>
      <c r="I8169" t="s">
        <v>10499</v>
      </c>
      <c r="J8169">
        <v>11094</v>
      </c>
      <c r="K8169">
        <v>111400</v>
      </c>
      <c r="L8169" t="s">
        <v>27</v>
      </c>
      <c r="M8169" t="s">
        <v>130</v>
      </c>
      <c r="N8169" t="s">
        <v>11267</v>
      </c>
      <c r="O8169" s="129"/>
    </row>
    <row r="8170" spans="1:15">
      <c r="A8170" t="s">
        <v>11577</v>
      </c>
      <c r="B8170" t="s">
        <v>317</v>
      </c>
      <c r="C8170" t="s">
        <v>11578</v>
      </c>
      <c r="D8170" t="s">
        <v>318</v>
      </c>
      <c r="E8170">
        <v>73971.850000000006</v>
      </c>
      <c r="F8170" t="s">
        <v>1170</v>
      </c>
      <c r="G8170" t="s">
        <v>11579</v>
      </c>
      <c r="H8170" t="s">
        <v>1057</v>
      </c>
      <c r="I8170" t="s">
        <v>10499</v>
      </c>
      <c r="J8170">
        <v>11094</v>
      </c>
      <c r="K8170">
        <v>111400</v>
      </c>
      <c r="L8170" t="s">
        <v>27</v>
      </c>
      <c r="M8170" t="s">
        <v>130</v>
      </c>
      <c r="N8170" t="s">
        <v>11268</v>
      </c>
      <c r="O8170" s="129"/>
    </row>
    <row r="8171" spans="1:15">
      <c r="A8171" t="s">
        <v>11580</v>
      </c>
      <c r="B8171" t="s">
        <v>317</v>
      </c>
      <c r="C8171" t="s">
        <v>11581</v>
      </c>
      <c r="D8171" t="s">
        <v>318</v>
      </c>
      <c r="E8171">
        <v>77529.850000000006</v>
      </c>
      <c r="F8171" t="s">
        <v>1170</v>
      </c>
      <c r="G8171" t="s">
        <v>11582</v>
      </c>
      <c r="H8171" t="s">
        <v>1050</v>
      </c>
      <c r="I8171" t="s">
        <v>10499</v>
      </c>
      <c r="J8171">
        <v>11094</v>
      </c>
      <c r="K8171">
        <v>111400</v>
      </c>
      <c r="L8171" t="s">
        <v>27</v>
      </c>
      <c r="M8171" t="s">
        <v>130</v>
      </c>
      <c r="N8171" t="s">
        <v>11269</v>
      </c>
      <c r="O8171" s="129"/>
    </row>
    <row r="8172" spans="1:15">
      <c r="A8172" t="s">
        <v>1155</v>
      </c>
      <c r="B8172" t="s">
        <v>317</v>
      </c>
      <c r="C8172" t="s">
        <v>11586</v>
      </c>
      <c r="D8172" t="s">
        <v>318</v>
      </c>
      <c r="E8172">
        <v>76682.2</v>
      </c>
      <c r="F8172" t="s">
        <v>1170</v>
      </c>
      <c r="G8172" t="s">
        <v>11587</v>
      </c>
      <c r="H8172" t="s">
        <v>1065</v>
      </c>
      <c r="I8172" t="s">
        <v>10499</v>
      </c>
      <c r="J8172">
        <v>11094</v>
      </c>
      <c r="K8172">
        <v>111400</v>
      </c>
      <c r="L8172" t="s">
        <v>27</v>
      </c>
      <c r="M8172" t="s">
        <v>130</v>
      </c>
      <c r="N8172" t="s">
        <v>11270</v>
      </c>
      <c r="O8172" s="129"/>
    </row>
    <row r="8173" spans="1:15">
      <c r="A8173" t="s">
        <v>11583</v>
      </c>
      <c r="B8173" t="s">
        <v>317</v>
      </c>
      <c r="C8173" t="s">
        <v>11584</v>
      </c>
      <c r="D8173" t="s">
        <v>318</v>
      </c>
      <c r="E8173">
        <v>80247.149999999994</v>
      </c>
      <c r="F8173" t="s">
        <v>1170</v>
      </c>
      <c r="G8173" t="s">
        <v>11585</v>
      </c>
      <c r="H8173" t="s">
        <v>1061</v>
      </c>
      <c r="I8173" t="s">
        <v>10499</v>
      </c>
      <c r="J8173">
        <v>11094</v>
      </c>
      <c r="K8173">
        <v>111400</v>
      </c>
      <c r="L8173" t="s">
        <v>27</v>
      </c>
      <c r="M8173" t="s">
        <v>130</v>
      </c>
      <c r="N8173" t="s">
        <v>11271</v>
      </c>
      <c r="O8173" s="129"/>
    </row>
    <row r="8174" spans="1:15">
      <c r="A8174" t="s">
        <v>11588</v>
      </c>
      <c r="B8174" t="s">
        <v>317</v>
      </c>
      <c r="C8174" t="s">
        <v>11589</v>
      </c>
      <c r="D8174" t="s">
        <v>318</v>
      </c>
      <c r="E8174">
        <v>96959.24</v>
      </c>
      <c r="F8174" t="s">
        <v>1170</v>
      </c>
      <c r="G8174" t="s">
        <v>11590</v>
      </c>
      <c r="H8174" t="s">
        <v>1074</v>
      </c>
      <c r="I8174" t="s">
        <v>10499</v>
      </c>
      <c r="J8174">
        <v>11094</v>
      </c>
      <c r="K8174">
        <v>111400</v>
      </c>
      <c r="L8174" t="s">
        <v>27</v>
      </c>
      <c r="M8174" t="s">
        <v>130</v>
      </c>
      <c r="N8174" t="s">
        <v>11272</v>
      </c>
      <c r="O8174" s="129"/>
    </row>
    <row r="8175" spans="1:15">
      <c r="A8175" t="s">
        <v>1161</v>
      </c>
      <c r="B8175" t="s">
        <v>317</v>
      </c>
      <c r="C8175" t="s">
        <v>11591</v>
      </c>
      <c r="D8175" t="s">
        <v>318</v>
      </c>
      <c r="E8175">
        <v>82967.17</v>
      </c>
      <c r="F8175" t="s">
        <v>1170</v>
      </c>
      <c r="G8175" t="s">
        <v>11592</v>
      </c>
      <c r="H8175" t="s">
        <v>1064</v>
      </c>
      <c r="I8175" t="s">
        <v>10499</v>
      </c>
      <c r="J8175">
        <v>11094</v>
      </c>
      <c r="K8175">
        <v>111400</v>
      </c>
      <c r="L8175" t="s">
        <v>27</v>
      </c>
      <c r="M8175" t="s">
        <v>130</v>
      </c>
      <c r="N8175" t="s">
        <v>11273</v>
      </c>
      <c r="O8175" s="129"/>
    </row>
    <row r="8176" spans="1:15">
      <c r="A8176" t="s">
        <v>1160</v>
      </c>
      <c r="B8176" t="s">
        <v>317</v>
      </c>
      <c r="C8176" t="s">
        <v>11593</v>
      </c>
      <c r="D8176" t="s">
        <v>318</v>
      </c>
      <c r="E8176">
        <v>82473.919999999998</v>
      </c>
      <c r="F8176" t="s">
        <v>1170</v>
      </c>
      <c r="G8176" t="s">
        <v>11594</v>
      </c>
      <c r="H8176" t="s">
        <v>1070</v>
      </c>
      <c r="I8176" t="s">
        <v>10499</v>
      </c>
      <c r="J8176">
        <v>11094</v>
      </c>
      <c r="K8176">
        <v>111400</v>
      </c>
      <c r="L8176" t="s">
        <v>27</v>
      </c>
      <c r="M8176" t="s">
        <v>130</v>
      </c>
      <c r="N8176" t="s">
        <v>11274</v>
      </c>
      <c r="O8176" s="129"/>
    </row>
    <row r="8177" spans="1:15">
      <c r="A8177" t="s">
        <v>316</v>
      </c>
      <c r="B8177" t="s">
        <v>317</v>
      </c>
      <c r="C8177" t="s">
        <v>11569</v>
      </c>
      <c r="D8177" t="s">
        <v>318</v>
      </c>
      <c r="E8177">
        <v>1550.52</v>
      </c>
      <c r="F8177" t="s">
        <v>1170</v>
      </c>
      <c r="G8177" t="s">
        <v>11570</v>
      </c>
      <c r="H8177" t="s">
        <v>1068</v>
      </c>
      <c r="I8177" t="s">
        <v>10498</v>
      </c>
      <c r="J8177">
        <v>11094</v>
      </c>
      <c r="K8177">
        <v>111500</v>
      </c>
      <c r="L8177" t="s">
        <v>29</v>
      </c>
      <c r="M8177" t="s">
        <v>130</v>
      </c>
      <c r="N8177" t="s">
        <v>11264</v>
      </c>
      <c r="O8177" s="129"/>
    </row>
    <row r="8178" spans="1:15">
      <c r="A8178" t="s">
        <v>321</v>
      </c>
      <c r="B8178" t="s">
        <v>317</v>
      </c>
      <c r="C8178" t="s">
        <v>11573</v>
      </c>
      <c r="D8178" t="s">
        <v>318</v>
      </c>
      <c r="E8178">
        <v>886.01</v>
      </c>
      <c r="F8178" t="s">
        <v>1170</v>
      </c>
      <c r="G8178" t="s">
        <v>11574</v>
      </c>
      <c r="H8178" t="s">
        <v>1063</v>
      </c>
      <c r="I8178" t="s">
        <v>10498</v>
      </c>
      <c r="J8178">
        <v>11094</v>
      </c>
      <c r="K8178">
        <v>111500</v>
      </c>
      <c r="L8178" t="s">
        <v>29</v>
      </c>
      <c r="M8178" t="s">
        <v>130</v>
      </c>
      <c r="N8178" t="s">
        <v>11266</v>
      </c>
      <c r="O8178" s="129"/>
    </row>
    <row r="8179" spans="1:15">
      <c r="A8179" t="s">
        <v>11580</v>
      </c>
      <c r="B8179" t="s">
        <v>317</v>
      </c>
      <c r="C8179" t="s">
        <v>11581</v>
      </c>
      <c r="D8179" t="s">
        <v>318</v>
      </c>
      <c r="E8179">
        <v>221.5</v>
      </c>
      <c r="F8179" t="s">
        <v>1170</v>
      </c>
      <c r="G8179" t="s">
        <v>11582</v>
      </c>
      <c r="H8179" t="s">
        <v>1051</v>
      </c>
      <c r="I8179" t="s">
        <v>10498</v>
      </c>
      <c r="J8179">
        <v>11094</v>
      </c>
      <c r="K8179">
        <v>111500</v>
      </c>
      <c r="L8179" t="s">
        <v>29</v>
      </c>
      <c r="M8179" t="s">
        <v>130</v>
      </c>
      <c r="N8179" t="s">
        <v>11269</v>
      </c>
      <c r="O8179" s="129"/>
    </row>
    <row r="8180" spans="1:15">
      <c r="A8180" t="s">
        <v>316</v>
      </c>
      <c r="B8180" t="s">
        <v>317</v>
      </c>
      <c r="C8180" t="s">
        <v>11569</v>
      </c>
      <c r="D8180" t="s">
        <v>318</v>
      </c>
      <c r="E8180">
        <v>34300.9</v>
      </c>
      <c r="F8180" t="s">
        <v>1170</v>
      </c>
      <c r="G8180" t="s">
        <v>11570</v>
      </c>
      <c r="H8180" t="s">
        <v>1069</v>
      </c>
      <c r="I8180" t="s">
        <v>10497</v>
      </c>
      <c r="J8180">
        <v>11094</v>
      </c>
      <c r="K8180">
        <v>111600</v>
      </c>
      <c r="L8180" t="s">
        <v>31</v>
      </c>
      <c r="M8180" t="s">
        <v>130</v>
      </c>
      <c r="N8180" t="s">
        <v>11264</v>
      </c>
      <c r="O8180" s="129"/>
    </row>
    <row r="8181" spans="1:15">
      <c r="A8181" t="s">
        <v>320</v>
      </c>
      <c r="B8181" t="s">
        <v>317</v>
      </c>
      <c r="C8181" t="s">
        <v>11571</v>
      </c>
      <c r="D8181" t="s">
        <v>318</v>
      </c>
      <c r="E8181">
        <v>35004.980000000003</v>
      </c>
      <c r="F8181" t="s">
        <v>1170</v>
      </c>
      <c r="G8181" t="s">
        <v>11572</v>
      </c>
      <c r="H8181" t="s">
        <v>1062</v>
      </c>
      <c r="I8181" t="s">
        <v>10497</v>
      </c>
      <c r="J8181">
        <v>11094</v>
      </c>
      <c r="K8181">
        <v>111600</v>
      </c>
      <c r="L8181" t="s">
        <v>31</v>
      </c>
      <c r="M8181" t="s">
        <v>130</v>
      </c>
      <c r="N8181" t="s">
        <v>11265</v>
      </c>
      <c r="O8181" s="129"/>
    </row>
    <row r="8182" spans="1:15">
      <c r="A8182" t="s">
        <v>321</v>
      </c>
      <c r="B8182" t="s">
        <v>317</v>
      </c>
      <c r="C8182" t="s">
        <v>11573</v>
      </c>
      <c r="D8182" t="s">
        <v>318</v>
      </c>
      <c r="E8182">
        <v>33644.839999999997</v>
      </c>
      <c r="F8182" t="s">
        <v>1170</v>
      </c>
      <c r="G8182" t="s">
        <v>11574</v>
      </c>
      <c r="H8182" t="s">
        <v>1064</v>
      </c>
      <c r="I8182" t="s">
        <v>10497</v>
      </c>
      <c r="J8182">
        <v>11094</v>
      </c>
      <c r="K8182">
        <v>111600</v>
      </c>
      <c r="L8182" t="s">
        <v>31</v>
      </c>
      <c r="M8182" t="s">
        <v>130</v>
      </c>
      <c r="N8182" t="s">
        <v>11266</v>
      </c>
      <c r="O8182" s="129"/>
    </row>
    <row r="8183" spans="1:15">
      <c r="A8183" t="s">
        <v>1115</v>
      </c>
      <c r="B8183" t="s">
        <v>317</v>
      </c>
      <c r="C8183" t="s">
        <v>11575</v>
      </c>
      <c r="D8183" t="s">
        <v>318</v>
      </c>
      <c r="E8183">
        <v>30566.9</v>
      </c>
      <c r="F8183" t="s">
        <v>1170</v>
      </c>
      <c r="G8183" t="s">
        <v>11576</v>
      </c>
      <c r="H8183" t="s">
        <v>1066</v>
      </c>
      <c r="I8183" t="s">
        <v>10497</v>
      </c>
      <c r="J8183">
        <v>11094</v>
      </c>
      <c r="K8183">
        <v>111600</v>
      </c>
      <c r="L8183" t="s">
        <v>31</v>
      </c>
      <c r="M8183" t="s">
        <v>130</v>
      </c>
      <c r="N8183" t="s">
        <v>11267</v>
      </c>
      <c r="O8183" s="129"/>
    </row>
    <row r="8184" spans="1:15">
      <c r="A8184" t="s">
        <v>11577</v>
      </c>
      <c r="B8184" t="s">
        <v>317</v>
      </c>
      <c r="C8184" t="s">
        <v>11578</v>
      </c>
      <c r="D8184" t="s">
        <v>318</v>
      </c>
      <c r="E8184">
        <v>29429.83</v>
      </c>
      <c r="F8184" t="s">
        <v>1170</v>
      </c>
      <c r="G8184" t="s">
        <v>11579</v>
      </c>
      <c r="H8184" t="s">
        <v>1058</v>
      </c>
      <c r="I8184" t="s">
        <v>10497</v>
      </c>
      <c r="J8184">
        <v>11094</v>
      </c>
      <c r="K8184">
        <v>111600</v>
      </c>
      <c r="L8184" t="s">
        <v>31</v>
      </c>
      <c r="M8184" t="s">
        <v>130</v>
      </c>
      <c r="N8184" t="s">
        <v>11268</v>
      </c>
      <c r="O8184" s="129"/>
    </row>
    <row r="8185" spans="1:15">
      <c r="A8185" t="s">
        <v>11580</v>
      </c>
      <c r="B8185" t="s">
        <v>317</v>
      </c>
      <c r="C8185" t="s">
        <v>11581</v>
      </c>
      <c r="D8185" t="s">
        <v>318</v>
      </c>
      <c r="E8185">
        <v>31134.52</v>
      </c>
      <c r="F8185" t="s">
        <v>1170</v>
      </c>
      <c r="G8185" t="s">
        <v>11582</v>
      </c>
      <c r="H8185" t="s">
        <v>1052</v>
      </c>
      <c r="I8185" t="s">
        <v>10497</v>
      </c>
      <c r="J8185">
        <v>11094</v>
      </c>
      <c r="K8185">
        <v>111600</v>
      </c>
      <c r="L8185" t="s">
        <v>31</v>
      </c>
      <c r="M8185" t="s">
        <v>130</v>
      </c>
      <c r="N8185" t="s">
        <v>11269</v>
      </c>
      <c r="O8185" s="129"/>
    </row>
    <row r="8186" spans="1:15">
      <c r="A8186" t="s">
        <v>1155</v>
      </c>
      <c r="B8186" t="s">
        <v>317</v>
      </c>
      <c r="C8186" t="s">
        <v>11586</v>
      </c>
      <c r="D8186" t="s">
        <v>318</v>
      </c>
      <c r="E8186">
        <v>31436.400000000001</v>
      </c>
      <c r="F8186" t="s">
        <v>1170</v>
      </c>
      <c r="G8186" t="s">
        <v>11587</v>
      </c>
      <c r="H8186" t="s">
        <v>1066</v>
      </c>
      <c r="I8186" t="s">
        <v>10497</v>
      </c>
      <c r="J8186">
        <v>11094</v>
      </c>
      <c r="K8186">
        <v>111600</v>
      </c>
      <c r="L8186" t="s">
        <v>31</v>
      </c>
      <c r="M8186" t="s">
        <v>130</v>
      </c>
      <c r="N8186" t="s">
        <v>11270</v>
      </c>
      <c r="O8186" s="129"/>
    </row>
    <row r="8187" spans="1:15">
      <c r="A8187" t="s">
        <v>11583</v>
      </c>
      <c r="B8187" t="s">
        <v>317</v>
      </c>
      <c r="C8187" t="s">
        <v>11584</v>
      </c>
      <c r="D8187" t="s">
        <v>318</v>
      </c>
      <c r="E8187">
        <v>31601.02</v>
      </c>
      <c r="F8187" t="s">
        <v>1170</v>
      </c>
      <c r="G8187" t="s">
        <v>11585</v>
      </c>
      <c r="H8187" t="s">
        <v>1062</v>
      </c>
      <c r="I8187" t="s">
        <v>10497</v>
      </c>
      <c r="J8187">
        <v>11094</v>
      </c>
      <c r="K8187">
        <v>111600</v>
      </c>
      <c r="L8187" t="s">
        <v>31</v>
      </c>
      <c r="M8187" t="s">
        <v>130</v>
      </c>
      <c r="N8187" t="s">
        <v>11271</v>
      </c>
      <c r="O8187" s="129"/>
    </row>
    <row r="8188" spans="1:15">
      <c r="A8188" t="s">
        <v>11588</v>
      </c>
      <c r="B8188" t="s">
        <v>317</v>
      </c>
      <c r="C8188" t="s">
        <v>11589</v>
      </c>
      <c r="D8188" t="s">
        <v>318</v>
      </c>
      <c r="E8188">
        <v>55897.93</v>
      </c>
      <c r="F8188" t="s">
        <v>1170</v>
      </c>
      <c r="G8188" t="s">
        <v>11590</v>
      </c>
      <c r="H8188" t="s">
        <v>1075</v>
      </c>
      <c r="I8188" t="s">
        <v>10497</v>
      </c>
      <c r="J8188">
        <v>11094</v>
      </c>
      <c r="K8188">
        <v>111600</v>
      </c>
      <c r="L8188" t="s">
        <v>31</v>
      </c>
      <c r="M8188" t="s">
        <v>130</v>
      </c>
      <c r="N8188" t="s">
        <v>11272</v>
      </c>
      <c r="O8188" s="129"/>
    </row>
    <row r="8189" spans="1:15">
      <c r="A8189" t="s">
        <v>1161</v>
      </c>
      <c r="B8189" t="s">
        <v>317</v>
      </c>
      <c r="C8189" t="s">
        <v>11591</v>
      </c>
      <c r="D8189" t="s">
        <v>318</v>
      </c>
      <c r="E8189">
        <v>35905.360000000001</v>
      </c>
      <c r="F8189" t="s">
        <v>1170</v>
      </c>
      <c r="G8189" t="s">
        <v>11592</v>
      </c>
      <c r="H8189" t="s">
        <v>1065</v>
      </c>
      <c r="I8189" t="s">
        <v>10497</v>
      </c>
      <c r="J8189">
        <v>11094</v>
      </c>
      <c r="K8189">
        <v>111600</v>
      </c>
      <c r="L8189" t="s">
        <v>31</v>
      </c>
      <c r="M8189" t="s">
        <v>130</v>
      </c>
      <c r="N8189" t="s">
        <v>11273</v>
      </c>
      <c r="O8189" s="129"/>
    </row>
    <row r="8190" spans="1:15">
      <c r="A8190" t="s">
        <v>1160</v>
      </c>
      <c r="B8190" t="s">
        <v>317</v>
      </c>
      <c r="C8190" t="s">
        <v>11593</v>
      </c>
      <c r="D8190" t="s">
        <v>318</v>
      </c>
      <c r="E8190">
        <v>36376</v>
      </c>
      <c r="F8190" t="s">
        <v>1170</v>
      </c>
      <c r="G8190" t="s">
        <v>11594</v>
      </c>
      <c r="H8190" t="s">
        <v>1071</v>
      </c>
      <c r="I8190" t="s">
        <v>10497</v>
      </c>
      <c r="J8190">
        <v>11094</v>
      </c>
      <c r="K8190">
        <v>111600</v>
      </c>
      <c r="L8190" t="s">
        <v>31</v>
      </c>
      <c r="M8190" t="s">
        <v>130</v>
      </c>
      <c r="N8190" t="s">
        <v>11274</v>
      </c>
      <c r="O8190" s="129"/>
    </row>
    <row r="8191" spans="1:15">
      <c r="A8191" t="s">
        <v>316</v>
      </c>
      <c r="B8191" t="s">
        <v>317</v>
      </c>
      <c r="C8191" t="s">
        <v>11569</v>
      </c>
      <c r="D8191" t="s">
        <v>318</v>
      </c>
      <c r="E8191">
        <v>1705.51</v>
      </c>
      <c r="F8191" t="s">
        <v>1170</v>
      </c>
      <c r="G8191" t="s">
        <v>11570</v>
      </c>
      <c r="H8191" t="s">
        <v>1070</v>
      </c>
      <c r="I8191" t="s">
        <v>10496</v>
      </c>
      <c r="J8191">
        <v>11094</v>
      </c>
      <c r="K8191">
        <v>111700</v>
      </c>
      <c r="L8191" t="s">
        <v>39</v>
      </c>
      <c r="M8191" t="s">
        <v>130</v>
      </c>
      <c r="N8191" t="s">
        <v>11264</v>
      </c>
      <c r="O8191" s="129"/>
    </row>
    <row r="8192" spans="1:15">
      <c r="A8192" t="s">
        <v>320</v>
      </c>
      <c r="B8192" t="s">
        <v>317</v>
      </c>
      <c r="C8192" t="s">
        <v>11571</v>
      </c>
      <c r="D8192" t="s">
        <v>318</v>
      </c>
      <c r="E8192">
        <v>1731.09</v>
      </c>
      <c r="F8192" t="s">
        <v>1170</v>
      </c>
      <c r="G8192" t="s">
        <v>11572</v>
      </c>
      <c r="H8192" t="s">
        <v>1063</v>
      </c>
      <c r="I8192" t="s">
        <v>10496</v>
      </c>
      <c r="J8192">
        <v>11094</v>
      </c>
      <c r="K8192">
        <v>111700</v>
      </c>
      <c r="L8192" t="s">
        <v>39</v>
      </c>
      <c r="M8192" t="s">
        <v>130</v>
      </c>
      <c r="N8192" t="s">
        <v>11265</v>
      </c>
      <c r="O8192" s="129"/>
    </row>
    <row r="8193" spans="1:15">
      <c r="A8193" t="s">
        <v>321</v>
      </c>
      <c r="B8193" t="s">
        <v>317</v>
      </c>
      <c r="C8193" t="s">
        <v>11573</v>
      </c>
      <c r="D8193" t="s">
        <v>318</v>
      </c>
      <c r="E8193">
        <v>1731.09</v>
      </c>
      <c r="F8193" t="s">
        <v>1170</v>
      </c>
      <c r="G8193" t="s">
        <v>11574</v>
      </c>
      <c r="H8193" t="s">
        <v>1065</v>
      </c>
      <c r="I8193" t="s">
        <v>10496</v>
      </c>
      <c r="J8193">
        <v>11094</v>
      </c>
      <c r="K8193">
        <v>111700</v>
      </c>
      <c r="L8193" t="s">
        <v>39</v>
      </c>
      <c r="M8193" t="s">
        <v>130</v>
      </c>
      <c r="N8193" t="s">
        <v>11266</v>
      </c>
      <c r="O8193" s="129"/>
    </row>
    <row r="8194" spans="1:15">
      <c r="A8194" t="s">
        <v>1115</v>
      </c>
      <c r="B8194" t="s">
        <v>317</v>
      </c>
      <c r="C8194" t="s">
        <v>11575</v>
      </c>
      <c r="D8194" t="s">
        <v>318</v>
      </c>
      <c r="E8194">
        <v>1424.07</v>
      </c>
      <c r="F8194" t="s">
        <v>1170</v>
      </c>
      <c r="G8194" t="s">
        <v>11576</v>
      </c>
      <c r="H8194" t="s">
        <v>1067</v>
      </c>
      <c r="I8194" t="s">
        <v>10496</v>
      </c>
      <c r="J8194">
        <v>11094</v>
      </c>
      <c r="K8194">
        <v>111700</v>
      </c>
      <c r="L8194" t="s">
        <v>39</v>
      </c>
      <c r="M8194" t="s">
        <v>130</v>
      </c>
      <c r="N8194" t="s">
        <v>11267</v>
      </c>
      <c r="O8194" s="129"/>
    </row>
    <row r="8195" spans="1:15">
      <c r="A8195" t="s">
        <v>11577</v>
      </c>
      <c r="B8195" t="s">
        <v>317</v>
      </c>
      <c r="C8195" t="s">
        <v>11578</v>
      </c>
      <c r="D8195" t="s">
        <v>318</v>
      </c>
      <c r="E8195">
        <v>1731.09</v>
      </c>
      <c r="F8195" t="s">
        <v>1170</v>
      </c>
      <c r="G8195" t="s">
        <v>11579</v>
      </c>
      <c r="H8195" t="s">
        <v>1059</v>
      </c>
      <c r="I8195" t="s">
        <v>10496</v>
      </c>
      <c r="J8195">
        <v>11094</v>
      </c>
      <c r="K8195">
        <v>111700</v>
      </c>
      <c r="L8195" t="s">
        <v>39</v>
      </c>
      <c r="M8195" t="s">
        <v>130</v>
      </c>
      <c r="N8195" t="s">
        <v>11268</v>
      </c>
      <c r="O8195" s="129"/>
    </row>
    <row r="8196" spans="1:15">
      <c r="A8196" t="s">
        <v>11580</v>
      </c>
      <c r="B8196" t="s">
        <v>317</v>
      </c>
      <c r="C8196" t="s">
        <v>11581</v>
      </c>
      <c r="D8196" t="s">
        <v>318</v>
      </c>
      <c r="E8196">
        <v>1731.09</v>
      </c>
      <c r="F8196" t="s">
        <v>1170</v>
      </c>
      <c r="G8196" t="s">
        <v>11582</v>
      </c>
      <c r="H8196" t="s">
        <v>1053</v>
      </c>
      <c r="I8196" t="s">
        <v>10496</v>
      </c>
      <c r="J8196">
        <v>11094</v>
      </c>
      <c r="K8196">
        <v>111700</v>
      </c>
      <c r="L8196" t="s">
        <v>39</v>
      </c>
      <c r="M8196" t="s">
        <v>130</v>
      </c>
      <c r="N8196" t="s">
        <v>11269</v>
      </c>
      <c r="O8196" s="129"/>
    </row>
    <row r="8197" spans="1:15">
      <c r="A8197" t="s">
        <v>1155</v>
      </c>
      <c r="B8197" t="s">
        <v>317</v>
      </c>
      <c r="C8197" t="s">
        <v>11586</v>
      </c>
      <c r="D8197" t="s">
        <v>318</v>
      </c>
      <c r="E8197">
        <v>1731.09</v>
      </c>
      <c r="F8197" t="s">
        <v>1170</v>
      </c>
      <c r="G8197" t="s">
        <v>11587</v>
      </c>
      <c r="H8197" t="s">
        <v>1067</v>
      </c>
      <c r="I8197" t="s">
        <v>10496</v>
      </c>
      <c r="J8197">
        <v>11094</v>
      </c>
      <c r="K8197">
        <v>111700</v>
      </c>
      <c r="L8197" t="s">
        <v>39</v>
      </c>
      <c r="M8197" t="s">
        <v>130</v>
      </c>
      <c r="N8197" t="s">
        <v>11270</v>
      </c>
      <c r="O8197" s="129"/>
    </row>
    <row r="8198" spans="1:15">
      <c r="A8198" t="s">
        <v>11583</v>
      </c>
      <c r="B8198" t="s">
        <v>317</v>
      </c>
      <c r="C8198" t="s">
        <v>11584</v>
      </c>
      <c r="D8198" t="s">
        <v>318</v>
      </c>
      <c r="E8198">
        <v>2031.01</v>
      </c>
      <c r="F8198" t="s">
        <v>1170</v>
      </c>
      <c r="G8198" t="s">
        <v>11585</v>
      </c>
      <c r="H8198" t="s">
        <v>1063</v>
      </c>
      <c r="I8198" t="s">
        <v>10496</v>
      </c>
      <c r="J8198">
        <v>11094</v>
      </c>
      <c r="K8198">
        <v>111700</v>
      </c>
      <c r="L8198" t="s">
        <v>39</v>
      </c>
      <c r="M8198" t="s">
        <v>130</v>
      </c>
      <c r="N8198" t="s">
        <v>11271</v>
      </c>
      <c r="O8198" s="129"/>
    </row>
    <row r="8199" spans="1:15">
      <c r="A8199" t="s">
        <v>11588</v>
      </c>
      <c r="B8199" t="s">
        <v>317</v>
      </c>
      <c r="C8199" t="s">
        <v>11589</v>
      </c>
      <c r="D8199" t="s">
        <v>318</v>
      </c>
      <c r="E8199">
        <v>3714.69</v>
      </c>
      <c r="F8199" t="s">
        <v>1170</v>
      </c>
      <c r="G8199" t="s">
        <v>11590</v>
      </c>
      <c r="H8199" t="s">
        <v>1076</v>
      </c>
      <c r="I8199" t="s">
        <v>10496</v>
      </c>
      <c r="J8199">
        <v>11094</v>
      </c>
      <c r="K8199">
        <v>111700</v>
      </c>
      <c r="L8199" t="s">
        <v>39</v>
      </c>
      <c r="M8199" t="s">
        <v>130</v>
      </c>
      <c r="N8199" t="s">
        <v>11272</v>
      </c>
      <c r="O8199" s="129"/>
    </row>
    <row r="8200" spans="1:15">
      <c r="A8200" t="s">
        <v>1161</v>
      </c>
      <c r="B8200" t="s">
        <v>317</v>
      </c>
      <c r="C8200" t="s">
        <v>11591</v>
      </c>
      <c r="D8200" t="s">
        <v>318</v>
      </c>
      <c r="E8200">
        <v>2076.8000000000002</v>
      </c>
      <c r="F8200" t="s">
        <v>1170</v>
      </c>
      <c r="G8200" t="s">
        <v>11592</v>
      </c>
      <c r="H8200" t="s">
        <v>1066</v>
      </c>
      <c r="I8200" t="s">
        <v>10496</v>
      </c>
      <c r="J8200">
        <v>11094</v>
      </c>
      <c r="K8200">
        <v>111700</v>
      </c>
      <c r="L8200" t="s">
        <v>39</v>
      </c>
      <c r="M8200" t="s">
        <v>130</v>
      </c>
      <c r="N8200" t="s">
        <v>11273</v>
      </c>
      <c r="O8200" s="129"/>
    </row>
    <row r="8201" spans="1:15">
      <c r="A8201" t="s">
        <v>1160</v>
      </c>
      <c r="B8201" t="s">
        <v>317</v>
      </c>
      <c r="C8201" t="s">
        <v>11593</v>
      </c>
      <c r="D8201" t="s">
        <v>318</v>
      </c>
      <c r="E8201">
        <v>2284.11</v>
      </c>
      <c r="F8201" t="s">
        <v>1170</v>
      </c>
      <c r="G8201" t="s">
        <v>11594</v>
      </c>
      <c r="H8201" t="s">
        <v>1072</v>
      </c>
      <c r="I8201" t="s">
        <v>10496</v>
      </c>
      <c r="J8201">
        <v>11094</v>
      </c>
      <c r="K8201">
        <v>111700</v>
      </c>
      <c r="L8201" t="s">
        <v>39</v>
      </c>
      <c r="M8201" t="s">
        <v>130</v>
      </c>
      <c r="N8201" t="s">
        <v>11274</v>
      </c>
      <c r="O8201" s="129"/>
    </row>
    <row r="8202" spans="1:15">
      <c r="A8202" t="s">
        <v>11588</v>
      </c>
      <c r="B8202" t="s">
        <v>317</v>
      </c>
      <c r="C8202" t="s">
        <v>11589</v>
      </c>
      <c r="D8202" t="s">
        <v>318</v>
      </c>
      <c r="E8202">
        <v>120.45</v>
      </c>
      <c r="F8202" t="s">
        <v>1170</v>
      </c>
      <c r="G8202" t="s">
        <v>11590</v>
      </c>
      <c r="H8202" t="s">
        <v>1077</v>
      </c>
      <c r="I8202" t="s">
        <v>10495</v>
      </c>
      <c r="J8202">
        <v>11094</v>
      </c>
      <c r="K8202">
        <v>113000</v>
      </c>
      <c r="L8202" t="s">
        <v>39</v>
      </c>
      <c r="M8202" t="s">
        <v>130</v>
      </c>
      <c r="N8202" t="s">
        <v>11272</v>
      </c>
      <c r="O8202" s="129"/>
    </row>
    <row r="8203" spans="1:15">
      <c r="A8203" t="s">
        <v>316</v>
      </c>
      <c r="B8203" t="s">
        <v>317</v>
      </c>
      <c r="C8203" t="s">
        <v>11569</v>
      </c>
      <c r="D8203" t="s">
        <v>318</v>
      </c>
      <c r="E8203">
        <v>786.08</v>
      </c>
      <c r="F8203" t="s">
        <v>1170</v>
      </c>
      <c r="G8203" t="s">
        <v>11570</v>
      </c>
      <c r="H8203" t="s">
        <v>1071</v>
      </c>
      <c r="I8203" t="s">
        <v>10494</v>
      </c>
      <c r="J8203">
        <v>11094</v>
      </c>
      <c r="K8203">
        <v>113010</v>
      </c>
      <c r="L8203" t="s">
        <v>35</v>
      </c>
      <c r="M8203" t="s">
        <v>130</v>
      </c>
      <c r="N8203" t="s">
        <v>11264</v>
      </c>
      <c r="O8203" s="129"/>
    </row>
    <row r="8204" spans="1:15">
      <c r="A8204" t="s">
        <v>320</v>
      </c>
      <c r="B8204" t="s">
        <v>317</v>
      </c>
      <c r="C8204" t="s">
        <v>11571</v>
      </c>
      <c r="D8204" t="s">
        <v>318</v>
      </c>
      <c r="E8204">
        <v>788.57</v>
      </c>
      <c r="F8204" t="s">
        <v>1170</v>
      </c>
      <c r="G8204" t="s">
        <v>11572</v>
      </c>
      <c r="H8204" t="s">
        <v>1064</v>
      </c>
      <c r="I8204" t="s">
        <v>10494</v>
      </c>
      <c r="J8204">
        <v>11094</v>
      </c>
      <c r="K8204">
        <v>113010</v>
      </c>
      <c r="L8204" t="s">
        <v>35</v>
      </c>
      <c r="M8204" t="s">
        <v>130</v>
      </c>
      <c r="N8204" t="s">
        <v>11265</v>
      </c>
      <c r="O8204" s="129"/>
    </row>
    <row r="8205" spans="1:15">
      <c r="A8205" t="s">
        <v>321</v>
      </c>
      <c r="B8205" t="s">
        <v>317</v>
      </c>
      <c r="C8205" t="s">
        <v>11573</v>
      </c>
      <c r="D8205" t="s">
        <v>318</v>
      </c>
      <c r="E8205">
        <v>787.65</v>
      </c>
      <c r="F8205" t="s">
        <v>1170</v>
      </c>
      <c r="G8205" t="s">
        <v>11574</v>
      </c>
      <c r="H8205" t="s">
        <v>1066</v>
      </c>
      <c r="I8205" t="s">
        <v>10494</v>
      </c>
      <c r="J8205">
        <v>11094</v>
      </c>
      <c r="K8205">
        <v>113010</v>
      </c>
      <c r="L8205" t="s">
        <v>35</v>
      </c>
      <c r="M8205" t="s">
        <v>130</v>
      </c>
      <c r="N8205" t="s">
        <v>11266</v>
      </c>
      <c r="O8205" s="129"/>
    </row>
    <row r="8206" spans="1:15">
      <c r="A8206" t="s">
        <v>1115</v>
      </c>
      <c r="B8206" t="s">
        <v>317</v>
      </c>
      <c r="C8206" t="s">
        <v>11575</v>
      </c>
      <c r="D8206" t="s">
        <v>318</v>
      </c>
      <c r="E8206">
        <v>862.23</v>
      </c>
      <c r="F8206" t="s">
        <v>1170</v>
      </c>
      <c r="G8206" t="s">
        <v>11576</v>
      </c>
      <c r="H8206" t="s">
        <v>1068</v>
      </c>
      <c r="I8206" t="s">
        <v>10494</v>
      </c>
      <c r="J8206">
        <v>11094</v>
      </c>
      <c r="K8206">
        <v>113010</v>
      </c>
      <c r="L8206" t="s">
        <v>35</v>
      </c>
      <c r="M8206" t="s">
        <v>130</v>
      </c>
      <c r="N8206" t="s">
        <v>11267</v>
      </c>
      <c r="O8206" s="129"/>
    </row>
    <row r="8207" spans="1:15">
      <c r="A8207" t="s">
        <v>11577</v>
      </c>
      <c r="B8207" t="s">
        <v>317</v>
      </c>
      <c r="C8207" t="s">
        <v>11578</v>
      </c>
      <c r="D8207" t="s">
        <v>318</v>
      </c>
      <c r="E8207">
        <v>806.29</v>
      </c>
      <c r="F8207" t="s">
        <v>1170</v>
      </c>
      <c r="G8207" t="s">
        <v>11579</v>
      </c>
      <c r="H8207" t="s">
        <v>1060</v>
      </c>
      <c r="I8207" t="s">
        <v>10494</v>
      </c>
      <c r="J8207">
        <v>11094</v>
      </c>
      <c r="K8207">
        <v>113010</v>
      </c>
      <c r="L8207" t="s">
        <v>35</v>
      </c>
      <c r="M8207" t="s">
        <v>130</v>
      </c>
      <c r="N8207" t="s">
        <v>11268</v>
      </c>
      <c r="O8207" s="129"/>
    </row>
    <row r="8208" spans="1:15">
      <c r="A8208" t="s">
        <v>11580</v>
      </c>
      <c r="B8208" t="s">
        <v>317</v>
      </c>
      <c r="C8208" t="s">
        <v>11581</v>
      </c>
      <c r="D8208" t="s">
        <v>318</v>
      </c>
      <c r="E8208">
        <v>745.75</v>
      </c>
      <c r="F8208" t="s">
        <v>1170</v>
      </c>
      <c r="G8208" t="s">
        <v>11582</v>
      </c>
      <c r="H8208" t="s">
        <v>1054</v>
      </c>
      <c r="I8208" t="s">
        <v>10494</v>
      </c>
      <c r="J8208">
        <v>11094</v>
      </c>
      <c r="K8208">
        <v>113010</v>
      </c>
      <c r="L8208" t="s">
        <v>35</v>
      </c>
      <c r="M8208" t="s">
        <v>130</v>
      </c>
      <c r="N8208" t="s">
        <v>11269</v>
      </c>
      <c r="O8208" s="129"/>
    </row>
    <row r="8209" spans="1:15">
      <c r="A8209" t="s">
        <v>11583</v>
      </c>
      <c r="B8209" t="s">
        <v>317</v>
      </c>
      <c r="C8209" t="s">
        <v>11584</v>
      </c>
      <c r="D8209" t="s">
        <v>318</v>
      </c>
      <c r="E8209">
        <v>766.04</v>
      </c>
      <c r="F8209" t="s">
        <v>1170</v>
      </c>
      <c r="G8209" t="s">
        <v>11585</v>
      </c>
      <c r="H8209" t="s">
        <v>1064</v>
      </c>
      <c r="I8209" t="s">
        <v>10494</v>
      </c>
      <c r="J8209">
        <v>11094</v>
      </c>
      <c r="K8209">
        <v>113010</v>
      </c>
      <c r="L8209" t="s">
        <v>35</v>
      </c>
      <c r="M8209" t="s">
        <v>130</v>
      </c>
      <c r="N8209" t="s">
        <v>11271</v>
      </c>
      <c r="O8209" s="129"/>
    </row>
    <row r="8210" spans="1:15">
      <c r="A8210" t="s">
        <v>1155</v>
      </c>
      <c r="B8210" t="s">
        <v>317</v>
      </c>
      <c r="C8210" t="s">
        <v>11586</v>
      </c>
      <c r="D8210" t="s">
        <v>318</v>
      </c>
      <c r="E8210">
        <v>733.31</v>
      </c>
      <c r="F8210" t="s">
        <v>1170</v>
      </c>
      <c r="G8210" t="s">
        <v>11587</v>
      </c>
      <c r="H8210" t="s">
        <v>1068</v>
      </c>
      <c r="I8210" t="s">
        <v>10494</v>
      </c>
      <c r="J8210">
        <v>11094</v>
      </c>
      <c r="K8210">
        <v>113010</v>
      </c>
      <c r="L8210" t="s">
        <v>35</v>
      </c>
      <c r="M8210" t="s">
        <v>130</v>
      </c>
      <c r="N8210" t="s">
        <v>11270</v>
      </c>
      <c r="O8210" s="129"/>
    </row>
    <row r="8211" spans="1:15">
      <c r="A8211" t="s">
        <v>11588</v>
      </c>
      <c r="B8211" t="s">
        <v>317</v>
      </c>
      <c r="C8211" t="s">
        <v>11589</v>
      </c>
      <c r="D8211" t="s">
        <v>318</v>
      </c>
      <c r="E8211">
        <v>1422.24</v>
      </c>
      <c r="F8211" t="s">
        <v>1170</v>
      </c>
      <c r="G8211" t="s">
        <v>11590</v>
      </c>
      <c r="H8211" t="s">
        <v>1078</v>
      </c>
      <c r="I8211" t="s">
        <v>10494</v>
      </c>
      <c r="J8211">
        <v>11094</v>
      </c>
      <c r="K8211">
        <v>113010</v>
      </c>
      <c r="L8211" t="s">
        <v>35</v>
      </c>
      <c r="M8211" t="s">
        <v>130</v>
      </c>
      <c r="N8211" t="s">
        <v>11272</v>
      </c>
      <c r="O8211" s="129"/>
    </row>
    <row r="8212" spans="1:15">
      <c r="A8212" t="s">
        <v>1161</v>
      </c>
      <c r="B8212" t="s">
        <v>317</v>
      </c>
      <c r="C8212" t="s">
        <v>11591</v>
      </c>
      <c r="D8212" t="s">
        <v>318</v>
      </c>
      <c r="E8212">
        <v>809.48</v>
      </c>
      <c r="F8212" t="s">
        <v>1170</v>
      </c>
      <c r="G8212" t="s">
        <v>11592</v>
      </c>
      <c r="H8212" t="s">
        <v>1067</v>
      </c>
      <c r="I8212" t="s">
        <v>10494</v>
      </c>
      <c r="J8212">
        <v>11094</v>
      </c>
      <c r="K8212">
        <v>113010</v>
      </c>
      <c r="L8212" t="s">
        <v>35</v>
      </c>
      <c r="M8212" t="s">
        <v>130</v>
      </c>
      <c r="N8212" t="s">
        <v>11273</v>
      </c>
      <c r="O8212" s="129"/>
    </row>
    <row r="8213" spans="1:15">
      <c r="A8213" t="s">
        <v>1160</v>
      </c>
      <c r="B8213" t="s">
        <v>317</v>
      </c>
      <c r="C8213" t="s">
        <v>11593</v>
      </c>
      <c r="D8213" t="s">
        <v>318</v>
      </c>
      <c r="E8213">
        <v>809.48</v>
      </c>
      <c r="F8213" t="s">
        <v>1170</v>
      </c>
      <c r="G8213" t="s">
        <v>11594</v>
      </c>
      <c r="H8213" t="s">
        <v>1073</v>
      </c>
      <c r="I8213" t="s">
        <v>10494</v>
      </c>
      <c r="J8213">
        <v>11094</v>
      </c>
      <c r="K8213">
        <v>113010</v>
      </c>
      <c r="L8213" t="s">
        <v>35</v>
      </c>
      <c r="M8213" t="s">
        <v>130</v>
      </c>
      <c r="N8213" t="s">
        <v>11274</v>
      </c>
      <c r="O8213" s="129"/>
    </row>
    <row r="8214" spans="1:15">
      <c r="A8214" t="s">
        <v>316</v>
      </c>
      <c r="B8214" t="s">
        <v>317</v>
      </c>
      <c r="C8214" t="s">
        <v>11569</v>
      </c>
      <c r="D8214" t="s">
        <v>318</v>
      </c>
      <c r="E8214">
        <v>190.13</v>
      </c>
      <c r="F8214" t="s">
        <v>1170</v>
      </c>
      <c r="G8214" t="s">
        <v>11570</v>
      </c>
      <c r="H8214" t="s">
        <v>1072</v>
      </c>
      <c r="I8214" t="s">
        <v>10493</v>
      </c>
      <c r="J8214">
        <v>11094</v>
      </c>
      <c r="K8214">
        <v>113020</v>
      </c>
      <c r="L8214" t="s">
        <v>33</v>
      </c>
      <c r="M8214" t="s">
        <v>130</v>
      </c>
      <c r="N8214" t="s">
        <v>11264</v>
      </c>
      <c r="O8214" s="129"/>
    </row>
    <row r="8215" spans="1:15">
      <c r="A8215" t="s">
        <v>320</v>
      </c>
      <c r="B8215" t="s">
        <v>317</v>
      </c>
      <c r="C8215" t="s">
        <v>11571</v>
      </c>
      <c r="D8215" t="s">
        <v>318</v>
      </c>
      <c r="E8215">
        <v>190.13</v>
      </c>
      <c r="F8215" t="s">
        <v>1170</v>
      </c>
      <c r="G8215" t="s">
        <v>11572</v>
      </c>
      <c r="H8215" t="s">
        <v>1065</v>
      </c>
      <c r="I8215" t="s">
        <v>10493</v>
      </c>
      <c r="J8215">
        <v>11094</v>
      </c>
      <c r="K8215">
        <v>113020</v>
      </c>
      <c r="L8215" t="s">
        <v>33</v>
      </c>
      <c r="M8215" t="s">
        <v>130</v>
      </c>
      <c r="N8215" t="s">
        <v>11265</v>
      </c>
      <c r="O8215" s="129"/>
    </row>
    <row r="8216" spans="1:15">
      <c r="A8216" t="s">
        <v>321</v>
      </c>
      <c r="B8216" t="s">
        <v>317</v>
      </c>
      <c r="C8216" t="s">
        <v>11573</v>
      </c>
      <c r="D8216" t="s">
        <v>318</v>
      </c>
      <c r="E8216">
        <v>190.13</v>
      </c>
      <c r="F8216" t="s">
        <v>1170</v>
      </c>
      <c r="G8216" t="s">
        <v>11574</v>
      </c>
      <c r="H8216" t="s">
        <v>1067</v>
      </c>
      <c r="I8216" t="s">
        <v>10493</v>
      </c>
      <c r="J8216">
        <v>11094</v>
      </c>
      <c r="K8216">
        <v>113020</v>
      </c>
      <c r="L8216" t="s">
        <v>33</v>
      </c>
      <c r="M8216" t="s">
        <v>130</v>
      </c>
      <c r="N8216" t="s">
        <v>11266</v>
      </c>
      <c r="O8216" s="129"/>
    </row>
    <row r="8217" spans="1:15">
      <c r="A8217" t="s">
        <v>1115</v>
      </c>
      <c r="B8217" t="s">
        <v>317</v>
      </c>
      <c r="C8217" t="s">
        <v>11575</v>
      </c>
      <c r="D8217" t="s">
        <v>318</v>
      </c>
      <c r="E8217">
        <v>190.13</v>
      </c>
      <c r="F8217" t="s">
        <v>1170</v>
      </c>
      <c r="G8217" t="s">
        <v>11576</v>
      </c>
      <c r="H8217" t="s">
        <v>1069</v>
      </c>
      <c r="I8217" t="s">
        <v>10493</v>
      </c>
      <c r="J8217">
        <v>11094</v>
      </c>
      <c r="K8217">
        <v>113020</v>
      </c>
      <c r="L8217" t="s">
        <v>33</v>
      </c>
      <c r="M8217" t="s">
        <v>130</v>
      </c>
      <c r="N8217" t="s">
        <v>11267</v>
      </c>
      <c r="O8217" s="129"/>
    </row>
    <row r="8218" spans="1:15">
      <c r="A8218" t="s">
        <v>11577</v>
      </c>
      <c r="B8218" t="s">
        <v>317</v>
      </c>
      <c r="C8218" t="s">
        <v>11578</v>
      </c>
      <c r="D8218" t="s">
        <v>318</v>
      </c>
      <c r="E8218">
        <v>190.13</v>
      </c>
      <c r="F8218" t="s">
        <v>1170</v>
      </c>
      <c r="G8218" t="s">
        <v>11579</v>
      </c>
      <c r="H8218" t="s">
        <v>1061</v>
      </c>
      <c r="I8218" t="s">
        <v>10493</v>
      </c>
      <c r="J8218">
        <v>11094</v>
      </c>
      <c r="K8218">
        <v>113020</v>
      </c>
      <c r="L8218" t="s">
        <v>33</v>
      </c>
      <c r="M8218" t="s">
        <v>130</v>
      </c>
      <c r="N8218" t="s">
        <v>11268</v>
      </c>
      <c r="O8218" s="129"/>
    </row>
    <row r="8219" spans="1:15">
      <c r="A8219" t="s">
        <v>11580</v>
      </c>
      <c r="B8219" t="s">
        <v>317</v>
      </c>
      <c r="C8219" t="s">
        <v>11581</v>
      </c>
      <c r="D8219" t="s">
        <v>318</v>
      </c>
      <c r="E8219">
        <v>190.13</v>
      </c>
      <c r="F8219" t="s">
        <v>1170</v>
      </c>
      <c r="G8219" t="s">
        <v>11582</v>
      </c>
      <c r="H8219" t="s">
        <v>1055</v>
      </c>
      <c r="I8219" t="s">
        <v>10493</v>
      </c>
      <c r="J8219">
        <v>11094</v>
      </c>
      <c r="K8219">
        <v>113020</v>
      </c>
      <c r="L8219" t="s">
        <v>33</v>
      </c>
      <c r="M8219" t="s">
        <v>130</v>
      </c>
      <c r="N8219" t="s">
        <v>11269</v>
      </c>
      <c r="O8219" s="129"/>
    </row>
    <row r="8220" spans="1:15">
      <c r="A8220" t="s">
        <v>11583</v>
      </c>
      <c r="B8220" t="s">
        <v>317</v>
      </c>
      <c r="C8220" t="s">
        <v>11584</v>
      </c>
      <c r="D8220" t="s">
        <v>318</v>
      </c>
      <c r="E8220">
        <v>190.13</v>
      </c>
      <c r="F8220" t="s">
        <v>1170</v>
      </c>
      <c r="G8220" t="s">
        <v>11585</v>
      </c>
      <c r="H8220" t="s">
        <v>1065</v>
      </c>
      <c r="I8220" t="s">
        <v>10493</v>
      </c>
      <c r="J8220">
        <v>11094</v>
      </c>
      <c r="K8220">
        <v>113020</v>
      </c>
      <c r="L8220" t="s">
        <v>33</v>
      </c>
      <c r="M8220" t="s">
        <v>130</v>
      </c>
      <c r="N8220" t="s">
        <v>11271</v>
      </c>
      <c r="O8220" s="129"/>
    </row>
    <row r="8221" spans="1:15">
      <c r="A8221" t="s">
        <v>1155</v>
      </c>
      <c r="B8221" t="s">
        <v>317</v>
      </c>
      <c r="C8221" t="s">
        <v>11586</v>
      </c>
      <c r="D8221" t="s">
        <v>318</v>
      </c>
      <c r="E8221">
        <v>190.13</v>
      </c>
      <c r="F8221" t="s">
        <v>1170</v>
      </c>
      <c r="G8221" t="s">
        <v>11587</v>
      </c>
      <c r="H8221" t="s">
        <v>1069</v>
      </c>
      <c r="I8221" t="s">
        <v>10493</v>
      </c>
      <c r="J8221">
        <v>11094</v>
      </c>
      <c r="K8221">
        <v>113020</v>
      </c>
      <c r="L8221" t="s">
        <v>33</v>
      </c>
      <c r="M8221" t="s">
        <v>130</v>
      </c>
      <c r="N8221" t="s">
        <v>11270</v>
      </c>
      <c r="O8221" s="129"/>
    </row>
    <row r="8222" spans="1:15">
      <c r="A8222" t="s">
        <v>11588</v>
      </c>
      <c r="B8222" t="s">
        <v>317</v>
      </c>
      <c r="C8222" t="s">
        <v>11589</v>
      </c>
      <c r="D8222" t="s">
        <v>318</v>
      </c>
      <c r="E8222">
        <v>420.52</v>
      </c>
      <c r="F8222" t="s">
        <v>1170</v>
      </c>
      <c r="G8222" t="s">
        <v>11590</v>
      </c>
      <c r="H8222" t="s">
        <v>1079</v>
      </c>
      <c r="I8222" t="s">
        <v>10493</v>
      </c>
      <c r="J8222">
        <v>11094</v>
      </c>
      <c r="K8222">
        <v>113020</v>
      </c>
      <c r="L8222" t="s">
        <v>33</v>
      </c>
      <c r="M8222" t="s">
        <v>130</v>
      </c>
      <c r="N8222" t="s">
        <v>11272</v>
      </c>
      <c r="O8222" s="129"/>
    </row>
    <row r="8223" spans="1:15">
      <c r="A8223" t="s">
        <v>1161</v>
      </c>
      <c r="B8223" t="s">
        <v>317</v>
      </c>
      <c r="C8223" t="s">
        <v>11591</v>
      </c>
      <c r="D8223" t="s">
        <v>318</v>
      </c>
      <c r="E8223">
        <v>215.73</v>
      </c>
      <c r="F8223" t="s">
        <v>1170</v>
      </c>
      <c r="G8223" t="s">
        <v>11592</v>
      </c>
      <c r="H8223" t="s">
        <v>1068</v>
      </c>
      <c r="I8223" t="s">
        <v>10493</v>
      </c>
      <c r="J8223">
        <v>11094</v>
      </c>
      <c r="K8223">
        <v>113020</v>
      </c>
      <c r="L8223" t="s">
        <v>33</v>
      </c>
      <c r="M8223" t="s">
        <v>130</v>
      </c>
      <c r="N8223" t="s">
        <v>11273</v>
      </c>
      <c r="O8223" s="129"/>
    </row>
    <row r="8224" spans="1:15">
      <c r="A8224" t="s">
        <v>1160</v>
      </c>
      <c r="B8224" t="s">
        <v>317</v>
      </c>
      <c r="C8224" t="s">
        <v>11593</v>
      </c>
      <c r="D8224" t="s">
        <v>318</v>
      </c>
      <c r="E8224">
        <v>215.73</v>
      </c>
      <c r="F8224" t="s">
        <v>1170</v>
      </c>
      <c r="G8224" t="s">
        <v>11594</v>
      </c>
      <c r="H8224" t="s">
        <v>1074</v>
      </c>
      <c r="I8224" t="s">
        <v>10493</v>
      </c>
      <c r="J8224">
        <v>11094</v>
      </c>
      <c r="K8224">
        <v>113020</v>
      </c>
      <c r="L8224" t="s">
        <v>33</v>
      </c>
      <c r="M8224" t="s">
        <v>130</v>
      </c>
      <c r="N8224" t="s">
        <v>11274</v>
      </c>
      <c r="O8224" s="129"/>
    </row>
    <row r="8225" spans="1:15">
      <c r="A8225" t="s">
        <v>316</v>
      </c>
      <c r="B8225" t="s">
        <v>317</v>
      </c>
      <c r="C8225" t="s">
        <v>11569</v>
      </c>
      <c r="D8225" t="s">
        <v>318</v>
      </c>
      <c r="E8225">
        <v>7740.41</v>
      </c>
      <c r="F8225" t="s">
        <v>1170</v>
      </c>
      <c r="G8225" t="s">
        <v>11570</v>
      </c>
      <c r="H8225" t="s">
        <v>1073</v>
      </c>
      <c r="I8225" t="s">
        <v>10492</v>
      </c>
      <c r="J8225">
        <v>11094</v>
      </c>
      <c r="K8225">
        <v>113040</v>
      </c>
      <c r="L8225" t="s">
        <v>27</v>
      </c>
      <c r="M8225" t="s">
        <v>130</v>
      </c>
      <c r="N8225" t="s">
        <v>11264</v>
      </c>
      <c r="O8225" s="129"/>
    </row>
    <row r="8226" spans="1:15">
      <c r="A8226" t="s">
        <v>320</v>
      </c>
      <c r="B8226" t="s">
        <v>317</v>
      </c>
      <c r="C8226" t="s">
        <v>11571</v>
      </c>
      <c r="D8226" t="s">
        <v>318</v>
      </c>
      <c r="E8226">
        <v>7725.04</v>
      </c>
      <c r="F8226" t="s">
        <v>1170</v>
      </c>
      <c r="G8226" t="s">
        <v>11572</v>
      </c>
      <c r="H8226" t="s">
        <v>1066</v>
      </c>
      <c r="I8226" t="s">
        <v>10492</v>
      </c>
      <c r="J8226">
        <v>11094</v>
      </c>
      <c r="K8226">
        <v>113040</v>
      </c>
      <c r="L8226" t="s">
        <v>27</v>
      </c>
      <c r="M8226" t="s">
        <v>130</v>
      </c>
      <c r="N8226" t="s">
        <v>11265</v>
      </c>
      <c r="O8226" s="129"/>
    </row>
    <row r="8227" spans="1:15">
      <c r="A8227" t="s">
        <v>321</v>
      </c>
      <c r="B8227" t="s">
        <v>317</v>
      </c>
      <c r="C8227" t="s">
        <v>11573</v>
      </c>
      <c r="D8227" t="s">
        <v>318</v>
      </c>
      <c r="E8227">
        <v>7740.41</v>
      </c>
      <c r="F8227" t="s">
        <v>1170</v>
      </c>
      <c r="G8227" t="s">
        <v>11574</v>
      </c>
      <c r="H8227" t="s">
        <v>1068</v>
      </c>
      <c r="I8227" t="s">
        <v>10492</v>
      </c>
      <c r="J8227">
        <v>11094</v>
      </c>
      <c r="K8227">
        <v>113040</v>
      </c>
      <c r="L8227" t="s">
        <v>27</v>
      </c>
      <c r="M8227" t="s">
        <v>130</v>
      </c>
      <c r="N8227" t="s">
        <v>11266</v>
      </c>
      <c r="O8227" s="129"/>
    </row>
    <row r="8228" spans="1:15">
      <c r="A8228" t="s">
        <v>1115</v>
      </c>
      <c r="B8228" t="s">
        <v>317</v>
      </c>
      <c r="C8228" t="s">
        <v>11575</v>
      </c>
      <c r="D8228" t="s">
        <v>318</v>
      </c>
      <c r="E8228">
        <v>7865.15</v>
      </c>
      <c r="F8228" t="s">
        <v>1170</v>
      </c>
      <c r="G8228" t="s">
        <v>11576</v>
      </c>
      <c r="H8228" t="s">
        <v>1070</v>
      </c>
      <c r="I8228" t="s">
        <v>10492</v>
      </c>
      <c r="J8228">
        <v>11094</v>
      </c>
      <c r="K8228">
        <v>113040</v>
      </c>
      <c r="L8228" t="s">
        <v>27</v>
      </c>
      <c r="M8228" t="s">
        <v>130</v>
      </c>
      <c r="N8228" t="s">
        <v>11267</v>
      </c>
      <c r="O8228" s="129"/>
    </row>
    <row r="8229" spans="1:15">
      <c r="A8229" t="s">
        <v>11577</v>
      </c>
      <c r="B8229" t="s">
        <v>317</v>
      </c>
      <c r="C8229" t="s">
        <v>11578</v>
      </c>
      <c r="D8229" t="s">
        <v>318</v>
      </c>
      <c r="E8229">
        <v>7740.41</v>
      </c>
      <c r="F8229" t="s">
        <v>1170</v>
      </c>
      <c r="G8229" t="s">
        <v>11579</v>
      </c>
      <c r="H8229" t="s">
        <v>1062</v>
      </c>
      <c r="I8229" t="s">
        <v>10492</v>
      </c>
      <c r="J8229">
        <v>11094</v>
      </c>
      <c r="K8229">
        <v>113040</v>
      </c>
      <c r="L8229" t="s">
        <v>27</v>
      </c>
      <c r="M8229" t="s">
        <v>130</v>
      </c>
      <c r="N8229" t="s">
        <v>11268</v>
      </c>
      <c r="O8229" s="129"/>
    </row>
    <row r="8230" spans="1:15">
      <c r="A8230" t="s">
        <v>11580</v>
      </c>
      <c r="B8230" t="s">
        <v>317</v>
      </c>
      <c r="C8230" t="s">
        <v>11581</v>
      </c>
      <c r="D8230" t="s">
        <v>318</v>
      </c>
      <c r="E8230">
        <v>8126.8</v>
      </c>
      <c r="F8230" t="s">
        <v>1170</v>
      </c>
      <c r="G8230" t="s">
        <v>11582</v>
      </c>
      <c r="H8230" t="s">
        <v>1056</v>
      </c>
      <c r="I8230" t="s">
        <v>10492</v>
      </c>
      <c r="J8230">
        <v>11094</v>
      </c>
      <c r="K8230">
        <v>113040</v>
      </c>
      <c r="L8230" t="s">
        <v>27</v>
      </c>
      <c r="M8230" t="s">
        <v>130</v>
      </c>
      <c r="N8230" t="s">
        <v>11269</v>
      </c>
      <c r="O8230" s="129"/>
    </row>
    <row r="8231" spans="1:15">
      <c r="A8231" t="s">
        <v>11583</v>
      </c>
      <c r="B8231" t="s">
        <v>317</v>
      </c>
      <c r="C8231" t="s">
        <v>11584</v>
      </c>
      <c r="D8231" t="s">
        <v>318</v>
      </c>
      <c r="E8231">
        <v>8511.6200000000008</v>
      </c>
      <c r="F8231" t="s">
        <v>1170</v>
      </c>
      <c r="G8231" t="s">
        <v>11585</v>
      </c>
      <c r="H8231" t="s">
        <v>1066</v>
      </c>
      <c r="I8231" t="s">
        <v>10492</v>
      </c>
      <c r="J8231">
        <v>11094</v>
      </c>
      <c r="K8231">
        <v>113040</v>
      </c>
      <c r="L8231" t="s">
        <v>27</v>
      </c>
      <c r="M8231" t="s">
        <v>130</v>
      </c>
      <c r="N8231" t="s">
        <v>11271</v>
      </c>
      <c r="O8231" s="129"/>
    </row>
    <row r="8232" spans="1:15">
      <c r="A8232" t="s">
        <v>1155</v>
      </c>
      <c r="B8232" t="s">
        <v>317</v>
      </c>
      <c r="C8232" t="s">
        <v>11586</v>
      </c>
      <c r="D8232" t="s">
        <v>318</v>
      </c>
      <c r="E8232">
        <v>8009.84</v>
      </c>
      <c r="F8232" t="s">
        <v>1170</v>
      </c>
      <c r="G8232" t="s">
        <v>11587</v>
      </c>
      <c r="H8232" t="s">
        <v>1070</v>
      </c>
      <c r="I8232" t="s">
        <v>10492</v>
      </c>
      <c r="J8232">
        <v>11094</v>
      </c>
      <c r="K8232">
        <v>113040</v>
      </c>
      <c r="L8232" t="s">
        <v>27</v>
      </c>
      <c r="M8232" t="s">
        <v>130</v>
      </c>
      <c r="N8232" t="s">
        <v>11270</v>
      </c>
      <c r="O8232" s="129"/>
    </row>
    <row r="8233" spans="1:15">
      <c r="A8233" t="s">
        <v>11588</v>
      </c>
      <c r="B8233" t="s">
        <v>317</v>
      </c>
      <c r="C8233" t="s">
        <v>11589</v>
      </c>
      <c r="D8233" t="s">
        <v>318</v>
      </c>
      <c r="E8233">
        <v>10801.03</v>
      </c>
      <c r="F8233" t="s">
        <v>1170</v>
      </c>
      <c r="G8233" t="s">
        <v>11590</v>
      </c>
      <c r="H8233" t="s">
        <v>1080</v>
      </c>
      <c r="I8233" t="s">
        <v>10492</v>
      </c>
      <c r="J8233">
        <v>11094</v>
      </c>
      <c r="K8233">
        <v>113040</v>
      </c>
      <c r="L8233" t="s">
        <v>27</v>
      </c>
      <c r="M8233" t="s">
        <v>130</v>
      </c>
      <c r="N8233" t="s">
        <v>11272</v>
      </c>
      <c r="O8233" s="129"/>
    </row>
    <row r="8234" spans="1:15">
      <c r="A8234" t="s">
        <v>1161</v>
      </c>
      <c r="B8234" t="s">
        <v>317</v>
      </c>
      <c r="C8234" t="s">
        <v>11591</v>
      </c>
      <c r="D8234" t="s">
        <v>318</v>
      </c>
      <c r="E8234">
        <v>8876.2099999999991</v>
      </c>
      <c r="F8234" t="s">
        <v>1170</v>
      </c>
      <c r="G8234" t="s">
        <v>11592</v>
      </c>
      <c r="H8234" t="s">
        <v>1069</v>
      </c>
      <c r="I8234" t="s">
        <v>10492</v>
      </c>
      <c r="J8234">
        <v>11094</v>
      </c>
      <c r="K8234">
        <v>113040</v>
      </c>
      <c r="L8234" t="s">
        <v>27</v>
      </c>
      <c r="M8234" t="s">
        <v>130</v>
      </c>
      <c r="N8234" t="s">
        <v>11273</v>
      </c>
      <c r="O8234" s="129"/>
    </row>
    <row r="8235" spans="1:15">
      <c r="A8235" t="s">
        <v>1160</v>
      </c>
      <c r="B8235" t="s">
        <v>317</v>
      </c>
      <c r="C8235" t="s">
        <v>11593</v>
      </c>
      <c r="D8235" t="s">
        <v>318</v>
      </c>
      <c r="E8235">
        <v>8808.14</v>
      </c>
      <c r="F8235" t="s">
        <v>1170</v>
      </c>
      <c r="G8235" t="s">
        <v>11594</v>
      </c>
      <c r="H8235" t="s">
        <v>1075</v>
      </c>
      <c r="I8235" t="s">
        <v>10492</v>
      </c>
      <c r="J8235">
        <v>11094</v>
      </c>
      <c r="K8235">
        <v>113040</v>
      </c>
      <c r="L8235" t="s">
        <v>27</v>
      </c>
      <c r="M8235" t="s">
        <v>130</v>
      </c>
      <c r="N8235" t="s">
        <v>11274</v>
      </c>
      <c r="O8235" s="129"/>
    </row>
    <row r="8236" spans="1:15">
      <c r="A8236" t="s">
        <v>316</v>
      </c>
      <c r="B8236" t="s">
        <v>317</v>
      </c>
      <c r="C8236" t="s">
        <v>11569</v>
      </c>
      <c r="D8236" t="s">
        <v>318</v>
      </c>
      <c r="E8236">
        <v>109.37</v>
      </c>
      <c r="F8236" t="s">
        <v>1170</v>
      </c>
      <c r="G8236" t="s">
        <v>11570</v>
      </c>
      <c r="H8236" t="s">
        <v>1074</v>
      </c>
      <c r="I8236" t="s">
        <v>10491</v>
      </c>
      <c r="J8236">
        <v>11094</v>
      </c>
      <c r="K8236">
        <v>113050</v>
      </c>
      <c r="L8236" t="s">
        <v>29</v>
      </c>
      <c r="M8236" t="s">
        <v>130</v>
      </c>
      <c r="N8236" t="s">
        <v>11264</v>
      </c>
      <c r="O8236" s="129"/>
    </row>
    <row r="8237" spans="1:15">
      <c r="A8237" t="s">
        <v>321</v>
      </c>
      <c r="B8237" t="s">
        <v>317</v>
      </c>
      <c r="C8237" t="s">
        <v>11573</v>
      </c>
      <c r="D8237" t="s">
        <v>318</v>
      </c>
      <c r="E8237">
        <v>17.66</v>
      </c>
      <c r="F8237" t="s">
        <v>1170</v>
      </c>
      <c r="G8237" t="s">
        <v>11574</v>
      </c>
      <c r="H8237" t="s">
        <v>1069</v>
      </c>
      <c r="I8237" t="s">
        <v>10491</v>
      </c>
      <c r="J8237">
        <v>11094</v>
      </c>
      <c r="K8237">
        <v>113050</v>
      </c>
      <c r="L8237" t="s">
        <v>29</v>
      </c>
      <c r="M8237" t="s">
        <v>130</v>
      </c>
      <c r="N8237" t="s">
        <v>11266</v>
      </c>
      <c r="O8237" s="129"/>
    </row>
    <row r="8238" spans="1:15">
      <c r="A8238" t="s">
        <v>316</v>
      </c>
      <c r="B8238" t="s">
        <v>317</v>
      </c>
      <c r="C8238" t="s">
        <v>11569</v>
      </c>
      <c r="D8238" t="s">
        <v>318</v>
      </c>
      <c r="E8238">
        <v>2577.1</v>
      </c>
      <c r="F8238" t="s">
        <v>1170</v>
      </c>
      <c r="G8238" t="s">
        <v>11570</v>
      </c>
      <c r="H8238" t="s">
        <v>1075</v>
      </c>
      <c r="I8238" t="s">
        <v>10490</v>
      </c>
      <c r="J8238">
        <v>11094</v>
      </c>
      <c r="K8238">
        <v>113060</v>
      </c>
      <c r="L8238" t="s">
        <v>31</v>
      </c>
      <c r="M8238" t="s">
        <v>130</v>
      </c>
      <c r="N8238" t="s">
        <v>11264</v>
      </c>
      <c r="O8238" s="129"/>
    </row>
    <row r="8239" spans="1:15">
      <c r="A8239" t="s">
        <v>320</v>
      </c>
      <c r="B8239" t="s">
        <v>317</v>
      </c>
      <c r="C8239" t="s">
        <v>11571</v>
      </c>
      <c r="D8239" t="s">
        <v>318</v>
      </c>
      <c r="E8239">
        <v>2666.78</v>
      </c>
      <c r="F8239" t="s">
        <v>1170</v>
      </c>
      <c r="G8239" t="s">
        <v>11572</v>
      </c>
      <c r="H8239" t="s">
        <v>1067</v>
      </c>
      <c r="I8239" t="s">
        <v>10490</v>
      </c>
      <c r="J8239">
        <v>11094</v>
      </c>
      <c r="K8239">
        <v>113060</v>
      </c>
      <c r="L8239" t="s">
        <v>31</v>
      </c>
      <c r="M8239" t="s">
        <v>130</v>
      </c>
      <c r="N8239" t="s">
        <v>11265</v>
      </c>
      <c r="O8239" s="129"/>
    </row>
    <row r="8240" spans="1:15">
      <c r="A8240" t="s">
        <v>321</v>
      </c>
      <c r="B8240" t="s">
        <v>317</v>
      </c>
      <c r="C8240" t="s">
        <v>11573</v>
      </c>
      <c r="D8240" t="s">
        <v>318</v>
      </c>
      <c r="E8240">
        <v>2475.41</v>
      </c>
      <c r="F8240" t="s">
        <v>1170</v>
      </c>
      <c r="G8240" t="s">
        <v>11574</v>
      </c>
      <c r="H8240" t="s">
        <v>1070</v>
      </c>
      <c r="I8240" t="s">
        <v>10490</v>
      </c>
      <c r="J8240">
        <v>11094</v>
      </c>
      <c r="K8240">
        <v>113060</v>
      </c>
      <c r="L8240" t="s">
        <v>31</v>
      </c>
      <c r="M8240" t="s">
        <v>130</v>
      </c>
      <c r="N8240" t="s">
        <v>11266</v>
      </c>
      <c r="O8240" s="129"/>
    </row>
    <row r="8241" spans="1:15">
      <c r="A8241" t="s">
        <v>1115</v>
      </c>
      <c r="B8241" t="s">
        <v>317</v>
      </c>
      <c r="C8241" t="s">
        <v>11575</v>
      </c>
      <c r="D8241" t="s">
        <v>318</v>
      </c>
      <c r="E8241">
        <v>2148.98</v>
      </c>
      <c r="F8241" t="s">
        <v>1170</v>
      </c>
      <c r="G8241" t="s">
        <v>11576</v>
      </c>
      <c r="H8241" t="s">
        <v>1071</v>
      </c>
      <c r="I8241" t="s">
        <v>10490</v>
      </c>
      <c r="J8241">
        <v>11094</v>
      </c>
      <c r="K8241">
        <v>113060</v>
      </c>
      <c r="L8241" t="s">
        <v>31</v>
      </c>
      <c r="M8241" t="s">
        <v>130</v>
      </c>
      <c r="N8241" t="s">
        <v>11267</v>
      </c>
      <c r="O8241" s="129"/>
    </row>
    <row r="8242" spans="1:15">
      <c r="A8242" t="s">
        <v>11577</v>
      </c>
      <c r="B8242" t="s">
        <v>317</v>
      </c>
      <c r="C8242" t="s">
        <v>11578</v>
      </c>
      <c r="D8242" t="s">
        <v>318</v>
      </c>
      <c r="E8242">
        <v>2090.29</v>
      </c>
      <c r="F8242" t="s">
        <v>1170</v>
      </c>
      <c r="G8242" t="s">
        <v>11579</v>
      </c>
      <c r="H8242" t="s">
        <v>1063</v>
      </c>
      <c r="I8242" t="s">
        <v>10490</v>
      </c>
      <c r="J8242">
        <v>11094</v>
      </c>
      <c r="K8242">
        <v>113060</v>
      </c>
      <c r="L8242" t="s">
        <v>31</v>
      </c>
      <c r="M8242" t="s">
        <v>130</v>
      </c>
      <c r="N8242" t="s">
        <v>11268</v>
      </c>
      <c r="O8242" s="129"/>
    </row>
    <row r="8243" spans="1:15">
      <c r="A8243" t="s">
        <v>11580</v>
      </c>
      <c r="B8243" t="s">
        <v>317</v>
      </c>
      <c r="C8243" t="s">
        <v>11581</v>
      </c>
      <c r="D8243" t="s">
        <v>318</v>
      </c>
      <c r="E8243">
        <v>2267.44</v>
      </c>
      <c r="F8243" t="s">
        <v>1170</v>
      </c>
      <c r="G8243" t="s">
        <v>11582</v>
      </c>
      <c r="H8243" t="s">
        <v>1057</v>
      </c>
      <c r="I8243" t="s">
        <v>10490</v>
      </c>
      <c r="J8243">
        <v>11094</v>
      </c>
      <c r="K8243">
        <v>113060</v>
      </c>
      <c r="L8243" t="s">
        <v>31</v>
      </c>
      <c r="M8243" t="s">
        <v>130</v>
      </c>
      <c r="N8243" t="s">
        <v>11269</v>
      </c>
      <c r="O8243" s="129"/>
    </row>
    <row r="8244" spans="1:15">
      <c r="A8244" t="s">
        <v>11583</v>
      </c>
      <c r="B8244" t="s">
        <v>317</v>
      </c>
      <c r="C8244" t="s">
        <v>11584</v>
      </c>
      <c r="D8244" t="s">
        <v>318</v>
      </c>
      <c r="E8244">
        <v>2334.08</v>
      </c>
      <c r="F8244" t="s">
        <v>1170</v>
      </c>
      <c r="G8244" t="s">
        <v>11585</v>
      </c>
      <c r="H8244" t="s">
        <v>1067</v>
      </c>
      <c r="I8244" t="s">
        <v>10490</v>
      </c>
      <c r="J8244">
        <v>11094</v>
      </c>
      <c r="K8244">
        <v>113060</v>
      </c>
      <c r="L8244" t="s">
        <v>31</v>
      </c>
      <c r="M8244" t="s">
        <v>130</v>
      </c>
      <c r="N8244" t="s">
        <v>11271</v>
      </c>
      <c r="O8244" s="129"/>
    </row>
    <row r="8245" spans="1:15">
      <c r="A8245" t="s">
        <v>1155</v>
      </c>
      <c r="B8245" t="s">
        <v>317</v>
      </c>
      <c r="C8245" t="s">
        <v>11586</v>
      </c>
      <c r="D8245" t="s">
        <v>318</v>
      </c>
      <c r="E8245">
        <v>2392.89</v>
      </c>
      <c r="F8245" t="s">
        <v>1170</v>
      </c>
      <c r="G8245" t="s">
        <v>11587</v>
      </c>
      <c r="H8245" t="s">
        <v>1071</v>
      </c>
      <c r="I8245" t="s">
        <v>10490</v>
      </c>
      <c r="J8245">
        <v>11094</v>
      </c>
      <c r="K8245">
        <v>113060</v>
      </c>
      <c r="L8245" t="s">
        <v>31</v>
      </c>
      <c r="M8245" t="s">
        <v>130</v>
      </c>
      <c r="N8245" t="s">
        <v>11270</v>
      </c>
      <c r="O8245" s="129"/>
    </row>
    <row r="8246" spans="1:15">
      <c r="A8246" t="s">
        <v>11588</v>
      </c>
      <c r="B8246" t="s">
        <v>317</v>
      </c>
      <c r="C8246" t="s">
        <v>11589</v>
      </c>
      <c r="D8246" t="s">
        <v>318</v>
      </c>
      <c r="E8246">
        <v>5464.22</v>
      </c>
      <c r="F8246" t="s">
        <v>1170</v>
      </c>
      <c r="G8246" t="s">
        <v>11590</v>
      </c>
      <c r="H8246" t="s">
        <v>1081</v>
      </c>
      <c r="I8246" t="s">
        <v>10490</v>
      </c>
      <c r="J8246">
        <v>11094</v>
      </c>
      <c r="K8246">
        <v>113060</v>
      </c>
      <c r="L8246" t="s">
        <v>31</v>
      </c>
      <c r="M8246" t="s">
        <v>130</v>
      </c>
      <c r="N8246" t="s">
        <v>11272</v>
      </c>
      <c r="O8246" s="129"/>
    </row>
    <row r="8247" spans="1:15">
      <c r="A8247" t="s">
        <v>1161</v>
      </c>
      <c r="B8247" t="s">
        <v>317</v>
      </c>
      <c r="C8247" t="s">
        <v>11591</v>
      </c>
      <c r="D8247" t="s">
        <v>318</v>
      </c>
      <c r="E8247">
        <v>2707.47</v>
      </c>
      <c r="F8247" t="s">
        <v>1170</v>
      </c>
      <c r="G8247" t="s">
        <v>11592</v>
      </c>
      <c r="H8247" t="s">
        <v>1070</v>
      </c>
      <c r="I8247" t="s">
        <v>10490</v>
      </c>
      <c r="J8247">
        <v>11094</v>
      </c>
      <c r="K8247">
        <v>113060</v>
      </c>
      <c r="L8247" t="s">
        <v>31</v>
      </c>
      <c r="M8247" t="s">
        <v>130</v>
      </c>
      <c r="N8247" t="s">
        <v>11273</v>
      </c>
      <c r="O8247" s="129"/>
    </row>
    <row r="8248" spans="1:15">
      <c r="A8248" t="s">
        <v>1160</v>
      </c>
      <c r="B8248" t="s">
        <v>317</v>
      </c>
      <c r="C8248" t="s">
        <v>11593</v>
      </c>
      <c r="D8248" t="s">
        <v>318</v>
      </c>
      <c r="E8248">
        <v>2685.82</v>
      </c>
      <c r="F8248" t="s">
        <v>1170</v>
      </c>
      <c r="G8248" t="s">
        <v>11594</v>
      </c>
      <c r="H8248" t="s">
        <v>1076</v>
      </c>
      <c r="I8248" t="s">
        <v>10490</v>
      </c>
      <c r="J8248">
        <v>11094</v>
      </c>
      <c r="K8248">
        <v>113060</v>
      </c>
      <c r="L8248" t="s">
        <v>31</v>
      </c>
      <c r="M8248" t="s">
        <v>130</v>
      </c>
      <c r="N8248" t="s">
        <v>11274</v>
      </c>
      <c r="O8248" s="129"/>
    </row>
    <row r="8249" spans="1:15">
      <c r="A8249" t="s">
        <v>316</v>
      </c>
      <c r="B8249" t="s">
        <v>317</v>
      </c>
      <c r="C8249" t="s">
        <v>11569</v>
      </c>
      <c r="D8249" t="s">
        <v>318</v>
      </c>
      <c r="E8249">
        <v>327.76</v>
      </c>
      <c r="F8249" t="s">
        <v>1170</v>
      </c>
      <c r="G8249" t="s">
        <v>11570</v>
      </c>
      <c r="H8249" t="s">
        <v>1076</v>
      </c>
      <c r="I8249" t="s">
        <v>10489</v>
      </c>
      <c r="J8249">
        <v>11094</v>
      </c>
      <c r="K8249">
        <v>114000</v>
      </c>
      <c r="L8249" t="s">
        <v>39</v>
      </c>
      <c r="M8249" t="s">
        <v>130</v>
      </c>
      <c r="N8249" t="s">
        <v>11264</v>
      </c>
      <c r="O8249" s="129"/>
    </row>
    <row r="8250" spans="1:15">
      <c r="A8250" t="s">
        <v>320</v>
      </c>
      <c r="B8250" t="s">
        <v>317</v>
      </c>
      <c r="C8250" t="s">
        <v>11571</v>
      </c>
      <c r="D8250" t="s">
        <v>318</v>
      </c>
      <c r="E8250">
        <v>327.76</v>
      </c>
      <c r="F8250" t="s">
        <v>1170</v>
      </c>
      <c r="G8250" t="s">
        <v>11572</v>
      </c>
      <c r="H8250" t="s">
        <v>1068</v>
      </c>
      <c r="I8250" t="s">
        <v>10489</v>
      </c>
      <c r="J8250">
        <v>11094</v>
      </c>
      <c r="K8250">
        <v>114000</v>
      </c>
      <c r="L8250" t="s">
        <v>39</v>
      </c>
      <c r="M8250" t="s">
        <v>130</v>
      </c>
      <c r="N8250" t="s">
        <v>11265</v>
      </c>
      <c r="O8250" s="129"/>
    </row>
    <row r="8251" spans="1:15">
      <c r="A8251" t="s">
        <v>321</v>
      </c>
      <c r="B8251" t="s">
        <v>317</v>
      </c>
      <c r="C8251" t="s">
        <v>11573</v>
      </c>
      <c r="D8251" t="s">
        <v>318</v>
      </c>
      <c r="E8251">
        <v>327.76</v>
      </c>
      <c r="F8251" t="s">
        <v>1170</v>
      </c>
      <c r="G8251" t="s">
        <v>11574</v>
      </c>
      <c r="H8251" t="s">
        <v>1071</v>
      </c>
      <c r="I8251" t="s">
        <v>10489</v>
      </c>
      <c r="J8251">
        <v>11094</v>
      </c>
      <c r="K8251">
        <v>114000</v>
      </c>
      <c r="L8251" t="s">
        <v>39</v>
      </c>
      <c r="M8251" t="s">
        <v>130</v>
      </c>
      <c r="N8251" t="s">
        <v>11266</v>
      </c>
      <c r="O8251" s="129"/>
    </row>
    <row r="8252" spans="1:15">
      <c r="A8252" t="s">
        <v>1115</v>
      </c>
      <c r="B8252" t="s">
        <v>317</v>
      </c>
      <c r="C8252" t="s">
        <v>11575</v>
      </c>
      <c r="D8252" t="s">
        <v>318</v>
      </c>
      <c r="E8252">
        <v>240.56</v>
      </c>
      <c r="F8252" t="s">
        <v>1170</v>
      </c>
      <c r="G8252" t="s">
        <v>11576</v>
      </c>
      <c r="H8252" t="s">
        <v>1072</v>
      </c>
      <c r="I8252" t="s">
        <v>10489</v>
      </c>
      <c r="J8252">
        <v>11094</v>
      </c>
      <c r="K8252">
        <v>114000</v>
      </c>
      <c r="L8252" t="s">
        <v>39</v>
      </c>
      <c r="M8252" t="s">
        <v>130</v>
      </c>
      <c r="N8252" t="s">
        <v>11267</v>
      </c>
      <c r="O8252" s="129"/>
    </row>
    <row r="8253" spans="1:15">
      <c r="A8253" t="s">
        <v>11577</v>
      </c>
      <c r="B8253" t="s">
        <v>317</v>
      </c>
      <c r="C8253" t="s">
        <v>11578</v>
      </c>
      <c r="D8253" t="s">
        <v>318</v>
      </c>
      <c r="E8253">
        <v>327.76</v>
      </c>
      <c r="F8253" t="s">
        <v>1170</v>
      </c>
      <c r="G8253" t="s">
        <v>11579</v>
      </c>
      <c r="H8253" t="s">
        <v>1064</v>
      </c>
      <c r="I8253" t="s">
        <v>10489</v>
      </c>
      <c r="J8253">
        <v>11094</v>
      </c>
      <c r="K8253">
        <v>114000</v>
      </c>
      <c r="L8253" t="s">
        <v>39</v>
      </c>
      <c r="M8253" t="s">
        <v>130</v>
      </c>
      <c r="N8253" t="s">
        <v>11268</v>
      </c>
      <c r="O8253" s="129"/>
    </row>
    <row r="8254" spans="1:15">
      <c r="A8254" t="s">
        <v>11580</v>
      </c>
      <c r="B8254" t="s">
        <v>317</v>
      </c>
      <c r="C8254" t="s">
        <v>11581</v>
      </c>
      <c r="D8254" t="s">
        <v>318</v>
      </c>
      <c r="E8254">
        <v>327.76</v>
      </c>
      <c r="F8254" t="s">
        <v>1170</v>
      </c>
      <c r="G8254" t="s">
        <v>11582</v>
      </c>
      <c r="H8254" t="s">
        <v>1058</v>
      </c>
      <c r="I8254" t="s">
        <v>10489</v>
      </c>
      <c r="J8254">
        <v>11094</v>
      </c>
      <c r="K8254">
        <v>114000</v>
      </c>
      <c r="L8254" t="s">
        <v>39</v>
      </c>
      <c r="M8254" t="s">
        <v>130</v>
      </c>
      <c r="N8254" t="s">
        <v>11269</v>
      </c>
      <c r="O8254" s="129"/>
    </row>
    <row r="8255" spans="1:15">
      <c r="A8255" t="s">
        <v>1155</v>
      </c>
      <c r="B8255" t="s">
        <v>317</v>
      </c>
      <c r="C8255" t="s">
        <v>11586</v>
      </c>
      <c r="D8255" t="s">
        <v>318</v>
      </c>
      <c r="E8255">
        <v>327.76</v>
      </c>
      <c r="F8255" t="s">
        <v>1170</v>
      </c>
      <c r="G8255" t="s">
        <v>11587</v>
      </c>
      <c r="H8255" t="s">
        <v>1072</v>
      </c>
      <c r="I8255" t="s">
        <v>10489</v>
      </c>
      <c r="J8255">
        <v>11094</v>
      </c>
      <c r="K8255">
        <v>114000</v>
      </c>
      <c r="L8255" t="s">
        <v>39</v>
      </c>
      <c r="M8255" t="s">
        <v>130</v>
      </c>
      <c r="N8255" t="s">
        <v>11270</v>
      </c>
      <c r="O8255" s="129"/>
    </row>
    <row r="8256" spans="1:15">
      <c r="A8256" t="s">
        <v>11583</v>
      </c>
      <c r="B8256" t="s">
        <v>317</v>
      </c>
      <c r="C8256" t="s">
        <v>11584</v>
      </c>
      <c r="D8256" t="s">
        <v>318</v>
      </c>
      <c r="E8256">
        <v>327.76</v>
      </c>
      <c r="F8256" t="s">
        <v>1170</v>
      </c>
      <c r="G8256" t="s">
        <v>11585</v>
      </c>
      <c r="H8256" t="s">
        <v>1068</v>
      </c>
      <c r="I8256" t="s">
        <v>10489</v>
      </c>
      <c r="J8256">
        <v>11094</v>
      </c>
      <c r="K8256">
        <v>114000</v>
      </c>
      <c r="L8256" t="s">
        <v>39</v>
      </c>
      <c r="M8256" t="s">
        <v>130</v>
      </c>
      <c r="N8256" t="s">
        <v>11271</v>
      </c>
      <c r="O8256" s="129"/>
    </row>
    <row r="8257" spans="1:15">
      <c r="A8257" t="s">
        <v>11588</v>
      </c>
      <c r="B8257" t="s">
        <v>317</v>
      </c>
      <c r="C8257" t="s">
        <v>11589</v>
      </c>
      <c r="D8257" t="s">
        <v>318</v>
      </c>
      <c r="E8257">
        <v>593.11</v>
      </c>
      <c r="F8257" t="s">
        <v>1170</v>
      </c>
      <c r="G8257" t="s">
        <v>11590</v>
      </c>
      <c r="H8257" t="s">
        <v>1082</v>
      </c>
      <c r="I8257" t="s">
        <v>10489</v>
      </c>
      <c r="J8257">
        <v>11094</v>
      </c>
      <c r="K8257">
        <v>114000</v>
      </c>
      <c r="L8257" t="s">
        <v>39</v>
      </c>
      <c r="M8257" t="s">
        <v>130</v>
      </c>
      <c r="N8257" t="s">
        <v>11272</v>
      </c>
      <c r="O8257" s="129"/>
    </row>
    <row r="8258" spans="1:15">
      <c r="A8258" t="s">
        <v>1161</v>
      </c>
      <c r="B8258" t="s">
        <v>317</v>
      </c>
      <c r="C8258" t="s">
        <v>11591</v>
      </c>
      <c r="D8258" t="s">
        <v>318</v>
      </c>
      <c r="E8258">
        <v>358.14</v>
      </c>
      <c r="F8258" t="s">
        <v>1170</v>
      </c>
      <c r="G8258" t="s">
        <v>11592</v>
      </c>
      <c r="H8258" t="s">
        <v>1071</v>
      </c>
      <c r="I8258" t="s">
        <v>10489</v>
      </c>
      <c r="J8258">
        <v>11094</v>
      </c>
      <c r="K8258">
        <v>114000</v>
      </c>
      <c r="L8258" t="s">
        <v>39</v>
      </c>
      <c r="M8258" t="s">
        <v>130</v>
      </c>
      <c r="N8258" t="s">
        <v>11273</v>
      </c>
      <c r="O8258" s="129"/>
    </row>
    <row r="8259" spans="1:15">
      <c r="A8259" t="s">
        <v>1160</v>
      </c>
      <c r="B8259" t="s">
        <v>317</v>
      </c>
      <c r="C8259" t="s">
        <v>11593</v>
      </c>
      <c r="D8259" t="s">
        <v>318</v>
      </c>
      <c r="E8259">
        <v>358.14</v>
      </c>
      <c r="F8259" t="s">
        <v>1170</v>
      </c>
      <c r="G8259" t="s">
        <v>11594</v>
      </c>
      <c r="H8259" t="s">
        <v>1077</v>
      </c>
      <c r="I8259" t="s">
        <v>10489</v>
      </c>
      <c r="J8259">
        <v>11094</v>
      </c>
      <c r="K8259">
        <v>114000</v>
      </c>
      <c r="L8259" t="s">
        <v>39</v>
      </c>
      <c r="M8259" t="s">
        <v>130</v>
      </c>
      <c r="N8259" t="s">
        <v>11274</v>
      </c>
      <c r="O8259" s="129"/>
    </row>
    <row r="8260" spans="1:15">
      <c r="A8260" t="s">
        <v>316</v>
      </c>
      <c r="B8260" t="s">
        <v>317</v>
      </c>
      <c r="C8260" t="s">
        <v>11569</v>
      </c>
      <c r="D8260" t="s">
        <v>318</v>
      </c>
      <c r="E8260">
        <v>2694.09</v>
      </c>
      <c r="F8260" t="s">
        <v>1170</v>
      </c>
      <c r="G8260" t="s">
        <v>11570</v>
      </c>
      <c r="H8260" t="s">
        <v>1077</v>
      </c>
      <c r="I8260" t="s">
        <v>10488</v>
      </c>
      <c r="J8260">
        <v>11094</v>
      </c>
      <c r="K8260">
        <v>114010</v>
      </c>
      <c r="L8260" t="s">
        <v>35</v>
      </c>
      <c r="M8260" t="s">
        <v>130</v>
      </c>
      <c r="N8260" t="s">
        <v>11264</v>
      </c>
      <c r="O8260" s="129"/>
    </row>
    <row r="8261" spans="1:15">
      <c r="A8261" t="s">
        <v>320</v>
      </c>
      <c r="B8261" t="s">
        <v>317</v>
      </c>
      <c r="C8261" t="s">
        <v>11571</v>
      </c>
      <c r="D8261" t="s">
        <v>318</v>
      </c>
      <c r="E8261">
        <v>2699.24</v>
      </c>
      <c r="F8261" t="s">
        <v>1170</v>
      </c>
      <c r="G8261" t="s">
        <v>11572</v>
      </c>
      <c r="H8261" t="s">
        <v>1069</v>
      </c>
      <c r="I8261" t="s">
        <v>10488</v>
      </c>
      <c r="J8261">
        <v>11094</v>
      </c>
      <c r="K8261">
        <v>114010</v>
      </c>
      <c r="L8261" t="s">
        <v>35</v>
      </c>
      <c r="M8261" t="s">
        <v>130</v>
      </c>
      <c r="N8261" t="s">
        <v>11265</v>
      </c>
      <c r="O8261" s="129"/>
    </row>
    <row r="8262" spans="1:15">
      <c r="A8262" t="s">
        <v>321</v>
      </c>
      <c r="B8262" t="s">
        <v>317</v>
      </c>
      <c r="C8262" t="s">
        <v>11573</v>
      </c>
      <c r="D8262" t="s">
        <v>318</v>
      </c>
      <c r="E8262">
        <v>2697.34</v>
      </c>
      <c r="F8262" t="s">
        <v>1170</v>
      </c>
      <c r="G8262" t="s">
        <v>11574</v>
      </c>
      <c r="H8262" t="s">
        <v>1072</v>
      </c>
      <c r="I8262" t="s">
        <v>10488</v>
      </c>
      <c r="J8262">
        <v>11094</v>
      </c>
      <c r="K8262">
        <v>114010</v>
      </c>
      <c r="L8262" t="s">
        <v>35</v>
      </c>
      <c r="M8262" t="s">
        <v>130</v>
      </c>
      <c r="N8262" t="s">
        <v>11266</v>
      </c>
      <c r="O8262" s="129"/>
    </row>
    <row r="8263" spans="1:15">
      <c r="A8263" t="s">
        <v>1115</v>
      </c>
      <c r="B8263" t="s">
        <v>317</v>
      </c>
      <c r="C8263" t="s">
        <v>11575</v>
      </c>
      <c r="D8263" t="s">
        <v>318</v>
      </c>
      <c r="E8263">
        <v>2850.82</v>
      </c>
      <c r="F8263" t="s">
        <v>1170</v>
      </c>
      <c r="G8263" t="s">
        <v>11576</v>
      </c>
      <c r="H8263" t="s">
        <v>1073</v>
      </c>
      <c r="I8263" t="s">
        <v>10488</v>
      </c>
      <c r="J8263">
        <v>11094</v>
      </c>
      <c r="K8263">
        <v>114010</v>
      </c>
      <c r="L8263" t="s">
        <v>35</v>
      </c>
      <c r="M8263" t="s">
        <v>130</v>
      </c>
      <c r="N8263" t="s">
        <v>11267</v>
      </c>
      <c r="O8263" s="129"/>
    </row>
    <row r="8264" spans="1:15">
      <c r="A8264" t="s">
        <v>11577</v>
      </c>
      <c r="B8264" t="s">
        <v>317</v>
      </c>
      <c r="C8264" t="s">
        <v>11578</v>
      </c>
      <c r="D8264" t="s">
        <v>318</v>
      </c>
      <c r="E8264">
        <v>2735.71</v>
      </c>
      <c r="F8264" t="s">
        <v>1170</v>
      </c>
      <c r="G8264" t="s">
        <v>11579</v>
      </c>
      <c r="H8264" t="s">
        <v>1065</v>
      </c>
      <c r="I8264" t="s">
        <v>10488</v>
      </c>
      <c r="J8264">
        <v>11094</v>
      </c>
      <c r="K8264">
        <v>114010</v>
      </c>
      <c r="L8264" t="s">
        <v>35</v>
      </c>
      <c r="M8264" t="s">
        <v>130</v>
      </c>
      <c r="N8264" t="s">
        <v>11268</v>
      </c>
      <c r="O8264" s="129"/>
    </row>
    <row r="8265" spans="1:15">
      <c r="A8265" t="s">
        <v>11580</v>
      </c>
      <c r="B8265" t="s">
        <v>317</v>
      </c>
      <c r="C8265" t="s">
        <v>11581</v>
      </c>
      <c r="D8265" t="s">
        <v>318</v>
      </c>
      <c r="E8265">
        <v>2529.86</v>
      </c>
      <c r="F8265" t="s">
        <v>1170</v>
      </c>
      <c r="G8265" t="s">
        <v>11582</v>
      </c>
      <c r="H8265" t="s">
        <v>1059</v>
      </c>
      <c r="I8265" t="s">
        <v>10488</v>
      </c>
      <c r="J8265">
        <v>11094</v>
      </c>
      <c r="K8265">
        <v>114010</v>
      </c>
      <c r="L8265" t="s">
        <v>35</v>
      </c>
      <c r="M8265" t="s">
        <v>130</v>
      </c>
      <c r="N8265" t="s">
        <v>11269</v>
      </c>
      <c r="O8265" s="129"/>
    </row>
    <row r="8266" spans="1:15">
      <c r="A8266" t="s">
        <v>11583</v>
      </c>
      <c r="B8266" t="s">
        <v>317</v>
      </c>
      <c r="C8266" t="s">
        <v>11584</v>
      </c>
      <c r="D8266" t="s">
        <v>318</v>
      </c>
      <c r="E8266">
        <v>2437.59</v>
      </c>
      <c r="F8266" t="s">
        <v>1170</v>
      </c>
      <c r="G8266" t="s">
        <v>11585</v>
      </c>
      <c r="H8266" t="s">
        <v>1069</v>
      </c>
      <c r="I8266" t="s">
        <v>10488</v>
      </c>
      <c r="J8266">
        <v>11094</v>
      </c>
      <c r="K8266">
        <v>114010</v>
      </c>
      <c r="L8266" t="s">
        <v>35</v>
      </c>
      <c r="M8266" t="s">
        <v>130</v>
      </c>
      <c r="N8266" t="s">
        <v>11271</v>
      </c>
      <c r="O8266" s="129"/>
    </row>
    <row r="8267" spans="1:15">
      <c r="A8267" t="s">
        <v>1155</v>
      </c>
      <c r="B8267" t="s">
        <v>317</v>
      </c>
      <c r="C8267" t="s">
        <v>11586</v>
      </c>
      <c r="D8267" t="s">
        <v>318</v>
      </c>
      <c r="E8267">
        <v>2370.2399999999998</v>
      </c>
      <c r="F8267" t="s">
        <v>1170</v>
      </c>
      <c r="G8267" t="s">
        <v>11587</v>
      </c>
      <c r="H8267" t="s">
        <v>1073</v>
      </c>
      <c r="I8267" t="s">
        <v>10488</v>
      </c>
      <c r="J8267">
        <v>11094</v>
      </c>
      <c r="K8267">
        <v>114010</v>
      </c>
      <c r="L8267" t="s">
        <v>35</v>
      </c>
      <c r="M8267" t="s">
        <v>130</v>
      </c>
      <c r="N8267" t="s">
        <v>11270</v>
      </c>
      <c r="O8267" s="129"/>
    </row>
    <row r="8268" spans="1:15">
      <c r="A8268" t="s">
        <v>11588</v>
      </c>
      <c r="B8268" t="s">
        <v>317</v>
      </c>
      <c r="C8268" t="s">
        <v>11589</v>
      </c>
      <c r="D8268" t="s">
        <v>318</v>
      </c>
      <c r="E8268">
        <v>3788.02</v>
      </c>
      <c r="F8268" t="s">
        <v>1170</v>
      </c>
      <c r="G8268" t="s">
        <v>11590</v>
      </c>
      <c r="H8268" t="s">
        <v>1083</v>
      </c>
      <c r="I8268" t="s">
        <v>10488</v>
      </c>
      <c r="J8268">
        <v>11094</v>
      </c>
      <c r="K8268">
        <v>114010</v>
      </c>
      <c r="L8268" t="s">
        <v>35</v>
      </c>
      <c r="M8268" t="s">
        <v>130</v>
      </c>
      <c r="N8268" t="s">
        <v>11272</v>
      </c>
      <c r="O8268" s="129"/>
    </row>
    <row r="8269" spans="1:15">
      <c r="A8269" t="s">
        <v>1161</v>
      </c>
      <c r="B8269" t="s">
        <v>317</v>
      </c>
      <c r="C8269" t="s">
        <v>11591</v>
      </c>
      <c r="D8269" t="s">
        <v>318</v>
      </c>
      <c r="E8269">
        <v>2526.98</v>
      </c>
      <c r="F8269" t="s">
        <v>1170</v>
      </c>
      <c r="G8269" t="s">
        <v>11592</v>
      </c>
      <c r="H8269" t="s">
        <v>1072</v>
      </c>
      <c r="I8269" t="s">
        <v>10488</v>
      </c>
      <c r="J8269">
        <v>11094</v>
      </c>
      <c r="K8269">
        <v>114010</v>
      </c>
      <c r="L8269" t="s">
        <v>35</v>
      </c>
      <c r="M8269" t="s">
        <v>130</v>
      </c>
      <c r="N8269" t="s">
        <v>11273</v>
      </c>
      <c r="O8269" s="129"/>
    </row>
    <row r="8270" spans="1:15">
      <c r="A8270" t="s">
        <v>1160</v>
      </c>
      <c r="B8270" t="s">
        <v>317</v>
      </c>
      <c r="C8270" t="s">
        <v>11593</v>
      </c>
      <c r="D8270" t="s">
        <v>318</v>
      </c>
      <c r="E8270">
        <v>2526.98</v>
      </c>
      <c r="F8270" t="s">
        <v>1170</v>
      </c>
      <c r="G8270" t="s">
        <v>11594</v>
      </c>
      <c r="H8270" t="s">
        <v>1078</v>
      </c>
      <c r="I8270" t="s">
        <v>10488</v>
      </c>
      <c r="J8270">
        <v>11094</v>
      </c>
      <c r="K8270">
        <v>114010</v>
      </c>
      <c r="L8270" t="s">
        <v>35</v>
      </c>
      <c r="M8270" t="s">
        <v>130</v>
      </c>
      <c r="N8270" t="s">
        <v>11274</v>
      </c>
      <c r="O8270" s="129"/>
    </row>
    <row r="8271" spans="1:15">
      <c r="A8271" t="s">
        <v>316</v>
      </c>
      <c r="B8271" t="s">
        <v>317</v>
      </c>
      <c r="C8271" t="s">
        <v>11569</v>
      </c>
      <c r="D8271" t="s">
        <v>318</v>
      </c>
      <c r="E8271">
        <v>606.54999999999995</v>
      </c>
      <c r="F8271" t="s">
        <v>1170</v>
      </c>
      <c r="G8271" t="s">
        <v>11570</v>
      </c>
      <c r="H8271" t="s">
        <v>1078</v>
      </c>
      <c r="I8271" t="s">
        <v>10487</v>
      </c>
      <c r="J8271">
        <v>11094</v>
      </c>
      <c r="K8271">
        <v>114020</v>
      </c>
      <c r="L8271" t="s">
        <v>33</v>
      </c>
      <c r="M8271" t="s">
        <v>130</v>
      </c>
      <c r="N8271" t="s">
        <v>11264</v>
      </c>
      <c r="O8271" s="129"/>
    </row>
    <row r="8272" spans="1:15">
      <c r="A8272" t="s">
        <v>320</v>
      </c>
      <c r="B8272" t="s">
        <v>317</v>
      </c>
      <c r="C8272" t="s">
        <v>11571</v>
      </c>
      <c r="D8272" t="s">
        <v>318</v>
      </c>
      <c r="E8272">
        <v>606.54999999999995</v>
      </c>
      <c r="F8272" t="s">
        <v>1170</v>
      </c>
      <c r="G8272" t="s">
        <v>11572</v>
      </c>
      <c r="H8272" t="s">
        <v>1070</v>
      </c>
      <c r="I8272" t="s">
        <v>10487</v>
      </c>
      <c r="J8272">
        <v>11094</v>
      </c>
      <c r="K8272">
        <v>114020</v>
      </c>
      <c r="L8272" t="s">
        <v>33</v>
      </c>
      <c r="M8272" t="s">
        <v>130</v>
      </c>
      <c r="N8272" t="s">
        <v>11265</v>
      </c>
      <c r="O8272" s="129"/>
    </row>
    <row r="8273" spans="1:15">
      <c r="A8273" t="s">
        <v>321</v>
      </c>
      <c r="B8273" t="s">
        <v>317</v>
      </c>
      <c r="C8273" t="s">
        <v>11573</v>
      </c>
      <c r="D8273" t="s">
        <v>318</v>
      </c>
      <c r="E8273">
        <v>606.54999999999995</v>
      </c>
      <c r="F8273" t="s">
        <v>1170</v>
      </c>
      <c r="G8273" t="s">
        <v>11574</v>
      </c>
      <c r="H8273" t="s">
        <v>1073</v>
      </c>
      <c r="I8273" t="s">
        <v>10487</v>
      </c>
      <c r="J8273">
        <v>11094</v>
      </c>
      <c r="K8273">
        <v>114020</v>
      </c>
      <c r="L8273" t="s">
        <v>33</v>
      </c>
      <c r="M8273" t="s">
        <v>130</v>
      </c>
      <c r="N8273" t="s">
        <v>11266</v>
      </c>
      <c r="O8273" s="129"/>
    </row>
    <row r="8274" spans="1:15">
      <c r="A8274" t="s">
        <v>1115</v>
      </c>
      <c r="B8274" t="s">
        <v>317</v>
      </c>
      <c r="C8274" t="s">
        <v>11575</v>
      </c>
      <c r="D8274" t="s">
        <v>318</v>
      </c>
      <c r="E8274">
        <v>606.54999999999995</v>
      </c>
      <c r="F8274" t="s">
        <v>1170</v>
      </c>
      <c r="G8274" t="s">
        <v>11576</v>
      </c>
      <c r="H8274" t="s">
        <v>1074</v>
      </c>
      <c r="I8274" t="s">
        <v>10487</v>
      </c>
      <c r="J8274">
        <v>11094</v>
      </c>
      <c r="K8274">
        <v>114020</v>
      </c>
      <c r="L8274" t="s">
        <v>33</v>
      </c>
      <c r="M8274" t="s">
        <v>130</v>
      </c>
      <c r="N8274" t="s">
        <v>11267</v>
      </c>
      <c r="O8274" s="129"/>
    </row>
    <row r="8275" spans="1:15">
      <c r="A8275" t="s">
        <v>11577</v>
      </c>
      <c r="B8275" t="s">
        <v>317</v>
      </c>
      <c r="C8275" t="s">
        <v>11578</v>
      </c>
      <c r="D8275" t="s">
        <v>318</v>
      </c>
      <c r="E8275">
        <v>606.54999999999995</v>
      </c>
      <c r="F8275" t="s">
        <v>1170</v>
      </c>
      <c r="G8275" t="s">
        <v>11579</v>
      </c>
      <c r="H8275" t="s">
        <v>1066</v>
      </c>
      <c r="I8275" t="s">
        <v>10487</v>
      </c>
      <c r="J8275">
        <v>11094</v>
      </c>
      <c r="K8275">
        <v>114020</v>
      </c>
      <c r="L8275" t="s">
        <v>33</v>
      </c>
      <c r="M8275" t="s">
        <v>130</v>
      </c>
      <c r="N8275" t="s">
        <v>11268</v>
      </c>
      <c r="O8275" s="129"/>
    </row>
    <row r="8276" spans="1:15">
      <c r="A8276" t="s">
        <v>11580</v>
      </c>
      <c r="B8276" t="s">
        <v>317</v>
      </c>
      <c r="C8276" t="s">
        <v>11581</v>
      </c>
      <c r="D8276" t="s">
        <v>318</v>
      </c>
      <c r="E8276">
        <v>606.54999999999995</v>
      </c>
      <c r="F8276" t="s">
        <v>1170</v>
      </c>
      <c r="G8276" t="s">
        <v>11582</v>
      </c>
      <c r="H8276" t="s">
        <v>1060</v>
      </c>
      <c r="I8276" t="s">
        <v>10487</v>
      </c>
      <c r="J8276">
        <v>11094</v>
      </c>
      <c r="K8276">
        <v>114020</v>
      </c>
      <c r="L8276" t="s">
        <v>33</v>
      </c>
      <c r="M8276" t="s">
        <v>130</v>
      </c>
      <c r="N8276" t="s">
        <v>11269</v>
      </c>
      <c r="O8276" s="129"/>
    </row>
    <row r="8277" spans="1:15">
      <c r="A8277" t="s">
        <v>11583</v>
      </c>
      <c r="B8277" t="s">
        <v>317</v>
      </c>
      <c r="C8277" t="s">
        <v>11584</v>
      </c>
      <c r="D8277" t="s">
        <v>318</v>
      </c>
      <c r="E8277">
        <v>606.54999999999995</v>
      </c>
      <c r="F8277" t="s">
        <v>1170</v>
      </c>
      <c r="G8277" t="s">
        <v>11585</v>
      </c>
      <c r="H8277" t="s">
        <v>1070</v>
      </c>
      <c r="I8277" t="s">
        <v>10487</v>
      </c>
      <c r="J8277">
        <v>11094</v>
      </c>
      <c r="K8277">
        <v>114020</v>
      </c>
      <c r="L8277" t="s">
        <v>33</v>
      </c>
      <c r="M8277" t="s">
        <v>130</v>
      </c>
      <c r="N8277" t="s">
        <v>11271</v>
      </c>
      <c r="O8277" s="129"/>
    </row>
    <row r="8278" spans="1:15">
      <c r="A8278" t="s">
        <v>1155</v>
      </c>
      <c r="B8278" t="s">
        <v>317</v>
      </c>
      <c r="C8278" t="s">
        <v>11586</v>
      </c>
      <c r="D8278" t="s">
        <v>318</v>
      </c>
      <c r="E8278">
        <v>606.54999999999995</v>
      </c>
      <c r="F8278" t="s">
        <v>1170</v>
      </c>
      <c r="G8278" t="s">
        <v>11587</v>
      </c>
      <c r="H8278" t="s">
        <v>1074</v>
      </c>
      <c r="I8278" t="s">
        <v>10487</v>
      </c>
      <c r="J8278">
        <v>11094</v>
      </c>
      <c r="K8278">
        <v>114020</v>
      </c>
      <c r="L8278" t="s">
        <v>33</v>
      </c>
      <c r="M8278" t="s">
        <v>130</v>
      </c>
      <c r="N8278" t="s">
        <v>11270</v>
      </c>
      <c r="O8278" s="129"/>
    </row>
    <row r="8279" spans="1:15">
      <c r="A8279" t="s">
        <v>11588</v>
      </c>
      <c r="B8279" t="s">
        <v>317</v>
      </c>
      <c r="C8279" t="s">
        <v>11589</v>
      </c>
      <c r="D8279" t="s">
        <v>318</v>
      </c>
      <c r="E8279">
        <v>1080.69</v>
      </c>
      <c r="F8279" t="s">
        <v>1170</v>
      </c>
      <c r="G8279" t="s">
        <v>11590</v>
      </c>
      <c r="H8279" t="s">
        <v>1084</v>
      </c>
      <c r="I8279" t="s">
        <v>10487</v>
      </c>
      <c r="J8279">
        <v>11094</v>
      </c>
      <c r="K8279">
        <v>114020</v>
      </c>
      <c r="L8279" t="s">
        <v>33</v>
      </c>
      <c r="M8279" t="s">
        <v>130</v>
      </c>
      <c r="N8279" t="s">
        <v>11272</v>
      </c>
      <c r="O8279" s="129"/>
    </row>
    <row r="8280" spans="1:15">
      <c r="A8280" t="s">
        <v>1161</v>
      </c>
      <c r="B8280" t="s">
        <v>317</v>
      </c>
      <c r="C8280" t="s">
        <v>11591</v>
      </c>
      <c r="D8280" t="s">
        <v>318</v>
      </c>
      <c r="E8280">
        <v>659.24</v>
      </c>
      <c r="F8280" t="s">
        <v>1170</v>
      </c>
      <c r="G8280" t="s">
        <v>11592</v>
      </c>
      <c r="H8280" t="s">
        <v>1073</v>
      </c>
      <c r="I8280" t="s">
        <v>10487</v>
      </c>
      <c r="J8280">
        <v>11094</v>
      </c>
      <c r="K8280">
        <v>114020</v>
      </c>
      <c r="L8280" t="s">
        <v>33</v>
      </c>
      <c r="M8280" t="s">
        <v>130</v>
      </c>
      <c r="N8280" t="s">
        <v>11273</v>
      </c>
      <c r="O8280" s="129"/>
    </row>
    <row r="8281" spans="1:15">
      <c r="A8281" t="s">
        <v>1160</v>
      </c>
      <c r="B8281" t="s">
        <v>317</v>
      </c>
      <c r="C8281" t="s">
        <v>11593</v>
      </c>
      <c r="D8281" t="s">
        <v>318</v>
      </c>
      <c r="E8281">
        <v>659.24</v>
      </c>
      <c r="F8281" t="s">
        <v>1170</v>
      </c>
      <c r="G8281" t="s">
        <v>11594</v>
      </c>
      <c r="H8281" t="s">
        <v>1079</v>
      </c>
      <c r="I8281" t="s">
        <v>10487</v>
      </c>
      <c r="J8281">
        <v>11094</v>
      </c>
      <c r="K8281">
        <v>114020</v>
      </c>
      <c r="L8281" t="s">
        <v>33</v>
      </c>
      <c r="M8281" t="s">
        <v>130</v>
      </c>
      <c r="N8281" t="s">
        <v>11274</v>
      </c>
      <c r="O8281" s="129"/>
    </row>
    <row r="8282" spans="1:15">
      <c r="A8282" t="s">
        <v>316</v>
      </c>
      <c r="B8282" t="s">
        <v>317</v>
      </c>
      <c r="C8282" t="s">
        <v>11569</v>
      </c>
      <c r="D8282" t="s">
        <v>318</v>
      </c>
      <c r="E8282">
        <v>15076.77</v>
      </c>
      <c r="F8282" t="s">
        <v>1170</v>
      </c>
      <c r="G8282" t="s">
        <v>11570</v>
      </c>
      <c r="H8282" t="s">
        <v>1079</v>
      </c>
      <c r="I8282" t="s">
        <v>10486</v>
      </c>
      <c r="J8282">
        <v>11094</v>
      </c>
      <c r="K8282">
        <v>114040</v>
      </c>
      <c r="L8282" t="s">
        <v>27</v>
      </c>
      <c r="M8282" t="s">
        <v>130</v>
      </c>
      <c r="N8282" t="s">
        <v>11264</v>
      </c>
      <c r="O8282" s="129"/>
    </row>
    <row r="8283" spans="1:15">
      <c r="A8283" t="s">
        <v>320</v>
      </c>
      <c r="B8283" t="s">
        <v>317</v>
      </c>
      <c r="C8283" t="s">
        <v>11571</v>
      </c>
      <c r="D8283" t="s">
        <v>318</v>
      </c>
      <c r="E8283">
        <v>15080.49</v>
      </c>
      <c r="F8283" t="s">
        <v>1170</v>
      </c>
      <c r="G8283" t="s">
        <v>11572</v>
      </c>
      <c r="H8283" t="s">
        <v>1071</v>
      </c>
      <c r="I8283" t="s">
        <v>10486</v>
      </c>
      <c r="J8283">
        <v>11094</v>
      </c>
      <c r="K8283">
        <v>114040</v>
      </c>
      <c r="L8283" t="s">
        <v>27</v>
      </c>
      <c r="M8283" t="s">
        <v>130</v>
      </c>
      <c r="N8283" t="s">
        <v>11265</v>
      </c>
      <c r="O8283" s="129"/>
    </row>
    <row r="8284" spans="1:15">
      <c r="A8284" t="s">
        <v>321</v>
      </c>
      <c r="B8284" t="s">
        <v>317</v>
      </c>
      <c r="C8284" t="s">
        <v>11573</v>
      </c>
      <c r="D8284" t="s">
        <v>318</v>
      </c>
      <c r="E8284">
        <v>15076.77</v>
      </c>
      <c r="F8284" t="s">
        <v>1170</v>
      </c>
      <c r="G8284" t="s">
        <v>11574</v>
      </c>
      <c r="H8284" t="s">
        <v>1074</v>
      </c>
      <c r="I8284" t="s">
        <v>10486</v>
      </c>
      <c r="J8284">
        <v>11094</v>
      </c>
      <c r="K8284">
        <v>114040</v>
      </c>
      <c r="L8284" t="s">
        <v>27</v>
      </c>
      <c r="M8284" t="s">
        <v>130</v>
      </c>
      <c r="N8284" t="s">
        <v>11266</v>
      </c>
      <c r="O8284" s="129"/>
    </row>
    <row r="8285" spans="1:15">
      <c r="A8285" t="s">
        <v>1115</v>
      </c>
      <c r="B8285" t="s">
        <v>317</v>
      </c>
      <c r="C8285" t="s">
        <v>11575</v>
      </c>
      <c r="D8285" t="s">
        <v>318</v>
      </c>
      <c r="E8285">
        <v>15312.93</v>
      </c>
      <c r="F8285" t="s">
        <v>1170</v>
      </c>
      <c r="G8285" t="s">
        <v>11576</v>
      </c>
      <c r="H8285" t="s">
        <v>1075</v>
      </c>
      <c r="I8285" t="s">
        <v>10486</v>
      </c>
      <c r="J8285">
        <v>11094</v>
      </c>
      <c r="K8285">
        <v>114040</v>
      </c>
      <c r="L8285" t="s">
        <v>27</v>
      </c>
      <c r="M8285" t="s">
        <v>130</v>
      </c>
      <c r="N8285" t="s">
        <v>11267</v>
      </c>
      <c r="O8285" s="129"/>
    </row>
    <row r="8286" spans="1:15">
      <c r="A8286" t="s">
        <v>11577</v>
      </c>
      <c r="B8286" t="s">
        <v>317</v>
      </c>
      <c r="C8286" t="s">
        <v>11578</v>
      </c>
      <c r="D8286" t="s">
        <v>318</v>
      </c>
      <c r="E8286">
        <v>15076.77</v>
      </c>
      <c r="F8286" t="s">
        <v>1170</v>
      </c>
      <c r="G8286" t="s">
        <v>11579</v>
      </c>
      <c r="H8286" t="s">
        <v>1067</v>
      </c>
      <c r="I8286" t="s">
        <v>10486</v>
      </c>
      <c r="J8286">
        <v>11094</v>
      </c>
      <c r="K8286">
        <v>114040</v>
      </c>
      <c r="L8286" t="s">
        <v>27</v>
      </c>
      <c r="M8286" t="s">
        <v>130</v>
      </c>
      <c r="N8286" t="s">
        <v>11268</v>
      </c>
      <c r="O8286" s="129"/>
    </row>
    <row r="8287" spans="1:15">
      <c r="A8287" t="s">
        <v>11580</v>
      </c>
      <c r="B8287" t="s">
        <v>317</v>
      </c>
      <c r="C8287" t="s">
        <v>11581</v>
      </c>
      <c r="D8287" t="s">
        <v>318</v>
      </c>
      <c r="E8287">
        <v>16102.2</v>
      </c>
      <c r="F8287" t="s">
        <v>1170</v>
      </c>
      <c r="G8287" t="s">
        <v>11582</v>
      </c>
      <c r="H8287" t="s">
        <v>1061</v>
      </c>
      <c r="I8287" t="s">
        <v>10486</v>
      </c>
      <c r="J8287">
        <v>11094</v>
      </c>
      <c r="K8287">
        <v>114040</v>
      </c>
      <c r="L8287" t="s">
        <v>27</v>
      </c>
      <c r="M8287" t="s">
        <v>130</v>
      </c>
      <c r="N8287" t="s">
        <v>11269</v>
      </c>
      <c r="O8287" s="129"/>
    </row>
    <row r="8288" spans="1:15">
      <c r="A8288" t="s">
        <v>1155</v>
      </c>
      <c r="B8288" t="s">
        <v>317</v>
      </c>
      <c r="C8288" t="s">
        <v>11586</v>
      </c>
      <c r="D8288" t="s">
        <v>318</v>
      </c>
      <c r="E8288">
        <v>15901.48</v>
      </c>
      <c r="F8288" t="s">
        <v>1170</v>
      </c>
      <c r="G8288" t="s">
        <v>11587</v>
      </c>
      <c r="H8288" t="s">
        <v>1075</v>
      </c>
      <c r="I8288" t="s">
        <v>10486</v>
      </c>
      <c r="J8288">
        <v>11094</v>
      </c>
      <c r="K8288">
        <v>114040</v>
      </c>
      <c r="L8288" t="s">
        <v>27</v>
      </c>
      <c r="M8288" t="s">
        <v>130</v>
      </c>
      <c r="N8288" t="s">
        <v>11270</v>
      </c>
      <c r="O8288" s="129"/>
    </row>
    <row r="8289" spans="1:15">
      <c r="A8289" t="s">
        <v>11583</v>
      </c>
      <c r="B8289" t="s">
        <v>317</v>
      </c>
      <c r="C8289" t="s">
        <v>11584</v>
      </c>
      <c r="D8289" t="s">
        <v>318</v>
      </c>
      <c r="E8289">
        <v>16745.669999999998</v>
      </c>
      <c r="F8289" t="s">
        <v>1170</v>
      </c>
      <c r="G8289" t="s">
        <v>11585</v>
      </c>
      <c r="H8289" t="s">
        <v>1071</v>
      </c>
      <c r="I8289" t="s">
        <v>10486</v>
      </c>
      <c r="J8289">
        <v>11094</v>
      </c>
      <c r="K8289">
        <v>114040</v>
      </c>
      <c r="L8289" t="s">
        <v>27</v>
      </c>
      <c r="M8289" t="s">
        <v>130</v>
      </c>
      <c r="N8289" t="s">
        <v>11271</v>
      </c>
      <c r="O8289" s="129"/>
    </row>
    <row r="8290" spans="1:15">
      <c r="A8290" t="s">
        <v>11588</v>
      </c>
      <c r="B8290" t="s">
        <v>317</v>
      </c>
      <c r="C8290" t="s">
        <v>11589</v>
      </c>
      <c r="D8290" t="s">
        <v>318</v>
      </c>
      <c r="E8290">
        <v>19966.310000000001</v>
      </c>
      <c r="F8290" t="s">
        <v>1170</v>
      </c>
      <c r="G8290" t="s">
        <v>11590</v>
      </c>
      <c r="H8290" t="s">
        <v>1085</v>
      </c>
      <c r="I8290" t="s">
        <v>10486</v>
      </c>
      <c r="J8290">
        <v>11094</v>
      </c>
      <c r="K8290">
        <v>114040</v>
      </c>
      <c r="L8290" t="s">
        <v>27</v>
      </c>
      <c r="M8290" t="s">
        <v>130</v>
      </c>
      <c r="N8290" t="s">
        <v>11272</v>
      </c>
      <c r="O8290" s="129"/>
    </row>
    <row r="8291" spans="1:15">
      <c r="A8291" t="s">
        <v>1161</v>
      </c>
      <c r="B8291" t="s">
        <v>317</v>
      </c>
      <c r="C8291" t="s">
        <v>11591</v>
      </c>
      <c r="D8291" t="s">
        <v>318</v>
      </c>
      <c r="E8291">
        <v>17205.59</v>
      </c>
      <c r="F8291" t="s">
        <v>1170</v>
      </c>
      <c r="G8291" t="s">
        <v>11592</v>
      </c>
      <c r="H8291" t="s">
        <v>1074</v>
      </c>
      <c r="I8291" t="s">
        <v>10486</v>
      </c>
      <c r="J8291">
        <v>11094</v>
      </c>
      <c r="K8291">
        <v>114040</v>
      </c>
      <c r="L8291" t="s">
        <v>27</v>
      </c>
      <c r="M8291" t="s">
        <v>130</v>
      </c>
      <c r="N8291" t="s">
        <v>11273</v>
      </c>
      <c r="O8291" s="129"/>
    </row>
    <row r="8292" spans="1:15">
      <c r="A8292" t="s">
        <v>1160</v>
      </c>
      <c r="B8292" t="s">
        <v>317</v>
      </c>
      <c r="C8292" t="s">
        <v>11593</v>
      </c>
      <c r="D8292" t="s">
        <v>318</v>
      </c>
      <c r="E8292">
        <v>17088.79</v>
      </c>
      <c r="F8292" t="s">
        <v>1170</v>
      </c>
      <c r="G8292" t="s">
        <v>11594</v>
      </c>
      <c r="H8292" t="s">
        <v>1080</v>
      </c>
      <c r="I8292" t="s">
        <v>10486</v>
      </c>
      <c r="J8292">
        <v>11094</v>
      </c>
      <c r="K8292">
        <v>114040</v>
      </c>
      <c r="L8292" t="s">
        <v>27</v>
      </c>
      <c r="M8292" t="s">
        <v>130</v>
      </c>
      <c r="N8292" t="s">
        <v>11274</v>
      </c>
      <c r="O8292" s="129"/>
    </row>
    <row r="8293" spans="1:15">
      <c r="A8293" t="s">
        <v>316</v>
      </c>
      <c r="B8293" t="s">
        <v>317</v>
      </c>
      <c r="C8293" t="s">
        <v>11569</v>
      </c>
      <c r="D8293" t="s">
        <v>318</v>
      </c>
      <c r="E8293">
        <v>367.16</v>
      </c>
      <c r="F8293" t="s">
        <v>1170</v>
      </c>
      <c r="G8293" t="s">
        <v>11570</v>
      </c>
      <c r="H8293" t="s">
        <v>1080</v>
      </c>
      <c r="I8293" t="s">
        <v>10485</v>
      </c>
      <c r="J8293">
        <v>11094</v>
      </c>
      <c r="K8293">
        <v>114050</v>
      </c>
      <c r="L8293" t="s">
        <v>29</v>
      </c>
      <c r="M8293" t="s">
        <v>130</v>
      </c>
      <c r="N8293" t="s">
        <v>11264</v>
      </c>
      <c r="O8293" s="129"/>
    </row>
    <row r="8294" spans="1:15">
      <c r="A8294" t="s">
        <v>321</v>
      </c>
      <c r="B8294" t="s">
        <v>317</v>
      </c>
      <c r="C8294" t="s">
        <v>11573</v>
      </c>
      <c r="D8294" t="s">
        <v>318</v>
      </c>
      <c r="E8294">
        <v>209.81</v>
      </c>
      <c r="F8294" t="s">
        <v>1170</v>
      </c>
      <c r="G8294" t="s">
        <v>11574</v>
      </c>
      <c r="H8294" t="s">
        <v>1075</v>
      </c>
      <c r="I8294" t="s">
        <v>10485</v>
      </c>
      <c r="J8294">
        <v>11094</v>
      </c>
      <c r="K8294">
        <v>114050</v>
      </c>
      <c r="L8294" t="s">
        <v>29</v>
      </c>
      <c r="M8294" t="s">
        <v>130</v>
      </c>
      <c r="N8294" t="s">
        <v>11266</v>
      </c>
      <c r="O8294" s="129"/>
    </row>
    <row r="8295" spans="1:15">
      <c r="A8295" t="s">
        <v>11580</v>
      </c>
      <c r="B8295" t="s">
        <v>317</v>
      </c>
      <c r="C8295" t="s">
        <v>11581</v>
      </c>
      <c r="D8295" t="s">
        <v>318</v>
      </c>
      <c r="E8295">
        <v>52.45</v>
      </c>
      <c r="F8295" t="s">
        <v>1170</v>
      </c>
      <c r="G8295" t="s">
        <v>11582</v>
      </c>
      <c r="H8295" t="s">
        <v>1062</v>
      </c>
      <c r="I8295" t="s">
        <v>10485</v>
      </c>
      <c r="J8295">
        <v>11094</v>
      </c>
      <c r="K8295">
        <v>114050</v>
      </c>
      <c r="L8295" t="s">
        <v>29</v>
      </c>
      <c r="M8295" t="s">
        <v>130</v>
      </c>
      <c r="N8295" t="s">
        <v>11269</v>
      </c>
      <c r="O8295" s="129"/>
    </row>
    <row r="8296" spans="1:15">
      <c r="A8296" t="s">
        <v>316</v>
      </c>
      <c r="B8296" t="s">
        <v>317</v>
      </c>
      <c r="C8296" t="s">
        <v>11569</v>
      </c>
      <c r="D8296" t="s">
        <v>318</v>
      </c>
      <c r="E8296">
        <v>9920.08</v>
      </c>
      <c r="F8296" t="s">
        <v>1170</v>
      </c>
      <c r="G8296" t="s">
        <v>11570</v>
      </c>
      <c r="H8296" t="s">
        <v>1081</v>
      </c>
      <c r="I8296" t="s">
        <v>10484</v>
      </c>
      <c r="J8296">
        <v>11094</v>
      </c>
      <c r="K8296">
        <v>114060</v>
      </c>
      <c r="L8296" t="s">
        <v>31</v>
      </c>
      <c r="M8296" t="s">
        <v>130</v>
      </c>
      <c r="N8296" t="s">
        <v>11264</v>
      </c>
      <c r="O8296" s="129"/>
    </row>
    <row r="8297" spans="1:15">
      <c r="A8297" t="s">
        <v>320</v>
      </c>
      <c r="B8297" t="s">
        <v>317</v>
      </c>
      <c r="C8297" t="s">
        <v>11571</v>
      </c>
      <c r="D8297" t="s">
        <v>318</v>
      </c>
      <c r="E8297">
        <v>10122.39</v>
      </c>
      <c r="F8297" t="s">
        <v>1170</v>
      </c>
      <c r="G8297" t="s">
        <v>11572</v>
      </c>
      <c r="H8297" t="s">
        <v>1072</v>
      </c>
      <c r="I8297" t="s">
        <v>10484</v>
      </c>
      <c r="J8297">
        <v>11094</v>
      </c>
      <c r="K8297">
        <v>114060</v>
      </c>
      <c r="L8297" t="s">
        <v>31</v>
      </c>
      <c r="M8297" t="s">
        <v>130</v>
      </c>
      <c r="N8297" t="s">
        <v>11265</v>
      </c>
      <c r="O8297" s="129"/>
    </row>
    <row r="8298" spans="1:15">
      <c r="A8298" t="s">
        <v>321</v>
      </c>
      <c r="B8298" t="s">
        <v>317</v>
      </c>
      <c r="C8298" t="s">
        <v>11573</v>
      </c>
      <c r="D8298" t="s">
        <v>318</v>
      </c>
      <c r="E8298">
        <v>9952.58</v>
      </c>
      <c r="F8298" t="s">
        <v>1170</v>
      </c>
      <c r="G8298" t="s">
        <v>11574</v>
      </c>
      <c r="H8298" t="s">
        <v>1076</v>
      </c>
      <c r="I8298" t="s">
        <v>10484</v>
      </c>
      <c r="J8298">
        <v>11094</v>
      </c>
      <c r="K8298">
        <v>114060</v>
      </c>
      <c r="L8298" t="s">
        <v>31</v>
      </c>
      <c r="M8298" t="s">
        <v>130</v>
      </c>
      <c r="N8298" t="s">
        <v>11266</v>
      </c>
      <c r="O8298" s="129"/>
    </row>
    <row r="8299" spans="1:15">
      <c r="A8299" t="s">
        <v>1115</v>
      </c>
      <c r="B8299" t="s">
        <v>317</v>
      </c>
      <c r="C8299" t="s">
        <v>11575</v>
      </c>
      <c r="D8299" t="s">
        <v>318</v>
      </c>
      <c r="E8299">
        <v>9214.58</v>
      </c>
      <c r="F8299" t="s">
        <v>1170</v>
      </c>
      <c r="G8299" t="s">
        <v>11576</v>
      </c>
      <c r="H8299" t="s">
        <v>1076</v>
      </c>
      <c r="I8299" t="s">
        <v>10484</v>
      </c>
      <c r="J8299">
        <v>11094</v>
      </c>
      <c r="K8299">
        <v>114060</v>
      </c>
      <c r="L8299" t="s">
        <v>31</v>
      </c>
      <c r="M8299" t="s">
        <v>130</v>
      </c>
      <c r="N8299" t="s">
        <v>11267</v>
      </c>
      <c r="O8299" s="129"/>
    </row>
    <row r="8300" spans="1:15">
      <c r="A8300" t="s">
        <v>11577</v>
      </c>
      <c r="B8300" t="s">
        <v>317</v>
      </c>
      <c r="C8300" t="s">
        <v>11578</v>
      </c>
      <c r="D8300" t="s">
        <v>318</v>
      </c>
      <c r="E8300">
        <v>9186.9599999999991</v>
      </c>
      <c r="F8300" t="s">
        <v>1170</v>
      </c>
      <c r="G8300" t="s">
        <v>11579</v>
      </c>
      <c r="H8300" t="s">
        <v>1068</v>
      </c>
      <c r="I8300" t="s">
        <v>10484</v>
      </c>
      <c r="J8300">
        <v>11094</v>
      </c>
      <c r="K8300">
        <v>114060</v>
      </c>
      <c r="L8300" t="s">
        <v>31</v>
      </c>
      <c r="M8300" t="s">
        <v>130</v>
      </c>
      <c r="N8300" t="s">
        <v>11268</v>
      </c>
      <c r="O8300" s="129"/>
    </row>
    <row r="8301" spans="1:15">
      <c r="A8301" t="s">
        <v>11580</v>
      </c>
      <c r="B8301" t="s">
        <v>317</v>
      </c>
      <c r="C8301" t="s">
        <v>11581</v>
      </c>
      <c r="D8301" t="s">
        <v>318</v>
      </c>
      <c r="E8301">
        <v>9243.2000000000007</v>
      </c>
      <c r="F8301" t="s">
        <v>1170</v>
      </c>
      <c r="G8301" t="s">
        <v>11582</v>
      </c>
      <c r="H8301" t="s">
        <v>1063</v>
      </c>
      <c r="I8301" t="s">
        <v>10484</v>
      </c>
      <c r="J8301">
        <v>11094</v>
      </c>
      <c r="K8301">
        <v>114060</v>
      </c>
      <c r="L8301" t="s">
        <v>31</v>
      </c>
      <c r="M8301" t="s">
        <v>130</v>
      </c>
      <c r="N8301" t="s">
        <v>11269</v>
      </c>
      <c r="O8301" s="129"/>
    </row>
    <row r="8302" spans="1:15">
      <c r="A8302" t="s">
        <v>1155</v>
      </c>
      <c r="B8302" t="s">
        <v>317</v>
      </c>
      <c r="C8302" t="s">
        <v>11586</v>
      </c>
      <c r="D8302" t="s">
        <v>318</v>
      </c>
      <c r="E8302">
        <v>9754.5499999999993</v>
      </c>
      <c r="F8302" t="s">
        <v>1170</v>
      </c>
      <c r="G8302" t="s">
        <v>11587</v>
      </c>
      <c r="H8302" t="s">
        <v>1076</v>
      </c>
      <c r="I8302" t="s">
        <v>10484</v>
      </c>
      <c r="J8302">
        <v>11094</v>
      </c>
      <c r="K8302">
        <v>114060</v>
      </c>
      <c r="L8302" t="s">
        <v>31</v>
      </c>
      <c r="M8302" t="s">
        <v>130</v>
      </c>
      <c r="N8302" t="s">
        <v>11270</v>
      </c>
      <c r="O8302" s="129"/>
    </row>
    <row r="8303" spans="1:15">
      <c r="A8303" t="s">
        <v>11583</v>
      </c>
      <c r="B8303" t="s">
        <v>317</v>
      </c>
      <c r="C8303" t="s">
        <v>11584</v>
      </c>
      <c r="D8303" t="s">
        <v>318</v>
      </c>
      <c r="E8303">
        <v>9204.75</v>
      </c>
      <c r="F8303" t="s">
        <v>1170</v>
      </c>
      <c r="G8303" t="s">
        <v>11585</v>
      </c>
      <c r="H8303" t="s">
        <v>1072</v>
      </c>
      <c r="I8303" t="s">
        <v>10484</v>
      </c>
      <c r="J8303">
        <v>11094</v>
      </c>
      <c r="K8303">
        <v>114060</v>
      </c>
      <c r="L8303" t="s">
        <v>31</v>
      </c>
      <c r="M8303" t="s">
        <v>130</v>
      </c>
      <c r="N8303" t="s">
        <v>11271</v>
      </c>
      <c r="O8303" s="129"/>
    </row>
    <row r="8304" spans="1:15">
      <c r="A8304" t="s">
        <v>11588</v>
      </c>
      <c r="B8304" t="s">
        <v>317</v>
      </c>
      <c r="C8304" t="s">
        <v>11589</v>
      </c>
      <c r="D8304" t="s">
        <v>318</v>
      </c>
      <c r="E8304">
        <v>15961.66</v>
      </c>
      <c r="F8304" t="s">
        <v>1170</v>
      </c>
      <c r="G8304" t="s">
        <v>11590</v>
      </c>
      <c r="H8304" t="s">
        <v>1086</v>
      </c>
      <c r="I8304" t="s">
        <v>10484</v>
      </c>
      <c r="J8304">
        <v>11094</v>
      </c>
      <c r="K8304">
        <v>114060</v>
      </c>
      <c r="L8304" t="s">
        <v>31</v>
      </c>
      <c r="M8304" t="s">
        <v>130</v>
      </c>
      <c r="N8304" t="s">
        <v>11272</v>
      </c>
      <c r="O8304" s="129"/>
    </row>
    <row r="8305" spans="1:15">
      <c r="A8305" t="s">
        <v>1161</v>
      </c>
      <c r="B8305" t="s">
        <v>317</v>
      </c>
      <c r="C8305" t="s">
        <v>11591</v>
      </c>
      <c r="D8305" t="s">
        <v>318</v>
      </c>
      <c r="E8305">
        <v>10238.75</v>
      </c>
      <c r="F8305" t="s">
        <v>1170</v>
      </c>
      <c r="G8305" t="s">
        <v>11592</v>
      </c>
      <c r="H8305" t="s">
        <v>1075</v>
      </c>
      <c r="I8305" t="s">
        <v>10484</v>
      </c>
      <c r="J8305">
        <v>11094</v>
      </c>
      <c r="K8305">
        <v>114060</v>
      </c>
      <c r="L8305" t="s">
        <v>31</v>
      </c>
      <c r="M8305" t="s">
        <v>130</v>
      </c>
      <c r="N8305" t="s">
        <v>11273</v>
      </c>
      <c r="O8305" s="129"/>
    </row>
    <row r="8306" spans="1:15">
      <c r="A8306" t="s">
        <v>1160</v>
      </c>
      <c r="B8306" t="s">
        <v>317</v>
      </c>
      <c r="C8306" t="s">
        <v>11593</v>
      </c>
      <c r="D8306" t="s">
        <v>318</v>
      </c>
      <c r="E8306">
        <v>10476.76</v>
      </c>
      <c r="F8306" t="s">
        <v>1170</v>
      </c>
      <c r="G8306" t="s">
        <v>11594</v>
      </c>
      <c r="H8306" t="s">
        <v>1081</v>
      </c>
      <c r="I8306" t="s">
        <v>10484</v>
      </c>
      <c r="J8306">
        <v>11094</v>
      </c>
      <c r="K8306">
        <v>114060</v>
      </c>
      <c r="L8306" t="s">
        <v>31</v>
      </c>
      <c r="M8306" t="s">
        <v>130</v>
      </c>
      <c r="N8306" t="s">
        <v>11274</v>
      </c>
      <c r="O8306" s="129"/>
    </row>
    <row r="8307" spans="1:15">
      <c r="A8307" t="s">
        <v>316</v>
      </c>
      <c r="B8307" t="s">
        <v>317</v>
      </c>
      <c r="C8307" t="s">
        <v>11569</v>
      </c>
      <c r="D8307" t="s">
        <v>318</v>
      </c>
      <c r="E8307">
        <v>3765.04</v>
      </c>
      <c r="F8307" t="s">
        <v>1170</v>
      </c>
      <c r="G8307" t="s">
        <v>11570</v>
      </c>
      <c r="H8307" t="s">
        <v>1082</v>
      </c>
      <c r="I8307" t="s">
        <v>10483</v>
      </c>
      <c r="J8307">
        <v>11278</v>
      </c>
      <c r="K8307">
        <v>111100</v>
      </c>
      <c r="L8307" t="s">
        <v>35</v>
      </c>
      <c r="M8307" t="s">
        <v>138</v>
      </c>
      <c r="N8307" t="s">
        <v>11264</v>
      </c>
      <c r="O8307" s="129"/>
    </row>
    <row r="8308" spans="1:15">
      <c r="A8308" t="s">
        <v>320</v>
      </c>
      <c r="B8308" t="s">
        <v>317</v>
      </c>
      <c r="C8308" t="s">
        <v>11571</v>
      </c>
      <c r="D8308" t="s">
        <v>318</v>
      </c>
      <c r="E8308">
        <v>3884.93</v>
      </c>
      <c r="F8308" t="s">
        <v>1170</v>
      </c>
      <c r="G8308" t="s">
        <v>11572</v>
      </c>
      <c r="H8308" t="s">
        <v>1073</v>
      </c>
      <c r="I8308" t="s">
        <v>10483</v>
      </c>
      <c r="J8308">
        <v>11278</v>
      </c>
      <c r="K8308">
        <v>111100</v>
      </c>
      <c r="L8308" t="s">
        <v>35</v>
      </c>
      <c r="M8308" t="s">
        <v>138</v>
      </c>
      <c r="N8308" t="s">
        <v>11265</v>
      </c>
      <c r="O8308" s="129"/>
    </row>
    <row r="8309" spans="1:15">
      <c r="A8309" t="s">
        <v>321</v>
      </c>
      <c r="B8309" t="s">
        <v>317</v>
      </c>
      <c r="C8309" t="s">
        <v>11573</v>
      </c>
      <c r="D8309" t="s">
        <v>318</v>
      </c>
      <c r="E8309">
        <v>3824.34</v>
      </c>
      <c r="F8309" t="s">
        <v>1170</v>
      </c>
      <c r="G8309" t="s">
        <v>11574</v>
      </c>
      <c r="H8309" t="s">
        <v>1077</v>
      </c>
      <c r="I8309" t="s">
        <v>10483</v>
      </c>
      <c r="J8309">
        <v>11278</v>
      </c>
      <c r="K8309">
        <v>111100</v>
      </c>
      <c r="L8309" t="s">
        <v>35</v>
      </c>
      <c r="M8309" t="s">
        <v>138</v>
      </c>
      <c r="N8309" t="s">
        <v>11266</v>
      </c>
      <c r="O8309" s="129"/>
    </row>
    <row r="8310" spans="1:15">
      <c r="A8310" t="s">
        <v>1115</v>
      </c>
      <c r="B8310" t="s">
        <v>317</v>
      </c>
      <c r="C8310" t="s">
        <v>11575</v>
      </c>
      <c r="D8310" t="s">
        <v>318</v>
      </c>
      <c r="E8310">
        <v>3867.88</v>
      </c>
      <c r="F8310" t="s">
        <v>1170</v>
      </c>
      <c r="G8310" t="s">
        <v>11576</v>
      </c>
      <c r="H8310" t="s">
        <v>1077</v>
      </c>
      <c r="I8310" t="s">
        <v>10483</v>
      </c>
      <c r="J8310">
        <v>11278</v>
      </c>
      <c r="K8310">
        <v>111100</v>
      </c>
      <c r="L8310" t="s">
        <v>35</v>
      </c>
      <c r="M8310" t="s">
        <v>138</v>
      </c>
      <c r="N8310" t="s">
        <v>11267</v>
      </c>
      <c r="O8310" s="129"/>
    </row>
    <row r="8311" spans="1:15">
      <c r="A8311" t="s">
        <v>11577</v>
      </c>
      <c r="B8311" t="s">
        <v>317</v>
      </c>
      <c r="C8311" t="s">
        <v>11578</v>
      </c>
      <c r="D8311" t="s">
        <v>318</v>
      </c>
      <c r="E8311">
        <v>3824.34</v>
      </c>
      <c r="F8311" t="s">
        <v>1170</v>
      </c>
      <c r="G8311" t="s">
        <v>11579</v>
      </c>
      <c r="H8311" t="s">
        <v>1069</v>
      </c>
      <c r="I8311" t="s">
        <v>10483</v>
      </c>
      <c r="J8311">
        <v>11278</v>
      </c>
      <c r="K8311">
        <v>111100</v>
      </c>
      <c r="L8311" t="s">
        <v>35</v>
      </c>
      <c r="M8311" t="s">
        <v>138</v>
      </c>
      <c r="N8311" t="s">
        <v>11268</v>
      </c>
      <c r="O8311" s="129"/>
    </row>
    <row r="8312" spans="1:15">
      <c r="A8312" t="s">
        <v>11580</v>
      </c>
      <c r="B8312" t="s">
        <v>317</v>
      </c>
      <c r="C8312" t="s">
        <v>11581</v>
      </c>
      <c r="D8312" t="s">
        <v>318</v>
      </c>
      <c r="E8312">
        <v>4178.7700000000004</v>
      </c>
      <c r="F8312" t="s">
        <v>1170</v>
      </c>
      <c r="G8312" t="s">
        <v>11582</v>
      </c>
      <c r="H8312" t="s">
        <v>1064</v>
      </c>
      <c r="I8312" t="s">
        <v>10483</v>
      </c>
      <c r="J8312">
        <v>11278</v>
      </c>
      <c r="K8312">
        <v>111100</v>
      </c>
      <c r="L8312" t="s">
        <v>35</v>
      </c>
      <c r="M8312" t="s">
        <v>138</v>
      </c>
      <c r="N8312" t="s">
        <v>11269</v>
      </c>
      <c r="O8312" s="129"/>
    </row>
    <row r="8313" spans="1:15">
      <c r="A8313" t="s">
        <v>11583</v>
      </c>
      <c r="B8313" t="s">
        <v>317</v>
      </c>
      <c r="C8313" t="s">
        <v>11584</v>
      </c>
      <c r="D8313" t="s">
        <v>318</v>
      </c>
      <c r="E8313">
        <v>3900.3</v>
      </c>
      <c r="F8313" t="s">
        <v>1170</v>
      </c>
      <c r="G8313" t="s">
        <v>11585</v>
      </c>
      <c r="H8313" t="s">
        <v>1073</v>
      </c>
      <c r="I8313" t="s">
        <v>10483</v>
      </c>
      <c r="J8313">
        <v>11278</v>
      </c>
      <c r="K8313">
        <v>111100</v>
      </c>
      <c r="L8313" t="s">
        <v>35</v>
      </c>
      <c r="M8313" t="s">
        <v>138</v>
      </c>
      <c r="N8313" t="s">
        <v>11271</v>
      </c>
      <c r="O8313" s="129"/>
    </row>
    <row r="8314" spans="1:15">
      <c r="A8314" t="s">
        <v>1155</v>
      </c>
      <c r="B8314" t="s">
        <v>317</v>
      </c>
      <c r="C8314" t="s">
        <v>11586</v>
      </c>
      <c r="D8314" t="s">
        <v>318</v>
      </c>
      <c r="E8314">
        <v>3862.32</v>
      </c>
      <c r="F8314" t="s">
        <v>1170</v>
      </c>
      <c r="G8314" t="s">
        <v>11587</v>
      </c>
      <c r="H8314" t="s">
        <v>1077</v>
      </c>
      <c r="I8314" t="s">
        <v>10483</v>
      </c>
      <c r="J8314">
        <v>11278</v>
      </c>
      <c r="K8314">
        <v>111100</v>
      </c>
      <c r="L8314" t="s">
        <v>35</v>
      </c>
      <c r="M8314" t="s">
        <v>138</v>
      </c>
      <c r="N8314" t="s">
        <v>11270</v>
      </c>
      <c r="O8314" s="129"/>
    </row>
    <row r="8315" spans="1:15">
      <c r="A8315" t="s">
        <v>11588</v>
      </c>
      <c r="B8315" t="s">
        <v>317</v>
      </c>
      <c r="C8315" t="s">
        <v>11589</v>
      </c>
      <c r="D8315" t="s">
        <v>318</v>
      </c>
      <c r="E8315">
        <v>6880.91</v>
      </c>
      <c r="F8315" t="s">
        <v>1170</v>
      </c>
      <c r="G8315" t="s">
        <v>11590</v>
      </c>
      <c r="H8315" t="s">
        <v>1087</v>
      </c>
      <c r="I8315" t="s">
        <v>10483</v>
      </c>
      <c r="J8315">
        <v>11278</v>
      </c>
      <c r="K8315">
        <v>111100</v>
      </c>
      <c r="L8315" t="s">
        <v>35</v>
      </c>
      <c r="M8315" t="s">
        <v>138</v>
      </c>
      <c r="N8315" t="s">
        <v>11272</v>
      </c>
      <c r="O8315" s="129"/>
    </row>
    <row r="8316" spans="1:15">
      <c r="A8316" t="s">
        <v>1161</v>
      </c>
      <c r="B8316" t="s">
        <v>317</v>
      </c>
      <c r="C8316" t="s">
        <v>11591</v>
      </c>
      <c r="D8316" t="s">
        <v>318</v>
      </c>
      <c r="E8316">
        <v>5165.28</v>
      </c>
      <c r="F8316" t="s">
        <v>1170</v>
      </c>
      <c r="G8316" t="s">
        <v>11592</v>
      </c>
      <c r="H8316" t="s">
        <v>1076</v>
      </c>
      <c r="I8316" t="s">
        <v>10483</v>
      </c>
      <c r="J8316">
        <v>11278</v>
      </c>
      <c r="K8316">
        <v>111100</v>
      </c>
      <c r="L8316" t="s">
        <v>35</v>
      </c>
      <c r="M8316" t="s">
        <v>138</v>
      </c>
      <c r="N8316" t="s">
        <v>11273</v>
      </c>
      <c r="O8316" s="129"/>
    </row>
    <row r="8317" spans="1:15">
      <c r="A8317" t="s">
        <v>1160</v>
      </c>
      <c r="B8317" t="s">
        <v>317</v>
      </c>
      <c r="C8317" t="s">
        <v>11593</v>
      </c>
      <c r="D8317" t="s">
        <v>318</v>
      </c>
      <c r="E8317">
        <v>7443.48</v>
      </c>
      <c r="F8317" t="s">
        <v>1170</v>
      </c>
      <c r="G8317" t="s">
        <v>11594</v>
      </c>
      <c r="H8317" t="s">
        <v>1082</v>
      </c>
      <c r="I8317" t="s">
        <v>10483</v>
      </c>
      <c r="J8317">
        <v>11278</v>
      </c>
      <c r="K8317">
        <v>111100</v>
      </c>
      <c r="L8317" t="s">
        <v>35</v>
      </c>
      <c r="M8317" t="s">
        <v>138</v>
      </c>
      <c r="N8317" t="s">
        <v>11274</v>
      </c>
      <c r="O8317" s="129"/>
    </row>
    <row r="8318" spans="1:15">
      <c r="A8318" t="s">
        <v>316</v>
      </c>
      <c r="B8318" t="s">
        <v>317</v>
      </c>
      <c r="C8318" t="s">
        <v>11569</v>
      </c>
      <c r="D8318" t="s">
        <v>318</v>
      </c>
      <c r="E8318">
        <v>2206</v>
      </c>
      <c r="F8318" t="s">
        <v>1170</v>
      </c>
      <c r="G8318" t="s">
        <v>11570</v>
      </c>
      <c r="H8318" t="s">
        <v>1083</v>
      </c>
      <c r="I8318" t="s">
        <v>10482</v>
      </c>
      <c r="J8318">
        <v>11278</v>
      </c>
      <c r="K8318">
        <v>111200</v>
      </c>
      <c r="L8318" t="s">
        <v>33</v>
      </c>
      <c r="M8318" t="s">
        <v>138</v>
      </c>
      <c r="N8318" t="s">
        <v>11264</v>
      </c>
      <c r="O8318" s="129"/>
    </row>
    <row r="8319" spans="1:15">
      <c r="A8319" t="s">
        <v>320</v>
      </c>
      <c r="B8319" t="s">
        <v>317</v>
      </c>
      <c r="C8319" t="s">
        <v>11571</v>
      </c>
      <c r="D8319" t="s">
        <v>318</v>
      </c>
      <c r="E8319">
        <v>2206</v>
      </c>
      <c r="F8319" t="s">
        <v>1170</v>
      </c>
      <c r="G8319" t="s">
        <v>11572</v>
      </c>
      <c r="H8319" t="s">
        <v>1074</v>
      </c>
      <c r="I8319" t="s">
        <v>10482</v>
      </c>
      <c r="J8319">
        <v>11278</v>
      </c>
      <c r="K8319">
        <v>111200</v>
      </c>
      <c r="L8319" t="s">
        <v>33</v>
      </c>
      <c r="M8319" t="s">
        <v>138</v>
      </c>
      <c r="N8319" t="s">
        <v>11265</v>
      </c>
      <c r="O8319" s="129"/>
    </row>
    <row r="8320" spans="1:15">
      <c r="A8320" t="s">
        <v>321</v>
      </c>
      <c r="B8320" t="s">
        <v>317</v>
      </c>
      <c r="C8320" t="s">
        <v>11573</v>
      </c>
      <c r="D8320" t="s">
        <v>318</v>
      </c>
      <c r="E8320">
        <v>2242.75</v>
      </c>
      <c r="F8320" t="s">
        <v>1170</v>
      </c>
      <c r="G8320" t="s">
        <v>11574</v>
      </c>
      <c r="H8320" t="s">
        <v>1078</v>
      </c>
      <c r="I8320" t="s">
        <v>10482</v>
      </c>
      <c r="J8320">
        <v>11278</v>
      </c>
      <c r="K8320">
        <v>111200</v>
      </c>
      <c r="L8320" t="s">
        <v>33</v>
      </c>
      <c r="M8320" t="s">
        <v>138</v>
      </c>
      <c r="N8320" t="s">
        <v>11266</v>
      </c>
      <c r="O8320" s="129"/>
    </row>
    <row r="8321" spans="1:15">
      <c r="A8321" t="s">
        <v>1115</v>
      </c>
      <c r="B8321" t="s">
        <v>317</v>
      </c>
      <c r="C8321" t="s">
        <v>11575</v>
      </c>
      <c r="D8321" t="s">
        <v>318</v>
      </c>
      <c r="E8321">
        <v>2316.25</v>
      </c>
      <c r="F8321" t="s">
        <v>1170</v>
      </c>
      <c r="G8321" t="s">
        <v>11576</v>
      </c>
      <c r="H8321" t="s">
        <v>1078</v>
      </c>
      <c r="I8321" t="s">
        <v>10482</v>
      </c>
      <c r="J8321">
        <v>11278</v>
      </c>
      <c r="K8321">
        <v>111200</v>
      </c>
      <c r="L8321" t="s">
        <v>33</v>
      </c>
      <c r="M8321" t="s">
        <v>138</v>
      </c>
      <c r="N8321" t="s">
        <v>11267</v>
      </c>
      <c r="O8321" s="129"/>
    </row>
    <row r="8322" spans="1:15">
      <c r="A8322" t="s">
        <v>11577</v>
      </c>
      <c r="B8322" t="s">
        <v>317</v>
      </c>
      <c r="C8322" t="s">
        <v>11578</v>
      </c>
      <c r="D8322" t="s">
        <v>318</v>
      </c>
      <c r="E8322">
        <v>2242.75</v>
      </c>
      <c r="F8322" t="s">
        <v>1170</v>
      </c>
      <c r="G8322" t="s">
        <v>11579</v>
      </c>
      <c r="H8322" t="s">
        <v>1070</v>
      </c>
      <c r="I8322" t="s">
        <v>10482</v>
      </c>
      <c r="J8322">
        <v>11278</v>
      </c>
      <c r="K8322">
        <v>111200</v>
      </c>
      <c r="L8322" t="s">
        <v>33</v>
      </c>
      <c r="M8322" t="s">
        <v>138</v>
      </c>
      <c r="N8322" t="s">
        <v>11268</v>
      </c>
      <c r="O8322" s="129"/>
    </row>
    <row r="8323" spans="1:15">
      <c r="A8323" t="s">
        <v>11580</v>
      </c>
      <c r="B8323" t="s">
        <v>317</v>
      </c>
      <c r="C8323" t="s">
        <v>11581</v>
      </c>
      <c r="D8323" t="s">
        <v>318</v>
      </c>
      <c r="E8323">
        <v>2242.75</v>
      </c>
      <c r="F8323" t="s">
        <v>1170</v>
      </c>
      <c r="G8323" t="s">
        <v>11582</v>
      </c>
      <c r="H8323" t="s">
        <v>1065</v>
      </c>
      <c r="I8323" t="s">
        <v>10482</v>
      </c>
      <c r="J8323">
        <v>11278</v>
      </c>
      <c r="K8323">
        <v>111200</v>
      </c>
      <c r="L8323" t="s">
        <v>33</v>
      </c>
      <c r="M8323" t="s">
        <v>138</v>
      </c>
      <c r="N8323" t="s">
        <v>11269</v>
      </c>
      <c r="O8323" s="129"/>
    </row>
    <row r="8324" spans="1:15">
      <c r="A8324" t="s">
        <v>1155</v>
      </c>
      <c r="B8324" t="s">
        <v>317</v>
      </c>
      <c r="C8324" t="s">
        <v>11586</v>
      </c>
      <c r="D8324" t="s">
        <v>318</v>
      </c>
      <c r="E8324">
        <v>2242.75</v>
      </c>
      <c r="F8324" t="s">
        <v>1170</v>
      </c>
      <c r="G8324" t="s">
        <v>11587</v>
      </c>
      <c r="H8324" t="s">
        <v>1078</v>
      </c>
      <c r="I8324" t="s">
        <v>10482</v>
      </c>
      <c r="J8324">
        <v>11278</v>
      </c>
      <c r="K8324">
        <v>111200</v>
      </c>
      <c r="L8324" t="s">
        <v>33</v>
      </c>
      <c r="M8324" t="s">
        <v>138</v>
      </c>
      <c r="N8324" t="s">
        <v>11270</v>
      </c>
      <c r="O8324" s="129"/>
    </row>
    <row r="8325" spans="1:15">
      <c r="A8325" t="s">
        <v>11583</v>
      </c>
      <c r="B8325" t="s">
        <v>317</v>
      </c>
      <c r="C8325" t="s">
        <v>11584</v>
      </c>
      <c r="D8325" t="s">
        <v>318</v>
      </c>
      <c r="E8325">
        <v>2242.75</v>
      </c>
      <c r="F8325" t="s">
        <v>1170</v>
      </c>
      <c r="G8325" t="s">
        <v>11585</v>
      </c>
      <c r="H8325" t="s">
        <v>1074</v>
      </c>
      <c r="I8325" t="s">
        <v>10482</v>
      </c>
      <c r="J8325">
        <v>11278</v>
      </c>
      <c r="K8325">
        <v>111200</v>
      </c>
      <c r="L8325" t="s">
        <v>33</v>
      </c>
      <c r="M8325" t="s">
        <v>138</v>
      </c>
      <c r="N8325" t="s">
        <v>11271</v>
      </c>
      <c r="O8325" s="129"/>
    </row>
    <row r="8326" spans="1:15">
      <c r="A8326" t="s">
        <v>11588</v>
      </c>
      <c r="B8326" t="s">
        <v>317</v>
      </c>
      <c r="C8326" t="s">
        <v>11589</v>
      </c>
      <c r="D8326" t="s">
        <v>318</v>
      </c>
      <c r="E8326">
        <v>3912.25</v>
      </c>
      <c r="F8326" t="s">
        <v>1170</v>
      </c>
      <c r="G8326" t="s">
        <v>11590</v>
      </c>
      <c r="H8326" t="s">
        <v>1088</v>
      </c>
      <c r="I8326" t="s">
        <v>10482</v>
      </c>
      <c r="J8326">
        <v>11278</v>
      </c>
      <c r="K8326">
        <v>111200</v>
      </c>
      <c r="L8326" t="s">
        <v>33</v>
      </c>
      <c r="M8326" t="s">
        <v>138</v>
      </c>
      <c r="N8326" t="s">
        <v>11272</v>
      </c>
      <c r="O8326" s="129"/>
    </row>
    <row r="8327" spans="1:15">
      <c r="A8327" t="s">
        <v>1161</v>
      </c>
      <c r="B8327" t="s">
        <v>317</v>
      </c>
      <c r="C8327" t="s">
        <v>11591</v>
      </c>
      <c r="D8327" t="s">
        <v>318</v>
      </c>
      <c r="E8327">
        <v>2428.25</v>
      </c>
      <c r="F8327" t="s">
        <v>1170</v>
      </c>
      <c r="G8327" t="s">
        <v>11592</v>
      </c>
      <c r="H8327" t="s">
        <v>1077</v>
      </c>
      <c r="I8327" t="s">
        <v>10482</v>
      </c>
      <c r="J8327">
        <v>11278</v>
      </c>
      <c r="K8327">
        <v>111200</v>
      </c>
      <c r="L8327" t="s">
        <v>33</v>
      </c>
      <c r="M8327" t="s">
        <v>138</v>
      </c>
      <c r="N8327" t="s">
        <v>11273</v>
      </c>
      <c r="O8327" s="129"/>
    </row>
    <row r="8328" spans="1:15">
      <c r="A8328" t="s">
        <v>1160</v>
      </c>
      <c r="B8328" t="s">
        <v>317</v>
      </c>
      <c r="C8328" t="s">
        <v>11593</v>
      </c>
      <c r="D8328" t="s">
        <v>318</v>
      </c>
      <c r="E8328">
        <v>2428.25</v>
      </c>
      <c r="F8328" t="s">
        <v>1170</v>
      </c>
      <c r="G8328" t="s">
        <v>11594</v>
      </c>
      <c r="H8328" t="s">
        <v>1083</v>
      </c>
      <c r="I8328" t="s">
        <v>10482</v>
      </c>
      <c r="J8328">
        <v>11278</v>
      </c>
      <c r="K8328">
        <v>111200</v>
      </c>
      <c r="L8328" t="s">
        <v>33</v>
      </c>
      <c r="M8328" t="s">
        <v>138</v>
      </c>
      <c r="N8328" t="s">
        <v>11274</v>
      </c>
      <c r="O8328" s="129"/>
    </row>
    <row r="8329" spans="1:15">
      <c r="A8329" t="s">
        <v>316</v>
      </c>
      <c r="B8329" t="s">
        <v>317</v>
      </c>
      <c r="C8329" t="s">
        <v>11569</v>
      </c>
      <c r="D8329" t="s">
        <v>318</v>
      </c>
      <c r="E8329">
        <v>56719.88</v>
      </c>
      <c r="F8329" t="s">
        <v>1170</v>
      </c>
      <c r="G8329" t="s">
        <v>11570</v>
      </c>
      <c r="H8329" t="s">
        <v>1084</v>
      </c>
      <c r="I8329" t="s">
        <v>10481</v>
      </c>
      <c r="J8329">
        <v>11278</v>
      </c>
      <c r="K8329">
        <v>111400</v>
      </c>
      <c r="L8329" t="s">
        <v>27</v>
      </c>
      <c r="M8329" t="s">
        <v>138</v>
      </c>
      <c r="N8329" t="s">
        <v>11264</v>
      </c>
      <c r="O8329" s="129"/>
    </row>
    <row r="8330" spans="1:15">
      <c r="A8330" t="s">
        <v>320</v>
      </c>
      <c r="B8330" t="s">
        <v>317</v>
      </c>
      <c r="C8330" t="s">
        <v>11571</v>
      </c>
      <c r="D8330" t="s">
        <v>318</v>
      </c>
      <c r="E8330">
        <v>56294.93</v>
      </c>
      <c r="F8330" t="s">
        <v>1170</v>
      </c>
      <c r="G8330" t="s">
        <v>11572</v>
      </c>
      <c r="H8330" t="s">
        <v>1075</v>
      </c>
      <c r="I8330" t="s">
        <v>10481</v>
      </c>
      <c r="J8330">
        <v>11278</v>
      </c>
      <c r="K8330">
        <v>111400</v>
      </c>
      <c r="L8330" t="s">
        <v>27</v>
      </c>
      <c r="M8330" t="s">
        <v>138</v>
      </c>
      <c r="N8330" t="s">
        <v>11265</v>
      </c>
      <c r="O8330" s="129"/>
    </row>
    <row r="8331" spans="1:15">
      <c r="A8331" t="s">
        <v>321</v>
      </c>
      <c r="B8331" t="s">
        <v>317</v>
      </c>
      <c r="C8331" t="s">
        <v>11573</v>
      </c>
      <c r="D8331" t="s">
        <v>318</v>
      </c>
      <c r="E8331">
        <v>56863.57</v>
      </c>
      <c r="F8331" t="s">
        <v>1170</v>
      </c>
      <c r="G8331" t="s">
        <v>11574</v>
      </c>
      <c r="H8331" t="s">
        <v>1079</v>
      </c>
      <c r="I8331" t="s">
        <v>10481</v>
      </c>
      <c r="J8331">
        <v>11278</v>
      </c>
      <c r="K8331">
        <v>111400</v>
      </c>
      <c r="L8331" t="s">
        <v>27</v>
      </c>
      <c r="M8331" t="s">
        <v>138</v>
      </c>
      <c r="N8331" t="s">
        <v>11266</v>
      </c>
      <c r="O8331" s="129"/>
    </row>
    <row r="8332" spans="1:15">
      <c r="A8332" t="s">
        <v>1115</v>
      </c>
      <c r="B8332" t="s">
        <v>317</v>
      </c>
      <c r="C8332" t="s">
        <v>11575</v>
      </c>
      <c r="D8332" t="s">
        <v>318</v>
      </c>
      <c r="E8332">
        <v>57536.5</v>
      </c>
      <c r="F8332" t="s">
        <v>1170</v>
      </c>
      <c r="G8332" t="s">
        <v>11576</v>
      </c>
      <c r="H8332" t="s">
        <v>1079</v>
      </c>
      <c r="I8332" t="s">
        <v>10481</v>
      </c>
      <c r="J8332">
        <v>11278</v>
      </c>
      <c r="K8332">
        <v>111400</v>
      </c>
      <c r="L8332" t="s">
        <v>27</v>
      </c>
      <c r="M8332" t="s">
        <v>138</v>
      </c>
      <c r="N8332" t="s">
        <v>11267</v>
      </c>
      <c r="O8332" s="129"/>
    </row>
    <row r="8333" spans="1:15">
      <c r="A8333" t="s">
        <v>11577</v>
      </c>
      <c r="B8333" t="s">
        <v>317</v>
      </c>
      <c r="C8333" t="s">
        <v>11578</v>
      </c>
      <c r="D8333" t="s">
        <v>318</v>
      </c>
      <c r="E8333">
        <v>56466.25</v>
      </c>
      <c r="F8333" t="s">
        <v>1170</v>
      </c>
      <c r="G8333" t="s">
        <v>11579</v>
      </c>
      <c r="H8333" t="s">
        <v>1071</v>
      </c>
      <c r="I8333" t="s">
        <v>10481</v>
      </c>
      <c r="J8333">
        <v>11278</v>
      </c>
      <c r="K8333">
        <v>111400</v>
      </c>
      <c r="L8333" t="s">
        <v>27</v>
      </c>
      <c r="M8333" t="s">
        <v>138</v>
      </c>
      <c r="N8333" t="s">
        <v>11268</v>
      </c>
      <c r="O8333" s="129"/>
    </row>
    <row r="8334" spans="1:15">
      <c r="A8334" t="s">
        <v>11580</v>
      </c>
      <c r="B8334" t="s">
        <v>317</v>
      </c>
      <c r="C8334" t="s">
        <v>11581</v>
      </c>
      <c r="D8334" t="s">
        <v>318</v>
      </c>
      <c r="E8334">
        <v>56903.14</v>
      </c>
      <c r="F8334" t="s">
        <v>1170</v>
      </c>
      <c r="G8334" t="s">
        <v>11582</v>
      </c>
      <c r="H8334" t="s">
        <v>1066</v>
      </c>
      <c r="I8334" t="s">
        <v>10481</v>
      </c>
      <c r="J8334">
        <v>11278</v>
      </c>
      <c r="K8334">
        <v>111400</v>
      </c>
      <c r="L8334" t="s">
        <v>27</v>
      </c>
      <c r="M8334" t="s">
        <v>138</v>
      </c>
      <c r="N8334" t="s">
        <v>11269</v>
      </c>
      <c r="O8334" s="129"/>
    </row>
    <row r="8335" spans="1:15">
      <c r="A8335" t="s">
        <v>1155</v>
      </c>
      <c r="B8335" t="s">
        <v>317</v>
      </c>
      <c r="C8335" t="s">
        <v>11586</v>
      </c>
      <c r="D8335" t="s">
        <v>318</v>
      </c>
      <c r="E8335">
        <v>57640.87</v>
      </c>
      <c r="F8335" t="s">
        <v>1170</v>
      </c>
      <c r="G8335" t="s">
        <v>11587</v>
      </c>
      <c r="H8335" t="s">
        <v>1079</v>
      </c>
      <c r="I8335" t="s">
        <v>10481</v>
      </c>
      <c r="J8335">
        <v>11278</v>
      </c>
      <c r="K8335">
        <v>111400</v>
      </c>
      <c r="L8335" t="s">
        <v>27</v>
      </c>
      <c r="M8335" t="s">
        <v>138</v>
      </c>
      <c r="N8335" t="s">
        <v>11270</v>
      </c>
      <c r="O8335" s="129"/>
    </row>
    <row r="8336" spans="1:15">
      <c r="A8336" t="s">
        <v>11583</v>
      </c>
      <c r="B8336" t="s">
        <v>317</v>
      </c>
      <c r="C8336" t="s">
        <v>11584</v>
      </c>
      <c r="D8336" t="s">
        <v>318</v>
      </c>
      <c r="E8336">
        <v>59768.59</v>
      </c>
      <c r="F8336" t="s">
        <v>1170</v>
      </c>
      <c r="G8336" t="s">
        <v>11585</v>
      </c>
      <c r="H8336" t="s">
        <v>1075</v>
      </c>
      <c r="I8336" t="s">
        <v>10481</v>
      </c>
      <c r="J8336">
        <v>11278</v>
      </c>
      <c r="K8336">
        <v>111400</v>
      </c>
      <c r="L8336" t="s">
        <v>27</v>
      </c>
      <c r="M8336" t="s">
        <v>138</v>
      </c>
      <c r="N8336" t="s">
        <v>11271</v>
      </c>
      <c r="O8336" s="129"/>
    </row>
    <row r="8337" spans="1:15">
      <c r="A8337" t="s">
        <v>11588</v>
      </c>
      <c r="B8337" t="s">
        <v>317</v>
      </c>
      <c r="C8337" t="s">
        <v>11589</v>
      </c>
      <c r="D8337" t="s">
        <v>318</v>
      </c>
      <c r="E8337">
        <v>69896.88</v>
      </c>
      <c r="F8337" t="s">
        <v>1170</v>
      </c>
      <c r="G8337" t="s">
        <v>11590</v>
      </c>
      <c r="H8337" t="s">
        <v>1089</v>
      </c>
      <c r="I8337" t="s">
        <v>10481</v>
      </c>
      <c r="J8337">
        <v>11278</v>
      </c>
      <c r="K8337">
        <v>111400</v>
      </c>
      <c r="L8337" t="s">
        <v>27</v>
      </c>
      <c r="M8337" t="s">
        <v>138</v>
      </c>
      <c r="N8337" t="s">
        <v>11272</v>
      </c>
      <c r="O8337" s="129"/>
    </row>
    <row r="8338" spans="1:15">
      <c r="A8338" t="s">
        <v>1161</v>
      </c>
      <c r="B8338" t="s">
        <v>317</v>
      </c>
      <c r="C8338" t="s">
        <v>11591</v>
      </c>
      <c r="D8338" t="s">
        <v>318</v>
      </c>
      <c r="E8338">
        <v>62827.88</v>
      </c>
      <c r="F8338" t="s">
        <v>1170</v>
      </c>
      <c r="G8338" t="s">
        <v>11592</v>
      </c>
      <c r="H8338" t="s">
        <v>1078</v>
      </c>
      <c r="I8338" t="s">
        <v>10481</v>
      </c>
      <c r="J8338">
        <v>11278</v>
      </c>
      <c r="K8338">
        <v>111400</v>
      </c>
      <c r="L8338" t="s">
        <v>27</v>
      </c>
      <c r="M8338" t="s">
        <v>138</v>
      </c>
      <c r="N8338" t="s">
        <v>11273</v>
      </c>
      <c r="O8338" s="129"/>
    </row>
    <row r="8339" spans="1:15">
      <c r="A8339" t="s">
        <v>1160</v>
      </c>
      <c r="B8339" t="s">
        <v>317</v>
      </c>
      <c r="C8339" t="s">
        <v>11593</v>
      </c>
      <c r="D8339" t="s">
        <v>318</v>
      </c>
      <c r="E8339">
        <v>61349.65</v>
      </c>
      <c r="F8339" t="s">
        <v>1170</v>
      </c>
      <c r="G8339" t="s">
        <v>11594</v>
      </c>
      <c r="H8339" t="s">
        <v>1084</v>
      </c>
      <c r="I8339" t="s">
        <v>10481</v>
      </c>
      <c r="J8339">
        <v>11278</v>
      </c>
      <c r="K8339">
        <v>111400</v>
      </c>
      <c r="L8339" t="s">
        <v>27</v>
      </c>
      <c r="M8339" t="s">
        <v>138</v>
      </c>
      <c r="N8339" t="s">
        <v>11274</v>
      </c>
      <c r="O8339" s="129"/>
    </row>
    <row r="8340" spans="1:15">
      <c r="A8340" t="s">
        <v>316</v>
      </c>
      <c r="B8340" t="s">
        <v>317</v>
      </c>
      <c r="C8340" t="s">
        <v>11569</v>
      </c>
      <c r="D8340" t="s">
        <v>318</v>
      </c>
      <c r="E8340">
        <v>25175.63</v>
      </c>
      <c r="F8340" t="s">
        <v>1170</v>
      </c>
      <c r="G8340" t="s">
        <v>11570</v>
      </c>
      <c r="H8340" t="s">
        <v>1085</v>
      </c>
      <c r="I8340" t="s">
        <v>10480</v>
      </c>
      <c r="J8340">
        <v>11278</v>
      </c>
      <c r="K8340">
        <v>111600</v>
      </c>
      <c r="L8340" t="s">
        <v>31</v>
      </c>
      <c r="M8340" t="s">
        <v>138</v>
      </c>
      <c r="N8340" t="s">
        <v>11264</v>
      </c>
      <c r="O8340" s="129"/>
    </row>
    <row r="8341" spans="1:15">
      <c r="A8341" t="s">
        <v>320</v>
      </c>
      <c r="B8341" t="s">
        <v>317</v>
      </c>
      <c r="C8341" t="s">
        <v>11571</v>
      </c>
      <c r="D8341" t="s">
        <v>318</v>
      </c>
      <c r="E8341">
        <v>20808</v>
      </c>
      <c r="F8341" t="s">
        <v>1170</v>
      </c>
      <c r="G8341" t="s">
        <v>11572</v>
      </c>
      <c r="H8341" t="s">
        <v>1076</v>
      </c>
      <c r="I8341" t="s">
        <v>10480</v>
      </c>
      <c r="J8341">
        <v>11278</v>
      </c>
      <c r="K8341">
        <v>111600</v>
      </c>
      <c r="L8341" t="s">
        <v>31</v>
      </c>
      <c r="M8341" t="s">
        <v>138</v>
      </c>
      <c r="N8341" t="s">
        <v>11265</v>
      </c>
      <c r="O8341" s="129"/>
    </row>
    <row r="8342" spans="1:15">
      <c r="A8342" t="s">
        <v>321</v>
      </c>
      <c r="B8342" t="s">
        <v>317</v>
      </c>
      <c r="C8342" t="s">
        <v>11573</v>
      </c>
      <c r="D8342" t="s">
        <v>318</v>
      </c>
      <c r="E8342">
        <v>22193.27</v>
      </c>
      <c r="F8342" t="s">
        <v>1170</v>
      </c>
      <c r="G8342" t="s">
        <v>11574</v>
      </c>
      <c r="H8342" t="s">
        <v>1080</v>
      </c>
      <c r="I8342" t="s">
        <v>10480</v>
      </c>
      <c r="J8342">
        <v>11278</v>
      </c>
      <c r="K8342">
        <v>111600</v>
      </c>
      <c r="L8342" t="s">
        <v>31</v>
      </c>
      <c r="M8342" t="s">
        <v>138</v>
      </c>
      <c r="N8342" t="s">
        <v>11266</v>
      </c>
      <c r="O8342" s="129"/>
    </row>
    <row r="8343" spans="1:15">
      <c r="A8343" t="s">
        <v>1115</v>
      </c>
      <c r="B8343" t="s">
        <v>317</v>
      </c>
      <c r="C8343" t="s">
        <v>11575</v>
      </c>
      <c r="D8343" t="s">
        <v>318</v>
      </c>
      <c r="E8343">
        <v>23084.91</v>
      </c>
      <c r="F8343" t="s">
        <v>1170</v>
      </c>
      <c r="G8343" t="s">
        <v>11576</v>
      </c>
      <c r="H8343" t="s">
        <v>1080</v>
      </c>
      <c r="I8343" t="s">
        <v>10480</v>
      </c>
      <c r="J8343">
        <v>11278</v>
      </c>
      <c r="K8343">
        <v>111600</v>
      </c>
      <c r="L8343" t="s">
        <v>31</v>
      </c>
      <c r="M8343" t="s">
        <v>138</v>
      </c>
      <c r="N8343" t="s">
        <v>11267</v>
      </c>
      <c r="O8343" s="129"/>
    </row>
    <row r="8344" spans="1:15">
      <c r="A8344" t="s">
        <v>11577</v>
      </c>
      <c r="B8344" t="s">
        <v>317</v>
      </c>
      <c r="C8344" t="s">
        <v>11578</v>
      </c>
      <c r="D8344" t="s">
        <v>318</v>
      </c>
      <c r="E8344">
        <v>23327.54</v>
      </c>
      <c r="F8344" t="s">
        <v>1170</v>
      </c>
      <c r="G8344" t="s">
        <v>11579</v>
      </c>
      <c r="H8344" t="s">
        <v>1072</v>
      </c>
      <c r="I8344" t="s">
        <v>10480</v>
      </c>
      <c r="J8344">
        <v>11278</v>
      </c>
      <c r="K8344">
        <v>111600</v>
      </c>
      <c r="L8344" t="s">
        <v>31</v>
      </c>
      <c r="M8344" t="s">
        <v>138</v>
      </c>
      <c r="N8344" t="s">
        <v>11268</v>
      </c>
      <c r="O8344" s="129"/>
    </row>
    <row r="8345" spans="1:15">
      <c r="A8345" t="s">
        <v>11580</v>
      </c>
      <c r="B8345" t="s">
        <v>317</v>
      </c>
      <c r="C8345" t="s">
        <v>11581</v>
      </c>
      <c r="D8345" t="s">
        <v>318</v>
      </c>
      <c r="E8345">
        <v>18230.7</v>
      </c>
      <c r="F8345" t="s">
        <v>1170</v>
      </c>
      <c r="G8345" t="s">
        <v>11582</v>
      </c>
      <c r="H8345" t="s">
        <v>1067</v>
      </c>
      <c r="I8345" t="s">
        <v>10480</v>
      </c>
      <c r="J8345">
        <v>11278</v>
      </c>
      <c r="K8345">
        <v>111600</v>
      </c>
      <c r="L8345" t="s">
        <v>31</v>
      </c>
      <c r="M8345" t="s">
        <v>138</v>
      </c>
      <c r="N8345" t="s">
        <v>11269</v>
      </c>
      <c r="O8345" s="129"/>
    </row>
    <row r="8346" spans="1:15">
      <c r="A8346" t="s">
        <v>11583</v>
      </c>
      <c r="B8346" t="s">
        <v>317</v>
      </c>
      <c r="C8346" t="s">
        <v>11584</v>
      </c>
      <c r="D8346" t="s">
        <v>318</v>
      </c>
      <c r="E8346">
        <v>23776.15</v>
      </c>
      <c r="F8346" t="s">
        <v>1170</v>
      </c>
      <c r="G8346" t="s">
        <v>11585</v>
      </c>
      <c r="H8346" t="s">
        <v>1076</v>
      </c>
      <c r="I8346" t="s">
        <v>10480</v>
      </c>
      <c r="J8346">
        <v>11278</v>
      </c>
      <c r="K8346">
        <v>111600</v>
      </c>
      <c r="L8346" t="s">
        <v>31</v>
      </c>
      <c r="M8346" t="s">
        <v>138</v>
      </c>
      <c r="N8346" t="s">
        <v>11271</v>
      </c>
      <c r="O8346" s="129"/>
    </row>
    <row r="8347" spans="1:15">
      <c r="A8347" t="s">
        <v>1155</v>
      </c>
      <c r="B8347" t="s">
        <v>317</v>
      </c>
      <c r="C8347" t="s">
        <v>11586</v>
      </c>
      <c r="D8347" t="s">
        <v>318</v>
      </c>
      <c r="E8347">
        <v>25301.79</v>
      </c>
      <c r="F8347" t="s">
        <v>1170</v>
      </c>
      <c r="G8347" t="s">
        <v>11587</v>
      </c>
      <c r="H8347" t="s">
        <v>1080</v>
      </c>
      <c r="I8347" t="s">
        <v>10480</v>
      </c>
      <c r="J8347">
        <v>11278</v>
      </c>
      <c r="K8347">
        <v>111600</v>
      </c>
      <c r="L8347" t="s">
        <v>31</v>
      </c>
      <c r="M8347" t="s">
        <v>138</v>
      </c>
      <c r="N8347" t="s">
        <v>11270</v>
      </c>
      <c r="O8347" s="129"/>
    </row>
    <row r="8348" spans="1:15">
      <c r="A8348" t="s">
        <v>11588</v>
      </c>
      <c r="B8348" t="s">
        <v>317</v>
      </c>
      <c r="C8348" t="s">
        <v>11589</v>
      </c>
      <c r="D8348" t="s">
        <v>318</v>
      </c>
      <c r="E8348">
        <v>44315.13</v>
      </c>
      <c r="F8348" t="s">
        <v>1170</v>
      </c>
      <c r="G8348" t="s">
        <v>11590</v>
      </c>
      <c r="H8348" t="s">
        <v>1090</v>
      </c>
      <c r="I8348" t="s">
        <v>10480</v>
      </c>
      <c r="J8348">
        <v>11278</v>
      </c>
      <c r="K8348">
        <v>111600</v>
      </c>
      <c r="L8348" t="s">
        <v>31</v>
      </c>
      <c r="M8348" t="s">
        <v>138</v>
      </c>
      <c r="N8348" t="s">
        <v>11272</v>
      </c>
      <c r="O8348" s="129"/>
    </row>
    <row r="8349" spans="1:15">
      <c r="A8349" t="s">
        <v>1161</v>
      </c>
      <c r="B8349" t="s">
        <v>317</v>
      </c>
      <c r="C8349" t="s">
        <v>11591</v>
      </c>
      <c r="D8349" t="s">
        <v>318</v>
      </c>
      <c r="E8349">
        <v>26805.759999999998</v>
      </c>
      <c r="F8349" t="s">
        <v>1170</v>
      </c>
      <c r="G8349" t="s">
        <v>11592</v>
      </c>
      <c r="H8349" t="s">
        <v>1079</v>
      </c>
      <c r="I8349" t="s">
        <v>10480</v>
      </c>
      <c r="J8349">
        <v>11278</v>
      </c>
      <c r="K8349">
        <v>111600</v>
      </c>
      <c r="L8349" t="s">
        <v>31</v>
      </c>
      <c r="M8349" t="s">
        <v>138</v>
      </c>
      <c r="N8349" t="s">
        <v>11273</v>
      </c>
      <c r="O8349" s="129"/>
    </row>
    <row r="8350" spans="1:15">
      <c r="A8350" t="s">
        <v>1160</v>
      </c>
      <c r="B8350" t="s">
        <v>317</v>
      </c>
      <c r="C8350" t="s">
        <v>11593</v>
      </c>
      <c r="D8350" t="s">
        <v>318</v>
      </c>
      <c r="E8350">
        <v>23763.24</v>
      </c>
      <c r="F8350" t="s">
        <v>1170</v>
      </c>
      <c r="G8350" t="s">
        <v>11594</v>
      </c>
      <c r="H8350" t="s">
        <v>1085</v>
      </c>
      <c r="I8350" t="s">
        <v>10480</v>
      </c>
      <c r="J8350">
        <v>11278</v>
      </c>
      <c r="K8350">
        <v>111600</v>
      </c>
      <c r="L8350" t="s">
        <v>31</v>
      </c>
      <c r="M8350" t="s">
        <v>138</v>
      </c>
      <c r="N8350" t="s">
        <v>11274</v>
      </c>
      <c r="O8350" s="129"/>
    </row>
    <row r="8351" spans="1:15">
      <c r="A8351" t="s">
        <v>11588</v>
      </c>
      <c r="B8351" t="s">
        <v>317</v>
      </c>
      <c r="C8351" t="s">
        <v>11589</v>
      </c>
      <c r="D8351" t="s">
        <v>318</v>
      </c>
      <c r="E8351">
        <v>600.54</v>
      </c>
      <c r="F8351" t="s">
        <v>1170</v>
      </c>
      <c r="G8351" t="s">
        <v>11590</v>
      </c>
      <c r="H8351" t="s">
        <v>1091</v>
      </c>
      <c r="I8351" t="s">
        <v>11622</v>
      </c>
      <c r="J8351">
        <v>11278</v>
      </c>
      <c r="K8351">
        <v>111700</v>
      </c>
      <c r="L8351" t="s">
        <v>39</v>
      </c>
      <c r="M8351" t="s">
        <v>138</v>
      </c>
      <c r="N8351" t="s">
        <v>11272</v>
      </c>
      <c r="O8351" s="129"/>
    </row>
    <row r="8352" spans="1:15">
      <c r="A8352" t="s">
        <v>1161</v>
      </c>
      <c r="B8352" t="s">
        <v>317</v>
      </c>
      <c r="C8352" t="s">
        <v>11591</v>
      </c>
      <c r="D8352" t="s">
        <v>318</v>
      </c>
      <c r="E8352">
        <v>600.54</v>
      </c>
      <c r="F8352" t="s">
        <v>1170</v>
      </c>
      <c r="G8352" t="s">
        <v>11592</v>
      </c>
      <c r="H8352" t="s">
        <v>1080</v>
      </c>
      <c r="I8352" t="s">
        <v>11622</v>
      </c>
      <c r="J8352">
        <v>11278</v>
      </c>
      <c r="K8352">
        <v>111700</v>
      </c>
      <c r="L8352" t="s">
        <v>39</v>
      </c>
      <c r="M8352" t="s">
        <v>138</v>
      </c>
      <c r="N8352" t="s">
        <v>11273</v>
      </c>
      <c r="O8352" s="129"/>
    </row>
    <row r="8353" spans="1:15">
      <c r="A8353" t="s">
        <v>1160</v>
      </c>
      <c r="B8353" t="s">
        <v>317</v>
      </c>
      <c r="C8353" t="s">
        <v>11593</v>
      </c>
      <c r="D8353" t="s">
        <v>318</v>
      </c>
      <c r="E8353">
        <v>600.54</v>
      </c>
      <c r="F8353" t="s">
        <v>1170</v>
      </c>
      <c r="G8353" t="s">
        <v>11594</v>
      </c>
      <c r="H8353" t="s">
        <v>1086</v>
      </c>
      <c r="I8353" t="s">
        <v>11622</v>
      </c>
      <c r="J8353">
        <v>11278</v>
      </c>
      <c r="K8353">
        <v>111700</v>
      </c>
      <c r="L8353" t="s">
        <v>39</v>
      </c>
      <c r="M8353" t="s">
        <v>138</v>
      </c>
      <c r="N8353" t="s">
        <v>11274</v>
      </c>
      <c r="O8353" s="129"/>
    </row>
    <row r="8354" spans="1:15">
      <c r="A8354" t="s">
        <v>316</v>
      </c>
      <c r="B8354" t="s">
        <v>317</v>
      </c>
      <c r="C8354" t="s">
        <v>11569</v>
      </c>
      <c r="D8354" t="s">
        <v>318</v>
      </c>
      <c r="E8354">
        <v>310.37</v>
      </c>
      <c r="F8354" t="s">
        <v>1170</v>
      </c>
      <c r="G8354" t="s">
        <v>11570</v>
      </c>
      <c r="H8354" t="s">
        <v>1086</v>
      </c>
      <c r="I8354" t="s">
        <v>10479</v>
      </c>
      <c r="J8354">
        <v>11278</v>
      </c>
      <c r="K8354">
        <v>113010</v>
      </c>
      <c r="L8354" t="s">
        <v>35</v>
      </c>
      <c r="M8354" t="s">
        <v>138</v>
      </c>
      <c r="N8354" t="s">
        <v>11264</v>
      </c>
      <c r="O8354" s="129"/>
    </row>
    <row r="8355" spans="1:15">
      <c r="A8355" t="s">
        <v>320</v>
      </c>
      <c r="B8355" t="s">
        <v>317</v>
      </c>
      <c r="C8355" t="s">
        <v>11571</v>
      </c>
      <c r="D8355" t="s">
        <v>318</v>
      </c>
      <c r="E8355">
        <v>326.91000000000003</v>
      </c>
      <c r="F8355" t="s">
        <v>1170</v>
      </c>
      <c r="G8355" t="s">
        <v>11572</v>
      </c>
      <c r="H8355" t="s">
        <v>1077</v>
      </c>
      <c r="I8355" t="s">
        <v>10479</v>
      </c>
      <c r="J8355">
        <v>11278</v>
      </c>
      <c r="K8355">
        <v>113010</v>
      </c>
      <c r="L8355" t="s">
        <v>35</v>
      </c>
      <c r="M8355" t="s">
        <v>138</v>
      </c>
      <c r="N8355" t="s">
        <v>11265</v>
      </c>
      <c r="O8355" s="129"/>
    </row>
    <row r="8356" spans="1:15">
      <c r="A8356" t="s">
        <v>321</v>
      </c>
      <c r="B8356" t="s">
        <v>317</v>
      </c>
      <c r="C8356" t="s">
        <v>11573</v>
      </c>
      <c r="D8356" t="s">
        <v>318</v>
      </c>
      <c r="E8356">
        <v>318.55</v>
      </c>
      <c r="F8356" t="s">
        <v>1170</v>
      </c>
      <c r="G8356" t="s">
        <v>11574</v>
      </c>
      <c r="H8356" t="s">
        <v>1081</v>
      </c>
      <c r="I8356" t="s">
        <v>10479</v>
      </c>
      <c r="J8356">
        <v>11278</v>
      </c>
      <c r="K8356">
        <v>113010</v>
      </c>
      <c r="L8356" t="s">
        <v>35</v>
      </c>
      <c r="M8356" t="s">
        <v>138</v>
      </c>
      <c r="N8356" t="s">
        <v>11266</v>
      </c>
      <c r="O8356" s="129"/>
    </row>
    <row r="8357" spans="1:15">
      <c r="A8357" t="s">
        <v>1115</v>
      </c>
      <c r="B8357" t="s">
        <v>317</v>
      </c>
      <c r="C8357" t="s">
        <v>11575</v>
      </c>
      <c r="D8357" t="s">
        <v>318</v>
      </c>
      <c r="E8357">
        <v>324.56</v>
      </c>
      <c r="F8357" t="s">
        <v>1170</v>
      </c>
      <c r="G8357" t="s">
        <v>11576</v>
      </c>
      <c r="H8357" t="s">
        <v>1081</v>
      </c>
      <c r="I8357" t="s">
        <v>10479</v>
      </c>
      <c r="J8357">
        <v>11278</v>
      </c>
      <c r="K8357">
        <v>113010</v>
      </c>
      <c r="L8357" t="s">
        <v>35</v>
      </c>
      <c r="M8357" t="s">
        <v>138</v>
      </c>
      <c r="N8357" t="s">
        <v>11267</v>
      </c>
      <c r="O8357" s="129"/>
    </row>
    <row r="8358" spans="1:15">
      <c r="A8358" t="s">
        <v>11577</v>
      </c>
      <c r="B8358" t="s">
        <v>317</v>
      </c>
      <c r="C8358" t="s">
        <v>11578</v>
      </c>
      <c r="D8358" t="s">
        <v>318</v>
      </c>
      <c r="E8358">
        <v>318.55</v>
      </c>
      <c r="F8358" t="s">
        <v>1170</v>
      </c>
      <c r="G8358" t="s">
        <v>11579</v>
      </c>
      <c r="H8358" t="s">
        <v>1073</v>
      </c>
      <c r="I8358" t="s">
        <v>10479</v>
      </c>
      <c r="J8358">
        <v>11278</v>
      </c>
      <c r="K8358">
        <v>113010</v>
      </c>
      <c r="L8358" t="s">
        <v>35</v>
      </c>
      <c r="M8358" t="s">
        <v>138</v>
      </c>
      <c r="N8358" t="s">
        <v>11268</v>
      </c>
      <c r="O8358" s="129"/>
    </row>
    <row r="8359" spans="1:15">
      <c r="A8359" t="s">
        <v>11580</v>
      </c>
      <c r="B8359" t="s">
        <v>317</v>
      </c>
      <c r="C8359" t="s">
        <v>11581</v>
      </c>
      <c r="D8359" t="s">
        <v>318</v>
      </c>
      <c r="E8359">
        <v>367.46</v>
      </c>
      <c r="F8359" t="s">
        <v>1170</v>
      </c>
      <c r="G8359" t="s">
        <v>11582</v>
      </c>
      <c r="H8359" t="s">
        <v>1068</v>
      </c>
      <c r="I8359" t="s">
        <v>10479</v>
      </c>
      <c r="J8359">
        <v>11278</v>
      </c>
      <c r="K8359">
        <v>113010</v>
      </c>
      <c r="L8359" t="s">
        <v>35</v>
      </c>
      <c r="M8359" t="s">
        <v>138</v>
      </c>
      <c r="N8359" t="s">
        <v>11269</v>
      </c>
      <c r="O8359" s="129"/>
    </row>
    <row r="8360" spans="1:15">
      <c r="A8360" t="s">
        <v>11583</v>
      </c>
      <c r="B8360" t="s">
        <v>317</v>
      </c>
      <c r="C8360" t="s">
        <v>11584</v>
      </c>
      <c r="D8360" t="s">
        <v>318</v>
      </c>
      <c r="E8360">
        <v>329.03</v>
      </c>
      <c r="F8360" t="s">
        <v>1170</v>
      </c>
      <c r="G8360" t="s">
        <v>11585</v>
      </c>
      <c r="H8360" t="s">
        <v>1077</v>
      </c>
      <c r="I8360" t="s">
        <v>10479</v>
      </c>
      <c r="J8360">
        <v>11278</v>
      </c>
      <c r="K8360">
        <v>113010</v>
      </c>
      <c r="L8360" t="s">
        <v>35</v>
      </c>
      <c r="M8360" t="s">
        <v>138</v>
      </c>
      <c r="N8360" t="s">
        <v>11271</v>
      </c>
      <c r="O8360" s="129"/>
    </row>
    <row r="8361" spans="1:15">
      <c r="A8361" t="s">
        <v>1155</v>
      </c>
      <c r="B8361" t="s">
        <v>317</v>
      </c>
      <c r="C8361" t="s">
        <v>11586</v>
      </c>
      <c r="D8361" t="s">
        <v>318</v>
      </c>
      <c r="E8361">
        <v>323.79000000000002</v>
      </c>
      <c r="F8361" t="s">
        <v>1170</v>
      </c>
      <c r="G8361" t="s">
        <v>11587</v>
      </c>
      <c r="H8361" t="s">
        <v>1081</v>
      </c>
      <c r="I8361" t="s">
        <v>10479</v>
      </c>
      <c r="J8361">
        <v>11278</v>
      </c>
      <c r="K8361">
        <v>113010</v>
      </c>
      <c r="L8361" t="s">
        <v>35</v>
      </c>
      <c r="M8361" t="s">
        <v>138</v>
      </c>
      <c r="N8361" t="s">
        <v>11270</v>
      </c>
      <c r="O8361" s="129"/>
    </row>
    <row r="8362" spans="1:15">
      <c r="A8362" t="s">
        <v>11588</v>
      </c>
      <c r="B8362" t="s">
        <v>317</v>
      </c>
      <c r="C8362" t="s">
        <v>11589</v>
      </c>
      <c r="D8362" t="s">
        <v>318</v>
      </c>
      <c r="E8362">
        <v>740.36</v>
      </c>
      <c r="F8362" t="s">
        <v>1170</v>
      </c>
      <c r="G8362" t="s">
        <v>11590</v>
      </c>
      <c r="H8362" t="s">
        <v>1092</v>
      </c>
      <c r="I8362" t="s">
        <v>10479</v>
      </c>
      <c r="J8362">
        <v>11278</v>
      </c>
      <c r="K8362">
        <v>113010</v>
      </c>
      <c r="L8362" t="s">
        <v>35</v>
      </c>
      <c r="M8362" t="s">
        <v>138</v>
      </c>
      <c r="N8362" t="s">
        <v>11272</v>
      </c>
      <c r="O8362" s="129"/>
    </row>
    <row r="8363" spans="1:15">
      <c r="A8363" t="s">
        <v>1161</v>
      </c>
      <c r="B8363" t="s">
        <v>317</v>
      </c>
      <c r="C8363" t="s">
        <v>11591</v>
      </c>
      <c r="D8363" t="s">
        <v>318</v>
      </c>
      <c r="E8363">
        <v>503.59</v>
      </c>
      <c r="F8363" t="s">
        <v>1170</v>
      </c>
      <c r="G8363" t="s">
        <v>11592</v>
      </c>
      <c r="H8363" t="s">
        <v>1081</v>
      </c>
      <c r="I8363" t="s">
        <v>10479</v>
      </c>
      <c r="J8363">
        <v>11278</v>
      </c>
      <c r="K8363">
        <v>113010</v>
      </c>
      <c r="L8363" t="s">
        <v>35</v>
      </c>
      <c r="M8363" t="s">
        <v>138</v>
      </c>
      <c r="N8363" t="s">
        <v>11273</v>
      </c>
      <c r="O8363" s="129"/>
    </row>
    <row r="8364" spans="1:15">
      <c r="A8364" t="s">
        <v>1160</v>
      </c>
      <c r="B8364" t="s">
        <v>317</v>
      </c>
      <c r="C8364" t="s">
        <v>11593</v>
      </c>
      <c r="D8364" t="s">
        <v>318</v>
      </c>
      <c r="E8364">
        <v>713.38</v>
      </c>
      <c r="F8364" t="s">
        <v>1170</v>
      </c>
      <c r="G8364" t="s">
        <v>11594</v>
      </c>
      <c r="H8364" t="s">
        <v>1087</v>
      </c>
      <c r="I8364" t="s">
        <v>10479</v>
      </c>
      <c r="J8364">
        <v>11278</v>
      </c>
      <c r="K8364">
        <v>113010</v>
      </c>
      <c r="L8364" t="s">
        <v>35</v>
      </c>
      <c r="M8364" t="s">
        <v>138</v>
      </c>
      <c r="N8364" t="s">
        <v>11274</v>
      </c>
      <c r="O8364" s="129"/>
    </row>
    <row r="8365" spans="1:15">
      <c r="A8365" t="s">
        <v>316</v>
      </c>
      <c r="B8365" t="s">
        <v>317</v>
      </c>
      <c r="C8365" t="s">
        <v>11569</v>
      </c>
      <c r="D8365" t="s">
        <v>318</v>
      </c>
      <c r="E8365">
        <v>199.82</v>
      </c>
      <c r="F8365" t="s">
        <v>1170</v>
      </c>
      <c r="G8365" t="s">
        <v>11570</v>
      </c>
      <c r="H8365" t="s">
        <v>1087</v>
      </c>
      <c r="I8365" t="s">
        <v>10478</v>
      </c>
      <c r="J8365">
        <v>11278</v>
      </c>
      <c r="K8365">
        <v>113020</v>
      </c>
      <c r="L8365" t="s">
        <v>33</v>
      </c>
      <c r="M8365" t="s">
        <v>138</v>
      </c>
      <c r="N8365" t="s">
        <v>11264</v>
      </c>
      <c r="O8365" s="129"/>
    </row>
    <row r="8366" spans="1:15">
      <c r="A8366" t="s">
        <v>320</v>
      </c>
      <c r="B8366" t="s">
        <v>317</v>
      </c>
      <c r="C8366" t="s">
        <v>11571</v>
      </c>
      <c r="D8366" t="s">
        <v>318</v>
      </c>
      <c r="E8366">
        <v>199.82</v>
      </c>
      <c r="F8366" t="s">
        <v>1170</v>
      </c>
      <c r="G8366" t="s">
        <v>11572</v>
      </c>
      <c r="H8366" t="s">
        <v>1078</v>
      </c>
      <c r="I8366" t="s">
        <v>10478</v>
      </c>
      <c r="J8366">
        <v>11278</v>
      </c>
      <c r="K8366">
        <v>113020</v>
      </c>
      <c r="L8366" t="s">
        <v>33</v>
      </c>
      <c r="M8366" t="s">
        <v>138</v>
      </c>
      <c r="N8366" t="s">
        <v>11265</v>
      </c>
      <c r="O8366" s="129"/>
    </row>
    <row r="8367" spans="1:15">
      <c r="A8367" t="s">
        <v>321</v>
      </c>
      <c r="B8367" t="s">
        <v>317</v>
      </c>
      <c r="C8367" t="s">
        <v>11573</v>
      </c>
      <c r="D8367" t="s">
        <v>318</v>
      </c>
      <c r="E8367">
        <v>204.89</v>
      </c>
      <c r="F8367" t="s">
        <v>1170</v>
      </c>
      <c r="G8367" t="s">
        <v>11574</v>
      </c>
      <c r="H8367" t="s">
        <v>1082</v>
      </c>
      <c r="I8367" t="s">
        <v>10478</v>
      </c>
      <c r="J8367">
        <v>11278</v>
      </c>
      <c r="K8367">
        <v>113020</v>
      </c>
      <c r="L8367" t="s">
        <v>33</v>
      </c>
      <c r="M8367" t="s">
        <v>138</v>
      </c>
      <c r="N8367" t="s">
        <v>11266</v>
      </c>
      <c r="O8367" s="129"/>
    </row>
    <row r="8368" spans="1:15">
      <c r="A8368" t="s">
        <v>1115</v>
      </c>
      <c r="B8368" t="s">
        <v>317</v>
      </c>
      <c r="C8368" t="s">
        <v>11575</v>
      </c>
      <c r="D8368" t="s">
        <v>318</v>
      </c>
      <c r="E8368">
        <v>215.04</v>
      </c>
      <c r="F8368" t="s">
        <v>1170</v>
      </c>
      <c r="G8368" t="s">
        <v>11576</v>
      </c>
      <c r="H8368" t="s">
        <v>1082</v>
      </c>
      <c r="I8368" t="s">
        <v>10478</v>
      </c>
      <c r="J8368">
        <v>11278</v>
      </c>
      <c r="K8368">
        <v>113020</v>
      </c>
      <c r="L8368" t="s">
        <v>33</v>
      </c>
      <c r="M8368" t="s">
        <v>138</v>
      </c>
      <c r="N8368" t="s">
        <v>11267</v>
      </c>
      <c r="O8368" s="129"/>
    </row>
    <row r="8369" spans="1:15">
      <c r="A8369" t="s">
        <v>11577</v>
      </c>
      <c r="B8369" t="s">
        <v>317</v>
      </c>
      <c r="C8369" t="s">
        <v>11578</v>
      </c>
      <c r="D8369" t="s">
        <v>318</v>
      </c>
      <c r="E8369">
        <v>204.89</v>
      </c>
      <c r="F8369" t="s">
        <v>1170</v>
      </c>
      <c r="G8369" t="s">
        <v>11579</v>
      </c>
      <c r="H8369" t="s">
        <v>1074</v>
      </c>
      <c r="I8369" t="s">
        <v>10478</v>
      </c>
      <c r="J8369">
        <v>11278</v>
      </c>
      <c r="K8369">
        <v>113020</v>
      </c>
      <c r="L8369" t="s">
        <v>33</v>
      </c>
      <c r="M8369" t="s">
        <v>138</v>
      </c>
      <c r="N8369" t="s">
        <v>11268</v>
      </c>
      <c r="O8369" s="129"/>
    </row>
    <row r="8370" spans="1:15">
      <c r="A8370" t="s">
        <v>11580</v>
      </c>
      <c r="B8370" t="s">
        <v>317</v>
      </c>
      <c r="C8370" t="s">
        <v>11581</v>
      </c>
      <c r="D8370" t="s">
        <v>318</v>
      </c>
      <c r="E8370">
        <v>204.89</v>
      </c>
      <c r="F8370" t="s">
        <v>1170</v>
      </c>
      <c r="G8370" t="s">
        <v>11582</v>
      </c>
      <c r="H8370" t="s">
        <v>1069</v>
      </c>
      <c r="I8370" t="s">
        <v>10478</v>
      </c>
      <c r="J8370">
        <v>11278</v>
      </c>
      <c r="K8370">
        <v>113020</v>
      </c>
      <c r="L8370" t="s">
        <v>33</v>
      </c>
      <c r="M8370" t="s">
        <v>138</v>
      </c>
      <c r="N8370" t="s">
        <v>11269</v>
      </c>
      <c r="O8370" s="129"/>
    </row>
    <row r="8371" spans="1:15">
      <c r="A8371" t="s">
        <v>11583</v>
      </c>
      <c r="B8371" t="s">
        <v>317</v>
      </c>
      <c r="C8371" t="s">
        <v>11584</v>
      </c>
      <c r="D8371" t="s">
        <v>318</v>
      </c>
      <c r="E8371">
        <v>204.89</v>
      </c>
      <c r="F8371" t="s">
        <v>1170</v>
      </c>
      <c r="G8371" t="s">
        <v>11585</v>
      </c>
      <c r="H8371" t="s">
        <v>1078</v>
      </c>
      <c r="I8371" t="s">
        <v>10478</v>
      </c>
      <c r="J8371">
        <v>11278</v>
      </c>
      <c r="K8371">
        <v>113020</v>
      </c>
      <c r="L8371" t="s">
        <v>33</v>
      </c>
      <c r="M8371" t="s">
        <v>138</v>
      </c>
      <c r="N8371" t="s">
        <v>11271</v>
      </c>
      <c r="O8371" s="129"/>
    </row>
    <row r="8372" spans="1:15">
      <c r="A8372" t="s">
        <v>1155</v>
      </c>
      <c r="B8372" t="s">
        <v>317</v>
      </c>
      <c r="C8372" t="s">
        <v>11586</v>
      </c>
      <c r="D8372" t="s">
        <v>318</v>
      </c>
      <c r="E8372">
        <v>204.89</v>
      </c>
      <c r="F8372" t="s">
        <v>1170</v>
      </c>
      <c r="G8372" t="s">
        <v>11587</v>
      </c>
      <c r="H8372" t="s">
        <v>1082</v>
      </c>
      <c r="I8372" t="s">
        <v>10478</v>
      </c>
      <c r="J8372">
        <v>11278</v>
      </c>
      <c r="K8372">
        <v>113020</v>
      </c>
      <c r="L8372" t="s">
        <v>33</v>
      </c>
      <c r="M8372" t="s">
        <v>138</v>
      </c>
      <c r="N8372" t="s">
        <v>11270</v>
      </c>
      <c r="O8372" s="129"/>
    </row>
    <row r="8373" spans="1:15">
      <c r="A8373" t="s">
        <v>11588</v>
      </c>
      <c r="B8373" t="s">
        <v>317</v>
      </c>
      <c r="C8373" t="s">
        <v>11589</v>
      </c>
      <c r="D8373" t="s">
        <v>318</v>
      </c>
      <c r="E8373">
        <v>435.29</v>
      </c>
      <c r="F8373" t="s">
        <v>1170</v>
      </c>
      <c r="G8373" t="s">
        <v>11590</v>
      </c>
      <c r="H8373" t="s">
        <v>1093</v>
      </c>
      <c r="I8373" t="s">
        <v>10478</v>
      </c>
      <c r="J8373">
        <v>11278</v>
      </c>
      <c r="K8373">
        <v>113020</v>
      </c>
      <c r="L8373" t="s">
        <v>33</v>
      </c>
      <c r="M8373" t="s">
        <v>138</v>
      </c>
      <c r="N8373" t="s">
        <v>11272</v>
      </c>
      <c r="O8373" s="129"/>
    </row>
    <row r="8374" spans="1:15">
      <c r="A8374" t="s">
        <v>1161</v>
      </c>
      <c r="B8374" t="s">
        <v>317</v>
      </c>
      <c r="C8374" t="s">
        <v>11591</v>
      </c>
      <c r="D8374" t="s">
        <v>318</v>
      </c>
      <c r="E8374">
        <v>230.49</v>
      </c>
      <c r="F8374" t="s">
        <v>1170</v>
      </c>
      <c r="G8374" t="s">
        <v>11592</v>
      </c>
      <c r="H8374" t="s">
        <v>1082</v>
      </c>
      <c r="I8374" t="s">
        <v>10478</v>
      </c>
      <c r="J8374">
        <v>11278</v>
      </c>
      <c r="K8374">
        <v>113020</v>
      </c>
      <c r="L8374" t="s">
        <v>33</v>
      </c>
      <c r="M8374" t="s">
        <v>138</v>
      </c>
      <c r="N8374" t="s">
        <v>11273</v>
      </c>
      <c r="O8374" s="129"/>
    </row>
    <row r="8375" spans="1:15">
      <c r="A8375" t="s">
        <v>1160</v>
      </c>
      <c r="B8375" t="s">
        <v>317</v>
      </c>
      <c r="C8375" t="s">
        <v>11593</v>
      </c>
      <c r="D8375" t="s">
        <v>318</v>
      </c>
      <c r="E8375">
        <v>230.49</v>
      </c>
      <c r="F8375" t="s">
        <v>1170</v>
      </c>
      <c r="G8375" t="s">
        <v>11594</v>
      </c>
      <c r="H8375" t="s">
        <v>1088</v>
      </c>
      <c r="I8375" t="s">
        <v>10478</v>
      </c>
      <c r="J8375">
        <v>11278</v>
      </c>
      <c r="K8375">
        <v>113020</v>
      </c>
      <c r="L8375" t="s">
        <v>33</v>
      </c>
      <c r="M8375" t="s">
        <v>138</v>
      </c>
      <c r="N8375" t="s">
        <v>11274</v>
      </c>
      <c r="O8375" s="129"/>
    </row>
    <row r="8376" spans="1:15">
      <c r="A8376" t="s">
        <v>316</v>
      </c>
      <c r="B8376" t="s">
        <v>317</v>
      </c>
      <c r="C8376" t="s">
        <v>11569</v>
      </c>
      <c r="D8376" t="s">
        <v>318</v>
      </c>
      <c r="E8376">
        <v>5707.67</v>
      </c>
      <c r="F8376" t="s">
        <v>1170</v>
      </c>
      <c r="G8376" t="s">
        <v>11570</v>
      </c>
      <c r="H8376" t="s">
        <v>1088</v>
      </c>
      <c r="I8376" t="s">
        <v>10477</v>
      </c>
      <c r="J8376">
        <v>11278</v>
      </c>
      <c r="K8376">
        <v>113040</v>
      </c>
      <c r="L8376" t="s">
        <v>27</v>
      </c>
      <c r="M8376" t="s">
        <v>138</v>
      </c>
      <c r="N8376" t="s">
        <v>11264</v>
      </c>
      <c r="O8376" s="129"/>
    </row>
    <row r="8377" spans="1:15">
      <c r="A8377" t="s">
        <v>320</v>
      </c>
      <c r="B8377" t="s">
        <v>317</v>
      </c>
      <c r="C8377" t="s">
        <v>11571</v>
      </c>
      <c r="D8377" t="s">
        <v>318</v>
      </c>
      <c r="E8377">
        <v>5700.34</v>
      </c>
      <c r="F8377" t="s">
        <v>1170</v>
      </c>
      <c r="G8377" t="s">
        <v>11572</v>
      </c>
      <c r="H8377" t="s">
        <v>1079</v>
      </c>
      <c r="I8377" t="s">
        <v>10477</v>
      </c>
      <c r="J8377">
        <v>11278</v>
      </c>
      <c r="K8377">
        <v>113040</v>
      </c>
      <c r="L8377" t="s">
        <v>27</v>
      </c>
      <c r="M8377" t="s">
        <v>138</v>
      </c>
      <c r="N8377" t="s">
        <v>11265</v>
      </c>
      <c r="O8377" s="129"/>
    </row>
    <row r="8378" spans="1:15">
      <c r="A8378" t="s">
        <v>321</v>
      </c>
      <c r="B8378" t="s">
        <v>317</v>
      </c>
      <c r="C8378" t="s">
        <v>11573</v>
      </c>
      <c r="D8378" t="s">
        <v>318</v>
      </c>
      <c r="E8378">
        <v>5778.81</v>
      </c>
      <c r="F8378" t="s">
        <v>1170</v>
      </c>
      <c r="G8378" t="s">
        <v>11574</v>
      </c>
      <c r="H8378" t="s">
        <v>1083</v>
      </c>
      <c r="I8378" t="s">
        <v>10477</v>
      </c>
      <c r="J8378">
        <v>11278</v>
      </c>
      <c r="K8378">
        <v>113040</v>
      </c>
      <c r="L8378" t="s">
        <v>27</v>
      </c>
      <c r="M8378" t="s">
        <v>138</v>
      </c>
      <c r="N8378" t="s">
        <v>11266</v>
      </c>
      <c r="O8378" s="129"/>
    </row>
    <row r="8379" spans="1:15">
      <c r="A8379" t="s">
        <v>1115</v>
      </c>
      <c r="B8379" t="s">
        <v>317</v>
      </c>
      <c r="C8379" t="s">
        <v>11575</v>
      </c>
      <c r="D8379" t="s">
        <v>318</v>
      </c>
      <c r="E8379">
        <v>5820.37</v>
      </c>
      <c r="F8379" t="s">
        <v>1170</v>
      </c>
      <c r="G8379" t="s">
        <v>11576</v>
      </c>
      <c r="H8379" t="s">
        <v>1083</v>
      </c>
      <c r="I8379" t="s">
        <v>10477</v>
      </c>
      <c r="J8379">
        <v>11278</v>
      </c>
      <c r="K8379">
        <v>113040</v>
      </c>
      <c r="L8379" t="s">
        <v>27</v>
      </c>
      <c r="M8379" t="s">
        <v>138</v>
      </c>
      <c r="N8379" t="s">
        <v>11267</v>
      </c>
      <c r="O8379" s="129"/>
    </row>
    <row r="8380" spans="1:15">
      <c r="A8380" t="s">
        <v>11577</v>
      </c>
      <c r="B8380" t="s">
        <v>317</v>
      </c>
      <c r="C8380" t="s">
        <v>11578</v>
      </c>
      <c r="D8380" t="s">
        <v>318</v>
      </c>
      <c r="E8380">
        <v>5723.98</v>
      </c>
      <c r="F8380" t="s">
        <v>1170</v>
      </c>
      <c r="G8380" t="s">
        <v>11579</v>
      </c>
      <c r="H8380" t="s">
        <v>1075</v>
      </c>
      <c r="I8380" t="s">
        <v>10477</v>
      </c>
      <c r="J8380">
        <v>11278</v>
      </c>
      <c r="K8380">
        <v>113040</v>
      </c>
      <c r="L8380" t="s">
        <v>27</v>
      </c>
      <c r="M8380" t="s">
        <v>138</v>
      </c>
      <c r="N8380" t="s">
        <v>11268</v>
      </c>
      <c r="O8380" s="129"/>
    </row>
    <row r="8381" spans="1:15">
      <c r="A8381" t="s">
        <v>11580</v>
      </c>
      <c r="B8381" t="s">
        <v>317</v>
      </c>
      <c r="C8381" t="s">
        <v>11581</v>
      </c>
      <c r="D8381" t="s">
        <v>318</v>
      </c>
      <c r="E8381">
        <v>5784.27</v>
      </c>
      <c r="F8381" t="s">
        <v>1170</v>
      </c>
      <c r="G8381" t="s">
        <v>11582</v>
      </c>
      <c r="H8381" t="s">
        <v>1070</v>
      </c>
      <c r="I8381" t="s">
        <v>10477</v>
      </c>
      <c r="J8381">
        <v>11278</v>
      </c>
      <c r="K8381">
        <v>113040</v>
      </c>
      <c r="L8381" t="s">
        <v>27</v>
      </c>
      <c r="M8381" t="s">
        <v>138</v>
      </c>
      <c r="N8381" t="s">
        <v>11269</v>
      </c>
      <c r="O8381" s="129"/>
    </row>
    <row r="8382" spans="1:15">
      <c r="A8382" t="s">
        <v>1155</v>
      </c>
      <c r="B8382" t="s">
        <v>317</v>
      </c>
      <c r="C8382" t="s">
        <v>11586</v>
      </c>
      <c r="D8382" t="s">
        <v>318</v>
      </c>
      <c r="E8382">
        <v>5886.08</v>
      </c>
      <c r="F8382" t="s">
        <v>1170</v>
      </c>
      <c r="G8382" t="s">
        <v>11587</v>
      </c>
      <c r="H8382" t="s">
        <v>1083</v>
      </c>
      <c r="I8382" t="s">
        <v>10477</v>
      </c>
      <c r="J8382">
        <v>11278</v>
      </c>
      <c r="K8382">
        <v>113040</v>
      </c>
      <c r="L8382" t="s">
        <v>27</v>
      </c>
      <c r="M8382" t="s">
        <v>138</v>
      </c>
      <c r="N8382" t="s">
        <v>11270</v>
      </c>
      <c r="O8382" s="129"/>
    </row>
    <row r="8383" spans="1:15">
      <c r="A8383" t="s">
        <v>11583</v>
      </c>
      <c r="B8383" t="s">
        <v>317</v>
      </c>
      <c r="C8383" t="s">
        <v>11584</v>
      </c>
      <c r="D8383" t="s">
        <v>318</v>
      </c>
      <c r="E8383">
        <v>6179.68</v>
      </c>
      <c r="F8383" t="s">
        <v>1170</v>
      </c>
      <c r="G8383" t="s">
        <v>11585</v>
      </c>
      <c r="H8383" t="s">
        <v>1079</v>
      </c>
      <c r="I8383" t="s">
        <v>10477</v>
      </c>
      <c r="J8383">
        <v>11278</v>
      </c>
      <c r="K8383">
        <v>113040</v>
      </c>
      <c r="L8383" t="s">
        <v>27</v>
      </c>
      <c r="M8383" t="s">
        <v>138</v>
      </c>
      <c r="N8383" t="s">
        <v>11271</v>
      </c>
      <c r="O8383" s="129"/>
    </row>
    <row r="8384" spans="1:15">
      <c r="A8384" t="s">
        <v>11588</v>
      </c>
      <c r="B8384" t="s">
        <v>317</v>
      </c>
      <c r="C8384" t="s">
        <v>11589</v>
      </c>
      <c r="D8384" t="s">
        <v>318</v>
      </c>
      <c r="E8384">
        <v>7522.15</v>
      </c>
      <c r="F8384" t="s">
        <v>1170</v>
      </c>
      <c r="G8384" t="s">
        <v>11590</v>
      </c>
      <c r="H8384" t="s">
        <v>1094</v>
      </c>
      <c r="I8384" t="s">
        <v>10477</v>
      </c>
      <c r="J8384">
        <v>11278</v>
      </c>
      <c r="K8384">
        <v>113040</v>
      </c>
      <c r="L8384" t="s">
        <v>27</v>
      </c>
      <c r="M8384" t="s">
        <v>138</v>
      </c>
      <c r="N8384" t="s">
        <v>11272</v>
      </c>
      <c r="O8384" s="129"/>
    </row>
    <row r="8385" spans="1:15">
      <c r="A8385" t="s">
        <v>1161</v>
      </c>
      <c r="B8385" t="s">
        <v>317</v>
      </c>
      <c r="C8385" t="s">
        <v>11591</v>
      </c>
      <c r="D8385" t="s">
        <v>318</v>
      </c>
      <c r="E8385">
        <v>6624.75</v>
      </c>
      <c r="F8385" t="s">
        <v>1170</v>
      </c>
      <c r="G8385" t="s">
        <v>11592</v>
      </c>
      <c r="H8385" t="s">
        <v>1083</v>
      </c>
      <c r="I8385" t="s">
        <v>10477</v>
      </c>
      <c r="J8385">
        <v>11278</v>
      </c>
      <c r="K8385">
        <v>113040</v>
      </c>
      <c r="L8385" t="s">
        <v>27</v>
      </c>
      <c r="M8385" t="s">
        <v>138</v>
      </c>
      <c r="N8385" t="s">
        <v>11273</v>
      </c>
      <c r="O8385" s="129"/>
    </row>
    <row r="8386" spans="1:15">
      <c r="A8386" t="s">
        <v>1160</v>
      </c>
      <c r="B8386" t="s">
        <v>317</v>
      </c>
      <c r="C8386" t="s">
        <v>11593</v>
      </c>
      <c r="D8386" t="s">
        <v>318</v>
      </c>
      <c r="E8386">
        <v>6505.83</v>
      </c>
      <c r="F8386" t="s">
        <v>1170</v>
      </c>
      <c r="G8386" t="s">
        <v>11594</v>
      </c>
      <c r="H8386" t="s">
        <v>1089</v>
      </c>
      <c r="I8386" t="s">
        <v>10477</v>
      </c>
      <c r="J8386">
        <v>11278</v>
      </c>
      <c r="K8386">
        <v>113040</v>
      </c>
      <c r="L8386" t="s">
        <v>27</v>
      </c>
      <c r="M8386" t="s">
        <v>138</v>
      </c>
      <c r="N8386" t="s">
        <v>11274</v>
      </c>
      <c r="O8386" s="129"/>
    </row>
    <row r="8387" spans="1:15">
      <c r="A8387" t="s">
        <v>316</v>
      </c>
      <c r="B8387" t="s">
        <v>317</v>
      </c>
      <c r="C8387" t="s">
        <v>11569</v>
      </c>
      <c r="D8387" t="s">
        <v>318</v>
      </c>
      <c r="E8387">
        <v>1813.05</v>
      </c>
      <c r="F8387" t="s">
        <v>1170</v>
      </c>
      <c r="G8387" t="s">
        <v>11570</v>
      </c>
      <c r="H8387" t="s">
        <v>1089</v>
      </c>
      <c r="I8387" t="s">
        <v>10476</v>
      </c>
      <c r="J8387">
        <v>11278</v>
      </c>
      <c r="K8387">
        <v>113060</v>
      </c>
      <c r="L8387" t="s">
        <v>31</v>
      </c>
      <c r="M8387" t="s">
        <v>138</v>
      </c>
      <c r="N8387" t="s">
        <v>11264</v>
      </c>
      <c r="O8387" s="129"/>
    </row>
    <row r="8388" spans="1:15">
      <c r="A8388" t="s">
        <v>320</v>
      </c>
      <c r="B8388" t="s">
        <v>317</v>
      </c>
      <c r="C8388" t="s">
        <v>11571</v>
      </c>
      <c r="D8388" t="s">
        <v>318</v>
      </c>
      <c r="E8388">
        <v>1520.83</v>
      </c>
      <c r="F8388" t="s">
        <v>1170</v>
      </c>
      <c r="G8388" t="s">
        <v>11572</v>
      </c>
      <c r="H8388" t="s">
        <v>1080</v>
      </c>
      <c r="I8388" t="s">
        <v>10476</v>
      </c>
      <c r="J8388">
        <v>11278</v>
      </c>
      <c r="K8388">
        <v>113060</v>
      </c>
      <c r="L8388" t="s">
        <v>31</v>
      </c>
      <c r="M8388" t="s">
        <v>138</v>
      </c>
      <c r="N8388" t="s">
        <v>11265</v>
      </c>
      <c r="O8388" s="129"/>
    </row>
    <row r="8389" spans="1:15">
      <c r="A8389" t="s">
        <v>321</v>
      </c>
      <c r="B8389" t="s">
        <v>317</v>
      </c>
      <c r="C8389" t="s">
        <v>11573</v>
      </c>
      <c r="D8389" t="s">
        <v>318</v>
      </c>
      <c r="E8389">
        <v>1598.2</v>
      </c>
      <c r="F8389" t="s">
        <v>1170</v>
      </c>
      <c r="G8389" t="s">
        <v>11574</v>
      </c>
      <c r="H8389" t="s">
        <v>1084</v>
      </c>
      <c r="I8389" t="s">
        <v>10476</v>
      </c>
      <c r="J8389">
        <v>11278</v>
      </c>
      <c r="K8389">
        <v>113060</v>
      </c>
      <c r="L8389" t="s">
        <v>31</v>
      </c>
      <c r="M8389" t="s">
        <v>138</v>
      </c>
      <c r="N8389" t="s">
        <v>11266</v>
      </c>
      <c r="O8389" s="129"/>
    </row>
    <row r="8390" spans="1:15">
      <c r="A8390" t="s">
        <v>1115</v>
      </c>
      <c r="B8390" t="s">
        <v>317</v>
      </c>
      <c r="C8390" t="s">
        <v>11575</v>
      </c>
      <c r="D8390" t="s">
        <v>318</v>
      </c>
      <c r="E8390">
        <v>1697.06</v>
      </c>
      <c r="F8390" t="s">
        <v>1170</v>
      </c>
      <c r="G8390" t="s">
        <v>11576</v>
      </c>
      <c r="H8390" t="s">
        <v>1084</v>
      </c>
      <c r="I8390" t="s">
        <v>10476</v>
      </c>
      <c r="J8390">
        <v>11278</v>
      </c>
      <c r="K8390">
        <v>113060</v>
      </c>
      <c r="L8390" t="s">
        <v>31</v>
      </c>
      <c r="M8390" t="s">
        <v>138</v>
      </c>
      <c r="N8390" t="s">
        <v>11267</v>
      </c>
      <c r="O8390" s="129"/>
    </row>
    <row r="8391" spans="1:15">
      <c r="A8391" t="s">
        <v>11577</v>
      </c>
      <c r="B8391" t="s">
        <v>317</v>
      </c>
      <c r="C8391" t="s">
        <v>11578</v>
      </c>
      <c r="D8391" t="s">
        <v>318</v>
      </c>
      <c r="E8391">
        <v>1656.34</v>
      </c>
      <c r="F8391" t="s">
        <v>1170</v>
      </c>
      <c r="G8391" t="s">
        <v>11579</v>
      </c>
      <c r="H8391" t="s">
        <v>1076</v>
      </c>
      <c r="I8391" t="s">
        <v>10476</v>
      </c>
      <c r="J8391">
        <v>11278</v>
      </c>
      <c r="K8391">
        <v>113060</v>
      </c>
      <c r="L8391" t="s">
        <v>31</v>
      </c>
      <c r="M8391" t="s">
        <v>138</v>
      </c>
      <c r="N8391" t="s">
        <v>11268</v>
      </c>
      <c r="O8391" s="129"/>
    </row>
    <row r="8392" spans="1:15">
      <c r="A8392" t="s">
        <v>11580</v>
      </c>
      <c r="B8392" t="s">
        <v>317</v>
      </c>
      <c r="C8392" t="s">
        <v>11581</v>
      </c>
      <c r="D8392" t="s">
        <v>318</v>
      </c>
      <c r="E8392">
        <v>1186.3599999999999</v>
      </c>
      <c r="F8392" t="s">
        <v>1170</v>
      </c>
      <c r="G8392" t="s">
        <v>11582</v>
      </c>
      <c r="H8392" t="s">
        <v>1071</v>
      </c>
      <c r="I8392" t="s">
        <v>10476</v>
      </c>
      <c r="J8392">
        <v>11278</v>
      </c>
      <c r="K8392">
        <v>113060</v>
      </c>
      <c r="L8392" t="s">
        <v>31</v>
      </c>
      <c r="M8392" t="s">
        <v>138</v>
      </c>
      <c r="N8392" t="s">
        <v>11269</v>
      </c>
      <c r="O8392" s="129"/>
    </row>
    <row r="8393" spans="1:15">
      <c r="A8393" t="s">
        <v>1155</v>
      </c>
      <c r="B8393" t="s">
        <v>317</v>
      </c>
      <c r="C8393" t="s">
        <v>11586</v>
      </c>
      <c r="D8393" t="s">
        <v>318</v>
      </c>
      <c r="E8393">
        <v>1776.88</v>
      </c>
      <c r="F8393" t="s">
        <v>1170</v>
      </c>
      <c r="G8393" t="s">
        <v>11587</v>
      </c>
      <c r="H8393" t="s">
        <v>1084</v>
      </c>
      <c r="I8393" t="s">
        <v>10476</v>
      </c>
      <c r="J8393">
        <v>11278</v>
      </c>
      <c r="K8393">
        <v>113060</v>
      </c>
      <c r="L8393" t="s">
        <v>31</v>
      </c>
      <c r="M8393" t="s">
        <v>138</v>
      </c>
      <c r="N8393" t="s">
        <v>11270</v>
      </c>
      <c r="O8393" s="129"/>
    </row>
    <row r="8394" spans="1:15">
      <c r="A8394" t="s">
        <v>11583</v>
      </c>
      <c r="B8394" t="s">
        <v>317</v>
      </c>
      <c r="C8394" t="s">
        <v>11584</v>
      </c>
      <c r="D8394" t="s">
        <v>318</v>
      </c>
      <c r="E8394">
        <v>1543.67</v>
      </c>
      <c r="F8394" t="s">
        <v>1170</v>
      </c>
      <c r="G8394" t="s">
        <v>11585</v>
      </c>
      <c r="H8394" t="s">
        <v>1080</v>
      </c>
      <c r="I8394" t="s">
        <v>10476</v>
      </c>
      <c r="J8394">
        <v>11278</v>
      </c>
      <c r="K8394">
        <v>113060</v>
      </c>
      <c r="L8394" t="s">
        <v>31</v>
      </c>
      <c r="M8394" t="s">
        <v>138</v>
      </c>
      <c r="N8394" t="s">
        <v>11271</v>
      </c>
      <c r="O8394" s="129"/>
    </row>
    <row r="8395" spans="1:15">
      <c r="A8395" t="s">
        <v>11588</v>
      </c>
      <c r="B8395" t="s">
        <v>317</v>
      </c>
      <c r="C8395" t="s">
        <v>11589</v>
      </c>
      <c r="D8395" t="s">
        <v>318</v>
      </c>
      <c r="E8395">
        <v>4357.32</v>
      </c>
      <c r="F8395" t="s">
        <v>1170</v>
      </c>
      <c r="G8395" t="s">
        <v>11590</v>
      </c>
      <c r="H8395" t="s">
        <v>1095</v>
      </c>
      <c r="I8395" t="s">
        <v>10476</v>
      </c>
      <c r="J8395">
        <v>11278</v>
      </c>
      <c r="K8395">
        <v>113060</v>
      </c>
      <c r="L8395" t="s">
        <v>31</v>
      </c>
      <c r="M8395" t="s">
        <v>138</v>
      </c>
      <c r="N8395" t="s">
        <v>11272</v>
      </c>
      <c r="O8395" s="129"/>
    </row>
    <row r="8396" spans="1:15">
      <c r="A8396" t="s">
        <v>1161</v>
      </c>
      <c r="B8396" t="s">
        <v>317</v>
      </c>
      <c r="C8396" t="s">
        <v>11591</v>
      </c>
      <c r="D8396" t="s">
        <v>318</v>
      </c>
      <c r="E8396">
        <v>1926.66</v>
      </c>
      <c r="F8396" t="s">
        <v>1170</v>
      </c>
      <c r="G8396" t="s">
        <v>11592</v>
      </c>
      <c r="H8396" t="s">
        <v>1084</v>
      </c>
      <c r="I8396" t="s">
        <v>10476</v>
      </c>
      <c r="J8396">
        <v>11278</v>
      </c>
      <c r="K8396">
        <v>113060</v>
      </c>
      <c r="L8396" t="s">
        <v>31</v>
      </c>
      <c r="M8396" t="s">
        <v>138</v>
      </c>
      <c r="N8396" t="s">
        <v>11273</v>
      </c>
      <c r="O8396" s="129"/>
    </row>
    <row r="8397" spans="1:15">
      <c r="A8397" t="s">
        <v>1160</v>
      </c>
      <c r="B8397" t="s">
        <v>317</v>
      </c>
      <c r="C8397" t="s">
        <v>11593</v>
      </c>
      <c r="D8397" t="s">
        <v>318</v>
      </c>
      <c r="E8397">
        <v>1611.38</v>
      </c>
      <c r="F8397" t="s">
        <v>1170</v>
      </c>
      <c r="G8397" t="s">
        <v>11594</v>
      </c>
      <c r="H8397" t="s">
        <v>1090</v>
      </c>
      <c r="I8397" t="s">
        <v>10476</v>
      </c>
      <c r="J8397">
        <v>11278</v>
      </c>
      <c r="K8397">
        <v>113060</v>
      </c>
      <c r="L8397" t="s">
        <v>31</v>
      </c>
      <c r="M8397" t="s">
        <v>138</v>
      </c>
      <c r="N8397" t="s">
        <v>11274</v>
      </c>
      <c r="O8397" s="129"/>
    </row>
    <row r="8398" spans="1:15">
      <c r="A8398" t="s">
        <v>11588</v>
      </c>
      <c r="B8398" t="s">
        <v>317</v>
      </c>
      <c r="C8398" t="s">
        <v>11589</v>
      </c>
      <c r="D8398" t="s">
        <v>318</v>
      </c>
      <c r="E8398">
        <v>170.55</v>
      </c>
      <c r="F8398" t="s">
        <v>1170</v>
      </c>
      <c r="G8398" t="s">
        <v>11590</v>
      </c>
      <c r="H8398" t="s">
        <v>1096</v>
      </c>
      <c r="I8398" t="s">
        <v>11623</v>
      </c>
      <c r="J8398">
        <v>11278</v>
      </c>
      <c r="K8398">
        <v>114000</v>
      </c>
      <c r="L8398" t="s">
        <v>39</v>
      </c>
      <c r="M8398" t="s">
        <v>138</v>
      </c>
      <c r="N8398" t="s">
        <v>11272</v>
      </c>
      <c r="O8398" s="129"/>
    </row>
    <row r="8399" spans="1:15">
      <c r="A8399" t="s">
        <v>1161</v>
      </c>
      <c r="B8399" t="s">
        <v>317</v>
      </c>
      <c r="C8399" t="s">
        <v>11591</v>
      </c>
      <c r="D8399" t="s">
        <v>318</v>
      </c>
      <c r="E8399">
        <v>170.55</v>
      </c>
      <c r="F8399" t="s">
        <v>1170</v>
      </c>
      <c r="G8399" t="s">
        <v>11592</v>
      </c>
      <c r="H8399" t="s">
        <v>1085</v>
      </c>
      <c r="I8399" t="s">
        <v>11623</v>
      </c>
      <c r="J8399">
        <v>11278</v>
      </c>
      <c r="K8399">
        <v>114000</v>
      </c>
      <c r="L8399" t="s">
        <v>39</v>
      </c>
      <c r="M8399" t="s">
        <v>138</v>
      </c>
      <c r="N8399" t="s">
        <v>11273</v>
      </c>
      <c r="O8399" s="129"/>
    </row>
    <row r="8400" spans="1:15">
      <c r="A8400" t="s">
        <v>1160</v>
      </c>
      <c r="B8400" t="s">
        <v>317</v>
      </c>
      <c r="C8400" t="s">
        <v>11593</v>
      </c>
      <c r="D8400" t="s">
        <v>318</v>
      </c>
      <c r="E8400">
        <v>170.55</v>
      </c>
      <c r="F8400" t="s">
        <v>1170</v>
      </c>
      <c r="G8400" t="s">
        <v>11594</v>
      </c>
      <c r="H8400" t="s">
        <v>1091</v>
      </c>
      <c r="I8400" t="s">
        <v>11623</v>
      </c>
      <c r="J8400">
        <v>11278</v>
      </c>
      <c r="K8400">
        <v>114000</v>
      </c>
      <c r="L8400" t="s">
        <v>39</v>
      </c>
      <c r="M8400" t="s">
        <v>138</v>
      </c>
      <c r="N8400" t="s">
        <v>11274</v>
      </c>
      <c r="O8400" s="129"/>
    </row>
    <row r="8401" spans="1:15">
      <c r="A8401" t="s">
        <v>316</v>
      </c>
      <c r="B8401" t="s">
        <v>317</v>
      </c>
      <c r="C8401" t="s">
        <v>11569</v>
      </c>
      <c r="D8401" t="s">
        <v>318</v>
      </c>
      <c r="E8401">
        <v>1069.27</v>
      </c>
      <c r="F8401" t="s">
        <v>1170</v>
      </c>
      <c r="G8401" t="s">
        <v>11570</v>
      </c>
      <c r="H8401" t="s">
        <v>1090</v>
      </c>
      <c r="I8401" t="s">
        <v>10475</v>
      </c>
      <c r="J8401">
        <v>11278</v>
      </c>
      <c r="K8401">
        <v>114010</v>
      </c>
      <c r="L8401" t="s">
        <v>35</v>
      </c>
      <c r="M8401" t="s">
        <v>138</v>
      </c>
      <c r="N8401" t="s">
        <v>11264</v>
      </c>
      <c r="O8401" s="129"/>
    </row>
    <row r="8402" spans="1:15">
      <c r="A8402" t="s">
        <v>320</v>
      </c>
      <c r="B8402" t="s">
        <v>317</v>
      </c>
      <c r="C8402" t="s">
        <v>11571</v>
      </c>
      <c r="D8402" t="s">
        <v>318</v>
      </c>
      <c r="E8402">
        <v>1100.69</v>
      </c>
      <c r="F8402" t="s">
        <v>1170</v>
      </c>
      <c r="G8402" t="s">
        <v>11572</v>
      </c>
      <c r="H8402" t="s">
        <v>1081</v>
      </c>
      <c r="I8402" t="s">
        <v>10475</v>
      </c>
      <c r="J8402">
        <v>11278</v>
      </c>
      <c r="K8402">
        <v>114010</v>
      </c>
      <c r="L8402" t="s">
        <v>35</v>
      </c>
      <c r="M8402" t="s">
        <v>138</v>
      </c>
      <c r="N8402" t="s">
        <v>11265</v>
      </c>
      <c r="O8402" s="129"/>
    </row>
    <row r="8403" spans="1:15">
      <c r="A8403" t="s">
        <v>321</v>
      </c>
      <c r="B8403" t="s">
        <v>317</v>
      </c>
      <c r="C8403" t="s">
        <v>11573</v>
      </c>
      <c r="D8403" t="s">
        <v>318</v>
      </c>
      <c r="E8403">
        <v>1086.1099999999999</v>
      </c>
      <c r="F8403" t="s">
        <v>1170</v>
      </c>
      <c r="G8403" t="s">
        <v>11574</v>
      </c>
      <c r="H8403" t="s">
        <v>1085</v>
      </c>
      <c r="I8403" t="s">
        <v>10475</v>
      </c>
      <c r="J8403">
        <v>11278</v>
      </c>
      <c r="K8403">
        <v>114010</v>
      </c>
      <c r="L8403" t="s">
        <v>35</v>
      </c>
      <c r="M8403" t="s">
        <v>138</v>
      </c>
      <c r="N8403" t="s">
        <v>11266</v>
      </c>
      <c r="O8403" s="129"/>
    </row>
    <row r="8404" spans="1:15">
      <c r="A8404" t="s">
        <v>1115</v>
      </c>
      <c r="B8404" t="s">
        <v>317</v>
      </c>
      <c r="C8404" t="s">
        <v>11575</v>
      </c>
      <c r="D8404" t="s">
        <v>318</v>
      </c>
      <c r="E8404">
        <v>1098.47</v>
      </c>
      <c r="F8404" t="s">
        <v>1170</v>
      </c>
      <c r="G8404" t="s">
        <v>11576</v>
      </c>
      <c r="H8404" t="s">
        <v>1085</v>
      </c>
      <c r="I8404" t="s">
        <v>10475</v>
      </c>
      <c r="J8404">
        <v>11278</v>
      </c>
      <c r="K8404">
        <v>114010</v>
      </c>
      <c r="L8404" t="s">
        <v>35</v>
      </c>
      <c r="M8404" t="s">
        <v>138</v>
      </c>
      <c r="N8404" t="s">
        <v>11267</v>
      </c>
      <c r="O8404" s="129"/>
    </row>
    <row r="8405" spans="1:15">
      <c r="A8405" t="s">
        <v>11577</v>
      </c>
      <c r="B8405" t="s">
        <v>317</v>
      </c>
      <c r="C8405" t="s">
        <v>11578</v>
      </c>
      <c r="D8405" t="s">
        <v>318</v>
      </c>
      <c r="E8405">
        <v>1086.1099999999999</v>
      </c>
      <c r="F8405" t="s">
        <v>1170</v>
      </c>
      <c r="G8405" t="s">
        <v>11579</v>
      </c>
      <c r="H8405" t="s">
        <v>1077</v>
      </c>
      <c r="I8405" t="s">
        <v>10475</v>
      </c>
      <c r="J8405">
        <v>11278</v>
      </c>
      <c r="K8405">
        <v>114010</v>
      </c>
      <c r="L8405" t="s">
        <v>35</v>
      </c>
      <c r="M8405" t="s">
        <v>138</v>
      </c>
      <c r="N8405" t="s">
        <v>11268</v>
      </c>
      <c r="O8405" s="129"/>
    </row>
    <row r="8406" spans="1:15">
      <c r="A8406" t="s">
        <v>11580</v>
      </c>
      <c r="B8406" t="s">
        <v>317</v>
      </c>
      <c r="C8406" t="s">
        <v>11581</v>
      </c>
      <c r="D8406" t="s">
        <v>318</v>
      </c>
      <c r="E8406">
        <v>1186.77</v>
      </c>
      <c r="F8406" t="s">
        <v>1170</v>
      </c>
      <c r="G8406" t="s">
        <v>11582</v>
      </c>
      <c r="H8406" t="s">
        <v>1072</v>
      </c>
      <c r="I8406" t="s">
        <v>10475</v>
      </c>
      <c r="J8406">
        <v>11278</v>
      </c>
      <c r="K8406">
        <v>114010</v>
      </c>
      <c r="L8406" t="s">
        <v>35</v>
      </c>
      <c r="M8406" t="s">
        <v>138</v>
      </c>
      <c r="N8406" t="s">
        <v>11269</v>
      </c>
      <c r="O8406" s="129"/>
    </row>
    <row r="8407" spans="1:15">
      <c r="A8407" t="s">
        <v>11583</v>
      </c>
      <c r="B8407" t="s">
        <v>317</v>
      </c>
      <c r="C8407" t="s">
        <v>11584</v>
      </c>
      <c r="D8407" t="s">
        <v>318</v>
      </c>
      <c r="E8407">
        <v>1107.69</v>
      </c>
      <c r="F8407" t="s">
        <v>1170</v>
      </c>
      <c r="G8407" t="s">
        <v>11585</v>
      </c>
      <c r="H8407" t="s">
        <v>1081</v>
      </c>
      <c r="I8407" t="s">
        <v>10475</v>
      </c>
      <c r="J8407">
        <v>11278</v>
      </c>
      <c r="K8407">
        <v>114010</v>
      </c>
      <c r="L8407" t="s">
        <v>35</v>
      </c>
      <c r="M8407" t="s">
        <v>138</v>
      </c>
      <c r="N8407" t="s">
        <v>11271</v>
      </c>
      <c r="O8407" s="129"/>
    </row>
    <row r="8408" spans="1:15">
      <c r="A8408" t="s">
        <v>1155</v>
      </c>
      <c r="B8408" t="s">
        <v>317</v>
      </c>
      <c r="C8408" t="s">
        <v>11586</v>
      </c>
      <c r="D8408" t="s">
        <v>318</v>
      </c>
      <c r="E8408">
        <v>1096.9000000000001</v>
      </c>
      <c r="F8408" t="s">
        <v>1170</v>
      </c>
      <c r="G8408" t="s">
        <v>11587</v>
      </c>
      <c r="H8408" t="s">
        <v>1085</v>
      </c>
      <c r="I8408" t="s">
        <v>10475</v>
      </c>
      <c r="J8408">
        <v>11278</v>
      </c>
      <c r="K8408">
        <v>114010</v>
      </c>
      <c r="L8408" t="s">
        <v>35</v>
      </c>
      <c r="M8408" t="s">
        <v>138</v>
      </c>
      <c r="N8408" t="s">
        <v>11270</v>
      </c>
      <c r="O8408" s="129"/>
    </row>
    <row r="8409" spans="1:15">
      <c r="A8409" t="s">
        <v>11588</v>
      </c>
      <c r="B8409" t="s">
        <v>317</v>
      </c>
      <c r="C8409" t="s">
        <v>11589</v>
      </c>
      <c r="D8409" t="s">
        <v>318</v>
      </c>
      <c r="E8409">
        <v>1954.17</v>
      </c>
      <c r="F8409" t="s">
        <v>1170</v>
      </c>
      <c r="G8409" t="s">
        <v>11590</v>
      </c>
      <c r="H8409" t="s">
        <v>1097</v>
      </c>
      <c r="I8409" t="s">
        <v>10475</v>
      </c>
      <c r="J8409">
        <v>11278</v>
      </c>
      <c r="K8409">
        <v>114010</v>
      </c>
      <c r="L8409" t="s">
        <v>35</v>
      </c>
      <c r="M8409" t="s">
        <v>138</v>
      </c>
      <c r="N8409" t="s">
        <v>11272</v>
      </c>
      <c r="O8409" s="129"/>
    </row>
    <row r="8410" spans="1:15">
      <c r="A8410" t="s">
        <v>1161</v>
      </c>
      <c r="B8410" t="s">
        <v>317</v>
      </c>
      <c r="C8410" t="s">
        <v>11591</v>
      </c>
      <c r="D8410" t="s">
        <v>318</v>
      </c>
      <c r="E8410">
        <v>1466.94</v>
      </c>
      <c r="F8410" t="s">
        <v>1170</v>
      </c>
      <c r="G8410" t="s">
        <v>11592</v>
      </c>
      <c r="H8410" t="s">
        <v>1086</v>
      </c>
      <c r="I8410" t="s">
        <v>10475</v>
      </c>
      <c r="J8410">
        <v>11278</v>
      </c>
      <c r="K8410">
        <v>114010</v>
      </c>
      <c r="L8410" t="s">
        <v>35</v>
      </c>
      <c r="M8410" t="s">
        <v>138</v>
      </c>
      <c r="N8410" t="s">
        <v>11273</v>
      </c>
      <c r="O8410" s="129"/>
    </row>
    <row r="8411" spans="1:15">
      <c r="A8411" t="s">
        <v>1160</v>
      </c>
      <c r="B8411" t="s">
        <v>317</v>
      </c>
      <c r="C8411" t="s">
        <v>11593</v>
      </c>
      <c r="D8411" t="s">
        <v>318</v>
      </c>
      <c r="E8411">
        <v>2113.9499999999998</v>
      </c>
      <c r="F8411" t="s">
        <v>1170</v>
      </c>
      <c r="G8411" t="s">
        <v>11594</v>
      </c>
      <c r="H8411" t="s">
        <v>1092</v>
      </c>
      <c r="I8411" t="s">
        <v>10475</v>
      </c>
      <c r="J8411">
        <v>11278</v>
      </c>
      <c r="K8411">
        <v>114010</v>
      </c>
      <c r="L8411" t="s">
        <v>35</v>
      </c>
      <c r="M8411" t="s">
        <v>138</v>
      </c>
      <c r="N8411" t="s">
        <v>11274</v>
      </c>
      <c r="O8411" s="129"/>
    </row>
    <row r="8412" spans="1:15">
      <c r="A8412" t="s">
        <v>316</v>
      </c>
      <c r="B8412" t="s">
        <v>317</v>
      </c>
      <c r="C8412" t="s">
        <v>11569</v>
      </c>
      <c r="D8412" t="s">
        <v>318</v>
      </c>
      <c r="E8412">
        <v>626.5</v>
      </c>
      <c r="F8412" t="s">
        <v>1170</v>
      </c>
      <c r="G8412" t="s">
        <v>11570</v>
      </c>
      <c r="H8412" t="s">
        <v>1091</v>
      </c>
      <c r="I8412" t="s">
        <v>10474</v>
      </c>
      <c r="J8412">
        <v>11278</v>
      </c>
      <c r="K8412">
        <v>114020</v>
      </c>
      <c r="L8412" t="s">
        <v>33</v>
      </c>
      <c r="M8412" t="s">
        <v>138</v>
      </c>
      <c r="N8412" t="s">
        <v>11264</v>
      </c>
      <c r="O8412" s="129"/>
    </row>
    <row r="8413" spans="1:15">
      <c r="A8413" t="s">
        <v>320</v>
      </c>
      <c r="B8413" t="s">
        <v>317</v>
      </c>
      <c r="C8413" t="s">
        <v>11571</v>
      </c>
      <c r="D8413" t="s">
        <v>318</v>
      </c>
      <c r="E8413">
        <v>626.5</v>
      </c>
      <c r="F8413" t="s">
        <v>1170</v>
      </c>
      <c r="G8413" t="s">
        <v>11572</v>
      </c>
      <c r="H8413" t="s">
        <v>1082</v>
      </c>
      <c r="I8413" t="s">
        <v>10474</v>
      </c>
      <c r="J8413">
        <v>11278</v>
      </c>
      <c r="K8413">
        <v>114020</v>
      </c>
      <c r="L8413" t="s">
        <v>33</v>
      </c>
      <c r="M8413" t="s">
        <v>138</v>
      </c>
      <c r="N8413" t="s">
        <v>11265</v>
      </c>
      <c r="O8413" s="129"/>
    </row>
    <row r="8414" spans="1:15">
      <c r="A8414" t="s">
        <v>321</v>
      </c>
      <c r="B8414" t="s">
        <v>317</v>
      </c>
      <c r="C8414" t="s">
        <v>11573</v>
      </c>
      <c r="D8414" t="s">
        <v>318</v>
      </c>
      <c r="E8414">
        <v>636.94000000000005</v>
      </c>
      <c r="F8414" t="s">
        <v>1170</v>
      </c>
      <c r="G8414" t="s">
        <v>11574</v>
      </c>
      <c r="H8414" t="s">
        <v>1086</v>
      </c>
      <c r="I8414" t="s">
        <v>10474</v>
      </c>
      <c r="J8414">
        <v>11278</v>
      </c>
      <c r="K8414">
        <v>114020</v>
      </c>
      <c r="L8414" t="s">
        <v>33</v>
      </c>
      <c r="M8414" t="s">
        <v>138</v>
      </c>
      <c r="N8414" t="s">
        <v>11266</v>
      </c>
      <c r="O8414" s="129"/>
    </row>
    <row r="8415" spans="1:15">
      <c r="A8415" t="s">
        <v>1115</v>
      </c>
      <c r="B8415" t="s">
        <v>317</v>
      </c>
      <c r="C8415" t="s">
        <v>11575</v>
      </c>
      <c r="D8415" t="s">
        <v>318</v>
      </c>
      <c r="E8415">
        <v>657.82</v>
      </c>
      <c r="F8415" t="s">
        <v>1170</v>
      </c>
      <c r="G8415" t="s">
        <v>11576</v>
      </c>
      <c r="H8415" t="s">
        <v>1086</v>
      </c>
      <c r="I8415" t="s">
        <v>10474</v>
      </c>
      <c r="J8415">
        <v>11278</v>
      </c>
      <c r="K8415">
        <v>114020</v>
      </c>
      <c r="L8415" t="s">
        <v>33</v>
      </c>
      <c r="M8415" t="s">
        <v>138</v>
      </c>
      <c r="N8415" t="s">
        <v>11267</v>
      </c>
      <c r="O8415" s="129"/>
    </row>
    <row r="8416" spans="1:15">
      <c r="A8416" t="s">
        <v>11577</v>
      </c>
      <c r="B8416" t="s">
        <v>317</v>
      </c>
      <c r="C8416" t="s">
        <v>11578</v>
      </c>
      <c r="D8416" t="s">
        <v>318</v>
      </c>
      <c r="E8416">
        <v>636.94000000000005</v>
      </c>
      <c r="F8416" t="s">
        <v>1170</v>
      </c>
      <c r="G8416" t="s">
        <v>11579</v>
      </c>
      <c r="H8416" t="s">
        <v>1078</v>
      </c>
      <c r="I8416" t="s">
        <v>10474</v>
      </c>
      <c r="J8416">
        <v>11278</v>
      </c>
      <c r="K8416">
        <v>114020</v>
      </c>
      <c r="L8416" t="s">
        <v>33</v>
      </c>
      <c r="M8416" t="s">
        <v>138</v>
      </c>
      <c r="N8416" t="s">
        <v>11268</v>
      </c>
      <c r="O8416" s="129"/>
    </row>
    <row r="8417" spans="1:15">
      <c r="A8417" t="s">
        <v>11580</v>
      </c>
      <c r="B8417" t="s">
        <v>317</v>
      </c>
      <c r="C8417" t="s">
        <v>11581</v>
      </c>
      <c r="D8417" t="s">
        <v>318</v>
      </c>
      <c r="E8417">
        <v>636.94000000000005</v>
      </c>
      <c r="F8417" t="s">
        <v>1170</v>
      </c>
      <c r="G8417" t="s">
        <v>11582</v>
      </c>
      <c r="H8417" t="s">
        <v>1073</v>
      </c>
      <c r="I8417" t="s">
        <v>10474</v>
      </c>
      <c r="J8417">
        <v>11278</v>
      </c>
      <c r="K8417">
        <v>114020</v>
      </c>
      <c r="L8417" t="s">
        <v>33</v>
      </c>
      <c r="M8417" t="s">
        <v>138</v>
      </c>
      <c r="N8417" t="s">
        <v>11269</v>
      </c>
      <c r="O8417" s="129"/>
    </row>
    <row r="8418" spans="1:15">
      <c r="A8418" t="s">
        <v>1155</v>
      </c>
      <c r="B8418" t="s">
        <v>317</v>
      </c>
      <c r="C8418" t="s">
        <v>11586</v>
      </c>
      <c r="D8418" t="s">
        <v>318</v>
      </c>
      <c r="E8418">
        <v>636.94000000000005</v>
      </c>
      <c r="F8418" t="s">
        <v>1170</v>
      </c>
      <c r="G8418" t="s">
        <v>11587</v>
      </c>
      <c r="H8418" t="s">
        <v>1086</v>
      </c>
      <c r="I8418" t="s">
        <v>10474</v>
      </c>
      <c r="J8418">
        <v>11278</v>
      </c>
      <c r="K8418">
        <v>114020</v>
      </c>
      <c r="L8418" t="s">
        <v>33</v>
      </c>
      <c r="M8418" t="s">
        <v>138</v>
      </c>
      <c r="N8418" t="s">
        <v>11270</v>
      </c>
      <c r="O8418" s="129"/>
    </row>
    <row r="8419" spans="1:15">
      <c r="A8419" t="s">
        <v>11583</v>
      </c>
      <c r="B8419" t="s">
        <v>317</v>
      </c>
      <c r="C8419" t="s">
        <v>11584</v>
      </c>
      <c r="D8419" t="s">
        <v>318</v>
      </c>
      <c r="E8419">
        <v>636.94000000000005</v>
      </c>
      <c r="F8419" t="s">
        <v>1170</v>
      </c>
      <c r="G8419" t="s">
        <v>11585</v>
      </c>
      <c r="H8419" t="s">
        <v>1082</v>
      </c>
      <c r="I8419" t="s">
        <v>10474</v>
      </c>
      <c r="J8419">
        <v>11278</v>
      </c>
      <c r="K8419">
        <v>114020</v>
      </c>
      <c r="L8419" t="s">
        <v>33</v>
      </c>
      <c r="M8419" t="s">
        <v>138</v>
      </c>
      <c r="N8419" t="s">
        <v>11271</v>
      </c>
      <c r="O8419" s="129"/>
    </row>
    <row r="8420" spans="1:15">
      <c r="A8420" t="s">
        <v>11588</v>
      </c>
      <c r="B8420" t="s">
        <v>317</v>
      </c>
      <c r="C8420" t="s">
        <v>11589</v>
      </c>
      <c r="D8420" t="s">
        <v>318</v>
      </c>
      <c r="E8420">
        <v>1111.08</v>
      </c>
      <c r="F8420" t="s">
        <v>1170</v>
      </c>
      <c r="G8420" t="s">
        <v>11590</v>
      </c>
      <c r="H8420" t="s">
        <v>1098</v>
      </c>
      <c r="I8420" t="s">
        <v>10474</v>
      </c>
      <c r="J8420">
        <v>11278</v>
      </c>
      <c r="K8420">
        <v>114020</v>
      </c>
      <c r="L8420" t="s">
        <v>33</v>
      </c>
      <c r="M8420" t="s">
        <v>138</v>
      </c>
      <c r="N8420" t="s">
        <v>11272</v>
      </c>
      <c r="O8420" s="129"/>
    </row>
    <row r="8421" spans="1:15">
      <c r="A8421" t="s">
        <v>1161</v>
      </c>
      <c r="B8421" t="s">
        <v>317</v>
      </c>
      <c r="C8421" t="s">
        <v>11591</v>
      </c>
      <c r="D8421" t="s">
        <v>318</v>
      </c>
      <c r="E8421">
        <v>689.62</v>
      </c>
      <c r="F8421" t="s">
        <v>1170</v>
      </c>
      <c r="G8421" t="s">
        <v>11592</v>
      </c>
      <c r="H8421" t="s">
        <v>1087</v>
      </c>
      <c r="I8421" t="s">
        <v>10474</v>
      </c>
      <c r="J8421">
        <v>11278</v>
      </c>
      <c r="K8421">
        <v>114020</v>
      </c>
      <c r="L8421" t="s">
        <v>33</v>
      </c>
      <c r="M8421" t="s">
        <v>138</v>
      </c>
      <c r="N8421" t="s">
        <v>11273</v>
      </c>
      <c r="O8421" s="129"/>
    </row>
    <row r="8422" spans="1:15">
      <c r="A8422" t="s">
        <v>1160</v>
      </c>
      <c r="B8422" t="s">
        <v>317</v>
      </c>
      <c r="C8422" t="s">
        <v>11593</v>
      </c>
      <c r="D8422" t="s">
        <v>318</v>
      </c>
      <c r="E8422">
        <v>689.62</v>
      </c>
      <c r="F8422" t="s">
        <v>1170</v>
      </c>
      <c r="G8422" t="s">
        <v>11594</v>
      </c>
      <c r="H8422" t="s">
        <v>1093</v>
      </c>
      <c r="I8422" t="s">
        <v>10474</v>
      </c>
      <c r="J8422">
        <v>11278</v>
      </c>
      <c r="K8422">
        <v>114020</v>
      </c>
      <c r="L8422" t="s">
        <v>33</v>
      </c>
      <c r="M8422" t="s">
        <v>138</v>
      </c>
      <c r="N8422" t="s">
        <v>11274</v>
      </c>
      <c r="O8422" s="129"/>
    </row>
    <row r="8423" spans="1:15">
      <c r="A8423" t="s">
        <v>316</v>
      </c>
      <c r="B8423" t="s">
        <v>317</v>
      </c>
      <c r="C8423" t="s">
        <v>11569</v>
      </c>
      <c r="D8423" t="s">
        <v>318</v>
      </c>
      <c r="E8423">
        <v>13431.26</v>
      </c>
      <c r="F8423" t="s">
        <v>1170</v>
      </c>
      <c r="G8423" t="s">
        <v>11570</v>
      </c>
      <c r="H8423" t="s">
        <v>1092</v>
      </c>
      <c r="I8423" t="s">
        <v>10473</v>
      </c>
      <c r="J8423">
        <v>11278</v>
      </c>
      <c r="K8423">
        <v>114040</v>
      </c>
      <c r="L8423" t="s">
        <v>27</v>
      </c>
      <c r="M8423" t="s">
        <v>138</v>
      </c>
      <c r="N8423" t="s">
        <v>11264</v>
      </c>
      <c r="O8423" s="129"/>
    </row>
    <row r="8424" spans="1:15">
      <c r="A8424" t="s">
        <v>320</v>
      </c>
      <c r="B8424" t="s">
        <v>317</v>
      </c>
      <c r="C8424" t="s">
        <v>11571</v>
      </c>
      <c r="D8424" t="s">
        <v>318</v>
      </c>
      <c r="E8424">
        <v>13330.64</v>
      </c>
      <c r="F8424" t="s">
        <v>1170</v>
      </c>
      <c r="G8424" t="s">
        <v>11572</v>
      </c>
      <c r="H8424" t="s">
        <v>1083</v>
      </c>
      <c r="I8424" t="s">
        <v>10473</v>
      </c>
      <c r="J8424">
        <v>11278</v>
      </c>
      <c r="K8424">
        <v>114040</v>
      </c>
      <c r="L8424" t="s">
        <v>27</v>
      </c>
      <c r="M8424" t="s">
        <v>138</v>
      </c>
      <c r="N8424" t="s">
        <v>11265</v>
      </c>
      <c r="O8424" s="129"/>
    </row>
    <row r="8425" spans="1:15">
      <c r="A8425" t="s">
        <v>321</v>
      </c>
      <c r="B8425" t="s">
        <v>317</v>
      </c>
      <c r="C8425" t="s">
        <v>11573</v>
      </c>
      <c r="D8425" t="s">
        <v>318</v>
      </c>
      <c r="E8425">
        <v>13465.29</v>
      </c>
      <c r="F8425" t="s">
        <v>1170</v>
      </c>
      <c r="G8425" t="s">
        <v>11574</v>
      </c>
      <c r="H8425" t="s">
        <v>1087</v>
      </c>
      <c r="I8425" t="s">
        <v>10473</v>
      </c>
      <c r="J8425">
        <v>11278</v>
      </c>
      <c r="K8425">
        <v>114040</v>
      </c>
      <c r="L8425" t="s">
        <v>27</v>
      </c>
      <c r="M8425" t="s">
        <v>138</v>
      </c>
      <c r="N8425" t="s">
        <v>11266</v>
      </c>
      <c r="O8425" s="129"/>
    </row>
    <row r="8426" spans="1:15">
      <c r="A8426" t="s">
        <v>1115</v>
      </c>
      <c r="B8426" t="s">
        <v>317</v>
      </c>
      <c r="C8426" t="s">
        <v>11575</v>
      </c>
      <c r="D8426" t="s">
        <v>318</v>
      </c>
      <c r="E8426">
        <v>13624.64</v>
      </c>
      <c r="F8426" t="s">
        <v>1170</v>
      </c>
      <c r="G8426" t="s">
        <v>11576</v>
      </c>
      <c r="H8426" t="s">
        <v>1087</v>
      </c>
      <c r="I8426" t="s">
        <v>10473</v>
      </c>
      <c r="J8426">
        <v>11278</v>
      </c>
      <c r="K8426">
        <v>114040</v>
      </c>
      <c r="L8426" t="s">
        <v>27</v>
      </c>
      <c r="M8426" t="s">
        <v>138</v>
      </c>
      <c r="N8426" t="s">
        <v>11267</v>
      </c>
      <c r="O8426" s="129"/>
    </row>
    <row r="8427" spans="1:15">
      <c r="A8427" t="s">
        <v>11577</v>
      </c>
      <c r="B8427" t="s">
        <v>317</v>
      </c>
      <c r="C8427" t="s">
        <v>11578</v>
      </c>
      <c r="D8427" t="s">
        <v>318</v>
      </c>
      <c r="E8427">
        <v>13371.21</v>
      </c>
      <c r="F8427" t="s">
        <v>1170</v>
      </c>
      <c r="G8427" t="s">
        <v>11579</v>
      </c>
      <c r="H8427" t="s">
        <v>1079</v>
      </c>
      <c r="I8427" t="s">
        <v>10473</v>
      </c>
      <c r="J8427">
        <v>11278</v>
      </c>
      <c r="K8427">
        <v>114040</v>
      </c>
      <c r="L8427" t="s">
        <v>27</v>
      </c>
      <c r="M8427" t="s">
        <v>138</v>
      </c>
      <c r="N8427" t="s">
        <v>11268</v>
      </c>
      <c r="O8427" s="129"/>
    </row>
    <row r="8428" spans="1:15">
      <c r="A8428" t="s">
        <v>11580</v>
      </c>
      <c r="B8428" t="s">
        <v>317</v>
      </c>
      <c r="C8428" t="s">
        <v>11581</v>
      </c>
      <c r="D8428" t="s">
        <v>318</v>
      </c>
      <c r="E8428">
        <v>13474.66</v>
      </c>
      <c r="F8428" t="s">
        <v>1170</v>
      </c>
      <c r="G8428" t="s">
        <v>11582</v>
      </c>
      <c r="H8428" t="s">
        <v>1074</v>
      </c>
      <c r="I8428" t="s">
        <v>10473</v>
      </c>
      <c r="J8428">
        <v>11278</v>
      </c>
      <c r="K8428">
        <v>114040</v>
      </c>
      <c r="L8428" t="s">
        <v>27</v>
      </c>
      <c r="M8428" t="s">
        <v>138</v>
      </c>
      <c r="N8428" t="s">
        <v>11269</v>
      </c>
      <c r="O8428" s="129"/>
    </row>
    <row r="8429" spans="1:15">
      <c r="A8429" t="s">
        <v>11583</v>
      </c>
      <c r="B8429" t="s">
        <v>317</v>
      </c>
      <c r="C8429" t="s">
        <v>11584</v>
      </c>
      <c r="D8429" t="s">
        <v>318</v>
      </c>
      <c r="E8429">
        <v>14153.22</v>
      </c>
      <c r="F8429" t="s">
        <v>1170</v>
      </c>
      <c r="G8429" t="s">
        <v>11585</v>
      </c>
      <c r="H8429" t="s">
        <v>1083</v>
      </c>
      <c r="I8429" t="s">
        <v>10473</v>
      </c>
      <c r="J8429">
        <v>11278</v>
      </c>
      <c r="K8429">
        <v>114040</v>
      </c>
      <c r="L8429" t="s">
        <v>27</v>
      </c>
      <c r="M8429" t="s">
        <v>138</v>
      </c>
      <c r="N8429" t="s">
        <v>11271</v>
      </c>
      <c r="O8429" s="129"/>
    </row>
    <row r="8430" spans="1:15">
      <c r="A8430" t="s">
        <v>1155</v>
      </c>
      <c r="B8430" t="s">
        <v>317</v>
      </c>
      <c r="C8430" t="s">
        <v>11586</v>
      </c>
      <c r="D8430" t="s">
        <v>318</v>
      </c>
      <c r="E8430">
        <v>13649.36</v>
      </c>
      <c r="F8430" t="s">
        <v>1170</v>
      </c>
      <c r="G8430" t="s">
        <v>11587</v>
      </c>
      <c r="H8430" t="s">
        <v>1087</v>
      </c>
      <c r="I8430" t="s">
        <v>10473</v>
      </c>
      <c r="J8430">
        <v>11278</v>
      </c>
      <c r="K8430">
        <v>114040</v>
      </c>
      <c r="L8430" t="s">
        <v>27</v>
      </c>
      <c r="M8430" t="s">
        <v>138</v>
      </c>
      <c r="N8430" t="s">
        <v>11270</v>
      </c>
      <c r="O8430" s="129"/>
    </row>
    <row r="8431" spans="1:15">
      <c r="A8431" t="s">
        <v>11588</v>
      </c>
      <c r="B8431" t="s">
        <v>317</v>
      </c>
      <c r="C8431" t="s">
        <v>11589</v>
      </c>
      <c r="D8431" t="s">
        <v>318</v>
      </c>
      <c r="E8431">
        <v>16551.59</v>
      </c>
      <c r="F8431" t="s">
        <v>1170</v>
      </c>
      <c r="G8431" t="s">
        <v>11590</v>
      </c>
      <c r="H8431" t="s">
        <v>1099</v>
      </c>
      <c r="I8431" t="s">
        <v>10473</v>
      </c>
      <c r="J8431">
        <v>11278</v>
      </c>
      <c r="K8431">
        <v>114040</v>
      </c>
      <c r="L8431" t="s">
        <v>27</v>
      </c>
      <c r="M8431" t="s">
        <v>138</v>
      </c>
      <c r="N8431" t="s">
        <v>11272</v>
      </c>
      <c r="O8431" s="129"/>
    </row>
    <row r="8432" spans="1:15">
      <c r="A8432" t="s">
        <v>1161</v>
      </c>
      <c r="B8432" t="s">
        <v>317</v>
      </c>
      <c r="C8432" t="s">
        <v>11591</v>
      </c>
      <c r="D8432" t="s">
        <v>318</v>
      </c>
      <c r="E8432">
        <v>15244.24</v>
      </c>
      <c r="F8432" t="s">
        <v>1170</v>
      </c>
      <c r="G8432" t="s">
        <v>11592</v>
      </c>
      <c r="H8432" t="s">
        <v>1088</v>
      </c>
      <c r="I8432" t="s">
        <v>10473</v>
      </c>
      <c r="J8432">
        <v>11278</v>
      </c>
      <c r="K8432">
        <v>114040</v>
      </c>
      <c r="L8432" t="s">
        <v>27</v>
      </c>
      <c r="M8432" t="s">
        <v>138</v>
      </c>
      <c r="N8432" t="s">
        <v>11273</v>
      </c>
      <c r="O8432" s="129"/>
    </row>
    <row r="8433" spans="1:15">
      <c r="A8433" t="s">
        <v>1160</v>
      </c>
      <c r="B8433" t="s">
        <v>317</v>
      </c>
      <c r="C8433" t="s">
        <v>11593</v>
      </c>
      <c r="D8433" t="s">
        <v>318</v>
      </c>
      <c r="E8433">
        <v>14969.35</v>
      </c>
      <c r="F8433" t="s">
        <v>1170</v>
      </c>
      <c r="G8433" t="s">
        <v>11594</v>
      </c>
      <c r="H8433" t="s">
        <v>1094</v>
      </c>
      <c r="I8433" t="s">
        <v>10473</v>
      </c>
      <c r="J8433">
        <v>11278</v>
      </c>
      <c r="K8433">
        <v>114040</v>
      </c>
      <c r="L8433" t="s">
        <v>27</v>
      </c>
      <c r="M8433" t="s">
        <v>138</v>
      </c>
      <c r="N8433" t="s">
        <v>11274</v>
      </c>
      <c r="O8433" s="129"/>
    </row>
    <row r="8434" spans="1:15">
      <c r="A8434" t="s">
        <v>316</v>
      </c>
      <c r="B8434" t="s">
        <v>317</v>
      </c>
      <c r="C8434" t="s">
        <v>11569</v>
      </c>
      <c r="D8434" t="s">
        <v>318</v>
      </c>
      <c r="E8434">
        <v>7149.88</v>
      </c>
      <c r="F8434" t="s">
        <v>1170</v>
      </c>
      <c r="G8434" t="s">
        <v>11570</v>
      </c>
      <c r="H8434" t="s">
        <v>1093</v>
      </c>
      <c r="I8434" t="s">
        <v>10472</v>
      </c>
      <c r="J8434">
        <v>11278</v>
      </c>
      <c r="K8434">
        <v>114060</v>
      </c>
      <c r="L8434" t="s">
        <v>31</v>
      </c>
      <c r="M8434" t="s">
        <v>138</v>
      </c>
      <c r="N8434" t="s">
        <v>11264</v>
      </c>
      <c r="O8434" s="129"/>
    </row>
    <row r="8435" spans="1:15">
      <c r="A8435" t="s">
        <v>320</v>
      </c>
      <c r="B8435" t="s">
        <v>317</v>
      </c>
      <c r="C8435" t="s">
        <v>11571</v>
      </c>
      <c r="D8435" t="s">
        <v>318</v>
      </c>
      <c r="E8435">
        <v>5950.08</v>
      </c>
      <c r="F8435" t="s">
        <v>1170</v>
      </c>
      <c r="G8435" t="s">
        <v>11572</v>
      </c>
      <c r="H8435" t="s">
        <v>1084</v>
      </c>
      <c r="I8435" t="s">
        <v>10472</v>
      </c>
      <c r="J8435">
        <v>11278</v>
      </c>
      <c r="K8435">
        <v>114060</v>
      </c>
      <c r="L8435" t="s">
        <v>31</v>
      </c>
      <c r="M8435" t="s">
        <v>138</v>
      </c>
      <c r="N8435" t="s">
        <v>11265</v>
      </c>
      <c r="O8435" s="129"/>
    </row>
    <row r="8436" spans="1:15">
      <c r="A8436" t="s">
        <v>321</v>
      </c>
      <c r="B8436" t="s">
        <v>317</v>
      </c>
      <c r="C8436" t="s">
        <v>11573</v>
      </c>
      <c r="D8436" t="s">
        <v>318</v>
      </c>
      <c r="E8436">
        <v>6302.89</v>
      </c>
      <c r="F8436" t="s">
        <v>1170</v>
      </c>
      <c r="G8436" t="s">
        <v>11574</v>
      </c>
      <c r="H8436" t="s">
        <v>1088</v>
      </c>
      <c r="I8436" t="s">
        <v>10472</v>
      </c>
      <c r="J8436">
        <v>11278</v>
      </c>
      <c r="K8436">
        <v>114060</v>
      </c>
      <c r="L8436" t="s">
        <v>31</v>
      </c>
      <c r="M8436" t="s">
        <v>138</v>
      </c>
      <c r="N8436" t="s">
        <v>11266</v>
      </c>
      <c r="O8436" s="129"/>
    </row>
    <row r="8437" spans="1:15">
      <c r="A8437" t="s">
        <v>1115</v>
      </c>
      <c r="B8437" t="s">
        <v>317</v>
      </c>
      <c r="C8437" t="s">
        <v>11575</v>
      </c>
      <c r="D8437" t="s">
        <v>318</v>
      </c>
      <c r="E8437">
        <v>6556.12</v>
      </c>
      <c r="F8437" t="s">
        <v>1170</v>
      </c>
      <c r="G8437" t="s">
        <v>11576</v>
      </c>
      <c r="H8437" t="s">
        <v>1088</v>
      </c>
      <c r="I8437" t="s">
        <v>10472</v>
      </c>
      <c r="J8437">
        <v>11278</v>
      </c>
      <c r="K8437">
        <v>114060</v>
      </c>
      <c r="L8437" t="s">
        <v>31</v>
      </c>
      <c r="M8437" t="s">
        <v>138</v>
      </c>
      <c r="N8437" t="s">
        <v>11267</v>
      </c>
      <c r="O8437" s="129"/>
    </row>
    <row r="8438" spans="1:15">
      <c r="A8438" t="s">
        <v>11577</v>
      </c>
      <c r="B8438" t="s">
        <v>317</v>
      </c>
      <c r="C8438" t="s">
        <v>11578</v>
      </c>
      <c r="D8438" t="s">
        <v>318</v>
      </c>
      <c r="E8438">
        <v>6625.03</v>
      </c>
      <c r="F8438" t="s">
        <v>1170</v>
      </c>
      <c r="G8438" t="s">
        <v>11579</v>
      </c>
      <c r="H8438" t="s">
        <v>1080</v>
      </c>
      <c r="I8438" t="s">
        <v>10472</v>
      </c>
      <c r="J8438">
        <v>11278</v>
      </c>
      <c r="K8438">
        <v>114060</v>
      </c>
      <c r="L8438" t="s">
        <v>31</v>
      </c>
      <c r="M8438" t="s">
        <v>138</v>
      </c>
      <c r="N8438" t="s">
        <v>11268</v>
      </c>
      <c r="O8438" s="129"/>
    </row>
    <row r="8439" spans="1:15">
      <c r="A8439" t="s">
        <v>11580</v>
      </c>
      <c r="B8439" t="s">
        <v>317</v>
      </c>
      <c r="C8439" t="s">
        <v>11581</v>
      </c>
      <c r="D8439" t="s">
        <v>318</v>
      </c>
      <c r="E8439">
        <v>5177.5200000000004</v>
      </c>
      <c r="F8439" t="s">
        <v>1170</v>
      </c>
      <c r="G8439" t="s">
        <v>11582</v>
      </c>
      <c r="H8439" t="s">
        <v>1075</v>
      </c>
      <c r="I8439" t="s">
        <v>10472</v>
      </c>
      <c r="J8439">
        <v>11278</v>
      </c>
      <c r="K8439">
        <v>114060</v>
      </c>
      <c r="L8439" t="s">
        <v>31</v>
      </c>
      <c r="M8439" t="s">
        <v>138</v>
      </c>
      <c r="N8439" t="s">
        <v>11269</v>
      </c>
      <c r="O8439" s="129"/>
    </row>
    <row r="8440" spans="1:15">
      <c r="A8440" t="s">
        <v>11583</v>
      </c>
      <c r="B8440" t="s">
        <v>317</v>
      </c>
      <c r="C8440" t="s">
        <v>11584</v>
      </c>
      <c r="D8440" t="s">
        <v>318</v>
      </c>
      <c r="E8440">
        <v>6752.43</v>
      </c>
      <c r="F8440" t="s">
        <v>1170</v>
      </c>
      <c r="G8440" t="s">
        <v>11585</v>
      </c>
      <c r="H8440" t="s">
        <v>1084</v>
      </c>
      <c r="I8440" t="s">
        <v>10472</v>
      </c>
      <c r="J8440">
        <v>11278</v>
      </c>
      <c r="K8440">
        <v>114060</v>
      </c>
      <c r="L8440" t="s">
        <v>31</v>
      </c>
      <c r="M8440" t="s">
        <v>138</v>
      </c>
      <c r="N8440" t="s">
        <v>11271</v>
      </c>
      <c r="O8440" s="129"/>
    </row>
    <row r="8441" spans="1:15">
      <c r="A8441" t="s">
        <v>1155</v>
      </c>
      <c r="B8441" t="s">
        <v>317</v>
      </c>
      <c r="C8441" t="s">
        <v>11586</v>
      </c>
      <c r="D8441" t="s">
        <v>318</v>
      </c>
      <c r="E8441">
        <v>7185.72</v>
      </c>
      <c r="F8441" t="s">
        <v>1170</v>
      </c>
      <c r="G8441" t="s">
        <v>11587</v>
      </c>
      <c r="H8441" t="s">
        <v>1088</v>
      </c>
      <c r="I8441" t="s">
        <v>10472</v>
      </c>
      <c r="J8441">
        <v>11278</v>
      </c>
      <c r="K8441">
        <v>114060</v>
      </c>
      <c r="L8441" t="s">
        <v>31</v>
      </c>
      <c r="M8441" t="s">
        <v>138</v>
      </c>
      <c r="N8441" t="s">
        <v>11270</v>
      </c>
      <c r="O8441" s="129"/>
    </row>
    <row r="8442" spans="1:15">
      <c r="A8442" t="s">
        <v>11588</v>
      </c>
      <c r="B8442" t="s">
        <v>317</v>
      </c>
      <c r="C8442" t="s">
        <v>11589</v>
      </c>
      <c r="D8442" t="s">
        <v>318</v>
      </c>
      <c r="E8442">
        <v>12585.49</v>
      </c>
      <c r="F8442" t="s">
        <v>1170</v>
      </c>
      <c r="G8442" t="s">
        <v>11590</v>
      </c>
      <c r="H8442" t="s">
        <v>1100</v>
      </c>
      <c r="I8442" t="s">
        <v>10472</v>
      </c>
      <c r="J8442">
        <v>11278</v>
      </c>
      <c r="K8442">
        <v>114060</v>
      </c>
      <c r="L8442" t="s">
        <v>31</v>
      </c>
      <c r="M8442" t="s">
        <v>138</v>
      </c>
      <c r="N8442" t="s">
        <v>11272</v>
      </c>
      <c r="O8442" s="129"/>
    </row>
    <row r="8443" spans="1:15">
      <c r="A8443" t="s">
        <v>1161</v>
      </c>
      <c r="B8443" t="s">
        <v>317</v>
      </c>
      <c r="C8443" t="s">
        <v>11591</v>
      </c>
      <c r="D8443" t="s">
        <v>318</v>
      </c>
      <c r="E8443">
        <v>7612.84</v>
      </c>
      <c r="F8443" t="s">
        <v>1170</v>
      </c>
      <c r="G8443" t="s">
        <v>11592</v>
      </c>
      <c r="H8443" t="s">
        <v>1089</v>
      </c>
      <c r="I8443" t="s">
        <v>10472</v>
      </c>
      <c r="J8443">
        <v>11278</v>
      </c>
      <c r="K8443">
        <v>114060</v>
      </c>
      <c r="L8443" t="s">
        <v>31</v>
      </c>
      <c r="M8443" t="s">
        <v>138</v>
      </c>
      <c r="N8443" t="s">
        <v>11273</v>
      </c>
      <c r="O8443" s="129"/>
    </row>
    <row r="8444" spans="1:15">
      <c r="A8444" t="s">
        <v>1160</v>
      </c>
      <c r="B8444" t="s">
        <v>317</v>
      </c>
      <c r="C8444" t="s">
        <v>11593</v>
      </c>
      <c r="D8444" t="s">
        <v>318</v>
      </c>
      <c r="E8444">
        <v>6748.76</v>
      </c>
      <c r="F8444" t="s">
        <v>1170</v>
      </c>
      <c r="G8444" t="s">
        <v>11594</v>
      </c>
      <c r="H8444" t="s">
        <v>1095</v>
      </c>
      <c r="I8444" t="s">
        <v>10472</v>
      </c>
      <c r="J8444">
        <v>11278</v>
      </c>
      <c r="K8444">
        <v>114060</v>
      </c>
      <c r="L8444" t="s">
        <v>31</v>
      </c>
      <c r="M8444" t="s">
        <v>138</v>
      </c>
      <c r="N8444" t="s">
        <v>11274</v>
      </c>
      <c r="O8444" s="129"/>
    </row>
    <row r="8445" spans="1:15">
      <c r="E8445"/>
      <c r="F8445"/>
      <c r="O8445" s="129"/>
    </row>
    <row r="8446" spans="1:15">
      <c r="E8446"/>
      <c r="F8446"/>
      <c r="O8446" s="129"/>
    </row>
    <row r="8447" spans="1:15">
      <c r="E8447"/>
      <c r="F8447"/>
      <c r="O8447" s="129"/>
    </row>
    <row r="8448" spans="1:15">
      <c r="E8448"/>
      <c r="F8448"/>
      <c r="O8448" s="129"/>
    </row>
    <row r="8449" spans="5:15">
      <c r="E8449"/>
      <c r="F8449"/>
      <c r="O8449" s="129"/>
    </row>
    <row r="8450" spans="5:15">
      <c r="E8450"/>
      <c r="F8450"/>
      <c r="O8450" s="129"/>
    </row>
    <row r="8451" spans="5:15">
      <c r="E8451"/>
      <c r="F8451"/>
      <c r="O8451" s="129"/>
    </row>
    <row r="8452" spans="5:15">
      <c r="E8452"/>
      <c r="F8452"/>
      <c r="O8452" s="129"/>
    </row>
    <row r="8453" spans="5:15">
      <c r="E8453"/>
      <c r="F8453"/>
      <c r="O8453" s="129"/>
    </row>
    <row r="8454" spans="5:15">
      <c r="E8454"/>
      <c r="F8454"/>
      <c r="O8454" s="129"/>
    </row>
    <row r="8455" spans="5:15">
      <c r="E8455"/>
      <c r="F8455"/>
      <c r="O8455" s="129"/>
    </row>
    <row r="8456" spans="5:15">
      <c r="E8456"/>
      <c r="F8456"/>
      <c r="O8456" s="129"/>
    </row>
    <row r="8457" spans="5:15">
      <c r="E8457"/>
      <c r="F8457"/>
      <c r="O8457" s="129"/>
    </row>
    <row r="8458" spans="5:15">
      <c r="E8458"/>
      <c r="F8458"/>
      <c r="O8458" s="129"/>
    </row>
  </sheetData>
  <autoFilter ref="A1:O8465" xr:uid="{855979EA-D65E-45E1-9334-C48A324FA086}">
    <sortState xmlns:xlrd2="http://schemas.microsoft.com/office/spreadsheetml/2017/richdata2" ref="A2:O8465">
      <sortCondition ref="M1:M8465"/>
    </sortState>
  </autoFilter>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sheetPr>
  <dimension ref="A1:I90"/>
  <sheetViews>
    <sheetView workbookViewId="0">
      <selection activeCell="T106" sqref="T106"/>
    </sheetView>
  </sheetViews>
  <sheetFormatPr defaultRowHeight="15"/>
  <cols>
    <col min="1" max="1" width="42.85546875" bestFit="1" customWidth="1"/>
    <col min="2" max="2" width="10.85546875" bestFit="1" customWidth="1"/>
    <col min="3" max="3" width="7" bestFit="1" customWidth="1"/>
    <col min="4" max="5" width="8.5703125" bestFit="1" customWidth="1"/>
    <col min="6" max="6" width="12.85546875" customWidth="1"/>
    <col min="7" max="7" width="15.85546875" bestFit="1" customWidth="1"/>
    <col min="8" max="8" width="12" bestFit="1" customWidth="1"/>
    <col min="9" max="9" width="42.85546875" bestFit="1" customWidth="1"/>
  </cols>
  <sheetData>
    <row r="1" spans="1:9" ht="30.75" thickBot="1">
      <c r="A1" s="1" t="s">
        <v>118</v>
      </c>
      <c r="B1" s="1" t="s">
        <v>125</v>
      </c>
      <c r="C1" s="1" t="s">
        <v>123</v>
      </c>
      <c r="D1" s="2" t="s">
        <v>124</v>
      </c>
      <c r="E1" s="2" t="s">
        <v>220</v>
      </c>
      <c r="F1" s="11" t="s">
        <v>277</v>
      </c>
      <c r="G1" s="11" t="s">
        <v>124</v>
      </c>
      <c r="H1" s="11" t="s">
        <v>278</v>
      </c>
      <c r="I1" s="1" t="s">
        <v>118</v>
      </c>
    </row>
    <row r="3" spans="1:9">
      <c r="A3" t="s">
        <v>126</v>
      </c>
      <c r="I3" t="s">
        <v>126</v>
      </c>
    </row>
    <row r="4" spans="1:9">
      <c r="A4" t="s">
        <v>127</v>
      </c>
      <c r="B4" t="s">
        <v>128</v>
      </c>
      <c r="C4">
        <v>101251</v>
      </c>
      <c r="D4" s="3">
        <v>3021000</v>
      </c>
      <c r="E4" s="3">
        <v>1000</v>
      </c>
      <c r="F4">
        <v>10135</v>
      </c>
      <c r="G4">
        <v>3021000</v>
      </c>
      <c r="H4">
        <v>938600</v>
      </c>
      <c r="I4" t="s">
        <v>127</v>
      </c>
    </row>
    <row r="5" spans="1:9">
      <c r="A5" t="s">
        <v>129</v>
      </c>
      <c r="B5" t="s">
        <v>128</v>
      </c>
      <c r="C5">
        <v>101253</v>
      </c>
      <c r="D5" s="3">
        <v>3021002</v>
      </c>
      <c r="E5" s="3">
        <v>1002</v>
      </c>
      <c r="F5">
        <v>10132</v>
      </c>
      <c r="G5">
        <v>3021002</v>
      </c>
      <c r="H5">
        <v>938602</v>
      </c>
      <c r="I5" t="s">
        <v>129</v>
      </c>
    </row>
    <row r="6" spans="1:9">
      <c r="A6" s="17" t="s">
        <v>130</v>
      </c>
      <c r="B6" t="s">
        <v>131</v>
      </c>
      <c r="C6">
        <v>135086</v>
      </c>
      <c r="D6" s="3">
        <v>3023520</v>
      </c>
      <c r="E6" s="3">
        <v>3520</v>
      </c>
      <c r="F6">
        <v>11094</v>
      </c>
      <c r="G6">
        <v>3023520</v>
      </c>
      <c r="H6">
        <v>938701</v>
      </c>
      <c r="I6" s="17" t="s">
        <v>130</v>
      </c>
    </row>
    <row r="7" spans="1:9">
      <c r="A7" s="17" t="s">
        <v>132</v>
      </c>
      <c r="B7" t="s">
        <v>131</v>
      </c>
      <c r="C7">
        <v>101315</v>
      </c>
      <c r="D7" s="3">
        <v>3023300</v>
      </c>
      <c r="E7" s="3">
        <v>3300</v>
      </c>
      <c r="F7">
        <v>10040</v>
      </c>
      <c r="G7">
        <v>3023300</v>
      </c>
      <c r="H7">
        <v>938652</v>
      </c>
      <c r="I7" s="17" t="s">
        <v>132</v>
      </c>
    </row>
    <row r="8" spans="1:9">
      <c r="A8" s="17" t="s">
        <v>133</v>
      </c>
      <c r="B8" t="s">
        <v>131</v>
      </c>
      <c r="C8">
        <v>101329</v>
      </c>
      <c r="D8" s="3">
        <v>3023317</v>
      </c>
      <c r="E8" s="3">
        <v>3317</v>
      </c>
      <c r="F8">
        <v>10042</v>
      </c>
      <c r="G8">
        <v>3023317</v>
      </c>
      <c r="H8">
        <v>938664</v>
      </c>
      <c r="I8" s="17" t="s">
        <v>133</v>
      </c>
    </row>
    <row r="9" spans="1:9">
      <c r="A9" s="17" t="s">
        <v>134</v>
      </c>
      <c r="B9" t="s">
        <v>131</v>
      </c>
      <c r="C9">
        <v>101330</v>
      </c>
      <c r="D9" s="3">
        <v>3023500</v>
      </c>
      <c r="E9" s="3">
        <v>3500</v>
      </c>
      <c r="F9">
        <v>10043</v>
      </c>
      <c r="G9">
        <v>3023500</v>
      </c>
      <c r="H9">
        <v>938665</v>
      </c>
      <c r="I9" s="17" t="s">
        <v>134</v>
      </c>
    </row>
    <row r="10" spans="1:9">
      <c r="A10" s="17" t="s">
        <v>135</v>
      </c>
      <c r="B10" t="s">
        <v>131</v>
      </c>
      <c r="C10">
        <v>101342</v>
      </c>
      <c r="D10" s="3">
        <v>3023514</v>
      </c>
      <c r="E10" s="3">
        <v>3514</v>
      </c>
      <c r="F10">
        <v>10117</v>
      </c>
      <c r="G10">
        <v>3023514</v>
      </c>
      <c r="H10">
        <v>938677</v>
      </c>
      <c r="I10" s="17" t="s">
        <v>135</v>
      </c>
    </row>
    <row r="11" spans="1:9">
      <c r="A11" s="17" t="s">
        <v>136</v>
      </c>
      <c r="B11" t="s">
        <v>131</v>
      </c>
      <c r="C11">
        <v>101258</v>
      </c>
      <c r="D11" s="3">
        <v>3022002</v>
      </c>
      <c r="E11" s="3">
        <v>2002</v>
      </c>
      <c r="F11">
        <v>10044</v>
      </c>
      <c r="G11">
        <v>3022002</v>
      </c>
      <c r="H11">
        <v>938605</v>
      </c>
      <c r="I11" s="17" t="s">
        <v>136</v>
      </c>
    </row>
    <row r="12" spans="1:9">
      <c r="A12" s="17" t="s">
        <v>137</v>
      </c>
      <c r="B12" t="s">
        <v>131</v>
      </c>
      <c r="C12">
        <v>133365</v>
      </c>
      <c r="D12" s="3">
        <v>3022079</v>
      </c>
      <c r="E12" s="3">
        <v>2079</v>
      </c>
      <c r="F12">
        <v>10128</v>
      </c>
      <c r="G12">
        <v>3022079</v>
      </c>
      <c r="H12">
        <v>938651</v>
      </c>
      <c r="I12" s="17" t="s">
        <v>137</v>
      </c>
    </row>
    <row r="13" spans="1:9">
      <c r="A13" s="17" t="s">
        <v>138</v>
      </c>
      <c r="B13" t="s">
        <v>131</v>
      </c>
      <c r="C13">
        <v>136402</v>
      </c>
      <c r="D13" s="3">
        <v>3023524</v>
      </c>
      <c r="E13" s="3">
        <v>3524</v>
      </c>
      <c r="F13">
        <v>11278</v>
      </c>
      <c r="G13">
        <v>3023524</v>
      </c>
      <c r="H13">
        <v>938702</v>
      </c>
      <c r="I13" s="17" t="s">
        <v>138</v>
      </c>
    </row>
    <row r="14" spans="1:9">
      <c r="A14" s="17" t="s">
        <v>139</v>
      </c>
      <c r="B14" t="s">
        <v>131</v>
      </c>
      <c r="C14">
        <v>101259</v>
      </c>
      <c r="D14" s="3">
        <v>3022003</v>
      </c>
      <c r="E14" s="3">
        <v>2003</v>
      </c>
      <c r="F14">
        <v>10045</v>
      </c>
      <c r="G14">
        <v>3022003</v>
      </c>
      <c r="H14">
        <v>938606</v>
      </c>
      <c r="I14" s="17" t="s">
        <v>139</v>
      </c>
    </row>
    <row r="15" spans="1:9">
      <c r="A15" s="17" t="s">
        <v>140</v>
      </c>
      <c r="B15" t="s">
        <v>131</v>
      </c>
      <c r="C15">
        <v>101339</v>
      </c>
      <c r="D15" s="3">
        <v>3023511</v>
      </c>
      <c r="E15" s="3">
        <v>3511</v>
      </c>
      <c r="F15">
        <v>10115</v>
      </c>
      <c r="G15">
        <v>3023511</v>
      </c>
      <c r="H15">
        <v>938674</v>
      </c>
      <c r="I15" s="17" t="s">
        <v>140</v>
      </c>
    </row>
    <row r="16" spans="1:9">
      <c r="A16" s="17" t="s">
        <v>141</v>
      </c>
      <c r="B16" t="s">
        <v>131</v>
      </c>
      <c r="C16">
        <v>101263</v>
      </c>
      <c r="D16" s="3">
        <v>3022008</v>
      </c>
      <c r="E16" s="3">
        <v>2008</v>
      </c>
      <c r="F16">
        <v>10047</v>
      </c>
      <c r="G16">
        <v>3022008</v>
      </c>
      <c r="H16">
        <v>938608</v>
      </c>
      <c r="I16" s="17" t="s">
        <v>141</v>
      </c>
    </row>
    <row r="17" spans="1:9">
      <c r="A17" s="17" t="s">
        <v>142</v>
      </c>
      <c r="B17" t="s">
        <v>131</v>
      </c>
      <c r="C17">
        <v>101262</v>
      </c>
      <c r="D17" s="3">
        <v>3022007</v>
      </c>
      <c r="E17" s="3">
        <v>2007</v>
      </c>
      <c r="F17">
        <v>10046</v>
      </c>
      <c r="G17">
        <v>3022007</v>
      </c>
      <c r="H17">
        <v>938607</v>
      </c>
      <c r="I17" s="17" t="s">
        <v>142</v>
      </c>
    </row>
    <row r="18" spans="1:9">
      <c r="A18" s="17" t="s">
        <v>143</v>
      </c>
      <c r="B18" t="s">
        <v>131</v>
      </c>
      <c r="C18">
        <v>101264</v>
      </c>
      <c r="D18" s="3">
        <v>3022009</v>
      </c>
      <c r="E18" s="3">
        <v>2009</v>
      </c>
      <c r="F18">
        <v>10048</v>
      </c>
      <c r="G18">
        <v>3022009</v>
      </c>
      <c r="H18">
        <v>938609</v>
      </c>
      <c r="I18" s="17" t="s">
        <v>143</v>
      </c>
    </row>
    <row r="19" spans="1:9">
      <c r="A19" s="17" t="s">
        <v>144</v>
      </c>
      <c r="B19" t="s">
        <v>131</v>
      </c>
      <c r="C19">
        <v>101309</v>
      </c>
      <c r="D19" s="3">
        <v>3022067</v>
      </c>
      <c r="E19" s="3">
        <v>2067</v>
      </c>
      <c r="F19">
        <v>10118</v>
      </c>
      <c r="G19">
        <v>3022067</v>
      </c>
      <c r="H19">
        <v>938642</v>
      </c>
      <c r="I19" s="17" t="s">
        <v>144</v>
      </c>
    </row>
    <row r="20" spans="1:9">
      <c r="A20" s="17" t="s">
        <v>145</v>
      </c>
      <c r="B20" t="s">
        <v>131</v>
      </c>
      <c r="C20">
        <v>101316</v>
      </c>
      <c r="D20" s="3">
        <v>3023302</v>
      </c>
      <c r="E20" s="3">
        <v>3302</v>
      </c>
      <c r="F20">
        <v>10050</v>
      </c>
      <c r="G20">
        <v>3023302</v>
      </c>
      <c r="H20">
        <v>938653</v>
      </c>
      <c r="I20" s="17" t="s">
        <v>145</v>
      </c>
    </row>
    <row r="21" spans="1:9">
      <c r="A21" s="17" t="s">
        <v>146</v>
      </c>
      <c r="B21" t="s">
        <v>131</v>
      </c>
      <c r="C21">
        <v>101266</v>
      </c>
      <c r="D21" s="3">
        <v>3022011</v>
      </c>
      <c r="E21" s="3">
        <v>2011</v>
      </c>
      <c r="F21">
        <v>10051</v>
      </c>
      <c r="G21">
        <v>3022011</v>
      </c>
      <c r="H21">
        <v>938611</v>
      </c>
      <c r="I21" s="17" t="s">
        <v>146</v>
      </c>
    </row>
    <row r="22" spans="1:9">
      <c r="A22" s="17" t="s">
        <v>147</v>
      </c>
      <c r="B22" t="s">
        <v>131</v>
      </c>
      <c r="C22">
        <v>101269</v>
      </c>
      <c r="D22" s="3">
        <v>3022014</v>
      </c>
      <c r="E22" s="3">
        <v>2014</v>
      </c>
      <c r="F22">
        <v>10054</v>
      </c>
      <c r="G22">
        <v>3022014</v>
      </c>
      <c r="H22">
        <v>938612</v>
      </c>
      <c r="I22" s="17" t="s">
        <v>147</v>
      </c>
    </row>
    <row r="23" spans="1:9">
      <c r="A23" s="17" t="s">
        <v>148</v>
      </c>
      <c r="B23" t="s">
        <v>131</v>
      </c>
      <c r="C23">
        <v>101270</v>
      </c>
      <c r="D23" s="3">
        <v>3022015</v>
      </c>
      <c r="E23" s="3">
        <v>2015</v>
      </c>
      <c r="F23">
        <v>10055</v>
      </c>
      <c r="G23">
        <v>3022015</v>
      </c>
      <c r="H23">
        <v>938613</v>
      </c>
      <c r="I23" s="17" t="s">
        <v>148</v>
      </c>
    </row>
    <row r="24" spans="1:9">
      <c r="A24" s="17" t="s">
        <v>149</v>
      </c>
      <c r="B24" t="s">
        <v>131</v>
      </c>
      <c r="C24">
        <v>101271</v>
      </c>
      <c r="D24" s="3">
        <v>3022016</v>
      </c>
      <c r="E24" s="3">
        <v>2016</v>
      </c>
      <c r="F24">
        <v>10056</v>
      </c>
      <c r="G24">
        <v>3022016</v>
      </c>
      <c r="H24">
        <v>938614</v>
      </c>
      <c r="I24" s="17" t="s">
        <v>149</v>
      </c>
    </row>
    <row r="25" spans="1:9">
      <c r="A25" s="17" t="s">
        <v>150</v>
      </c>
      <c r="B25" t="s">
        <v>131</v>
      </c>
      <c r="C25">
        <v>101272</v>
      </c>
      <c r="D25" s="3">
        <v>3022017</v>
      </c>
      <c r="E25" s="3">
        <v>2017</v>
      </c>
      <c r="F25">
        <v>10057</v>
      </c>
      <c r="G25">
        <v>3022017</v>
      </c>
      <c r="H25">
        <v>938615</v>
      </c>
      <c r="I25" s="17" t="s">
        <v>150</v>
      </c>
    </row>
    <row r="26" spans="1:9">
      <c r="A26" s="17" t="s">
        <v>151</v>
      </c>
      <c r="B26" t="s">
        <v>131</v>
      </c>
      <c r="C26">
        <v>101314</v>
      </c>
      <c r="D26" s="3">
        <v>3022073</v>
      </c>
      <c r="E26" s="3">
        <v>2073</v>
      </c>
      <c r="F26">
        <v>10083</v>
      </c>
      <c r="G26">
        <v>3022073</v>
      </c>
      <c r="H26">
        <v>938646</v>
      </c>
      <c r="I26" s="17" t="s">
        <v>151</v>
      </c>
    </row>
    <row r="27" spans="1:9">
      <c r="A27" s="17" t="s">
        <v>152</v>
      </c>
      <c r="B27" t="s">
        <v>131</v>
      </c>
      <c r="C27">
        <v>101274</v>
      </c>
      <c r="D27" s="3">
        <v>3022019</v>
      </c>
      <c r="E27" s="3">
        <v>2019</v>
      </c>
      <c r="F27">
        <v>10059</v>
      </c>
      <c r="G27">
        <v>3022019</v>
      </c>
      <c r="H27">
        <v>938617</v>
      </c>
      <c r="I27" s="17" t="s">
        <v>152</v>
      </c>
    </row>
    <row r="28" spans="1:9">
      <c r="A28" s="17" t="s">
        <v>153</v>
      </c>
      <c r="B28" t="s">
        <v>131</v>
      </c>
      <c r="C28">
        <v>101275</v>
      </c>
      <c r="D28" s="3">
        <v>3022021</v>
      </c>
      <c r="E28" s="3">
        <v>2021</v>
      </c>
      <c r="F28">
        <v>10061</v>
      </c>
      <c r="G28">
        <v>3022021</v>
      </c>
      <c r="H28">
        <v>938618</v>
      </c>
      <c r="I28" s="17" t="s">
        <v>153</v>
      </c>
    </row>
    <row r="29" spans="1:9">
      <c r="A29" s="17" t="s">
        <v>154</v>
      </c>
      <c r="B29" t="s">
        <v>131</v>
      </c>
      <c r="C29">
        <v>101277</v>
      </c>
      <c r="D29" s="3">
        <v>3022023</v>
      </c>
      <c r="E29" s="3">
        <v>2023</v>
      </c>
      <c r="F29">
        <v>10063</v>
      </c>
      <c r="G29">
        <v>3022023</v>
      </c>
      <c r="H29">
        <v>938620</v>
      </c>
      <c r="I29" s="17" t="s">
        <v>154</v>
      </c>
    </row>
    <row r="30" spans="1:9">
      <c r="A30" s="17" t="s">
        <v>155</v>
      </c>
      <c r="B30" t="s">
        <v>131</v>
      </c>
      <c r="C30">
        <v>101278</v>
      </c>
      <c r="D30" s="3">
        <v>3022024</v>
      </c>
      <c r="E30" s="3">
        <v>2024</v>
      </c>
      <c r="F30">
        <v>10064</v>
      </c>
      <c r="G30">
        <v>3022024</v>
      </c>
      <c r="H30">
        <v>938621</v>
      </c>
      <c r="I30" s="17" t="s">
        <v>155</v>
      </c>
    </row>
    <row r="31" spans="1:9">
      <c r="A31" s="17" t="s">
        <v>156</v>
      </c>
      <c r="B31" t="s">
        <v>131</v>
      </c>
      <c r="C31">
        <v>101279</v>
      </c>
      <c r="D31" s="3">
        <v>3022025</v>
      </c>
      <c r="E31" s="3">
        <v>2025</v>
      </c>
      <c r="F31">
        <v>10065</v>
      </c>
      <c r="G31">
        <v>3022025</v>
      </c>
      <c r="H31">
        <v>938622</v>
      </c>
      <c r="I31" s="17" t="s">
        <v>156</v>
      </c>
    </row>
    <row r="32" spans="1:9">
      <c r="A32" s="17" t="s">
        <v>157</v>
      </c>
      <c r="B32" t="s">
        <v>131</v>
      </c>
      <c r="C32">
        <v>101280</v>
      </c>
      <c r="D32" s="3">
        <v>3022026</v>
      </c>
      <c r="E32" s="3">
        <v>2026</v>
      </c>
      <c r="F32">
        <v>10066</v>
      </c>
      <c r="G32">
        <v>3022026</v>
      </c>
      <c r="H32">
        <v>938623</v>
      </c>
      <c r="I32" s="17" t="s">
        <v>157</v>
      </c>
    </row>
    <row r="33" spans="1:9">
      <c r="A33" s="17" t="s">
        <v>158</v>
      </c>
      <c r="B33" t="s">
        <v>131</v>
      </c>
      <c r="C33">
        <v>101282</v>
      </c>
      <c r="D33" s="3">
        <v>3022028</v>
      </c>
      <c r="E33" s="3">
        <v>2028</v>
      </c>
      <c r="F33">
        <v>10068</v>
      </c>
      <c r="G33">
        <v>3022028</v>
      </c>
      <c r="H33">
        <v>938625</v>
      </c>
      <c r="I33" s="17" t="s">
        <v>158</v>
      </c>
    </row>
    <row r="34" spans="1:9">
      <c r="A34" s="17" t="s">
        <v>159</v>
      </c>
      <c r="B34" t="s">
        <v>131</v>
      </c>
      <c r="C34">
        <v>101281</v>
      </c>
      <c r="D34" s="3">
        <v>3022027</v>
      </c>
      <c r="E34" s="3">
        <v>2027</v>
      </c>
      <c r="F34">
        <v>10067</v>
      </c>
      <c r="G34">
        <v>3022027</v>
      </c>
      <c r="H34">
        <v>938624</v>
      </c>
      <c r="I34" s="17" t="s">
        <v>159</v>
      </c>
    </row>
    <row r="35" spans="1:9">
      <c r="A35" s="17" t="s">
        <v>160</v>
      </c>
      <c r="B35" t="s">
        <v>131</v>
      </c>
      <c r="C35">
        <v>101283</v>
      </c>
      <c r="D35" s="3">
        <v>3022029</v>
      </c>
      <c r="E35" s="3">
        <v>2029</v>
      </c>
      <c r="F35">
        <v>10069</v>
      </c>
      <c r="G35">
        <v>3022029</v>
      </c>
      <c r="H35">
        <v>938626</v>
      </c>
      <c r="I35" s="17" t="s">
        <v>160</v>
      </c>
    </row>
    <row r="36" spans="1:9">
      <c r="A36" s="17" t="s">
        <v>161</v>
      </c>
      <c r="B36" t="s">
        <v>131</v>
      </c>
      <c r="C36">
        <v>130998</v>
      </c>
      <c r="D36" s="3">
        <v>3023516</v>
      </c>
      <c r="E36" s="3">
        <v>3516</v>
      </c>
      <c r="F36">
        <v>10121</v>
      </c>
      <c r="G36">
        <v>3023516</v>
      </c>
      <c r="H36">
        <v>938678</v>
      </c>
      <c r="I36" s="17" t="s">
        <v>161</v>
      </c>
    </row>
    <row r="37" spans="1:9">
      <c r="A37" s="17" t="s">
        <v>162</v>
      </c>
      <c r="B37" t="s">
        <v>131</v>
      </c>
      <c r="C37">
        <v>101285</v>
      </c>
      <c r="D37" s="3">
        <v>3022031</v>
      </c>
      <c r="E37" s="3">
        <v>2031</v>
      </c>
      <c r="F37">
        <v>10071</v>
      </c>
      <c r="G37">
        <v>3022031</v>
      </c>
      <c r="H37">
        <v>938628</v>
      </c>
      <c r="I37" s="17" t="s">
        <v>162</v>
      </c>
    </row>
    <row r="38" spans="1:9">
      <c r="A38" s="17" t="s">
        <v>163</v>
      </c>
      <c r="B38" t="s">
        <v>131</v>
      </c>
      <c r="C38">
        <v>101286</v>
      </c>
      <c r="D38" s="3">
        <v>3022032</v>
      </c>
      <c r="E38" s="3">
        <v>2032</v>
      </c>
      <c r="F38">
        <v>10072</v>
      </c>
      <c r="G38">
        <v>3022032</v>
      </c>
      <c r="H38">
        <v>938629</v>
      </c>
      <c r="I38" s="17" t="s">
        <v>163</v>
      </c>
    </row>
    <row r="39" spans="1:9">
      <c r="A39" s="17" t="s">
        <v>164</v>
      </c>
      <c r="B39" t="s">
        <v>131</v>
      </c>
      <c r="C39">
        <v>101317</v>
      </c>
      <c r="D39" s="3">
        <v>3023304</v>
      </c>
      <c r="E39" s="3">
        <v>3304</v>
      </c>
      <c r="F39">
        <v>10073</v>
      </c>
      <c r="G39">
        <v>3023304</v>
      </c>
      <c r="H39">
        <v>938654</v>
      </c>
      <c r="I39" s="17" t="s">
        <v>164</v>
      </c>
    </row>
    <row r="40" spans="1:9">
      <c r="A40" s="17" t="s">
        <v>165</v>
      </c>
      <c r="B40" t="s">
        <v>131</v>
      </c>
      <c r="C40">
        <v>101289</v>
      </c>
      <c r="D40" s="3">
        <v>3022036</v>
      </c>
      <c r="E40" s="3">
        <v>2036</v>
      </c>
      <c r="F40">
        <v>10074</v>
      </c>
      <c r="G40">
        <v>3022036</v>
      </c>
      <c r="H40">
        <v>938630</v>
      </c>
      <c r="I40" s="17" t="s">
        <v>165</v>
      </c>
    </row>
    <row r="41" spans="1:9">
      <c r="A41" s="17" t="s">
        <v>166</v>
      </c>
      <c r="B41" t="s">
        <v>131</v>
      </c>
      <c r="C41">
        <v>101290</v>
      </c>
      <c r="D41" s="3">
        <v>3022037</v>
      </c>
      <c r="E41" s="3">
        <v>2037</v>
      </c>
      <c r="F41">
        <v>10075</v>
      </c>
      <c r="G41">
        <v>3022037</v>
      </c>
      <c r="H41">
        <v>938631</v>
      </c>
      <c r="I41" s="17" t="s">
        <v>166</v>
      </c>
    </row>
    <row r="42" spans="1:9">
      <c r="A42" s="17" t="s">
        <v>167</v>
      </c>
      <c r="B42" t="s">
        <v>131</v>
      </c>
      <c r="C42">
        <v>135226</v>
      </c>
      <c r="D42" s="3">
        <v>3023523</v>
      </c>
      <c r="E42" s="3">
        <v>3523</v>
      </c>
      <c r="F42">
        <v>11093</v>
      </c>
      <c r="G42">
        <v>3023523</v>
      </c>
      <c r="H42">
        <v>938700</v>
      </c>
      <c r="I42" s="17" t="s">
        <v>167</v>
      </c>
    </row>
    <row r="43" spans="1:9">
      <c r="A43" s="17" t="s">
        <v>168</v>
      </c>
      <c r="B43" t="s">
        <v>131</v>
      </c>
      <c r="C43">
        <v>101376</v>
      </c>
      <c r="D43" s="3">
        <v>3025948</v>
      </c>
      <c r="E43" s="3">
        <v>5948</v>
      </c>
      <c r="F43">
        <v>10125</v>
      </c>
      <c r="G43">
        <v>3025948</v>
      </c>
      <c r="H43">
        <v>938694</v>
      </c>
      <c r="I43" s="17" t="s">
        <v>168</v>
      </c>
    </row>
    <row r="44" spans="1:9">
      <c r="A44" s="17" t="s">
        <v>169</v>
      </c>
      <c r="B44" t="s">
        <v>131</v>
      </c>
      <c r="C44">
        <v>131359</v>
      </c>
      <c r="D44" s="3">
        <v>3025949</v>
      </c>
      <c r="E44" s="3">
        <v>5949</v>
      </c>
      <c r="F44">
        <v>10126</v>
      </c>
      <c r="G44">
        <v>3025949</v>
      </c>
      <c r="H44">
        <v>938695</v>
      </c>
      <c r="I44" s="17" t="s">
        <v>169</v>
      </c>
    </row>
    <row r="45" spans="1:9">
      <c r="A45" s="17" t="s">
        <v>170</v>
      </c>
      <c r="B45" t="s">
        <v>131</v>
      </c>
      <c r="C45">
        <v>101341</v>
      </c>
      <c r="D45" s="3">
        <v>3023513</v>
      </c>
      <c r="E45" s="3">
        <v>3513</v>
      </c>
      <c r="F45">
        <v>10114</v>
      </c>
      <c r="G45">
        <v>3023513</v>
      </c>
      <c r="H45">
        <v>938676</v>
      </c>
      <c r="I45" s="17" t="s">
        <v>170</v>
      </c>
    </row>
    <row r="46" spans="1:9">
      <c r="A46" s="17" t="s">
        <v>171</v>
      </c>
      <c r="B46" t="s">
        <v>131</v>
      </c>
      <c r="C46">
        <v>101318</v>
      </c>
      <c r="D46" s="3">
        <v>3023305</v>
      </c>
      <c r="E46" s="3">
        <v>3305</v>
      </c>
      <c r="F46">
        <v>10078</v>
      </c>
      <c r="G46">
        <v>3023305</v>
      </c>
      <c r="H46">
        <v>938655</v>
      </c>
      <c r="I46" s="17" t="s">
        <v>171</v>
      </c>
    </row>
    <row r="47" spans="1:9">
      <c r="A47" s="17" t="s">
        <v>172</v>
      </c>
      <c r="B47" t="s">
        <v>131</v>
      </c>
      <c r="C47">
        <v>101293</v>
      </c>
      <c r="D47" s="3">
        <v>3022042</v>
      </c>
      <c r="E47" s="3">
        <v>2042</v>
      </c>
      <c r="F47">
        <v>10079</v>
      </c>
      <c r="G47">
        <v>3022042</v>
      </c>
      <c r="H47">
        <v>938632</v>
      </c>
      <c r="I47" s="17" t="s">
        <v>172</v>
      </c>
    </row>
    <row r="48" spans="1:9">
      <c r="A48" s="17" t="s">
        <v>173</v>
      </c>
      <c r="B48" t="s">
        <v>131</v>
      </c>
      <c r="C48">
        <v>101295</v>
      </c>
      <c r="D48" s="3">
        <v>3022044</v>
      </c>
      <c r="E48" s="3">
        <v>2044</v>
      </c>
      <c r="F48">
        <v>10081</v>
      </c>
      <c r="G48">
        <v>3022044</v>
      </c>
      <c r="H48">
        <v>938634</v>
      </c>
      <c r="I48" s="17" t="s">
        <v>173</v>
      </c>
    </row>
    <row r="49" spans="1:9">
      <c r="A49" s="17" t="s">
        <v>174</v>
      </c>
      <c r="B49" t="s">
        <v>131</v>
      </c>
      <c r="C49">
        <v>101294</v>
      </c>
      <c r="D49" s="3">
        <v>3022043</v>
      </c>
      <c r="E49" s="3">
        <v>2043</v>
      </c>
      <c r="F49">
        <v>10080</v>
      </c>
      <c r="G49">
        <v>3022043</v>
      </c>
      <c r="H49">
        <v>938633</v>
      </c>
      <c r="I49" s="17" t="s">
        <v>174</v>
      </c>
    </row>
    <row r="50" spans="1:9">
      <c r="A50" s="17" t="s">
        <v>10441</v>
      </c>
      <c r="B50" t="s">
        <v>131</v>
      </c>
      <c r="C50">
        <v>149998</v>
      </c>
      <c r="D50" s="3">
        <v>3022053</v>
      </c>
      <c r="E50" s="3">
        <v>2053</v>
      </c>
      <c r="F50">
        <v>10113</v>
      </c>
      <c r="G50">
        <v>3022053</v>
      </c>
      <c r="H50">
        <v>938708</v>
      </c>
      <c r="I50" s="17" t="s">
        <v>10441</v>
      </c>
    </row>
    <row r="51" spans="1:9">
      <c r="A51" s="17" t="s">
        <v>175</v>
      </c>
      <c r="B51" t="s">
        <v>131</v>
      </c>
      <c r="C51">
        <v>101296</v>
      </c>
      <c r="D51" s="3">
        <v>3022045</v>
      </c>
      <c r="E51" s="3">
        <v>2045</v>
      </c>
      <c r="F51">
        <v>10082</v>
      </c>
      <c r="G51">
        <v>3022045</v>
      </c>
      <c r="H51">
        <v>938635</v>
      </c>
      <c r="I51" s="17" t="s">
        <v>175</v>
      </c>
    </row>
    <row r="52" spans="1:9">
      <c r="A52" s="17" t="s">
        <v>176</v>
      </c>
      <c r="B52" t="s">
        <v>131</v>
      </c>
      <c r="C52">
        <v>131970</v>
      </c>
      <c r="D52" s="3">
        <v>3022077</v>
      </c>
      <c r="E52" s="3">
        <v>2077</v>
      </c>
      <c r="F52">
        <v>10127</v>
      </c>
      <c r="G52">
        <v>3022077</v>
      </c>
      <c r="H52">
        <v>938649</v>
      </c>
      <c r="I52" s="17" t="s">
        <v>176</v>
      </c>
    </row>
    <row r="53" spans="1:9">
      <c r="A53" s="17" t="s">
        <v>177</v>
      </c>
      <c r="B53" t="s">
        <v>131</v>
      </c>
      <c r="C53">
        <v>101356</v>
      </c>
      <c r="D53" s="3">
        <v>3025201</v>
      </c>
      <c r="E53" s="3">
        <v>5201</v>
      </c>
      <c r="F53">
        <v>10084</v>
      </c>
      <c r="G53">
        <v>3025201</v>
      </c>
      <c r="H53">
        <v>938687</v>
      </c>
      <c r="I53" s="17" t="s">
        <v>177</v>
      </c>
    </row>
    <row r="54" spans="1:9">
      <c r="A54" s="17" t="s">
        <v>178</v>
      </c>
      <c r="B54" t="s">
        <v>131</v>
      </c>
      <c r="C54">
        <v>101331</v>
      </c>
      <c r="D54" s="3">
        <v>3023501</v>
      </c>
      <c r="E54" s="3">
        <v>3501</v>
      </c>
      <c r="F54">
        <v>10085</v>
      </c>
      <c r="G54">
        <v>3023501</v>
      </c>
      <c r="H54">
        <v>938666</v>
      </c>
      <c r="I54" s="17" t="s">
        <v>178</v>
      </c>
    </row>
    <row r="55" spans="1:9">
      <c r="A55" s="17" t="s">
        <v>179</v>
      </c>
      <c r="B55" t="s">
        <v>131</v>
      </c>
      <c r="C55">
        <v>133364</v>
      </c>
      <c r="D55" s="3">
        <v>3022078</v>
      </c>
      <c r="E55" s="3">
        <v>2078</v>
      </c>
      <c r="F55">
        <v>10129</v>
      </c>
      <c r="G55">
        <v>3022078</v>
      </c>
      <c r="H55">
        <v>938650</v>
      </c>
      <c r="I55" s="17" t="s">
        <v>179</v>
      </c>
    </row>
    <row r="56" spans="1:9">
      <c r="A56" s="17" t="s">
        <v>10371</v>
      </c>
      <c r="B56" t="s">
        <v>131</v>
      </c>
      <c r="C56">
        <v>101313</v>
      </c>
      <c r="D56" s="3">
        <v>3022072</v>
      </c>
      <c r="E56" s="3">
        <v>2072</v>
      </c>
      <c r="F56">
        <v>10086</v>
      </c>
      <c r="G56">
        <v>3022072</v>
      </c>
      <c r="H56">
        <v>938645</v>
      </c>
      <c r="I56" s="17" t="s">
        <v>180</v>
      </c>
    </row>
    <row r="57" spans="1:9">
      <c r="A57" s="17" t="s">
        <v>181</v>
      </c>
      <c r="B57" t="s">
        <v>131</v>
      </c>
      <c r="C57">
        <v>101340</v>
      </c>
      <c r="D57" s="3">
        <v>3023512</v>
      </c>
      <c r="E57" s="3">
        <v>3512</v>
      </c>
      <c r="F57">
        <v>10112</v>
      </c>
      <c r="G57">
        <v>3023512</v>
      </c>
      <c r="H57">
        <v>938675</v>
      </c>
      <c r="I57" s="17" t="s">
        <v>181</v>
      </c>
    </row>
    <row r="58" spans="1:9">
      <c r="A58" s="17" t="s">
        <v>182</v>
      </c>
      <c r="B58" t="s">
        <v>131</v>
      </c>
      <c r="C58">
        <v>101338</v>
      </c>
      <c r="D58" s="3">
        <v>3023510</v>
      </c>
      <c r="E58" s="3">
        <v>3510</v>
      </c>
      <c r="F58">
        <v>10110</v>
      </c>
      <c r="G58">
        <v>3023510</v>
      </c>
      <c r="H58">
        <v>938673</v>
      </c>
      <c r="I58" s="17" t="s">
        <v>182</v>
      </c>
    </row>
    <row r="59" spans="1:9">
      <c r="A59" s="17" t="s">
        <v>183</v>
      </c>
      <c r="B59" t="s">
        <v>131</v>
      </c>
      <c r="C59">
        <v>101332</v>
      </c>
      <c r="D59" s="3">
        <v>3023502</v>
      </c>
      <c r="E59" s="3">
        <v>3502</v>
      </c>
      <c r="F59">
        <v>10087</v>
      </c>
      <c r="G59">
        <v>3023502</v>
      </c>
      <c r="H59">
        <v>938667</v>
      </c>
      <c r="I59" s="17" t="s">
        <v>183</v>
      </c>
    </row>
    <row r="60" spans="1:9">
      <c r="A60" s="17" t="s">
        <v>184</v>
      </c>
      <c r="B60" t="s">
        <v>131</v>
      </c>
      <c r="C60">
        <v>101327</v>
      </c>
      <c r="D60" s="3">
        <v>3023315</v>
      </c>
      <c r="E60" s="3">
        <v>3315</v>
      </c>
      <c r="F60">
        <v>10099</v>
      </c>
      <c r="G60">
        <v>3023315</v>
      </c>
      <c r="H60">
        <v>938662</v>
      </c>
      <c r="I60" s="17" t="s">
        <v>184</v>
      </c>
    </row>
    <row r="61" spans="1:9">
      <c r="A61" s="17" t="s">
        <v>1109</v>
      </c>
      <c r="B61" t="s">
        <v>131</v>
      </c>
      <c r="C61">
        <v>101333</v>
      </c>
      <c r="D61" s="3">
        <v>3023504</v>
      </c>
      <c r="E61" s="3">
        <v>3504</v>
      </c>
      <c r="F61">
        <v>10088</v>
      </c>
      <c r="G61">
        <v>3023504</v>
      </c>
      <c r="H61">
        <v>938668</v>
      </c>
      <c r="I61" s="17" t="s">
        <v>1109</v>
      </c>
    </row>
    <row r="62" spans="1:9">
      <c r="A62" s="17" t="s">
        <v>1111</v>
      </c>
      <c r="B62" t="s">
        <v>131</v>
      </c>
      <c r="C62">
        <v>101321</v>
      </c>
      <c r="D62" s="3">
        <v>3023309</v>
      </c>
      <c r="E62" s="3">
        <v>3309</v>
      </c>
      <c r="F62">
        <v>10116</v>
      </c>
      <c r="G62">
        <v>3023309</v>
      </c>
      <c r="H62">
        <v>938657</v>
      </c>
      <c r="I62" s="17" t="s">
        <v>1111</v>
      </c>
    </row>
    <row r="63" spans="1:9">
      <c r="A63" s="17" t="s">
        <v>185</v>
      </c>
      <c r="B63" t="s">
        <v>131</v>
      </c>
      <c r="C63">
        <v>101319</v>
      </c>
      <c r="D63" s="3">
        <v>3023307</v>
      </c>
      <c r="E63" s="3">
        <v>3307</v>
      </c>
      <c r="F63">
        <v>10089</v>
      </c>
      <c r="G63">
        <v>3023307</v>
      </c>
      <c r="H63">
        <v>938656</v>
      </c>
      <c r="I63" s="17" t="s">
        <v>185</v>
      </c>
    </row>
    <row r="64" spans="1:9">
      <c r="A64" s="17" t="s">
        <v>186</v>
      </c>
      <c r="B64" t="s">
        <v>131</v>
      </c>
      <c r="C64">
        <v>101337</v>
      </c>
      <c r="D64" s="3">
        <v>3023509</v>
      </c>
      <c r="E64" s="3">
        <v>3509</v>
      </c>
      <c r="F64">
        <v>10107</v>
      </c>
      <c r="G64">
        <v>3023509</v>
      </c>
      <c r="H64">
        <v>938672</v>
      </c>
      <c r="I64" s="17" t="s">
        <v>186</v>
      </c>
    </row>
    <row r="65" spans="1:9">
      <c r="A65" s="17" t="s">
        <v>187</v>
      </c>
      <c r="B65" t="s">
        <v>131</v>
      </c>
      <c r="C65">
        <v>101323</v>
      </c>
      <c r="D65" s="3">
        <v>3023311</v>
      </c>
      <c r="E65" s="3">
        <v>3311</v>
      </c>
      <c r="F65">
        <v>10092</v>
      </c>
      <c r="G65">
        <v>3023311</v>
      </c>
      <c r="H65">
        <v>938658</v>
      </c>
      <c r="I65" s="17" t="s">
        <v>187</v>
      </c>
    </row>
    <row r="66" spans="1:9">
      <c r="A66" s="17" t="s">
        <v>188</v>
      </c>
      <c r="B66" t="s">
        <v>131</v>
      </c>
      <c r="C66">
        <v>101324</v>
      </c>
      <c r="D66" s="3">
        <v>3023312</v>
      </c>
      <c r="E66" s="3">
        <v>3312</v>
      </c>
      <c r="F66">
        <v>10093</v>
      </c>
      <c r="G66">
        <v>3023312</v>
      </c>
      <c r="H66">
        <v>938659</v>
      </c>
      <c r="I66" s="17" t="s">
        <v>188</v>
      </c>
    </row>
    <row r="67" spans="1:9">
      <c r="A67" s="17" t="s">
        <v>1110</v>
      </c>
      <c r="B67" t="s">
        <v>131</v>
      </c>
      <c r="C67">
        <v>101326</v>
      </c>
      <c r="D67" s="3">
        <v>3023314</v>
      </c>
      <c r="E67" s="3">
        <v>3314</v>
      </c>
      <c r="F67">
        <v>10095</v>
      </c>
      <c r="G67">
        <v>3023314</v>
      </c>
      <c r="H67">
        <v>938661</v>
      </c>
      <c r="I67" s="17" t="s">
        <v>1110</v>
      </c>
    </row>
    <row r="68" spans="1:9">
      <c r="A68" s="17" t="s">
        <v>189</v>
      </c>
      <c r="B68" t="s">
        <v>131</v>
      </c>
      <c r="C68">
        <v>101325</v>
      </c>
      <c r="D68" s="3">
        <v>3023313</v>
      </c>
      <c r="E68" s="3">
        <v>3313</v>
      </c>
      <c r="F68">
        <v>10094</v>
      </c>
      <c r="G68">
        <v>3023313</v>
      </c>
      <c r="H68">
        <v>938660</v>
      </c>
      <c r="I68" s="17" t="s">
        <v>189</v>
      </c>
    </row>
    <row r="69" spans="1:9">
      <c r="A69" s="17" t="s">
        <v>190</v>
      </c>
      <c r="B69" t="s">
        <v>131</v>
      </c>
      <c r="C69">
        <v>101335</v>
      </c>
      <c r="D69" s="3">
        <v>3023507</v>
      </c>
      <c r="E69" s="3">
        <v>3507</v>
      </c>
      <c r="F69">
        <v>10108</v>
      </c>
      <c r="G69">
        <v>3023507</v>
      </c>
      <c r="H69">
        <v>938670</v>
      </c>
      <c r="I69" s="17" t="s">
        <v>190</v>
      </c>
    </row>
    <row r="70" spans="1:9">
      <c r="A70" s="17" t="s">
        <v>191</v>
      </c>
      <c r="B70" t="s">
        <v>131</v>
      </c>
      <c r="C70">
        <v>101334</v>
      </c>
      <c r="D70" s="3">
        <v>3023506</v>
      </c>
      <c r="E70" s="3">
        <v>3506</v>
      </c>
      <c r="F70">
        <v>10096</v>
      </c>
      <c r="G70">
        <v>3023506</v>
      </c>
      <c r="H70">
        <v>938669</v>
      </c>
      <c r="I70" s="17" t="s">
        <v>191</v>
      </c>
    </row>
    <row r="71" spans="1:9">
      <c r="A71" s="17" t="s">
        <v>192</v>
      </c>
      <c r="B71" t="s">
        <v>131</v>
      </c>
      <c r="C71">
        <v>101311</v>
      </c>
      <c r="D71" s="3">
        <v>3022070</v>
      </c>
      <c r="E71" s="3">
        <v>2070</v>
      </c>
      <c r="F71">
        <v>10097</v>
      </c>
      <c r="G71">
        <v>3022070</v>
      </c>
      <c r="H71">
        <v>938643</v>
      </c>
      <c r="I71" s="17" t="s">
        <v>192</v>
      </c>
    </row>
    <row r="72" spans="1:9">
      <c r="A72" s="17" t="s">
        <v>193</v>
      </c>
      <c r="B72" t="s">
        <v>131</v>
      </c>
      <c r="C72">
        <v>101328</v>
      </c>
      <c r="D72" s="3">
        <v>3023316</v>
      </c>
      <c r="E72" s="3">
        <v>3316</v>
      </c>
      <c r="F72">
        <v>10100</v>
      </c>
      <c r="G72">
        <v>3023316</v>
      </c>
      <c r="H72">
        <v>938663</v>
      </c>
      <c r="I72" s="17" t="s">
        <v>193</v>
      </c>
    </row>
    <row r="73" spans="1:9">
      <c r="A73" s="17" t="s">
        <v>194</v>
      </c>
      <c r="B73" t="s">
        <v>131</v>
      </c>
      <c r="C73">
        <v>101299</v>
      </c>
      <c r="D73" s="3">
        <v>3022055</v>
      </c>
      <c r="E73" s="3">
        <v>2055</v>
      </c>
      <c r="F73">
        <v>10101</v>
      </c>
      <c r="G73">
        <v>3022055</v>
      </c>
      <c r="H73">
        <v>938638</v>
      </c>
      <c r="I73" s="17" t="s">
        <v>194</v>
      </c>
    </row>
    <row r="74" spans="1:9">
      <c r="A74" s="17" t="s">
        <v>195</v>
      </c>
      <c r="B74" t="s">
        <v>131</v>
      </c>
      <c r="C74">
        <v>101301</v>
      </c>
      <c r="D74" s="3">
        <v>3022057</v>
      </c>
      <c r="E74" s="3">
        <v>2057</v>
      </c>
      <c r="F74">
        <v>10103</v>
      </c>
      <c r="G74">
        <v>3022057</v>
      </c>
      <c r="H74">
        <v>938640</v>
      </c>
      <c r="I74" s="17" t="s">
        <v>195</v>
      </c>
    </row>
    <row r="75" spans="1:9">
      <c r="A75" s="17" t="s">
        <v>196</v>
      </c>
      <c r="B75" t="s">
        <v>131</v>
      </c>
      <c r="C75">
        <v>131617</v>
      </c>
      <c r="D75" s="3">
        <v>3022076</v>
      </c>
      <c r="E75" s="3">
        <v>2076</v>
      </c>
      <c r="F75">
        <v>10124</v>
      </c>
      <c r="G75">
        <v>3022076</v>
      </c>
      <c r="H75">
        <v>938648</v>
      </c>
      <c r="I75" s="17" t="s">
        <v>196</v>
      </c>
    </row>
    <row r="76" spans="1:9">
      <c r="A76" s="17" t="s">
        <v>197</v>
      </c>
      <c r="B76" t="s">
        <v>131</v>
      </c>
      <c r="C76">
        <v>101304</v>
      </c>
      <c r="D76" s="3">
        <v>3022060</v>
      </c>
      <c r="E76" s="3">
        <v>2060</v>
      </c>
      <c r="F76">
        <v>10105</v>
      </c>
      <c r="G76">
        <v>3022060</v>
      </c>
      <c r="H76">
        <v>938641</v>
      </c>
      <c r="I76" s="17" t="s">
        <v>197</v>
      </c>
    </row>
    <row r="77" spans="1:9">
      <c r="A77" s="17" t="s">
        <v>198</v>
      </c>
      <c r="B77" t="s">
        <v>131</v>
      </c>
      <c r="C77">
        <v>134677</v>
      </c>
      <c r="D77" s="3">
        <v>3023518</v>
      </c>
      <c r="E77" s="3">
        <v>3518</v>
      </c>
      <c r="F77">
        <v>10123</v>
      </c>
      <c r="G77">
        <v>3023518</v>
      </c>
      <c r="H77">
        <v>938679</v>
      </c>
      <c r="I77" s="17" t="s">
        <v>198</v>
      </c>
    </row>
    <row r="78" spans="1:9">
      <c r="A78" s="17" t="s">
        <v>199</v>
      </c>
      <c r="B78" t="s">
        <v>131</v>
      </c>
      <c r="C78">
        <v>101298</v>
      </c>
      <c r="D78" s="3">
        <v>3022054</v>
      </c>
      <c r="E78" s="3">
        <v>2054</v>
      </c>
      <c r="F78">
        <v>10109</v>
      </c>
      <c r="G78">
        <v>3022054</v>
      </c>
      <c r="H78">
        <v>938637</v>
      </c>
      <c r="I78" s="17" t="s">
        <v>199</v>
      </c>
    </row>
    <row r="79" spans="1:9">
      <c r="A79" s="17" t="s">
        <v>200</v>
      </c>
      <c r="B79" t="s">
        <v>201</v>
      </c>
      <c r="C79">
        <v>133749</v>
      </c>
      <c r="D79" s="3">
        <v>3021102</v>
      </c>
      <c r="E79" s="3">
        <v>1102</v>
      </c>
      <c r="F79">
        <v>10185</v>
      </c>
      <c r="G79">
        <v>3021102</v>
      </c>
      <c r="H79">
        <v>938705</v>
      </c>
      <c r="I79" s="17" t="s">
        <v>200</v>
      </c>
    </row>
    <row r="80" spans="1:9">
      <c r="A80" s="17" t="s">
        <v>202</v>
      </c>
      <c r="B80" t="s">
        <v>201</v>
      </c>
      <c r="C80">
        <v>101255</v>
      </c>
      <c r="D80" s="3">
        <v>3021100</v>
      </c>
      <c r="E80" s="3">
        <v>1100</v>
      </c>
      <c r="F80">
        <v>10188</v>
      </c>
      <c r="G80">
        <v>3021100</v>
      </c>
      <c r="H80">
        <v>938706</v>
      </c>
      <c r="I80" s="17" t="s">
        <v>202</v>
      </c>
    </row>
    <row r="81" spans="1:9">
      <c r="A81" s="17" t="s">
        <v>204</v>
      </c>
      <c r="B81" t="s">
        <v>203</v>
      </c>
      <c r="C81">
        <v>101362</v>
      </c>
      <c r="D81" s="3">
        <v>3025405</v>
      </c>
      <c r="E81" s="3">
        <v>5405</v>
      </c>
      <c r="F81">
        <v>10145</v>
      </c>
      <c r="G81">
        <v>3025405</v>
      </c>
      <c r="H81">
        <v>938690</v>
      </c>
      <c r="I81" s="17" t="s">
        <v>204</v>
      </c>
    </row>
    <row r="82" spans="1:9">
      <c r="A82" s="17" t="s">
        <v>205</v>
      </c>
      <c r="B82" t="s">
        <v>203</v>
      </c>
      <c r="C82">
        <v>101345</v>
      </c>
      <c r="D82" s="3">
        <v>3024003</v>
      </c>
      <c r="E82" s="3">
        <v>4003</v>
      </c>
      <c r="F82">
        <v>10139</v>
      </c>
      <c r="G82">
        <v>3024003</v>
      </c>
      <c r="H82">
        <v>938683</v>
      </c>
      <c r="I82" s="17" t="s">
        <v>205</v>
      </c>
    </row>
    <row r="83" spans="1:9">
      <c r="A83" s="17" t="s">
        <v>206</v>
      </c>
      <c r="B83" t="s">
        <v>203</v>
      </c>
      <c r="C83">
        <v>135747</v>
      </c>
      <c r="D83" s="3">
        <v>3025427</v>
      </c>
      <c r="E83" s="3">
        <v>5427</v>
      </c>
      <c r="F83">
        <v>11174</v>
      </c>
      <c r="G83">
        <v>3025427</v>
      </c>
      <c r="H83">
        <v>938693</v>
      </c>
      <c r="I83" s="17" t="s">
        <v>206</v>
      </c>
    </row>
    <row r="84" spans="1:9">
      <c r="A84" s="17" t="s">
        <v>207</v>
      </c>
      <c r="B84" t="s">
        <v>203</v>
      </c>
      <c r="C84">
        <v>142627</v>
      </c>
      <c r="D84" s="3">
        <v>3024004</v>
      </c>
      <c r="E84" s="3">
        <v>4004</v>
      </c>
      <c r="F84">
        <v>11513</v>
      </c>
      <c r="G84">
        <v>3024004</v>
      </c>
      <c r="H84">
        <v>938707</v>
      </c>
      <c r="I84" s="17" t="s">
        <v>207</v>
      </c>
    </row>
    <row r="85" spans="1:9">
      <c r="A85" s="17" t="s">
        <v>1108</v>
      </c>
      <c r="B85" t="s">
        <v>203</v>
      </c>
      <c r="C85">
        <v>101361</v>
      </c>
      <c r="D85" s="3">
        <v>3025404</v>
      </c>
      <c r="E85" s="3">
        <v>5404</v>
      </c>
      <c r="F85">
        <v>10148</v>
      </c>
      <c r="G85">
        <v>3025404</v>
      </c>
      <c r="H85">
        <v>938689</v>
      </c>
      <c r="I85" s="17" t="s">
        <v>1108</v>
      </c>
    </row>
    <row r="86" spans="1:9">
      <c r="A86" s="17" t="s">
        <v>208</v>
      </c>
      <c r="B86" t="s">
        <v>203</v>
      </c>
      <c r="C86">
        <v>101364</v>
      </c>
      <c r="D86" s="3">
        <v>3025407</v>
      </c>
      <c r="E86" s="3">
        <v>5407</v>
      </c>
      <c r="F86">
        <v>10142</v>
      </c>
      <c r="G86">
        <v>3025407</v>
      </c>
      <c r="H86">
        <v>938691</v>
      </c>
      <c r="I86" s="17" t="s">
        <v>208</v>
      </c>
    </row>
    <row r="87" spans="1:9">
      <c r="A87" s="17" t="s">
        <v>210</v>
      </c>
      <c r="B87" t="s">
        <v>209</v>
      </c>
      <c r="C87">
        <v>101397</v>
      </c>
      <c r="D87">
        <v>3027010</v>
      </c>
      <c r="E87">
        <v>7010</v>
      </c>
      <c r="F87">
        <v>10159</v>
      </c>
      <c r="G87">
        <v>3027010</v>
      </c>
      <c r="H87">
        <v>938699</v>
      </c>
      <c r="I87" s="17" t="s">
        <v>210</v>
      </c>
    </row>
    <row r="88" spans="1:9">
      <c r="A88" s="17" t="s">
        <v>211</v>
      </c>
      <c r="B88" t="s">
        <v>209</v>
      </c>
      <c r="C88">
        <v>101395</v>
      </c>
      <c r="D88">
        <v>3027005</v>
      </c>
      <c r="E88">
        <v>7005</v>
      </c>
      <c r="F88">
        <v>10157</v>
      </c>
      <c r="G88">
        <v>3027005</v>
      </c>
      <c r="H88">
        <v>938697</v>
      </c>
      <c r="I88" s="17" t="s">
        <v>211</v>
      </c>
    </row>
    <row r="89" spans="1:9">
      <c r="A89" s="17" t="s">
        <v>212</v>
      </c>
      <c r="B89" t="s">
        <v>209</v>
      </c>
      <c r="C89">
        <v>101396</v>
      </c>
      <c r="D89">
        <v>3027009</v>
      </c>
      <c r="E89">
        <v>7009</v>
      </c>
      <c r="F89">
        <v>10158</v>
      </c>
      <c r="G89">
        <v>3027009</v>
      </c>
      <c r="H89">
        <v>938698</v>
      </c>
      <c r="I89" s="17" t="s">
        <v>212</v>
      </c>
    </row>
    <row r="90" spans="1:9">
      <c r="A90" s="17" t="s">
        <v>214</v>
      </c>
      <c r="B90" t="s">
        <v>213</v>
      </c>
      <c r="C90">
        <v>103119</v>
      </c>
      <c r="D90" s="3">
        <v>3023521</v>
      </c>
      <c r="E90" s="3">
        <v>3521</v>
      </c>
      <c r="F90">
        <v>10698</v>
      </c>
      <c r="G90">
        <v>3023521</v>
      </c>
      <c r="H90">
        <v>938681</v>
      </c>
      <c r="I90" s="17" t="s">
        <v>214</v>
      </c>
    </row>
  </sheetData>
  <conditionalFormatting sqref="C4:E90">
    <cfRule type="cellIs" dxfId="12" priority="5" operator="equal">
      <formula>""</formula>
    </cfRule>
  </conditionalFormatting>
  <conditionalFormatting sqref="D1 D4:D90">
    <cfRule type="duplicateValues" dxfId="11" priority="88"/>
  </conditionalFormatting>
  <conditionalFormatting sqref="E1 E4:E90">
    <cfRule type="duplicateValues" dxfId="10" priority="96"/>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sheetPr>
  <dimension ref="A1:DL3"/>
  <sheetViews>
    <sheetView workbookViewId="0">
      <selection activeCell="H22" sqref="H22"/>
    </sheetView>
  </sheetViews>
  <sheetFormatPr defaultRowHeight="15"/>
  <cols>
    <col min="1" max="1" width="39.28515625" customWidth="1"/>
    <col min="2" max="2" width="11.140625" customWidth="1"/>
    <col min="3" max="3" width="13" customWidth="1"/>
    <col min="4" max="4" width="13.28515625" bestFit="1" customWidth="1"/>
    <col min="5" max="5" width="9.5703125" bestFit="1" customWidth="1"/>
    <col min="6" max="6" width="10.5703125" bestFit="1" customWidth="1"/>
    <col min="7" max="7" width="11.5703125" bestFit="1" customWidth="1"/>
    <col min="8" max="8" width="11" customWidth="1"/>
    <col min="9" max="13" width="9.28515625" bestFit="1" customWidth="1"/>
    <col min="14" max="14" width="10.5703125" bestFit="1" customWidth="1"/>
    <col min="15" max="30" width="9.28515625" bestFit="1" customWidth="1"/>
    <col min="31" max="31" width="10.7109375" bestFit="1" customWidth="1"/>
    <col min="32" max="39" width="9.28515625" bestFit="1" customWidth="1"/>
    <col min="40" max="40" width="10.5703125" bestFit="1" customWidth="1"/>
    <col min="41" max="64" width="9.28515625" bestFit="1" customWidth="1"/>
    <col min="65" max="65" width="10.7109375" bestFit="1" customWidth="1"/>
    <col min="66" max="80" width="9.28515625" bestFit="1" customWidth="1"/>
    <col min="81" max="81" width="4.85546875" customWidth="1"/>
    <col min="82" max="116" width="15" customWidth="1"/>
  </cols>
  <sheetData>
    <row r="1" spans="1:116" ht="15.75" thickBot="1"/>
    <row r="2" spans="1:116" ht="149.25" customHeight="1" thickBot="1">
      <c r="A2" s="105" t="s">
        <v>118</v>
      </c>
      <c r="B2" s="105" t="s">
        <v>125</v>
      </c>
      <c r="C2" s="105" t="s">
        <v>123</v>
      </c>
      <c r="D2" s="106" t="s">
        <v>124</v>
      </c>
      <c r="E2" s="106" t="s">
        <v>220</v>
      </c>
      <c r="F2" s="106" t="s">
        <v>277</v>
      </c>
      <c r="G2" s="106" t="s">
        <v>278</v>
      </c>
      <c r="H2" s="2" t="s">
        <v>251</v>
      </c>
      <c r="I2" s="2" t="s">
        <v>253</v>
      </c>
      <c r="J2" s="2" t="s">
        <v>244</v>
      </c>
      <c r="K2" s="2" t="s">
        <v>16</v>
      </c>
      <c r="L2" s="2" t="s">
        <v>245</v>
      </c>
      <c r="M2" s="2" t="s">
        <v>246</v>
      </c>
      <c r="N2" s="2" t="s">
        <v>247</v>
      </c>
      <c r="O2" s="2" t="s">
        <v>17</v>
      </c>
      <c r="P2" s="2" t="s">
        <v>18</v>
      </c>
      <c r="Q2" s="2" t="s">
        <v>294</v>
      </c>
      <c r="R2" s="2" t="s">
        <v>297</v>
      </c>
      <c r="S2" s="2" t="s">
        <v>19</v>
      </c>
      <c r="T2" s="2" t="s">
        <v>20</v>
      </c>
      <c r="U2" s="2" t="s">
        <v>21</v>
      </c>
      <c r="V2" s="2" t="s">
        <v>22</v>
      </c>
      <c r="W2" s="2" t="s">
        <v>23</v>
      </c>
      <c r="X2" s="2" t="s">
        <v>24</v>
      </c>
      <c r="Y2" s="2" t="s">
        <v>104</v>
      </c>
      <c r="Z2" s="2" t="s">
        <v>105</v>
      </c>
      <c r="AA2" s="2" t="s">
        <v>1166</v>
      </c>
      <c r="AB2" s="2" t="s">
        <v>1167</v>
      </c>
      <c r="AC2" s="2" t="s">
        <v>1168</v>
      </c>
      <c r="AD2" s="2" t="s">
        <v>1169</v>
      </c>
      <c r="AE2" s="2" t="s">
        <v>25</v>
      </c>
      <c r="AF2" s="2" t="s">
        <v>27</v>
      </c>
      <c r="AG2" s="2" t="s">
        <v>29</v>
      </c>
      <c r="AH2" s="2" t="s">
        <v>31</v>
      </c>
      <c r="AI2" s="2" t="s">
        <v>33</v>
      </c>
      <c r="AJ2" s="2" t="s">
        <v>35</v>
      </c>
      <c r="AK2" s="2" t="s">
        <v>37</v>
      </c>
      <c r="AL2" s="2" t="s">
        <v>39</v>
      </c>
      <c r="AM2" s="2" t="s">
        <v>41</v>
      </c>
      <c r="AN2" s="2" t="s">
        <v>43</v>
      </c>
      <c r="AO2" s="2" t="s">
        <v>45</v>
      </c>
      <c r="AP2" s="2" t="s">
        <v>47</v>
      </c>
      <c r="AQ2" s="2" t="s">
        <v>49</v>
      </c>
      <c r="AR2" s="2" t="s">
        <v>51</v>
      </c>
      <c r="AS2" s="2" t="s">
        <v>53</v>
      </c>
      <c r="AT2" s="2" t="s">
        <v>55</v>
      </c>
      <c r="AU2" s="2" t="s">
        <v>57</v>
      </c>
      <c r="AV2" s="2" t="s">
        <v>59</v>
      </c>
      <c r="AW2" s="2" t="s">
        <v>61</v>
      </c>
      <c r="AX2" s="2" t="s">
        <v>63</v>
      </c>
      <c r="AY2" s="2" t="s">
        <v>65</v>
      </c>
      <c r="AZ2" s="2" t="s">
        <v>67</v>
      </c>
      <c r="BA2" s="2" t="s">
        <v>69</v>
      </c>
      <c r="BB2" s="2" t="s">
        <v>71</v>
      </c>
      <c r="BC2" s="2" t="s">
        <v>73</v>
      </c>
      <c r="BD2" s="2" t="s">
        <v>75</v>
      </c>
      <c r="BE2" s="2" t="s">
        <v>77</v>
      </c>
      <c r="BF2" s="2" t="s">
        <v>79</v>
      </c>
      <c r="BG2" s="2" t="s">
        <v>249</v>
      </c>
      <c r="BH2" s="2" t="s">
        <v>250</v>
      </c>
      <c r="BI2" s="2" t="s">
        <v>83</v>
      </c>
      <c r="BJ2" s="2" t="s">
        <v>85</v>
      </c>
      <c r="BK2" s="2" t="s">
        <v>108</v>
      </c>
      <c r="BL2" s="2" t="s">
        <v>109</v>
      </c>
      <c r="BM2" s="2" t="s">
        <v>279</v>
      </c>
      <c r="BN2" s="2" t="s">
        <v>280</v>
      </c>
      <c r="BO2" s="2" t="s">
        <v>1152</v>
      </c>
      <c r="BP2" s="2" t="s">
        <v>1112</v>
      </c>
      <c r="BQ2" s="2" t="s">
        <v>252</v>
      </c>
      <c r="BR2" s="2" t="s">
        <v>90</v>
      </c>
      <c r="BS2" s="2" t="s">
        <v>91</v>
      </c>
      <c r="BT2" s="2" t="s">
        <v>92</v>
      </c>
      <c r="BU2" s="2" t="s">
        <v>281</v>
      </c>
      <c r="BV2" s="2" t="s">
        <v>98</v>
      </c>
      <c r="BW2" s="2" t="s">
        <v>99</v>
      </c>
      <c r="BX2" s="2" t="s">
        <v>100</v>
      </c>
      <c r="BY2" s="2" t="s">
        <v>101</v>
      </c>
      <c r="BZ2" s="2" t="s">
        <v>282</v>
      </c>
      <c r="CA2" s="2" t="s">
        <v>286</v>
      </c>
      <c r="CB2" s="2" t="s">
        <v>1154</v>
      </c>
      <c r="CD2" s="381" t="s">
        <v>11318</v>
      </c>
      <c r="CE2" s="381" t="s">
        <v>11320</v>
      </c>
      <c r="CF2" s="381" t="s">
        <v>11321</v>
      </c>
      <c r="CG2" s="381" t="s">
        <v>11487</v>
      </c>
      <c r="CH2" s="381" t="s">
        <v>11488</v>
      </c>
      <c r="CI2" s="382" t="s">
        <v>11489</v>
      </c>
      <c r="CJ2" s="381" t="s">
        <v>285</v>
      </c>
      <c r="CK2" s="381" t="s">
        <v>11497</v>
      </c>
      <c r="CL2" s="381" t="s">
        <v>11629</v>
      </c>
      <c r="CM2" s="383" t="s">
        <v>11496</v>
      </c>
      <c r="CN2" s="383" t="s">
        <v>11565</v>
      </c>
      <c r="CO2" s="383" t="s">
        <v>11316</v>
      </c>
      <c r="CP2" s="383" t="s">
        <v>11520</v>
      </c>
      <c r="CQ2" s="383" t="s">
        <v>11626</v>
      </c>
      <c r="CR2" s="382" t="s">
        <v>11322</v>
      </c>
      <c r="CS2" s="383" t="s">
        <v>11630</v>
      </c>
      <c r="CT2" s="383" t="s">
        <v>11631</v>
      </c>
      <c r="CU2" s="383" t="s">
        <v>11631</v>
      </c>
      <c r="CV2" s="381" t="s">
        <v>11632</v>
      </c>
      <c r="CW2" s="381" t="s">
        <v>11633</v>
      </c>
      <c r="CX2" s="381" t="s">
        <v>11634</v>
      </c>
      <c r="CY2" s="383" t="s">
        <v>11519</v>
      </c>
      <c r="CZ2" s="383" t="s">
        <v>11627</v>
      </c>
      <c r="DA2" s="382" t="s">
        <v>11491</v>
      </c>
      <c r="DB2" s="384" t="s">
        <v>270</v>
      </c>
      <c r="DC2" s="384" t="s">
        <v>271</v>
      </c>
      <c r="DD2" s="384" t="s">
        <v>272</v>
      </c>
      <c r="DE2" s="384" t="s">
        <v>11308</v>
      </c>
      <c r="DF2" s="384" t="s">
        <v>11492</v>
      </c>
      <c r="DG2" s="384" t="s">
        <v>11493</v>
      </c>
      <c r="DH2" s="384" t="s">
        <v>11309</v>
      </c>
      <c r="DI2" s="384" t="s">
        <v>11494</v>
      </c>
      <c r="DJ2" s="384" t="s">
        <v>11495</v>
      </c>
      <c r="DK2" s="384" t="s">
        <v>11310</v>
      </c>
      <c r="DL2" s="384" t="s">
        <v>240</v>
      </c>
    </row>
    <row r="3" spans="1:116" s="178" customFormat="1">
      <c r="A3" s="178" t="str" cm="1">
        <f t="array" ref="A3">'1) Instructions'!D5:D5</f>
        <v>Please choose a school</v>
      </c>
      <c r="B3" s="178" cm="1">
        <f t="array" ref="B3">'1) Instructions'!D8:D8</f>
        <v>0</v>
      </c>
      <c r="C3" s="178" t="str">
        <f>IFERROR(_xlfn.XLOOKUP(D3,'Schools Data'!D:D,'Schools Data'!C:C),"")</f>
        <v/>
      </c>
      <c r="D3" s="178" cm="1">
        <f t="array" ref="D3">'1) Instructions'!D7:D7</f>
        <v>0</v>
      </c>
      <c r="E3" s="178" t="str">
        <f>IFERROR(_xlfn.XLOOKUP(D3,'Schools Data'!D:D,'Schools Data'!E:E),"")</f>
        <v/>
      </c>
      <c r="F3" s="178" t="str">
        <f>IFERROR(_xlfn.XLOOKUP(D3,'Schools Data'!D:D,'Schools Data'!F:F),"")</f>
        <v/>
      </c>
      <c r="G3" s="178" t="str">
        <f>IFERROR(_xlfn.XLOOKUP(D3,'Schools Data'!D:D,'Schools Data'!H:H),"")</f>
        <v/>
      </c>
      <c r="H3" s="178">
        <f>'2a) YE Income &amp; Expenditure'!F80</f>
        <v>0</v>
      </c>
      <c r="I3" s="178">
        <f>'2a) YE Income &amp; Expenditure'!F81</f>
        <v>0</v>
      </c>
      <c r="J3" s="178">
        <f>_xlfn.XLOOKUP(J2,'2a) YE Income &amp; Expenditure'!$B:$B,'2a) YE Income &amp; Expenditure'!$F:$F)</f>
        <v>0</v>
      </c>
      <c r="K3" s="178">
        <f>_xlfn.XLOOKUP(K2,'2a) YE Income &amp; Expenditure'!$B:$B,'2a) YE Income &amp; Expenditure'!$F:$F)</f>
        <v>0</v>
      </c>
      <c r="L3" s="178">
        <f>_xlfn.XLOOKUP(L2,'2a) YE Income &amp; Expenditure'!$B:$B,'2a) YE Income &amp; Expenditure'!$F:$F)</f>
        <v>0</v>
      </c>
      <c r="M3" s="178">
        <f>_xlfn.XLOOKUP(M2,'2a) YE Income &amp; Expenditure'!$B:$B,'2a) YE Income &amp; Expenditure'!$F:$F)</f>
        <v>0</v>
      </c>
      <c r="N3" s="178">
        <f>_xlfn.XLOOKUP(N2,'2a) YE Income &amp; Expenditure'!$B:$B,'2a) YE Income &amp; Expenditure'!$F:$F)</f>
        <v>0</v>
      </c>
      <c r="O3" s="178">
        <f>_xlfn.XLOOKUP(O2,'2a) YE Income &amp; Expenditure'!$B:$B,'2a) YE Income &amp; Expenditure'!$F:$F)</f>
        <v>0</v>
      </c>
      <c r="P3" s="178">
        <f>_xlfn.XLOOKUP(P2,'2a) YE Income &amp; Expenditure'!$B:$B,'2a) YE Income &amp; Expenditure'!$F:$F)</f>
        <v>0</v>
      </c>
      <c r="Q3" s="178">
        <f>_xlfn.XLOOKUP(Q2,'2a) YE Income &amp; Expenditure'!$B:$B,'2a) YE Income &amp; Expenditure'!$F:$F)</f>
        <v>0</v>
      </c>
      <c r="R3" s="178">
        <f>_xlfn.XLOOKUP(R2,'2a) YE Income &amp; Expenditure'!$B:$B,'2a) YE Income &amp; Expenditure'!$F:$F)</f>
        <v>0</v>
      </c>
      <c r="S3" s="178">
        <f>_xlfn.XLOOKUP(S2,'2a) YE Income &amp; Expenditure'!$B:$B,'2a) YE Income &amp; Expenditure'!$F:$F)</f>
        <v>0</v>
      </c>
      <c r="T3" s="178">
        <f>_xlfn.XLOOKUP(T2,'2a) YE Income &amp; Expenditure'!$B:$B,'2a) YE Income &amp; Expenditure'!$F:$F)</f>
        <v>0</v>
      </c>
      <c r="U3" s="178">
        <f>_xlfn.XLOOKUP(U2,'2a) YE Income &amp; Expenditure'!$B:$B,'2a) YE Income &amp; Expenditure'!$F:$F)</f>
        <v>0</v>
      </c>
      <c r="V3" s="178">
        <f>_xlfn.XLOOKUP(V2,'2a) YE Income &amp; Expenditure'!$B:$B,'2a) YE Income &amp; Expenditure'!$F:$F)</f>
        <v>0</v>
      </c>
      <c r="W3" s="178">
        <f>_xlfn.XLOOKUP(W2,'2a) YE Income &amp; Expenditure'!$B:$B,'2a) YE Income &amp; Expenditure'!$F:$F)</f>
        <v>0</v>
      </c>
      <c r="X3" s="178">
        <f>_xlfn.XLOOKUP(X2,'2a) YE Income &amp; Expenditure'!$B:$B,'2a) YE Income &amp; Expenditure'!$F:$F)</f>
        <v>0</v>
      </c>
      <c r="Y3" s="178">
        <f>_xlfn.XLOOKUP(Y2,'2a) YE Income &amp; Expenditure'!$B:$B,'2a) YE Income &amp; Expenditure'!$F:$F)</f>
        <v>0</v>
      </c>
      <c r="Z3" s="178">
        <f>_xlfn.XLOOKUP(Z2,'2a) YE Income &amp; Expenditure'!$B:$B,'2a) YE Income &amp; Expenditure'!$F:$F)</f>
        <v>0</v>
      </c>
      <c r="AA3" s="178">
        <f>_xlfn.XLOOKUP(AA2,'2a) YE Income &amp; Expenditure'!$B:$B,'2a) YE Income &amp; Expenditure'!$F:$F)</f>
        <v>0</v>
      </c>
      <c r="AB3" s="178">
        <f>_xlfn.XLOOKUP(AB2,'2a) YE Income &amp; Expenditure'!$B:$B,'2a) YE Income &amp; Expenditure'!$F:$F)</f>
        <v>0</v>
      </c>
      <c r="AC3" s="178">
        <f>_xlfn.XLOOKUP(AC2,'2a) YE Income &amp; Expenditure'!$B:$B,'2a) YE Income &amp; Expenditure'!$F:$F)</f>
        <v>0</v>
      </c>
      <c r="AD3" s="178">
        <f>_xlfn.XLOOKUP(AD2,'2a) YE Income &amp; Expenditure'!$B:$B,'2a) YE Income &amp; Expenditure'!$F:$F)</f>
        <v>0</v>
      </c>
      <c r="AE3" s="178">
        <f>'2a) YE Income &amp; Expenditure'!F37</f>
        <v>0</v>
      </c>
      <c r="AF3" s="178">
        <f>_xlfn.XLOOKUP(AF2,'2a) YE Income &amp; Expenditure'!$B:$B,'2a) YE Income &amp; Expenditure'!$F:$F)</f>
        <v>0</v>
      </c>
      <c r="AG3" s="178">
        <f>_xlfn.XLOOKUP(AG2,'2a) YE Income &amp; Expenditure'!$B:$B,'2a) YE Income &amp; Expenditure'!$F:$F)</f>
        <v>0</v>
      </c>
      <c r="AH3" s="178">
        <f>_xlfn.XLOOKUP(AH2,'2a) YE Income &amp; Expenditure'!$B:$B,'2a) YE Income &amp; Expenditure'!$F:$F)</f>
        <v>0</v>
      </c>
      <c r="AI3" s="178">
        <f>_xlfn.XLOOKUP(AI2,'2a) YE Income &amp; Expenditure'!$B:$B,'2a) YE Income &amp; Expenditure'!$F:$F)</f>
        <v>0</v>
      </c>
      <c r="AJ3" s="178">
        <f>_xlfn.XLOOKUP(AJ2,'2a) YE Income &amp; Expenditure'!$B:$B,'2a) YE Income &amp; Expenditure'!$F:$F)</f>
        <v>0</v>
      </c>
      <c r="AK3" s="178">
        <f>_xlfn.XLOOKUP(AK2,'2a) YE Income &amp; Expenditure'!$B:$B,'2a) YE Income &amp; Expenditure'!$F:$F)</f>
        <v>0</v>
      </c>
      <c r="AL3" s="178">
        <f>_xlfn.XLOOKUP(AL2,'2a) YE Income &amp; Expenditure'!$B:$B,'2a) YE Income &amp; Expenditure'!$F:$F)</f>
        <v>0</v>
      </c>
      <c r="AM3" s="178">
        <f>_xlfn.XLOOKUP(AM2,'2a) YE Income &amp; Expenditure'!$B:$B,'2a) YE Income &amp; Expenditure'!$F:$F)</f>
        <v>0</v>
      </c>
      <c r="AN3" s="178">
        <f>_xlfn.XLOOKUP(AN2,'2a) YE Income &amp; Expenditure'!$B:$B,'2a) YE Income &amp; Expenditure'!$F:$F)</f>
        <v>0</v>
      </c>
      <c r="AO3" s="178">
        <f>_xlfn.XLOOKUP(AO2,'2a) YE Income &amp; Expenditure'!$B:$B,'2a) YE Income &amp; Expenditure'!$F:$F)</f>
        <v>0</v>
      </c>
      <c r="AP3" s="178">
        <f>_xlfn.XLOOKUP(AP2,'2a) YE Income &amp; Expenditure'!$B:$B,'2a) YE Income &amp; Expenditure'!$F:$F)</f>
        <v>0</v>
      </c>
      <c r="AQ3" s="178">
        <f>_xlfn.XLOOKUP(AQ2,'2a) YE Income &amp; Expenditure'!$B:$B,'2a) YE Income &amp; Expenditure'!$F:$F)</f>
        <v>0</v>
      </c>
      <c r="AR3" s="178">
        <f>_xlfn.XLOOKUP(AR2,'2a) YE Income &amp; Expenditure'!$B:$B,'2a) YE Income &amp; Expenditure'!$F:$F)</f>
        <v>0</v>
      </c>
      <c r="AS3" s="178">
        <f>_xlfn.XLOOKUP(AS2,'2a) YE Income &amp; Expenditure'!$B:$B,'2a) YE Income &amp; Expenditure'!$F:$F)</f>
        <v>0</v>
      </c>
      <c r="AT3" s="178">
        <f>_xlfn.XLOOKUP(AT2,'2a) YE Income &amp; Expenditure'!$B:$B,'2a) YE Income &amp; Expenditure'!$F:$F)</f>
        <v>0</v>
      </c>
      <c r="AU3" s="178">
        <f>_xlfn.XLOOKUP(AU2,'2a) YE Income &amp; Expenditure'!$B:$B,'2a) YE Income &amp; Expenditure'!$F:$F)</f>
        <v>0</v>
      </c>
      <c r="AV3" s="178">
        <f>_xlfn.XLOOKUP(AV2,'2a) YE Income &amp; Expenditure'!$B:$B,'2a) YE Income &amp; Expenditure'!$F:$F)</f>
        <v>0</v>
      </c>
      <c r="AW3" s="178">
        <f>_xlfn.XLOOKUP(AW2,'2a) YE Income &amp; Expenditure'!$B:$B,'2a) YE Income &amp; Expenditure'!$F:$F)</f>
        <v>0</v>
      </c>
      <c r="AX3" s="178">
        <f>_xlfn.XLOOKUP(AX2,'2a) YE Income &amp; Expenditure'!$B:$B,'2a) YE Income &amp; Expenditure'!$F:$F)</f>
        <v>0</v>
      </c>
      <c r="AY3" s="178">
        <f>_xlfn.XLOOKUP(AY2,'2a) YE Income &amp; Expenditure'!$B:$B,'2a) YE Income &amp; Expenditure'!$F:$F)</f>
        <v>0</v>
      </c>
      <c r="AZ3" s="178">
        <f>_xlfn.XLOOKUP(AZ2,'2a) YE Income &amp; Expenditure'!$B:$B,'2a) YE Income &amp; Expenditure'!$F:$F)</f>
        <v>0</v>
      </c>
      <c r="BA3" s="178">
        <f>_xlfn.XLOOKUP(BA2,'2a) YE Income &amp; Expenditure'!$B:$B,'2a) YE Income &amp; Expenditure'!$F:$F)</f>
        <v>0</v>
      </c>
      <c r="BB3" s="178">
        <f>_xlfn.XLOOKUP(BB2,'2a) YE Income &amp; Expenditure'!$B:$B,'2a) YE Income &amp; Expenditure'!$F:$F)</f>
        <v>0</v>
      </c>
      <c r="BC3" s="178">
        <f>_xlfn.XLOOKUP(BC2,'2a) YE Income &amp; Expenditure'!$B:$B,'2a) YE Income &amp; Expenditure'!$F:$F)</f>
        <v>0</v>
      </c>
      <c r="BD3" s="178">
        <f>_xlfn.XLOOKUP(BD2,'2a) YE Income &amp; Expenditure'!$B:$B,'2a) YE Income &amp; Expenditure'!$F:$F)</f>
        <v>0</v>
      </c>
      <c r="BE3" s="178">
        <f>_xlfn.XLOOKUP(BE2,'2a) YE Income &amp; Expenditure'!$B:$B,'2a) YE Income &amp; Expenditure'!$F:$F)</f>
        <v>0</v>
      </c>
      <c r="BF3" s="178">
        <f>_xlfn.XLOOKUP(BF2,'2a) YE Income &amp; Expenditure'!$B:$B,'2a) YE Income &amp; Expenditure'!$F:$F)</f>
        <v>0</v>
      </c>
      <c r="BG3" s="178">
        <f>_xlfn.XLOOKUP(BG2,'2a) YE Income &amp; Expenditure'!$B:$B,'2a) YE Income &amp; Expenditure'!$F:$F)</f>
        <v>0</v>
      </c>
      <c r="BH3" s="178">
        <f>_xlfn.XLOOKUP(BH2,'2a) YE Income &amp; Expenditure'!$B:$B,'2a) YE Income &amp; Expenditure'!$F:$F)</f>
        <v>0</v>
      </c>
      <c r="BI3" s="178">
        <f>_xlfn.XLOOKUP(BI2,'2a) YE Income &amp; Expenditure'!$B:$B,'2a) YE Income &amp; Expenditure'!$F:$F)</f>
        <v>0</v>
      </c>
      <c r="BJ3" s="178">
        <f>_xlfn.XLOOKUP(BJ2,'2a) YE Income &amp; Expenditure'!$B:$B,'2a) YE Income &amp; Expenditure'!$F:$F)</f>
        <v>0</v>
      </c>
      <c r="BK3" s="178">
        <f>_xlfn.XLOOKUP(BK2,'2a) YE Income &amp; Expenditure'!$B:$B,'2a) YE Income &amp; Expenditure'!$F:$F)</f>
        <v>0</v>
      </c>
      <c r="BL3" s="178">
        <f>_xlfn.XLOOKUP(BL2,'2a) YE Income &amp; Expenditure'!$B:$B,'2a) YE Income &amp; Expenditure'!$F:$F)</f>
        <v>0</v>
      </c>
      <c r="BM3" s="178">
        <f>'2a) YE Income &amp; Expenditure'!F74</f>
        <v>0</v>
      </c>
      <c r="BN3" s="178">
        <f>'2a) YE Income &amp; Expenditure'!F76</f>
        <v>0</v>
      </c>
      <c r="BO3" s="178">
        <f>_xlfn.XLOOKUP(BO2,'2a) YE Income &amp; Expenditure'!$B:$B,'2a) YE Income &amp; Expenditure'!$F:$F)</f>
        <v>0</v>
      </c>
      <c r="BP3" s="178">
        <f>_xlfn.XLOOKUP(BP2,'2a) YE Income &amp; Expenditure'!$B:$B,'2a) YE Income &amp; Expenditure'!$F:$F)</f>
        <v>0</v>
      </c>
      <c r="BQ3" s="178">
        <f>_xlfn.XLOOKUP(BQ2,'2a) YE Income &amp; Expenditure'!$B:$B,'2a) YE Income &amp; Expenditure'!$F:$F)</f>
        <v>0</v>
      </c>
      <c r="BR3" s="178">
        <f>_xlfn.XLOOKUP(BR2,'2a) YE Income &amp; Expenditure'!$B:$B,'2a) YE Income &amp; Expenditure'!$F:$F)</f>
        <v>0</v>
      </c>
      <c r="BS3" s="178">
        <f>_xlfn.XLOOKUP(BS2,'2a) YE Income &amp; Expenditure'!$B:$B,'2a) YE Income &amp; Expenditure'!$F:$F)</f>
        <v>0</v>
      </c>
      <c r="BT3" s="178">
        <f>_xlfn.XLOOKUP(BT2,'2a) YE Income &amp; Expenditure'!$B:$B,'2a) YE Income &amp; Expenditure'!$F:$F)</f>
        <v>0</v>
      </c>
      <c r="BU3" s="178">
        <f>'2a) YE Income &amp; Expenditure'!F97</f>
        <v>0</v>
      </c>
      <c r="BV3" s="178">
        <f>_xlfn.XLOOKUP(BV2,'2a) YE Income &amp; Expenditure'!$B:$B,'2a) YE Income &amp; Expenditure'!$F:$F)</f>
        <v>0</v>
      </c>
      <c r="BW3" s="178">
        <f>_xlfn.XLOOKUP(BW2,'2a) YE Income &amp; Expenditure'!$B:$B,'2a) YE Income &amp; Expenditure'!$F:$F)</f>
        <v>0</v>
      </c>
      <c r="BX3" s="178">
        <f>_xlfn.XLOOKUP(BX2,'2a) YE Income &amp; Expenditure'!$B:$B,'2a) YE Income &amp; Expenditure'!$F:$F)</f>
        <v>0</v>
      </c>
      <c r="BY3" s="178">
        <f>_xlfn.XLOOKUP(BY2,'2a) YE Income &amp; Expenditure'!$B:$B,'2a) YE Income &amp; Expenditure'!$F:$F)</f>
        <v>0</v>
      </c>
      <c r="BZ3" s="178">
        <f>'2a) YE Income &amp; Expenditure'!D104</f>
        <v>0</v>
      </c>
      <c r="CA3" s="178">
        <f>'2a) YE Income &amp; Expenditure'!D106</f>
        <v>0</v>
      </c>
      <c r="CB3" s="178">
        <f>'2a) YE Income &amp; Expenditure'!E106</f>
        <v>0</v>
      </c>
      <c r="CD3" s="178">
        <f>_xlfn.XLOOKUP(CD2,'3a) Reconciliation'!$B:$B,'3a) Reconciliation'!$D:$D)</f>
        <v>0</v>
      </c>
      <c r="CE3" s="178">
        <f>_xlfn.XLOOKUP(CE2,'3a) Reconciliation'!$B:$B,'3a) Reconciliation'!$D:$D)</f>
        <v>0</v>
      </c>
      <c r="CF3" s="178">
        <f>_xlfn.XLOOKUP(CF2,'3a) Reconciliation'!$B:$B,'3a) Reconciliation'!$D:$D)</f>
        <v>0</v>
      </c>
      <c r="CG3" s="178">
        <f>_xlfn.XLOOKUP(CG2,'3a) Reconciliation'!$B:$B,'3a) Reconciliation'!$D:$D)</f>
        <v>0</v>
      </c>
      <c r="CH3" s="178" t="e">
        <f>_xlfn.XLOOKUP(CH2,'3a) Reconciliation'!$B:$B,'3a) Reconciliation'!$D:$D)</f>
        <v>#N/A</v>
      </c>
      <c r="CI3" s="178">
        <f>_xlfn.XLOOKUP(CI2,'3a) Reconciliation'!$B:$B,'3a) Reconciliation'!$D:$D)</f>
        <v>0</v>
      </c>
      <c r="CJ3" s="178" t="e">
        <f>_xlfn.XLOOKUP(CJ2,'3a) Reconciliation'!$B:$B,'3a) Reconciliation'!$D:$D)</f>
        <v>#N/A</v>
      </c>
      <c r="CK3" s="178">
        <f>_xlfn.XLOOKUP(CK2,'3a) Reconciliation'!$B:$B,'3a) Reconciliation'!$D:$D)</f>
        <v>0</v>
      </c>
      <c r="CL3" s="178" t="e">
        <f>_xlfn.XLOOKUP(CL2,'3a) Reconciliation'!$B:$B,'3a) Reconciliation'!$D:$D)</f>
        <v>#N/A</v>
      </c>
      <c r="CM3" s="178" t="e">
        <f>_xlfn.XLOOKUP(CM2,'3a) Reconciliation'!$B:$B,'3a) Reconciliation'!$D:$D)</f>
        <v>#N/A</v>
      </c>
      <c r="CN3" s="178" t="e">
        <f>_xlfn.XLOOKUP(CN2,'3a) Reconciliation'!$B:$B,'3a) Reconciliation'!$D:$D)</f>
        <v>#N/A</v>
      </c>
      <c r="CO3" s="178" t="e">
        <f>_xlfn.XLOOKUP(CO2,'3a) Reconciliation'!$B:$B,'3a) Reconciliation'!$D:$D)</f>
        <v>#N/A</v>
      </c>
      <c r="CP3" s="178" t="e">
        <f>_xlfn.XLOOKUP(CP2,'3a) Reconciliation'!$B:$B,'3a) Reconciliation'!$D:$D)</f>
        <v>#N/A</v>
      </c>
      <c r="CQ3" s="178" t="e">
        <f>_xlfn.XLOOKUP(CQ2,'3a) Reconciliation'!$B:$B,'3a) Reconciliation'!$D:$D)</f>
        <v>#N/A</v>
      </c>
      <c r="CR3" s="178">
        <f>_xlfn.XLOOKUP(CR2,'3a) Reconciliation'!$B:$B,'3a) Reconciliation'!$D:$D)</f>
        <v>0</v>
      </c>
      <c r="CS3" s="178" t="e">
        <f>_xlfn.XLOOKUP(CS2,'3a) Reconciliation'!$B:$B,'3a) Reconciliation'!$D:$D)</f>
        <v>#N/A</v>
      </c>
      <c r="CT3" s="178" t="e">
        <f>_xlfn.XLOOKUP(CT2,'3a) Reconciliation'!$B:$B,'3a) Reconciliation'!$D:$D)</f>
        <v>#N/A</v>
      </c>
      <c r="CU3" s="178" t="e">
        <f>_xlfn.XLOOKUP(CU2,'3a) Reconciliation'!$B:$B,'3a) Reconciliation'!$D:$D)</f>
        <v>#N/A</v>
      </c>
      <c r="CV3" s="178">
        <f>_xlfn.XLOOKUP(CV2,'3a) Reconciliation'!$B:$B,'3a) Reconciliation'!$D:$D)</f>
        <v>0</v>
      </c>
      <c r="CW3" s="178" t="e">
        <f>_xlfn.XLOOKUP(CW2,'3a) Reconciliation'!$B:$B,'3a) Reconciliation'!$D:$D)</f>
        <v>#N/A</v>
      </c>
      <c r="CX3" s="178" t="e">
        <f>_xlfn.XLOOKUP(CX2,'3a) Reconciliation'!$B:$B,'3a) Reconciliation'!$D:$D)</f>
        <v>#N/A</v>
      </c>
      <c r="CY3" s="178" t="e">
        <f>_xlfn.XLOOKUP(CY2,'3a) Reconciliation'!$B:$B,'3a) Reconciliation'!$D:$D)</f>
        <v>#N/A</v>
      </c>
      <c r="CZ3" s="178" t="e">
        <f>_xlfn.XLOOKUP(CZ2,'3a) Reconciliation'!$B:$B,'3a) Reconciliation'!$D:$D)</f>
        <v>#N/A</v>
      </c>
      <c r="DA3" s="178">
        <f>_xlfn.XLOOKUP(DA2,'3a) Reconciliation'!$B:$B,'3a) Reconciliation'!$D:$D)</f>
        <v>0</v>
      </c>
      <c r="DB3" s="178">
        <f>_xlfn.XLOOKUP(DB2,'3a) Reconciliation'!$B:$B,'3a) Reconciliation'!$D:$D)</f>
        <v>0</v>
      </c>
      <c r="DC3" s="178">
        <f>_xlfn.XLOOKUP(DC2,'3a) Reconciliation'!$B:$B,'3a) Reconciliation'!$D:$D)</f>
        <v>0</v>
      </c>
      <c r="DD3" s="178">
        <f>_xlfn.XLOOKUP(DD2,'3a) Reconciliation'!$B:$B,'3a) Reconciliation'!$D:$D)</f>
        <v>0</v>
      </c>
      <c r="DE3" s="178">
        <f>_xlfn.XLOOKUP(DE2,'3a) Reconciliation'!$B:$B,'3a) Reconciliation'!$D:$D)</f>
        <v>0</v>
      </c>
      <c r="DF3" s="178">
        <f>_xlfn.XLOOKUP(DF2,'3a) Reconciliation'!$B:$B,'3a) Reconciliation'!$D:$D)</f>
        <v>0</v>
      </c>
      <c r="DG3" s="178">
        <f>_xlfn.XLOOKUP(DG2,'3a) Reconciliation'!$B:$B,'3a) Reconciliation'!$D:$D)</f>
        <v>0</v>
      </c>
      <c r="DH3" s="178">
        <f>_xlfn.XLOOKUP(DH2,'3a) Reconciliation'!$B:$B,'3a) Reconciliation'!$D:$D)</f>
        <v>0</v>
      </c>
      <c r="DI3" s="178">
        <f>_xlfn.XLOOKUP(DI2,'3a) Reconciliation'!$B:$B,'3a) Reconciliation'!$D:$D)</f>
        <v>0</v>
      </c>
      <c r="DJ3" s="178">
        <f>_xlfn.XLOOKUP(DJ2,'3a) Reconciliation'!$B:$B,'3a) Reconciliation'!$D:$D)</f>
        <v>0</v>
      </c>
      <c r="DK3" s="178">
        <f>_xlfn.XLOOKUP(DK2,'3a) Reconciliation'!$B:$B,'3a) Reconciliation'!$D:$D)</f>
        <v>0</v>
      </c>
      <c r="DL3" s="178">
        <f>_xlfn.XLOOKUP(DL2,'3a) Reconciliation'!$B:$B,'3a) Reconciliation'!$D:$D)</f>
        <v>0</v>
      </c>
    </row>
  </sheetData>
  <conditionalFormatting sqref="D2">
    <cfRule type="duplicateValues" dxfId="9" priority="106"/>
  </conditionalFormatting>
  <conditionalFormatting sqref="E2:I2">
    <cfRule type="duplicateValues" dxfId="8" priority="105"/>
  </conditionalFormatting>
  <conditionalFormatting sqref="J2:P2 S2:Z2">
    <cfRule type="duplicateValues" dxfId="7" priority="104"/>
  </conditionalFormatting>
  <conditionalFormatting sqref="Q2">
    <cfRule type="duplicateValues" dxfId="6" priority="18"/>
  </conditionalFormatting>
  <conditionalFormatting sqref="R2">
    <cfRule type="duplicateValues" dxfId="5" priority="39"/>
  </conditionalFormatting>
  <conditionalFormatting sqref="AA2:AD2">
    <cfRule type="duplicateValues" dxfId="4" priority="20"/>
  </conditionalFormatting>
  <conditionalFormatting sqref="AE2:BQ2">
    <cfRule type="duplicateValues" dxfId="3" priority="103"/>
  </conditionalFormatting>
  <conditionalFormatting sqref="BR2:BT2">
    <cfRule type="duplicateValues" dxfId="2" priority="102"/>
  </conditionalFormatting>
  <conditionalFormatting sqref="BU2:BZ2 CB2">
    <cfRule type="duplicateValues" dxfId="1" priority="101"/>
  </conditionalFormatting>
  <conditionalFormatting sqref="CA2">
    <cfRule type="duplicateValues" dxfId="0" priority="45"/>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39"/>
  <sheetViews>
    <sheetView showGridLines="0" zoomScaleNormal="100" zoomScaleSheetLayoutView="85" workbookViewId="0">
      <pane xSplit="2" ySplit="15" topLeftCell="C26" activePane="bottomRight" state="frozen"/>
      <selection pane="topRight" activeCell="C1" sqref="C1"/>
      <selection pane="bottomLeft" activeCell="A15" sqref="A15"/>
      <selection pane="bottomRight" activeCell="H131" sqref="H131"/>
    </sheetView>
  </sheetViews>
  <sheetFormatPr defaultRowHeight="15"/>
  <cols>
    <col min="1" max="1" width="52.7109375" customWidth="1"/>
    <col min="2" max="2" width="21.140625" customWidth="1"/>
    <col min="3" max="3" width="1.140625" customWidth="1"/>
    <col min="4" max="4" width="26.42578125" customWidth="1"/>
    <col min="5" max="5" width="22.5703125" customWidth="1"/>
    <col min="6" max="6" width="21.5703125" customWidth="1"/>
    <col min="7" max="7" width="1.5703125" customWidth="1"/>
    <col min="8" max="8" width="128.42578125" customWidth="1"/>
    <col min="10" max="11" width="9.140625" hidden="1" customWidth="1"/>
  </cols>
  <sheetData>
    <row r="1" spans="1:10">
      <c r="A1" s="4"/>
      <c r="B1" s="4"/>
      <c r="C1" s="4"/>
      <c r="D1" s="4"/>
      <c r="E1" s="4"/>
      <c r="F1" s="4"/>
      <c r="G1" s="3"/>
      <c r="H1" s="4"/>
      <c r="J1" t="e">
        <f>VLOOKUP(D2,'Schools Data'!$D$4:$F$90,3,FALSE)</f>
        <v>#N/A</v>
      </c>
    </row>
    <row r="2" spans="1:10">
      <c r="A2" s="401" t="s">
        <v>122</v>
      </c>
      <c r="B2" s="401" t="s">
        <v>117</v>
      </c>
      <c r="C2" s="401"/>
      <c r="D2" s="402" cm="1">
        <f t="array" ref="D2">'1) Instructions'!D7:D7</f>
        <v>0</v>
      </c>
      <c r="E2" s="402"/>
      <c r="F2" s="402"/>
      <c r="G2" s="402"/>
      <c r="H2" s="4"/>
    </row>
    <row r="3" spans="1:10">
      <c r="A3" s="401"/>
      <c r="B3" s="401" t="s">
        <v>118</v>
      </c>
      <c r="C3" s="401"/>
      <c r="D3" s="402" t="str" cm="1">
        <f t="array" ref="D3">'1) Instructions'!D5:D5</f>
        <v>Please choose a school</v>
      </c>
      <c r="E3" s="96"/>
      <c r="F3" s="96"/>
      <c r="G3" s="96"/>
      <c r="H3" s="4"/>
    </row>
    <row r="4" spans="1:10">
      <c r="A4" s="401"/>
      <c r="B4" s="401" t="s">
        <v>119</v>
      </c>
      <c r="C4" s="401"/>
      <c r="D4" s="402" cm="1">
        <f t="array" ref="D4">'1) Instructions'!D8:D8</f>
        <v>0</v>
      </c>
      <c r="E4" s="96"/>
      <c r="F4" s="96"/>
      <c r="G4" s="96"/>
      <c r="H4" s="4"/>
    </row>
    <row r="5" spans="1:10">
      <c r="A5" s="401"/>
      <c r="B5" s="401" t="s">
        <v>277</v>
      </c>
      <c r="C5" s="401"/>
      <c r="D5" s="402" cm="1">
        <f t="array" ref="D5">'1) Instructions'!D9:D9</f>
        <v>0</v>
      </c>
      <c r="E5" s="402"/>
      <c r="F5" s="402"/>
      <c r="G5" s="402"/>
      <c r="H5" s="4"/>
    </row>
    <row r="6" spans="1:10">
      <c r="A6" s="401"/>
      <c r="B6" s="401" t="s">
        <v>120</v>
      </c>
      <c r="C6" s="401"/>
      <c r="D6" s="96" t="str" cm="1">
        <f t="array" ref="D6">'1) Instructions'!D10:D10</f>
        <v>Q4 - Year End</v>
      </c>
      <c r="E6" s="96"/>
      <c r="F6" s="96"/>
      <c r="G6" s="96"/>
      <c r="H6" s="4"/>
    </row>
    <row r="7" spans="1:10">
      <c r="A7" s="401"/>
      <c r="B7" s="401" t="s">
        <v>121</v>
      </c>
      <c r="C7" s="401"/>
      <c r="D7" s="96" t="str" cm="1">
        <f t="array" ref="D7">'1) Instructions'!I8:I8</f>
        <v>2023-24</v>
      </c>
      <c r="E7" s="96"/>
      <c r="F7" s="96"/>
      <c r="G7" s="96"/>
      <c r="H7" s="4"/>
    </row>
    <row r="8" spans="1:10">
      <c r="A8" s="401"/>
      <c r="B8" s="401"/>
      <c r="C8" s="401"/>
      <c r="D8" s="401"/>
      <c r="E8" s="401"/>
      <c r="F8" s="401"/>
      <c r="G8" s="403"/>
      <c r="H8" s="4"/>
    </row>
    <row r="9" spans="1:10">
      <c r="A9" s="401"/>
      <c r="B9" s="401" t="s">
        <v>284</v>
      </c>
      <c r="C9" s="401"/>
      <c r="D9" s="404" cm="1">
        <f t="array" ref="D9">'1) Instructions'!I10:I10</f>
        <v>45382</v>
      </c>
      <c r="E9" s="96"/>
      <c r="F9" s="96"/>
      <c r="G9" s="96"/>
      <c r="H9" s="405" t="str">
        <f>IF(D9=0/1/1900,"Please enter date on front sheet","")</f>
        <v/>
      </c>
    </row>
    <row r="10" spans="1:10">
      <c r="A10" s="4"/>
      <c r="B10" s="4"/>
      <c r="C10" s="401"/>
      <c r="D10" s="4"/>
      <c r="E10" s="4"/>
      <c r="F10" s="4"/>
      <c r="G10" s="3"/>
      <c r="H10" s="4"/>
    </row>
    <row r="11" spans="1:10">
      <c r="D11" s="12" t="s">
        <v>1106</v>
      </c>
    </row>
    <row r="12" spans="1:10">
      <c r="A12" s="212" t="s">
        <v>225</v>
      </c>
      <c r="B12" s="187"/>
      <c r="C12" s="406"/>
      <c r="D12" s="407"/>
      <c r="E12" s="408"/>
      <c r="F12" s="409"/>
      <c r="G12" s="409"/>
      <c r="H12" s="410"/>
    </row>
    <row r="13" spans="1:10" ht="79.5" customHeight="1">
      <c r="A13" s="186" t="s">
        <v>0</v>
      </c>
      <c r="B13" s="187"/>
      <c r="C13" s="406"/>
      <c r="D13" s="541" t="str" cm="1">
        <f t="array" ref="D13">'1) Instructions'!I8:I8&amp;" Year-to-date actuals (System Reports) 
(GROSSED UP FOR DE-DELEGATIONS BUT BEFORE ACCRUALS)"</f>
        <v>2023-24 Year-to-date actuals (System Reports) 
(GROSSED UP FOR DE-DELEGATIONS BUT BEFORE ACCRUALS)</v>
      </c>
      <c r="E13" s="173" t="str" cm="1">
        <f t="array" ref="E13">'1) Instructions'!I8:I8&amp;" Year End Adjustments
(Accruals) 
From 3b) List of Accruals Tab"</f>
        <v>2023-24 Year End Adjustments
(Accruals) 
From 3b) List of Accruals Tab</v>
      </c>
      <c r="F13" s="173" t="str" cm="1">
        <f t="array" ref="F13">'1) Instructions'!I8:I8&amp;" Final Outturn Total"</f>
        <v>2023-24 Final Outturn Total</v>
      </c>
      <c r="G13" s="158"/>
      <c r="H13" s="173" t="s">
        <v>11275</v>
      </c>
    </row>
    <row r="14" spans="1:10" ht="17.25" customHeight="1">
      <c r="A14" s="188"/>
      <c r="B14" s="187"/>
      <c r="C14" s="406"/>
      <c r="D14" s="173" t="s">
        <v>11276</v>
      </c>
      <c r="E14" s="173" t="s">
        <v>11277</v>
      </c>
      <c r="F14" s="173" t="s">
        <v>11278</v>
      </c>
      <c r="G14" s="158"/>
      <c r="H14" s="385"/>
    </row>
    <row r="15" spans="1:10">
      <c r="A15" s="189" t="s">
        <v>11283</v>
      </c>
      <c r="B15" s="225" t="s">
        <v>2</v>
      </c>
      <c r="C15" s="406"/>
      <c r="D15" s="386" t="s">
        <v>3</v>
      </c>
      <c r="E15" s="387" t="s">
        <v>3</v>
      </c>
      <c r="F15" s="224" t="s">
        <v>3</v>
      </c>
      <c r="G15" s="195"/>
      <c r="H15" s="221"/>
    </row>
    <row r="16" spans="1:10">
      <c r="A16" s="197" t="s">
        <v>11295</v>
      </c>
      <c r="B16" s="198" t="s">
        <v>244</v>
      </c>
      <c r="C16" s="406"/>
      <c r="D16" s="411"/>
      <c r="E16" s="575">
        <f>SUMIF('3b) List of Accruals'!$B$21:$B$82,'2a) YE Income &amp; Expenditure'!B16,'3b) List of Accruals'!$J$21:$J$82)</f>
        <v>0</v>
      </c>
      <c r="F16" s="413">
        <f t="shared" ref="F16:F36" si="0">E16+D16</f>
        <v>0</v>
      </c>
      <c r="G16" s="388"/>
      <c r="H16" s="389"/>
    </row>
    <row r="17" spans="1:8">
      <c r="A17" s="197" t="s">
        <v>4</v>
      </c>
      <c r="B17" s="198" t="s">
        <v>16</v>
      </c>
      <c r="C17" s="406"/>
      <c r="D17" s="411"/>
      <c r="E17" s="575">
        <f>SUMIF('3b) List of Accruals'!$B$21:$B$82,'2a) YE Income &amp; Expenditure'!B17,'3b) List of Accruals'!$J$21:$J$82)</f>
        <v>0</v>
      </c>
      <c r="F17" s="413">
        <f t="shared" si="0"/>
        <v>0</v>
      </c>
      <c r="G17" s="388"/>
      <c r="H17" s="389"/>
    </row>
    <row r="18" spans="1:8">
      <c r="A18" s="197" t="s">
        <v>248</v>
      </c>
      <c r="B18" s="198" t="s">
        <v>245</v>
      </c>
      <c r="C18" s="406"/>
      <c r="D18" s="411"/>
      <c r="E18" s="575">
        <f>SUMIF('3b) List of Accruals'!$B$21:$B$82,'2a) YE Income &amp; Expenditure'!B18,'3b) List of Accruals'!$J$21:$J$82)</f>
        <v>0</v>
      </c>
      <c r="F18" s="413">
        <f t="shared" si="0"/>
        <v>0</v>
      </c>
      <c r="G18" s="388"/>
      <c r="H18" s="389"/>
    </row>
    <row r="19" spans="1:8">
      <c r="A19" s="197" t="s">
        <v>5</v>
      </c>
      <c r="B19" s="198" t="s">
        <v>246</v>
      </c>
      <c r="C19" s="406"/>
      <c r="D19" s="411"/>
      <c r="E19" s="575">
        <f>SUMIF('3b) List of Accruals'!$B$21:$B$82,'2a) YE Income &amp; Expenditure'!B19,'3b) List of Accruals'!$J$21:$J$82)</f>
        <v>0</v>
      </c>
      <c r="F19" s="413">
        <f t="shared" si="0"/>
        <v>0</v>
      </c>
      <c r="G19" s="388"/>
      <c r="H19" s="389"/>
    </row>
    <row r="20" spans="1:8">
      <c r="A20" s="197" t="s">
        <v>6</v>
      </c>
      <c r="B20" s="198" t="s">
        <v>247</v>
      </c>
      <c r="C20" s="406"/>
      <c r="D20" s="411"/>
      <c r="E20" s="575">
        <f>SUMIF('3b) List of Accruals'!$B$21:$B$82,'2a) YE Income &amp; Expenditure'!B20,'3b) List of Accruals'!$J$21:$J$82)</f>
        <v>0</v>
      </c>
      <c r="F20" s="413">
        <f t="shared" si="0"/>
        <v>0</v>
      </c>
      <c r="G20" s="388"/>
      <c r="H20" s="389"/>
    </row>
    <row r="21" spans="1:8">
      <c r="A21" s="197" t="s">
        <v>7</v>
      </c>
      <c r="B21" s="198" t="s">
        <v>17</v>
      </c>
      <c r="C21" s="406"/>
      <c r="D21" s="411"/>
      <c r="E21" s="575">
        <f>SUMIF('3b) List of Accruals'!$B$21:$B$82,'2a) YE Income &amp; Expenditure'!B21,'3b) List of Accruals'!$J$21:$J$82)</f>
        <v>0</v>
      </c>
      <c r="F21" s="413">
        <f t="shared" si="0"/>
        <v>0</v>
      </c>
      <c r="G21" s="388"/>
      <c r="H21" s="389"/>
    </row>
    <row r="22" spans="1:8">
      <c r="A22" s="197" t="s">
        <v>8</v>
      </c>
      <c r="B22" s="198" t="s">
        <v>18</v>
      </c>
      <c r="C22" s="406"/>
      <c r="D22" s="411"/>
      <c r="E22" s="575">
        <f>SUMIF('3b) List of Accruals'!$B$21:$B$82,'2a) YE Income &amp; Expenditure'!B22,'3b) List of Accruals'!$J$21:$J$82)</f>
        <v>0</v>
      </c>
      <c r="F22" s="413">
        <f t="shared" si="0"/>
        <v>0</v>
      </c>
      <c r="G22" s="388"/>
      <c r="H22" s="389"/>
    </row>
    <row r="23" spans="1:8">
      <c r="A23" s="197" t="s">
        <v>295</v>
      </c>
      <c r="B23" s="198" t="s">
        <v>294</v>
      </c>
      <c r="C23" s="406"/>
      <c r="D23" s="411"/>
      <c r="E23" s="575">
        <f>SUMIF('3b) List of Accruals'!$B$21:$B$82,'2a) YE Income &amp; Expenditure'!B23,'3b) List of Accruals'!$J$21:$J$82)</f>
        <v>0</v>
      </c>
      <c r="F23" s="413">
        <f t="shared" si="0"/>
        <v>0</v>
      </c>
      <c r="G23" s="388"/>
      <c r="H23" s="389"/>
    </row>
    <row r="24" spans="1:8">
      <c r="A24" s="197" t="s">
        <v>296</v>
      </c>
      <c r="B24" s="198" t="s">
        <v>297</v>
      </c>
      <c r="C24" s="406"/>
      <c r="D24" s="411"/>
      <c r="E24" s="575">
        <f>SUMIF('3b) List of Accruals'!$B$21:$B$82,'2a) YE Income &amp; Expenditure'!B24,'3b) List of Accruals'!$J$21:$J$82)</f>
        <v>0</v>
      </c>
      <c r="F24" s="413">
        <f t="shared" si="0"/>
        <v>0</v>
      </c>
      <c r="G24" s="388"/>
      <c r="H24" s="389"/>
    </row>
    <row r="25" spans="1:8">
      <c r="A25" s="197" t="s">
        <v>9</v>
      </c>
      <c r="B25" s="198" t="s">
        <v>19</v>
      </c>
      <c r="C25" s="406"/>
      <c r="D25" s="411"/>
      <c r="E25" s="575">
        <f>SUMIF('3b) List of Accruals'!$B$21:$B$82,'2a) YE Income &amp; Expenditure'!B25,'3b) List of Accruals'!$J$21:$J$82)</f>
        <v>0</v>
      </c>
      <c r="F25" s="413">
        <f t="shared" si="0"/>
        <v>0</v>
      </c>
      <c r="G25" s="388"/>
      <c r="H25" s="389"/>
    </row>
    <row r="26" spans="1:8">
      <c r="A26" s="197" t="s">
        <v>10</v>
      </c>
      <c r="B26" s="198" t="s">
        <v>20</v>
      </c>
      <c r="C26" s="406"/>
      <c r="D26" s="411"/>
      <c r="E26" s="575">
        <f>SUMIF('3b) List of Accruals'!$B$21:$B$82,'2a) YE Income &amp; Expenditure'!B26,'3b) List of Accruals'!$J$21:$J$82)</f>
        <v>0</v>
      </c>
      <c r="F26" s="413">
        <f t="shared" si="0"/>
        <v>0</v>
      </c>
      <c r="G26" s="388"/>
      <c r="H26" s="389"/>
    </row>
    <row r="27" spans="1:8">
      <c r="A27" s="197" t="s">
        <v>11</v>
      </c>
      <c r="B27" s="198" t="s">
        <v>21</v>
      </c>
      <c r="C27" s="406"/>
      <c r="D27" s="411"/>
      <c r="E27" s="575">
        <f>SUMIF('3b) List of Accruals'!$B$21:$B$82,'2a) YE Income &amp; Expenditure'!B27,'3b) List of Accruals'!$J$21:$J$82)</f>
        <v>0</v>
      </c>
      <c r="F27" s="413">
        <f t="shared" si="0"/>
        <v>0</v>
      </c>
      <c r="G27" s="388"/>
      <c r="H27" s="389"/>
    </row>
    <row r="28" spans="1:8">
      <c r="A28" s="197" t="s">
        <v>12</v>
      </c>
      <c r="B28" s="198" t="s">
        <v>22</v>
      </c>
      <c r="C28" s="406"/>
      <c r="D28" s="411"/>
      <c r="E28" s="575">
        <f>SUMIF('3b) List of Accruals'!$B$21:$B$82,'2a) YE Income &amp; Expenditure'!B28,'3b) List of Accruals'!$J$21:$J$82)</f>
        <v>0</v>
      </c>
      <c r="F28" s="413">
        <f t="shared" si="0"/>
        <v>0</v>
      </c>
      <c r="G28" s="388"/>
      <c r="H28" s="389"/>
    </row>
    <row r="29" spans="1:8">
      <c r="A29" s="197" t="s">
        <v>13</v>
      </c>
      <c r="B29" s="198" t="s">
        <v>23</v>
      </c>
      <c r="C29" s="406"/>
      <c r="D29" s="411"/>
      <c r="E29" s="575">
        <f>SUMIF('3b) List of Accruals'!$B$21:$B$82,'2a) YE Income &amp; Expenditure'!B29,'3b) List of Accruals'!$J$21:$J$82)</f>
        <v>0</v>
      </c>
      <c r="F29" s="413">
        <f t="shared" si="0"/>
        <v>0</v>
      </c>
      <c r="G29" s="388"/>
      <c r="H29" s="389"/>
    </row>
    <row r="30" spans="1:8">
      <c r="A30" s="197" t="s">
        <v>14</v>
      </c>
      <c r="B30" s="198" t="s">
        <v>24</v>
      </c>
      <c r="C30" s="406"/>
      <c r="D30" s="411"/>
      <c r="E30" s="575">
        <f>SUMIF('3b) List of Accruals'!$B$21:$B$82,'2a) YE Income &amp; Expenditure'!B30,'3b) List of Accruals'!$J$21:$J$82)</f>
        <v>0</v>
      </c>
      <c r="F30" s="413">
        <f t="shared" si="0"/>
        <v>0</v>
      </c>
      <c r="G30" s="388"/>
      <c r="H30" s="389"/>
    </row>
    <row r="31" spans="1:8">
      <c r="A31" s="390" t="s">
        <v>102</v>
      </c>
      <c r="B31" s="198" t="s">
        <v>104</v>
      </c>
      <c r="C31" s="406"/>
      <c r="D31" s="411"/>
      <c r="E31" s="575">
        <f>SUMIF('3b) List of Accruals'!$B$21:$B$82,'2a) YE Income &amp; Expenditure'!B31,'3b) List of Accruals'!$J$21:$J$82)</f>
        <v>0</v>
      </c>
      <c r="F31" s="413">
        <f t="shared" si="0"/>
        <v>0</v>
      </c>
      <c r="G31" s="388"/>
      <c r="H31" s="389"/>
    </row>
    <row r="32" spans="1:8">
      <c r="A32" s="390" t="s">
        <v>103</v>
      </c>
      <c r="B32" s="198" t="s">
        <v>105</v>
      </c>
      <c r="C32" s="406"/>
      <c r="D32" s="411"/>
      <c r="E32" s="575">
        <f>SUMIF('3b) List of Accruals'!$B$21:$B$82,'2a) YE Income &amp; Expenditure'!B32,'3b) List of Accruals'!$J$21:$J$82)</f>
        <v>0</v>
      </c>
      <c r="F32" s="413">
        <f t="shared" si="0"/>
        <v>0</v>
      </c>
      <c r="G32" s="388"/>
      <c r="H32" s="389"/>
    </row>
    <row r="33" spans="1:8">
      <c r="A33" s="197" t="s">
        <v>15</v>
      </c>
      <c r="B33" s="198" t="s">
        <v>1166</v>
      </c>
      <c r="C33" s="406"/>
      <c r="D33" s="411"/>
      <c r="E33" s="575">
        <f>SUMIF('3b) List of Accruals'!$B$21:$B$82,'2a) YE Income &amp; Expenditure'!B33,'3b) List of Accruals'!$J$21:$J$82)</f>
        <v>0</v>
      </c>
      <c r="F33" s="413">
        <f t="shared" si="0"/>
        <v>0</v>
      </c>
      <c r="G33" s="388"/>
      <c r="H33" s="389"/>
    </row>
    <row r="34" spans="1:8">
      <c r="A34" s="197" t="s">
        <v>15</v>
      </c>
      <c r="B34" s="198" t="s">
        <v>1167</v>
      </c>
      <c r="C34" s="406"/>
      <c r="D34" s="411"/>
      <c r="E34" s="575">
        <f>SUMIF('3b) List of Accruals'!$B$21:$B$82,'2a) YE Income &amp; Expenditure'!B34,'3b) List of Accruals'!$J$21:$J$82)</f>
        <v>0</v>
      </c>
      <c r="F34" s="413">
        <f t="shared" si="0"/>
        <v>0</v>
      </c>
      <c r="G34" s="388"/>
      <c r="H34" s="389"/>
    </row>
    <row r="35" spans="1:8">
      <c r="A35" s="197" t="s">
        <v>15</v>
      </c>
      <c r="B35" s="198" t="s">
        <v>1168</v>
      </c>
      <c r="C35" s="406"/>
      <c r="D35" s="411"/>
      <c r="E35" s="575">
        <f>SUMIF('3b) List of Accruals'!$B$21:$B$82,'2a) YE Income &amp; Expenditure'!B35,'3b) List of Accruals'!$J$21:$J$82)</f>
        <v>0</v>
      </c>
      <c r="F35" s="413">
        <f t="shared" si="0"/>
        <v>0</v>
      </c>
      <c r="G35" s="388"/>
      <c r="H35" s="389"/>
    </row>
    <row r="36" spans="1:8" ht="15.75" thickBot="1">
      <c r="A36" s="197" t="s">
        <v>15</v>
      </c>
      <c r="B36" s="198" t="s">
        <v>1169</v>
      </c>
      <c r="C36" s="406"/>
      <c r="D36" s="411"/>
      <c r="E36" s="575">
        <f>SUMIF('3b) List of Accruals'!$B$21:$B$82,'2a) YE Income &amp; Expenditure'!B36,'3b) List of Accruals'!$J$21:$J$82)</f>
        <v>0</v>
      </c>
      <c r="F36" s="413">
        <f t="shared" si="0"/>
        <v>0</v>
      </c>
      <c r="G36" s="388"/>
      <c r="H36" s="389"/>
    </row>
    <row r="37" spans="1:8" ht="15.75" thickBot="1">
      <c r="A37" s="414" t="s">
        <v>25</v>
      </c>
      <c r="B37" s="415"/>
      <c r="C37" s="406"/>
      <c r="D37" s="416">
        <f>SUM(D16:D36)</f>
        <v>0</v>
      </c>
      <c r="E37" s="416">
        <f>SUM(E16:E36)</f>
        <v>0</v>
      </c>
      <c r="F37" s="416">
        <f>SUM(F16:F36)</f>
        <v>0</v>
      </c>
      <c r="G37" s="391"/>
    </row>
    <row r="38" spans="1:8">
      <c r="C38" s="406"/>
    </row>
    <row r="39" spans="1:8" ht="73.5" customHeight="1">
      <c r="A39" s="188"/>
      <c r="B39" s="187"/>
      <c r="C39" s="406"/>
      <c r="D39" s="541" t="str">
        <f>D13</f>
        <v>2023-24 Year-to-date actuals (System Reports) 
(GROSSED UP FOR DE-DELEGATIONS BUT BEFORE ACCRUALS)</v>
      </c>
      <c r="E39" s="173" t="str">
        <f>E13</f>
        <v>2023-24 Year End Adjustments
(Accruals) 
From 3b) List of Accruals Tab</v>
      </c>
      <c r="F39" s="173" t="str">
        <f>F13</f>
        <v>2023-24 Final Outturn Total</v>
      </c>
      <c r="G39" s="158"/>
      <c r="H39" s="173" t="s">
        <v>11275</v>
      </c>
    </row>
    <row r="40" spans="1:8">
      <c r="A40" s="189" t="s">
        <v>11284</v>
      </c>
      <c r="B40" s="225" t="s">
        <v>2</v>
      </c>
      <c r="C40" s="406"/>
      <c r="D40" s="386" t="s">
        <v>3</v>
      </c>
      <c r="E40" s="387" t="s">
        <v>3</v>
      </c>
      <c r="F40" s="224" t="s">
        <v>3</v>
      </c>
      <c r="G40" s="195"/>
      <c r="H40" s="221"/>
    </row>
    <row r="41" spans="1:8">
      <c r="A41" s="197" t="s">
        <v>26</v>
      </c>
      <c r="B41" s="198" t="s">
        <v>27</v>
      </c>
      <c r="C41" s="406"/>
      <c r="D41" s="417"/>
      <c r="E41" s="575">
        <f>SUMIF('3b) List of Accruals'!$B$21:$B$82,'2a) YE Income &amp; Expenditure'!B41,'3b) List of Accruals'!$J$21:$J$82)</f>
        <v>0</v>
      </c>
      <c r="F41" s="418">
        <f>E41+D41</f>
        <v>0</v>
      </c>
      <c r="G41" s="388"/>
      <c r="H41" s="419"/>
    </row>
    <row r="42" spans="1:8">
      <c r="A42" s="197" t="s">
        <v>28</v>
      </c>
      <c r="B42" s="198" t="s">
        <v>29</v>
      </c>
      <c r="C42" s="406"/>
      <c r="D42" s="417"/>
      <c r="E42" s="575">
        <f>SUMIF('3b) List of Accruals'!$B$21:$B$82,'2a) YE Income &amp; Expenditure'!B42,'3b) List of Accruals'!$J$21:$J$82)</f>
        <v>0</v>
      </c>
      <c r="F42" s="418">
        <f t="shared" ref="F42:F72" si="1">E42+D42</f>
        <v>0</v>
      </c>
      <c r="G42" s="388"/>
      <c r="H42" s="419"/>
    </row>
    <row r="43" spans="1:8">
      <c r="A43" s="197" t="s">
        <v>30</v>
      </c>
      <c r="B43" s="198" t="s">
        <v>31</v>
      </c>
      <c r="C43" s="406"/>
      <c r="D43" s="417"/>
      <c r="E43" s="575">
        <f>SUMIF('3b) List of Accruals'!$B$21:$B$82,'2a) YE Income &amp; Expenditure'!B43,'3b) List of Accruals'!$J$21:$J$82)</f>
        <v>0</v>
      </c>
      <c r="F43" s="418">
        <f t="shared" si="1"/>
        <v>0</v>
      </c>
      <c r="G43" s="388"/>
      <c r="H43" s="419"/>
    </row>
    <row r="44" spans="1:8">
      <c r="A44" s="197" t="s">
        <v>32</v>
      </c>
      <c r="B44" s="198" t="s">
        <v>33</v>
      </c>
      <c r="C44" s="406"/>
      <c r="D44" s="417"/>
      <c r="E44" s="575">
        <f>SUMIF('3b) List of Accruals'!$B$21:$B$82,'2a) YE Income &amp; Expenditure'!B44,'3b) List of Accruals'!$J$21:$J$82)</f>
        <v>0</v>
      </c>
      <c r="F44" s="418">
        <f t="shared" si="1"/>
        <v>0</v>
      </c>
      <c r="G44" s="388"/>
      <c r="H44" s="419"/>
    </row>
    <row r="45" spans="1:8">
      <c r="A45" s="197" t="s">
        <v>34</v>
      </c>
      <c r="B45" s="198" t="s">
        <v>35</v>
      </c>
      <c r="C45" s="406"/>
      <c r="D45" s="417"/>
      <c r="E45" s="575">
        <f>SUMIF('3b) List of Accruals'!$B$21:$B$82,'2a) YE Income &amp; Expenditure'!B45,'3b) List of Accruals'!$J$21:$J$82)</f>
        <v>0</v>
      </c>
      <c r="F45" s="418">
        <f t="shared" si="1"/>
        <v>0</v>
      </c>
      <c r="G45" s="388"/>
      <c r="H45" s="419"/>
    </row>
    <row r="46" spans="1:8">
      <c r="A46" s="197" t="s">
        <v>36</v>
      </c>
      <c r="B46" s="198" t="s">
        <v>37</v>
      </c>
      <c r="C46" s="406"/>
      <c r="D46" s="417"/>
      <c r="E46" s="575">
        <f>SUMIF('3b) List of Accruals'!$B$21:$B$82,'2a) YE Income &amp; Expenditure'!B46,'3b) List of Accruals'!$J$21:$J$82)</f>
        <v>0</v>
      </c>
      <c r="F46" s="418">
        <f t="shared" si="1"/>
        <v>0</v>
      </c>
      <c r="G46" s="388"/>
      <c r="H46" s="419"/>
    </row>
    <row r="47" spans="1:8">
      <c r="A47" s="197" t="s">
        <v>38</v>
      </c>
      <c r="B47" s="198" t="s">
        <v>39</v>
      </c>
      <c r="C47" s="406"/>
      <c r="D47" s="417"/>
      <c r="E47" s="575">
        <f>SUMIF('3b) List of Accruals'!$B$21:$B$82,'2a) YE Income &amp; Expenditure'!B47,'3b) List of Accruals'!$J$21:$J$82)</f>
        <v>0</v>
      </c>
      <c r="F47" s="418">
        <f t="shared" si="1"/>
        <v>0</v>
      </c>
      <c r="G47" s="388"/>
      <c r="H47" s="419"/>
    </row>
    <row r="48" spans="1:8">
      <c r="A48" s="197" t="s">
        <v>40</v>
      </c>
      <c r="B48" s="198" t="s">
        <v>41</v>
      </c>
      <c r="C48" s="406"/>
      <c r="D48" s="417"/>
      <c r="E48" s="575">
        <f>SUMIF('3b) List of Accruals'!$B$21:$B$82,'2a) YE Income &amp; Expenditure'!B48,'3b) List of Accruals'!$J$21:$J$82)</f>
        <v>0</v>
      </c>
      <c r="F48" s="418">
        <f t="shared" si="1"/>
        <v>0</v>
      </c>
      <c r="G48" s="388"/>
      <c r="H48" s="419"/>
    </row>
    <row r="49" spans="1:8">
      <c r="A49" s="197" t="s">
        <v>42</v>
      </c>
      <c r="B49" s="198" t="s">
        <v>43</v>
      </c>
      <c r="C49" s="406"/>
      <c r="D49" s="417"/>
      <c r="E49" s="575">
        <f>SUMIF('3b) List of Accruals'!$B$21:$B$82,'2a) YE Income &amp; Expenditure'!B49,'3b) List of Accruals'!$J$21:$J$82)</f>
        <v>0</v>
      </c>
      <c r="F49" s="418">
        <f t="shared" si="1"/>
        <v>0</v>
      </c>
      <c r="G49" s="388"/>
      <c r="H49" s="419"/>
    </row>
    <row r="50" spans="1:8">
      <c r="A50" s="197" t="s">
        <v>44</v>
      </c>
      <c r="B50" s="198" t="s">
        <v>45</v>
      </c>
      <c r="C50" s="406"/>
      <c r="D50" s="417"/>
      <c r="E50" s="575">
        <f>SUMIF('3b) List of Accruals'!$B$21:$B$82,'2a) YE Income &amp; Expenditure'!B50,'3b) List of Accruals'!$J$21:$J$82)</f>
        <v>0</v>
      </c>
      <c r="F50" s="418">
        <f t="shared" si="1"/>
        <v>0</v>
      </c>
      <c r="G50" s="388"/>
      <c r="H50" s="419"/>
    </row>
    <row r="51" spans="1:8">
      <c r="A51" s="197" t="s">
        <v>46</v>
      </c>
      <c r="B51" s="198" t="s">
        <v>47</v>
      </c>
      <c r="C51" s="406"/>
      <c r="D51" s="417"/>
      <c r="E51" s="575">
        <f>SUMIF('3b) List of Accruals'!$B$21:$B$82,'2a) YE Income &amp; Expenditure'!B51,'3b) List of Accruals'!$J$21:$J$82)</f>
        <v>0</v>
      </c>
      <c r="F51" s="418">
        <f t="shared" si="1"/>
        <v>0</v>
      </c>
      <c r="G51" s="388"/>
      <c r="H51" s="419"/>
    </row>
    <row r="52" spans="1:8">
      <c r="A52" s="197" t="s">
        <v>48</v>
      </c>
      <c r="B52" s="198" t="s">
        <v>49</v>
      </c>
      <c r="C52" s="406"/>
      <c r="D52" s="417"/>
      <c r="E52" s="575">
        <f>SUMIF('3b) List of Accruals'!$B$21:$B$82,'2a) YE Income &amp; Expenditure'!B52,'3b) List of Accruals'!$J$21:$J$82)</f>
        <v>0</v>
      </c>
      <c r="F52" s="418">
        <f t="shared" si="1"/>
        <v>0</v>
      </c>
      <c r="G52" s="388"/>
      <c r="H52" s="419"/>
    </row>
    <row r="53" spans="1:8">
      <c r="A53" s="197" t="s">
        <v>50</v>
      </c>
      <c r="B53" s="198" t="s">
        <v>51</v>
      </c>
      <c r="C53" s="406"/>
      <c r="D53" s="417"/>
      <c r="E53" s="575">
        <f>SUMIF('3b) List of Accruals'!$B$21:$B$82,'2a) YE Income &amp; Expenditure'!B53,'3b) List of Accruals'!$J$21:$J$82)</f>
        <v>0</v>
      </c>
      <c r="F53" s="418">
        <f t="shared" si="1"/>
        <v>0</v>
      </c>
      <c r="G53" s="388"/>
      <c r="H53" s="419"/>
    </row>
    <row r="54" spans="1:8">
      <c r="A54" s="197" t="s">
        <v>52</v>
      </c>
      <c r="B54" s="198" t="s">
        <v>53</v>
      </c>
      <c r="C54" s="406"/>
      <c r="D54" s="417"/>
      <c r="E54" s="575">
        <f>SUMIF('3b) List of Accruals'!$B$21:$B$82,'2a) YE Income &amp; Expenditure'!B54,'3b) List of Accruals'!$J$21:$J$82)</f>
        <v>0</v>
      </c>
      <c r="F54" s="418">
        <f t="shared" si="1"/>
        <v>0</v>
      </c>
      <c r="G54" s="388"/>
      <c r="H54" s="419"/>
    </row>
    <row r="55" spans="1:8">
      <c r="A55" s="197" t="s">
        <v>54</v>
      </c>
      <c r="B55" s="198" t="s">
        <v>55</v>
      </c>
      <c r="C55" s="406"/>
      <c r="D55" s="417"/>
      <c r="E55" s="575">
        <f>SUMIF('3b) List of Accruals'!$B$21:$B$82,'2a) YE Income &amp; Expenditure'!B55,'3b) List of Accruals'!$J$21:$J$82)</f>
        <v>0</v>
      </c>
      <c r="F55" s="418">
        <f t="shared" si="1"/>
        <v>0</v>
      </c>
      <c r="G55" s="388"/>
      <c r="H55" s="419"/>
    </row>
    <row r="56" spans="1:8">
      <c r="A56" s="197" t="s">
        <v>56</v>
      </c>
      <c r="B56" s="198" t="s">
        <v>57</v>
      </c>
      <c r="C56" s="406"/>
      <c r="D56" s="417"/>
      <c r="E56" s="575">
        <f>SUMIF('3b) List of Accruals'!$B$21:$B$82,'2a) YE Income &amp; Expenditure'!B56,'3b) List of Accruals'!$J$21:$J$82)</f>
        <v>0</v>
      </c>
      <c r="F56" s="418">
        <f t="shared" si="1"/>
        <v>0</v>
      </c>
      <c r="G56" s="388"/>
      <c r="H56" s="419"/>
    </row>
    <row r="57" spans="1:8">
      <c r="A57" s="197" t="s">
        <v>58</v>
      </c>
      <c r="B57" s="198" t="s">
        <v>59</v>
      </c>
      <c r="C57" s="406"/>
      <c r="D57" s="417"/>
      <c r="E57" s="575">
        <f>SUMIF('3b) List of Accruals'!$B$21:$B$82,'2a) YE Income &amp; Expenditure'!B57,'3b) List of Accruals'!$J$21:$J$82)</f>
        <v>0</v>
      </c>
      <c r="F57" s="418">
        <f t="shared" si="1"/>
        <v>0</v>
      </c>
      <c r="G57" s="388"/>
      <c r="H57" s="419"/>
    </row>
    <row r="58" spans="1:8">
      <c r="A58" s="197" t="s">
        <v>60</v>
      </c>
      <c r="B58" s="198" t="s">
        <v>61</v>
      </c>
      <c r="C58" s="406"/>
      <c r="D58" s="417"/>
      <c r="E58" s="575">
        <f>SUMIF('3b) List of Accruals'!$B$21:$B$82,'2a) YE Income &amp; Expenditure'!B58,'3b) List of Accruals'!$J$21:$J$82)</f>
        <v>0</v>
      </c>
      <c r="F58" s="418">
        <f t="shared" si="1"/>
        <v>0</v>
      </c>
      <c r="G58" s="388"/>
      <c r="H58" s="419"/>
    </row>
    <row r="59" spans="1:8">
      <c r="A59" s="197" t="s">
        <v>62</v>
      </c>
      <c r="B59" s="198" t="s">
        <v>63</v>
      </c>
      <c r="C59" s="406"/>
      <c r="D59" s="417"/>
      <c r="E59" s="575">
        <f>SUMIF('3b) List of Accruals'!$B$21:$B$82,'2a) YE Income &amp; Expenditure'!B59,'3b) List of Accruals'!$J$21:$J$82)</f>
        <v>0</v>
      </c>
      <c r="F59" s="418">
        <f t="shared" si="1"/>
        <v>0</v>
      </c>
      <c r="G59" s="388"/>
      <c r="H59" s="419"/>
    </row>
    <row r="60" spans="1:8">
      <c r="A60" s="197" t="s">
        <v>64</v>
      </c>
      <c r="B60" s="198" t="s">
        <v>65</v>
      </c>
      <c r="C60" s="406"/>
      <c r="D60" s="417"/>
      <c r="E60" s="575">
        <f>SUMIF('3b) List of Accruals'!$B$21:$B$82,'2a) YE Income &amp; Expenditure'!B60,'3b) List of Accruals'!$J$21:$J$82)</f>
        <v>0</v>
      </c>
      <c r="F60" s="418">
        <f t="shared" si="1"/>
        <v>0</v>
      </c>
      <c r="G60" s="388"/>
      <c r="H60" s="419"/>
    </row>
    <row r="61" spans="1:8">
      <c r="A61" s="197" t="s">
        <v>66</v>
      </c>
      <c r="B61" s="198" t="s">
        <v>67</v>
      </c>
      <c r="C61" s="406"/>
      <c r="D61" s="417"/>
      <c r="E61" s="575">
        <f>SUMIF('3b) List of Accruals'!$B$21:$B$82,'2a) YE Income &amp; Expenditure'!B61,'3b) List of Accruals'!$J$21:$J$82)</f>
        <v>0</v>
      </c>
      <c r="F61" s="418">
        <f t="shared" si="1"/>
        <v>0</v>
      </c>
      <c r="G61" s="388"/>
      <c r="H61" s="419"/>
    </row>
    <row r="62" spans="1:8">
      <c r="A62" s="197" t="s">
        <v>68</v>
      </c>
      <c r="B62" s="198" t="s">
        <v>69</v>
      </c>
      <c r="C62" s="406"/>
      <c r="D62" s="417"/>
      <c r="E62" s="575">
        <f>SUMIF('3b) List of Accruals'!$B$21:$B$82,'2a) YE Income &amp; Expenditure'!B62,'3b) List of Accruals'!$J$21:$J$82)</f>
        <v>0</v>
      </c>
      <c r="F62" s="418">
        <f t="shared" si="1"/>
        <v>0</v>
      </c>
      <c r="G62" s="388"/>
      <c r="H62" s="419"/>
    </row>
    <row r="63" spans="1:8">
      <c r="A63" s="197" t="s">
        <v>70</v>
      </c>
      <c r="B63" s="198" t="s">
        <v>71</v>
      </c>
      <c r="C63" s="406"/>
      <c r="D63" s="417"/>
      <c r="E63" s="575">
        <f>SUMIF('3b) List of Accruals'!$B$21:$B$82,'2a) YE Income &amp; Expenditure'!B63,'3b) List of Accruals'!$J$21:$J$82)</f>
        <v>0</v>
      </c>
      <c r="F63" s="418">
        <f t="shared" si="1"/>
        <v>0</v>
      </c>
      <c r="G63" s="388"/>
      <c r="H63" s="419"/>
    </row>
    <row r="64" spans="1:8">
      <c r="A64" s="197" t="s">
        <v>72</v>
      </c>
      <c r="B64" s="198" t="s">
        <v>73</v>
      </c>
      <c r="C64" s="406"/>
      <c r="D64" s="417"/>
      <c r="E64" s="575">
        <f>SUMIF('3b) List of Accruals'!$B$21:$B$82,'2a) YE Income &amp; Expenditure'!B64,'3b) List of Accruals'!$J$21:$J$82)</f>
        <v>0</v>
      </c>
      <c r="F64" s="418">
        <f t="shared" si="1"/>
        <v>0</v>
      </c>
      <c r="G64" s="388"/>
      <c r="H64" s="419"/>
    </row>
    <row r="65" spans="1:8">
      <c r="A65" s="197" t="s">
        <v>74</v>
      </c>
      <c r="B65" s="198" t="s">
        <v>75</v>
      </c>
      <c r="C65" s="406"/>
      <c r="D65" s="417"/>
      <c r="E65" s="575">
        <f>SUMIF('3b) List of Accruals'!$B$21:$B$82,'2a) YE Income &amp; Expenditure'!B65,'3b) List of Accruals'!$J$21:$J$82)</f>
        <v>0</v>
      </c>
      <c r="F65" s="418">
        <f t="shared" si="1"/>
        <v>0</v>
      </c>
      <c r="G65" s="388"/>
      <c r="H65" s="419"/>
    </row>
    <row r="66" spans="1:8">
      <c r="A66" s="197" t="s">
        <v>76</v>
      </c>
      <c r="B66" s="198" t="s">
        <v>77</v>
      </c>
      <c r="C66" s="406"/>
      <c r="D66" s="417"/>
      <c r="E66" s="575">
        <f>SUMIF('3b) List of Accruals'!$B$21:$B$82,'2a) YE Income &amp; Expenditure'!B66,'3b) List of Accruals'!$J$21:$J$82)</f>
        <v>0</v>
      </c>
      <c r="F66" s="418">
        <f t="shared" si="1"/>
        <v>0</v>
      </c>
      <c r="G66" s="388"/>
      <c r="H66" s="419"/>
    </row>
    <row r="67" spans="1:8">
      <c r="A67" s="197" t="s">
        <v>78</v>
      </c>
      <c r="B67" s="198" t="s">
        <v>79</v>
      </c>
      <c r="C67" s="406"/>
      <c r="D67" s="417"/>
      <c r="E67" s="575">
        <f>SUMIF('3b) List of Accruals'!$B$21:$B$82,'2a) YE Income &amp; Expenditure'!B67,'3b) List of Accruals'!$J$21:$J$82)</f>
        <v>0</v>
      </c>
      <c r="F67" s="418">
        <f t="shared" si="1"/>
        <v>0</v>
      </c>
      <c r="G67" s="388"/>
      <c r="H67" s="419"/>
    </row>
    <row r="68" spans="1:8">
      <c r="A68" s="197" t="s">
        <v>80</v>
      </c>
      <c r="B68" s="198" t="s">
        <v>249</v>
      </c>
      <c r="C68" s="406"/>
      <c r="D68" s="417"/>
      <c r="E68" s="575">
        <f>SUMIF('3b) List of Accruals'!$B$21:$B$82,'2a) YE Income &amp; Expenditure'!B68,'3b) List of Accruals'!$J$21:$J$82)</f>
        <v>0</v>
      </c>
      <c r="F68" s="418">
        <f t="shared" si="1"/>
        <v>0</v>
      </c>
      <c r="G68" s="388"/>
      <c r="H68" s="419"/>
    </row>
    <row r="69" spans="1:8">
      <c r="A69" s="197" t="s">
        <v>81</v>
      </c>
      <c r="B69" s="198" t="s">
        <v>250</v>
      </c>
      <c r="C69" s="406"/>
      <c r="D69" s="417"/>
      <c r="E69" s="575">
        <f>SUMIF('3b) List of Accruals'!$B$21:$B$82,'2a) YE Income &amp; Expenditure'!B69,'3b) List of Accruals'!$J$21:$J$82)</f>
        <v>0</v>
      </c>
      <c r="F69" s="418">
        <f t="shared" si="1"/>
        <v>0</v>
      </c>
      <c r="G69" s="388"/>
      <c r="H69" s="419"/>
    </row>
    <row r="70" spans="1:8">
      <c r="A70" s="197" t="s">
        <v>82</v>
      </c>
      <c r="B70" s="198" t="s">
        <v>83</v>
      </c>
      <c r="C70" s="406"/>
      <c r="D70" s="417"/>
      <c r="E70" s="575">
        <f>SUMIF('3b) List of Accruals'!$B$21:$B$82,'2a) YE Income &amp; Expenditure'!B70,'3b) List of Accruals'!$J$21:$J$82)</f>
        <v>0</v>
      </c>
      <c r="F70" s="418">
        <f t="shared" si="1"/>
        <v>0</v>
      </c>
      <c r="G70" s="388"/>
      <c r="H70" s="419"/>
    </row>
    <row r="71" spans="1:8">
      <c r="A71" s="197" t="s">
        <v>84</v>
      </c>
      <c r="B71" s="198" t="s">
        <v>85</v>
      </c>
      <c r="C71" s="406"/>
      <c r="D71" s="417"/>
      <c r="E71" s="575">
        <f>SUMIF('3b) List of Accruals'!$B$21:$B$82,'2a) YE Income &amp; Expenditure'!B71,'3b) List of Accruals'!$J$21:$J$82)</f>
        <v>0</v>
      </c>
      <c r="F71" s="418">
        <f t="shared" si="1"/>
        <v>0</v>
      </c>
      <c r="G71" s="388"/>
      <c r="H71" s="419"/>
    </row>
    <row r="72" spans="1:8">
      <c r="A72" s="197" t="s">
        <v>106</v>
      </c>
      <c r="B72" s="198" t="s">
        <v>108</v>
      </c>
      <c r="C72" s="406"/>
      <c r="D72" s="417"/>
      <c r="E72" s="575">
        <f>SUMIF('3b) List of Accruals'!$B$21:$B$82,'2a) YE Income &amp; Expenditure'!B72,'3b) List of Accruals'!$J$21:$J$82)</f>
        <v>0</v>
      </c>
      <c r="F72" s="418">
        <f t="shared" si="1"/>
        <v>0</v>
      </c>
      <c r="G72" s="388"/>
      <c r="H72" s="419"/>
    </row>
    <row r="73" spans="1:8" ht="15.75" thickBot="1">
      <c r="A73" s="199" t="s">
        <v>107</v>
      </c>
      <c r="B73" s="200" t="s">
        <v>109</v>
      </c>
      <c r="C73" s="406"/>
      <c r="D73" s="417"/>
      <c r="E73" s="575">
        <f>SUMIF('3b) List of Accruals'!$B$21:$B$82,'2a) YE Income &amp; Expenditure'!B73,'3b) List of Accruals'!$J$21:$J$82)</f>
        <v>0</v>
      </c>
      <c r="F73" s="418">
        <f>E73+D73</f>
        <v>0</v>
      </c>
      <c r="G73" s="388"/>
      <c r="H73" s="419"/>
    </row>
    <row r="74" spans="1:8" ht="15.75" thickBot="1">
      <c r="A74" s="420" t="s">
        <v>86</v>
      </c>
      <c r="B74" s="421"/>
      <c r="C74" s="406"/>
      <c r="D74" s="422">
        <f>SUM(D41:D73)</f>
        <v>0</v>
      </c>
      <c r="E74" s="422">
        <f>SUM(E41:E73)</f>
        <v>0</v>
      </c>
      <c r="F74" s="422">
        <f>SUM(F41:F73)</f>
        <v>0</v>
      </c>
      <c r="G74" s="391"/>
      <c r="H74" s="392"/>
    </row>
    <row r="75" spans="1:8" ht="15.75" thickBot="1">
      <c r="C75" s="406"/>
      <c r="D75" s="393"/>
      <c r="E75" s="393"/>
      <c r="F75" s="393"/>
    </row>
    <row r="76" spans="1:8" ht="15.75" thickBot="1">
      <c r="A76" s="423" t="s">
        <v>263</v>
      </c>
      <c r="B76" s="424"/>
      <c r="C76" s="406"/>
      <c r="D76" s="425">
        <f>D37-D74</f>
        <v>0</v>
      </c>
      <c r="E76" s="425">
        <f>E37-E74</f>
        <v>0</v>
      </c>
      <c r="F76" s="425">
        <f>F37-F74</f>
        <v>0</v>
      </c>
      <c r="G76" s="203"/>
    </row>
    <row r="77" spans="1:8" ht="19.5" customHeight="1">
      <c r="A77" s="211"/>
      <c r="C77" s="406"/>
      <c r="D77" s="394"/>
      <c r="E77" s="394"/>
      <c r="F77" s="394"/>
      <c r="G77" s="394"/>
    </row>
    <row r="78" spans="1:8" ht="19.5" customHeight="1">
      <c r="A78" s="212" t="s">
        <v>254</v>
      </c>
      <c r="C78" s="406"/>
      <c r="D78" s="394"/>
      <c r="E78" s="394"/>
      <c r="F78" s="394"/>
      <c r="G78" s="394"/>
    </row>
    <row r="79" spans="1:8">
      <c r="A79" s="211" t="s">
        <v>11281</v>
      </c>
      <c r="B79" s="225" t="s">
        <v>2</v>
      </c>
      <c r="C79" s="406"/>
      <c r="D79" s="394"/>
      <c r="E79" s="394"/>
      <c r="F79" s="173" t="s">
        <v>10442</v>
      </c>
      <c r="G79" s="394"/>
    </row>
    <row r="80" spans="1:8">
      <c r="A80" s="197" t="s">
        <v>255</v>
      </c>
      <c r="B80" s="198" t="s">
        <v>251</v>
      </c>
      <c r="C80" s="406"/>
      <c r="D80" s="394"/>
      <c r="E80" s="394"/>
      <c r="F80" s="426">
        <f>IFERROR(INDEX('2023-24_Budget'!$E$3:$CF$92, MATCH($D$2, '2023-24_Budget'!$E$3:$E$92, 0), MATCH($B80, '2023-24_Budget'!$E$3:$CF$3, 0)),0)</f>
        <v>0</v>
      </c>
      <c r="G80" s="394"/>
    </row>
    <row r="81" spans="1:8" ht="15.75" thickBot="1">
      <c r="A81" s="197" t="s">
        <v>256</v>
      </c>
      <c r="B81" s="198" t="s">
        <v>253</v>
      </c>
      <c r="C81" s="406"/>
      <c r="D81" s="394"/>
      <c r="E81" s="394"/>
      <c r="F81" s="427">
        <f>IFERROR(INDEX('2023-24_Budget'!$E$3:$CF$92, MATCH($D$2, '2023-24_Budget'!$E$3:$E$92, 0), MATCH($B81, '2023-24_Budget'!$E$3:$CF$3, 0)),0)</f>
        <v>0</v>
      </c>
      <c r="G81" s="394"/>
    </row>
    <row r="82" spans="1:8" ht="15.75" thickBot="1">
      <c r="A82" s="428" t="s">
        <v>11294</v>
      </c>
      <c r="B82" s="429" t="s">
        <v>267</v>
      </c>
      <c r="C82" s="406"/>
      <c r="D82" s="394"/>
      <c r="E82" s="394"/>
      <c r="F82" s="430">
        <f>F81+F80</f>
        <v>0</v>
      </c>
      <c r="G82" s="394"/>
    </row>
    <row r="83" spans="1:8">
      <c r="A83" s="211"/>
      <c r="C83" s="406"/>
      <c r="D83" s="394"/>
      <c r="E83" s="394"/>
      <c r="F83" s="394"/>
      <c r="G83" s="394"/>
    </row>
    <row r="84" spans="1:8">
      <c r="A84" s="211" t="s">
        <v>257</v>
      </c>
      <c r="B84" s="225" t="s">
        <v>2</v>
      </c>
      <c r="C84" s="406"/>
      <c r="D84" s="394"/>
      <c r="E84" s="394"/>
      <c r="F84" s="395" t="s">
        <v>11282</v>
      </c>
      <c r="G84" s="394"/>
    </row>
    <row r="85" spans="1:8">
      <c r="A85" s="197" t="s">
        <v>258</v>
      </c>
      <c r="B85" s="198" t="s">
        <v>1152</v>
      </c>
      <c r="C85" s="406"/>
      <c r="D85" s="394"/>
      <c r="E85" s="394"/>
      <c r="F85" s="396">
        <f>F37-F31-F32-F74+F72+F73+F80</f>
        <v>0</v>
      </c>
      <c r="H85" s="394"/>
    </row>
    <row r="86" spans="1:8" ht="15.75" thickBot="1">
      <c r="A86" s="197" t="s">
        <v>259</v>
      </c>
      <c r="B86" s="198" t="s">
        <v>1112</v>
      </c>
      <c r="C86" s="406"/>
      <c r="D86" s="394"/>
      <c r="E86" s="394"/>
      <c r="F86" s="397">
        <f>F31+F32-F72-F73+F81</f>
        <v>0</v>
      </c>
      <c r="H86" s="394"/>
    </row>
    <row r="87" spans="1:8" ht="15.75" thickBot="1">
      <c r="A87" s="428" t="s">
        <v>268</v>
      </c>
      <c r="B87" s="429" t="s">
        <v>1153</v>
      </c>
      <c r="C87" s="406"/>
      <c r="D87" s="394"/>
      <c r="E87" s="394"/>
      <c r="F87" s="430">
        <f>F86+F85</f>
        <v>0</v>
      </c>
      <c r="H87" s="394"/>
    </row>
    <row r="88" spans="1:8">
      <c r="A88" s="217"/>
      <c r="B88" s="218"/>
      <c r="C88" s="406"/>
      <c r="D88" s="394"/>
      <c r="E88" s="394"/>
      <c r="H88" s="394"/>
    </row>
    <row r="89" spans="1:8">
      <c r="A89" s="211"/>
      <c r="C89" s="406"/>
      <c r="D89" s="394"/>
      <c r="E89" s="394"/>
      <c r="F89" s="394"/>
      <c r="G89" s="394"/>
    </row>
    <row r="90" spans="1:8">
      <c r="A90" s="212" t="s">
        <v>260</v>
      </c>
      <c r="C90" s="406"/>
      <c r="D90" s="394"/>
      <c r="E90" s="394"/>
      <c r="F90" s="394"/>
      <c r="G90" s="394"/>
    </row>
    <row r="91" spans="1:8" ht="75">
      <c r="A91" s="186" t="s">
        <v>261</v>
      </c>
      <c r="B91" s="187"/>
      <c r="C91" s="406"/>
      <c r="D91" s="173" t="str">
        <f>D13</f>
        <v>2023-24 Year-to-date actuals (System Reports) 
(GROSSED UP FOR DE-DELEGATIONS BUT BEFORE ACCRUALS)</v>
      </c>
      <c r="E91" s="173" t="str">
        <f>E13</f>
        <v>2023-24 Year End Adjustments
(Accruals) 
From 3b) List of Accruals Tab</v>
      </c>
      <c r="F91" s="173" t="str">
        <f>F13</f>
        <v>2023-24 Final Outturn Total</v>
      </c>
      <c r="G91" s="158"/>
      <c r="H91" s="173" t="s">
        <v>11275</v>
      </c>
    </row>
    <row r="92" spans="1:8">
      <c r="A92" s="186"/>
      <c r="B92" s="187"/>
      <c r="C92" s="406"/>
      <c r="D92" s="173" t="s">
        <v>11276</v>
      </c>
      <c r="E92" s="173" t="s">
        <v>11277</v>
      </c>
      <c r="F92" s="173" t="s">
        <v>11278</v>
      </c>
      <c r="G92" s="158"/>
      <c r="H92" s="385"/>
    </row>
    <row r="93" spans="1:8">
      <c r="A93" s="189" t="s">
        <v>87</v>
      </c>
      <c r="B93" s="225" t="s">
        <v>2</v>
      </c>
      <c r="C93" s="406"/>
      <c r="D93" s="386" t="s">
        <v>3</v>
      </c>
      <c r="E93" s="387" t="s">
        <v>3</v>
      </c>
      <c r="F93" s="224" t="s">
        <v>3</v>
      </c>
      <c r="G93" s="195"/>
      <c r="H93" s="221"/>
    </row>
    <row r="94" spans="1:8">
      <c r="A94" s="197" t="s">
        <v>88</v>
      </c>
      <c r="B94" s="198" t="s">
        <v>90</v>
      </c>
      <c r="C94" s="406"/>
      <c r="D94" s="417"/>
      <c r="E94" s="412">
        <f>SUMIF('3b) List of Accruals'!$B$21:$B$82,'2a) YE Income &amp; Expenditure'!B94,'3b) List of Accruals'!$J$21:$J$82)</f>
        <v>0</v>
      </c>
      <c r="F94" s="418">
        <f>E94+D94</f>
        <v>0</v>
      </c>
      <c r="G94" s="388"/>
      <c r="H94" s="389"/>
    </row>
    <row r="95" spans="1:8">
      <c r="A95" s="197" t="s">
        <v>89</v>
      </c>
      <c r="B95" s="198" t="s">
        <v>91</v>
      </c>
      <c r="C95" s="406"/>
      <c r="D95" s="417"/>
      <c r="E95" s="412">
        <f>SUMIF('3b) List of Accruals'!$B$21:$B$82,'2a) YE Income &amp; Expenditure'!B95,'3b) List of Accruals'!$J$21:$J$82)</f>
        <v>0</v>
      </c>
      <c r="F95" s="418">
        <f>E95+D95</f>
        <v>0</v>
      </c>
      <c r="G95" s="388"/>
      <c r="H95" s="389"/>
    </row>
    <row r="96" spans="1:8" ht="15.75" thickBot="1">
      <c r="A96" s="197" t="s">
        <v>1102</v>
      </c>
      <c r="B96" s="198" t="s">
        <v>92</v>
      </c>
      <c r="C96" s="406"/>
      <c r="D96" s="431"/>
      <c r="E96" s="412">
        <f>SUMIF('3b) List of Accruals'!$B$21:$B$82,'2a) YE Income &amp; Expenditure'!B96,'3b) List of Accruals'!$J$21:$J$82)</f>
        <v>0</v>
      </c>
      <c r="F96" s="418">
        <f>E96+D96</f>
        <v>0</v>
      </c>
      <c r="G96" s="388"/>
      <c r="H96" s="389"/>
    </row>
    <row r="97" spans="1:8" ht="15.75" thickBot="1">
      <c r="A97" s="432" t="s">
        <v>110</v>
      </c>
      <c r="B97" s="398"/>
      <c r="C97" s="406"/>
      <c r="D97" s="399">
        <f>SUM(D94:D96)</f>
        <v>0</v>
      </c>
      <c r="E97" s="399">
        <f>SUM(E94:E96)</f>
        <v>0</v>
      </c>
      <c r="F97" s="399">
        <f>SUM(F94:F96)</f>
        <v>0</v>
      </c>
      <c r="G97" s="391"/>
    </row>
    <row r="98" spans="1:8">
      <c r="C98" s="406"/>
      <c r="D98" s="393"/>
      <c r="E98" s="393"/>
      <c r="F98" s="393"/>
    </row>
    <row r="99" spans="1:8">
      <c r="A99" s="189" t="s">
        <v>97</v>
      </c>
      <c r="B99" s="223" t="s">
        <v>2</v>
      </c>
      <c r="C99" s="406"/>
      <c r="D99" s="433" t="s">
        <v>3</v>
      </c>
      <c r="E99" s="433" t="s">
        <v>3</v>
      </c>
      <c r="F99" s="434" t="s">
        <v>3</v>
      </c>
      <c r="G99" s="177"/>
      <c r="H99" s="221"/>
    </row>
    <row r="100" spans="1:8">
      <c r="A100" s="197" t="s">
        <v>93</v>
      </c>
      <c r="B100" s="198" t="s">
        <v>98</v>
      </c>
      <c r="C100" s="406"/>
      <c r="D100" s="417"/>
      <c r="E100" s="412">
        <f>SUMIF('3b) List of Accruals'!$B$21:$B$82,'2a) YE Income &amp; Expenditure'!B100,'3b) List of Accruals'!$J$21:$J$82)</f>
        <v>0</v>
      </c>
      <c r="F100" s="418">
        <f>E100+D100</f>
        <v>0</v>
      </c>
      <c r="G100" s="388"/>
      <c r="H100" s="389"/>
    </row>
    <row r="101" spans="1:8">
      <c r="A101" s="197" t="s">
        <v>94</v>
      </c>
      <c r="B101" s="198" t="s">
        <v>99</v>
      </c>
      <c r="C101" s="406"/>
      <c r="D101" s="417"/>
      <c r="E101" s="412">
        <f>SUMIF('3b) List of Accruals'!$B$21:$B$82,'2a) YE Income &amp; Expenditure'!B101,'3b) List of Accruals'!$J$21:$J$82)</f>
        <v>0</v>
      </c>
      <c r="F101" s="418">
        <f>E101+D101</f>
        <v>0</v>
      </c>
      <c r="G101" s="388"/>
      <c r="H101" s="389"/>
    </row>
    <row r="102" spans="1:8">
      <c r="A102" s="197" t="s">
        <v>95</v>
      </c>
      <c r="B102" s="198" t="s">
        <v>100</v>
      </c>
      <c r="C102" s="406"/>
      <c r="D102" s="417"/>
      <c r="E102" s="412">
        <f>SUMIF('3b) List of Accruals'!$B$21:$B$82,'2a) YE Income &amp; Expenditure'!B102,'3b) List of Accruals'!$J$21:$J$82)</f>
        <v>0</v>
      </c>
      <c r="F102" s="418">
        <f>E102+D102</f>
        <v>0</v>
      </c>
      <c r="G102" s="388"/>
      <c r="H102" s="389"/>
    </row>
    <row r="103" spans="1:8" ht="15.75" thickBot="1">
      <c r="A103" s="199" t="s">
        <v>96</v>
      </c>
      <c r="B103" s="200" t="s">
        <v>101</v>
      </c>
      <c r="C103" s="406"/>
      <c r="D103" s="435"/>
      <c r="E103" s="412">
        <f>SUMIF('3b) List of Accruals'!$B$21:$B$82,'2a) YE Income &amp; Expenditure'!B103,'3b) List of Accruals'!$J$21:$J$82)</f>
        <v>0</v>
      </c>
      <c r="F103" s="436">
        <f>E103+D103</f>
        <v>0</v>
      </c>
      <c r="G103" s="388"/>
      <c r="H103" s="389"/>
    </row>
    <row r="104" spans="1:8" ht="15.75" thickBot="1">
      <c r="A104" s="437" t="s">
        <v>111</v>
      </c>
      <c r="B104" s="438"/>
      <c r="C104" s="406"/>
      <c r="D104" s="399">
        <f>SUM(D100:D103)</f>
        <v>0</v>
      </c>
      <c r="E104" s="399">
        <f>SUM(E100:E103)</f>
        <v>0</v>
      </c>
      <c r="F104" s="399">
        <f>SUM(F100:F103)</f>
        <v>0</v>
      </c>
      <c r="G104" s="391"/>
    </row>
    <row r="105" spans="1:8" ht="15.75" thickBot="1">
      <c r="A105" s="222"/>
      <c r="C105" s="406"/>
      <c r="D105" s="393"/>
      <c r="E105" s="393"/>
      <c r="F105" s="393"/>
      <c r="G105" s="394"/>
    </row>
    <row r="106" spans="1:8" ht="15.75" thickBot="1">
      <c r="A106" s="439" t="s">
        <v>264</v>
      </c>
      <c r="B106" s="440"/>
      <c r="C106" s="406"/>
      <c r="D106" s="399">
        <f>D97-D104</f>
        <v>0</v>
      </c>
      <c r="E106" s="399">
        <f>E97-E104</f>
        <v>0</v>
      </c>
      <c r="F106" s="399">
        <f>F97-F104</f>
        <v>0</v>
      </c>
      <c r="G106" s="400"/>
    </row>
    <row r="107" spans="1:8">
      <c r="A107" s="211"/>
      <c r="C107" s="406"/>
      <c r="D107" s="394"/>
      <c r="E107" s="394"/>
      <c r="F107" s="394"/>
      <c r="G107" s="394"/>
    </row>
    <row r="108" spans="1:8">
      <c r="A108" s="212" t="s">
        <v>262</v>
      </c>
      <c r="C108" s="406"/>
      <c r="D108" s="394"/>
      <c r="E108" s="394"/>
      <c r="F108" s="394"/>
      <c r="G108" s="394"/>
    </row>
    <row r="109" spans="1:8">
      <c r="A109" s="211"/>
      <c r="C109" s="406"/>
      <c r="D109" s="394"/>
      <c r="E109" s="394"/>
      <c r="F109" s="394"/>
      <c r="G109" s="394"/>
    </row>
    <row r="110" spans="1:8" ht="30.75" thickBot="1">
      <c r="A110" s="211" t="s">
        <v>11281</v>
      </c>
      <c r="B110" s="225" t="s">
        <v>2</v>
      </c>
      <c r="C110" s="406"/>
      <c r="D110" s="394"/>
      <c r="E110" s="394"/>
      <c r="F110" s="395" t="str" cm="1">
        <f t="array" ref="F110">"Opening capital balance "&amp;'1) Instructions'!I8:I8</f>
        <v>Opening capital balance 2023-24</v>
      </c>
      <c r="G110" s="394"/>
    </row>
    <row r="111" spans="1:8" ht="15.75" thickBot="1">
      <c r="A111" s="441" t="s">
        <v>266</v>
      </c>
      <c r="B111" s="442" t="s">
        <v>252</v>
      </c>
      <c r="C111" s="406"/>
      <c r="D111" s="394"/>
      <c r="E111" s="394"/>
      <c r="F111" s="399">
        <f>IFERROR(INDEX('2023-24_Budget'!$E$3:$CF$92, MATCH($D$2, '2023-24_Budget'!$E$3:$E$92, 0), MATCH($B111, '2023-24_Budget'!$E$3:$CF$3, 0)),0)</f>
        <v>0</v>
      </c>
      <c r="G111" s="394"/>
    </row>
    <row r="112" spans="1:8">
      <c r="A112" s="211"/>
      <c r="C112" s="406"/>
      <c r="D112" s="394"/>
      <c r="E112" s="394"/>
      <c r="F112" s="394"/>
      <c r="G112" s="394"/>
    </row>
    <row r="113" spans="1:7" ht="45.75" thickBot="1">
      <c r="A113" s="211" t="s">
        <v>257</v>
      </c>
      <c r="B113" s="225" t="s">
        <v>2</v>
      </c>
      <c r="C113" s="406"/>
      <c r="D113" s="394"/>
      <c r="E113" s="394"/>
      <c r="F113" s="395" t="str" cm="1">
        <f t="array" ref="F113">'1) Instructions'!I8:I8&amp;" Year End Capital Balances incl. accruals"</f>
        <v>2023-24 Year End Capital Balances incl. accruals</v>
      </c>
      <c r="G113" s="394"/>
    </row>
    <row r="114" spans="1:7" ht="15.75" thickBot="1">
      <c r="A114" s="441" t="s">
        <v>265</v>
      </c>
      <c r="B114" s="442" t="s">
        <v>1154</v>
      </c>
      <c r="C114" s="406"/>
      <c r="D114" s="394"/>
      <c r="E114" s="394"/>
      <c r="F114" s="399">
        <f>F111+F106</f>
        <v>0</v>
      </c>
      <c r="G114" s="394"/>
    </row>
    <row r="115" spans="1:7">
      <c r="A115" s="211"/>
      <c r="C115" s="406"/>
      <c r="D115" s="394"/>
      <c r="E115" s="394"/>
      <c r="F115" s="394"/>
      <c r="G115" s="394"/>
    </row>
    <row r="116" spans="1:7">
      <c r="A116" s="211"/>
      <c r="C116" s="406"/>
      <c r="D116" s="394"/>
      <c r="E116" s="394"/>
      <c r="F116" s="394"/>
      <c r="G116" s="394"/>
    </row>
    <row r="117" spans="1:7">
      <c r="A117" s="226"/>
      <c r="B117" s="226"/>
      <c r="C117" s="406"/>
      <c r="D117" s="394"/>
      <c r="E117" s="394"/>
      <c r="F117" s="227" t="s">
        <v>10447</v>
      </c>
      <c r="G117" s="394"/>
    </row>
    <row r="118" spans="1:7">
      <c r="A118" s="211"/>
      <c r="B118" s="226" t="s">
        <v>11285</v>
      </c>
      <c r="C118" s="406"/>
      <c r="D118" s="394"/>
      <c r="E118" s="394"/>
      <c r="F118" s="443">
        <f>F87</f>
        <v>0</v>
      </c>
      <c r="G118" s="394"/>
    </row>
    <row r="119" spans="1:7" ht="15.75" thickBot="1">
      <c r="A119" s="211"/>
      <c r="B119" s="226" t="s">
        <v>11286</v>
      </c>
      <c r="C119" s="406"/>
      <c r="D119" s="394"/>
      <c r="E119" s="394"/>
      <c r="F119" s="444">
        <f>F114</f>
        <v>0</v>
      </c>
      <c r="G119" s="394"/>
    </row>
    <row r="120" spans="1:7" ht="15.75" thickBot="1">
      <c r="A120" s="211"/>
      <c r="B120" s="226" t="s">
        <v>11287</v>
      </c>
      <c r="C120" s="406"/>
      <c r="D120" s="394"/>
      <c r="E120" s="394"/>
      <c r="F120" s="445">
        <f>F118+F119</f>
        <v>0</v>
      </c>
      <c r="G120" s="394"/>
    </row>
    <row r="121" spans="1:7">
      <c r="A121" s="211"/>
      <c r="B121" s="226"/>
      <c r="C121" s="406"/>
      <c r="D121" s="394"/>
      <c r="E121" s="394"/>
      <c r="F121" s="394"/>
      <c r="G121" s="394"/>
    </row>
    <row r="122" spans="1:7">
      <c r="A122" s="211"/>
      <c r="B122" s="226"/>
      <c r="C122" s="406"/>
      <c r="D122" s="394"/>
      <c r="E122" s="394"/>
      <c r="F122" s="394"/>
      <c r="G122" s="394"/>
    </row>
    <row r="123" spans="1:7">
      <c r="A123" s="211"/>
      <c r="B123" s="226"/>
      <c r="C123" s="406"/>
      <c r="D123" s="394"/>
      <c r="E123" s="394"/>
      <c r="F123" s="394"/>
      <c r="G123" s="394"/>
    </row>
    <row r="124" spans="1:7">
      <c r="C124" s="406"/>
    </row>
    <row r="125" spans="1:7">
      <c r="C125" s="406"/>
    </row>
    <row r="126" spans="1:7">
      <c r="A126" s="217" t="str" cm="1">
        <f t="array" ref="A126">"I certify that the figures above agree to our financial system's figures for "&amp;'1) Instructions'!I8:I8</f>
        <v>I certify that the figures above agree to our financial system's figures for 2023-24</v>
      </c>
    </row>
    <row r="127" spans="1:7">
      <c r="A127" s="217"/>
    </row>
    <row r="129" spans="1:7" ht="15" customHeight="1">
      <c r="A129" s="606" t="s">
        <v>112</v>
      </c>
      <c r="B129" s="446"/>
      <c r="C129" s="447"/>
      <c r="D129" s="447"/>
      <c r="E129" s="447"/>
      <c r="F129" s="447"/>
      <c r="G129" s="448"/>
    </row>
    <row r="130" spans="1:7" ht="15" customHeight="1">
      <c r="A130" s="607"/>
      <c r="B130" s="449"/>
      <c r="C130" s="450"/>
      <c r="D130" s="450"/>
      <c r="E130" s="450"/>
      <c r="F130" s="450"/>
      <c r="G130" s="451"/>
    </row>
    <row r="132" spans="1:7" ht="15" customHeight="1">
      <c r="A132" s="606" t="s">
        <v>113</v>
      </c>
      <c r="B132" s="452"/>
      <c r="C132" s="453"/>
      <c r="D132" s="453"/>
      <c r="E132" s="453"/>
      <c r="F132" s="453"/>
      <c r="G132" s="454"/>
    </row>
    <row r="133" spans="1:7" ht="15" customHeight="1">
      <c r="A133" s="607"/>
      <c r="B133" s="455"/>
      <c r="C133" s="456"/>
      <c r="D133" s="456"/>
      <c r="E133" s="456"/>
      <c r="F133" s="456"/>
      <c r="G133" s="457"/>
    </row>
    <row r="135" spans="1:7" ht="15" customHeight="1">
      <c r="A135" s="606" t="s">
        <v>114</v>
      </c>
      <c r="B135" s="458" t="s">
        <v>116</v>
      </c>
      <c r="C135" s="459"/>
      <c r="D135" s="459"/>
      <c r="E135" s="459"/>
      <c r="F135" s="459"/>
      <c r="G135" s="460"/>
    </row>
    <row r="136" spans="1:7" ht="15" customHeight="1">
      <c r="A136" s="607"/>
      <c r="B136" s="461"/>
      <c r="C136" s="462"/>
      <c r="D136" s="462"/>
      <c r="E136" s="462"/>
      <c r="F136" s="462"/>
      <c r="G136" s="463"/>
    </row>
    <row r="138" spans="1:7" ht="15" customHeight="1">
      <c r="A138" s="606" t="s">
        <v>115</v>
      </c>
      <c r="B138" s="452"/>
      <c r="C138" s="453"/>
      <c r="D138" s="453"/>
      <c r="E138" s="453"/>
      <c r="F138" s="453"/>
      <c r="G138" s="454"/>
    </row>
    <row r="139" spans="1:7" ht="15" customHeight="1">
      <c r="A139" s="607"/>
      <c r="B139" s="455"/>
      <c r="C139" s="456"/>
      <c r="D139" s="456"/>
      <c r="E139" s="456"/>
      <c r="F139" s="456"/>
      <c r="G139" s="457"/>
    </row>
  </sheetData>
  <sheetProtection algorithmName="SHA-512" hashValue="dX9webyg2SVSTFlHke/EENrFCR1+CAV6J8R1L0t1xzieK/kwqDLQ8OU7BkvFXJsfGS/bLpuY6oEZugn6dRUalw==" saltValue="dHM6rYNo+WoY4gpGN62aXg==" spinCount="100000" sheet="1" objects="1" scenarios="1"/>
  <mergeCells count="4">
    <mergeCell ref="A138:A139"/>
    <mergeCell ref="A129:A130"/>
    <mergeCell ref="A132:A133"/>
    <mergeCell ref="A135:A136"/>
  </mergeCells>
  <pageMargins left="0.7" right="0.7" top="0.75" bottom="0.75" header="0.3" footer="0.3"/>
  <pageSetup paperSize="9" scale="47" fitToHeight="0" orientation="landscape" r:id="rId1"/>
  <rowBreaks count="5" manualBreakCount="5">
    <brk id="38" max="16383" man="1"/>
    <brk id="77" max="16383" man="1"/>
    <brk id="88" max="16383" man="1"/>
    <brk id="115" max="16383" man="1"/>
    <brk id="14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FF00"/>
  </sheetPr>
  <dimension ref="A1"/>
  <sheetViews>
    <sheetView workbookViewId="0">
      <selection activeCell="AB35" sqref="AB35"/>
    </sheetView>
  </sheetViews>
  <sheetFormatPr defaultRowHeight="15"/>
  <sheetData>
    <row r="1" spans="1:1" ht="31.5">
      <c r="A1" s="506" t="s">
        <v>11656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FFFF00"/>
  </sheetPr>
  <dimension ref="A1"/>
  <sheetViews>
    <sheetView workbookViewId="0">
      <selection activeCell="L20" sqref="L20"/>
    </sheetView>
  </sheetViews>
  <sheetFormatPr defaultRowHeight="15"/>
  <sheetData>
    <row r="1" spans="1:1" ht="28.5">
      <c r="A1" s="535" t="s">
        <v>11687</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EEAAD-3D7E-4A18-A97F-B3B575A36EFA}">
  <sheetPr codeName="Sheet16">
    <pageSetUpPr fitToPage="1"/>
  </sheetPr>
  <dimension ref="A1:N134"/>
  <sheetViews>
    <sheetView showGridLines="0" zoomScaleNormal="100" zoomScaleSheetLayoutView="85" workbookViewId="0">
      <pane xSplit="2" ySplit="15" topLeftCell="C94" activePane="bottomRight" state="frozen"/>
      <selection pane="topRight" activeCell="C1" sqref="C1"/>
      <selection pane="bottomLeft" activeCell="A16" sqref="A16"/>
      <selection pane="bottomRight" activeCell="J118" sqref="J118"/>
    </sheetView>
  </sheetViews>
  <sheetFormatPr defaultRowHeight="15" outlineLevelCol="1"/>
  <cols>
    <col min="1" max="1" width="51" customWidth="1"/>
    <col min="2" max="2" width="15.42578125" customWidth="1"/>
    <col min="3" max="3" width="16.42578125" customWidth="1"/>
    <col min="4" max="5" width="16.42578125" customWidth="1" outlineLevel="1"/>
    <col min="6" max="6" width="16.42578125" customWidth="1"/>
    <col min="7" max="7" width="1.140625" customWidth="1"/>
    <col min="8" max="8" width="16.42578125" customWidth="1"/>
    <col min="9" max="9" width="1.5703125" customWidth="1"/>
    <col min="10" max="10" width="15.5703125" customWidth="1"/>
    <col min="11" max="11" width="8.7109375" customWidth="1"/>
    <col min="12" max="12" width="92.42578125" customWidth="1"/>
    <col min="14" max="14" width="9.140625" hidden="1" customWidth="1"/>
    <col min="15" max="15" width="0" hidden="1" customWidth="1"/>
  </cols>
  <sheetData>
    <row r="1" spans="1:14">
      <c r="A1" s="464"/>
      <c r="B1" s="464"/>
      <c r="C1" s="464"/>
      <c r="D1" s="464"/>
      <c r="E1" s="464"/>
      <c r="F1" s="464"/>
      <c r="G1" s="464"/>
      <c r="H1" s="464"/>
      <c r="I1" s="464"/>
      <c r="J1" s="464"/>
      <c r="K1" s="464"/>
      <c r="L1" s="464"/>
      <c r="N1" t="e">
        <f>VLOOKUP(C2,'Schools Data'!$D$4:$F$90,3,FALSE)</f>
        <v>#N/A</v>
      </c>
    </row>
    <row r="2" spans="1:14">
      <c r="A2" s="465" t="s">
        <v>122</v>
      </c>
      <c r="B2" s="465" t="s">
        <v>117</v>
      </c>
      <c r="C2" s="402">
        <f>'2a) YE Income &amp; Expenditure'!D2</f>
        <v>0</v>
      </c>
      <c r="E2" s="402"/>
      <c r="F2" s="402"/>
      <c r="G2" s="402"/>
      <c r="H2" s="402"/>
      <c r="I2" s="402"/>
      <c r="J2" s="402"/>
      <c r="K2" s="402"/>
      <c r="L2" s="464"/>
    </row>
    <row r="3" spans="1:14">
      <c r="A3" s="465"/>
      <c r="B3" s="465" t="s">
        <v>118</v>
      </c>
      <c r="C3" s="402" t="str">
        <f>'2a) YE Income &amp; Expenditure'!D3</f>
        <v>Please choose a school</v>
      </c>
      <c r="E3" s="96"/>
      <c r="F3" s="96"/>
      <c r="G3" s="96"/>
      <c r="H3" s="96"/>
      <c r="I3" s="96"/>
      <c r="J3" s="96"/>
      <c r="K3" s="96"/>
      <c r="L3" s="464"/>
    </row>
    <row r="4" spans="1:14">
      <c r="A4" s="465"/>
      <c r="B4" s="465" t="s">
        <v>119</v>
      </c>
      <c r="C4" s="402">
        <f>'2a) YE Income &amp; Expenditure'!D4</f>
        <v>0</v>
      </c>
      <c r="D4" s="96"/>
      <c r="E4" s="96"/>
      <c r="F4" s="96"/>
      <c r="G4" s="96"/>
      <c r="H4" s="96"/>
      <c r="I4" s="96"/>
      <c r="J4" s="96"/>
      <c r="K4" s="96"/>
      <c r="L4" s="464"/>
    </row>
    <row r="5" spans="1:14">
      <c r="A5" s="465"/>
      <c r="B5" s="465" t="s">
        <v>277</v>
      </c>
      <c r="C5" s="402">
        <f>'2a) YE Income &amp; Expenditure'!D5</f>
        <v>0</v>
      </c>
      <c r="E5" s="402"/>
      <c r="F5" s="402"/>
      <c r="G5" s="402"/>
      <c r="H5" s="402"/>
      <c r="I5" s="402"/>
      <c r="J5" s="402"/>
      <c r="K5" s="402"/>
      <c r="L5" s="464"/>
    </row>
    <row r="6" spans="1:14">
      <c r="A6" s="465"/>
      <c r="B6" s="465" t="s">
        <v>120</v>
      </c>
      <c r="C6" s="402" t="str">
        <f>'2a) YE Income &amp; Expenditure'!D6</f>
        <v>Q4 - Year End</v>
      </c>
      <c r="E6" s="96"/>
      <c r="F6" s="96"/>
      <c r="G6" s="96"/>
      <c r="H6" s="96"/>
      <c r="I6" s="96"/>
      <c r="J6" s="96"/>
      <c r="K6" s="96"/>
      <c r="L6" s="464"/>
    </row>
    <row r="7" spans="1:14">
      <c r="A7" s="465"/>
      <c r="B7" s="465" t="s">
        <v>121</v>
      </c>
      <c r="C7" s="402" t="str">
        <f>'2a) YE Income &amp; Expenditure'!D7</f>
        <v>2023-24</v>
      </c>
      <c r="E7" s="96"/>
      <c r="F7" s="96"/>
      <c r="G7" s="96"/>
      <c r="H7" s="96"/>
      <c r="I7" s="96"/>
      <c r="J7" s="96"/>
      <c r="K7" s="96"/>
      <c r="L7" s="464"/>
    </row>
    <row r="8" spans="1:14">
      <c r="A8" s="465"/>
      <c r="B8" s="465"/>
      <c r="C8" s="465"/>
      <c r="D8" s="465"/>
      <c r="E8" s="465"/>
      <c r="F8" s="465"/>
      <c r="G8" s="465"/>
      <c r="H8" s="465"/>
      <c r="I8" s="465"/>
      <c r="J8" s="465"/>
      <c r="K8" s="465"/>
      <c r="L8" s="464"/>
    </row>
    <row r="9" spans="1:14">
      <c r="A9" s="465"/>
      <c r="B9" s="465" t="s">
        <v>284</v>
      </c>
      <c r="C9" s="507">
        <f>'2a) YE Income &amp; Expenditure'!D9</f>
        <v>45382</v>
      </c>
      <c r="E9" s="404"/>
      <c r="F9" s="96"/>
      <c r="G9" s="96"/>
      <c r="H9" s="96"/>
      <c r="I9" s="96"/>
      <c r="J9" s="96"/>
      <c r="K9" s="96"/>
      <c r="L9" s="466" t="str">
        <f>IF(C9=0/1/1900,"Please enter date on front sheet","")</f>
        <v/>
      </c>
    </row>
    <row r="10" spans="1:14">
      <c r="A10" s="464"/>
      <c r="B10" s="464"/>
      <c r="C10" s="464"/>
      <c r="D10" s="464"/>
      <c r="E10" s="464"/>
      <c r="F10" s="464"/>
      <c r="G10" s="464"/>
      <c r="H10" s="464"/>
      <c r="I10" s="464"/>
      <c r="J10" s="464"/>
      <c r="K10" s="464"/>
      <c r="L10" s="464"/>
    </row>
    <row r="11" spans="1:14">
      <c r="E11" s="12"/>
      <c r="F11" t="s">
        <v>1106</v>
      </c>
    </row>
    <row r="12" spans="1:14">
      <c r="A12" s="212" t="s">
        <v>225</v>
      </c>
      <c r="B12" s="187"/>
      <c r="C12" s="490"/>
      <c r="D12" s="406"/>
      <c r="E12" s="407"/>
      <c r="F12" s="406"/>
      <c r="G12" s="409"/>
      <c r="H12" s="409"/>
      <c r="I12" s="409"/>
      <c r="J12" s="409"/>
      <c r="K12" s="409"/>
      <c r="L12" s="410"/>
    </row>
    <row r="13" spans="1:14" ht="60">
      <c r="A13" s="186" t="s">
        <v>0</v>
      </c>
      <c r="B13" s="187"/>
      <c r="C13" s="156" t="s">
        <v>11288</v>
      </c>
      <c r="D13" s="157" t="str" cm="1">
        <f t="array" ref="D13">'1) Instructions'!I8:I8&amp;" Ratified Budget (As per budget submission)"</f>
        <v>2023-24 Ratified Budget (As per budget submission)</v>
      </c>
      <c r="E13" s="157" t="s">
        <v>11289</v>
      </c>
      <c r="F13" s="157" t="str" cm="1">
        <f t="array" ref="F13">'1) Instructions'!I8:I8&amp;" Q3 Budget"</f>
        <v>2023-24 Q3 Budget</v>
      </c>
      <c r="G13" s="158"/>
      <c r="H13" s="159" t="str">
        <f>'2a) YE Income &amp; Expenditure'!F13</f>
        <v>2023-24 Final Outturn Total</v>
      </c>
      <c r="I13" s="158"/>
      <c r="J13" s="159" t="s">
        <v>11695</v>
      </c>
      <c r="K13" s="158" t="s">
        <v>11624</v>
      </c>
      <c r="L13" s="160" t="s">
        <v>1</v>
      </c>
    </row>
    <row r="14" spans="1:14">
      <c r="A14" s="188"/>
      <c r="B14" s="187"/>
      <c r="C14" s="161"/>
      <c r="D14" s="162" t="s">
        <v>11276</v>
      </c>
      <c r="E14" s="162" t="s">
        <v>11277</v>
      </c>
      <c r="F14" s="162" t="s">
        <v>11290</v>
      </c>
      <c r="G14" s="163"/>
      <c r="H14" s="164" t="s">
        <v>11291</v>
      </c>
      <c r="I14" s="163"/>
      <c r="J14" s="164" t="s">
        <v>11292</v>
      </c>
      <c r="K14" s="158"/>
      <c r="L14" s="165"/>
    </row>
    <row r="15" spans="1:14">
      <c r="A15" s="189" t="s">
        <v>11283</v>
      </c>
      <c r="B15" s="190" t="s">
        <v>2</v>
      </c>
      <c r="C15" s="166" t="s">
        <v>3</v>
      </c>
      <c r="D15" s="191" t="s">
        <v>3</v>
      </c>
      <c r="E15" s="192"/>
      <c r="F15" s="191" t="s">
        <v>3</v>
      </c>
      <c r="G15" s="193"/>
      <c r="H15" s="194" t="s">
        <v>3</v>
      </c>
      <c r="I15" s="193"/>
      <c r="J15" s="194" t="s">
        <v>3</v>
      </c>
      <c r="K15" s="195"/>
      <c r="L15" s="196"/>
    </row>
    <row r="16" spans="1:14">
      <c r="A16" s="197" t="s">
        <v>11295</v>
      </c>
      <c r="B16" s="198" t="s">
        <v>244</v>
      </c>
      <c r="C16" s="467">
        <f>IFERROR(INDEX('2022-23_Outturn'!$E$3:$CF$92, MATCH($C$2, '2022-23_Outturn'!$E$3:$E$92, 0), MATCH(B16, '2022-23_Outturn'!$E$3:$CF$3, 0)),0)</f>
        <v>0</v>
      </c>
      <c r="D16" s="468">
        <f>IFERROR(INDEX('2023-24_Budget'!$E$3:$CF$92, MATCH($C$2, '2023-24_Budget'!$E$3:$E$92, 0), MATCH($B16, '2023-24_Budget'!$E$3:$CF$3, 0)),0)</f>
        <v>0</v>
      </c>
      <c r="E16" s="469"/>
      <c r="F16" s="467">
        <f>IFERROR(D16+E16,"")</f>
        <v>0</v>
      </c>
      <c r="G16" s="388"/>
      <c r="H16" s="467">
        <f>IFERROR('2a) YE Income &amp; Expenditure'!F16,"")</f>
        <v>0</v>
      </c>
      <c r="I16" s="388"/>
      <c r="J16" s="470">
        <f>IFERROR(H16-D16,"")</f>
        <v>0</v>
      </c>
      <c r="K16" s="377" t="str">
        <f>IFERROR(IF(OR(F16&lt;&gt;0,H16&lt;&gt;0),J16/F16,""),"")</f>
        <v/>
      </c>
      <c r="L16" s="389"/>
    </row>
    <row r="17" spans="1:12">
      <c r="A17" s="197" t="s">
        <v>4</v>
      </c>
      <c r="B17" s="198" t="s">
        <v>16</v>
      </c>
      <c r="C17" s="467">
        <f>IFERROR(INDEX('2022-23_Outturn'!$E$3:$CF$92, MATCH($C$2, '2022-23_Outturn'!$E$3:$E$92, 0), MATCH(B17, '2022-23_Outturn'!$E$3:$CF$3, 0)),0)</f>
        <v>0</v>
      </c>
      <c r="D17" s="468">
        <f>IFERROR(INDEX('2023-24_Budget'!$E$3:$CF$92, MATCH($C$2, '2023-24_Budget'!$E$3:$E$92, 0), MATCH($B17, '2023-24_Budget'!$E$3:$CF$3, 0)),0)</f>
        <v>0</v>
      </c>
      <c r="E17" s="471"/>
      <c r="F17" s="467">
        <f t="shared" ref="F17:F36" si="0">IFERROR(D17+E17,"")</f>
        <v>0</v>
      </c>
      <c r="G17" s="388"/>
      <c r="H17" s="467">
        <f>IFERROR('2a) YE Income &amp; Expenditure'!F17,"")</f>
        <v>0</v>
      </c>
      <c r="I17" s="388"/>
      <c r="J17" s="470">
        <f t="shared" ref="J17:J36" si="1">IFERROR(H17-D17,"")</f>
        <v>0</v>
      </c>
      <c r="K17" s="377" t="str">
        <f t="shared" ref="K17:K36" si="2">IFERROR(IF(OR(F17&lt;&gt;0,H17&lt;&gt;0),J17/F17,""),"")</f>
        <v/>
      </c>
      <c r="L17" s="389"/>
    </row>
    <row r="18" spans="1:12">
      <c r="A18" s="197" t="s">
        <v>248</v>
      </c>
      <c r="B18" s="198" t="s">
        <v>245</v>
      </c>
      <c r="C18" s="467">
        <f>IFERROR(INDEX('2022-23_Outturn'!$E$3:$CF$92, MATCH($C$2, '2022-23_Outturn'!$E$3:$E$92, 0), MATCH(B18, '2022-23_Outturn'!$E$3:$CF$3, 0)),0)</f>
        <v>0</v>
      </c>
      <c r="D18" s="468">
        <f>IFERROR(INDEX('2023-24_Budget'!$E$3:$CF$92, MATCH($C$2, '2023-24_Budget'!$E$3:$E$92, 0), MATCH($B18, '2023-24_Budget'!$E$3:$CF$3, 0)),0)</f>
        <v>0</v>
      </c>
      <c r="E18" s="471"/>
      <c r="F18" s="467">
        <f t="shared" si="0"/>
        <v>0</v>
      </c>
      <c r="G18" s="388"/>
      <c r="H18" s="467">
        <f>IFERROR('2a) YE Income &amp; Expenditure'!F18,"")</f>
        <v>0</v>
      </c>
      <c r="I18" s="388"/>
      <c r="J18" s="470">
        <f t="shared" si="1"/>
        <v>0</v>
      </c>
      <c r="K18" s="377" t="str">
        <f t="shared" si="2"/>
        <v/>
      </c>
      <c r="L18" s="389"/>
    </row>
    <row r="19" spans="1:12">
      <c r="A19" s="197" t="s">
        <v>5</v>
      </c>
      <c r="B19" s="198" t="s">
        <v>246</v>
      </c>
      <c r="C19" s="467">
        <f>IFERROR(INDEX('2022-23_Outturn'!$E$3:$CF$92, MATCH($C$2, '2022-23_Outturn'!$E$3:$E$92, 0), MATCH(B19, '2022-23_Outturn'!$E$3:$CF$3, 0)),0)</f>
        <v>0</v>
      </c>
      <c r="D19" s="468">
        <f>IFERROR(INDEX('2023-24_Budget'!$E$3:$CF$92, MATCH($C$2, '2023-24_Budget'!$E$3:$E$92, 0), MATCH($B19, '2023-24_Budget'!$E$3:$CF$3, 0)),0)</f>
        <v>0</v>
      </c>
      <c r="E19" s="471"/>
      <c r="F19" s="467">
        <f t="shared" si="0"/>
        <v>0</v>
      </c>
      <c r="G19" s="388"/>
      <c r="H19" s="467">
        <f>IFERROR('2a) YE Income &amp; Expenditure'!F19,"")</f>
        <v>0</v>
      </c>
      <c r="I19" s="388"/>
      <c r="J19" s="470">
        <f t="shared" si="1"/>
        <v>0</v>
      </c>
      <c r="K19" s="377" t="str">
        <f t="shared" si="2"/>
        <v/>
      </c>
      <c r="L19" s="389"/>
    </row>
    <row r="20" spans="1:12">
      <c r="A20" s="197" t="s">
        <v>6</v>
      </c>
      <c r="B20" s="198" t="s">
        <v>247</v>
      </c>
      <c r="C20" s="467">
        <f>IFERROR(INDEX('2022-23_Outturn'!$E$3:$CF$92, MATCH($C$2, '2022-23_Outturn'!$E$3:$E$92, 0), MATCH(B20, '2022-23_Outturn'!$E$3:$CF$3, 0)),0)</f>
        <v>0</v>
      </c>
      <c r="D20" s="468">
        <f>IFERROR(INDEX('2023-24_Budget'!$E$3:$CF$92, MATCH($C$2, '2023-24_Budget'!$E$3:$E$92, 0), MATCH($B20, '2023-24_Budget'!$E$3:$CF$3, 0)),0)</f>
        <v>0</v>
      </c>
      <c r="E20" s="471"/>
      <c r="F20" s="467">
        <f t="shared" si="0"/>
        <v>0</v>
      </c>
      <c r="G20" s="388"/>
      <c r="H20" s="467">
        <f>IFERROR('2a) YE Income &amp; Expenditure'!F20,"")</f>
        <v>0</v>
      </c>
      <c r="I20" s="388"/>
      <c r="J20" s="470">
        <f t="shared" si="1"/>
        <v>0</v>
      </c>
      <c r="K20" s="377" t="str">
        <f t="shared" si="2"/>
        <v/>
      </c>
      <c r="L20" s="389"/>
    </row>
    <row r="21" spans="1:12">
      <c r="A21" s="197" t="s">
        <v>7</v>
      </c>
      <c r="B21" s="198" t="s">
        <v>17</v>
      </c>
      <c r="C21" s="467">
        <f>IFERROR(INDEX('2022-23_Outturn'!$E$3:$CF$92, MATCH($C$2, '2022-23_Outturn'!$E$3:$E$92, 0), MATCH(B21, '2022-23_Outturn'!$E$3:$CF$3, 0)),0)</f>
        <v>0</v>
      </c>
      <c r="D21" s="468">
        <f>IFERROR(INDEX('2023-24_Budget'!$E$3:$CF$92, MATCH($C$2, '2023-24_Budget'!$E$3:$E$92, 0), MATCH($B21, '2023-24_Budget'!$E$3:$CF$3, 0)),0)</f>
        <v>0</v>
      </c>
      <c r="E21" s="471"/>
      <c r="F21" s="467">
        <f t="shared" si="0"/>
        <v>0</v>
      </c>
      <c r="G21" s="388"/>
      <c r="H21" s="467">
        <f>IFERROR('2a) YE Income &amp; Expenditure'!F21,"")</f>
        <v>0</v>
      </c>
      <c r="I21" s="388"/>
      <c r="J21" s="470">
        <f t="shared" si="1"/>
        <v>0</v>
      </c>
      <c r="K21" s="377" t="str">
        <f t="shared" si="2"/>
        <v/>
      </c>
      <c r="L21" s="389"/>
    </row>
    <row r="22" spans="1:12">
      <c r="A22" s="197" t="s">
        <v>8</v>
      </c>
      <c r="B22" s="198" t="s">
        <v>18</v>
      </c>
      <c r="C22" s="467">
        <f>IFERROR(INDEX('2022-23_Outturn'!$E$3:$CF$92, MATCH($C$2, '2022-23_Outturn'!$E$3:$E$92, 0), MATCH(B22, '2022-23_Outturn'!$E$3:$CF$3, 0)),0)</f>
        <v>0</v>
      </c>
      <c r="D22" s="468">
        <f>IFERROR(INDEX('2023-24_Budget'!$E$3:$CF$92, MATCH($C$2, '2023-24_Budget'!$E$3:$E$92, 0), MATCH($B22, '2023-24_Budget'!$E$3:$CF$3, 0)),0)</f>
        <v>0</v>
      </c>
      <c r="E22" s="471"/>
      <c r="F22" s="467">
        <f t="shared" si="0"/>
        <v>0</v>
      </c>
      <c r="G22" s="388"/>
      <c r="H22" s="467">
        <f>IFERROR('2a) YE Income &amp; Expenditure'!F22,"")</f>
        <v>0</v>
      </c>
      <c r="I22" s="388"/>
      <c r="J22" s="470">
        <f t="shared" si="1"/>
        <v>0</v>
      </c>
      <c r="K22" s="377" t="str">
        <f t="shared" si="2"/>
        <v/>
      </c>
      <c r="L22" s="389"/>
    </row>
    <row r="23" spans="1:12">
      <c r="A23" s="197" t="s">
        <v>295</v>
      </c>
      <c r="B23" s="198" t="s">
        <v>294</v>
      </c>
      <c r="C23" s="467">
        <f>IFERROR(INDEX('2022-23_Outturn'!$E$3:$CF$92, MATCH($C$2, '2022-23_Outturn'!$E$3:$E$92, 0), MATCH(B23, '2022-23_Outturn'!$E$3:$CF$3, 0)),0)</f>
        <v>0</v>
      </c>
      <c r="D23" s="468">
        <f>IFERROR(INDEX('2023-24_Budget'!$E$3:$CF$92, MATCH($C$2, '2023-24_Budget'!$E$3:$E$92, 0), MATCH($B23, '2023-24_Budget'!$E$3:$CF$3, 0)),0)</f>
        <v>0</v>
      </c>
      <c r="E23" s="471"/>
      <c r="F23" s="467">
        <f t="shared" si="0"/>
        <v>0</v>
      </c>
      <c r="G23" s="388"/>
      <c r="H23" s="467">
        <f>IFERROR('2a) YE Income &amp; Expenditure'!F23,"")</f>
        <v>0</v>
      </c>
      <c r="I23" s="388"/>
      <c r="J23" s="470">
        <f t="shared" si="1"/>
        <v>0</v>
      </c>
      <c r="K23" s="377" t="str">
        <f t="shared" si="2"/>
        <v/>
      </c>
      <c r="L23" s="389"/>
    </row>
    <row r="24" spans="1:12">
      <c r="A24" s="197" t="s">
        <v>296</v>
      </c>
      <c r="B24" s="198" t="s">
        <v>297</v>
      </c>
      <c r="C24" s="467">
        <f>IFERROR(INDEX('2022-23_Outturn'!$E$3:$CF$92, MATCH($C$2, '2022-23_Outturn'!$E$3:$E$92, 0), MATCH(B24, '2022-23_Outturn'!$E$3:$CF$3, 0)),0)</f>
        <v>0</v>
      </c>
      <c r="D24" s="468">
        <f>IFERROR(INDEX('2023-24_Budget'!$E$3:$CF$92, MATCH($C$2, '2023-24_Budget'!$E$3:$E$92, 0), MATCH($B24, '2023-24_Budget'!$E$3:$CF$3, 0)),0)</f>
        <v>0</v>
      </c>
      <c r="E24" s="471"/>
      <c r="F24" s="467">
        <f t="shared" si="0"/>
        <v>0</v>
      </c>
      <c r="G24" s="388"/>
      <c r="H24" s="467">
        <f>IFERROR('2a) YE Income &amp; Expenditure'!F24,"")</f>
        <v>0</v>
      </c>
      <c r="I24" s="388"/>
      <c r="J24" s="470">
        <f t="shared" si="1"/>
        <v>0</v>
      </c>
      <c r="K24" s="377" t="str">
        <f t="shared" si="2"/>
        <v/>
      </c>
      <c r="L24" s="389"/>
    </row>
    <row r="25" spans="1:12">
      <c r="A25" s="197" t="s">
        <v>9</v>
      </c>
      <c r="B25" s="198" t="s">
        <v>19</v>
      </c>
      <c r="C25" s="467">
        <f>IFERROR(INDEX('2022-23_Outturn'!$E$3:$CF$92, MATCH($C$2, '2022-23_Outturn'!$E$3:$E$92, 0), MATCH(B25, '2022-23_Outturn'!$E$3:$CF$3, 0)),0)</f>
        <v>0</v>
      </c>
      <c r="D25" s="468">
        <f>IFERROR(INDEX('2023-24_Budget'!$E$3:$CF$92, MATCH($C$2, '2023-24_Budget'!$E$3:$E$92, 0), MATCH($B25, '2023-24_Budget'!$E$3:$CF$3, 0)),0)</f>
        <v>0</v>
      </c>
      <c r="E25" s="471"/>
      <c r="F25" s="467">
        <f t="shared" si="0"/>
        <v>0</v>
      </c>
      <c r="G25" s="388"/>
      <c r="H25" s="467">
        <f>IFERROR('2a) YE Income &amp; Expenditure'!F25,"")</f>
        <v>0</v>
      </c>
      <c r="I25" s="388"/>
      <c r="J25" s="470">
        <f t="shared" si="1"/>
        <v>0</v>
      </c>
      <c r="K25" s="377" t="str">
        <f t="shared" si="2"/>
        <v/>
      </c>
      <c r="L25" s="389"/>
    </row>
    <row r="26" spans="1:12">
      <c r="A26" s="197" t="s">
        <v>10</v>
      </c>
      <c r="B26" s="198" t="s">
        <v>20</v>
      </c>
      <c r="C26" s="467">
        <f>IFERROR(INDEX('2022-23_Outturn'!$E$3:$CF$92, MATCH($C$2, '2022-23_Outturn'!$E$3:$E$92, 0), MATCH(B26, '2022-23_Outturn'!$E$3:$CF$3, 0)),0)</f>
        <v>0</v>
      </c>
      <c r="D26" s="468">
        <f>IFERROR(INDEX('2023-24_Budget'!$E$3:$CF$92, MATCH($C$2, '2023-24_Budget'!$E$3:$E$92, 0), MATCH($B26, '2023-24_Budget'!$E$3:$CF$3, 0)),0)</f>
        <v>0</v>
      </c>
      <c r="E26" s="471"/>
      <c r="F26" s="467">
        <f t="shared" si="0"/>
        <v>0</v>
      </c>
      <c r="G26" s="388"/>
      <c r="H26" s="467">
        <f>IFERROR('2a) YE Income &amp; Expenditure'!F26,"")</f>
        <v>0</v>
      </c>
      <c r="I26" s="388"/>
      <c r="J26" s="470">
        <f t="shared" si="1"/>
        <v>0</v>
      </c>
      <c r="K26" s="377" t="str">
        <f t="shared" si="2"/>
        <v/>
      </c>
      <c r="L26" s="389"/>
    </row>
    <row r="27" spans="1:12">
      <c r="A27" s="197" t="s">
        <v>11</v>
      </c>
      <c r="B27" s="198" t="s">
        <v>21</v>
      </c>
      <c r="C27" s="467">
        <f>IFERROR(INDEX('2022-23_Outturn'!$E$3:$CF$92, MATCH($C$2, '2022-23_Outturn'!$E$3:$E$92, 0), MATCH(B27, '2022-23_Outturn'!$E$3:$CF$3, 0)),0)</f>
        <v>0</v>
      </c>
      <c r="D27" s="468">
        <f>IFERROR(INDEX('2023-24_Budget'!$E$3:$CF$92, MATCH($C$2, '2023-24_Budget'!$E$3:$E$92, 0), MATCH($B27, '2023-24_Budget'!$E$3:$CF$3, 0)),0)</f>
        <v>0</v>
      </c>
      <c r="E27" s="471"/>
      <c r="F27" s="467">
        <f t="shared" si="0"/>
        <v>0</v>
      </c>
      <c r="G27" s="388"/>
      <c r="H27" s="467">
        <f>IFERROR('2a) YE Income &amp; Expenditure'!F27,"")</f>
        <v>0</v>
      </c>
      <c r="I27" s="388"/>
      <c r="J27" s="470">
        <f t="shared" si="1"/>
        <v>0</v>
      </c>
      <c r="K27" s="377" t="str">
        <f t="shared" si="2"/>
        <v/>
      </c>
      <c r="L27" s="389"/>
    </row>
    <row r="28" spans="1:12">
      <c r="A28" s="197" t="s">
        <v>12</v>
      </c>
      <c r="B28" s="198" t="s">
        <v>22</v>
      </c>
      <c r="C28" s="467">
        <f>IFERROR(INDEX('2022-23_Outturn'!$E$3:$CF$92, MATCH($C$2, '2022-23_Outturn'!$E$3:$E$92, 0), MATCH(B28, '2022-23_Outturn'!$E$3:$CF$3, 0)),0)</f>
        <v>0</v>
      </c>
      <c r="D28" s="468">
        <f>IFERROR(INDEX('2023-24_Budget'!$E$3:$CF$92, MATCH($C$2, '2023-24_Budget'!$E$3:$E$92, 0), MATCH($B28, '2023-24_Budget'!$E$3:$CF$3, 0)),0)</f>
        <v>0</v>
      </c>
      <c r="E28" s="471"/>
      <c r="F28" s="467">
        <f t="shared" si="0"/>
        <v>0</v>
      </c>
      <c r="G28" s="388"/>
      <c r="H28" s="467">
        <f>IFERROR('2a) YE Income &amp; Expenditure'!F28,"")</f>
        <v>0</v>
      </c>
      <c r="I28" s="388"/>
      <c r="J28" s="470">
        <f t="shared" si="1"/>
        <v>0</v>
      </c>
      <c r="K28" s="377" t="str">
        <f t="shared" si="2"/>
        <v/>
      </c>
      <c r="L28" s="389"/>
    </row>
    <row r="29" spans="1:12">
      <c r="A29" s="197" t="s">
        <v>13</v>
      </c>
      <c r="B29" s="198" t="s">
        <v>23</v>
      </c>
      <c r="C29" s="467">
        <f>IFERROR(INDEX('2022-23_Outturn'!$E$3:$CF$92, MATCH($C$2, '2022-23_Outturn'!$E$3:$E$92, 0), MATCH(B29, '2022-23_Outturn'!$E$3:$CF$3, 0)),0)</f>
        <v>0</v>
      </c>
      <c r="D29" s="468">
        <f>IFERROR(INDEX('2023-24_Budget'!$E$3:$CF$92, MATCH($C$2, '2023-24_Budget'!$E$3:$E$92, 0), MATCH($B29, '2023-24_Budget'!$E$3:$CF$3, 0)),0)</f>
        <v>0</v>
      </c>
      <c r="E29" s="471"/>
      <c r="F29" s="467">
        <f t="shared" si="0"/>
        <v>0</v>
      </c>
      <c r="G29" s="388"/>
      <c r="H29" s="467">
        <f>IFERROR('2a) YE Income &amp; Expenditure'!F29,"")</f>
        <v>0</v>
      </c>
      <c r="I29" s="388"/>
      <c r="J29" s="470">
        <f t="shared" si="1"/>
        <v>0</v>
      </c>
      <c r="K29" s="377" t="str">
        <f t="shared" si="2"/>
        <v/>
      </c>
      <c r="L29" s="389"/>
    </row>
    <row r="30" spans="1:12">
      <c r="A30" s="197" t="s">
        <v>14</v>
      </c>
      <c r="B30" s="198" t="s">
        <v>24</v>
      </c>
      <c r="C30" s="467">
        <f>IFERROR(INDEX('2022-23_Outturn'!$E$3:$CF$92, MATCH($C$2, '2022-23_Outturn'!$E$3:$E$92, 0), MATCH(B30, '2022-23_Outturn'!$E$3:$CF$3, 0)),0)</f>
        <v>0</v>
      </c>
      <c r="D30" s="468">
        <f>IFERROR(INDEX('2023-24_Budget'!$E$3:$CF$92, MATCH($C$2, '2023-24_Budget'!$E$3:$E$92, 0), MATCH($B30, '2023-24_Budget'!$E$3:$CF$3, 0)),0)</f>
        <v>0</v>
      </c>
      <c r="E30" s="471"/>
      <c r="F30" s="467">
        <f t="shared" si="0"/>
        <v>0</v>
      </c>
      <c r="G30" s="388"/>
      <c r="H30" s="467">
        <f>IFERROR('2a) YE Income &amp; Expenditure'!F30,"")</f>
        <v>0</v>
      </c>
      <c r="I30" s="388"/>
      <c r="J30" s="470">
        <f t="shared" si="1"/>
        <v>0</v>
      </c>
      <c r="K30" s="377" t="str">
        <f t="shared" si="2"/>
        <v/>
      </c>
      <c r="L30" s="389"/>
    </row>
    <row r="31" spans="1:12">
      <c r="A31" s="197" t="s">
        <v>102</v>
      </c>
      <c r="B31" s="198" t="s">
        <v>104</v>
      </c>
      <c r="C31" s="467">
        <f>IFERROR(INDEX('2022-23_Outturn'!$E$3:$CF$92, MATCH($C$2, '2022-23_Outturn'!$E$3:$E$92, 0), MATCH(B31, '2022-23_Outturn'!$E$3:$CF$3, 0)),0)</f>
        <v>0</v>
      </c>
      <c r="D31" s="468">
        <f>IFERROR(INDEX('2023-24_Budget'!$E$3:$CF$92, MATCH($C$2, '2023-24_Budget'!$E$3:$E$92, 0), MATCH($B31, '2023-24_Budget'!$E$3:$CF$3, 0)),0)</f>
        <v>0</v>
      </c>
      <c r="E31" s="471"/>
      <c r="F31" s="467">
        <f t="shared" si="0"/>
        <v>0</v>
      </c>
      <c r="G31" s="388"/>
      <c r="H31" s="467">
        <f>IFERROR('2a) YE Income &amp; Expenditure'!F31,"")</f>
        <v>0</v>
      </c>
      <c r="I31" s="388"/>
      <c r="J31" s="470">
        <f t="shared" si="1"/>
        <v>0</v>
      </c>
      <c r="K31" s="377" t="str">
        <f t="shared" si="2"/>
        <v/>
      </c>
      <c r="L31" s="389"/>
    </row>
    <row r="32" spans="1:12">
      <c r="A32" s="197" t="s">
        <v>103</v>
      </c>
      <c r="B32" s="198" t="s">
        <v>105</v>
      </c>
      <c r="C32" s="467">
        <f>IFERROR(INDEX('2022-23_Outturn'!$E$3:$CF$92, MATCH($C$2, '2022-23_Outturn'!$E$3:$E$92, 0), MATCH(B32, '2022-23_Outturn'!$E$3:$CF$3, 0)),0)</f>
        <v>0</v>
      </c>
      <c r="D32" s="468">
        <f>IFERROR(INDEX('2023-24_Budget'!$E$3:$CF$92, MATCH($C$2, '2023-24_Budget'!$E$3:$E$92, 0), MATCH($B32, '2023-24_Budget'!$E$3:$CF$3, 0)),0)</f>
        <v>0</v>
      </c>
      <c r="E32" s="471"/>
      <c r="F32" s="467">
        <f t="shared" si="0"/>
        <v>0</v>
      </c>
      <c r="G32" s="388"/>
      <c r="H32" s="467">
        <f>IFERROR('2a) YE Income &amp; Expenditure'!F32,"")</f>
        <v>0</v>
      </c>
      <c r="I32" s="388"/>
      <c r="J32" s="470">
        <f t="shared" si="1"/>
        <v>0</v>
      </c>
      <c r="K32" s="377" t="str">
        <f t="shared" si="2"/>
        <v/>
      </c>
      <c r="L32" s="389"/>
    </row>
    <row r="33" spans="1:12">
      <c r="A33" s="197" t="s">
        <v>15</v>
      </c>
      <c r="B33" s="198" t="s">
        <v>1166</v>
      </c>
      <c r="C33" s="467">
        <f>IFERROR(INDEX('2022-23_Outturn'!$E$3:$CF$92, MATCH($C$2, '2022-23_Outturn'!$E$3:$E$92, 0), MATCH(B33, '2022-23_Outturn'!$E$3:$CF$3, 0)),0)</f>
        <v>0</v>
      </c>
      <c r="D33" s="468">
        <f>IFERROR(INDEX('2023-24_Budget'!$E$3:$CF$92, MATCH($C$2, '2023-24_Budget'!$E$3:$E$92, 0), MATCH($B33, '2023-24_Budget'!$E$3:$CF$3, 0)),0)</f>
        <v>0</v>
      </c>
      <c r="E33" s="471"/>
      <c r="F33" s="467">
        <f t="shared" si="0"/>
        <v>0</v>
      </c>
      <c r="G33" s="388"/>
      <c r="H33" s="467">
        <f>IFERROR('2a) YE Income &amp; Expenditure'!F33,"")</f>
        <v>0</v>
      </c>
      <c r="I33" s="388"/>
      <c r="J33" s="470">
        <f t="shared" si="1"/>
        <v>0</v>
      </c>
      <c r="K33" s="377" t="str">
        <f t="shared" si="2"/>
        <v/>
      </c>
      <c r="L33" s="389"/>
    </row>
    <row r="34" spans="1:12">
      <c r="A34" s="197" t="s">
        <v>15</v>
      </c>
      <c r="B34" s="198" t="s">
        <v>1167</v>
      </c>
      <c r="C34" s="467">
        <f>IFERROR(INDEX('2022-23_Outturn'!$E$3:$CF$92, MATCH($C$2, '2022-23_Outturn'!$E$3:$E$92, 0), MATCH(B34, '2022-23_Outturn'!$E$3:$CF$3, 0)),0)</f>
        <v>0</v>
      </c>
      <c r="D34" s="468">
        <f>IFERROR(INDEX('2023-24_Budget'!$E$3:$CF$92, MATCH($C$2, '2023-24_Budget'!$E$3:$E$92, 0), MATCH($B34, '2023-24_Budget'!$E$3:$CF$3, 0)),0)</f>
        <v>0</v>
      </c>
      <c r="E34" s="471"/>
      <c r="F34" s="467">
        <f t="shared" si="0"/>
        <v>0</v>
      </c>
      <c r="G34" s="388"/>
      <c r="H34" s="467">
        <f>IFERROR('2a) YE Income &amp; Expenditure'!F34,"")</f>
        <v>0</v>
      </c>
      <c r="I34" s="388"/>
      <c r="J34" s="470">
        <f t="shared" si="1"/>
        <v>0</v>
      </c>
      <c r="K34" s="377" t="str">
        <f t="shared" si="2"/>
        <v/>
      </c>
      <c r="L34" s="389"/>
    </row>
    <row r="35" spans="1:12">
      <c r="A35" s="197" t="s">
        <v>15</v>
      </c>
      <c r="B35" s="198" t="s">
        <v>1168</v>
      </c>
      <c r="C35" s="467">
        <f>IFERROR(INDEX('2022-23_Outturn'!$E$3:$CF$92, MATCH($C$2, '2022-23_Outturn'!$E$3:$E$92, 0), MATCH(B35, '2022-23_Outturn'!$E$3:$CF$3, 0)),0)</f>
        <v>0</v>
      </c>
      <c r="D35" s="468">
        <f>IFERROR(INDEX('2023-24_Budget'!$E$3:$CF$92, MATCH($C$2, '2023-24_Budget'!$E$3:$E$92, 0), MATCH($B35, '2023-24_Budget'!$E$3:$CF$3, 0)),0)</f>
        <v>0</v>
      </c>
      <c r="E35" s="471"/>
      <c r="F35" s="467">
        <f t="shared" si="0"/>
        <v>0</v>
      </c>
      <c r="G35" s="388"/>
      <c r="H35" s="467">
        <f>IFERROR('2a) YE Income &amp; Expenditure'!F35,"")</f>
        <v>0</v>
      </c>
      <c r="I35" s="388"/>
      <c r="J35" s="470">
        <f t="shared" si="1"/>
        <v>0</v>
      </c>
      <c r="K35" s="377" t="str">
        <f t="shared" si="2"/>
        <v/>
      </c>
      <c r="L35" s="389"/>
    </row>
    <row r="36" spans="1:12" ht="15.75" thickBot="1">
      <c r="A36" s="199" t="s">
        <v>15</v>
      </c>
      <c r="B36" s="200" t="s">
        <v>1169</v>
      </c>
      <c r="C36" s="467">
        <f>IFERROR(INDEX('2022-23_Outturn'!$E$3:$CF$92, MATCH($C$2, '2022-23_Outturn'!$E$3:$E$92, 0), MATCH(B36, '2022-23_Outturn'!$E$3:$CF$3, 0)),0)</f>
        <v>0</v>
      </c>
      <c r="D36" s="468">
        <f>IFERROR(INDEX('2023-24_Budget'!$E$3:$CF$92, MATCH($C$2, '2023-24_Budget'!$E$3:$E$92, 0), MATCH($B36, '2023-24_Budget'!$E$3:$CF$3, 0)),0)</f>
        <v>0</v>
      </c>
      <c r="E36" s="471"/>
      <c r="F36" s="467">
        <f t="shared" si="0"/>
        <v>0</v>
      </c>
      <c r="G36" s="388"/>
      <c r="H36" s="467">
        <f>IFERROR('2a) YE Income &amp; Expenditure'!F36,"")</f>
        <v>0</v>
      </c>
      <c r="I36" s="388"/>
      <c r="J36" s="470">
        <f t="shared" si="1"/>
        <v>0</v>
      </c>
      <c r="K36" s="377" t="str">
        <f t="shared" si="2"/>
        <v/>
      </c>
      <c r="L36" s="389"/>
    </row>
    <row r="37" spans="1:12" ht="15.75" thickBot="1">
      <c r="A37" s="201" t="s">
        <v>25</v>
      </c>
      <c r="B37" s="472"/>
      <c r="C37" s="202">
        <f>SUM(C16:C36)</f>
        <v>0</v>
      </c>
      <c r="D37" s="202">
        <f>SUM(D16:D36)</f>
        <v>0</v>
      </c>
      <c r="E37" s="202">
        <f>SUM(E16:E36)</f>
        <v>0</v>
      </c>
      <c r="F37" s="202">
        <f>SUM(F16:F36)</f>
        <v>0</v>
      </c>
      <c r="G37" s="203"/>
      <c r="H37" s="202">
        <f>SUM(H16:H36)</f>
        <v>0</v>
      </c>
      <c r="I37" s="203"/>
      <c r="J37" s="202">
        <f>SUM(J16:J36)</f>
        <v>0</v>
      </c>
      <c r="K37" s="378" t="str">
        <f t="shared" ref="K37" si="3">IFERROR(IF(AND(F37&lt;&gt;0,H37&lt;&gt;0),J37/F37,""),"")</f>
        <v/>
      </c>
    </row>
    <row r="39" spans="1:12" ht="60">
      <c r="A39" s="186" t="s">
        <v>0</v>
      </c>
      <c r="B39" s="187"/>
      <c r="C39" s="167" t="str">
        <f>C13</f>
        <v>2022-23 Outturn</v>
      </c>
      <c r="D39" s="160" t="str">
        <f>D13</f>
        <v>2023-24 Ratified Budget (As per budget submission)</v>
      </c>
      <c r="E39" s="160" t="str">
        <f>E13</f>
        <v>Mid year virements</v>
      </c>
      <c r="F39" s="160" t="str">
        <f>F13</f>
        <v>2023-24 Q3 Budget</v>
      </c>
      <c r="G39" s="158"/>
      <c r="H39" s="160" t="str">
        <f>H13</f>
        <v>2023-24 Final Outturn Total</v>
      </c>
      <c r="I39" s="158"/>
      <c r="J39" s="160" t="s">
        <v>10466</v>
      </c>
      <c r="K39" s="158"/>
      <c r="L39" s="160" t="s">
        <v>1</v>
      </c>
    </row>
    <row r="40" spans="1:12">
      <c r="A40" s="189"/>
      <c r="B40" s="187"/>
      <c r="C40" s="168"/>
      <c r="D40" s="160" t="s">
        <v>11276</v>
      </c>
      <c r="E40" s="160" t="s">
        <v>11277</v>
      </c>
      <c r="F40" s="160" t="s">
        <v>11290</v>
      </c>
      <c r="G40" s="158"/>
      <c r="H40" s="160" t="s">
        <v>11291</v>
      </c>
      <c r="I40" s="158"/>
      <c r="J40" s="160" t="s">
        <v>11292</v>
      </c>
      <c r="K40" s="158"/>
      <c r="L40" s="165"/>
    </row>
    <row r="41" spans="1:12">
      <c r="A41" s="189" t="s">
        <v>11284</v>
      </c>
      <c r="B41" s="190" t="s">
        <v>2</v>
      </c>
      <c r="C41" s="169" t="s">
        <v>3</v>
      </c>
      <c r="D41" s="204" t="s">
        <v>3</v>
      </c>
      <c r="E41" s="205"/>
      <c r="F41" s="204" t="s">
        <v>3</v>
      </c>
      <c r="G41" s="195"/>
      <c r="H41" s="206" t="s">
        <v>3</v>
      </c>
      <c r="I41" s="195"/>
      <c r="J41" s="206" t="s">
        <v>3</v>
      </c>
      <c r="K41" s="195"/>
      <c r="L41" s="196"/>
    </row>
    <row r="42" spans="1:12">
      <c r="A42" s="197" t="s">
        <v>26</v>
      </c>
      <c r="B42" s="198" t="s">
        <v>27</v>
      </c>
      <c r="C42" s="467">
        <f>IFERROR(INDEX('2022-23_Outturn'!$E$3:$CF$92, MATCH($C$2, '2022-23_Outturn'!$E$3:$E$92, 0), MATCH(B42, '2022-23_Outturn'!$E$3:$CF$3, 0)),0)</f>
        <v>0</v>
      </c>
      <c r="D42" s="468">
        <f>IFERROR(INDEX('2023-24_Budget'!$E$3:$CF$92, MATCH($C$2, '2023-24_Budget'!$E$3:$E$92, 0), MATCH($B42, '2023-24_Budget'!$E$3:$CF$3, 0)),0)</f>
        <v>0</v>
      </c>
      <c r="E42" s="471"/>
      <c r="F42" s="474">
        <f>IFERROR(D42+E42,"")</f>
        <v>0</v>
      </c>
      <c r="G42" s="388"/>
      <c r="H42" s="474">
        <f>IFERROR('2a) YE Income &amp; Expenditure'!F41,"")</f>
        <v>0</v>
      </c>
      <c r="I42" s="388"/>
      <c r="J42" s="475">
        <f>IFERROR(D42-H42,"")</f>
        <v>0</v>
      </c>
      <c r="K42" s="377" t="str">
        <f t="shared" ref="K42:K75" si="4">IFERROR(IF(OR(F42&lt;&gt;0,H42&lt;&gt;0),J42/F42,""),"")</f>
        <v/>
      </c>
      <c r="L42" s="419"/>
    </row>
    <row r="43" spans="1:12">
      <c r="A43" s="197" t="s">
        <v>28</v>
      </c>
      <c r="B43" s="198" t="s">
        <v>29</v>
      </c>
      <c r="C43" s="467">
        <f>IFERROR(INDEX('2022-23_Outturn'!$E$3:$CF$92, MATCH($C$2, '2022-23_Outturn'!$E$3:$E$92, 0), MATCH(B43, '2022-23_Outturn'!$E$3:$CF$3, 0)),0)</f>
        <v>0</v>
      </c>
      <c r="D43" s="468">
        <f>IFERROR(INDEX('2023-24_Budget'!$E$3:$CF$92, MATCH($C$2, '2023-24_Budget'!$E$3:$E$92, 0), MATCH($B43, '2023-24_Budget'!$E$3:$CF$3, 0)),0)</f>
        <v>0</v>
      </c>
      <c r="E43" s="471"/>
      <c r="F43" s="474">
        <f t="shared" ref="F43:F74" si="5">IFERROR(D43+E43,"")</f>
        <v>0</v>
      </c>
      <c r="G43" s="388"/>
      <c r="H43" s="474">
        <f>IFERROR('2a) YE Income &amp; Expenditure'!F42,"")</f>
        <v>0</v>
      </c>
      <c r="I43" s="388"/>
      <c r="J43" s="475">
        <f t="shared" ref="J43:J74" si="6">IFERROR(D43-H43,"")</f>
        <v>0</v>
      </c>
      <c r="K43" s="377" t="str">
        <f t="shared" si="4"/>
        <v/>
      </c>
      <c r="L43" s="419"/>
    </row>
    <row r="44" spans="1:12">
      <c r="A44" s="197" t="s">
        <v>30</v>
      </c>
      <c r="B44" s="198" t="s">
        <v>31</v>
      </c>
      <c r="C44" s="467">
        <f>IFERROR(INDEX('2022-23_Outturn'!$E$3:$CF$92, MATCH($C$2, '2022-23_Outturn'!$E$3:$E$92, 0), MATCH(B44, '2022-23_Outturn'!$E$3:$CF$3, 0)),0)</f>
        <v>0</v>
      </c>
      <c r="D44" s="468">
        <f>IFERROR(INDEX('2023-24_Budget'!$E$3:$CF$92, MATCH($C$2, '2023-24_Budget'!$E$3:$E$92, 0), MATCH($B44, '2023-24_Budget'!$E$3:$CF$3, 0)),0)</f>
        <v>0</v>
      </c>
      <c r="E44" s="471"/>
      <c r="F44" s="474">
        <f t="shared" si="5"/>
        <v>0</v>
      </c>
      <c r="G44" s="388"/>
      <c r="H44" s="474">
        <f>IFERROR('2a) YE Income &amp; Expenditure'!F43,"")</f>
        <v>0</v>
      </c>
      <c r="I44" s="388"/>
      <c r="J44" s="475">
        <f t="shared" si="6"/>
        <v>0</v>
      </c>
      <c r="K44" s="377" t="str">
        <f t="shared" si="4"/>
        <v/>
      </c>
      <c r="L44" s="419"/>
    </row>
    <row r="45" spans="1:12">
      <c r="A45" s="197" t="s">
        <v>32</v>
      </c>
      <c r="B45" s="198" t="s">
        <v>33</v>
      </c>
      <c r="C45" s="467">
        <f>IFERROR(INDEX('2022-23_Outturn'!$E$3:$CF$92, MATCH($C$2, '2022-23_Outturn'!$E$3:$E$92, 0), MATCH(B45, '2022-23_Outturn'!$E$3:$CF$3, 0)),0)</f>
        <v>0</v>
      </c>
      <c r="D45" s="468">
        <f>IFERROR(INDEX('2023-24_Budget'!$E$3:$CF$92, MATCH($C$2, '2023-24_Budget'!$E$3:$E$92, 0), MATCH($B45, '2023-24_Budget'!$E$3:$CF$3, 0)),0)</f>
        <v>0</v>
      </c>
      <c r="E45" s="471"/>
      <c r="F45" s="474">
        <f t="shared" si="5"/>
        <v>0</v>
      </c>
      <c r="G45" s="388"/>
      <c r="H45" s="474">
        <f>IFERROR('2a) YE Income &amp; Expenditure'!F44,"")</f>
        <v>0</v>
      </c>
      <c r="I45" s="388"/>
      <c r="J45" s="475">
        <f t="shared" si="6"/>
        <v>0</v>
      </c>
      <c r="K45" s="377" t="str">
        <f t="shared" si="4"/>
        <v/>
      </c>
      <c r="L45" s="419"/>
    </row>
    <row r="46" spans="1:12">
      <c r="A46" s="197" t="s">
        <v>34</v>
      </c>
      <c r="B46" s="198" t="s">
        <v>35</v>
      </c>
      <c r="C46" s="467">
        <f>IFERROR(INDEX('2022-23_Outturn'!$E$3:$CF$92, MATCH($C$2, '2022-23_Outturn'!$E$3:$E$92, 0), MATCH(B46, '2022-23_Outturn'!$E$3:$CF$3, 0)),0)</f>
        <v>0</v>
      </c>
      <c r="D46" s="468">
        <f>IFERROR(INDEX('2023-24_Budget'!$E$3:$CF$92, MATCH($C$2, '2023-24_Budget'!$E$3:$E$92, 0), MATCH($B46, '2023-24_Budget'!$E$3:$CF$3, 0)),0)</f>
        <v>0</v>
      </c>
      <c r="E46" s="471"/>
      <c r="F46" s="474">
        <f t="shared" si="5"/>
        <v>0</v>
      </c>
      <c r="G46" s="388"/>
      <c r="H46" s="474">
        <f>IFERROR('2a) YE Income &amp; Expenditure'!F45,"")</f>
        <v>0</v>
      </c>
      <c r="I46" s="388"/>
      <c r="J46" s="475">
        <f t="shared" si="6"/>
        <v>0</v>
      </c>
      <c r="K46" s="377" t="str">
        <f t="shared" si="4"/>
        <v/>
      </c>
      <c r="L46" s="419"/>
    </row>
    <row r="47" spans="1:12">
      <c r="A47" s="197" t="s">
        <v>36</v>
      </c>
      <c r="B47" s="198" t="s">
        <v>37</v>
      </c>
      <c r="C47" s="467">
        <f>IFERROR(INDEX('2022-23_Outturn'!$E$3:$CF$92, MATCH($C$2, '2022-23_Outturn'!$E$3:$E$92, 0), MATCH(B47, '2022-23_Outturn'!$E$3:$CF$3, 0)),0)</f>
        <v>0</v>
      </c>
      <c r="D47" s="468">
        <f>IFERROR(INDEX('2023-24_Budget'!$E$3:$CF$92, MATCH($C$2, '2023-24_Budget'!$E$3:$E$92, 0), MATCH($B47, '2023-24_Budget'!$E$3:$CF$3, 0)),0)</f>
        <v>0</v>
      </c>
      <c r="E47" s="471"/>
      <c r="F47" s="474">
        <f t="shared" si="5"/>
        <v>0</v>
      </c>
      <c r="G47" s="388"/>
      <c r="H47" s="474">
        <f>IFERROR('2a) YE Income &amp; Expenditure'!F46,"")</f>
        <v>0</v>
      </c>
      <c r="I47" s="388"/>
      <c r="J47" s="475">
        <f t="shared" si="6"/>
        <v>0</v>
      </c>
      <c r="K47" s="377" t="str">
        <f t="shared" si="4"/>
        <v/>
      </c>
      <c r="L47" s="419"/>
    </row>
    <row r="48" spans="1:12">
      <c r="A48" s="197" t="s">
        <v>38</v>
      </c>
      <c r="B48" s="198" t="s">
        <v>39</v>
      </c>
      <c r="C48" s="467">
        <f>IFERROR(INDEX('2022-23_Outturn'!$E$3:$CF$92, MATCH($C$2, '2022-23_Outturn'!$E$3:$E$92, 0), MATCH(B48, '2022-23_Outturn'!$E$3:$CF$3, 0)),0)</f>
        <v>0</v>
      </c>
      <c r="D48" s="468">
        <f>IFERROR(INDEX('2023-24_Budget'!$E$3:$CF$92, MATCH($C$2, '2023-24_Budget'!$E$3:$E$92, 0), MATCH($B48, '2023-24_Budget'!$E$3:$CF$3, 0)),0)</f>
        <v>0</v>
      </c>
      <c r="E48" s="471"/>
      <c r="F48" s="474">
        <f t="shared" si="5"/>
        <v>0</v>
      </c>
      <c r="G48" s="388"/>
      <c r="H48" s="474">
        <f>IFERROR('2a) YE Income &amp; Expenditure'!F47,"")</f>
        <v>0</v>
      </c>
      <c r="I48" s="388"/>
      <c r="J48" s="475">
        <f t="shared" si="6"/>
        <v>0</v>
      </c>
      <c r="K48" s="377" t="str">
        <f t="shared" si="4"/>
        <v/>
      </c>
      <c r="L48" s="419"/>
    </row>
    <row r="49" spans="1:12">
      <c r="A49" s="197" t="s">
        <v>40</v>
      </c>
      <c r="B49" s="198" t="s">
        <v>41</v>
      </c>
      <c r="C49" s="467">
        <f>IFERROR(INDEX('2022-23_Outturn'!$E$3:$CF$92, MATCH($C$2, '2022-23_Outturn'!$E$3:$E$92, 0), MATCH(B49, '2022-23_Outturn'!$E$3:$CF$3, 0)),0)</f>
        <v>0</v>
      </c>
      <c r="D49" s="468">
        <f>IFERROR(INDEX('2023-24_Budget'!$E$3:$CF$92, MATCH($C$2, '2023-24_Budget'!$E$3:$E$92, 0), MATCH($B49, '2023-24_Budget'!$E$3:$CF$3, 0)),0)</f>
        <v>0</v>
      </c>
      <c r="E49" s="471"/>
      <c r="F49" s="474">
        <f t="shared" si="5"/>
        <v>0</v>
      </c>
      <c r="G49" s="388"/>
      <c r="H49" s="474">
        <f>IFERROR('2a) YE Income &amp; Expenditure'!F48,"")</f>
        <v>0</v>
      </c>
      <c r="I49" s="388"/>
      <c r="J49" s="475">
        <f t="shared" si="6"/>
        <v>0</v>
      </c>
      <c r="K49" s="377" t="str">
        <f t="shared" si="4"/>
        <v/>
      </c>
      <c r="L49" s="419"/>
    </row>
    <row r="50" spans="1:12">
      <c r="A50" s="197" t="s">
        <v>42</v>
      </c>
      <c r="B50" s="198" t="s">
        <v>43</v>
      </c>
      <c r="C50" s="467">
        <f>IFERROR(INDEX('2022-23_Outturn'!$E$3:$CF$92, MATCH($C$2, '2022-23_Outturn'!$E$3:$E$92, 0), MATCH(B50, '2022-23_Outturn'!$E$3:$CF$3, 0)),0)</f>
        <v>0</v>
      </c>
      <c r="D50" s="468">
        <f>IFERROR(INDEX('2023-24_Budget'!$E$3:$CF$92, MATCH($C$2, '2023-24_Budget'!$E$3:$E$92, 0), MATCH($B50, '2023-24_Budget'!$E$3:$CF$3, 0)),0)</f>
        <v>0</v>
      </c>
      <c r="E50" s="471"/>
      <c r="F50" s="474">
        <f t="shared" si="5"/>
        <v>0</v>
      </c>
      <c r="G50" s="388"/>
      <c r="H50" s="474">
        <f>IFERROR('2a) YE Income &amp; Expenditure'!F49,"")</f>
        <v>0</v>
      </c>
      <c r="I50" s="388"/>
      <c r="J50" s="475">
        <f t="shared" si="6"/>
        <v>0</v>
      </c>
      <c r="K50" s="377" t="str">
        <f t="shared" si="4"/>
        <v/>
      </c>
      <c r="L50" s="419"/>
    </row>
    <row r="51" spans="1:12">
      <c r="A51" s="197" t="s">
        <v>44</v>
      </c>
      <c r="B51" s="198" t="s">
        <v>45</v>
      </c>
      <c r="C51" s="467">
        <f>IFERROR(INDEX('2022-23_Outturn'!$E$3:$CF$92, MATCH($C$2, '2022-23_Outturn'!$E$3:$E$92, 0), MATCH(B51, '2022-23_Outturn'!$E$3:$CF$3, 0)),0)</f>
        <v>0</v>
      </c>
      <c r="D51" s="468">
        <f>IFERROR(INDEX('2023-24_Budget'!$E$3:$CF$92, MATCH($C$2, '2023-24_Budget'!$E$3:$E$92, 0), MATCH($B51, '2023-24_Budget'!$E$3:$CF$3, 0)),0)</f>
        <v>0</v>
      </c>
      <c r="E51" s="471"/>
      <c r="F51" s="474">
        <f t="shared" si="5"/>
        <v>0</v>
      </c>
      <c r="G51" s="388"/>
      <c r="H51" s="474">
        <f>IFERROR('2a) YE Income &amp; Expenditure'!F50,"")</f>
        <v>0</v>
      </c>
      <c r="I51" s="388"/>
      <c r="J51" s="475">
        <f t="shared" si="6"/>
        <v>0</v>
      </c>
      <c r="K51" s="377" t="str">
        <f t="shared" si="4"/>
        <v/>
      </c>
      <c r="L51" s="419"/>
    </row>
    <row r="52" spans="1:12">
      <c r="A52" s="197" t="s">
        <v>46</v>
      </c>
      <c r="B52" s="198" t="s">
        <v>47</v>
      </c>
      <c r="C52" s="467">
        <f>IFERROR(INDEX('2022-23_Outturn'!$E$3:$CF$92, MATCH($C$2, '2022-23_Outturn'!$E$3:$E$92, 0), MATCH(B52, '2022-23_Outturn'!$E$3:$CF$3, 0)),0)</f>
        <v>0</v>
      </c>
      <c r="D52" s="468">
        <f>IFERROR(INDEX('2023-24_Budget'!$E$3:$CF$92, MATCH($C$2, '2023-24_Budget'!$E$3:$E$92, 0), MATCH($B52, '2023-24_Budget'!$E$3:$CF$3, 0)),0)</f>
        <v>0</v>
      </c>
      <c r="E52" s="471"/>
      <c r="F52" s="474">
        <f t="shared" si="5"/>
        <v>0</v>
      </c>
      <c r="G52" s="388"/>
      <c r="H52" s="474">
        <f>IFERROR('2a) YE Income &amp; Expenditure'!F51,"")</f>
        <v>0</v>
      </c>
      <c r="I52" s="388"/>
      <c r="J52" s="475">
        <f t="shared" si="6"/>
        <v>0</v>
      </c>
      <c r="K52" s="377" t="str">
        <f t="shared" si="4"/>
        <v/>
      </c>
      <c r="L52" s="419"/>
    </row>
    <row r="53" spans="1:12">
      <c r="A53" s="197" t="s">
        <v>48</v>
      </c>
      <c r="B53" s="198" t="s">
        <v>49</v>
      </c>
      <c r="C53" s="467">
        <f>IFERROR(INDEX('2022-23_Outturn'!$E$3:$CF$92, MATCH($C$2, '2022-23_Outturn'!$E$3:$E$92, 0), MATCH(B53, '2022-23_Outturn'!$E$3:$CF$3, 0)),0)</f>
        <v>0</v>
      </c>
      <c r="D53" s="468">
        <f>IFERROR(INDEX('2023-24_Budget'!$E$3:$CF$92, MATCH($C$2, '2023-24_Budget'!$E$3:$E$92, 0), MATCH($B53, '2023-24_Budget'!$E$3:$CF$3, 0)),0)</f>
        <v>0</v>
      </c>
      <c r="E53" s="471"/>
      <c r="F53" s="474">
        <f t="shared" si="5"/>
        <v>0</v>
      </c>
      <c r="G53" s="388"/>
      <c r="H53" s="474">
        <f>IFERROR('2a) YE Income &amp; Expenditure'!F52,"")</f>
        <v>0</v>
      </c>
      <c r="I53" s="388"/>
      <c r="J53" s="475">
        <f t="shared" si="6"/>
        <v>0</v>
      </c>
      <c r="K53" s="377" t="str">
        <f t="shared" si="4"/>
        <v/>
      </c>
      <c r="L53" s="419"/>
    </row>
    <row r="54" spans="1:12">
      <c r="A54" s="197" t="s">
        <v>50</v>
      </c>
      <c r="B54" s="198" t="s">
        <v>51</v>
      </c>
      <c r="C54" s="467">
        <f>IFERROR(INDEX('2022-23_Outturn'!$E$3:$CF$92, MATCH($C$2, '2022-23_Outturn'!$E$3:$E$92, 0), MATCH(B54, '2022-23_Outturn'!$E$3:$CF$3, 0)),0)</f>
        <v>0</v>
      </c>
      <c r="D54" s="468">
        <f>IFERROR(INDEX('2023-24_Budget'!$E$3:$CF$92, MATCH($C$2, '2023-24_Budget'!$E$3:$E$92, 0), MATCH($B54, '2023-24_Budget'!$E$3:$CF$3, 0)),0)</f>
        <v>0</v>
      </c>
      <c r="E54" s="471"/>
      <c r="F54" s="474">
        <f t="shared" si="5"/>
        <v>0</v>
      </c>
      <c r="G54" s="388"/>
      <c r="H54" s="474">
        <f>IFERROR('2a) YE Income &amp; Expenditure'!F53,"")</f>
        <v>0</v>
      </c>
      <c r="I54" s="388"/>
      <c r="J54" s="475">
        <f t="shared" si="6"/>
        <v>0</v>
      </c>
      <c r="K54" s="377" t="str">
        <f t="shared" si="4"/>
        <v/>
      </c>
      <c r="L54" s="419"/>
    </row>
    <row r="55" spans="1:12">
      <c r="A55" s="197" t="s">
        <v>52</v>
      </c>
      <c r="B55" s="198" t="s">
        <v>53</v>
      </c>
      <c r="C55" s="467">
        <f>IFERROR(INDEX('2022-23_Outturn'!$E$3:$CF$92, MATCH($C$2, '2022-23_Outturn'!$E$3:$E$92, 0), MATCH(B55, '2022-23_Outturn'!$E$3:$CF$3, 0)),0)</f>
        <v>0</v>
      </c>
      <c r="D55" s="468">
        <f>IFERROR(INDEX('2023-24_Budget'!$E$3:$CF$92, MATCH($C$2, '2023-24_Budget'!$E$3:$E$92, 0), MATCH($B55, '2023-24_Budget'!$E$3:$CF$3, 0)),0)</f>
        <v>0</v>
      </c>
      <c r="E55" s="471"/>
      <c r="F55" s="474">
        <f t="shared" si="5"/>
        <v>0</v>
      </c>
      <c r="G55" s="388"/>
      <c r="H55" s="474">
        <f>IFERROR('2a) YE Income &amp; Expenditure'!F54,"")</f>
        <v>0</v>
      </c>
      <c r="I55" s="388"/>
      <c r="J55" s="475">
        <f t="shared" si="6"/>
        <v>0</v>
      </c>
      <c r="K55" s="377" t="str">
        <f t="shared" si="4"/>
        <v/>
      </c>
      <c r="L55" s="419"/>
    </row>
    <row r="56" spans="1:12">
      <c r="A56" s="197" t="s">
        <v>54</v>
      </c>
      <c r="B56" s="198" t="s">
        <v>55</v>
      </c>
      <c r="C56" s="467">
        <f>IFERROR(INDEX('2022-23_Outturn'!$E$3:$CF$92, MATCH($C$2, '2022-23_Outturn'!$E$3:$E$92, 0), MATCH(B56, '2022-23_Outturn'!$E$3:$CF$3, 0)),0)</f>
        <v>0</v>
      </c>
      <c r="D56" s="468">
        <f>IFERROR(INDEX('2023-24_Budget'!$E$3:$CF$92, MATCH($C$2, '2023-24_Budget'!$E$3:$E$92, 0), MATCH($B56, '2023-24_Budget'!$E$3:$CF$3, 0)),0)</f>
        <v>0</v>
      </c>
      <c r="E56" s="471"/>
      <c r="F56" s="474">
        <f t="shared" si="5"/>
        <v>0</v>
      </c>
      <c r="G56" s="388"/>
      <c r="H56" s="474">
        <f>IFERROR('2a) YE Income &amp; Expenditure'!F55,"")</f>
        <v>0</v>
      </c>
      <c r="I56" s="388"/>
      <c r="J56" s="475">
        <f t="shared" si="6"/>
        <v>0</v>
      </c>
      <c r="K56" s="377" t="str">
        <f t="shared" si="4"/>
        <v/>
      </c>
      <c r="L56" s="419"/>
    </row>
    <row r="57" spans="1:12">
      <c r="A57" s="197" t="s">
        <v>56</v>
      </c>
      <c r="B57" s="198" t="s">
        <v>57</v>
      </c>
      <c r="C57" s="467">
        <f>IFERROR(INDEX('2022-23_Outturn'!$E$3:$CF$92, MATCH($C$2, '2022-23_Outturn'!$E$3:$E$92, 0), MATCH(B57, '2022-23_Outturn'!$E$3:$CF$3, 0)),0)</f>
        <v>0</v>
      </c>
      <c r="D57" s="468">
        <f>IFERROR(INDEX('2023-24_Budget'!$E$3:$CF$92, MATCH($C$2, '2023-24_Budget'!$E$3:$E$92, 0), MATCH($B57, '2023-24_Budget'!$E$3:$CF$3, 0)),0)</f>
        <v>0</v>
      </c>
      <c r="E57" s="471"/>
      <c r="F57" s="474">
        <f t="shared" si="5"/>
        <v>0</v>
      </c>
      <c r="G57" s="388"/>
      <c r="H57" s="474">
        <f>IFERROR('2a) YE Income &amp; Expenditure'!F56,"")</f>
        <v>0</v>
      </c>
      <c r="I57" s="388"/>
      <c r="J57" s="475">
        <f t="shared" si="6"/>
        <v>0</v>
      </c>
      <c r="K57" s="377" t="str">
        <f t="shared" si="4"/>
        <v/>
      </c>
      <c r="L57" s="419"/>
    </row>
    <row r="58" spans="1:12">
      <c r="A58" s="197" t="s">
        <v>58</v>
      </c>
      <c r="B58" s="198" t="s">
        <v>59</v>
      </c>
      <c r="C58" s="467">
        <f>IFERROR(INDEX('2022-23_Outturn'!$E$3:$CF$92, MATCH($C$2, '2022-23_Outturn'!$E$3:$E$92, 0), MATCH(B58, '2022-23_Outturn'!$E$3:$CF$3, 0)),0)</f>
        <v>0</v>
      </c>
      <c r="D58" s="468">
        <f>IFERROR(INDEX('2023-24_Budget'!$E$3:$CF$92, MATCH($C$2, '2023-24_Budget'!$E$3:$E$92, 0), MATCH($B58, '2023-24_Budget'!$E$3:$CF$3, 0)),0)</f>
        <v>0</v>
      </c>
      <c r="E58" s="471"/>
      <c r="F58" s="474">
        <f t="shared" si="5"/>
        <v>0</v>
      </c>
      <c r="G58" s="388"/>
      <c r="H58" s="474">
        <f>IFERROR('2a) YE Income &amp; Expenditure'!F57,"")</f>
        <v>0</v>
      </c>
      <c r="I58" s="388"/>
      <c r="J58" s="475">
        <f t="shared" si="6"/>
        <v>0</v>
      </c>
      <c r="K58" s="377" t="str">
        <f t="shared" si="4"/>
        <v/>
      </c>
      <c r="L58" s="419"/>
    </row>
    <row r="59" spans="1:12">
      <c r="A59" s="197" t="s">
        <v>60</v>
      </c>
      <c r="B59" s="198" t="s">
        <v>61</v>
      </c>
      <c r="C59" s="467">
        <f>IFERROR(INDEX('2022-23_Outturn'!$E$3:$CF$92, MATCH($C$2, '2022-23_Outturn'!$E$3:$E$92, 0), MATCH(B59, '2022-23_Outturn'!$E$3:$CF$3, 0)),0)</f>
        <v>0</v>
      </c>
      <c r="D59" s="468">
        <f>IFERROR(INDEX('2023-24_Budget'!$E$3:$CF$92, MATCH($C$2, '2023-24_Budget'!$E$3:$E$92, 0), MATCH($B59, '2023-24_Budget'!$E$3:$CF$3, 0)),0)</f>
        <v>0</v>
      </c>
      <c r="E59" s="471"/>
      <c r="F59" s="474">
        <f t="shared" si="5"/>
        <v>0</v>
      </c>
      <c r="G59" s="388"/>
      <c r="H59" s="474">
        <f>IFERROR('2a) YE Income &amp; Expenditure'!F58,"")</f>
        <v>0</v>
      </c>
      <c r="I59" s="388"/>
      <c r="J59" s="475">
        <f t="shared" si="6"/>
        <v>0</v>
      </c>
      <c r="K59" s="377" t="str">
        <f t="shared" si="4"/>
        <v/>
      </c>
      <c r="L59" s="419"/>
    </row>
    <row r="60" spans="1:12">
      <c r="A60" s="197" t="s">
        <v>62</v>
      </c>
      <c r="B60" s="198" t="s">
        <v>63</v>
      </c>
      <c r="C60" s="467">
        <f>IFERROR(INDEX('2022-23_Outturn'!$E$3:$CF$92, MATCH($C$2, '2022-23_Outturn'!$E$3:$E$92, 0), MATCH(B60, '2022-23_Outturn'!$E$3:$CF$3, 0)),0)</f>
        <v>0</v>
      </c>
      <c r="D60" s="468">
        <f>IFERROR(INDEX('2023-24_Budget'!$E$3:$CF$92, MATCH($C$2, '2023-24_Budget'!$E$3:$E$92, 0), MATCH($B60, '2023-24_Budget'!$E$3:$CF$3, 0)),0)</f>
        <v>0</v>
      </c>
      <c r="E60" s="471"/>
      <c r="F60" s="474">
        <f t="shared" si="5"/>
        <v>0</v>
      </c>
      <c r="G60" s="388"/>
      <c r="H60" s="474">
        <f>IFERROR('2a) YE Income &amp; Expenditure'!F59,"")</f>
        <v>0</v>
      </c>
      <c r="I60" s="388"/>
      <c r="J60" s="475">
        <f t="shared" si="6"/>
        <v>0</v>
      </c>
      <c r="K60" s="377" t="str">
        <f t="shared" si="4"/>
        <v/>
      </c>
      <c r="L60" s="419"/>
    </row>
    <row r="61" spans="1:12">
      <c r="A61" s="197" t="s">
        <v>64</v>
      </c>
      <c r="B61" s="198" t="s">
        <v>65</v>
      </c>
      <c r="C61" s="467">
        <f>IFERROR(INDEX('2022-23_Outturn'!$E$3:$CF$92, MATCH($C$2, '2022-23_Outturn'!$E$3:$E$92, 0), MATCH(B61, '2022-23_Outturn'!$E$3:$CF$3, 0)),0)</f>
        <v>0</v>
      </c>
      <c r="D61" s="468">
        <f>IFERROR(INDEX('2023-24_Budget'!$E$3:$CF$92, MATCH($C$2, '2023-24_Budget'!$E$3:$E$92, 0), MATCH($B61, '2023-24_Budget'!$E$3:$CF$3, 0)),0)</f>
        <v>0</v>
      </c>
      <c r="E61" s="471"/>
      <c r="F61" s="474">
        <f t="shared" si="5"/>
        <v>0</v>
      </c>
      <c r="G61" s="388"/>
      <c r="H61" s="474">
        <f>IFERROR('2a) YE Income &amp; Expenditure'!F60,"")</f>
        <v>0</v>
      </c>
      <c r="I61" s="388"/>
      <c r="J61" s="475">
        <f t="shared" si="6"/>
        <v>0</v>
      </c>
      <c r="K61" s="377" t="str">
        <f t="shared" si="4"/>
        <v/>
      </c>
      <c r="L61" s="419"/>
    </row>
    <row r="62" spans="1:12">
      <c r="A62" s="197" t="s">
        <v>66</v>
      </c>
      <c r="B62" s="198" t="s">
        <v>67</v>
      </c>
      <c r="C62" s="467">
        <f>IFERROR(INDEX('2022-23_Outturn'!$E$3:$CF$92, MATCH($C$2, '2022-23_Outturn'!$E$3:$E$92, 0), MATCH(B62, '2022-23_Outturn'!$E$3:$CF$3, 0)),0)</f>
        <v>0</v>
      </c>
      <c r="D62" s="468">
        <f>IFERROR(INDEX('2023-24_Budget'!$E$3:$CF$92, MATCH($C$2, '2023-24_Budget'!$E$3:$E$92, 0), MATCH($B62, '2023-24_Budget'!$E$3:$CF$3, 0)),0)</f>
        <v>0</v>
      </c>
      <c r="E62" s="471"/>
      <c r="F62" s="474">
        <f t="shared" si="5"/>
        <v>0</v>
      </c>
      <c r="G62" s="388"/>
      <c r="H62" s="474">
        <f>IFERROR('2a) YE Income &amp; Expenditure'!F61,"")</f>
        <v>0</v>
      </c>
      <c r="I62" s="388"/>
      <c r="J62" s="475">
        <f t="shared" si="6"/>
        <v>0</v>
      </c>
      <c r="K62" s="377" t="str">
        <f t="shared" si="4"/>
        <v/>
      </c>
      <c r="L62" s="419"/>
    </row>
    <row r="63" spans="1:12">
      <c r="A63" s="197" t="s">
        <v>68</v>
      </c>
      <c r="B63" s="198" t="s">
        <v>69</v>
      </c>
      <c r="C63" s="467">
        <f>IFERROR(INDEX('2022-23_Outturn'!$E$3:$CF$92, MATCH($C$2, '2022-23_Outturn'!$E$3:$E$92, 0), MATCH(B63, '2022-23_Outturn'!$E$3:$CF$3, 0)),0)</f>
        <v>0</v>
      </c>
      <c r="D63" s="468">
        <f>IFERROR(INDEX('2023-24_Budget'!$E$3:$CF$92, MATCH($C$2, '2023-24_Budget'!$E$3:$E$92, 0), MATCH($B63, '2023-24_Budget'!$E$3:$CF$3, 0)),0)</f>
        <v>0</v>
      </c>
      <c r="E63" s="471"/>
      <c r="F63" s="474">
        <f t="shared" si="5"/>
        <v>0</v>
      </c>
      <c r="G63" s="388"/>
      <c r="H63" s="474">
        <f>IFERROR('2a) YE Income &amp; Expenditure'!F62,"")</f>
        <v>0</v>
      </c>
      <c r="I63" s="388"/>
      <c r="J63" s="475">
        <f t="shared" si="6"/>
        <v>0</v>
      </c>
      <c r="K63" s="377" t="str">
        <f t="shared" si="4"/>
        <v/>
      </c>
      <c r="L63" s="419"/>
    </row>
    <row r="64" spans="1:12">
      <c r="A64" s="197" t="s">
        <v>70</v>
      </c>
      <c r="B64" s="198" t="s">
        <v>71</v>
      </c>
      <c r="C64" s="467">
        <f>IFERROR(INDEX('2022-23_Outturn'!$E$3:$CF$92, MATCH($C$2, '2022-23_Outturn'!$E$3:$E$92, 0), MATCH(B64, '2022-23_Outturn'!$E$3:$CF$3, 0)),0)</f>
        <v>0</v>
      </c>
      <c r="D64" s="468">
        <f>IFERROR(INDEX('2023-24_Budget'!$E$3:$CF$92, MATCH($C$2, '2023-24_Budget'!$E$3:$E$92, 0), MATCH($B64, '2023-24_Budget'!$E$3:$CF$3, 0)),0)</f>
        <v>0</v>
      </c>
      <c r="E64" s="471"/>
      <c r="F64" s="474">
        <f t="shared" si="5"/>
        <v>0</v>
      </c>
      <c r="G64" s="388"/>
      <c r="H64" s="474">
        <f>IFERROR('2a) YE Income &amp; Expenditure'!F63,"")</f>
        <v>0</v>
      </c>
      <c r="I64" s="388"/>
      <c r="J64" s="475">
        <f t="shared" si="6"/>
        <v>0</v>
      </c>
      <c r="K64" s="377" t="str">
        <f t="shared" si="4"/>
        <v/>
      </c>
      <c r="L64" s="419"/>
    </row>
    <row r="65" spans="1:12">
      <c r="A65" s="197" t="s">
        <v>72</v>
      </c>
      <c r="B65" s="198" t="s">
        <v>73</v>
      </c>
      <c r="C65" s="467">
        <f>IFERROR(INDEX('2022-23_Outturn'!$E$3:$CF$92, MATCH($C$2, '2022-23_Outturn'!$E$3:$E$92, 0), MATCH(B65, '2022-23_Outturn'!$E$3:$CF$3, 0)),0)</f>
        <v>0</v>
      </c>
      <c r="D65" s="468">
        <f>IFERROR(INDEX('2023-24_Budget'!$E$3:$CF$92, MATCH($C$2, '2023-24_Budget'!$E$3:$E$92, 0), MATCH($B65, '2023-24_Budget'!$E$3:$CF$3, 0)),0)</f>
        <v>0</v>
      </c>
      <c r="E65" s="471"/>
      <c r="F65" s="474">
        <f t="shared" si="5"/>
        <v>0</v>
      </c>
      <c r="G65" s="388"/>
      <c r="H65" s="474">
        <f>IFERROR('2a) YE Income &amp; Expenditure'!F64,"")</f>
        <v>0</v>
      </c>
      <c r="I65" s="388"/>
      <c r="J65" s="475">
        <f t="shared" si="6"/>
        <v>0</v>
      </c>
      <c r="K65" s="377" t="str">
        <f t="shared" si="4"/>
        <v/>
      </c>
      <c r="L65" s="419"/>
    </row>
    <row r="66" spans="1:12">
      <c r="A66" s="197" t="s">
        <v>74</v>
      </c>
      <c r="B66" s="198" t="s">
        <v>75</v>
      </c>
      <c r="C66" s="467">
        <f>IFERROR(INDEX('2022-23_Outturn'!$E$3:$CF$92, MATCH($C$2, '2022-23_Outturn'!$E$3:$E$92, 0), MATCH(B66, '2022-23_Outturn'!$E$3:$CF$3, 0)),0)</f>
        <v>0</v>
      </c>
      <c r="D66" s="468">
        <f>IFERROR(INDEX('2023-24_Budget'!$E$3:$CF$92, MATCH($C$2, '2023-24_Budget'!$E$3:$E$92, 0), MATCH($B66, '2023-24_Budget'!$E$3:$CF$3, 0)),0)</f>
        <v>0</v>
      </c>
      <c r="E66" s="471"/>
      <c r="F66" s="474">
        <f t="shared" si="5"/>
        <v>0</v>
      </c>
      <c r="G66" s="388"/>
      <c r="H66" s="474">
        <f>IFERROR('2a) YE Income &amp; Expenditure'!F65,"")</f>
        <v>0</v>
      </c>
      <c r="I66" s="388"/>
      <c r="J66" s="475">
        <f t="shared" si="6"/>
        <v>0</v>
      </c>
      <c r="K66" s="377" t="str">
        <f t="shared" si="4"/>
        <v/>
      </c>
      <c r="L66" s="419"/>
    </row>
    <row r="67" spans="1:12">
      <c r="A67" s="197" t="s">
        <v>76</v>
      </c>
      <c r="B67" s="198" t="s">
        <v>77</v>
      </c>
      <c r="C67" s="467">
        <f>IFERROR(INDEX('2022-23_Outturn'!$E$3:$CF$92, MATCH($C$2, '2022-23_Outturn'!$E$3:$E$92, 0), MATCH(B67, '2022-23_Outturn'!$E$3:$CF$3, 0)),0)</f>
        <v>0</v>
      </c>
      <c r="D67" s="468">
        <f>IFERROR(INDEX('2023-24_Budget'!$E$3:$CF$92, MATCH($C$2, '2023-24_Budget'!$E$3:$E$92, 0), MATCH($B67, '2023-24_Budget'!$E$3:$CF$3, 0)),0)</f>
        <v>0</v>
      </c>
      <c r="E67" s="471"/>
      <c r="F67" s="474">
        <f t="shared" si="5"/>
        <v>0</v>
      </c>
      <c r="G67" s="388"/>
      <c r="H67" s="474">
        <f>IFERROR('2a) YE Income &amp; Expenditure'!F66,"")</f>
        <v>0</v>
      </c>
      <c r="I67" s="388"/>
      <c r="J67" s="475">
        <f t="shared" si="6"/>
        <v>0</v>
      </c>
      <c r="K67" s="377" t="str">
        <f t="shared" si="4"/>
        <v/>
      </c>
      <c r="L67" s="419"/>
    </row>
    <row r="68" spans="1:12">
      <c r="A68" s="197" t="s">
        <v>78</v>
      </c>
      <c r="B68" s="198" t="s">
        <v>79</v>
      </c>
      <c r="C68" s="467">
        <f>IFERROR(INDEX('2022-23_Outturn'!$E$3:$CF$92, MATCH($C$2, '2022-23_Outturn'!$E$3:$E$92, 0), MATCH(B68, '2022-23_Outturn'!$E$3:$CF$3, 0)),0)</f>
        <v>0</v>
      </c>
      <c r="D68" s="468">
        <f>IFERROR(INDEX('2023-24_Budget'!$E$3:$CF$92, MATCH($C$2, '2023-24_Budget'!$E$3:$E$92, 0), MATCH($B68, '2023-24_Budget'!$E$3:$CF$3, 0)),0)</f>
        <v>0</v>
      </c>
      <c r="E68" s="471"/>
      <c r="F68" s="474">
        <f t="shared" si="5"/>
        <v>0</v>
      </c>
      <c r="G68" s="388"/>
      <c r="H68" s="474">
        <f>IFERROR('2a) YE Income &amp; Expenditure'!F67,"")</f>
        <v>0</v>
      </c>
      <c r="I68" s="388"/>
      <c r="J68" s="475">
        <f t="shared" si="6"/>
        <v>0</v>
      </c>
      <c r="K68" s="377" t="str">
        <f t="shared" si="4"/>
        <v/>
      </c>
      <c r="L68" s="419"/>
    </row>
    <row r="69" spans="1:12">
      <c r="A69" s="197" t="s">
        <v>80</v>
      </c>
      <c r="B69" s="198" t="s">
        <v>249</v>
      </c>
      <c r="C69" s="467">
        <f>IFERROR(INDEX('2022-23_Outturn'!$E$3:$CF$92, MATCH($C$2, '2022-23_Outturn'!$E$3:$E$92, 0), MATCH(B69, '2022-23_Outturn'!$E$3:$CF$3, 0)),0)</f>
        <v>0</v>
      </c>
      <c r="D69" s="468">
        <f>IFERROR(INDEX('2023-24_Budget'!$E$3:$CF$92, MATCH($C$2, '2023-24_Budget'!$E$3:$E$92, 0), MATCH($B69, '2023-24_Budget'!$E$3:$CF$3, 0)),0)</f>
        <v>0</v>
      </c>
      <c r="E69" s="471"/>
      <c r="F69" s="474">
        <f t="shared" si="5"/>
        <v>0</v>
      </c>
      <c r="G69" s="388"/>
      <c r="H69" s="474">
        <f>IFERROR('2a) YE Income &amp; Expenditure'!F68,"")</f>
        <v>0</v>
      </c>
      <c r="I69" s="388"/>
      <c r="J69" s="475">
        <f t="shared" si="6"/>
        <v>0</v>
      </c>
      <c r="K69" s="377" t="str">
        <f t="shared" si="4"/>
        <v/>
      </c>
      <c r="L69" s="419"/>
    </row>
    <row r="70" spans="1:12">
      <c r="A70" s="197" t="s">
        <v>81</v>
      </c>
      <c r="B70" s="198" t="s">
        <v>250</v>
      </c>
      <c r="C70" s="467">
        <f>IFERROR(INDEX('2022-23_Outturn'!$E$3:$CF$92, MATCH($C$2, '2022-23_Outturn'!$E$3:$E$92, 0), MATCH(B70, '2022-23_Outturn'!$E$3:$CF$3, 0)),0)</f>
        <v>0</v>
      </c>
      <c r="D70" s="468">
        <f>IFERROR(INDEX('2023-24_Budget'!$E$3:$CF$92, MATCH($C$2, '2023-24_Budget'!$E$3:$E$92, 0), MATCH($B70, '2023-24_Budget'!$E$3:$CF$3, 0)),0)</f>
        <v>0</v>
      </c>
      <c r="E70" s="471"/>
      <c r="F70" s="474">
        <f t="shared" si="5"/>
        <v>0</v>
      </c>
      <c r="G70" s="388"/>
      <c r="H70" s="474">
        <f>IFERROR('2a) YE Income &amp; Expenditure'!F69,"")</f>
        <v>0</v>
      </c>
      <c r="I70" s="388"/>
      <c r="J70" s="475">
        <f t="shared" si="6"/>
        <v>0</v>
      </c>
      <c r="K70" s="377" t="str">
        <f t="shared" si="4"/>
        <v/>
      </c>
      <c r="L70" s="419"/>
    </row>
    <row r="71" spans="1:12">
      <c r="A71" s="197" t="s">
        <v>82</v>
      </c>
      <c r="B71" s="198" t="s">
        <v>83</v>
      </c>
      <c r="C71" s="467">
        <f>IFERROR(INDEX('2022-23_Outturn'!$E$3:$CF$92, MATCH($C$2, '2022-23_Outturn'!$E$3:$E$92, 0), MATCH(B71, '2022-23_Outturn'!$E$3:$CF$3, 0)),0)</f>
        <v>0</v>
      </c>
      <c r="D71" s="468">
        <f>IFERROR(INDEX('2023-24_Budget'!$E$3:$CF$92, MATCH($C$2, '2023-24_Budget'!$E$3:$E$92, 0), MATCH($B71, '2023-24_Budget'!$E$3:$CF$3, 0)),0)</f>
        <v>0</v>
      </c>
      <c r="E71" s="471"/>
      <c r="F71" s="474">
        <f t="shared" si="5"/>
        <v>0</v>
      </c>
      <c r="G71" s="388"/>
      <c r="H71" s="474">
        <f>IFERROR('2a) YE Income &amp; Expenditure'!F70,"")</f>
        <v>0</v>
      </c>
      <c r="I71" s="388"/>
      <c r="J71" s="475">
        <f t="shared" si="6"/>
        <v>0</v>
      </c>
      <c r="K71" s="377" t="str">
        <f t="shared" si="4"/>
        <v/>
      </c>
      <c r="L71" s="419"/>
    </row>
    <row r="72" spans="1:12">
      <c r="A72" s="197" t="s">
        <v>84</v>
      </c>
      <c r="B72" s="198" t="s">
        <v>85</v>
      </c>
      <c r="C72" s="467">
        <f>IFERROR(INDEX('2022-23_Outturn'!$E$3:$CF$92, MATCH($C$2, '2022-23_Outturn'!$E$3:$E$92, 0), MATCH(B72, '2022-23_Outturn'!$E$3:$CF$3, 0)),0)</f>
        <v>0</v>
      </c>
      <c r="D72" s="468">
        <f>IFERROR(INDEX('2023-24_Budget'!$E$3:$CF$92, MATCH($C$2, '2023-24_Budget'!$E$3:$E$92, 0), MATCH($B72, '2023-24_Budget'!$E$3:$CF$3, 0)),0)</f>
        <v>0</v>
      </c>
      <c r="E72" s="471"/>
      <c r="F72" s="474">
        <f t="shared" si="5"/>
        <v>0</v>
      </c>
      <c r="G72" s="388"/>
      <c r="H72" s="474">
        <f>IFERROR('2a) YE Income &amp; Expenditure'!F71,"")</f>
        <v>0</v>
      </c>
      <c r="I72" s="388"/>
      <c r="J72" s="475">
        <f t="shared" si="6"/>
        <v>0</v>
      </c>
      <c r="K72" s="377" t="str">
        <f t="shared" si="4"/>
        <v/>
      </c>
      <c r="L72" s="419"/>
    </row>
    <row r="73" spans="1:12">
      <c r="A73" s="197" t="s">
        <v>106</v>
      </c>
      <c r="B73" s="198" t="s">
        <v>108</v>
      </c>
      <c r="C73" s="467">
        <f>IFERROR(INDEX('2022-23_Outturn'!$E$3:$CF$92, MATCH($C$2, '2022-23_Outturn'!$E$3:$E$92, 0), MATCH(B73, '2022-23_Outturn'!$E$3:$CF$3, 0)),0)</f>
        <v>0</v>
      </c>
      <c r="D73" s="468">
        <f>IFERROR(INDEX('2023-24_Budget'!$E$3:$CF$92, MATCH($C$2, '2023-24_Budget'!$E$3:$E$92, 0), MATCH($B73, '2023-24_Budget'!$E$3:$CF$3, 0)),0)</f>
        <v>0</v>
      </c>
      <c r="E73" s="471"/>
      <c r="F73" s="474">
        <f t="shared" si="5"/>
        <v>0</v>
      </c>
      <c r="G73" s="388"/>
      <c r="H73" s="474">
        <f>IFERROR('2a) YE Income &amp; Expenditure'!F72,"")</f>
        <v>0</v>
      </c>
      <c r="I73" s="388"/>
      <c r="J73" s="475">
        <f t="shared" si="6"/>
        <v>0</v>
      </c>
      <c r="K73" s="377" t="str">
        <f t="shared" si="4"/>
        <v/>
      </c>
      <c r="L73" s="419"/>
    </row>
    <row r="74" spans="1:12" ht="15.75" thickBot="1">
      <c r="A74" s="199" t="s">
        <v>107</v>
      </c>
      <c r="B74" s="200" t="s">
        <v>109</v>
      </c>
      <c r="C74" s="467">
        <f>IFERROR(INDEX('2022-23_Outturn'!$E$3:$CF$92, MATCH($C$2, '2022-23_Outturn'!$E$3:$E$92, 0), MATCH(B74, '2022-23_Outturn'!$E$3:$CF$3, 0)),0)</f>
        <v>0</v>
      </c>
      <c r="D74" s="468">
        <f>IFERROR(INDEX('2023-24_Budget'!$E$3:$CF$92, MATCH($C$2, '2023-24_Budget'!$E$3:$E$92, 0), MATCH($B74, '2023-24_Budget'!$E$3:$CF$3, 0)),0)</f>
        <v>0</v>
      </c>
      <c r="E74" s="471"/>
      <c r="F74" s="474">
        <f t="shared" si="5"/>
        <v>0</v>
      </c>
      <c r="G74" s="388"/>
      <c r="H74" s="474">
        <f>IFERROR('2a) YE Income &amp; Expenditure'!F73,"")</f>
        <v>0</v>
      </c>
      <c r="I74" s="388"/>
      <c r="J74" s="475">
        <f t="shared" si="6"/>
        <v>0</v>
      </c>
      <c r="K74" s="377" t="str">
        <f t="shared" si="4"/>
        <v/>
      </c>
      <c r="L74" s="419"/>
    </row>
    <row r="75" spans="1:12" ht="15.75" thickBot="1">
      <c r="A75" s="207" t="s">
        <v>86</v>
      </c>
      <c r="B75" s="208"/>
      <c r="C75" s="202">
        <f>SUM(C42:C74)</f>
        <v>0</v>
      </c>
      <c r="D75" s="202">
        <f>SUM(D42:D74)</f>
        <v>0</v>
      </c>
      <c r="E75" s="202">
        <f>SUM(E42:E74)</f>
        <v>0</v>
      </c>
      <c r="F75" s="202">
        <f>SUM(F42:F74)</f>
        <v>0</v>
      </c>
      <c r="G75" s="388"/>
      <c r="H75" s="202">
        <f>SUM(H42:H74)</f>
        <v>0</v>
      </c>
      <c r="I75" s="388"/>
      <c r="J75" s="202">
        <f>SUM(J42:J74)</f>
        <v>0</v>
      </c>
      <c r="K75" s="378" t="str">
        <f t="shared" si="4"/>
        <v/>
      </c>
      <c r="L75" s="392"/>
    </row>
    <row r="76" spans="1:12" ht="15.75" thickBot="1">
      <c r="C76" s="388"/>
      <c r="D76" s="388"/>
      <c r="E76" s="388"/>
      <c r="F76" s="388"/>
      <c r="G76" s="388"/>
      <c r="H76" s="388"/>
      <c r="I76" s="388"/>
      <c r="J76" s="388"/>
      <c r="K76" s="393"/>
    </row>
    <row r="77" spans="1:12" ht="15.75" thickBot="1">
      <c r="A77" s="608" t="s">
        <v>263</v>
      </c>
      <c r="B77" s="609"/>
      <c r="C77" s="202">
        <f>C37-C75</f>
        <v>0</v>
      </c>
      <c r="D77" s="202">
        <f>D37-D75</f>
        <v>0</v>
      </c>
      <c r="E77" s="202">
        <f>E37-E75</f>
        <v>0</v>
      </c>
      <c r="F77" s="202">
        <f>F37-F75</f>
        <v>0</v>
      </c>
      <c r="G77" s="203"/>
      <c r="H77" s="202">
        <f>H37-H75</f>
        <v>0</v>
      </c>
      <c r="I77" s="203"/>
      <c r="J77" s="202">
        <f>J37+J75</f>
        <v>0</v>
      </c>
      <c r="K77" s="210"/>
    </row>
    <row r="78" spans="1:12" ht="19.5" customHeight="1">
      <c r="A78" s="211"/>
      <c r="C78" s="394"/>
      <c r="D78" s="394"/>
      <c r="E78" s="394"/>
      <c r="F78" s="394"/>
      <c r="G78" s="394"/>
      <c r="H78" s="394"/>
      <c r="I78" s="394"/>
      <c r="J78" s="394"/>
      <c r="K78" s="394"/>
    </row>
    <row r="79" spans="1:12" ht="19.5" customHeight="1">
      <c r="A79" s="314" t="s">
        <v>254</v>
      </c>
      <c r="B79" s="476"/>
      <c r="C79" s="477"/>
      <c r="D79" s="477"/>
      <c r="E79" s="394"/>
      <c r="F79" s="477"/>
      <c r="G79" s="394"/>
      <c r="H79" s="477"/>
      <c r="I79" s="394"/>
      <c r="J79" s="394"/>
      <c r="K79" s="394"/>
    </row>
    <row r="80" spans="1:12">
      <c r="A80" s="315" t="s">
        <v>11281</v>
      </c>
      <c r="B80" s="190" t="s">
        <v>2</v>
      </c>
      <c r="C80" s="170" t="s">
        <v>10467</v>
      </c>
      <c r="D80" s="171" t="s">
        <v>11293</v>
      </c>
      <c r="E80" s="394"/>
      <c r="F80" s="171" t="str">
        <f>D80</f>
        <v xml:space="preserve">2023-24 </v>
      </c>
      <c r="G80" s="393"/>
      <c r="H80" s="171" t="str">
        <f>F80</f>
        <v xml:space="preserve">2023-24 </v>
      </c>
      <c r="I80" s="394"/>
      <c r="J80" s="394"/>
      <c r="K80" s="394"/>
    </row>
    <row r="81" spans="1:12" ht="19.5" customHeight="1">
      <c r="A81" s="197" t="s">
        <v>255</v>
      </c>
      <c r="B81" s="198" t="s">
        <v>251</v>
      </c>
      <c r="C81" s="467">
        <f>IFERROR(INDEX('2022-23_Outturn'!$E$3:$CF$92, MATCH($C$2, '2022-23_Outturn'!$E$3:$E$92, 0), MATCH(B81, '2022-23_Outturn'!$E$3:$CF$3, 0)),0)</f>
        <v>0</v>
      </c>
      <c r="D81" s="468">
        <f>IFERROR(INDEX('2023-24_Budget'!$E$3:$CF$92, MATCH($C$2, '2023-24_Budget'!$E$3:$E$92, 0), MATCH($B81, '2023-24_Budget'!$E$3:$CF$3, 0)),0)</f>
        <v>0</v>
      </c>
      <c r="E81" s="394"/>
      <c r="F81" s="473">
        <f>D81</f>
        <v>0</v>
      </c>
      <c r="G81" s="388"/>
      <c r="H81" s="473">
        <f>F81</f>
        <v>0</v>
      </c>
      <c r="I81" s="394"/>
      <c r="J81" s="394"/>
      <c r="K81" s="394"/>
    </row>
    <row r="82" spans="1:12" ht="19.5" customHeight="1" thickBot="1">
      <c r="A82" s="199" t="s">
        <v>256</v>
      </c>
      <c r="B82" s="200" t="s">
        <v>253</v>
      </c>
      <c r="C82" s="467">
        <f>IFERROR(INDEX('2022-23_Outturn'!$E$3:$CF$92, MATCH($C$2, '2022-23_Outturn'!$E$3:$E$92, 0), MATCH(B82, '2022-23_Outturn'!$E$3:$CF$3, 0)),0)</f>
        <v>0</v>
      </c>
      <c r="D82" s="468">
        <f>IFERROR(INDEX('2023-24_Budget'!$E$3:$CF$92, MATCH($C$2, '2023-24_Budget'!$E$3:$E$92, 0), MATCH($B82, '2023-24_Budget'!$E$3:$CF$3, 0)),0)</f>
        <v>0</v>
      </c>
      <c r="E82" s="394"/>
      <c r="F82" s="478">
        <f>D82</f>
        <v>0</v>
      </c>
      <c r="G82" s="388"/>
      <c r="H82" s="478">
        <f>F82</f>
        <v>0</v>
      </c>
      <c r="I82" s="394"/>
      <c r="J82" s="394"/>
      <c r="K82" s="394"/>
    </row>
    <row r="83" spans="1:12" ht="19.5" customHeight="1" thickBot="1">
      <c r="A83" s="213" t="s">
        <v>11294</v>
      </c>
      <c r="B83" s="214" t="s">
        <v>267</v>
      </c>
      <c r="C83" s="215">
        <f>IFERROR(C82+C81,"")</f>
        <v>0</v>
      </c>
      <c r="D83" s="216">
        <f>IFERROR(D82+D81,"")</f>
        <v>0</v>
      </c>
      <c r="E83" s="388"/>
      <c r="F83" s="202">
        <f>IFERROR(F82+F81,"")</f>
        <v>0</v>
      </c>
      <c r="G83" s="388"/>
      <c r="H83" s="202">
        <f>IFERROR(H82+H81,"")</f>
        <v>0</v>
      </c>
      <c r="I83" s="394"/>
      <c r="J83" s="394"/>
      <c r="K83" s="394"/>
    </row>
    <row r="84" spans="1:12" ht="19.5" customHeight="1">
      <c r="A84" s="211"/>
      <c r="C84" s="388"/>
      <c r="D84" s="388"/>
      <c r="E84" s="388"/>
      <c r="F84" s="388"/>
      <c r="G84" s="388"/>
      <c r="H84" s="388"/>
      <c r="I84" s="394"/>
      <c r="J84" s="394"/>
      <c r="K84" s="394"/>
    </row>
    <row r="85" spans="1:12">
      <c r="A85" s="315" t="s">
        <v>257</v>
      </c>
      <c r="B85" s="477"/>
      <c r="C85" s="479"/>
      <c r="D85" s="479"/>
      <c r="E85" s="388"/>
      <c r="F85" s="479"/>
      <c r="G85" s="388"/>
      <c r="H85" s="479"/>
      <c r="I85" s="394"/>
      <c r="J85" s="394"/>
      <c r="K85" s="394"/>
    </row>
    <row r="86" spans="1:12">
      <c r="A86" s="197" t="s">
        <v>258</v>
      </c>
      <c r="B86" s="198" t="s">
        <v>10434</v>
      </c>
      <c r="C86" s="467">
        <f>IFERROR(INDEX('2022-23_Outturn'!$E$3:$CF$92, MATCH($C$2, '2022-23_Outturn'!$E$3:$E$92, 0), MATCH(B86, '2022-23_Outturn'!$E$3:$CF$3, 0)),0)</f>
        <v>0</v>
      </c>
      <c r="D86" s="468">
        <f>IFERROR(INDEX('2023-24_Budget'!$E$3:$CF$92, MATCH($C$2, '2023-24_Budget'!$E$3:$E$92, 0), MATCH($B86, '2023-24_Budget'!$E$3:$CF$3, 0)),0)</f>
        <v>0</v>
      </c>
      <c r="E86" s="388"/>
      <c r="F86" s="475">
        <f>IFERROR(((SUM(F16:F30)+SUM(F33:F36))-SUM(F42:F72)+F81),"")</f>
        <v>0</v>
      </c>
      <c r="G86" s="388"/>
      <c r="H86" s="475">
        <f>IFERROR((SUM(H16:H30)+SUM(H33:H36))-SUM(H42:H72)+H81,"")</f>
        <v>0</v>
      </c>
      <c r="J86" s="394"/>
      <c r="L86" s="394"/>
    </row>
    <row r="87" spans="1:12" ht="15.75" thickBot="1">
      <c r="A87" s="199" t="s">
        <v>259</v>
      </c>
      <c r="B87" s="200" t="s">
        <v>1112</v>
      </c>
      <c r="C87" s="467">
        <f>IFERROR(INDEX('2022-23_Outturn'!$E$3:$CF$92, MATCH($C$2, '2022-23_Outturn'!$E$3:$E$92, 0), MATCH(B87, '2022-23_Outturn'!$E$3:$CF$3, 0)),0)</f>
        <v>0</v>
      </c>
      <c r="D87" s="468">
        <f>IFERROR(INDEX('2023-24_Budget'!$E$3:$CF$92, MATCH($C$2, '2023-24_Budget'!$E$3:$E$92, 0), MATCH($B87, '2023-24_Budget'!$E$3:$CF$3, 0)),0)</f>
        <v>0</v>
      </c>
      <c r="E87" s="388"/>
      <c r="F87" s="480">
        <f>IFERROR(SUM(F31:F32)-SUM(F73:F74)+F82,"")</f>
        <v>0</v>
      </c>
      <c r="G87" s="388"/>
      <c r="H87" s="480">
        <f>IFERROR(SUM(H31:H32)-SUM(H73:H74)+H82,"")</f>
        <v>0</v>
      </c>
      <c r="J87" s="394"/>
      <c r="L87" s="394"/>
    </row>
    <row r="88" spans="1:12" ht="15.75" thickBot="1">
      <c r="A88" s="213" t="s">
        <v>268</v>
      </c>
      <c r="B88" s="214" t="s">
        <v>1153</v>
      </c>
      <c r="C88" s="215">
        <f>IFERROR(C87+C86,"")</f>
        <v>0</v>
      </c>
      <c r="D88" s="216">
        <f>IFERROR(D87+D86,"")</f>
        <v>0</v>
      </c>
      <c r="E88" s="388"/>
      <c r="F88" s="202">
        <f>IFERROR(F87+F86,"")</f>
        <v>0</v>
      </c>
      <c r="G88" s="388"/>
      <c r="H88" s="202">
        <f>IFERROR(H87+H86,"")</f>
        <v>0</v>
      </c>
      <c r="J88" s="394"/>
      <c r="L88" s="394"/>
    </row>
    <row r="89" spans="1:12">
      <c r="A89" s="217"/>
      <c r="B89" s="218"/>
      <c r="C89" s="394"/>
      <c r="D89" s="394"/>
      <c r="E89" s="394"/>
      <c r="F89" s="394"/>
      <c r="L89" s="394"/>
    </row>
    <row r="90" spans="1:12">
      <c r="A90" s="211"/>
      <c r="C90" s="394"/>
      <c r="D90" s="394"/>
      <c r="F90" s="394"/>
      <c r="G90" s="394"/>
      <c r="H90" s="394"/>
      <c r="I90" s="394"/>
      <c r="J90" s="394"/>
      <c r="K90" s="394"/>
    </row>
    <row r="91" spans="1:12">
      <c r="A91" s="212" t="s">
        <v>260</v>
      </c>
      <c r="C91" s="394"/>
      <c r="D91" s="394"/>
      <c r="E91" s="394"/>
      <c r="F91" s="394"/>
      <c r="G91" s="394"/>
      <c r="H91" s="394"/>
      <c r="I91" s="394"/>
      <c r="J91" s="394"/>
      <c r="K91" s="394"/>
    </row>
    <row r="92" spans="1:12" ht="60">
      <c r="A92" s="186" t="s">
        <v>0</v>
      </c>
      <c r="B92" s="187"/>
      <c r="C92" s="167" t="str">
        <f>C13</f>
        <v>2022-23 Outturn</v>
      </c>
      <c r="D92" s="172" t="str">
        <f>D13</f>
        <v>2023-24 Ratified Budget (As per budget submission)</v>
      </c>
      <c r="E92" s="394"/>
      <c r="F92" s="172" t="str">
        <f>F13</f>
        <v>2023-24 Q3 Budget</v>
      </c>
      <c r="G92" s="158"/>
      <c r="H92" s="172" t="str">
        <f>H13</f>
        <v>2023-24 Final Outturn Total</v>
      </c>
      <c r="I92" s="158"/>
      <c r="J92" s="172" t="str">
        <f>J13</f>
        <v>Variance (Budget vs Final outturn)</v>
      </c>
      <c r="K92" s="158"/>
      <c r="L92" s="173" t="s">
        <v>1</v>
      </c>
    </row>
    <row r="93" spans="1:12">
      <c r="A93" s="189" t="s">
        <v>87</v>
      </c>
      <c r="B93" s="190" t="s">
        <v>2</v>
      </c>
      <c r="C93" s="174" t="s">
        <v>3</v>
      </c>
      <c r="D93" s="219" t="s">
        <v>3</v>
      </c>
      <c r="E93" s="394"/>
      <c r="F93" s="219" t="s">
        <v>3</v>
      </c>
      <c r="G93" s="195"/>
      <c r="H93" s="220" t="s">
        <v>3</v>
      </c>
      <c r="I93" s="195"/>
      <c r="J93" s="220" t="s">
        <v>3</v>
      </c>
      <c r="K93" s="195"/>
      <c r="L93" s="221"/>
    </row>
    <row r="94" spans="1:12">
      <c r="A94" s="197" t="s">
        <v>88</v>
      </c>
      <c r="B94" s="198" t="s">
        <v>90</v>
      </c>
      <c r="C94" s="467">
        <f>IFERROR(INDEX('2022-23_Outturn'!$E$3:$CF$92, MATCH($C$2, '2022-23_Outturn'!$E$3:$E$92, 0), MATCH(B94, '2022-23_Outturn'!$E$3:$CF$3, 0)),0)</f>
        <v>0</v>
      </c>
      <c r="D94" s="468">
        <f>IFERROR(INDEX('2023-24_Budget'!$E$3:$CF$92, MATCH($C$2, '2023-24_Budget'!$E$3:$E$92, 0), MATCH($B94, '2023-24_Budget'!$E$3:$CF$3, 0)),0)</f>
        <v>0</v>
      </c>
      <c r="E94" s="388"/>
      <c r="F94" s="473">
        <f>D94</f>
        <v>0</v>
      </c>
      <c r="G94" s="388"/>
      <c r="H94" s="473">
        <f>'2a) YE Income &amp; Expenditure'!F94</f>
        <v>0</v>
      </c>
      <c r="I94" s="388"/>
      <c r="J94" s="475">
        <f>IFERROR(H94-D94,"")</f>
        <v>0</v>
      </c>
      <c r="K94" s="388"/>
      <c r="L94" s="389"/>
    </row>
    <row r="95" spans="1:12">
      <c r="A95" s="197" t="s">
        <v>89</v>
      </c>
      <c r="B95" s="198" t="s">
        <v>91</v>
      </c>
      <c r="C95" s="467">
        <f>IFERROR(INDEX('2022-23_Outturn'!$E$3:$CF$92, MATCH($C$2, '2022-23_Outturn'!$E$3:$E$92, 0), MATCH(B95, '2022-23_Outturn'!$E$3:$CF$3, 0)),0)</f>
        <v>0</v>
      </c>
      <c r="D95" s="468">
        <f>IFERROR(INDEX('2023-24_Budget'!$E$3:$CF$92, MATCH($C$2, '2023-24_Budget'!$E$3:$E$92, 0), MATCH($B95, '2023-24_Budget'!$E$3:$CF$3, 0)),0)</f>
        <v>0</v>
      </c>
      <c r="E95" s="388"/>
      <c r="F95" s="473">
        <f>D95</f>
        <v>0</v>
      </c>
      <c r="G95" s="388"/>
      <c r="H95" s="473">
        <f>'2a) YE Income &amp; Expenditure'!F95</f>
        <v>0</v>
      </c>
      <c r="I95" s="388"/>
      <c r="J95" s="475">
        <f t="shared" ref="J95:J96" si="7">IFERROR(H95-D95,"")</f>
        <v>0</v>
      </c>
      <c r="K95" s="388"/>
      <c r="L95" s="389"/>
    </row>
    <row r="96" spans="1:12" ht="15.75" thickBot="1">
      <c r="A96" s="199" t="s">
        <v>1102</v>
      </c>
      <c r="B96" s="200" t="s">
        <v>92</v>
      </c>
      <c r="C96" s="467">
        <f>IFERROR(INDEX('2022-23_Outturn'!$E$3:$CF$92, MATCH($C$2, '2022-23_Outturn'!$E$3:$E$92, 0), MATCH(B96, '2022-23_Outturn'!$E$3:$CF$3, 0)),0)</f>
        <v>0</v>
      </c>
      <c r="D96" s="468">
        <f>IFERROR(INDEX('2023-24_Budget'!$E$3:$CF$92, MATCH($C$2, '2023-24_Budget'!$E$3:$E$92, 0), MATCH($B96, '2023-24_Budget'!$E$3:$CF$3, 0)),0)</f>
        <v>0</v>
      </c>
      <c r="E96" s="388"/>
      <c r="F96" s="473">
        <f>D96</f>
        <v>0</v>
      </c>
      <c r="G96" s="388"/>
      <c r="H96" s="478">
        <f>'2a) YE Income &amp; Expenditure'!F96</f>
        <v>0</v>
      </c>
      <c r="I96" s="388"/>
      <c r="J96" s="475">
        <f t="shared" si="7"/>
        <v>0</v>
      </c>
      <c r="K96" s="388"/>
      <c r="L96" s="389"/>
    </row>
    <row r="97" spans="1:12" ht="15.75" thickBot="1">
      <c r="A97" s="207" t="s">
        <v>110</v>
      </c>
      <c r="B97" s="481"/>
      <c r="C97" s="482">
        <f>SUM(C94:C96)</f>
        <v>0</v>
      </c>
      <c r="D97" s="482">
        <f>SUM(D94:D96)</f>
        <v>0</v>
      </c>
      <c r="E97" s="388"/>
      <c r="F97" s="482">
        <f>SUM(F94:F96)</f>
        <v>0</v>
      </c>
      <c r="G97" s="388"/>
      <c r="H97" s="482">
        <f>SUM(H94:H96)</f>
        <v>0</v>
      </c>
      <c r="I97" s="388"/>
      <c r="J97" s="482">
        <f>SUM(J94:J96)</f>
        <v>0</v>
      </c>
      <c r="K97" s="391"/>
    </row>
    <row r="98" spans="1:12">
      <c r="A98" s="222"/>
      <c r="C98" s="388"/>
      <c r="D98" s="388"/>
      <c r="E98" s="388"/>
      <c r="F98" s="388"/>
      <c r="G98" s="388"/>
      <c r="H98" s="388"/>
      <c r="I98" s="388"/>
      <c r="J98" s="388"/>
      <c r="K98" s="394"/>
    </row>
    <row r="99" spans="1:12">
      <c r="A99" s="189" t="s">
        <v>97</v>
      </c>
      <c r="B99" s="223" t="s">
        <v>2</v>
      </c>
      <c r="C99" s="175" t="s">
        <v>3</v>
      </c>
      <c r="D99" s="224" t="s">
        <v>3</v>
      </c>
      <c r="E99" s="388"/>
      <c r="F99" s="224" t="s">
        <v>3</v>
      </c>
      <c r="G99" s="176"/>
      <c r="H99" s="175" t="s">
        <v>3</v>
      </c>
      <c r="I99" s="176"/>
      <c r="J99" s="175" t="s">
        <v>3</v>
      </c>
      <c r="K99" s="177"/>
      <c r="L99" s="221"/>
    </row>
    <row r="100" spans="1:12">
      <c r="A100" s="197" t="s">
        <v>93</v>
      </c>
      <c r="B100" s="198" t="s">
        <v>98</v>
      </c>
      <c r="C100" s="467">
        <f>IFERROR(INDEX('2022-23_Outturn'!$E$3:$CF$92, MATCH($C$2, '2022-23_Outturn'!$E$3:$E$92, 0), MATCH(B100, '2022-23_Outturn'!$E$3:$CF$3, 0)),0)</f>
        <v>0</v>
      </c>
      <c r="D100" s="468">
        <f>IFERROR(INDEX('2023-24_Budget'!$E$3:$CF$92, MATCH($C$2, '2023-24_Budget'!$E$3:$E$92, 0), MATCH($B100, '2023-24_Budget'!$E$3:$CF$3, 0)),0)</f>
        <v>0</v>
      </c>
      <c r="E100" s="388"/>
      <c r="F100" s="473">
        <f>D100</f>
        <v>0</v>
      </c>
      <c r="G100" s="388"/>
      <c r="H100" s="473">
        <f>'2a) YE Income &amp; Expenditure'!F100</f>
        <v>0</v>
      </c>
      <c r="I100" s="388"/>
      <c r="J100" s="475">
        <f>IFERROR(D100-H100,"")</f>
        <v>0</v>
      </c>
      <c r="K100" s="388"/>
      <c r="L100" s="389"/>
    </row>
    <row r="101" spans="1:12">
      <c r="A101" s="197" t="s">
        <v>94</v>
      </c>
      <c r="B101" s="198" t="s">
        <v>99</v>
      </c>
      <c r="C101" s="467">
        <f>IFERROR(INDEX('2022-23_Outturn'!$E$3:$CF$92, MATCH($C$2, '2022-23_Outturn'!$E$3:$E$92, 0), MATCH(B101, '2022-23_Outturn'!$E$3:$CF$3, 0)),0)</f>
        <v>0</v>
      </c>
      <c r="D101" s="468">
        <f>IFERROR(INDEX('2023-24_Budget'!$E$3:$CF$92, MATCH($C$2, '2023-24_Budget'!$E$3:$E$92, 0), MATCH($B101, '2023-24_Budget'!$E$3:$CF$3, 0)),0)</f>
        <v>0</v>
      </c>
      <c r="E101" s="388"/>
      <c r="F101" s="473">
        <f>D101</f>
        <v>0</v>
      </c>
      <c r="G101" s="388"/>
      <c r="H101" s="473">
        <f>'2a) YE Income &amp; Expenditure'!F101</f>
        <v>0</v>
      </c>
      <c r="I101" s="388"/>
      <c r="J101" s="475">
        <f t="shared" ref="J101:J103" si="8">IFERROR(D101-H101,"")</f>
        <v>0</v>
      </c>
      <c r="K101" s="388"/>
      <c r="L101" s="389"/>
    </row>
    <row r="102" spans="1:12">
      <c r="A102" s="197" t="s">
        <v>95</v>
      </c>
      <c r="B102" s="198" t="s">
        <v>100</v>
      </c>
      <c r="C102" s="467">
        <f>IFERROR(INDEX('2022-23_Outturn'!$E$3:$CF$92, MATCH($C$2, '2022-23_Outturn'!$E$3:$E$92, 0), MATCH(B102, '2022-23_Outturn'!$E$3:$CF$3, 0)),0)</f>
        <v>0</v>
      </c>
      <c r="D102" s="468">
        <f>IFERROR(INDEX('2023-24_Budget'!$E$3:$CF$92, MATCH($C$2, '2023-24_Budget'!$E$3:$E$92, 0), MATCH($B102, '2023-24_Budget'!$E$3:$CF$3, 0)),0)</f>
        <v>0</v>
      </c>
      <c r="E102" s="388"/>
      <c r="F102" s="473">
        <f>D102</f>
        <v>0</v>
      </c>
      <c r="G102" s="388"/>
      <c r="H102" s="473">
        <f>'2a) YE Income &amp; Expenditure'!F102</f>
        <v>0</v>
      </c>
      <c r="I102" s="388"/>
      <c r="J102" s="475">
        <f t="shared" si="8"/>
        <v>0</v>
      </c>
      <c r="K102" s="388"/>
      <c r="L102" s="389"/>
    </row>
    <row r="103" spans="1:12" ht="15.75" thickBot="1">
      <c r="A103" s="199" t="s">
        <v>96</v>
      </c>
      <c r="B103" s="200" t="s">
        <v>101</v>
      </c>
      <c r="C103" s="467">
        <f>IFERROR(INDEX('2022-23_Outturn'!$E$3:$CF$92, MATCH($C$2, '2022-23_Outturn'!$E$3:$E$92, 0), MATCH(B103, '2022-23_Outturn'!$E$3:$CF$3, 0)),0)</f>
        <v>0</v>
      </c>
      <c r="D103" s="468">
        <f>IFERROR(INDEX('2023-24_Budget'!$E$3:$CF$92, MATCH($C$2, '2023-24_Budget'!$E$3:$E$92, 0), MATCH($B103, '2023-24_Budget'!$E$3:$CF$3, 0)),0)</f>
        <v>0</v>
      </c>
      <c r="E103" s="388"/>
      <c r="F103" s="473">
        <f>D103</f>
        <v>0</v>
      </c>
      <c r="G103" s="388"/>
      <c r="H103" s="478">
        <f>'2a) YE Income &amp; Expenditure'!F103</f>
        <v>0</v>
      </c>
      <c r="I103" s="388"/>
      <c r="J103" s="475">
        <f t="shared" si="8"/>
        <v>0</v>
      </c>
      <c r="K103" s="388"/>
      <c r="L103" s="389"/>
    </row>
    <row r="104" spans="1:12" ht="15.75" thickBot="1">
      <c r="A104" s="207" t="s">
        <v>111</v>
      </c>
      <c r="B104" s="472"/>
      <c r="C104" s="482">
        <f>SUM(C100:C103)</f>
        <v>0</v>
      </c>
      <c r="D104" s="482">
        <f>SUM(D100:D103)</f>
        <v>0</v>
      </c>
      <c r="E104" s="388"/>
      <c r="F104" s="482">
        <f>SUM(F100:F103)</f>
        <v>0</v>
      </c>
      <c r="G104" s="388"/>
      <c r="H104" s="482">
        <f>SUM(H100:H103)</f>
        <v>0</v>
      </c>
      <c r="I104" s="388"/>
      <c r="J104" s="482">
        <f>SUM(J100:J103)</f>
        <v>0</v>
      </c>
      <c r="K104" s="391"/>
    </row>
    <row r="105" spans="1:12" ht="15.75" thickBot="1">
      <c r="A105" s="222"/>
      <c r="C105" s="388"/>
      <c r="D105" s="388"/>
      <c r="E105" s="388"/>
      <c r="F105" s="388"/>
      <c r="G105" s="388"/>
      <c r="H105" s="388"/>
      <c r="I105" s="388"/>
      <c r="J105" s="388"/>
      <c r="K105" s="394"/>
    </row>
    <row r="106" spans="1:12" ht="15.75" thickBot="1">
      <c r="A106" s="209" t="s">
        <v>264</v>
      </c>
      <c r="B106" s="208"/>
      <c r="C106" s="202">
        <f>C97-C104</f>
        <v>0</v>
      </c>
      <c r="D106" s="202">
        <f>D97-D104</f>
        <v>0</v>
      </c>
      <c r="E106" s="388"/>
      <c r="F106" s="202">
        <f>F97-F104</f>
        <v>0</v>
      </c>
      <c r="G106" s="388"/>
      <c r="H106" s="202">
        <f>H97-H104</f>
        <v>0</v>
      </c>
      <c r="I106" s="388"/>
      <c r="J106" s="202">
        <f>J97+J104</f>
        <v>0</v>
      </c>
      <c r="K106" s="400"/>
    </row>
    <row r="107" spans="1:12">
      <c r="A107" s="211"/>
      <c r="C107" s="394"/>
      <c r="D107" s="394"/>
      <c r="E107" s="394"/>
      <c r="F107" s="394"/>
      <c r="G107" s="394"/>
      <c r="H107" s="394"/>
      <c r="I107" s="394"/>
      <c r="J107" s="394"/>
      <c r="K107" s="394"/>
    </row>
    <row r="108" spans="1:12">
      <c r="A108" s="316" t="s">
        <v>262</v>
      </c>
      <c r="B108" s="483"/>
      <c r="C108" s="484"/>
      <c r="D108" s="484"/>
      <c r="E108" s="394"/>
      <c r="F108" s="484"/>
      <c r="G108" s="394"/>
      <c r="H108" s="484"/>
      <c r="I108" s="394"/>
      <c r="J108" s="394"/>
      <c r="K108" s="394"/>
    </row>
    <row r="109" spans="1:12" ht="30.75" thickBot="1">
      <c r="A109" s="317" t="s">
        <v>11281</v>
      </c>
      <c r="B109" s="190" t="s">
        <v>2</v>
      </c>
      <c r="C109" s="170" t="s">
        <v>11696</v>
      </c>
      <c r="D109" s="171" t="s">
        <v>11697</v>
      </c>
      <c r="E109" s="394"/>
      <c r="F109" s="171" t="s">
        <v>11697</v>
      </c>
      <c r="G109" s="393"/>
      <c r="H109" s="171" t="s">
        <v>11697</v>
      </c>
      <c r="I109" s="394"/>
      <c r="J109" s="394"/>
      <c r="K109" s="394"/>
    </row>
    <row r="110" spans="1:12" ht="15.75" thickBot="1">
      <c r="A110" s="197" t="s">
        <v>266</v>
      </c>
      <c r="B110" s="214" t="s">
        <v>252</v>
      </c>
      <c r="C110" s="467">
        <f>IFERROR(INDEX('2022-23_Outturn'!$E$3:$CF$92, MATCH($C$2, '2022-23_Outturn'!$E$3:$E$92, 0), MATCH(B110, '2022-23_Outturn'!$E$3:$CF$3, 0)),0)</f>
        <v>0</v>
      </c>
      <c r="D110" s="468">
        <f>IFERROR(INDEX('2023-24_Budget'!$E$3:$CF$92, MATCH($C$2, '2023-24_Budget'!$E$3:$E$92, 0), MATCH($B110, '2023-24_Budget'!$E$3:$CF$3, 0)),0)</f>
        <v>0</v>
      </c>
      <c r="E110" s="388"/>
      <c r="F110" s="202">
        <f>C113</f>
        <v>0</v>
      </c>
      <c r="G110" s="388"/>
      <c r="H110" s="202">
        <f>F110</f>
        <v>0</v>
      </c>
      <c r="I110" s="394"/>
      <c r="J110" s="394"/>
      <c r="K110" s="394"/>
    </row>
    <row r="111" spans="1:12">
      <c r="A111" s="211"/>
      <c r="C111" s="388"/>
      <c r="D111" s="388"/>
      <c r="E111" s="388"/>
      <c r="F111" s="388"/>
      <c r="G111" s="388"/>
      <c r="H111" s="388"/>
      <c r="I111" s="394"/>
      <c r="J111" s="394"/>
      <c r="K111" s="394"/>
    </row>
    <row r="112" spans="1:12" ht="15.75" thickBot="1">
      <c r="A112" s="317" t="s">
        <v>257</v>
      </c>
      <c r="B112" s="484"/>
      <c r="C112" s="485"/>
      <c r="D112" s="485"/>
      <c r="E112" s="388"/>
      <c r="F112" s="485"/>
      <c r="G112" s="388"/>
      <c r="H112" s="485"/>
      <c r="I112" s="394"/>
      <c r="J112" s="394"/>
      <c r="K112" s="394"/>
    </row>
    <row r="113" spans="1:11" ht="15.75" thickBot="1">
      <c r="A113" s="197" t="s">
        <v>265</v>
      </c>
      <c r="B113" s="214" t="s">
        <v>1154</v>
      </c>
      <c r="C113" s="215">
        <f>IFERROR(C110+C106,"")</f>
        <v>0</v>
      </c>
      <c r="D113" s="216">
        <f>IFERROR(D110+D106,"")</f>
        <v>0</v>
      </c>
      <c r="E113" s="388"/>
      <c r="F113" s="202">
        <f>IFERROR(F110+F106,"")</f>
        <v>0</v>
      </c>
      <c r="G113" s="388"/>
      <c r="H113" s="202">
        <f>IFERROR(H110+H106,"")</f>
        <v>0</v>
      </c>
      <c r="I113" s="394"/>
      <c r="J113" s="394"/>
      <c r="K113" s="394"/>
    </row>
    <row r="114" spans="1:11">
      <c r="A114" s="211"/>
      <c r="C114" s="394"/>
      <c r="D114" s="394"/>
      <c r="E114" s="394"/>
      <c r="F114" s="394"/>
      <c r="G114" s="394"/>
      <c r="H114" s="394"/>
      <c r="I114" s="394"/>
      <c r="J114" s="394"/>
      <c r="K114" s="394"/>
    </row>
    <row r="115" spans="1:11">
      <c r="A115" s="211"/>
      <c r="C115" s="394"/>
      <c r="D115" s="394"/>
      <c r="E115" s="394"/>
      <c r="F115" s="394"/>
      <c r="G115" s="394"/>
      <c r="H115" s="394"/>
      <c r="I115" s="394"/>
      <c r="J115" s="394"/>
      <c r="K115" s="394"/>
    </row>
    <row r="116" spans="1:11">
      <c r="A116" s="226"/>
      <c r="B116" s="226"/>
      <c r="C116" s="225" t="s">
        <v>10468</v>
      </c>
      <c r="D116" s="227" t="s">
        <v>276</v>
      </c>
      <c r="E116" s="394"/>
      <c r="F116" s="227" t="s">
        <v>11699</v>
      </c>
      <c r="G116" s="394"/>
      <c r="H116" s="227" t="s">
        <v>11698</v>
      </c>
      <c r="I116" s="394"/>
      <c r="J116" s="394"/>
      <c r="K116" s="394"/>
    </row>
    <row r="117" spans="1:11">
      <c r="A117" s="211"/>
      <c r="B117" s="226" t="s">
        <v>11285</v>
      </c>
      <c r="C117" s="474">
        <f>C88</f>
        <v>0</v>
      </c>
      <c r="D117" s="475">
        <f>D88</f>
        <v>0</v>
      </c>
      <c r="E117" s="388"/>
      <c r="F117" s="475">
        <f>F88</f>
        <v>0</v>
      </c>
      <c r="G117" s="388"/>
      <c r="H117" s="475">
        <f>H88</f>
        <v>0</v>
      </c>
      <c r="I117" s="394"/>
      <c r="J117" s="394"/>
      <c r="K117" s="394"/>
    </row>
    <row r="118" spans="1:11">
      <c r="A118" s="211"/>
      <c r="B118" s="226" t="s">
        <v>11286</v>
      </c>
      <c r="C118" s="474">
        <f>C113</f>
        <v>0</v>
      </c>
      <c r="D118" s="475">
        <f>D113</f>
        <v>0</v>
      </c>
      <c r="E118" s="388"/>
      <c r="F118" s="475">
        <f>F113</f>
        <v>0</v>
      </c>
      <c r="G118" s="388"/>
      <c r="H118" s="475">
        <f>H113</f>
        <v>0</v>
      </c>
      <c r="I118" s="394"/>
      <c r="J118" s="394"/>
      <c r="K118" s="394"/>
    </row>
    <row r="119" spans="1:11">
      <c r="A119" s="211"/>
      <c r="B119" s="226" t="s">
        <v>11564</v>
      </c>
      <c r="C119" s="228">
        <f>IFERROR(C117+C118,"")</f>
        <v>0</v>
      </c>
      <c r="D119" s="229">
        <f>IFERROR(D117+D118,"")</f>
        <v>0</v>
      </c>
      <c r="E119" s="203"/>
      <c r="F119" s="229">
        <f>IFERROR(F117+F118,"")</f>
        <v>0</v>
      </c>
      <c r="G119" s="203"/>
      <c r="H119" s="229">
        <f>IFERROR(H117+H118,"")</f>
        <v>0</v>
      </c>
      <c r="I119" s="394"/>
      <c r="J119" s="394"/>
      <c r="K119" s="394"/>
    </row>
    <row r="120" spans="1:11">
      <c r="A120" s="211"/>
      <c r="B120" s="226"/>
      <c r="C120" s="394"/>
      <c r="D120" s="394"/>
      <c r="E120" s="394"/>
      <c r="F120" s="394"/>
      <c r="G120" s="394"/>
      <c r="H120" s="394"/>
      <c r="I120" s="394"/>
      <c r="J120" s="394"/>
      <c r="K120" s="394"/>
    </row>
    <row r="121" spans="1:11">
      <c r="A121" s="211"/>
      <c r="B121" s="226"/>
      <c r="C121" s="394"/>
      <c r="D121" s="394"/>
      <c r="E121" s="394"/>
      <c r="F121" s="394"/>
      <c r="G121" s="394"/>
      <c r="H121" s="394"/>
      <c r="I121" s="394"/>
      <c r="J121" s="394"/>
      <c r="K121" s="394"/>
    </row>
    <row r="122" spans="1:11">
      <c r="A122" s="217"/>
      <c r="E122" s="394"/>
    </row>
    <row r="123" spans="1:11">
      <c r="E123" s="394"/>
    </row>
    <row r="124" spans="1:11">
      <c r="A124" s="491"/>
      <c r="B124" s="99"/>
      <c r="C124" s="99"/>
      <c r="D124" s="99"/>
      <c r="E124" s="394"/>
      <c r="F124" s="99"/>
      <c r="G124" s="99"/>
      <c r="H124" s="99"/>
      <c r="I124" s="99"/>
      <c r="J124" s="99"/>
      <c r="K124" s="99"/>
    </row>
    <row r="125" spans="1:11">
      <c r="A125" s="486"/>
      <c r="B125" s="99"/>
      <c r="C125" s="99"/>
      <c r="D125" s="99"/>
      <c r="E125" s="394"/>
      <c r="F125" s="99"/>
      <c r="G125" s="99"/>
      <c r="H125" s="99"/>
      <c r="I125" s="99"/>
      <c r="J125" s="99"/>
      <c r="K125" s="99"/>
    </row>
    <row r="126" spans="1:11">
      <c r="E126" s="394"/>
    </row>
    <row r="127" spans="1:11">
      <c r="A127" s="491"/>
    </row>
    <row r="128" spans="1:11">
      <c r="A128" s="486"/>
    </row>
    <row r="130" spans="1:11" ht="15" customHeight="1">
      <c r="A130" s="491"/>
      <c r="B130" s="486"/>
      <c r="C130" s="486"/>
      <c r="D130" s="486"/>
      <c r="E130" s="486"/>
      <c r="F130" s="486"/>
      <c r="G130" s="486"/>
      <c r="H130" s="486"/>
      <c r="I130" s="486"/>
    </row>
    <row r="131" spans="1:11" ht="15" customHeight="1">
      <c r="A131" s="487"/>
      <c r="B131" s="486"/>
      <c r="C131" s="486"/>
      <c r="D131" s="486"/>
      <c r="E131" s="486"/>
      <c r="F131" s="486"/>
      <c r="G131" s="486"/>
      <c r="H131" s="486"/>
      <c r="I131" s="486"/>
    </row>
    <row r="132" spans="1:11">
      <c r="A132" s="488"/>
    </row>
    <row r="133" spans="1:11">
      <c r="A133" s="492"/>
    </row>
    <row r="134" spans="1:11">
      <c r="A134" s="489"/>
      <c r="B134" s="338"/>
      <c r="C134" s="338"/>
      <c r="D134" s="338"/>
      <c r="E134" s="338"/>
      <c r="F134" s="338"/>
      <c r="G134" s="338"/>
      <c r="H134" s="338"/>
      <c r="I134" s="338"/>
      <c r="J134" s="338"/>
      <c r="K134" s="338"/>
    </row>
  </sheetData>
  <sheetProtection algorithmName="SHA-512" hashValue="wc4MZXvdFqfiKgwQF9U8ax3yW4l9oUot+oJAPMno8uM6A0w4jcYE6erkXjfxqd4dNHJE8BlSyITIYQ/leWxjZA==" saltValue="Y4LKUagZkxjW5741vrVBLQ==" spinCount="100000" sheet="1" objects="1" scenarios="1"/>
  <mergeCells count="1">
    <mergeCell ref="A77:B77"/>
  </mergeCells>
  <pageMargins left="0.25" right="0.25" top="0.75" bottom="0.75" header="0.3" footer="0.3"/>
  <pageSetup paperSize="9" scale="53" fitToHeight="0" orientation="landscape" r:id="rId1"/>
  <rowBreaks count="5" manualBreakCount="5">
    <brk id="38" max="16383" man="1"/>
    <brk id="78" max="16383" man="1"/>
    <brk id="89" max="16383" man="1"/>
    <brk id="114" max="16383" man="1"/>
    <brk id="135"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pageSetUpPr fitToPage="1"/>
  </sheetPr>
  <dimension ref="B1:M71"/>
  <sheetViews>
    <sheetView showGridLines="0" zoomScaleNormal="100" workbookViewId="0">
      <pane xSplit="3" ySplit="11" topLeftCell="D12" activePane="bottomRight" state="frozen"/>
      <selection pane="topRight" activeCell="D1" sqref="D1"/>
      <selection pane="bottomLeft" activeCell="A12" sqref="A12"/>
      <selection pane="bottomRight" activeCell="I35" sqref="I35"/>
    </sheetView>
  </sheetViews>
  <sheetFormatPr defaultRowHeight="15.75"/>
  <cols>
    <col min="1" max="1" width="9.140625" style="185"/>
    <col min="2" max="2" width="51.140625" style="185" customWidth="1"/>
    <col min="3" max="3" width="18.28515625" style="185" customWidth="1"/>
    <col min="4" max="4" width="18.85546875" style="185" customWidth="1"/>
    <col min="5" max="5" width="1.42578125" style="185" customWidth="1"/>
    <col min="6" max="6" width="18.28515625" style="185" customWidth="1"/>
    <col min="7" max="7" width="17.7109375" style="185" customWidth="1"/>
    <col min="8" max="8" width="21.7109375" style="185" customWidth="1"/>
    <col min="9" max="9" width="15.5703125" style="185" customWidth="1"/>
    <col min="10" max="12" width="9.140625" style="185"/>
    <col min="13" max="13" width="36.5703125" style="185" customWidth="1"/>
    <col min="14" max="16384" width="9.140625" style="185"/>
  </cols>
  <sheetData>
    <row r="1" spans="2:9" ht="15.75" customHeight="1">
      <c r="B1" s="230"/>
      <c r="C1" s="231"/>
      <c r="D1" s="232"/>
      <c r="E1" s="232"/>
      <c r="F1" s="233"/>
    </row>
    <row r="2" spans="2:9" ht="21">
      <c r="B2" s="234" t="s">
        <v>11311</v>
      </c>
      <c r="C2" s="235"/>
      <c r="D2" s="235"/>
      <c r="E2" s="235"/>
      <c r="F2" s="236"/>
    </row>
    <row r="3" spans="2:9" ht="18.75">
      <c r="B3" s="237" t="str" cm="1">
        <f t="array" ref="B3">"Period: "&amp;'1) Instructions'!I8:I8</f>
        <v>Period: 2023-24</v>
      </c>
      <c r="C3" s="238"/>
      <c r="D3" s="235"/>
      <c r="E3" s="235"/>
      <c r="F3" s="236"/>
    </row>
    <row r="4" spans="2:9" ht="21.75" thickBot="1">
      <c r="B4" s="239"/>
      <c r="C4" s="240"/>
      <c r="D4" s="240"/>
      <c r="E4" s="240"/>
      <c r="F4" s="241"/>
    </row>
    <row r="5" spans="2:9">
      <c r="B5" s="242" t="s">
        <v>283</v>
      </c>
      <c r="C5" s="243" cm="1">
        <f t="array" ref="C5">'1) Instructions'!I10:I10</f>
        <v>45382</v>
      </c>
      <c r="D5" s="244" t="str">
        <f>IF(C5=0/1/1900,"Please enter date on front sheet","")</f>
        <v/>
      </c>
      <c r="E5" s="245"/>
      <c r="F5" s="245"/>
    </row>
    <row r="7" spans="2:9">
      <c r="B7" s="184" t="s">
        <v>221</v>
      </c>
      <c r="C7" s="246">
        <f>'2a) YE Income &amp; Expenditure'!D2</f>
        <v>0</v>
      </c>
      <c r="E7" s="245"/>
      <c r="F7" s="245"/>
      <c r="G7" s="245"/>
    </row>
    <row r="8" spans="2:9">
      <c r="B8" s="184" t="s">
        <v>118</v>
      </c>
      <c r="C8" s="636" t="str">
        <f>'2a) YE Income &amp; Expenditure'!D3</f>
        <v>Please choose a school</v>
      </c>
      <c r="D8" s="637"/>
      <c r="E8" s="637"/>
      <c r="F8" s="637"/>
      <c r="G8" s="638"/>
    </row>
    <row r="9" spans="2:9">
      <c r="B9" s="184" t="s">
        <v>119</v>
      </c>
      <c r="C9" s="333">
        <f>'2a) YE Income &amp; Expenditure'!D4</f>
        <v>0</v>
      </c>
      <c r="E9" s="245"/>
      <c r="F9" s="245"/>
      <c r="G9" s="245"/>
    </row>
    <row r="10" spans="2:9">
      <c r="B10" s="184" t="s">
        <v>277</v>
      </c>
      <c r="C10" s="246">
        <f>'2a) YE Income &amp; Expenditure'!D5</f>
        <v>0</v>
      </c>
      <c r="E10" s="245"/>
      <c r="F10" s="245"/>
      <c r="G10" s="245"/>
      <c r="I10" s="185" t="s">
        <v>11319</v>
      </c>
    </row>
    <row r="12" spans="2:9" ht="16.5" thickBot="1">
      <c r="B12" s="247" t="s">
        <v>11356</v>
      </c>
      <c r="C12" s="248"/>
      <c r="D12" s="248"/>
    </row>
    <row r="13" spans="2:9" ht="16.5" thickBot="1">
      <c r="B13" s="249" t="s">
        <v>11355</v>
      </c>
      <c r="C13" s="250"/>
      <c r="D13" s="251" t="s">
        <v>3</v>
      </c>
      <c r="F13" s="498" t="s">
        <v>11275</v>
      </c>
      <c r="G13" s="252"/>
      <c r="H13" s="252"/>
    </row>
    <row r="14" spans="2:9">
      <c r="B14" s="254" t="s">
        <v>11318</v>
      </c>
      <c r="C14" s="255"/>
      <c r="D14" s="553"/>
      <c r="F14" s="497" t="s">
        <v>11314</v>
      </c>
      <c r="G14" s="252"/>
      <c r="H14" s="252"/>
    </row>
    <row r="15" spans="2:9">
      <c r="B15" s="254" t="s">
        <v>11320</v>
      </c>
      <c r="C15" s="255"/>
      <c r="D15" s="553"/>
      <c r="F15" s="497" t="s">
        <v>11314</v>
      </c>
      <c r="G15" s="252"/>
      <c r="H15" s="252"/>
    </row>
    <row r="16" spans="2:9">
      <c r="B16" s="254" t="s">
        <v>11321</v>
      </c>
      <c r="C16" s="255"/>
      <c r="D16" s="553"/>
      <c r="F16" s="497" t="s">
        <v>11314</v>
      </c>
      <c r="G16" s="252"/>
      <c r="H16" s="252"/>
    </row>
    <row r="17" spans="2:13">
      <c r="B17" s="254" t="s">
        <v>11660</v>
      </c>
      <c r="C17" s="255"/>
      <c r="D17" s="553"/>
      <c r="F17" s="497" t="s">
        <v>11658</v>
      </c>
    </row>
    <row r="18" spans="2:13">
      <c r="B18" s="254" t="s">
        <v>11661</v>
      </c>
      <c r="C18" s="255"/>
      <c r="D18" s="553"/>
      <c r="F18" s="497" t="s">
        <v>11659</v>
      </c>
    </row>
    <row r="19" spans="2:13" ht="16.5" thickBot="1">
      <c r="B19" s="256" t="s">
        <v>11641</v>
      </c>
      <c r="C19" s="257"/>
      <c r="D19" s="554">
        <f>SUM(D14:D18)</f>
        <v>0</v>
      </c>
      <c r="F19" s="497" t="s">
        <v>11315</v>
      </c>
    </row>
    <row r="20" spans="2:13" ht="6.75" customHeight="1">
      <c r="D20" s="550"/>
      <c r="E20" s="253"/>
    </row>
    <row r="21" spans="2:13">
      <c r="B21" s="247" t="s">
        <v>11639</v>
      </c>
      <c r="C21" s="248"/>
      <c r="D21" s="555"/>
      <c r="E21" s="253"/>
    </row>
    <row r="22" spans="2:13">
      <c r="B22" s="615" t="s">
        <v>11648</v>
      </c>
      <c r="C22" s="616"/>
      <c r="D22" s="556"/>
    </row>
    <row r="23" spans="2:13" ht="31.5" customHeight="1">
      <c r="B23" s="613" t="s">
        <v>11642</v>
      </c>
      <c r="C23" s="614"/>
      <c r="D23" s="557"/>
      <c r="F23" s="639"/>
      <c r="G23" s="640"/>
      <c r="H23" s="640"/>
      <c r="I23" s="640"/>
      <c r="J23" s="640"/>
      <c r="K23" s="640"/>
      <c r="L23" s="640"/>
      <c r="M23" s="641"/>
    </row>
    <row r="24" spans="2:13" ht="33.75" customHeight="1">
      <c r="B24" s="613" t="s">
        <v>11647</v>
      </c>
      <c r="C24" s="614"/>
      <c r="D24" s="557"/>
      <c r="F24" s="639"/>
      <c r="G24" s="640"/>
      <c r="H24" s="640"/>
      <c r="I24" s="640"/>
      <c r="J24" s="640"/>
      <c r="K24" s="640"/>
      <c r="L24" s="640"/>
      <c r="M24" s="641"/>
    </row>
    <row r="25" spans="2:13" ht="15.75" customHeight="1">
      <c r="B25" s="610" t="s">
        <v>11646</v>
      </c>
      <c r="C25" s="611"/>
      <c r="D25" s="548">
        <f>'3b) List of Accruals'!L20</f>
        <v>0</v>
      </c>
      <c r="F25" s="497" t="s">
        <v>11668</v>
      </c>
      <c r="G25" s="318"/>
      <c r="H25" s="318"/>
      <c r="I25" s="318"/>
      <c r="J25" s="318"/>
      <c r="K25" s="318"/>
      <c r="L25" s="318"/>
      <c r="M25" s="318"/>
    </row>
    <row r="26" spans="2:13" ht="15.75" customHeight="1">
      <c r="B26" s="610" t="s">
        <v>11645</v>
      </c>
      <c r="C26" s="611"/>
      <c r="D26" s="548">
        <f>'3b) List of Accruals'!N20</f>
        <v>0</v>
      </c>
      <c r="F26" s="497" t="s">
        <v>11566</v>
      </c>
      <c r="G26" s="318"/>
      <c r="H26" s="318"/>
      <c r="I26" s="318"/>
      <c r="J26" s="318"/>
      <c r="K26" s="318"/>
      <c r="L26" s="318"/>
      <c r="M26" s="318"/>
    </row>
    <row r="27" spans="2:13" ht="15.75" customHeight="1">
      <c r="B27" s="499" t="s">
        <v>11644</v>
      </c>
      <c r="C27" s="379"/>
      <c r="D27" s="558"/>
      <c r="E27" s="253"/>
      <c r="F27" s="497" t="s">
        <v>11700</v>
      </c>
    </row>
    <row r="28" spans="2:13" ht="16.5" thickBot="1">
      <c r="B28" s="256" t="s">
        <v>11322</v>
      </c>
      <c r="C28" s="257"/>
      <c r="D28" s="554">
        <f>SUM(D22:D27)</f>
        <v>0</v>
      </c>
    </row>
    <row r="29" spans="2:13">
      <c r="D29" s="550"/>
    </row>
    <row r="30" spans="2:13">
      <c r="B30" s="247" t="s">
        <v>11640</v>
      </c>
      <c r="C30" s="248"/>
      <c r="D30" s="555"/>
    </row>
    <row r="31" spans="2:13" ht="33" customHeight="1">
      <c r="B31" s="617" t="s">
        <v>11643</v>
      </c>
      <c r="C31" s="611"/>
      <c r="D31" s="557"/>
      <c r="E31" s="253"/>
      <c r="F31" s="639"/>
      <c r="G31" s="640"/>
      <c r="H31" s="640"/>
      <c r="I31" s="640"/>
      <c r="J31" s="640"/>
      <c r="K31" s="640"/>
      <c r="L31" s="640"/>
      <c r="M31" s="641"/>
    </row>
    <row r="32" spans="2:13" ht="36" customHeight="1">
      <c r="B32" s="617" t="s">
        <v>11649</v>
      </c>
      <c r="C32" s="611"/>
      <c r="D32" s="557"/>
      <c r="E32" s="253"/>
      <c r="F32" s="639"/>
      <c r="G32" s="640"/>
      <c r="H32" s="640"/>
      <c r="I32" s="640"/>
      <c r="J32" s="640"/>
      <c r="K32" s="640"/>
      <c r="L32" s="640"/>
      <c r="M32" s="641"/>
    </row>
    <row r="33" spans="2:6" ht="15.75" customHeight="1">
      <c r="B33" s="610" t="s">
        <v>11650</v>
      </c>
      <c r="C33" s="611"/>
      <c r="D33" s="548">
        <f>'3b) List of Accruals'!M20</f>
        <v>0</v>
      </c>
      <c r="E33" s="253"/>
      <c r="F33" s="497" t="s">
        <v>11669</v>
      </c>
    </row>
    <row r="34" spans="2:6" ht="15.75" customHeight="1">
      <c r="B34" s="610" t="s">
        <v>11651</v>
      </c>
      <c r="C34" s="611"/>
      <c r="D34" s="548">
        <f>'3b) List of Accruals'!O20</f>
        <v>0</v>
      </c>
      <c r="E34" s="253"/>
      <c r="F34" s="497" t="s">
        <v>11567</v>
      </c>
    </row>
    <row r="35" spans="2:6">
      <c r="B35" s="617" t="s">
        <v>11652</v>
      </c>
      <c r="C35" s="611"/>
      <c r="D35" s="557"/>
      <c r="E35" s="253"/>
      <c r="F35" s="497" t="s">
        <v>11490</v>
      </c>
    </row>
    <row r="36" spans="2:6">
      <c r="B36" s="610" t="s">
        <v>11644</v>
      </c>
      <c r="C36" s="611"/>
      <c r="D36" s="558"/>
      <c r="E36" s="253"/>
      <c r="F36" s="497" t="s">
        <v>11700</v>
      </c>
    </row>
    <row r="37" spans="2:6" ht="16.5" thickBot="1">
      <c r="B37" s="256" t="s">
        <v>11491</v>
      </c>
      <c r="C37" s="257"/>
      <c r="D37" s="554">
        <f>SUM(D31:D36)</f>
        <v>0</v>
      </c>
    </row>
    <row r="38" spans="2:6" ht="16.5" thickBot="1">
      <c r="D38" s="550"/>
      <c r="F38" s="258"/>
    </row>
    <row r="39" spans="2:6" ht="16.5" thickBot="1">
      <c r="B39" s="259" t="s">
        <v>11357</v>
      </c>
      <c r="C39" s="260"/>
      <c r="D39" s="559">
        <f>D19+D28+D37</f>
        <v>0</v>
      </c>
    </row>
    <row r="40" spans="2:6" ht="16.5" thickBot="1">
      <c r="B40" s="183"/>
      <c r="D40" s="261"/>
    </row>
    <row r="41" spans="2:6" ht="16.5" thickBot="1">
      <c r="B41" s="249" t="s">
        <v>222</v>
      </c>
      <c r="C41" s="262"/>
      <c r="D41" s="251" t="s">
        <v>3</v>
      </c>
    </row>
    <row r="42" spans="2:6">
      <c r="B42" s="263" t="s">
        <v>270</v>
      </c>
      <c r="C42" s="264" t="s">
        <v>251</v>
      </c>
      <c r="D42" s="548">
        <f>IFERROR('2a) YE Income &amp; Expenditure'!F80,0)</f>
        <v>0</v>
      </c>
    </row>
    <row r="43" spans="2:6">
      <c r="B43" s="263" t="s">
        <v>271</v>
      </c>
      <c r="C43" s="264" t="s">
        <v>253</v>
      </c>
      <c r="D43" s="548">
        <f>IFERROR('2a) YE Income &amp; Expenditure'!F81,0)</f>
        <v>0</v>
      </c>
    </row>
    <row r="44" spans="2:6">
      <c r="B44" s="265" t="s">
        <v>272</v>
      </c>
      <c r="C44" s="266" t="s">
        <v>252</v>
      </c>
      <c r="D44" s="548">
        <f>IFERROR('2a) YE Income &amp; Expenditure'!F111,0)</f>
        <v>0</v>
      </c>
    </row>
    <row r="45" spans="2:6">
      <c r="B45" s="267" t="s">
        <v>11308</v>
      </c>
      <c r="C45" s="268"/>
      <c r="D45" s="549">
        <f>SUM(D42:D44)</f>
        <v>0</v>
      </c>
    </row>
    <row r="46" spans="2:6" ht="6.75" customHeight="1">
      <c r="D46" s="550"/>
    </row>
    <row r="47" spans="2:6">
      <c r="B47" s="265" t="s">
        <v>11492</v>
      </c>
      <c r="C47" s="266"/>
      <c r="D47" s="548">
        <f>'2a) YE Income &amp; Expenditure'!F76</f>
        <v>0</v>
      </c>
    </row>
    <row r="48" spans="2:6">
      <c r="B48" s="265" t="s">
        <v>11493</v>
      </c>
      <c r="C48" s="266"/>
      <c r="D48" s="548">
        <f>'2a) YE Income &amp; Expenditure'!F106</f>
        <v>0</v>
      </c>
    </row>
    <row r="49" spans="2:13" ht="16.5" thickBot="1">
      <c r="B49" s="267" t="s">
        <v>11309</v>
      </c>
      <c r="C49" s="268"/>
      <c r="D49" s="549">
        <f>SUM(D47:D48)</f>
        <v>0</v>
      </c>
    </row>
    <row r="50" spans="2:13">
      <c r="D50" s="550"/>
    </row>
    <row r="51" spans="2:13">
      <c r="B51" s="265" t="s">
        <v>11494</v>
      </c>
      <c r="C51" s="266"/>
      <c r="D51" s="548">
        <f>D42+D43+D47</f>
        <v>0</v>
      </c>
    </row>
    <row r="52" spans="2:13">
      <c r="B52" s="265" t="s">
        <v>11495</v>
      </c>
      <c r="C52" s="266"/>
      <c r="D52" s="548">
        <f>D44+D48</f>
        <v>0</v>
      </c>
    </row>
    <row r="53" spans="2:13" ht="16.5" thickBot="1">
      <c r="B53" s="269" t="s">
        <v>11310</v>
      </c>
      <c r="C53" s="270"/>
      <c r="D53" s="551">
        <f>SUM(D51:D52)</f>
        <v>0</v>
      </c>
    </row>
    <row r="54" spans="2:13" ht="16.5" thickBot="1">
      <c r="D54" s="550"/>
    </row>
    <row r="55" spans="2:13" ht="16.5" customHeight="1" thickBot="1">
      <c r="B55" s="380" t="s">
        <v>240</v>
      </c>
      <c r="C55" s="309"/>
      <c r="D55" s="552">
        <f>D39-D53</f>
        <v>0</v>
      </c>
      <c r="F55" s="612" t="str">
        <f>IF(OR(D55&lt;-1,D55&gt;1),"submision incomplete or completed with an errors","OK for submission")</f>
        <v>OK for submission</v>
      </c>
      <c r="G55" s="612"/>
      <c r="H55" s="612"/>
      <c r="I55" s="612"/>
      <c r="J55" s="612"/>
      <c r="K55" s="612"/>
      <c r="L55" s="612"/>
      <c r="M55" s="612"/>
    </row>
    <row r="56" spans="2:13">
      <c r="B56" s="272"/>
      <c r="C56" s="273"/>
      <c r="D56" s="274"/>
      <c r="F56" s="271"/>
      <c r="G56" s="275"/>
      <c r="H56" s="275"/>
      <c r="I56" s="275"/>
      <c r="J56" s="275"/>
    </row>
    <row r="57" spans="2:13">
      <c r="B57" s="272"/>
      <c r="C57" s="273"/>
      <c r="D57" s="274"/>
      <c r="F57" s="271"/>
      <c r="G57" s="275"/>
      <c r="H57" s="275"/>
      <c r="I57" s="275"/>
      <c r="J57" s="275"/>
    </row>
    <row r="58" spans="2:13">
      <c r="B58" s="276" t="s">
        <v>291</v>
      </c>
    </row>
    <row r="59" spans="2:13">
      <c r="B59" s="272"/>
    </row>
    <row r="61" spans="2:13">
      <c r="B61" s="618" t="s">
        <v>112</v>
      </c>
      <c r="C61" s="626"/>
      <c r="D61" s="627"/>
      <c r="E61" s="627"/>
      <c r="F61" s="627"/>
      <c r="G61" s="627"/>
      <c r="H61" s="628"/>
    </row>
    <row r="62" spans="2:13">
      <c r="B62" s="619"/>
      <c r="C62" s="629"/>
      <c r="D62" s="630"/>
      <c r="E62" s="630"/>
      <c r="F62" s="630"/>
      <c r="G62" s="630"/>
      <c r="H62" s="631"/>
    </row>
    <row r="64" spans="2:13">
      <c r="B64" s="618" t="s">
        <v>113</v>
      </c>
      <c r="C64" s="620"/>
      <c r="D64" s="621"/>
      <c r="E64" s="621"/>
      <c r="F64" s="621"/>
      <c r="G64" s="621"/>
      <c r="H64" s="622"/>
    </row>
    <row r="65" spans="2:8">
      <c r="B65" s="619"/>
      <c r="C65" s="623"/>
      <c r="D65" s="624"/>
      <c r="E65" s="624"/>
      <c r="F65" s="624"/>
      <c r="G65" s="624"/>
      <c r="H65" s="625"/>
    </row>
    <row r="67" spans="2:8">
      <c r="B67" s="618" t="s">
        <v>114</v>
      </c>
      <c r="C67" s="632" t="s">
        <v>116</v>
      </c>
      <c r="D67" s="633"/>
      <c r="E67" s="633"/>
      <c r="F67" s="633"/>
      <c r="G67" s="633"/>
      <c r="H67" s="622"/>
    </row>
    <row r="68" spans="2:8">
      <c r="B68" s="619"/>
      <c r="C68" s="634"/>
      <c r="D68" s="635"/>
      <c r="E68" s="635"/>
      <c r="F68" s="635"/>
      <c r="G68" s="635"/>
      <c r="H68" s="625"/>
    </row>
    <row r="70" spans="2:8">
      <c r="B70" s="618" t="s">
        <v>115</v>
      </c>
      <c r="C70" s="620"/>
      <c r="D70" s="621"/>
      <c r="E70" s="621"/>
      <c r="F70" s="621"/>
      <c r="G70" s="621"/>
      <c r="H70" s="622"/>
    </row>
    <row r="71" spans="2:8">
      <c r="B71" s="619"/>
      <c r="C71" s="623"/>
      <c r="D71" s="624"/>
      <c r="E71" s="624"/>
      <c r="F71" s="624"/>
      <c r="G71" s="624"/>
      <c r="H71" s="625"/>
    </row>
  </sheetData>
  <sheetProtection algorithmName="SHA-512" hashValue="5kXCnGfjJeFOovzvWt2Uj3gfXouqytX2gaBW+NGsPco09yP4oDuKGvgCd8RD72KmcHLSEKmnwIqz21YYgNQ9cw==" saltValue="h2bG+tip0QnCCJaWfUI3ng==" spinCount="100000" sheet="1" objects="1" scenarios="1"/>
  <mergeCells count="25">
    <mergeCell ref="C8:G8"/>
    <mergeCell ref="F23:M23"/>
    <mergeCell ref="F31:M31"/>
    <mergeCell ref="F24:M24"/>
    <mergeCell ref="F32:M32"/>
    <mergeCell ref="B70:B71"/>
    <mergeCell ref="C70:H71"/>
    <mergeCell ref="B61:B62"/>
    <mergeCell ref="C61:H62"/>
    <mergeCell ref="B64:B65"/>
    <mergeCell ref="C64:H65"/>
    <mergeCell ref="B67:B68"/>
    <mergeCell ref="C67:H68"/>
    <mergeCell ref="B36:C36"/>
    <mergeCell ref="F55:M55"/>
    <mergeCell ref="B23:C23"/>
    <mergeCell ref="B22:C22"/>
    <mergeCell ref="B24:C24"/>
    <mergeCell ref="B25:C25"/>
    <mergeCell ref="B26:C26"/>
    <mergeCell ref="B33:C33"/>
    <mergeCell ref="B34:C34"/>
    <mergeCell ref="B31:C31"/>
    <mergeCell ref="B32:C32"/>
    <mergeCell ref="B35:C35"/>
  </mergeCells>
  <conditionalFormatting sqref="D22:D27">
    <cfRule type="expression" dxfId="28" priority="2">
      <formula>"&lt;0"</formula>
    </cfRule>
  </conditionalFormatting>
  <conditionalFormatting sqref="D31:D36">
    <cfRule type="cellIs" dxfId="27" priority="3" operator="greaterThan">
      <formula>0</formula>
    </cfRule>
  </conditionalFormatting>
  <pageMargins left="0.7" right="0.7" top="0.75" bottom="0.75" header="0.3" footer="0.3"/>
  <pageSetup paperSize="9" scale="1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FFFF00"/>
  </sheetPr>
  <dimension ref="A1"/>
  <sheetViews>
    <sheetView workbookViewId="0"/>
  </sheetViews>
  <sheetFormatPr defaultRowHeight="15"/>
  <sheetData>
    <row r="1" spans="1:1" ht="28.5">
      <c r="A1" s="535" t="s">
        <v>11694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0D134-C852-4E11-8319-2B64898E50DF}">
  <sheetPr codeName="Sheet21">
    <tabColor rgb="FFFFFF00"/>
  </sheetPr>
  <dimension ref="A1:J20"/>
  <sheetViews>
    <sheetView showGridLines="0" zoomScale="120" zoomScaleNormal="120" workbookViewId="0">
      <selection activeCell="J20" sqref="J20"/>
    </sheetView>
  </sheetViews>
  <sheetFormatPr defaultRowHeight="15"/>
  <cols>
    <col min="1" max="1" width="7.7109375" customWidth="1"/>
    <col min="2" max="2" width="8.5703125" customWidth="1"/>
    <col min="3" max="3" width="33.7109375" customWidth="1"/>
    <col min="4" max="4" width="1.42578125" customWidth="1"/>
    <col min="5" max="5" width="10.85546875" customWidth="1"/>
    <col min="6" max="6" width="3.5703125" customWidth="1"/>
    <col min="7" max="7" width="15.7109375" customWidth="1"/>
    <col min="8" max="8" width="9.5703125" customWidth="1"/>
    <col min="9" max="9" width="11.7109375" customWidth="1"/>
    <col min="10" max="10" width="14.140625" customWidth="1"/>
    <col min="256" max="256" width="16" customWidth="1"/>
    <col min="257" max="257" width="8.5703125" customWidth="1"/>
    <col min="258" max="258" width="36" customWidth="1"/>
    <col min="259" max="259" width="1.42578125" customWidth="1"/>
    <col min="260" max="260" width="12.5703125" customWidth="1"/>
    <col min="261" max="261" width="3.140625" customWidth="1"/>
    <col min="262" max="262" width="0.7109375" customWidth="1"/>
    <col min="263" max="263" width="15.7109375" customWidth="1"/>
    <col min="264" max="264" width="4.28515625" customWidth="1"/>
    <col min="512" max="512" width="16" customWidth="1"/>
    <col min="513" max="513" width="8.5703125" customWidth="1"/>
    <col min="514" max="514" width="36" customWidth="1"/>
    <col min="515" max="515" width="1.42578125" customWidth="1"/>
    <col min="516" max="516" width="12.5703125" customWidth="1"/>
    <col min="517" max="517" width="3.140625" customWidth="1"/>
    <col min="518" max="518" width="0.7109375" customWidth="1"/>
    <col min="519" max="519" width="15.7109375" customWidth="1"/>
    <col min="520" max="520" width="4.28515625" customWidth="1"/>
    <col min="768" max="768" width="16" customWidth="1"/>
    <col min="769" max="769" width="8.5703125" customWidth="1"/>
    <col min="770" max="770" width="36" customWidth="1"/>
    <col min="771" max="771" width="1.42578125" customWidth="1"/>
    <col min="772" max="772" width="12.5703125" customWidth="1"/>
    <col min="773" max="773" width="3.140625" customWidth="1"/>
    <col min="774" max="774" width="0.7109375" customWidth="1"/>
    <col min="775" max="775" width="15.7109375" customWidth="1"/>
    <col min="776" max="776" width="4.28515625" customWidth="1"/>
    <col min="1024" max="1024" width="16" customWidth="1"/>
    <col min="1025" max="1025" width="8.5703125" customWidth="1"/>
    <col min="1026" max="1026" width="36" customWidth="1"/>
    <col min="1027" max="1027" width="1.42578125" customWidth="1"/>
    <col min="1028" max="1028" width="12.5703125" customWidth="1"/>
    <col min="1029" max="1029" width="3.140625" customWidth="1"/>
    <col min="1030" max="1030" width="0.7109375" customWidth="1"/>
    <col min="1031" max="1031" width="15.7109375" customWidth="1"/>
    <col min="1032" max="1032" width="4.28515625" customWidth="1"/>
    <col min="1280" max="1280" width="16" customWidth="1"/>
    <col min="1281" max="1281" width="8.5703125" customWidth="1"/>
    <col min="1282" max="1282" width="36" customWidth="1"/>
    <col min="1283" max="1283" width="1.42578125" customWidth="1"/>
    <col min="1284" max="1284" width="12.5703125" customWidth="1"/>
    <col min="1285" max="1285" width="3.140625" customWidth="1"/>
    <col min="1286" max="1286" width="0.7109375" customWidth="1"/>
    <col min="1287" max="1287" width="15.7109375" customWidth="1"/>
    <col min="1288" max="1288" width="4.28515625" customWidth="1"/>
    <col min="1536" max="1536" width="16" customWidth="1"/>
    <col min="1537" max="1537" width="8.5703125" customWidth="1"/>
    <col min="1538" max="1538" width="36" customWidth="1"/>
    <col min="1539" max="1539" width="1.42578125" customWidth="1"/>
    <col min="1540" max="1540" width="12.5703125" customWidth="1"/>
    <col min="1541" max="1541" width="3.140625" customWidth="1"/>
    <col min="1542" max="1542" width="0.7109375" customWidth="1"/>
    <col min="1543" max="1543" width="15.7109375" customWidth="1"/>
    <col min="1544" max="1544" width="4.28515625" customWidth="1"/>
    <col min="1792" max="1792" width="16" customWidth="1"/>
    <col min="1793" max="1793" width="8.5703125" customWidth="1"/>
    <col min="1794" max="1794" width="36" customWidth="1"/>
    <col min="1795" max="1795" width="1.42578125" customWidth="1"/>
    <col min="1796" max="1796" width="12.5703125" customWidth="1"/>
    <col min="1797" max="1797" width="3.140625" customWidth="1"/>
    <col min="1798" max="1798" width="0.7109375" customWidth="1"/>
    <col min="1799" max="1799" width="15.7109375" customWidth="1"/>
    <col min="1800" max="1800" width="4.28515625" customWidth="1"/>
    <col min="2048" max="2048" width="16" customWidth="1"/>
    <col min="2049" max="2049" width="8.5703125" customWidth="1"/>
    <col min="2050" max="2050" width="36" customWidth="1"/>
    <col min="2051" max="2051" width="1.42578125" customWidth="1"/>
    <col min="2052" max="2052" width="12.5703125" customWidth="1"/>
    <col min="2053" max="2053" width="3.140625" customWidth="1"/>
    <col min="2054" max="2054" width="0.7109375" customWidth="1"/>
    <col min="2055" max="2055" width="15.7109375" customWidth="1"/>
    <col min="2056" max="2056" width="4.28515625" customWidth="1"/>
    <col min="2304" max="2304" width="16" customWidth="1"/>
    <col min="2305" max="2305" width="8.5703125" customWidth="1"/>
    <col min="2306" max="2306" width="36" customWidth="1"/>
    <col min="2307" max="2307" width="1.42578125" customWidth="1"/>
    <col min="2308" max="2308" width="12.5703125" customWidth="1"/>
    <col min="2309" max="2309" width="3.140625" customWidth="1"/>
    <col min="2310" max="2310" width="0.7109375" customWidth="1"/>
    <col min="2311" max="2311" width="15.7109375" customWidth="1"/>
    <col min="2312" max="2312" width="4.28515625" customWidth="1"/>
    <col min="2560" max="2560" width="16" customWidth="1"/>
    <col min="2561" max="2561" width="8.5703125" customWidth="1"/>
    <col min="2562" max="2562" width="36" customWidth="1"/>
    <col min="2563" max="2563" width="1.42578125" customWidth="1"/>
    <col min="2564" max="2564" width="12.5703125" customWidth="1"/>
    <col min="2565" max="2565" width="3.140625" customWidth="1"/>
    <col min="2566" max="2566" width="0.7109375" customWidth="1"/>
    <col min="2567" max="2567" width="15.7109375" customWidth="1"/>
    <col min="2568" max="2568" width="4.28515625" customWidth="1"/>
    <col min="2816" max="2816" width="16" customWidth="1"/>
    <col min="2817" max="2817" width="8.5703125" customWidth="1"/>
    <col min="2818" max="2818" width="36" customWidth="1"/>
    <col min="2819" max="2819" width="1.42578125" customWidth="1"/>
    <col min="2820" max="2820" width="12.5703125" customWidth="1"/>
    <col min="2821" max="2821" width="3.140625" customWidth="1"/>
    <col min="2822" max="2822" width="0.7109375" customWidth="1"/>
    <col min="2823" max="2823" width="15.7109375" customWidth="1"/>
    <col min="2824" max="2824" width="4.28515625" customWidth="1"/>
    <col min="3072" max="3072" width="16" customWidth="1"/>
    <col min="3073" max="3073" width="8.5703125" customWidth="1"/>
    <col min="3074" max="3074" width="36" customWidth="1"/>
    <col min="3075" max="3075" width="1.42578125" customWidth="1"/>
    <col min="3076" max="3076" width="12.5703125" customWidth="1"/>
    <col min="3077" max="3077" width="3.140625" customWidth="1"/>
    <col min="3078" max="3078" width="0.7109375" customWidth="1"/>
    <col min="3079" max="3079" width="15.7109375" customWidth="1"/>
    <col min="3080" max="3080" width="4.28515625" customWidth="1"/>
    <col min="3328" max="3328" width="16" customWidth="1"/>
    <col min="3329" max="3329" width="8.5703125" customWidth="1"/>
    <col min="3330" max="3330" width="36" customWidth="1"/>
    <col min="3331" max="3331" width="1.42578125" customWidth="1"/>
    <col min="3332" max="3332" width="12.5703125" customWidth="1"/>
    <col min="3333" max="3333" width="3.140625" customWidth="1"/>
    <col min="3334" max="3334" width="0.7109375" customWidth="1"/>
    <col min="3335" max="3335" width="15.7109375" customWidth="1"/>
    <col min="3336" max="3336" width="4.28515625" customWidth="1"/>
    <col min="3584" max="3584" width="16" customWidth="1"/>
    <col min="3585" max="3585" width="8.5703125" customWidth="1"/>
    <col min="3586" max="3586" width="36" customWidth="1"/>
    <col min="3587" max="3587" width="1.42578125" customWidth="1"/>
    <col min="3588" max="3588" width="12.5703125" customWidth="1"/>
    <col min="3589" max="3589" width="3.140625" customWidth="1"/>
    <col min="3590" max="3590" width="0.7109375" customWidth="1"/>
    <col min="3591" max="3591" width="15.7109375" customWidth="1"/>
    <col min="3592" max="3592" width="4.28515625" customWidth="1"/>
    <col min="3840" max="3840" width="16" customWidth="1"/>
    <col min="3841" max="3841" width="8.5703125" customWidth="1"/>
    <col min="3842" max="3842" width="36" customWidth="1"/>
    <col min="3843" max="3843" width="1.42578125" customWidth="1"/>
    <col min="3844" max="3844" width="12.5703125" customWidth="1"/>
    <col min="3845" max="3845" width="3.140625" customWidth="1"/>
    <col min="3846" max="3846" width="0.7109375" customWidth="1"/>
    <col min="3847" max="3847" width="15.7109375" customWidth="1"/>
    <col min="3848" max="3848" width="4.28515625" customWidth="1"/>
    <col min="4096" max="4096" width="16" customWidth="1"/>
    <col min="4097" max="4097" width="8.5703125" customWidth="1"/>
    <col min="4098" max="4098" width="36" customWidth="1"/>
    <col min="4099" max="4099" width="1.42578125" customWidth="1"/>
    <col min="4100" max="4100" width="12.5703125" customWidth="1"/>
    <col min="4101" max="4101" width="3.140625" customWidth="1"/>
    <col min="4102" max="4102" width="0.7109375" customWidth="1"/>
    <col min="4103" max="4103" width="15.7109375" customWidth="1"/>
    <col min="4104" max="4104" width="4.28515625" customWidth="1"/>
    <col min="4352" max="4352" width="16" customWidth="1"/>
    <col min="4353" max="4353" width="8.5703125" customWidth="1"/>
    <col min="4354" max="4354" width="36" customWidth="1"/>
    <col min="4355" max="4355" width="1.42578125" customWidth="1"/>
    <col min="4356" max="4356" width="12.5703125" customWidth="1"/>
    <col min="4357" max="4357" width="3.140625" customWidth="1"/>
    <col min="4358" max="4358" width="0.7109375" customWidth="1"/>
    <col min="4359" max="4359" width="15.7109375" customWidth="1"/>
    <col min="4360" max="4360" width="4.28515625" customWidth="1"/>
    <col min="4608" max="4608" width="16" customWidth="1"/>
    <col min="4609" max="4609" width="8.5703125" customWidth="1"/>
    <col min="4610" max="4610" width="36" customWidth="1"/>
    <col min="4611" max="4611" width="1.42578125" customWidth="1"/>
    <col min="4612" max="4612" width="12.5703125" customWidth="1"/>
    <col min="4613" max="4613" width="3.140625" customWidth="1"/>
    <col min="4614" max="4614" width="0.7109375" customWidth="1"/>
    <col min="4615" max="4615" width="15.7109375" customWidth="1"/>
    <col min="4616" max="4616" width="4.28515625" customWidth="1"/>
    <col min="4864" max="4864" width="16" customWidth="1"/>
    <col min="4865" max="4865" width="8.5703125" customWidth="1"/>
    <col min="4866" max="4866" width="36" customWidth="1"/>
    <col min="4867" max="4867" width="1.42578125" customWidth="1"/>
    <col min="4868" max="4868" width="12.5703125" customWidth="1"/>
    <col min="4869" max="4869" width="3.140625" customWidth="1"/>
    <col min="4870" max="4870" width="0.7109375" customWidth="1"/>
    <col min="4871" max="4871" width="15.7109375" customWidth="1"/>
    <col min="4872" max="4872" width="4.28515625" customWidth="1"/>
    <col min="5120" max="5120" width="16" customWidth="1"/>
    <col min="5121" max="5121" width="8.5703125" customWidth="1"/>
    <col min="5122" max="5122" width="36" customWidth="1"/>
    <col min="5123" max="5123" width="1.42578125" customWidth="1"/>
    <col min="5124" max="5124" width="12.5703125" customWidth="1"/>
    <col min="5125" max="5125" width="3.140625" customWidth="1"/>
    <col min="5126" max="5126" width="0.7109375" customWidth="1"/>
    <col min="5127" max="5127" width="15.7109375" customWidth="1"/>
    <col min="5128" max="5128" width="4.28515625" customWidth="1"/>
    <col min="5376" max="5376" width="16" customWidth="1"/>
    <col min="5377" max="5377" width="8.5703125" customWidth="1"/>
    <col min="5378" max="5378" width="36" customWidth="1"/>
    <col min="5379" max="5379" width="1.42578125" customWidth="1"/>
    <col min="5380" max="5380" width="12.5703125" customWidth="1"/>
    <col min="5381" max="5381" width="3.140625" customWidth="1"/>
    <col min="5382" max="5382" width="0.7109375" customWidth="1"/>
    <col min="5383" max="5383" width="15.7109375" customWidth="1"/>
    <col min="5384" max="5384" width="4.28515625" customWidth="1"/>
    <col min="5632" max="5632" width="16" customWidth="1"/>
    <col min="5633" max="5633" width="8.5703125" customWidth="1"/>
    <col min="5634" max="5634" width="36" customWidth="1"/>
    <col min="5635" max="5635" width="1.42578125" customWidth="1"/>
    <col min="5636" max="5636" width="12.5703125" customWidth="1"/>
    <col min="5637" max="5637" width="3.140625" customWidth="1"/>
    <col min="5638" max="5638" width="0.7109375" customWidth="1"/>
    <col min="5639" max="5639" width="15.7109375" customWidth="1"/>
    <col min="5640" max="5640" width="4.28515625" customWidth="1"/>
    <col min="5888" max="5888" width="16" customWidth="1"/>
    <col min="5889" max="5889" width="8.5703125" customWidth="1"/>
    <col min="5890" max="5890" width="36" customWidth="1"/>
    <col min="5891" max="5891" width="1.42578125" customWidth="1"/>
    <col min="5892" max="5892" width="12.5703125" customWidth="1"/>
    <col min="5893" max="5893" width="3.140625" customWidth="1"/>
    <col min="5894" max="5894" width="0.7109375" customWidth="1"/>
    <col min="5895" max="5895" width="15.7109375" customWidth="1"/>
    <col min="5896" max="5896" width="4.28515625" customWidth="1"/>
    <col min="6144" max="6144" width="16" customWidth="1"/>
    <col min="6145" max="6145" width="8.5703125" customWidth="1"/>
    <col min="6146" max="6146" width="36" customWidth="1"/>
    <col min="6147" max="6147" width="1.42578125" customWidth="1"/>
    <col min="6148" max="6148" width="12.5703125" customWidth="1"/>
    <col min="6149" max="6149" width="3.140625" customWidth="1"/>
    <col min="6150" max="6150" width="0.7109375" customWidth="1"/>
    <col min="6151" max="6151" width="15.7109375" customWidth="1"/>
    <col min="6152" max="6152" width="4.28515625" customWidth="1"/>
    <col min="6400" max="6400" width="16" customWidth="1"/>
    <col min="6401" max="6401" width="8.5703125" customWidth="1"/>
    <col min="6402" max="6402" width="36" customWidth="1"/>
    <col min="6403" max="6403" width="1.42578125" customWidth="1"/>
    <col min="6404" max="6404" width="12.5703125" customWidth="1"/>
    <col min="6405" max="6405" width="3.140625" customWidth="1"/>
    <col min="6406" max="6406" width="0.7109375" customWidth="1"/>
    <col min="6407" max="6407" width="15.7109375" customWidth="1"/>
    <col min="6408" max="6408" width="4.28515625" customWidth="1"/>
    <col min="6656" max="6656" width="16" customWidth="1"/>
    <col min="6657" max="6657" width="8.5703125" customWidth="1"/>
    <col min="6658" max="6658" width="36" customWidth="1"/>
    <col min="6659" max="6659" width="1.42578125" customWidth="1"/>
    <col min="6660" max="6660" width="12.5703125" customWidth="1"/>
    <col min="6661" max="6661" width="3.140625" customWidth="1"/>
    <col min="6662" max="6662" width="0.7109375" customWidth="1"/>
    <col min="6663" max="6663" width="15.7109375" customWidth="1"/>
    <col min="6664" max="6664" width="4.28515625" customWidth="1"/>
    <col min="6912" max="6912" width="16" customWidth="1"/>
    <col min="6913" max="6913" width="8.5703125" customWidth="1"/>
    <col min="6914" max="6914" width="36" customWidth="1"/>
    <col min="6915" max="6915" width="1.42578125" customWidth="1"/>
    <col min="6916" max="6916" width="12.5703125" customWidth="1"/>
    <col min="6917" max="6917" width="3.140625" customWidth="1"/>
    <col min="6918" max="6918" width="0.7109375" customWidth="1"/>
    <col min="6919" max="6919" width="15.7109375" customWidth="1"/>
    <col min="6920" max="6920" width="4.28515625" customWidth="1"/>
    <col min="7168" max="7168" width="16" customWidth="1"/>
    <col min="7169" max="7169" width="8.5703125" customWidth="1"/>
    <col min="7170" max="7170" width="36" customWidth="1"/>
    <col min="7171" max="7171" width="1.42578125" customWidth="1"/>
    <col min="7172" max="7172" width="12.5703125" customWidth="1"/>
    <col min="7173" max="7173" width="3.140625" customWidth="1"/>
    <col min="7174" max="7174" width="0.7109375" customWidth="1"/>
    <col min="7175" max="7175" width="15.7109375" customWidth="1"/>
    <col min="7176" max="7176" width="4.28515625" customWidth="1"/>
    <col min="7424" max="7424" width="16" customWidth="1"/>
    <col min="7425" max="7425" width="8.5703125" customWidth="1"/>
    <col min="7426" max="7426" width="36" customWidth="1"/>
    <col min="7427" max="7427" width="1.42578125" customWidth="1"/>
    <col min="7428" max="7428" width="12.5703125" customWidth="1"/>
    <col min="7429" max="7429" width="3.140625" customWidth="1"/>
    <col min="7430" max="7430" width="0.7109375" customWidth="1"/>
    <col min="7431" max="7431" width="15.7109375" customWidth="1"/>
    <col min="7432" max="7432" width="4.28515625" customWidth="1"/>
    <col min="7680" max="7680" width="16" customWidth="1"/>
    <col min="7681" max="7681" width="8.5703125" customWidth="1"/>
    <col min="7682" max="7682" width="36" customWidth="1"/>
    <col min="7683" max="7683" width="1.42578125" customWidth="1"/>
    <col min="7684" max="7684" width="12.5703125" customWidth="1"/>
    <col min="7685" max="7685" width="3.140625" customWidth="1"/>
    <col min="7686" max="7686" width="0.7109375" customWidth="1"/>
    <col min="7687" max="7687" width="15.7109375" customWidth="1"/>
    <col min="7688" max="7688" width="4.28515625" customWidth="1"/>
    <col min="7936" max="7936" width="16" customWidth="1"/>
    <col min="7937" max="7937" width="8.5703125" customWidth="1"/>
    <col min="7938" max="7938" width="36" customWidth="1"/>
    <col min="7939" max="7939" width="1.42578125" customWidth="1"/>
    <col min="7940" max="7940" width="12.5703125" customWidth="1"/>
    <col min="7941" max="7941" width="3.140625" customWidth="1"/>
    <col min="7942" max="7942" width="0.7109375" customWidth="1"/>
    <col min="7943" max="7943" width="15.7109375" customWidth="1"/>
    <col min="7944" max="7944" width="4.28515625" customWidth="1"/>
    <col min="8192" max="8192" width="16" customWidth="1"/>
    <col min="8193" max="8193" width="8.5703125" customWidth="1"/>
    <col min="8194" max="8194" width="36" customWidth="1"/>
    <col min="8195" max="8195" width="1.42578125" customWidth="1"/>
    <col min="8196" max="8196" width="12.5703125" customWidth="1"/>
    <col min="8197" max="8197" width="3.140625" customWidth="1"/>
    <col min="8198" max="8198" width="0.7109375" customWidth="1"/>
    <col min="8199" max="8199" width="15.7109375" customWidth="1"/>
    <col min="8200" max="8200" width="4.28515625" customWidth="1"/>
    <col min="8448" max="8448" width="16" customWidth="1"/>
    <col min="8449" max="8449" width="8.5703125" customWidth="1"/>
    <col min="8450" max="8450" width="36" customWidth="1"/>
    <col min="8451" max="8451" width="1.42578125" customWidth="1"/>
    <col min="8452" max="8452" width="12.5703125" customWidth="1"/>
    <col min="8453" max="8453" width="3.140625" customWidth="1"/>
    <col min="8454" max="8454" width="0.7109375" customWidth="1"/>
    <col min="8455" max="8455" width="15.7109375" customWidth="1"/>
    <col min="8456" max="8456" width="4.28515625" customWidth="1"/>
    <col min="8704" max="8704" width="16" customWidth="1"/>
    <col min="8705" max="8705" width="8.5703125" customWidth="1"/>
    <col min="8706" max="8706" width="36" customWidth="1"/>
    <col min="8707" max="8707" width="1.42578125" customWidth="1"/>
    <col min="8708" max="8708" width="12.5703125" customWidth="1"/>
    <col min="8709" max="8709" width="3.140625" customWidth="1"/>
    <col min="8710" max="8710" width="0.7109375" customWidth="1"/>
    <col min="8711" max="8711" width="15.7109375" customWidth="1"/>
    <col min="8712" max="8712" width="4.28515625" customWidth="1"/>
    <col min="8960" max="8960" width="16" customWidth="1"/>
    <col min="8961" max="8961" width="8.5703125" customWidth="1"/>
    <col min="8962" max="8962" width="36" customWidth="1"/>
    <col min="8963" max="8963" width="1.42578125" customWidth="1"/>
    <col min="8964" max="8964" width="12.5703125" customWidth="1"/>
    <col min="8965" max="8965" width="3.140625" customWidth="1"/>
    <col min="8966" max="8966" width="0.7109375" customWidth="1"/>
    <col min="8967" max="8967" width="15.7109375" customWidth="1"/>
    <col min="8968" max="8968" width="4.28515625" customWidth="1"/>
    <col min="9216" max="9216" width="16" customWidth="1"/>
    <col min="9217" max="9217" width="8.5703125" customWidth="1"/>
    <col min="9218" max="9218" width="36" customWidth="1"/>
    <col min="9219" max="9219" width="1.42578125" customWidth="1"/>
    <col min="9220" max="9220" width="12.5703125" customWidth="1"/>
    <col min="9221" max="9221" width="3.140625" customWidth="1"/>
    <col min="9222" max="9222" width="0.7109375" customWidth="1"/>
    <col min="9223" max="9223" width="15.7109375" customWidth="1"/>
    <col min="9224" max="9224" width="4.28515625" customWidth="1"/>
    <col min="9472" max="9472" width="16" customWidth="1"/>
    <col min="9473" max="9473" width="8.5703125" customWidth="1"/>
    <col min="9474" max="9474" width="36" customWidth="1"/>
    <col min="9475" max="9475" width="1.42578125" customWidth="1"/>
    <col min="9476" max="9476" width="12.5703125" customWidth="1"/>
    <col min="9477" max="9477" width="3.140625" customWidth="1"/>
    <col min="9478" max="9478" width="0.7109375" customWidth="1"/>
    <col min="9479" max="9479" width="15.7109375" customWidth="1"/>
    <col min="9480" max="9480" width="4.28515625" customWidth="1"/>
    <col min="9728" max="9728" width="16" customWidth="1"/>
    <col min="9729" max="9729" width="8.5703125" customWidth="1"/>
    <col min="9730" max="9730" width="36" customWidth="1"/>
    <col min="9731" max="9731" width="1.42578125" customWidth="1"/>
    <col min="9732" max="9732" width="12.5703125" customWidth="1"/>
    <col min="9733" max="9733" width="3.140625" customWidth="1"/>
    <col min="9734" max="9734" width="0.7109375" customWidth="1"/>
    <col min="9735" max="9735" width="15.7109375" customWidth="1"/>
    <col min="9736" max="9736" width="4.28515625" customWidth="1"/>
    <col min="9984" max="9984" width="16" customWidth="1"/>
    <col min="9985" max="9985" width="8.5703125" customWidth="1"/>
    <col min="9986" max="9986" width="36" customWidth="1"/>
    <col min="9987" max="9987" width="1.42578125" customWidth="1"/>
    <col min="9988" max="9988" width="12.5703125" customWidth="1"/>
    <col min="9989" max="9989" width="3.140625" customWidth="1"/>
    <col min="9990" max="9990" width="0.7109375" customWidth="1"/>
    <col min="9991" max="9991" width="15.7109375" customWidth="1"/>
    <col min="9992" max="9992" width="4.28515625" customWidth="1"/>
    <col min="10240" max="10240" width="16" customWidth="1"/>
    <col min="10241" max="10241" width="8.5703125" customWidth="1"/>
    <col min="10242" max="10242" width="36" customWidth="1"/>
    <col min="10243" max="10243" width="1.42578125" customWidth="1"/>
    <col min="10244" max="10244" width="12.5703125" customWidth="1"/>
    <col min="10245" max="10245" width="3.140625" customWidth="1"/>
    <col min="10246" max="10246" width="0.7109375" customWidth="1"/>
    <col min="10247" max="10247" width="15.7109375" customWidth="1"/>
    <col min="10248" max="10248" width="4.28515625" customWidth="1"/>
    <col min="10496" max="10496" width="16" customWidth="1"/>
    <col min="10497" max="10497" width="8.5703125" customWidth="1"/>
    <col min="10498" max="10498" width="36" customWidth="1"/>
    <col min="10499" max="10499" width="1.42578125" customWidth="1"/>
    <col min="10500" max="10500" width="12.5703125" customWidth="1"/>
    <col min="10501" max="10501" width="3.140625" customWidth="1"/>
    <col min="10502" max="10502" width="0.7109375" customWidth="1"/>
    <col min="10503" max="10503" width="15.7109375" customWidth="1"/>
    <col min="10504" max="10504" width="4.28515625" customWidth="1"/>
    <col min="10752" max="10752" width="16" customWidth="1"/>
    <col min="10753" max="10753" width="8.5703125" customWidth="1"/>
    <col min="10754" max="10754" width="36" customWidth="1"/>
    <col min="10755" max="10755" width="1.42578125" customWidth="1"/>
    <col min="10756" max="10756" width="12.5703125" customWidth="1"/>
    <col min="10757" max="10757" width="3.140625" customWidth="1"/>
    <col min="10758" max="10758" width="0.7109375" customWidth="1"/>
    <col min="10759" max="10759" width="15.7109375" customWidth="1"/>
    <col min="10760" max="10760" width="4.28515625" customWidth="1"/>
    <col min="11008" max="11008" width="16" customWidth="1"/>
    <col min="11009" max="11009" width="8.5703125" customWidth="1"/>
    <col min="11010" max="11010" width="36" customWidth="1"/>
    <col min="11011" max="11011" width="1.42578125" customWidth="1"/>
    <col min="11012" max="11012" width="12.5703125" customWidth="1"/>
    <col min="11013" max="11013" width="3.140625" customWidth="1"/>
    <col min="11014" max="11014" width="0.7109375" customWidth="1"/>
    <col min="11015" max="11015" width="15.7109375" customWidth="1"/>
    <col min="11016" max="11016" width="4.28515625" customWidth="1"/>
    <col min="11264" max="11264" width="16" customWidth="1"/>
    <col min="11265" max="11265" width="8.5703125" customWidth="1"/>
    <col min="11266" max="11266" width="36" customWidth="1"/>
    <col min="11267" max="11267" width="1.42578125" customWidth="1"/>
    <col min="11268" max="11268" width="12.5703125" customWidth="1"/>
    <col min="11269" max="11269" width="3.140625" customWidth="1"/>
    <col min="11270" max="11270" width="0.7109375" customWidth="1"/>
    <col min="11271" max="11271" width="15.7109375" customWidth="1"/>
    <col min="11272" max="11272" width="4.28515625" customWidth="1"/>
    <col min="11520" max="11520" width="16" customWidth="1"/>
    <col min="11521" max="11521" width="8.5703125" customWidth="1"/>
    <col min="11522" max="11522" width="36" customWidth="1"/>
    <col min="11523" max="11523" width="1.42578125" customWidth="1"/>
    <col min="11524" max="11524" width="12.5703125" customWidth="1"/>
    <col min="11525" max="11525" width="3.140625" customWidth="1"/>
    <col min="11526" max="11526" width="0.7109375" customWidth="1"/>
    <col min="11527" max="11527" width="15.7109375" customWidth="1"/>
    <col min="11528" max="11528" width="4.28515625" customWidth="1"/>
    <col min="11776" max="11776" width="16" customWidth="1"/>
    <col min="11777" max="11777" width="8.5703125" customWidth="1"/>
    <col min="11778" max="11778" width="36" customWidth="1"/>
    <col min="11779" max="11779" width="1.42578125" customWidth="1"/>
    <col min="11780" max="11780" width="12.5703125" customWidth="1"/>
    <col min="11781" max="11781" width="3.140625" customWidth="1"/>
    <col min="11782" max="11782" width="0.7109375" customWidth="1"/>
    <col min="11783" max="11783" width="15.7109375" customWidth="1"/>
    <col min="11784" max="11784" width="4.28515625" customWidth="1"/>
    <col min="12032" max="12032" width="16" customWidth="1"/>
    <col min="12033" max="12033" width="8.5703125" customWidth="1"/>
    <col min="12034" max="12034" width="36" customWidth="1"/>
    <col min="12035" max="12035" width="1.42578125" customWidth="1"/>
    <col min="12036" max="12036" width="12.5703125" customWidth="1"/>
    <col min="12037" max="12037" width="3.140625" customWidth="1"/>
    <col min="12038" max="12038" width="0.7109375" customWidth="1"/>
    <col min="12039" max="12039" width="15.7109375" customWidth="1"/>
    <col min="12040" max="12040" width="4.28515625" customWidth="1"/>
    <col min="12288" max="12288" width="16" customWidth="1"/>
    <col min="12289" max="12289" width="8.5703125" customWidth="1"/>
    <col min="12290" max="12290" width="36" customWidth="1"/>
    <col min="12291" max="12291" width="1.42578125" customWidth="1"/>
    <col min="12292" max="12292" width="12.5703125" customWidth="1"/>
    <col min="12293" max="12293" width="3.140625" customWidth="1"/>
    <col min="12294" max="12294" width="0.7109375" customWidth="1"/>
    <col min="12295" max="12295" width="15.7109375" customWidth="1"/>
    <col min="12296" max="12296" width="4.28515625" customWidth="1"/>
    <col min="12544" max="12544" width="16" customWidth="1"/>
    <col min="12545" max="12545" width="8.5703125" customWidth="1"/>
    <col min="12546" max="12546" width="36" customWidth="1"/>
    <col min="12547" max="12547" width="1.42578125" customWidth="1"/>
    <col min="12548" max="12548" width="12.5703125" customWidth="1"/>
    <col min="12549" max="12549" width="3.140625" customWidth="1"/>
    <col min="12550" max="12550" width="0.7109375" customWidth="1"/>
    <col min="12551" max="12551" width="15.7109375" customWidth="1"/>
    <col min="12552" max="12552" width="4.28515625" customWidth="1"/>
    <col min="12800" max="12800" width="16" customWidth="1"/>
    <col min="12801" max="12801" width="8.5703125" customWidth="1"/>
    <col min="12802" max="12802" width="36" customWidth="1"/>
    <col min="12803" max="12803" width="1.42578125" customWidth="1"/>
    <col min="12804" max="12804" width="12.5703125" customWidth="1"/>
    <col min="12805" max="12805" width="3.140625" customWidth="1"/>
    <col min="12806" max="12806" width="0.7109375" customWidth="1"/>
    <col min="12807" max="12807" width="15.7109375" customWidth="1"/>
    <col min="12808" max="12808" width="4.28515625" customWidth="1"/>
    <col min="13056" max="13056" width="16" customWidth="1"/>
    <col min="13057" max="13057" width="8.5703125" customWidth="1"/>
    <col min="13058" max="13058" width="36" customWidth="1"/>
    <col min="13059" max="13059" width="1.42578125" customWidth="1"/>
    <col min="13060" max="13060" width="12.5703125" customWidth="1"/>
    <col min="13061" max="13061" width="3.140625" customWidth="1"/>
    <col min="13062" max="13062" width="0.7109375" customWidth="1"/>
    <col min="13063" max="13063" width="15.7109375" customWidth="1"/>
    <col min="13064" max="13064" width="4.28515625" customWidth="1"/>
    <col min="13312" max="13312" width="16" customWidth="1"/>
    <col min="13313" max="13313" width="8.5703125" customWidth="1"/>
    <col min="13314" max="13314" width="36" customWidth="1"/>
    <col min="13315" max="13315" width="1.42578125" customWidth="1"/>
    <col min="13316" max="13316" width="12.5703125" customWidth="1"/>
    <col min="13317" max="13317" width="3.140625" customWidth="1"/>
    <col min="13318" max="13318" width="0.7109375" customWidth="1"/>
    <col min="13319" max="13319" width="15.7109375" customWidth="1"/>
    <col min="13320" max="13320" width="4.28515625" customWidth="1"/>
    <col min="13568" max="13568" width="16" customWidth="1"/>
    <col min="13569" max="13569" width="8.5703125" customWidth="1"/>
    <col min="13570" max="13570" width="36" customWidth="1"/>
    <col min="13571" max="13571" width="1.42578125" customWidth="1"/>
    <col min="13572" max="13572" width="12.5703125" customWidth="1"/>
    <col min="13573" max="13573" width="3.140625" customWidth="1"/>
    <col min="13574" max="13574" width="0.7109375" customWidth="1"/>
    <col min="13575" max="13575" width="15.7109375" customWidth="1"/>
    <col min="13576" max="13576" width="4.28515625" customWidth="1"/>
    <col min="13824" max="13824" width="16" customWidth="1"/>
    <col min="13825" max="13825" width="8.5703125" customWidth="1"/>
    <col min="13826" max="13826" width="36" customWidth="1"/>
    <col min="13827" max="13827" width="1.42578125" customWidth="1"/>
    <col min="13828" max="13828" width="12.5703125" customWidth="1"/>
    <col min="13829" max="13829" width="3.140625" customWidth="1"/>
    <col min="13830" max="13830" width="0.7109375" customWidth="1"/>
    <col min="13831" max="13831" width="15.7109375" customWidth="1"/>
    <col min="13832" max="13832" width="4.28515625" customWidth="1"/>
    <col min="14080" max="14080" width="16" customWidth="1"/>
    <col min="14081" max="14081" width="8.5703125" customWidth="1"/>
    <col min="14082" max="14082" width="36" customWidth="1"/>
    <col min="14083" max="14083" width="1.42578125" customWidth="1"/>
    <col min="14084" max="14084" width="12.5703125" customWidth="1"/>
    <col min="14085" max="14085" width="3.140625" customWidth="1"/>
    <col min="14086" max="14086" width="0.7109375" customWidth="1"/>
    <col min="14087" max="14087" width="15.7109375" customWidth="1"/>
    <col min="14088" max="14088" width="4.28515625" customWidth="1"/>
    <col min="14336" max="14336" width="16" customWidth="1"/>
    <col min="14337" max="14337" width="8.5703125" customWidth="1"/>
    <col min="14338" max="14338" width="36" customWidth="1"/>
    <col min="14339" max="14339" width="1.42578125" customWidth="1"/>
    <col min="14340" max="14340" width="12.5703125" customWidth="1"/>
    <col min="14341" max="14341" width="3.140625" customWidth="1"/>
    <col min="14342" max="14342" width="0.7109375" customWidth="1"/>
    <col min="14343" max="14343" width="15.7109375" customWidth="1"/>
    <col min="14344" max="14344" width="4.28515625" customWidth="1"/>
    <col min="14592" max="14592" width="16" customWidth="1"/>
    <col min="14593" max="14593" width="8.5703125" customWidth="1"/>
    <col min="14594" max="14594" width="36" customWidth="1"/>
    <col min="14595" max="14595" width="1.42578125" customWidth="1"/>
    <col min="14596" max="14596" width="12.5703125" customWidth="1"/>
    <col min="14597" max="14597" width="3.140625" customWidth="1"/>
    <col min="14598" max="14598" width="0.7109375" customWidth="1"/>
    <col min="14599" max="14599" width="15.7109375" customWidth="1"/>
    <col min="14600" max="14600" width="4.28515625" customWidth="1"/>
    <col min="14848" max="14848" width="16" customWidth="1"/>
    <col min="14849" max="14849" width="8.5703125" customWidth="1"/>
    <col min="14850" max="14850" width="36" customWidth="1"/>
    <col min="14851" max="14851" width="1.42578125" customWidth="1"/>
    <col min="14852" max="14852" width="12.5703125" customWidth="1"/>
    <col min="14853" max="14853" width="3.140625" customWidth="1"/>
    <col min="14854" max="14854" width="0.7109375" customWidth="1"/>
    <col min="14855" max="14855" width="15.7109375" customWidth="1"/>
    <col min="14856" max="14856" width="4.28515625" customWidth="1"/>
    <col min="15104" max="15104" width="16" customWidth="1"/>
    <col min="15105" max="15105" width="8.5703125" customWidth="1"/>
    <col min="15106" max="15106" width="36" customWidth="1"/>
    <col min="15107" max="15107" width="1.42578125" customWidth="1"/>
    <col min="15108" max="15108" width="12.5703125" customWidth="1"/>
    <col min="15109" max="15109" width="3.140625" customWidth="1"/>
    <col min="15110" max="15110" width="0.7109375" customWidth="1"/>
    <col min="15111" max="15111" width="15.7109375" customWidth="1"/>
    <col min="15112" max="15112" width="4.28515625" customWidth="1"/>
    <col min="15360" max="15360" width="16" customWidth="1"/>
    <col min="15361" max="15361" width="8.5703125" customWidth="1"/>
    <col min="15362" max="15362" width="36" customWidth="1"/>
    <col min="15363" max="15363" width="1.42578125" customWidth="1"/>
    <col min="15364" max="15364" width="12.5703125" customWidth="1"/>
    <col min="15365" max="15365" width="3.140625" customWidth="1"/>
    <col min="15366" max="15366" width="0.7109375" customWidth="1"/>
    <col min="15367" max="15367" width="15.7109375" customWidth="1"/>
    <col min="15368" max="15368" width="4.28515625" customWidth="1"/>
    <col min="15616" max="15616" width="16" customWidth="1"/>
    <col min="15617" max="15617" width="8.5703125" customWidth="1"/>
    <col min="15618" max="15618" width="36" customWidth="1"/>
    <col min="15619" max="15619" width="1.42578125" customWidth="1"/>
    <col min="15620" max="15620" width="12.5703125" customWidth="1"/>
    <col min="15621" max="15621" width="3.140625" customWidth="1"/>
    <col min="15622" max="15622" width="0.7109375" customWidth="1"/>
    <col min="15623" max="15623" width="15.7109375" customWidth="1"/>
    <col min="15624" max="15624" width="4.28515625" customWidth="1"/>
    <col min="15872" max="15872" width="16" customWidth="1"/>
    <col min="15873" max="15873" width="8.5703125" customWidth="1"/>
    <col min="15874" max="15874" width="36" customWidth="1"/>
    <col min="15875" max="15875" width="1.42578125" customWidth="1"/>
    <col min="15876" max="15876" width="12.5703125" customWidth="1"/>
    <col min="15877" max="15877" width="3.140625" customWidth="1"/>
    <col min="15878" max="15878" width="0.7109375" customWidth="1"/>
    <col min="15879" max="15879" width="15.7109375" customWidth="1"/>
    <col min="15880" max="15880" width="4.28515625" customWidth="1"/>
    <col min="16128" max="16128" width="16" customWidth="1"/>
    <col min="16129" max="16129" width="8.5703125" customWidth="1"/>
    <col min="16130" max="16130" width="36" customWidth="1"/>
    <col min="16131" max="16131" width="1.42578125" customWidth="1"/>
    <col min="16132" max="16132" width="12.5703125" customWidth="1"/>
    <col min="16133" max="16133" width="3.140625" customWidth="1"/>
    <col min="16134" max="16134" width="0.7109375" customWidth="1"/>
    <col min="16135" max="16135" width="15.7109375" customWidth="1"/>
    <col min="16136" max="16136" width="4.28515625" customWidth="1"/>
  </cols>
  <sheetData>
    <row r="1" spans="1:8" ht="23.25">
      <c r="A1" s="566" t="s">
        <v>11693</v>
      </c>
      <c r="G1" s="18"/>
      <c r="H1" s="18"/>
    </row>
    <row r="2" spans="1:8" ht="15" customHeight="1">
      <c r="B2" s="642" t="s">
        <v>10448</v>
      </c>
      <c r="C2" s="642"/>
      <c r="D2" s="642"/>
      <c r="E2" s="642"/>
      <c r="F2" s="642"/>
      <c r="G2" s="642"/>
      <c r="H2" s="567"/>
    </row>
    <row r="4" spans="1:8" ht="27.75" customHeight="1">
      <c r="B4" s="568" t="s">
        <v>10347</v>
      </c>
      <c r="C4" s="569"/>
      <c r="D4" s="569"/>
      <c r="E4" s="570" t="s">
        <v>277</v>
      </c>
      <c r="F4" s="571"/>
      <c r="G4" s="572" cm="1">
        <f t="array" ref="G4">'1) Instructions'!D9:D9</f>
        <v>0</v>
      </c>
    </row>
    <row r="5" spans="1:8" ht="24.75" customHeight="1">
      <c r="B5" s="76"/>
      <c r="C5" s="77" t="s">
        <v>10449</v>
      </c>
      <c r="D5" s="643"/>
      <c r="E5" s="643"/>
      <c r="F5" s="102"/>
      <c r="G5" s="103">
        <v>45382</v>
      </c>
    </row>
    <row r="6" spans="1:8" ht="24.75" customHeight="1">
      <c r="B6" s="76"/>
      <c r="C6" s="77" t="s">
        <v>10450</v>
      </c>
      <c r="D6" s="643"/>
      <c r="E6" s="643"/>
      <c r="F6" s="644"/>
      <c r="G6" s="644"/>
    </row>
    <row r="7" spans="1:8" ht="24.75" customHeight="1">
      <c r="B7" s="76"/>
      <c r="C7" s="77" t="s">
        <v>10451</v>
      </c>
      <c r="D7" s="643"/>
      <c r="E7" s="643"/>
      <c r="F7" s="644"/>
      <c r="G7" s="644"/>
    </row>
    <row r="8" spans="1:8" ht="24.75" customHeight="1">
      <c r="B8" s="76"/>
      <c r="C8" s="77"/>
      <c r="D8" s="643"/>
      <c r="E8" s="643"/>
      <c r="F8" s="644"/>
      <c r="G8" s="644"/>
    </row>
    <row r="9" spans="1:8" ht="24.75" customHeight="1">
      <c r="B9" s="78"/>
      <c r="C9" s="79" t="s">
        <v>10452</v>
      </c>
      <c r="D9" s="647" t="s">
        <v>3</v>
      </c>
      <c r="E9" s="647"/>
      <c r="F9" s="648">
        <f>SUM(F6:G8)</f>
        <v>0</v>
      </c>
      <c r="G9" s="648"/>
    </row>
    <row r="10" spans="1:8" ht="24.75" customHeight="1">
      <c r="B10" s="80"/>
      <c r="C10" s="81" t="s">
        <v>10453</v>
      </c>
      <c r="D10" s="649"/>
      <c r="E10" s="649"/>
      <c r="F10" s="650"/>
      <c r="G10" s="650"/>
    </row>
    <row r="11" spans="1:8" ht="24.75" customHeight="1">
      <c r="B11" s="80"/>
      <c r="C11" s="81" t="s">
        <v>10454</v>
      </c>
      <c r="D11" s="649"/>
      <c r="E11" s="651"/>
      <c r="F11" s="652"/>
      <c r="G11" s="653"/>
    </row>
    <row r="12" spans="1:8" ht="19.5" customHeight="1">
      <c r="B12" s="654"/>
      <c r="C12" s="655" t="s">
        <v>10455</v>
      </c>
      <c r="D12" s="655" t="s">
        <v>3</v>
      </c>
      <c r="E12" s="656"/>
      <c r="F12" s="668">
        <f>F9-F10+F11</f>
        <v>0</v>
      </c>
      <c r="G12" s="669"/>
    </row>
    <row r="13" spans="1:8" ht="9.75" customHeight="1">
      <c r="B13" s="654"/>
      <c r="C13" s="655"/>
      <c r="D13" s="655"/>
      <c r="E13" s="656"/>
      <c r="F13" s="670"/>
      <c r="G13" s="671"/>
    </row>
    <row r="15" spans="1:8" ht="24.75" customHeight="1">
      <c r="B15" s="659" t="s">
        <v>10456</v>
      </c>
      <c r="C15" s="659"/>
      <c r="D15" s="660" t="s">
        <v>3</v>
      </c>
      <c r="E15" s="661"/>
      <c r="F15" s="652"/>
      <c r="G15" s="653"/>
    </row>
    <row r="16" spans="1:8" ht="24.75" customHeight="1">
      <c r="B16" s="657" t="s">
        <v>10457</v>
      </c>
      <c r="C16" s="657"/>
      <c r="D16" s="662" t="s">
        <v>3</v>
      </c>
      <c r="E16" s="663"/>
      <c r="F16" s="652"/>
      <c r="G16" s="653"/>
    </row>
    <row r="17" spans="2:10" ht="24.75" customHeight="1">
      <c r="B17" s="664" t="s">
        <v>10458</v>
      </c>
      <c r="C17" s="664"/>
      <c r="D17" s="665" t="s">
        <v>3</v>
      </c>
      <c r="E17" s="666"/>
      <c r="F17" s="645">
        <f>F15-F16</f>
        <v>0</v>
      </c>
      <c r="G17" s="646"/>
      <c r="I17" s="100">
        <f>ROUND(F12-F17,2)</f>
        <v>0</v>
      </c>
      <c r="J17" s="101" t="str">
        <f>IF(I17=0,"agrees","does not agree")</f>
        <v>agrees</v>
      </c>
    </row>
    <row r="18" spans="2:10" ht="24.75" customHeight="1"/>
    <row r="19" spans="2:10" ht="24.75" customHeight="1">
      <c r="B19" s="659" t="s">
        <v>10459</v>
      </c>
      <c r="C19" s="659"/>
      <c r="D19" s="659"/>
      <c r="E19" s="82" t="s">
        <v>115</v>
      </c>
      <c r="F19" s="667"/>
      <c r="G19" s="667"/>
    </row>
    <row r="20" spans="2:10" ht="24.75" customHeight="1">
      <c r="B20" s="657" t="s">
        <v>10460</v>
      </c>
      <c r="C20" s="657"/>
      <c r="D20" s="657"/>
      <c r="E20" s="83" t="s">
        <v>115</v>
      </c>
      <c r="F20" s="658"/>
      <c r="G20" s="658"/>
    </row>
  </sheetData>
  <mergeCells count="31">
    <mergeCell ref="C12:C13"/>
    <mergeCell ref="D12:E13"/>
    <mergeCell ref="B20:D20"/>
    <mergeCell ref="F20:G20"/>
    <mergeCell ref="B15:C15"/>
    <mergeCell ref="D15:E15"/>
    <mergeCell ref="F15:G15"/>
    <mergeCell ref="B16:C16"/>
    <mergeCell ref="D16:E16"/>
    <mergeCell ref="F16:G16"/>
    <mergeCell ref="B17:C17"/>
    <mergeCell ref="D17:E17"/>
    <mergeCell ref="B19:D19"/>
    <mergeCell ref="F19:G19"/>
    <mergeCell ref="F12:G13"/>
    <mergeCell ref="B2:G2"/>
    <mergeCell ref="D6:E6"/>
    <mergeCell ref="F6:G6"/>
    <mergeCell ref="F17:G17"/>
    <mergeCell ref="D5:E5"/>
    <mergeCell ref="D8:E8"/>
    <mergeCell ref="F8:G8"/>
    <mergeCell ref="D9:E9"/>
    <mergeCell ref="F9:G9"/>
    <mergeCell ref="D10:E10"/>
    <mergeCell ref="F10:G10"/>
    <mergeCell ref="D11:E11"/>
    <mergeCell ref="F11:G11"/>
    <mergeCell ref="D7:E7"/>
    <mergeCell ref="F7:G7"/>
    <mergeCell ref="B12:B13"/>
  </mergeCells>
  <pageMargins left="0.11811023622047245" right="0.11811023622047245" top="0.35433070866141736" bottom="0.35433070866141736"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8" ma:contentTypeDescription="Create a new document." ma:contentTypeScope="" ma:versionID="564487ab0eb1fce400073e906d25658d">
  <xsd:schema xmlns:xsd="http://www.w3.org/2001/XMLSchema" xmlns:xs="http://www.w3.org/2001/XMLSchema" xmlns:p="http://schemas.microsoft.com/office/2006/metadata/properties" xmlns:ns3="1c6d1ae5-b46a-499e-972c-b53777b9b9b8" targetNamespace="http://schemas.microsoft.com/office/2006/metadata/properties" ma:root="true" ma:fieldsID="243e5dfb5f5368b55ba14ce02b82832b" ns3:_="">
    <xsd:import namespace="1c6d1ae5-b46a-499e-972c-b53777b9b9b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ADF383-0222-4E14-8220-1EEEEC13E2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F54330-E473-4174-8D3D-B2EA59A0A23F}">
  <ds:schemaRefs>
    <ds:schemaRef ds:uri="http://purl.org/dc/elements/1.1/"/>
    <ds:schemaRef ds:uri="1c6d1ae5-b46a-499e-972c-b53777b9b9b8"/>
    <ds:schemaRef ds:uri="http://schemas.microsoft.com/office/infopath/2007/PartnerControls"/>
    <ds:schemaRef ds:uri="http://www.w3.org/XML/1998/namespace"/>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C91359E5-CE2D-403F-80D2-783A159E3651}">
  <ds:schemaRefs>
    <ds:schemaRef ds:uri="http://schemas.microsoft.com/sharepoint/v3/contenttype/forms"/>
  </ds:schemaRefs>
</ds:datastoreItem>
</file>

<file path=docMetadata/LabelInfo.xml><?xml version="1.0" encoding="utf-8"?>
<clbl:labelList xmlns:clbl="http://schemas.microsoft.com/office/2020/mipLabelMetadata">
  <clbl:label id="{ccdf8477-5183-4317-8e8b-f69ff0053fb7}" enabled="1" method="Standard" siteId="{1ba468b9-1414-4675-be4f-53c478ad47bb}"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Template Tabs</vt:lpstr>
      <vt:lpstr>1) Instructions</vt:lpstr>
      <vt:lpstr>2a) YE Income &amp; Expenditure</vt:lpstr>
      <vt:lpstr>Sch. System spend-to-date</vt:lpstr>
      <vt:lpstr>Central Account Pre Accruals</vt:lpstr>
      <vt:lpstr>2b) Q4 Budget monitoring report</vt:lpstr>
      <vt:lpstr>3a) Reconciliation</vt:lpstr>
      <vt:lpstr> Bank Statement 31 Mar 2024</vt:lpstr>
      <vt:lpstr>Bank Rec as at 31 Mar 2024</vt:lpstr>
      <vt:lpstr>Unpresented Items</vt:lpstr>
      <vt:lpstr>3b) List of Accruals</vt:lpstr>
      <vt:lpstr>Central Account Post Accrual</vt:lpstr>
      <vt:lpstr>4) VAT Reconciliation</vt:lpstr>
      <vt:lpstr>VAT Report for year end</vt:lpstr>
      <vt:lpstr>5) Central Salary Account Rec</vt:lpstr>
      <vt:lpstr>Schools Quarterly VAT Totals</vt:lpstr>
      <vt:lpstr>2023-24_Budget</vt:lpstr>
      <vt:lpstr>2022-23_Outturn</vt:lpstr>
      <vt:lpstr>2021-22 Budget</vt:lpstr>
      <vt:lpstr>Lookup</vt:lpstr>
      <vt:lpstr>Salary Miscoding Journal</vt:lpstr>
      <vt:lpstr>Salary Data - Apr-Feb </vt:lpstr>
      <vt:lpstr>Schools Data</vt:lpstr>
      <vt:lpstr>Extraction Sheet</vt:lpstr>
      <vt:lpstr>'3b) List of Accruals'!Print_Area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Evans, Gareth</dc:creator>
  <cp:lastModifiedBy>Gunatilake, Sanjaya</cp:lastModifiedBy>
  <cp:lastPrinted>2024-04-08T15:54:17Z</cp:lastPrinted>
  <dcterms:created xsi:type="dcterms:W3CDTF">2019-08-19T08:47:32Z</dcterms:created>
  <dcterms:modified xsi:type="dcterms:W3CDTF">2024-04-25T10:08:39Z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0x01010057A513174B256D46B49B969F0CE2A8A4</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